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DieseArbeitsmappe"/>
  <mc:AlternateContent xmlns:mc="http://schemas.openxmlformats.org/markup-compatibility/2006">
    <mc:Choice Requires="x15">
      <x15ac:absPath xmlns:x15ac="http://schemas.microsoft.com/office/spreadsheetml/2010/11/ac" url="O:\Team Projektförderungen\Arbeitsordner\FGM und Gewalt an Frauen\08_Vorlagen für PT\10_Endabrechnung\"/>
    </mc:Choice>
  </mc:AlternateContent>
  <xr:revisionPtr revIDLastSave="0" documentId="13_ncr:1_{228040D9-4ED5-4578-971B-83D65ABBDBE3}" xr6:coauthVersionLast="45" xr6:coauthVersionMax="45" xr10:uidLastSave="{00000000-0000-0000-0000-000000000000}"/>
  <workbookProtection workbookAlgorithmName="SHA-512" workbookHashValue="NHyVcfG9HKHLwaJuRnDATyYk2lX8u0+jVk1FLPOlLlIO/NKBmmoRhlTMuBO51hsIJZdi3B24XntVTp92fOhh8Q==" workbookSaltValue="AsG8HgA+AWzvQJfG9WQPwg==" workbookSpinCount="100000" lockStructure="1"/>
  <bookViews>
    <workbookView xWindow="-120" yWindow="-120" windowWidth="29040" windowHeight="17640" tabRatio="943" xr2:uid="{00000000-000D-0000-FFFF-FFFF00000000}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b.1) Immobilien" sheetId="46" r:id="rId9"/>
    <sheet name="b.2) Reisekosten" sheetId="87" r:id="rId10"/>
    <sheet name="b.3) ZG-spezifische Ausgaben" sheetId="48" r:id="rId11"/>
    <sheet name="b.4) Sonstige" sheetId="49" r:id="rId12"/>
    <sheet name="c) Unteraufträge" sheetId="50" r:id="rId13"/>
    <sheet name="Stichprobe" sheetId="43" state="hidden" r:id="rId14"/>
    <sheet name="Datenquelle" sheetId="80" state="hidden" r:id="rId15"/>
  </sheets>
  <externalReferences>
    <externalReference r:id="rId16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8" hidden="1">'b.1) Immobilien'!$D$5:$AL$5</definedName>
    <definedName name="_xlnm._FilterDatabase" localSheetId="9" hidden="1">'b.2) Reisekosten'!$D$5:$AH$5</definedName>
    <definedName name="_xlnm._FilterDatabase" localSheetId="10" hidden="1">'b.3) ZG-spezifische Ausgaben'!$D$5:$AJ$5</definedName>
    <definedName name="_xlnm._FilterDatabase" localSheetId="11" hidden="1">'b.4) Sonstige'!$D$5:$AH$5</definedName>
    <definedName name="_xlnm._FilterDatabase" localSheetId="12" hidden="1">'c) Unteraufträge'!$D$5:$AI$5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Ausfüllhilfe!$C$3:$C$59</definedName>
    <definedName name="_xlnm.Print_Area" localSheetId="8">'b.1) Immobilien'!$C$1:$M$157</definedName>
    <definedName name="_xlnm.Print_Area" localSheetId="9">'b.2) Reisekosten'!$C$1:$L$157</definedName>
    <definedName name="_xlnm.Print_Area" localSheetId="10">'b.3) ZG-spezifische Ausgaben'!$C$1:$M$157</definedName>
    <definedName name="_xlnm.Print_Area" localSheetId="11">'b.4) Sonstige'!$C$1:$L$157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2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Overview!$C$1:$R$38</definedName>
    <definedName name="_xlnm.Print_Area" localSheetId="13">Stichprobe!$C$2:$K$19</definedName>
    <definedName name="_xlnm.Print_Titles" localSheetId="4">'a.1) PK-Ang.'!$5:$5</definedName>
    <definedName name="_xlnm.Print_Titles" localSheetId="6">'a.2) PK-FDN'!$5:$5</definedName>
    <definedName name="_xlnm.Print_Titles" localSheetId="8">'b.1) Immobilien'!$5:$5</definedName>
    <definedName name="_xlnm.Print_Titles" localSheetId="9">'b.2) Reisekosten'!$5:$5</definedName>
    <definedName name="_xlnm.Print_Titles" localSheetId="10">'b.3) ZG-spezifische Ausgaben'!$5:$5</definedName>
    <definedName name="_xlnm.Print_Titles" localSheetId="11">'b.4) Sonstige'!$5:$5</definedName>
    <definedName name="_xlnm.Print_Titles" localSheetId="12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0">#REF!</definedName>
    <definedName name="Maßnahmenbereich" localSheetId="11">#REF!</definedName>
    <definedName name="Maßnahmenbereich" localSheetId="5">#REF!</definedName>
    <definedName name="Maßnahmenbereich" localSheetId="7">#REF!</definedName>
    <definedName name="Maßnahmenbereich" localSheetId="12">#REF!</definedName>
    <definedName name="Maßnahmenbereich" localSheetId="14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3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5" i="82" l="1"/>
  <c r="K10" i="45" a="1"/>
  <c r="K10" i="45" s="1"/>
  <c r="L35" i="52" l="1"/>
  <c r="L36" i="52"/>
  <c r="R36" i="52" s="1"/>
  <c r="L37" i="52"/>
  <c r="R37" i="52" s="1"/>
  <c r="I35" i="52"/>
  <c r="I36" i="52"/>
  <c r="I37" i="52"/>
  <c r="K9" i="45" l="1" a="1"/>
  <c r="K9" i="45" s="1"/>
  <c r="K12" i="45" a="1"/>
  <c r="K12" i="45" s="1"/>
  <c r="K13" i="45" a="1"/>
  <c r="K13" i="45" s="1"/>
  <c r="K14" i="45" a="1"/>
  <c r="K14" i="45" s="1"/>
  <c r="K15" i="45" a="1"/>
  <c r="K15" i="45" s="1"/>
  <c r="K16" i="45" a="1"/>
  <c r="K16" i="45" s="1"/>
  <c r="K17" i="45" a="1"/>
  <c r="K17" i="45" s="1"/>
  <c r="K18" i="45" a="1"/>
  <c r="K18" i="45" s="1"/>
  <c r="K19" i="45" a="1"/>
  <c r="K19" i="45" s="1"/>
  <c r="K20" i="45" a="1"/>
  <c r="K20" i="45" s="1"/>
  <c r="K21" i="45" a="1"/>
  <c r="K21" i="45" s="1"/>
  <c r="K22" i="45" a="1"/>
  <c r="K22" i="45" s="1"/>
  <c r="K23" i="45" a="1"/>
  <c r="K23" i="45" s="1"/>
  <c r="K24" i="45" a="1"/>
  <c r="K24" i="45" s="1"/>
  <c r="K25" i="45" a="1"/>
  <c r="K25" i="45" s="1"/>
  <c r="K26" i="45" a="1"/>
  <c r="K26" i="45" s="1"/>
  <c r="K27" i="45" a="1"/>
  <c r="K27" i="45" s="1"/>
  <c r="K28" i="45" a="1"/>
  <c r="K28" i="45" s="1"/>
  <c r="K29" i="45" a="1"/>
  <c r="K29" i="45" s="1"/>
  <c r="K30" i="45" a="1"/>
  <c r="K30" i="45" s="1"/>
  <c r="K31" i="45" a="1"/>
  <c r="K31" i="45" s="1"/>
  <c r="K32" i="45" a="1"/>
  <c r="K32" i="45" s="1"/>
  <c r="K33" i="45" a="1"/>
  <c r="K33" i="45" s="1"/>
  <c r="K34" i="45" a="1"/>
  <c r="K34" i="45" s="1"/>
  <c r="K35" i="45" a="1"/>
  <c r="K35" i="45" s="1"/>
  <c r="K36" i="45" a="1"/>
  <c r="K36" i="45" s="1"/>
  <c r="K37" i="45" a="1"/>
  <c r="K37" i="45" s="1"/>
  <c r="K38" i="45" a="1"/>
  <c r="K38" i="45" s="1"/>
  <c r="K39" i="45" a="1"/>
  <c r="K39" i="45" s="1"/>
  <c r="K40" i="45" a="1"/>
  <c r="K40" i="45" s="1"/>
  <c r="K41" i="45" a="1"/>
  <c r="K41" i="45" s="1"/>
  <c r="K42" i="45" a="1"/>
  <c r="K42" i="45" s="1"/>
  <c r="K43" i="45" a="1"/>
  <c r="K43" i="45" s="1"/>
  <c r="K44" i="45" a="1"/>
  <c r="K44" i="45" s="1"/>
  <c r="K45" i="45" a="1"/>
  <c r="K45" i="45" s="1"/>
  <c r="K46" i="45" a="1"/>
  <c r="K46" i="45" s="1"/>
  <c r="K47" i="45" a="1"/>
  <c r="K47" i="45" s="1"/>
  <c r="K48" i="45" a="1"/>
  <c r="K48" i="45" s="1"/>
  <c r="K49" i="45" a="1"/>
  <c r="K49" i="45" s="1"/>
  <c r="K50" i="45" a="1"/>
  <c r="K50" i="45" s="1"/>
  <c r="K51" i="45" a="1"/>
  <c r="K51" i="45" s="1"/>
  <c r="K52" i="45" a="1"/>
  <c r="K52" i="45" s="1"/>
  <c r="K53" i="45" a="1"/>
  <c r="K53" i="45" s="1"/>
  <c r="K54" i="45" a="1"/>
  <c r="K54" i="45" s="1"/>
  <c r="K55" i="45" a="1"/>
  <c r="K55" i="45" s="1"/>
  <c r="K56" i="45" a="1"/>
  <c r="K56" i="45" s="1"/>
  <c r="K57" i="45" a="1"/>
  <c r="K57" i="45" s="1"/>
  <c r="K58" i="45" a="1"/>
  <c r="K58" i="45" s="1"/>
  <c r="K59" i="45" a="1"/>
  <c r="K59" i="45" s="1"/>
  <c r="K60" i="45" a="1"/>
  <c r="K60" i="45" s="1"/>
  <c r="K61" i="45" a="1"/>
  <c r="K61" i="45" s="1"/>
  <c r="K62" i="45" a="1"/>
  <c r="K62" i="45" s="1"/>
  <c r="K63" i="45" a="1"/>
  <c r="K63" i="45" s="1"/>
  <c r="K64" i="45" a="1"/>
  <c r="K64" i="45" s="1"/>
  <c r="K65" i="45" a="1"/>
  <c r="K65" i="45" s="1"/>
  <c r="K66" i="45" a="1"/>
  <c r="K66" i="45" s="1"/>
  <c r="K67" i="45" a="1"/>
  <c r="K67" i="45" s="1"/>
  <c r="K68" i="45" a="1"/>
  <c r="K68" i="45" s="1"/>
  <c r="K69" i="45" a="1"/>
  <c r="K69" i="45" s="1"/>
  <c r="K70" i="45" a="1"/>
  <c r="K70" i="45" s="1"/>
  <c r="K71" i="45" a="1"/>
  <c r="K71" i="45" s="1"/>
  <c r="K72" i="45" a="1"/>
  <c r="K72" i="45" s="1"/>
  <c r="K73" i="45" a="1"/>
  <c r="K73" i="45" s="1"/>
  <c r="K74" i="45" a="1"/>
  <c r="K74" i="45" s="1"/>
  <c r="K75" i="45" a="1"/>
  <c r="K75" i="45" s="1"/>
  <c r="K76" i="45" a="1"/>
  <c r="K76" i="45" s="1"/>
  <c r="K77" i="45" a="1"/>
  <c r="K77" i="45" s="1"/>
  <c r="K78" i="45" a="1"/>
  <c r="K78" i="45" s="1"/>
  <c r="K79" i="45" a="1"/>
  <c r="K79" i="45" s="1"/>
  <c r="K80" i="45" a="1"/>
  <c r="K80" i="45" s="1"/>
  <c r="K81" i="45" a="1"/>
  <c r="K81" i="45" s="1"/>
  <c r="K82" i="45" a="1"/>
  <c r="K82" i="45" s="1"/>
  <c r="K83" i="45" a="1"/>
  <c r="K83" i="45" s="1"/>
  <c r="K84" i="45" a="1"/>
  <c r="K84" i="45" s="1"/>
  <c r="K85" i="45" a="1"/>
  <c r="K85" i="45" s="1"/>
  <c r="K86" i="45" a="1"/>
  <c r="K86" i="45" s="1"/>
  <c r="K87" i="45" a="1"/>
  <c r="K87" i="45" s="1"/>
  <c r="K88" i="45" a="1"/>
  <c r="K88" i="45" s="1"/>
  <c r="K89" i="45" a="1"/>
  <c r="K89" i="45" s="1"/>
  <c r="K90" i="45" a="1"/>
  <c r="K90" i="45" s="1"/>
  <c r="K91" i="45" a="1"/>
  <c r="K91" i="45" s="1"/>
  <c r="K92" i="45" a="1"/>
  <c r="K92" i="45" s="1"/>
  <c r="K93" i="45" a="1"/>
  <c r="K93" i="45" s="1"/>
  <c r="K94" i="45" a="1"/>
  <c r="K94" i="45" s="1"/>
  <c r="K95" i="45" a="1"/>
  <c r="K95" i="45" s="1"/>
  <c r="K96" i="45" a="1"/>
  <c r="K96" i="45" s="1"/>
  <c r="K97" i="45" a="1"/>
  <c r="K97" i="45" s="1"/>
  <c r="K98" i="45" a="1"/>
  <c r="K98" i="45" s="1"/>
  <c r="K99" i="45" a="1"/>
  <c r="K99" i="45" s="1"/>
  <c r="K100" i="45" a="1"/>
  <c r="K100" i="45" s="1"/>
  <c r="K101" i="45" a="1"/>
  <c r="K101" i="45" s="1"/>
  <c r="K102" i="45" a="1"/>
  <c r="K102" i="45" s="1"/>
  <c r="K103" i="45" a="1"/>
  <c r="K103" i="45" s="1"/>
  <c r="K104" i="45" a="1"/>
  <c r="K104" i="45" s="1"/>
  <c r="K105" i="45" a="1"/>
  <c r="K105" i="45" s="1"/>
  <c r="K106" i="45" a="1"/>
  <c r="K106" i="45" s="1"/>
  <c r="K107" i="45" a="1"/>
  <c r="K107" i="45" s="1"/>
  <c r="K108" i="45" a="1"/>
  <c r="K108" i="45" s="1"/>
  <c r="K109" i="45" a="1"/>
  <c r="K109" i="45" s="1"/>
  <c r="K110" i="45" a="1"/>
  <c r="K110" i="45" s="1"/>
  <c r="K111" i="45" a="1"/>
  <c r="K111" i="45" s="1"/>
  <c r="K112" i="45" a="1"/>
  <c r="K112" i="45" s="1"/>
  <c r="K113" i="45" a="1"/>
  <c r="K113" i="45" s="1"/>
  <c r="K114" i="45" a="1"/>
  <c r="K114" i="45" s="1"/>
  <c r="K115" i="45" a="1"/>
  <c r="K115" i="45" s="1"/>
  <c r="K116" i="45" a="1"/>
  <c r="K116" i="45" s="1"/>
  <c r="K117" i="45" a="1"/>
  <c r="K117" i="45" s="1"/>
  <c r="K118" i="45" a="1"/>
  <c r="K118" i="45" s="1"/>
  <c r="K119" i="45" a="1"/>
  <c r="K119" i="45" s="1"/>
  <c r="K120" i="45" a="1"/>
  <c r="K120" i="45" s="1"/>
  <c r="K121" i="45" a="1"/>
  <c r="K121" i="45" s="1"/>
  <c r="K122" i="45" a="1"/>
  <c r="K122" i="45" s="1"/>
  <c r="K123" i="45" a="1"/>
  <c r="K123" i="45" s="1"/>
  <c r="K124" i="45" a="1"/>
  <c r="K124" i="45" s="1"/>
  <c r="K125" i="45" a="1"/>
  <c r="K125" i="45" s="1"/>
  <c r="K126" i="45" a="1"/>
  <c r="K126" i="45" s="1"/>
  <c r="K127" i="45" a="1"/>
  <c r="K127" i="45" s="1"/>
  <c r="K128" i="45" a="1"/>
  <c r="K128" i="45" s="1"/>
  <c r="K129" i="45" a="1"/>
  <c r="K129" i="45" s="1"/>
  <c r="K130" i="45" a="1"/>
  <c r="K130" i="45" s="1"/>
  <c r="K131" i="45" a="1"/>
  <c r="K131" i="45" s="1"/>
  <c r="K132" i="45" a="1"/>
  <c r="K132" i="45" s="1"/>
  <c r="K133" i="45" a="1"/>
  <c r="K133" i="45" s="1"/>
  <c r="K134" i="45" a="1"/>
  <c r="K134" i="45" s="1"/>
  <c r="K135" i="45" a="1"/>
  <c r="K135" i="45" s="1"/>
  <c r="K136" i="45" a="1"/>
  <c r="K136" i="45" s="1"/>
  <c r="K137" i="45" a="1"/>
  <c r="K137" i="45" s="1"/>
  <c r="K138" i="45" a="1"/>
  <c r="K138" i="45" s="1"/>
  <c r="K139" i="45" a="1"/>
  <c r="K139" i="45" s="1"/>
  <c r="K140" i="45" a="1"/>
  <c r="K140" i="45" s="1"/>
  <c r="K141" i="45" a="1"/>
  <c r="K141" i="45" s="1"/>
  <c r="K142" i="45" a="1"/>
  <c r="K142" i="45" s="1"/>
  <c r="K143" i="45" a="1"/>
  <c r="K143" i="45" s="1"/>
  <c r="K144" i="45" a="1"/>
  <c r="K144" i="45" s="1"/>
  <c r="K145" i="45" a="1"/>
  <c r="K145" i="45" s="1"/>
  <c r="K146" i="45" a="1"/>
  <c r="K146" i="45" s="1"/>
  <c r="K147" i="45" a="1"/>
  <c r="K147" i="45" s="1"/>
  <c r="K148" i="45" a="1"/>
  <c r="K148" i="45" s="1"/>
  <c r="K149" i="45" a="1"/>
  <c r="K149" i="45" s="1"/>
  <c r="K150" i="45" a="1"/>
  <c r="K150" i="45" s="1"/>
  <c r="K151" i="45" a="1"/>
  <c r="K151" i="45" s="1"/>
  <c r="K152" i="45" a="1"/>
  <c r="K152" i="45" s="1"/>
  <c r="K153" i="45" a="1"/>
  <c r="K153" i="45" s="1"/>
  <c r="K154" i="45" a="1"/>
  <c r="K154" i="45" s="1"/>
  <c r="K155" i="45" a="1"/>
  <c r="K155" i="45" s="1"/>
  <c r="K156" i="45" a="1"/>
  <c r="K156" i="45" s="1"/>
  <c r="K6" i="42"/>
  <c r="P5775" i="81" l="1"/>
  <c r="P5774" i="81"/>
  <c r="P5776" i="81" s="1"/>
  <c r="P5771" i="81"/>
  <c r="P5770" i="81"/>
  <c r="P5769" i="81"/>
  <c r="P5768" i="81"/>
  <c r="P5767" i="81"/>
  <c r="P5766" i="81"/>
  <c r="P5765" i="81"/>
  <c r="O5764" i="81"/>
  <c r="N5764" i="81"/>
  <c r="M5764" i="81"/>
  <c r="L5764" i="81"/>
  <c r="K5764" i="81"/>
  <c r="J5764" i="81"/>
  <c r="I5764" i="81"/>
  <c r="H5764" i="81"/>
  <c r="G5764" i="81"/>
  <c r="F5764" i="81"/>
  <c r="E5764" i="81"/>
  <c r="D5764" i="81"/>
  <c r="P5763" i="81"/>
  <c r="P5762" i="81"/>
  <c r="O5761" i="81"/>
  <c r="O5772" i="81" s="1"/>
  <c r="N5761" i="81"/>
  <c r="N5772" i="81" s="1"/>
  <c r="M5761" i="81"/>
  <c r="L5761" i="81"/>
  <c r="K5761" i="81"/>
  <c r="K5772" i="81" s="1"/>
  <c r="J5761" i="81"/>
  <c r="J5772" i="81" s="1"/>
  <c r="I5761" i="81"/>
  <c r="H5761" i="81"/>
  <c r="G5761" i="81"/>
  <c r="G5772" i="81" s="1"/>
  <c r="F5761" i="81"/>
  <c r="F5772" i="81" s="1"/>
  <c r="E5761" i="81"/>
  <c r="D5761" i="81"/>
  <c r="P5760" i="81"/>
  <c r="P5759" i="81"/>
  <c r="P5758" i="81"/>
  <c r="P5757" i="81"/>
  <c r="P5756" i="81"/>
  <c r="P5755" i="81"/>
  <c r="P5754" i="81"/>
  <c r="P5753" i="81"/>
  <c r="P5752" i="81"/>
  <c r="P5751" i="81"/>
  <c r="P5738" i="81"/>
  <c r="P5737" i="81"/>
  <c r="P5734" i="81"/>
  <c r="P5733" i="81"/>
  <c r="P5732" i="81"/>
  <c r="P5731" i="81"/>
  <c r="P5730" i="81"/>
  <c r="P5729" i="81"/>
  <c r="P5728" i="81"/>
  <c r="O5727" i="81"/>
  <c r="N5727" i="81"/>
  <c r="M5727" i="81"/>
  <c r="L5727" i="81"/>
  <c r="K5727" i="81"/>
  <c r="J5727" i="81"/>
  <c r="I5727" i="81"/>
  <c r="H5727" i="81"/>
  <c r="G5727" i="81"/>
  <c r="F5727" i="81"/>
  <c r="E5727" i="81"/>
  <c r="D5727" i="81"/>
  <c r="P5726" i="81"/>
  <c r="P5725" i="81"/>
  <c r="O5724" i="81"/>
  <c r="N5724" i="81"/>
  <c r="M5724" i="81"/>
  <c r="L5724" i="81"/>
  <c r="L5735" i="81" s="1"/>
  <c r="K5724" i="81"/>
  <c r="J5724" i="81"/>
  <c r="I5724" i="81"/>
  <c r="H5724" i="81"/>
  <c r="H5735" i="81" s="1"/>
  <c r="G5724" i="81"/>
  <c r="F5724" i="81"/>
  <c r="E5724" i="81"/>
  <c r="D5724" i="81"/>
  <c r="D5735" i="81" s="1"/>
  <c r="P5723" i="81"/>
  <c r="P5722" i="81"/>
  <c r="P5721" i="81"/>
  <c r="P5720" i="81"/>
  <c r="P5719" i="81"/>
  <c r="P5718" i="81"/>
  <c r="P5717" i="81"/>
  <c r="P5716" i="81"/>
  <c r="P5715" i="81"/>
  <c r="P5714" i="81"/>
  <c r="P5701" i="81"/>
  <c r="P5700" i="81"/>
  <c r="P5702" i="81" s="1"/>
  <c r="P5697" i="81"/>
  <c r="P5696" i="81"/>
  <c r="P5695" i="81"/>
  <c r="P5694" i="81"/>
  <c r="P5693" i="81"/>
  <c r="P5692" i="81"/>
  <c r="P5691" i="81"/>
  <c r="O5690" i="81"/>
  <c r="N5690" i="81"/>
  <c r="M5690" i="81"/>
  <c r="L5690" i="81"/>
  <c r="K5690" i="81"/>
  <c r="J5690" i="81"/>
  <c r="I5690" i="81"/>
  <c r="H5690" i="81"/>
  <c r="G5690" i="81"/>
  <c r="F5690" i="81"/>
  <c r="E5690" i="81"/>
  <c r="D5690" i="81"/>
  <c r="P5689" i="81"/>
  <c r="P5688" i="81"/>
  <c r="O5687" i="81"/>
  <c r="N5687" i="81"/>
  <c r="M5687" i="81"/>
  <c r="M5698" i="81" s="1"/>
  <c r="L5687" i="81"/>
  <c r="K5687" i="81"/>
  <c r="J5687" i="81"/>
  <c r="I5687" i="81"/>
  <c r="I5698" i="81" s="1"/>
  <c r="H5687" i="81"/>
  <c r="G5687" i="81"/>
  <c r="F5687" i="81"/>
  <c r="E5687" i="81"/>
  <c r="E5698" i="81" s="1"/>
  <c r="D5687" i="81"/>
  <c r="P5686" i="81"/>
  <c r="P5685" i="81"/>
  <c r="P5684" i="81"/>
  <c r="P5683" i="81"/>
  <c r="P5682" i="81"/>
  <c r="P5681" i="81"/>
  <c r="P5680" i="81"/>
  <c r="P5679" i="81"/>
  <c r="P5678" i="81"/>
  <c r="P5677" i="81"/>
  <c r="P5665" i="81"/>
  <c r="P5664" i="81"/>
  <c r="P5663" i="81"/>
  <c r="P5660" i="81"/>
  <c r="P5659" i="81"/>
  <c r="P5658" i="81"/>
  <c r="P5657" i="81"/>
  <c r="P5656" i="81"/>
  <c r="P5655" i="81"/>
  <c r="P5654" i="81"/>
  <c r="O5653" i="81"/>
  <c r="N5653" i="81"/>
  <c r="M5653" i="81"/>
  <c r="L5653" i="81"/>
  <c r="K5653" i="81"/>
  <c r="J5653" i="81"/>
  <c r="I5653" i="81"/>
  <c r="H5653" i="81"/>
  <c r="G5653" i="81"/>
  <c r="F5653" i="81"/>
  <c r="E5653" i="81"/>
  <c r="D5653" i="81"/>
  <c r="P5652" i="81"/>
  <c r="P5651" i="81"/>
  <c r="O5650" i="81"/>
  <c r="N5650" i="81"/>
  <c r="M5650" i="81"/>
  <c r="L5650" i="81"/>
  <c r="K5650" i="81"/>
  <c r="J5650" i="81"/>
  <c r="I5650" i="81"/>
  <c r="H5650" i="81"/>
  <c r="G5650" i="81"/>
  <c r="F5650" i="81"/>
  <c r="E5650" i="81"/>
  <c r="D5650" i="81"/>
  <c r="P5649" i="81"/>
  <c r="P5648" i="81"/>
  <c r="P5647" i="81"/>
  <c r="P5646" i="81"/>
  <c r="P5645" i="81"/>
  <c r="P5644" i="81"/>
  <c r="P5643" i="81"/>
  <c r="P5642" i="81"/>
  <c r="P5641" i="81"/>
  <c r="P5640" i="81"/>
  <c r="P5627" i="81"/>
  <c r="P5626" i="81"/>
  <c r="P5623" i="81"/>
  <c r="P5622" i="81"/>
  <c r="P5621" i="81"/>
  <c r="P5620" i="81"/>
  <c r="P5619" i="81"/>
  <c r="P5618" i="81"/>
  <c r="P5617" i="81"/>
  <c r="O5616" i="81"/>
  <c r="N5616" i="81"/>
  <c r="M5616" i="81"/>
  <c r="L5616" i="81"/>
  <c r="K5616" i="81"/>
  <c r="J5616" i="81"/>
  <c r="I5616" i="81"/>
  <c r="H5616" i="81"/>
  <c r="G5616" i="81"/>
  <c r="F5616" i="81"/>
  <c r="E5616" i="81"/>
  <c r="D5616" i="81"/>
  <c r="P5615" i="81"/>
  <c r="P5614" i="81"/>
  <c r="O5613" i="81"/>
  <c r="N5613" i="81"/>
  <c r="M5613" i="81"/>
  <c r="L5613" i="81"/>
  <c r="K5613" i="81"/>
  <c r="J5613" i="81"/>
  <c r="I5613" i="81"/>
  <c r="H5613" i="81"/>
  <c r="G5613" i="81"/>
  <c r="F5613" i="81"/>
  <c r="E5613" i="81"/>
  <c r="D5613" i="81"/>
  <c r="P5613" i="81" s="1"/>
  <c r="P5612" i="81"/>
  <c r="P5611" i="81"/>
  <c r="P5610" i="81"/>
  <c r="P5609" i="81"/>
  <c r="P5608" i="81"/>
  <c r="P5607" i="81"/>
  <c r="P5606" i="81"/>
  <c r="P5605" i="81"/>
  <c r="P5604" i="81"/>
  <c r="P5603" i="81"/>
  <c r="P5590" i="81"/>
  <c r="P5589" i="81"/>
  <c r="P5591" i="81" s="1"/>
  <c r="P5586" i="81"/>
  <c r="P5585" i="81"/>
  <c r="P5584" i="81"/>
  <c r="P5583" i="81"/>
  <c r="P5582" i="81"/>
  <c r="P5581" i="81"/>
  <c r="P5580" i="81"/>
  <c r="O5579" i="81"/>
  <c r="N5579" i="81"/>
  <c r="M5579" i="81"/>
  <c r="L5579" i="81"/>
  <c r="K5579" i="81"/>
  <c r="J5579" i="81"/>
  <c r="I5579" i="81"/>
  <c r="H5579" i="81"/>
  <c r="G5579" i="81"/>
  <c r="F5579" i="81"/>
  <c r="E5579" i="81"/>
  <c r="D5579" i="81"/>
  <c r="P5578" i="81"/>
  <c r="P5577" i="81"/>
  <c r="O5576" i="81"/>
  <c r="N5576" i="81"/>
  <c r="M5576" i="81"/>
  <c r="L5576" i="81"/>
  <c r="K5576" i="81"/>
  <c r="J5576" i="81"/>
  <c r="I5576" i="81"/>
  <c r="H5576" i="81"/>
  <c r="G5576" i="81"/>
  <c r="F5576" i="81"/>
  <c r="E5576" i="81"/>
  <c r="D5576" i="81"/>
  <c r="P5575" i="81"/>
  <c r="P5574" i="81"/>
  <c r="P5573" i="81"/>
  <c r="P5572" i="81"/>
  <c r="P5571" i="81"/>
  <c r="P5570" i="81"/>
  <c r="P5569" i="81"/>
  <c r="P5568" i="81"/>
  <c r="P5567" i="81"/>
  <c r="P5566" i="81"/>
  <c r="P5553" i="81"/>
  <c r="P5552" i="81"/>
  <c r="P5549" i="81"/>
  <c r="P5548" i="81"/>
  <c r="P5547" i="81"/>
  <c r="P5546" i="81"/>
  <c r="P5545" i="81"/>
  <c r="P5544" i="81"/>
  <c r="P5543" i="81"/>
  <c r="O5542" i="81"/>
  <c r="N5542" i="81"/>
  <c r="M5542" i="81"/>
  <c r="L5542" i="81"/>
  <c r="K5542" i="81"/>
  <c r="J5542" i="81"/>
  <c r="I5542" i="81"/>
  <c r="H5542" i="81"/>
  <c r="G5542" i="81"/>
  <c r="F5542" i="81"/>
  <c r="E5542" i="81"/>
  <c r="D5542" i="81"/>
  <c r="P5541" i="81"/>
  <c r="P5540" i="81"/>
  <c r="O5539" i="81"/>
  <c r="N5539" i="81"/>
  <c r="M5539" i="81"/>
  <c r="L5539" i="81"/>
  <c r="K5539" i="81"/>
  <c r="J5539" i="81"/>
  <c r="I5539" i="81"/>
  <c r="H5539" i="81"/>
  <c r="G5539" i="81"/>
  <c r="F5539" i="81"/>
  <c r="E5539" i="81"/>
  <c r="D5539" i="81"/>
  <c r="P5538" i="81"/>
  <c r="P5537" i="81"/>
  <c r="P5536" i="81"/>
  <c r="P5535" i="81"/>
  <c r="P5534" i="81"/>
  <c r="P5533" i="81"/>
  <c r="P5532" i="81"/>
  <c r="P5531" i="81"/>
  <c r="P5530" i="81"/>
  <c r="P5529" i="81"/>
  <c r="P5516" i="81"/>
  <c r="P5515" i="81"/>
  <c r="P5512" i="81"/>
  <c r="P5511" i="81"/>
  <c r="P5510" i="81"/>
  <c r="P5509" i="81"/>
  <c r="P5508" i="81"/>
  <c r="P5507" i="81"/>
  <c r="P5506" i="81"/>
  <c r="O5505" i="81"/>
  <c r="N5505" i="81"/>
  <c r="M5505" i="81"/>
  <c r="L5505" i="81"/>
  <c r="K5505" i="81"/>
  <c r="J5505" i="81"/>
  <c r="I5505" i="81"/>
  <c r="H5505" i="81"/>
  <c r="G5505" i="81"/>
  <c r="F5505" i="81"/>
  <c r="E5505" i="81"/>
  <c r="D5505" i="81"/>
  <c r="P5504" i="81"/>
  <c r="P5503" i="81"/>
  <c r="O5502" i="81"/>
  <c r="N5502" i="81"/>
  <c r="M5502" i="81"/>
  <c r="L5502" i="81"/>
  <c r="K5502" i="81"/>
  <c r="J5502" i="81"/>
  <c r="I5502" i="81"/>
  <c r="H5502" i="81"/>
  <c r="G5502" i="81"/>
  <c r="F5502" i="81"/>
  <c r="E5502" i="81"/>
  <c r="D5502" i="81"/>
  <c r="P5501" i="81"/>
  <c r="P5500" i="81"/>
  <c r="P5499" i="81"/>
  <c r="P5498" i="81"/>
  <c r="P5497" i="81"/>
  <c r="P5496" i="81"/>
  <c r="P5495" i="81"/>
  <c r="P5494" i="81"/>
  <c r="P5493" i="81"/>
  <c r="P5492" i="81"/>
  <c r="P5479" i="81"/>
  <c r="P5478" i="81"/>
  <c r="P5475" i="81"/>
  <c r="P5474" i="81"/>
  <c r="P5473" i="81"/>
  <c r="P5472" i="81"/>
  <c r="P5471" i="81"/>
  <c r="P5470" i="81"/>
  <c r="P5469" i="81"/>
  <c r="O5468" i="81"/>
  <c r="N5468" i="81"/>
  <c r="M5468" i="81"/>
  <c r="L5468" i="81"/>
  <c r="K5468" i="81"/>
  <c r="J5468" i="81"/>
  <c r="I5468" i="81"/>
  <c r="H5468" i="81"/>
  <c r="G5468" i="81"/>
  <c r="F5468" i="81"/>
  <c r="E5468" i="81"/>
  <c r="D5468" i="81"/>
  <c r="P5467" i="81"/>
  <c r="P5466" i="81"/>
  <c r="O5465" i="81"/>
  <c r="N5465" i="81"/>
  <c r="M5465" i="81"/>
  <c r="L5465" i="81"/>
  <c r="K5465" i="81"/>
  <c r="J5465" i="81"/>
  <c r="I5465" i="81"/>
  <c r="H5465" i="81"/>
  <c r="G5465" i="81"/>
  <c r="F5465" i="81"/>
  <c r="E5465" i="81"/>
  <c r="D5465" i="81"/>
  <c r="P5464" i="81"/>
  <c r="P5463" i="81"/>
  <c r="P5462" i="81"/>
  <c r="P5461" i="81"/>
  <c r="P5460" i="81"/>
  <c r="P5459" i="81"/>
  <c r="P5458" i="81"/>
  <c r="P5457" i="81"/>
  <c r="P5456" i="81"/>
  <c r="P5455" i="81"/>
  <c r="P5442" i="81"/>
  <c r="P5441" i="81"/>
  <c r="P5438" i="81"/>
  <c r="P5437" i="81"/>
  <c r="P5436" i="81"/>
  <c r="P5435" i="81"/>
  <c r="P5434" i="81"/>
  <c r="P5433" i="81"/>
  <c r="P5432" i="81"/>
  <c r="O5431" i="81"/>
  <c r="N5431" i="81"/>
  <c r="M5431" i="81"/>
  <c r="L5431" i="81"/>
  <c r="K5431" i="81"/>
  <c r="J5431" i="81"/>
  <c r="I5431" i="81"/>
  <c r="H5431" i="81"/>
  <c r="G5431" i="81"/>
  <c r="F5431" i="81"/>
  <c r="E5431" i="81"/>
  <c r="D5431" i="81"/>
  <c r="P5430" i="81"/>
  <c r="P5429" i="81"/>
  <c r="O5428" i="81"/>
  <c r="N5428" i="81"/>
  <c r="M5428" i="81"/>
  <c r="L5428" i="81"/>
  <c r="K5428" i="81"/>
  <c r="J5428" i="81"/>
  <c r="I5428" i="81"/>
  <c r="H5428" i="81"/>
  <c r="G5428" i="81"/>
  <c r="F5428" i="81"/>
  <c r="E5428" i="81"/>
  <c r="D5428" i="81"/>
  <c r="P5427" i="81"/>
  <c r="P5426" i="81"/>
  <c r="P5425" i="81"/>
  <c r="P5424" i="81"/>
  <c r="P5423" i="81"/>
  <c r="P5422" i="81"/>
  <c r="P5421" i="81"/>
  <c r="P5420" i="81"/>
  <c r="P5419" i="81"/>
  <c r="P5418" i="81"/>
  <c r="P5405" i="81"/>
  <c r="P5404" i="81"/>
  <c r="P5401" i="81"/>
  <c r="P5400" i="81"/>
  <c r="P5399" i="81"/>
  <c r="P5398" i="81"/>
  <c r="P5397" i="81"/>
  <c r="P5396" i="81"/>
  <c r="P5395" i="81"/>
  <c r="O5394" i="81"/>
  <c r="N5394" i="81"/>
  <c r="M5394" i="81"/>
  <c r="L5394" i="81"/>
  <c r="K5394" i="81"/>
  <c r="J5394" i="81"/>
  <c r="I5394" i="81"/>
  <c r="H5394" i="81"/>
  <c r="G5394" i="81"/>
  <c r="F5394" i="81"/>
  <c r="E5394" i="81"/>
  <c r="D5394" i="81"/>
  <c r="P5393" i="81"/>
  <c r="P5392" i="81"/>
  <c r="O5391" i="81"/>
  <c r="N5391" i="81"/>
  <c r="M5391" i="81"/>
  <c r="L5391" i="81"/>
  <c r="K5391" i="81"/>
  <c r="J5391" i="81"/>
  <c r="I5391" i="81"/>
  <c r="H5391" i="81"/>
  <c r="G5391" i="81"/>
  <c r="F5391" i="81"/>
  <c r="E5391" i="81"/>
  <c r="D5391" i="81"/>
  <c r="P5390" i="81"/>
  <c r="P5389" i="81"/>
  <c r="P5388" i="81"/>
  <c r="P5387" i="81"/>
  <c r="P5386" i="81"/>
  <c r="P5385" i="81"/>
  <c r="P5384" i="81"/>
  <c r="P5383" i="81"/>
  <c r="P5382" i="81"/>
  <c r="P5381" i="81"/>
  <c r="P5368" i="81"/>
  <c r="P5367" i="81"/>
  <c r="P5364" i="81"/>
  <c r="P5363" i="81"/>
  <c r="P5362" i="81"/>
  <c r="P5361" i="81"/>
  <c r="P5360" i="81"/>
  <c r="P5359" i="81"/>
  <c r="P5358" i="81"/>
  <c r="O5357" i="81"/>
  <c r="N5357" i="81"/>
  <c r="M5357" i="81"/>
  <c r="L5357" i="81"/>
  <c r="K5357" i="81"/>
  <c r="J5357" i="81"/>
  <c r="I5357" i="81"/>
  <c r="H5357" i="81"/>
  <c r="G5357" i="81"/>
  <c r="F5357" i="81"/>
  <c r="E5357" i="81"/>
  <c r="D5357" i="81"/>
  <c r="P5356" i="81"/>
  <c r="P5355" i="81"/>
  <c r="O5354" i="81"/>
  <c r="O5365" i="81" s="1"/>
  <c r="N5354" i="81"/>
  <c r="M5354" i="81"/>
  <c r="L5354" i="81"/>
  <c r="K5354" i="81"/>
  <c r="K5365" i="81" s="1"/>
  <c r="J5354" i="81"/>
  <c r="I5354" i="81"/>
  <c r="H5354" i="81"/>
  <c r="G5354" i="81"/>
  <c r="G5365" i="81" s="1"/>
  <c r="F5354" i="81"/>
  <c r="E5354" i="81"/>
  <c r="D5354" i="81"/>
  <c r="P5353" i="81"/>
  <c r="P5352" i="81"/>
  <c r="P5351" i="81"/>
  <c r="P5350" i="81"/>
  <c r="P5349" i="81"/>
  <c r="P5348" i="81"/>
  <c r="P5347" i="81"/>
  <c r="P5346" i="81"/>
  <c r="P5345" i="81"/>
  <c r="P5344" i="81"/>
  <c r="P5331" i="81"/>
  <c r="P5330" i="81"/>
  <c r="H5328" i="81"/>
  <c r="P5327" i="81"/>
  <c r="P5326" i="81"/>
  <c r="P5325" i="81"/>
  <c r="P5324" i="81"/>
  <c r="P5323" i="81"/>
  <c r="P5322" i="81"/>
  <c r="P5321" i="81"/>
  <c r="O5320" i="81"/>
  <c r="N5320" i="81"/>
  <c r="M5320" i="81"/>
  <c r="L5320" i="81"/>
  <c r="K5320" i="81"/>
  <c r="J5320" i="81"/>
  <c r="I5320" i="81"/>
  <c r="H5320" i="81"/>
  <c r="G5320" i="81"/>
  <c r="F5320" i="81"/>
  <c r="E5320" i="81"/>
  <c r="D5320" i="81"/>
  <c r="P5319" i="81"/>
  <c r="P5318" i="81"/>
  <c r="O5317" i="81"/>
  <c r="N5317" i="81"/>
  <c r="M5317" i="81"/>
  <c r="L5317" i="81"/>
  <c r="K5317" i="81"/>
  <c r="J5317" i="81"/>
  <c r="I5317" i="81"/>
  <c r="I5328" i="81" s="1"/>
  <c r="H5317" i="81"/>
  <c r="G5317" i="81"/>
  <c r="F5317" i="81"/>
  <c r="F5328" i="81" s="1"/>
  <c r="E5317" i="81"/>
  <c r="D5317" i="81"/>
  <c r="P5316" i="81"/>
  <c r="P5315" i="81"/>
  <c r="P5314" i="81"/>
  <c r="P5313" i="81"/>
  <c r="P5312" i="81"/>
  <c r="P5311" i="81"/>
  <c r="P5310" i="81"/>
  <c r="P5309" i="81"/>
  <c r="P5308" i="81"/>
  <c r="P5307" i="81"/>
  <c r="P5294" i="81"/>
  <c r="P5293" i="81"/>
  <c r="P5290" i="81"/>
  <c r="P5289" i="81"/>
  <c r="P5288" i="81"/>
  <c r="P5287" i="81"/>
  <c r="P5286" i="81"/>
  <c r="P5285" i="81"/>
  <c r="P5284" i="81"/>
  <c r="O5283" i="81"/>
  <c r="N5283" i="81"/>
  <c r="M5283" i="81"/>
  <c r="L5283" i="81"/>
  <c r="K5283" i="81"/>
  <c r="J5283" i="81"/>
  <c r="I5283" i="81"/>
  <c r="H5283" i="81"/>
  <c r="G5283" i="81"/>
  <c r="F5283" i="81"/>
  <c r="E5283" i="81"/>
  <c r="D5283" i="81"/>
  <c r="P5283" i="81" s="1"/>
  <c r="P5282" i="81"/>
  <c r="P5281" i="81"/>
  <c r="O5280" i="81"/>
  <c r="O5291" i="81" s="1"/>
  <c r="N5280" i="81"/>
  <c r="M5280" i="81"/>
  <c r="L5280" i="81"/>
  <c r="K5280" i="81"/>
  <c r="K5291" i="81" s="1"/>
  <c r="J5280" i="81"/>
  <c r="I5280" i="81"/>
  <c r="H5280" i="81"/>
  <c r="G5280" i="81"/>
  <c r="G5291" i="81" s="1"/>
  <c r="F5280" i="81"/>
  <c r="E5280" i="81"/>
  <c r="D5280" i="81"/>
  <c r="P5279" i="81"/>
  <c r="P5278" i="81"/>
  <c r="P5277" i="81"/>
  <c r="P5276" i="81"/>
  <c r="P5275" i="81"/>
  <c r="P5274" i="81"/>
  <c r="P5273" i="81"/>
  <c r="P5272" i="81"/>
  <c r="P5271" i="81"/>
  <c r="P5270" i="81"/>
  <c r="P5257" i="81"/>
  <c r="P5256" i="81"/>
  <c r="P5253" i="81"/>
  <c r="P5252" i="81"/>
  <c r="P5251" i="81"/>
  <c r="P5250" i="81"/>
  <c r="P5249" i="81"/>
  <c r="P5248" i="81"/>
  <c r="P5247" i="81"/>
  <c r="O5246" i="81"/>
  <c r="N5246" i="81"/>
  <c r="N5254" i="81" s="1"/>
  <c r="M5246" i="81"/>
  <c r="L5246" i="81"/>
  <c r="K5246" i="81"/>
  <c r="J5246" i="81"/>
  <c r="J5254" i="81" s="1"/>
  <c r="I5246" i="81"/>
  <c r="H5246" i="81"/>
  <c r="G5246" i="81"/>
  <c r="F5246" i="81"/>
  <c r="F5254" i="81" s="1"/>
  <c r="E5246" i="81"/>
  <c r="D5246" i="81"/>
  <c r="P5245" i="81"/>
  <c r="P5244" i="81"/>
  <c r="O5243" i="81"/>
  <c r="N5243" i="81"/>
  <c r="M5243" i="81"/>
  <c r="L5243" i="81"/>
  <c r="L5254" i="81" s="1"/>
  <c r="K5243" i="81"/>
  <c r="J5243" i="81"/>
  <c r="I5243" i="81"/>
  <c r="H5243" i="81"/>
  <c r="H5254" i="81" s="1"/>
  <c r="G5243" i="81"/>
  <c r="F5243" i="81"/>
  <c r="E5243" i="81"/>
  <c r="D5243" i="81"/>
  <c r="P5242" i="81"/>
  <c r="P5241" i="81"/>
  <c r="P5240" i="81"/>
  <c r="P5239" i="81"/>
  <c r="P5238" i="81"/>
  <c r="P5237" i="81"/>
  <c r="P5236" i="81"/>
  <c r="P5235" i="81"/>
  <c r="P5234" i="81"/>
  <c r="P5233" i="81"/>
  <c r="P5220" i="81"/>
  <c r="P5219" i="81"/>
  <c r="P5221" i="81" s="1"/>
  <c r="K147" i="42" s="1" a="1"/>
  <c r="K147" i="42" s="1"/>
  <c r="P5216" i="81"/>
  <c r="P5215" i="81"/>
  <c r="P5214" i="81"/>
  <c r="P5213" i="81"/>
  <c r="P5212" i="81"/>
  <c r="P5211" i="81"/>
  <c r="P5210" i="81"/>
  <c r="O5209" i="81"/>
  <c r="O5217" i="81" s="1"/>
  <c r="N5209" i="81"/>
  <c r="M5209" i="81"/>
  <c r="L5209" i="81"/>
  <c r="K5209" i="81"/>
  <c r="K5217" i="81" s="1"/>
  <c r="J5209" i="81"/>
  <c r="I5209" i="81"/>
  <c r="H5209" i="81"/>
  <c r="G5209" i="81"/>
  <c r="G5217" i="81" s="1"/>
  <c r="F5209" i="81"/>
  <c r="E5209" i="81"/>
  <c r="D5209" i="81"/>
  <c r="P5208" i="81"/>
  <c r="P5207" i="81"/>
  <c r="O5206" i="81"/>
  <c r="N5206" i="81"/>
  <c r="M5206" i="81"/>
  <c r="M5217" i="81" s="1"/>
  <c r="L5206" i="81"/>
  <c r="K5206" i="81"/>
  <c r="J5206" i="81"/>
  <c r="I5206" i="81"/>
  <c r="I5217" i="81" s="1"/>
  <c r="H5206" i="81"/>
  <c r="G5206" i="81"/>
  <c r="F5206" i="81"/>
  <c r="E5206" i="81"/>
  <c r="E5217" i="81" s="1"/>
  <c r="D5206" i="81"/>
  <c r="P5205" i="81"/>
  <c r="P5204" i="81"/>
  <c r="P5203" i="81"/>
  <c r="P5202" i="81"/>
  <c r="P5201" i="81"/>
  <c r="P5200" i="81"/>
  <c r="P5199" i="81"/>
  <c r="P5198" i="81"/>
  <c r="P5197" i="81"/>
  <c r="P5196" i="81"/>
  <c r="P5183" i="81"/>
  <c r="P5182" i="81"/>
  <c r="P5179" i="81"/>
  <c r="P5178" i="81"/>
  <c r="P5177" i="81"/>
  <c r="P5176" i="81"/>
  <c r="P5175" i="81"/>
  <c r="P5174" i="81"/>
  <c r="P5173" i="81"/>
  <c r="O5172" i="81"/>
  <c r="N5172" i="81"/>
  <c r="M5172" i="81"/>
  <c r="L5172" i="81"/>
  <c r="L5180" i="81" s="1"/>
  <c r="K5172" i="81"/>
  <c r="J5172" i="81"/>
  <c r="I5172" i="81"/>
  <c r="H5172" i="81"/>
  <c r="H5180" i="81" s="1"/>
  <c r="G5172" i="81"/>
  <c r="F5172" i="81"/>
  <c r="E5172" i="81"/>
  <c r="D5172" i="81"/>
  <c r="D5180" i="81" s="1"/>
  <c r="P5171" i="81"/>
  <c r="P5170" i="81"/>
  <c r="O5169" i="81"/>
  <c r="N5169" i="81"/>
  <c r="N5180" i="81" s="1"/>
  <c r="M5169" i="81"/>
  <c r="L5169" i="81"/>
  <c r="K5169" i="81"/>
  <c r="J5169" i="81"/>
  <c r="J5180" i="81" s="1"/>
  <c r="I5169" i="81"/>
  <c r="H5169" i="81"/>
  <c r="G5169" i="81"/>
  <c r="F5169" i="81"/>
  <c r="F5180" i="81" s="1"/>
  <c r="E5169" i="81"/>
  <c r="D5169" i="81"/>
  <c r="P5168" i="81"/>
  <c r="P5167" i="81"/>
  <c r="P5166" i="81"/>
  <c r="P5165" i="81"/>
  <c r="P5164" i="81"/>
  <c r="P5163" i="81"/>
  <c r="P5162" i="81"/>
  <c r="P5161" i="81"/>
  <c r="P5160" i="81"/>
  <c r="P5159" i="81"/>
  <c r="P5146" i="81"/>
  <c r="P5145" i="81"/>
  <c r="P5142" i="81"/>
  <c r="P5141" i="81"/>
  <c r="P5140" i="81"/>
  <c r="P5139" i="81"/>
  <c r="P5138" i="81"/>
  <c r="P5137" i="81"/>
  <c r="P5136" i="81"/>
  <c r="O5135" i="81"/>
  <c r="N5135" i="81"/>
  <c r="M5135" i="81"/>
  <c r="M5143" i="81" s="1"/>
  <c r="L5135" i="81"/>
  <c r="K5135" i="81"/>
  <c r="J5135" i="81"/>
  <c r="I5135" i="81"/>
  <c r="I5143" i="81" s="1"/>
  <c r="H5135" i="81"/>
  <c r="G5135" i="81"/>
  <c r="F5135" i="81"/>
  <c r="E5135" i="81"/>
  <c r="E5143" i="81" s="1"/>
  <c r="D5135" i="81"/>
  <c r="P5134" i="81"/>
  <c r="P5133" i="81"/>
  <c r="O5132" i="81"/>
  <c r="O5143" i="81" s="1"/>
  <c r="N5132" i="81"/>
  <c r="M5132" i="81"/>
  <c r="L5132" i="81"/>
  <c r="K5132" i="81"/>
  <c r="K5143" i="81" s="1"/>
  <c r="J5132" i="81"/>
  <c r="I5132" i="81"/>
  <c r="H5132" i="81"/>
  <c r="G5132" i="81"/>
  <c r="G5143" i="81" s="1"/>
  <c r="F5132" i="81"/>
  <c r="E5132" i="81"/>
  <c r="D5132" i="81"/>
  <c r="P5131" i="81"/>
  <c r="P5130" i="81"/>
  <c r="P5129" i="81"/>
  <c r="P5128" i="81"/>
  <c r="P5127" i="81"/>
  <c r="P5126" i="81"/>
  <c r="P5125" i="81"/>
  <c r="P5124" i="81"/>
  <c r="P5123" i="81"/>
  <c r="P5122" i="81"/>
  <c r="P5109" i="81"/>
  <c r="P5108" i="81"/>
  <c r="P5105" i="81"/>
  <c r="P5104" i="81"/>
  <c r="P5103" i="81"/>
  <c r="P5102" i="81"/>
  <c r="P5101" i="81"/>
  <c r="P5100" i="81"/>
  <c r="P5099" i="81"/>
  <c r="O5098" i="81"/>
  <c r="N5098" i="81"/>
  <c r="M5098" i="81"/>
  <c r="L5098" i="81"/>
  <c r="K5098" i="81"/>
  <c r="J5098" i="81"/>
  <c r="I5098" i="81"/>
  <c r="H5098" i="81"/>
  <c r="G5098" i="81"/>
  <c r="F5098" i="81"/>
  <c r="E5098" i="81"/>
  <c r="D5098" i="81"/>
  <c r="P5097" i="81"/>
  <c r="P5096" i="81"/>
  <c r="O5095" i="81"/>
  <c r="N5095" i="81"/>
  <c r="M5095" i="81"/>
  <c r="L5095" i="81"/>
  <c r="K5095" i="81"/>
  <c r="J5095" i="81"/>
  <c r="I5095" i="81"/>
  <c r="H5095" i="81"/>
  <c r="G5095" i="81"/>
  <c r="F5095" i="81"/>
  <c r="E5095" i="81"/>
  <c r="D5095" i="81"/>
  <c r="P5094" i="81"/>
  <c r="P5093" i="81"/>
  <c r="P5092" i="81"/>
  <c r="P5091" i="81"/>
  <c r="P5090" i="81"/>
  <c r="P5089" i="81"/>
  <c r="P5088" i="81"/>
  <c r="P5087" i="81"/>
  <c r="P5086" i="81"/>
  <c r="P5085" i="81"/>
  <c r="P5072" i="81"/>
  <c r="P5071" i="81"/>
  <c r="P5073" i="81" s="1"/>
  <c r="K143" i="42" s="1" a="1"/>
  <c r="K143" i="42" s="1"/>
  <c r="P5068" i="81"/>
  <c r="P5067" i="81"/>
  <c r="P5066" i="81"/>
  <c r="P5065" i="81"/>
  <c r="P5064" i="81"/>
  <c r="P5063" i="81"/>
  <c r="P5062" i="81"/>
  <c r="O5061" i="81"/>
  <c r="N5061" i="81"/>
  <c r="M5061" i="81"/>
  <c r="L5061" i="81"/>
  <c r="K5061" i="81"/>
  <c r="J5061" i="81"/>
  <c r="I5061" i="81"/>
  <c r="H5061" i="81"/>
  <c r="G5061" i="81"/>
  <c r="F5061" i="81"/>
  <c r="E5061" i="81"/>
  <c r="D5061" i="81"/>
  <c r="P5060" i="81"/>
  <c r="P5059" i="81"/>
  <c r="O5058" i="81"/>
  <c r="N5058" i="81"/>
  <c r="M5058" i="81"/>
  <c r="L5058" i="81"/>
  <c r="K5058" i="81"/>
  <c r="J5058" i="81"/>
  <c r="I5058" i="81"/>
  <c r="H5058" i="81"/>
  <c r="G5058" i="81"/>
  <c r="F5058" i="81"/>
  <c r="E5058" i="81"/>
  <c r="D5058" i="81"/>
  <c r="P5057" i="81"/>
  <c r="P5056" i="81"/>
  <c r="P5055" i="81"/>
  <c r="P5054" i="81"/>
  <c r="P5053" i="81"/>
  <c r="P5052" i="81"/>
  <c r="P5051" i="81"/>
  <c r="P5050" i="81"/>
  <c r="P5049" i="81"/>
  <c r="P5048" i="81"/>
  <c r="P5035" i="81"/>
  <c r="P5034" i="81"/>
  <c r="P5031" i="81"/>
  <c r="P5030" i="81"/>
  <c r="P5029" i="81"/>
  <c r="P5028" i="81"/>
  <c r="P5027" i="81"/>
  <c r="P5026" i="81"/>
  <c r="P5025" i="81"/>
  <c r="O5024" i="81"/>
  <c r="N5024" i="81"/>
  <c r="M5024" i="81"/>
  <c r="L5024" i="81"/>
  <c r="K5024" i="81"/>
  <c r="J5024" i="81"/>
  <c r="I5024" i="81"/>
  <c r="H5024" i="81"/>
  <c r="G5024" i="81"/>
  <c r="F5024" i="81"/>
  <c r="E5024" i="81"/>
  <c r="D5024" i="81"/>
  <c r="P5023" i="81"/>
  <c r="P5022" i="81"/>
  <c r="O5021" i="81"/>
  <c r="N5021" i="81"/>
  <c r="M5021" i="81"/>
  <c r="L5021" i="81"/>
  <c r="K5021" i="81"/>
  <c r="J5021" i="81"/>
  <c r="I5021" i="81"/>
  <c r="H5021" i="81"/>
  <c r="G5021" i="81"/>
  <c r="F5021" i="81"/>
  <c r="E5021" i="81"/>
  <c r="D5021" i="81"/>
  <c r="P5020" i="81"/>
  <c r="P5019" i="81"/>
  <c r="P5018" i="81"/>
  <c r="P5017" i="81"/>
  <c r="P5016" i="81"/>
  <c r="P5015" i="81"/>
  <c r="P5014" i="81"/>
  <c r="P5013" i="81"/>
  <c r="P5012" i="81"/>
  <c r="P5011" i="81"/>
  <c r="P4998" i="81"/>
  <c r="P4997" i="81"/>
  <c r="P4994" i="81"/>
  <c r="P4993" i="81"/>
  <c r="P4992" i="81"/>
  <c r="P4991" i="81"/>
  <c r="P4990" i="81"/>
  <c r="P4989" i="81"/>
  <c r="P4988" i="81"/>
  <c r="O4987" i="81"/>
  <c r="N4987" i="81"/>
  <c r="M4987" i="81"/>
  <c r="L4987" i="81"/>
  <c r="K4987" i="81"/>
  <c r="J4987" i="81"/>
  <c r="I4987" i="81"/>
  <c r="H4987" i="81"/>
  <c r="G4987" i="81"/>
  <c r="F4987" i="81"/>
  <c r="E4987" i="81"/>
  <c r="D4987" i="81"/>
  <c r="P4987" i="81" s="1"/>
  <c r="P4986" i="81"/>
  <c r="P4985" i="81"/>
  <c r="O4984" i="81"/>
  <c r="N4984" i="81"/>
  <c r="N4995" i="81" s="1"/>
  <c r="M4984" i="81"/>
  <c r="L4984" i="81"/>
  <c r="K4984" i="81"/>
  <c r="J4984" i="81"/>
  <c r="J4995" i="81" s="1"/>
  <c r="I4984" i="81"/>
  <c r="H4984" i="81"/>
  <c r="G4984" i="81"/>
  <c r="F4984" i="81"/>
  <c r="F4995" i="81" s="1"/>
  <c r="E4984" i="81"/>
  <c r="D4984" i="81"/>
  <c r="P4983" i="81"/>
  <c r="P4982" i="81"/>
  <c r="P4981" i="81"/>
  <c r="P4980" i="81"/>
  <c r="P4979" i="81"/>
  <c r="P4978" i="81"/>
  <c r="P4977" i="81"/>
  <c r="P4976" i="81"/>
  <c r="P4975" i="81"/>
  <c r="P4974" i="81"/>
  <c r="P4961" i="81"/>
  <c r="P4960" i="81"/>
  <c r="P4957" i="81"/>
  <c r="P4956" i="81"/>
  <c r="P4955" i="81"/>
  <c r="P4954" i="81"/>
  <c r="P4953" i="81"/>
  <c r="P4952" i="81"/>
  <c r="P4951" i="81"/>
  <c r="O4950" i="81"/>
  <c r="N4950" i="81"/>
  <c r="M4950" i="81"/>
  <c r="L4950" i="81"/>
  <c r="K4950" i="81"/>
  <c r="J4950" i="81"/>
  <c r="I4950" i="81"/>
  <c r="H4950" i="81"/>
  <c r="G4950" i="81"/>
  <c r="F4950" i="81"/>
  <c r="E4950" i="81"/>
  <c r="D4950" i="81"/>
  <c r="P4949" i="81"/>
  <c r="P4948" i="81"/>
  <c r="O4947" i="81"/>
  <c r="O4958" i="81" s="1"/>
  <c r="N4947" i="81"/>
  <c r="M4947" i="81"/>
  <c r="L4947" i="81"/>
  <c r="K4947" i="81"/>
  <c r="K4958" i="81" s="1"/>
  <c r="J4947" i="81"/>
  <c r="I4947" i="81"/>
  <c r="H4947" i="81"/>
  <c r="G4947" i="81"/>
  <c r="G4958" i="81" s="1"/>
  <c r="F4947" i="81"/>
  <c r="E4947" i="81"/>
  <c r="D4947" i="81"/>
  <c r="P4946" i="81"/>
  <c r="P4945" i="81"/>
  <c r="P4944" i="81"/>
  <c r="P4943" i="81"/>
  <c r="P4942" i="81"/>
  <c r="P4941" i="81"/>
  <c r="P4940" i="81"/>
  <c r="P4939" i="81"/>
  <c r="P4938" i="81"/>
  <c r="P4937" i="81"/>
  <c r="P4924" i="81"/>
  <c r="P4923" i="81"/>
  <c r="P4925" i="81" s="1"/>
  <c r="K139" i="42" s="1" a="1"/>
  <c r="K139" i="42" s="1"/>
  <c r="P4920" i="81"/>
  <c r="P4919" i="81"/>
  <c r="P4918" i="81"/>
  <c r="P4917" i="81"/>
  <c r="P4916" i="81"/>
  <c r="P4915" i="81"/>
  <c r="P4914" i="81"/>
  <c r="O4913" i="81"/>
  <c r="N4913" i="81"/>
  <c r="M4913" i="81"/>
  <c r="L4913" i="81"/>
  <c r="K4913" i="81"/>
  <c r="J4913" i="81"/>
  <c r="I4913" i="81"/>
  <c r="H4913" i="81"/>
  <c r="G4913" i="81"/>
  <c r="F4913" i="81"/>
  <c r="E4913" i="81"/>
  <c r="D4913" i="81"/>
  <c r="P4912" i="81"/>
  <c r="P4911" i="81"/>
  <c r="O4910" i="81"/>
  <c r="N4910" i="81"/>
  <c r="M4910" i="81"/>
  <c r="L4910" i="81"/>
  <c r="L4921" i="81" s="1"/>
  <c r="K4910" i="81"/>
  <c r="J4910" i="81"/>
  <c r="I4910" i="81"/>
  <c r="H4910" i="81"/>
  <c r="H4921" i="81" s="1"/>
  <c r="G4910" i="81"/>
  <c r="F4910" i="81"/>
  <c r="E4910" i="81"/>
  <c r="D4910" i="81"/>
  <c r="D4921" i="81" s="1"/>
  <c r="P4909" i="81"/>
  <c r="P4908" i="81"/>
  <c r="P4907" i="81"/>
  <c r="P4906" i="81"/>
  <c r="P4905" i="81"/>
  <c r="P4904" i="81"/>
  <c r="P4903" i="81"/>
  <c r="P4902" i="81"/>
  <c r="P4901" i="81"/>
  <c r="P4900" i="81"/>
  <c r="P4887" i="81"/>
  <c r="P4886" i="81"/>
  <c r="P4888" i="81" s="1"/>
  <c r="K138" i="42" s="1" a="1"/>
  <c r="K138" i="42" s="1"/>
  <c r="P4883" i="81"/>
  <c r="P4882" i="81"/>
  <c r="P4881" i="81"/>
  <c r="P4880" i="81"/>
  <c r="P4879" i="81"/>
  <c r="P4878" i="81"/>
  <c r="P4877" i="81"/>
  <c r="O4876" i="81"/>
  <c r="N4876" i="81"/>
  <c r="M4876" i="81"/>
  <c r="L4876" i="81"/>
  <c r="K4876" i="81"/>
  <c r="J4876" i="81"/>
  <c r="I4876" i="81"/>
  <c r="H4876" i="81"/>
  <c r="G4876" i="81"/>
  <c r="F4876" i="81"/>
  <c r="E4876" i="81"/>
  <c r="D4876" i="81"/>
  <c r="P4875" i="81"/>
  <c r="P4874" i="81"/>
  <c r="O4873" i="81"/>
  <c r="N4873" i="81"/>
  <c r="M4873" i="81"/>
  <c r="M4884" i="81" s="1"/>
  <c r="L4873" i="81"/>
  <c r="K4873" i="81"/>
  <c r="J4873" i="81"/>
  <c r="J4884" i="81" s="1"/>
  <c r="I4873" i="81"/>
  <c r="I4884" i="81" s="1"/>
  <c r="H4873" i="81"/>
  <c r="G4873" i="81"/>
  <c r="F4873" i="81"/>
  <c r="F4884" i="81" s="1"/>
  <c r="E4873" i="81"/>
  <c r="E4884" i="81" s="1"/>
  <c r="D4873" i="81"/>
  <c r="P4872" i="81"/>
  <c r="P4871" i="81"/>
  <c r="P4870" i="81"/>
  <c r="P4869" i="81"/>
  <c r="P4868" i="81"/>
  <c r="P4867" i="81"/>
  <c r="P4866" i="81"/>
  <c r="P4865" i="81"/>
  <c r="P4864" i="81"/>
  <c r="P4863" i="81"/>
  <c r="P4850" i="81"/>
  <c r="P4849" i="81"/>
  <c r="P4846" i="81"/>
  <c r="P4845" i="81"/>
  <c r="P4844" i="81"/>
  <c r="P4843" i="81"/>
  <c r="P4842" i="81"/>
  <c r="P4841" i="81"/>
  <c r="P4840" i="81"/>
  <c r="O4839" i="81"/>
  <c r="N4839" i="81"/>
  <c r="M4839" i="81"/>
  <c r="L4839" i="81"/>
  <c r="K4839" i="81"/>
  <c r="J4839" i="81"/>
  <c r="I4839" i="81"/>
  <c r="H4839" i="81"/>
  <c r="G4839" i="81"/>
  <c r="F4839" i="81"/>
  <c r="E4839" i="81"/>
  <c r="D4839" i="81"/>
  <c r="P4839" i="81" s="1"/>
  <c r="P4838" i="81"/>
  <c r="P4837" i="81"/>
  <c r="O4836" i="81"/>
  <c r="O4847" i="81" s="1"/>
  <c r="N4836" i="81"/>
  <c r="N4847" i="81" s="1"/>
  <c r="M4836" i="81"/>
  <c r="L4836" i="81"/>
  <c r="K4836" i="81"/>
  <c r="K4847" i="81" s="1"/>
  <c r="J4836" i="81"/>
  <c r="J4847" i="81" s="1"/>
  <c r="I4836" i="81"/>
  <c r="H4836" i="81"/>
  <c r="G4836" i="81"/>
  <c r="G4847" i="81" s="1"/>
  <c r="F4836" i="81"/>
  <c r="F4847" i="81" s="1"/>
  <c r="E4836" i="81"/>
  <c r="D4836" i="81"/>
  <c r="P4835" i="81"/>
  <c r="P4834" i="81"/>
  <c r="P4833" i="81"/>
  <c r="P4832" i="81"/>
  <c r="P4831" i="81"/>
  <c r="P4830" i="81"/>
  <c r="P4829" i="81"/>
  <c r="P4828" i="81"/>
  <c r="P4827" i="81"/>
  <c r="P4826" i="81"/>
  <c r="P4813" i="81"/>
  <c r="P4812" i="81"/>
  <c r="P4809" i="81"/>
  <c r="P4808" i="81"/>
  <c r="P4807" i="81"/>
  <c r="P4806" i="81"/>
  <c r="P4805" i="81"/>
  <c r="P4804" i="81"/>
  <c r="P4803" i="81"/>
  <c r="O4802" i="81"/>
  <c r="N4802" i="81"/>
  <c r="N4810" i="81" s="1"/>
  <c r="M4802" i="81"/>
  <c r="L4802" i="81"/>
  <c r="K4802" i="81"/>
  <c r="J4802" i="81"/>
  <c r="J4810" i="81" s="1"/>
  <c r="I4802" i="81"/>
  <c r="H4802" i="81"/>
  <c r="G4802" i="81"/>
  <c r="F4802" i="81"/>
  <c r="F4810" i="81" s="1"/>
  <c r="E4802" i="81"/>
  <c r="D4802" i="81"/>
  <c r="P4801" i="81"/>
  <c r="P4800" i="81"/>
  <c r="O4799" i="81"/>
  <c r="O4810" i="81" s="1"/>
  <c r="N4799" i="81"/>
  <c r="M4799" i="81"/>
  <c r="L4799" i="81"/>
  <c r="L4810" i="81" s="1"/>
  <c r="K4799" i="81"/>
  <c r="K4810" i="81" s="1"/>
  <c r="J4799" i="81"/>
  <c r="I4799" i="81"/>
  <c r="H4799" i="81"/>
  <c r="H4810" i="81" s="1"/>
  <c r="G4799" i="81"/>
  <c r="G4810" i="81" s="1"/>
  <c r="F4799" i="81"/>
  <c r="E4799" i="81"/>
  <c r="D4799" i="81"/>
  <c r="P4798" i="81"/>
  <c r="P4797" i="81"/>
  <c r="P4796" i="81"/>
  <c r="P4795" i="81"/>
  <c r="P4794" i="81"/>
  <c r="P4793" i="81"/>
  <c r="P4792" i="81"/>
  <c r="P4791" i="81"/>
  <c r="P4790" i="81"/>
  <c r="P4789" i="81"/>
  <c r="P4776" i="81"/>
  <c r="P4775" i="81"/>
  <c r="P4777" i="81" s="1"/>
  <c r="K135" i="42" s="1" a="1"/>
  <c r="K135" i="42" s="1"/>
  <c r="P4772" i="81"/>
  <c r="P4771" i="81"/>
  <c r="P4770" i="81"/>
  <c r="P4769" i="81"/>
  <c r="P4768" i="81"/>
  <c r="P4767" i="81"/>
  <c r="P4766" i="81"/>
  <c r="O4765" i="81"/>
  <c r="O4773" i="81" s="1"/>
  <c r="N4765" i="81"/>
  <c r="M4765" i="81"/>
  <c r="L4765" i="81"/>
  <c r="K4765" i="81"/>
  <c r="K4773" i="81" s="1"/>
  <c r="J4765" i="81"/>
  <c r="I4765" i="81"/>
  <c r="H4765" i="81"/>
  <c r="G4765" i="81"/>
  <c r="G4773" i="81" s="1"/>
  <c r="F4765" i="81"/>
  <c r="E4765" i="81"/>
  <c r="D4765" i="81"/>
  <c r="P4764" i="81"/>
  <c r="P4763" i="81"/>
  <c r="O4762" i="81"/>
  <c r="N4762" i="81"/>
  <c r="M4762" i="81"/>
  <c r="M4773" i="81" s="1"/>
  <c r="L4762" i="81"/>
  <c r="K4762" i="81"/>
  <c r="J4762" i="81"/>
  <c r="I4762" i="81"/>
  <c r="I4773" i="81" s="1"/>
  <c r="H4762" i="81"/>
  <c r="G4762" i="81"/>
  <c r="F4762" i="81"/>
  <c r="E4762" i="81"/>
  <c r="E4773" i="81" s="1"/>
  <c r="D4762" i="81"/>
  <c r="P4761" i="81"/>
  <c r="P4760" i="81"/>
  <c r="P4759" i="81"/>
  <c r="P4758" i="81"/>
  <c r="P4757" i="81"/>
  <c r="P4756" i="81"/>
  <c r="P4755" i="81"/>
  <c r="P4754" i="81"/>
  <c r="P4753" i="81"/>
  <c r="P4752" i="81"/>
  <c r="P4739" i="81"/>
  <c r="P4738" i="81"/>
  <c r="P4735" i="81"/>
  <c r="P4734" i="81"/>
  <c r="P4733" i="81"/>
  <c r="P4732" i="81"/>
  <c r="P4731" i="81"/>
  <c r="P4730" i="81"/>
  <c r="P4729" i="81"/>
  <c r="O4728" i="81"/>
  <c r="N4728" i="81"/>
  <c r="M4728" i="81"/>
  <c r="L4728" i="81"/>
  <c r="L4736" i="81" s="1"/>
  <c r="K4728" i="81"/>
  <c r="J4728" i="81"/>
  <c r="I4728" i="81"/>
  <c r="H4728" i="81"/>
  <c r="H4736" i="81" s="1"/>
  <c r="G4728" i="81"/>
  <c r="F4728" i="81"/>
  <c r="E4728" i="81"/>
  <c r="D4728" i="81"/>
  <c r="D4736" i="81" s="1"/>
  <c r="P4727" i="81"/>
  <c r="P4726" i="81"/>
  <c r="O4725" i="81"/>
  <c r="N4725" i="81"/>
  <c r="N4736" i="81" s="1"/>
  <c r="M4725" i="81"/>
  <c r="L4725" i="81"/>
  <c r="K4725" i="81"/>
  <c r="J4725" i="81"/>
  <c r="J4736" i="81" s="1"/>
  <c r="I4725" i="81"/>
  <c r="H4725" i="81"/>
  <c r="G4725" i="81"/>
  <c r="F4725" i="81"/>
  <c r="F4736" i="81" s="1"/>
  <c r="E4725" i="81"/>
  <c r="E4736" i="81" s="1"/>
  <c r="D4725" i="81"/>
  <c r="P4724" i="81"/>
  <c r="P4723" i="81"/>
  <c r="P4722" i="81"/>
  <c r="P4721" i="81"/>
  <c r="P4720" i="81"/>
  <c r="P4719" i="81"/>
  <c r="P4718" i="81"/>
  <c r="P4717" i="81"/>
  <c r="P4716" i="81"/>
  <c r="P4715" i="81"/>
  <c r="P4702" i="81"/>
  <c r="P4701" i="81"/>
  <c r="P4698" i="81"/>
  <c r="P4697" i="81"/>
  <c r="P4696" i="81"/>
  <c r="P4695" i="81"/>
  <c r="P4694" i="81"/>
  <c r="P4693" i="81"/>
  <c r="P4692" i="81"/>
  <c r="O4691" i="81"/>
  <c r="N4691" i="81"/>
  <c r="M4691" i="81"/>
  <c r="M4699" i="81" s="1"/>
  <c r="L4691" i="81"/>
  <c r="K4691" i="81"/>
  <c r="J4691" i="81"/>
  <c r="I4691" i="81"/>
  <c r="I4699" i="81" s="1"/>
  <c r="H4691" i="81"/>
  <c r="G4691" i="81"/>
  <c r="F4691" i="81"/>
  <c r="E4691" i="81"/>
  <c r="E4699" i="81" s="1"/>
  <c r="D4691" i="81"/>
  <c r="P4690" i="81"/>
  <c r="P4689" i="81"/>
  <c r="O4688" i="81"/>
  <c r="O4699" i="81" s="1"/>
  <c r="N4688" i="81"/>
  <c r="M4688" i="81"/>
  <c r="L4688" i="81"/>
  <c r="K4688" i="81"/>
  <c r="K4699" i="81" s="1"/>
  <c r="J4688" i="81"/>
  <c r="J4699" i="81" s="1"/>
  <c r="I4688" i="81"/>
  <c r="H4688" i="81"/>
  <c r="G4688" i="81"/>
  <c r="G4699" i="81" s="1"/>
  <c r="F4688" i="81"/>
  <c r="F4699" i="81" s="1"/>
  <c r="E4688" i="81"/>
  <c r="D4688" i="81"/>
  <c r="P4687" i="81"/>
  <c r="P4686" i="81"/>
  <c r="P4685" i="81"/>
  <c r="P4684" i="81"/>
  <c r="P4683" i="81"/>
  <c r="P4682" i="81"/>
  <c r="P4681" i="81"/>
  <c r="P4680" i="81"/>
  <c r="P4679" i="81"/>
  <c r="P4678" i="81"/>
  <c r="P4665" i="81"/>
  <c r="P4664" i="81"/>
  <c r="P4666" i="81" s="1"/>
  <c r="K132" i="42" s="1" a="1"/>
  <c r="K132" i="42" s="1"/>
  <c r="P4661" i="81"/>
  <c r="P4660" i="81"/>
  <c r="P4659" i="81"/>
  <c r="P4658" i="81"/>
  <c r="P4657" i="81"/>
  <c r="P4656" i="81"/>
  <c r="P4655" i="81"/>
  <c r="O4654" i="81"/>
  <c r="N4654" i="81"/>
  <c r="M4654" i="81"/>
  <c r="L4654" i="81"/>
  <c r="K4654" i="81"/>
  <c r="J4654" i="81"/>
  <c r="I4654" i="81"/>
  <c r="H4654" i="81"/>
  <c r="G4654" i="81"/>
  <c r="F4654" i="81"/>
  <c r="E4654" i="81"/>
  <c r="D4654" i="81"/>
  <c r="P4653" i="81"/>
  <c r="P4652" i="81"/>
  <c r="O4651" i="81"/>
  <c r="N4651" i="81"/>
  <c r="M4651" i="81"/>
  <c r="L4651" i="81"/>
  <c r="K4651" i="81"/>
  <c r="J4651" i="81"/>
  <c r="I4651" i="81"/>
  <c r="H4651" i="81"/>
  <c r="H4662" i="81" s="1"/>
  <c r="G4651" i="81"/>
  <c r="F4651" i="81"/>
  <c r="E4651" i="81"/>
  <c r="D4651" i="81"/>
  <c r="P4650" i="81"/>
  <c r="P4649" i="81"/>
  <c r="P4648" i="81"/>
  <c r="P4647" i="81"/>
  <c r="P4646" i="81"/>
  <c r="P4645" i="81"/>
  <c r="P4644" i="81"/>
  <c r="P4643" i="81"/>
  <c r="P4642" i="81"/>
  <c r="P4641" i="81"/>
  <c r="P4628" i="81"/>
  <c r="P4627" i="81"/>
  <c r="P4624" i="81"/>
  <c r="P4623" i="81"/>
  <c r="P4622" i="81"/>
  <c r="P4621" i="81"/>
  <c r="P4620" i="81"/>
  <c r="P4619" i="81"/>
  <c r="P4618" i="81"/>
  <c r="O4617" i="81"/>
  <c r="N4617" i="81"/>
  <c r="M4617" i="81"/>
  <c r="L4617" i="81"/>
  <c r="K4617" i="81"/>
  <c r="J4617" i="81"/>
  <c r="I4617" i="81"/>
  <c r="H4617" i="81"/>
  <c r="G4617" i="81"/>
  <c r="F4617" i="81"/>
  <c r="E4617" i="81"/>
  <c r="D4617" i="81"/>
  <c r="P4616" i="81"/>
  <c r="P4615" i="81"/>
  <c r="O4614" i="81"/>
  <c r="N4614" i="81"/>
  <c r="M4614" i="81"/>
  <c r="L4614" i="81"/>
  <c r="K4614" i="81"/>
  <c r="J4614" i="81"/>
  <c r="I4614" i="81"/>
  <c r="H4614" i="81"/>
  <c r="G4614" i="81"/>
  <c r="F4614" i="81"/>
  <c r="E4614" i="81"/>
  <c r="D4614" i="81"/>
  <c r="P4613" i="81"/>
  <c r="P4612" i="81"/>
  <c r="P4611" i="81"/>
  <c r="P4610" i="81"/>
  <c r="P4609" i="81"/>
  <c r="P4608" i="81"/>
  <c r="P4607" i="81"/>
  <c r="P4606" i="81"/>
  <c r="P4605" i="81"/>
  <c r="P4604" i="81"/>
  <c r="P4591" i="81"/>
  <c r="P4590" i="81"/>
  <c r="P4587" i="81"/>
  <c r="P4586" i="81"/>
  <c r="P4585" i="81"/>
  <c r="P4584" i="81"/>
  <c r="P4583" i="81"/>
  <c r="P4582" i="81"/>
  <c r="P4581" i="81"/>
  <c r="O4580" i="81"/>
  <c r="N4580" i="81"/>
  <c r="M4580" i="81"/>
  <c r="L4580" i="81"/>
  <c r="K4580" i="81"/>
  <c r="J4580" i="81"/>
  <c r="I4580" i="81"/>
  <c r="H4580" i="81"/>
  <c r="G4580" i="81"/>
  <c r="F4580" i="81"/>
  <c r="E4580" i="81"/>
  <c r="D4580" i="81"/>
  <c r="P4579" i="81"/>
  <c r="P4578" i="81"/>
  <c r="O4577" i="81"/>
  <c r="N4577" i="81"/>
  <c r="M4577" i="81"/>
  <c r="L4577" i="81"/>
  <c r="K4577" i="81"/>
  <c r="J4577" i="81"/>
  <c r="I4577" i="81"/>
  <c r="H4577" i="81"/>
  <c r="G4577" i="81"/>
  <c r="F4577" i="81"/>
  <c r="E4577" i="81"/>
  <c r="D4577" i="81"/>
  <c r="P4576" i="81"/>
  <c r="P4575" i="81"/>
  <c r="P4574" i="81"/>
  <c r="P4573" i="81"/>
  <c r="P4572" i="81"/>
  <c r="P4571" i="81"/>
  <c r="P4570" i="81"/>
  <c r="P4569" i="81"/>
  <c r="P4568" i="81"/>
  <c r="P4567" i="81"/>
  <c r="P4554" i="81"/>
  <c r="P4553" i="81"/>
  <c r="P4550" i="81"/>
  <c r="P4549" i="81"/>
  <c r="P4548" i="81"/>
  <c r="P4547" i="81"/>
  <c r="P4546" i="81"/>
  <c r="P4545" i="81"/>
  <c r="P4544" i="81"/>
  <c r="O4543" i="81"/>
  <c r="N4543" i="81"/>
  <c r="M4543" i="81"/>
  <c r="L4543" i="81"/>
  <c r="K4543" i="81"/>
  <c r="J4543" i="81"/>
  <c r="I4543" i="81"/>
  <c r="H4543" i="81"/>
  <c r="G4543" i="81"/>
  <c r="F4543" i="81"/>
  <c r="E4543" i="81"/>
  <c r="D4543" i="81"/>
  <c r="P4542" i="81"/>
  <c r="P4541" i="81"/>
  <c r="O4540" i="81"/>
  <c r="N4540" i="81"/>
  <c r="M4540" i="81"/>
  <c r="L4540" i="81"/>
  <c r="K4540" i="81"/>
  <c r="J4540" i="81"/>
  <c r="I4540" i="81"/>
  <c r="H4540" i="81"/>
  <c r="G4540" i="81"/>
  <c r="F4540" i="81"/>
  <c r="E4540" i="81"/>
  <c r="D4540" i="81"/>
  <c r="P4539" i="81"/>
  <c r="P4538" i="81"/>
  <c r="P4537" i="81"/>
  <c r="P4536" i="81"/>
  <c r="P4535" i="81"/>
  <c r="P4534" i="81"/>
  <c r="P4533" i="81"/>
  <c r="P4532" i="81"/>
  <c r="P4531" i="81"/>
  <c r="P4530" i="81"/>
  <c r="P4517" i="81"/>
  <c r="P4516" i="81"/>
  <c r="P4513" i="81"/>
  <c r="P4512" i="81"/>
  <c r="P4511" i="81"/>
  <c r="P4510" i="81"/>
  <c r="P4509" i="81"/>
  <c r="P4508" i="81"/>
  <c r="P4507" i="81"/>
  <c r="O4506" i="81"/>
  <c r="N4506" i="81"/>
  <c r="M4506" i="81"/>
  <c r="L4506" i="81"/>
  <c r="K4506" i="81"/>
  <c r="J4506" i="81"/>
  <c r="I4506" i="81"/>
  <c r="H4506" i="81"/>
  <c r="G4506" i="81"/>
  <c r="F4506" i="81"/>
  <c r="E4506" i="81"/>
  <c r="D4506" i="81"/>
  <c r="P4505" i="81"/>
  <c r="P4504" i="81"/>
  <c r="O4503" i="81"/>
  <c r="N4503" i="81"/>
  <c r="M4503" i="81"/>
  <c r="L4503" i="81"/>
  <c r="K4503" i="81"/>
  <c r="J4503" i="81"/>
  <c r="I4503" i="81"/>
  <c r="H4503" i="81"/>
  <c r="G4503" i="81"/>
  <c r="F4503" i="81"/>
  <c r="E4503" i="81"/>
  <c r="D4503" i="81"/>
  <c r="P4502" i="81"/>
  <c r="P4501" i="81"/>
  <c r="P4500" i="81"/>
  <c r="P4499" i="81"/>
  <c r="P4498" i="81"/>
  <c r="P4497" i="81"/>
  <c r="P4496" i="81"/>
  <c r="P4495" i="81"/>
  <c r="P4494" i="81"/>
  <c r="P4493" i="81"/>
  <c r="P4480" i="81"/>
  <c r="P4479" i="81"/>
  <c r="P4481" i="81" s="1"/>
  <c r="K127" i="42" s="1" a="1"/>
  <c r="K127" i="42" s="1"/>
  <c r="P4476" i="81"/>
  <c r="P4475" i="81"/>
  <c r="P4474" i="81"/>
  <c r="P4473" i="81"/>
  <c r="P4472" i="81"/>
  <c r="P4471" i="81"/>
  <c r="P4470" i="81"/>
  <c r="O4469" i="81"/>
  <c r="N4469" i="81"/>
  <c r="M4469" i="81"/>
  <c r="L4469" i="81"/>
  <c r="K4469" i="81"/>
  <c r="J4469" i="81"/>
  <c r="I4469" i="81"/>
  <c r="H4469" i="81"/>
  <c r="G4469" i="81"/>
  <c r="F4469" i="81"/>
  <c r="E4469" i="81"/>
  <c r="D4469" i="81"/>
  <c r="P4468" i="81"/>
  <c r="P4467" i="81"/>
  <c r="O4466" i="81"/>
  <c r="N4466" i="81"/>
  <c r="M4466" i="81"/>
  <c r="L4466" i="81"/>
  <c r="K4466" i="81"/>
  <c r="J4466" i="81"/>
  <c r="I4466" i="81"/>
  <c r="H4466" i="81"/>
  <c r="G4466" i="81"/>
  <c r="F4466" i="81"/>
  <c r="E4466" i="81"/>
  <c r="D4466" i="81"/>
  <c r="P4465" i="81"/>
  <c r="P4464" i="81"/>
  <c r="P4463" i="81"/>
  <c r="P4462" i="81"/>
  <c r="P4461" i="81"/>
  <c r="P4460" i="81"/>
  <c r="P4459" i="81"/>
  <c r="P4458" i="81"/>
  <c r="P4457" i="81"/>
  <c r="P4456" i="81"/>
  <c r="P4443" i="81"/>
  <c r="P4442" i="81"/>
  <c r="P4439" i="81"/>
  <c r="P4438" i="81"/>
  <c r="P4437" i="81"/>
  <c r="P4436" i="81"/>
  <c r="P4435" i="81"/>
  <c r="P4434" i="81"/>
  <c r="P4433" i="81"/>
  <c r="O4432" i="81"/>
  <c r="N4432" i="81"/>
  <c r="M4432" i="81"/>
  <c r="L4432" i="81"/>
  <c r="K4432" i="81"/>
  <c r="J4432" i="81"/>
  <c r="I4432" i="81"/>
  <c r="H4432" i="81"/>
  <c r="G4432" i="81"/>
  <c r="F4432" i="81"/>
  <c r="E4432" i="81"/>
  <c r="D4432" i="81"/>
  <c r="P4431" i="81"/>
  <c r="P4430" i="81"/>
  <c r="O4429" i="81"/>
  <c r="N4429" i="81"/>
  <c r="M4429" i="81"/>
  <c r="L4429" i="81"/>
  <c r="K4429" i="81"/>
  <c r="J4429" i="81"/>
  <c r="I4429" i="81"/>
  <c r="H4429" i="81"/>
  <c r="G4429" i="81"/>
  <c r="F4429" i="81"/>
  <c r="E4429" i="81"/>
  <c r="D4429" i="81"/>
  <c r="P4428" i="81"/>
  <c r="P4427" i="81"/>
  <c r="P4426" i="81"/>
  <c r="P4425" i="81"/>
  <c r="P4424" i="81"/>
  <c r="P4423" i="81"/>
  <c r="P4422" i="81"/>
  <c r="P4421" i="81"/>
  <c r="P4420" i="81"/>
  <c r="P4419" i="81"/>
  <c r="P4406" i="81"/>
  <c r="P4405" i="81"/>
  <c r="P4402" i="81"/>
  <c r="P4401" i="81"/>
  <c r="P4400" i="81"/>
  <c r="P4399" i="81"/>
  <c r="P4398" i="81"/>
  <c r="P4397" i="81"/>
  <c r="P4396" i="81"/>
  <c r="O4395" i="81"/>
  <c r="N4395" i="81"/>
  <c r="M4395" i="81"/>
  <c r="L4395" i="81"/>
  <c r="K4395" i="81"/>
  <c r="J4395" i="81"/>
  <c r="I4395" i="81"/>
  <c r="H4395" i="81"/>
  <c r="G4395" i="81"/>
  <c r="F4395" i="81"/>
  <c r="E4395" i="81"/>
  <c r="D4395" i="81"/>
  <c r="P4394" i="81"/>
  <c r="P4393" i="81"/>
  <c r="O4392" i="81"/>
  <c r="N4392" i="81"/>
  <c r="M4392" i="81"/>
  <c r="L4392" i="81"/>
  <c r="K4392" i="81"/>
  <c r="J4392" i="81"/>
  <c r="I4392" i="81"/>
  <c r="H4392" i="81"/>
  <c r="G4392" i="81"/>
  <c r="F4392" i="81"/>
  <c r="E4392" i="81"/>
  <c r="D4392" i="81"/>
  <c r="P4391" i="81"/>
  <c r="P4390" i="81"/>
  <c r="P4389" i="81"/>
  <c r="P4388" i="81"/>
  <c r="P4387" i="81"/>
  <c r="P4386" i="81"/>
  <c r="P4385" i="81"/>
  <c r="P4384" i="81"/>
  <c r="P4383" i="81"/>
  <c r="P4382" i="81"/>
  <c r="P4369" i="81"/>
  <c r="P4368" i="81"/>
  <c r="P4365" i="81"/>
  <c r="P4364" i="81"/>
  <c r="P4363" i="81"/>
  <c r="P4362" i="81"/>
  <c r="P4361" i="81"/>
  <c r="P4360" i="81"/>
  <c r="P4359" i="81"/>
  <c r="O4358" i="81"/>
  <c r="N4358" i="81"/>
  <c r="M4358" i="81"/>
  <c r="L4358" i="81"/>
  <c r="K4358" i="81"/>
  <c r="J4358" i="81"/>
  <c r="I4358" i="81"/>
  <c r="H4358" i="81"/>
  <c r="G4358" i="81"/>
  <c r="F4358" i="81"/>
  <c r="E4358" i="81"/>
  <c r="D4358" i="81"/>
  <c r="P4357" i="81"/>
  <c r="P4356" i="81"/>
  <c r="O4355" i="81"/>
  <c r="N4355" i="81"/>
  <c r="M4355" i="81"/>
  <c r="L4355" i="81"/>
  <c r="K4355" i="81"/>
  <c r="J4355" i="81"/>
  <c r="I4355" i="81"/>
  <c r="H4355" i="81"/>
  <c r="G4355" i="81"/>
  <c r="F4355" i="81"/>
  <c r="E4355" i="81"/>
  <c r="D4355" i="81"/>
  <c r="P4354" i="81"/>
  <c r="P4353" i="81"/>
  <c r="P4352" i="81"/>
  <c r="P4351" i="81"/>
  <c r="P4350" i="81"/>
  <c r="P4349" i="81"/>
  <c r="P4348" i="81"/>
  <c r="P4347" i="81"/>
  <c r="P4346" i="81"/>
  <c r="P4345" i="81"/>
  <c r="P4332" i="81"/>
  <c r="P4331" i="81"/>
  <c r="P4328" i="81"/>
  <c r="P4327" i="81"/>
  <c r="P4326" i="81"/>
  <c r="P4325" i="81"/>
  <c r="P4324" i="81"/>
  <c r="P4323" i="81"/>
  <c r="P4322" i="81"/>
  <c r="O4321" i="81"/>
  <c r="N4321" i="81"/>
  <c r="M4321" i="81"/>
  <c r="L4321" i="81"/>
  <c r="K4321" i="81"/>
  <c r="J4321" i="81"/>
  <c r="I4321" i="81"/>
  <c r="H4321" i="81"/>
  <c r="G4321" i="81"/>
  <c r="F4321" i="81"/>
  <c r="E4321" i="81"/>
  <c r="D4321" i="81"/>
  <c r="P4320" i="81"/>
  <c r="P4319" i="81"/>
  <c r="O4318" i="81"/>
  <c r="N4318" i="81"/>
  <c r="M4318" i="81"/>
  <c r="L4318" i="81"/>
  <c r="K4318" i="81"/>
  <c r="J4318" i="81"/>
  <c r="I4318" i="81"/>
  <c r="H4318" i="81"/>
  <c r="G4318" i="81"/>
  <c r="F4318" i="81"/>
  <c r="E4318" i="81"/>
  <c r="D4318" i="81"/>
  <c r="P4317" i="81"/>
  <c r="P4316" i="81"/>
  <c r="P4315" i="81"/>
  <c r="P4314" i="81"/>
  <c r="P4313" i="81"/>
  <c r="P4312" i="81"/>
  <c r="P4311" i="81"/>
  <c r="P4310" i="81"/>
  <c r="P4309" i="81"/>
  <c r="P4308" i="81"/>
  <c r="P4295" i="81"/>
  <c r="P4294" i="81"/>
  <c r="P4291" i="81"/>
  <c r="P4290" i="81"/>
  <c r="P4289" i="81"/>
  <c r="P4288" i="81"/>
  <c r="P4287" i="81"/>
  <c r="P4286" i="81"/>
  <c r="P4285" i="81"/>
  <c r="O4284" i="81"/>
  <c r="N4284" i="81"/>
  <c r="M4284" i="81"/>
  <c r="L4284" i="81"/>
  <c r="K4284" i="81"/>
  <c r="J4284" i="81"/>
  <c r="I4284" i="81"/>
  <c r="H4284" i="81"/>
  <c r="G4284" i="81"/>
  <c r="F4284" i="81"/>
  <c r="E4284" i="81"/>
  <c r="D4284" i="81"/>
  <c r="P4283" i="81"/>
  <c r="P4282" i="81"/>
  <c r="O4281" i="81"/>
  <c r="N4281" i="81"/>
  <c r="M4281" i="81"/>
  <c r="L4281" i="81"/>
  <c r="K4281" i="81"/>
  <c r="J4281" i="81"/>
  <c r="I4281" i="81"/>
  <c r="H4281" i="81"/>
  <c r="G4281" i="81"/>
  <c r="F4281" i="81"/>
  <c r="E4281" i="81"/>
  <c r="D4281" i="81"/>
  <c r="P4280" i="81"/>
  <c r="P4279" i="81"/>
  <c r="P4278" i="81"/>
  <c r="P4277" i="81"/>
  <c r="P4276" i="81"/>
  <c r="P4275" i="81"/>
  <c r="P4274" i="81"/>
  <c r="P4273" i="81"/>
  <c r="P4272" i="81"/>
  <c r="P4271" i="81"/>
  <c r="P4258" i="81"/>
  <c r="P4257" i="81"/>
  <c r="P4254" i="81"/>
  <c r="P4253" i="81"/>
  <c r="P4252" i="81"/>
  <c r="P4251" i="81"/>
  <c r="P4250" i="81"/>
  <c r="P4249" i="81"/>
  <c r="P4248" i="81"/>
  <c r="O4247" i="81"/>
  <c r="N4247" i="81"/>
  <c r="M4247" i="81"/>
  <c r="L4247" i="81"/>
  <c r="K4247" i="81"/>
  <c r="J4247" i="81"/>
  <c r="I4247" i="81"/>
  <c r="H4247" i="81"/>
  <c r="G4247" i="81"/>
  <c r="F4247" i="81"/>
  <c r="E4247" i="81"/>
  <c r="D4247" i="81"/>
  <c r="P4246" i="81"/>
  <c r="P4245" i="81"/>
  <c r="O4244" i="81"/>
  <c r="N4244" i="81"/>
  <c r="M4244" i="81"/>
  <c r="L4244" i="81"/>
  <c r="K4244" i="81"/>
  <c r="J4244" i="81"/>
  <c r="I4244" i="81"/>
  <c r="H4244" i="81"/>
  <c r="G4244" i="81"/>
  <c r="F4244" i="81"/>
  <c r="E4244" i="81"/>
  <c r="D4244" i="81"/>
  <c r="P4243" i="81"/>
  <c r="P4242" i="81"/>
  <c r="P4241" i="81"/>
  <c r="P4240" i="81"/>
  <c r="P4239" i="81"/>
  <c r="P4238" i="81"/>
  <c r="P4237" i="81"/>
  <c r="P4236" i="81"/>
  <c r="P4235" i="81"/>
  <c r="P4234" i="81"/>
  <c r="P4221" i="81"/>
  <c r="P4220" i="81"/>
  <c r="P4222" i="81" s="1"/>
  <c r="K120" i="42" s="1" a="1"/>
  <c r="K120" i="42" s="1"/>
  <c r="P4217" i="81"/>
  <c r="P4216" i="81"/>
  <c r="P4215" i="81"/>
  <c r="P4214" i="81"/>
  <c r="P4213" i="81"/>
  <c r="P4212" i="81"/>
  <c r="P4211" i="81"/>
  <c r="O4210" i="81"/>
  <c r="N4210" i="81"/>
  <c r="M4210" i="81"/>
  <c r="L4210" i="81"/>
  <c r="K4210" i="81"/>
  <c r="J4210" i="81"/>
  <c r="I4210" i="81"/>
  <c r="H4210" i="81"/>
  <c r="G4210" i="81"/>
  <c r="F4210" i="81"/>
  <c r="E4210" i="81"/>
  <c r="D4210" i="81"/>
  <c r="P4209" i="81"/>
  <c r="P4208" i="81"/>
  <c r="O4207" i="81"/>
  <c r="N4207" i="81"/>
  <c r="M4207" i="81"/>
  <c r="L4207" i="81"/>
  <c r="K4207" i="81"/>
  <c r="J4207" i="81"/>
  <c r="I4207" i="81"/>
  <c r="H4207" i="81"/>
  <c r="G4207" i="81"/>
  <c r="F4207" i="81"/>
  <c r="E4207" i="81"/>
  <c r="D4207" i="81"/>
  <c r="P4206" i="81"/>
  <c r="P4205" i="81"/>
  <c r="P4204" i="81"/>
  <c r="P4203" i="81"/>
  <c r="P4202" i="81"/>
  <c r="P4201" i="81"/>
  <c r="P4200" i="81"/>
  <c r="P4199" i="81"/>
  <c r="P4198" i="81"/>
  <c r="P4197" i="81"/>
  <c r="P4184" i="81"/>
  <c r="P4183" i="81"/>
  <c r="P4180" i="81"/>
  <c r="P4179" i="81"/>
  <c r="P4178" i="81"/>
  <c r="P4177" i="81"/>
  <c r="P4176" i="81"/>
  <c r="P4175" i="81"/>
  <c r="P4174" i="81"/>
  <c r="O4173" i="81"/>
  <c r="N4173" i="81"/>
  <c r="M4173" i="81"/>
  <c r="L4173" i="81"/>
  <c r="K4173" i="81"/>
  <c r="J4173" i="81"/>
  <c r="I4173" i="81"/>
  <c r="H4173" i="81"/>
  <c r="G4173" i="81"/>
  <c r="F4173" i="81"/>
  <c r="E4173" i="81"/>
  <c r="D4173" i="81"/>
  <c r="P4172" i="81"/>
  <c r="P4171" i="81"/>
  <c r="O4170" i="81"/>
  <c r="N4170" i="81"/>
  <c r="M4170" i="81"/>
  <c r="L4170" i="81"/>
  <c r="K4170" i="81"/>
  <c r="J4170" i="81"/>
  <c r="I4170" i="81"/>
  <c r="H4170" i="81"/>
  <c r="G4170" i="81"/>
  <c r="F4170" i="81"/>
  <c r="E4170" i="81"/>
  <c r="D4170" i="81"/>
  <c r="P4169" i="81"/>
  <c r="P4168" i="81"/>
  <c r="P4167" i="81"/>
  <c r="P4166" i="81"/>
  <c r="P4165" i="81"/>
  <c r="P4164" i="81"/>
  <c r="P4163" i="81"/>
  <c r="P4162" i="81"/>
  <c r="P4161" i="81"/>
  <c r="P4160" i="81"/>
  <c r="P4147" i="81"/>
  <c r="P4146" i="81"/>
  <c r="P4143" i="81"/>
  <c r="P4142" i="81"/>
  <c r="P4141" i="81"/>
  <c r="P4140" i="81"/>
  <c r="P4139" i="81"/>
  <c r="P4138" i="81"/>
  <c r="P4137" i="81"/>
  <c r="O4136" i="81"/>
  <c r="N4136" i="81"/>
  <c r="M4136" i="81"/>
  <c r="L4136" i="81"/>
  <c r="K4136" i="81"/>
  <c r="J4136" i="81"/>
  <c r="I4136" i="81"/>
  <c r="H4136" i="81"/>
  <c r="G4136" i="81"/>
  <c r="F4136" i="81"/>
  <c r="E4136" i="81"/>
  <c r="D4136" i="81"/>
  <c r="P4135" i="81"/>
  <c r="P4134" i="81"/>
  <c r="O4133" i="81"/>
  <c r="N4133" i="81"/>
  <c r="M4133" i="81"/>
  <c r="L4133" i="81"/>
  <c r="K4133" i="81"/>
  <c r="J4133" i="81"/>
  <c r="I4133" i="81"/>
  <c r="H4133" i="81"/>
  <c r="G4133" i="81"/>
  <c r="F4133" i="81"/>
  <c r="E4133" i="81"/>
  <c r="D4133" i="81"/>
  <c r="P4132" i="81"/>
  <c r="P4131" i="81"/>
  <c r="P4130" i="81"/>
  <c r="P4129" i="81"/>
  <c r="P4128" i="81"/>
  <c r="P4127" i="81"/>
  <c r="P4126" i="81"/>
  <c r="P4125" i="81"/>
  <c r="P4124" i="81"/>
  <c r="P4123" i="81"/>
  <c r="P4110" i="81"/>
  <c r="P4109" i="81"/>
  <c r="P4106" i="81"/>
  <c r="P4105" i="81"/>
  <c r="P4104" i="81"/>
  <c r="P4103" i="81"/>
  <c r="P4102" i="81"/>
  <c r="P4101" i="81"/>
  <c r="P4100" i="81"/>
  <c r="O4099" i="81"/>
  <c r="N4099" i="81"/>
  <c r="M4099" i="81"/>
  <c r="L4099" i="81"/>
  <c r="K4099" i="81"/>
  <c r="J4099" i="81"/>
  <c r="I4099" i="81"/>
  <c r="H4099" i="81"/>
  <c r="G4099" i="81"/>
  <c r="F4099" i="81"/>
  <c r="E4099" i="81"/>
  <c r="D4099" i="81"/>
  <c r="P4098" i="81"/>
  <c r="P4097" i="81"/>
  <c r="O4096" i="81"/>
  <c r="N4096" i="81"/>
  <c r="M4096" i="81"/>
  <c r="L4096" i="81"/>
  <c r="K4096" i="81"/>
  <c r="J4096" i="81"/>
  <c r="I4096" i="81"/>
  <c r="H4096" i="81"/>
  <c r="G4096" i="81"/>
  <c r="F4096" i="81"/>
  <c r="E4096" i="81"/>
  <c r="D4096" i="81"/>
  <c r="P4095" i="81"/>
  <c r="P4094" i="81"/>
  <c r="P4093" i="81"/>
  <c r="P4092" i="81"/>
  <c r="P4091" i="81"/>
  <c r="P4090" i="81"/>
  <c r="P4089" i="81"/>
  <c r="P4088" i="81"/>
  <c r="P4087" i="81"/>
  <c r="P4086" i="81"/>
  <c r="P4073" i="81"/>
  <c r="P4072" i="81"/>
  <c r="P4074" i="81" s="1"/>
  <c r="K116" i="42" s="1" a="1"/>
  <c r="K116" i="42" s="1"/>
  <c r="P4069" i="81"/>
  <c r="P4068" i="81"/>
  <c r="P4067" i="81"/>
  <c r="P4066" i="81"/>
  <c r="P4065" i="81"/>
  <c r="P4064" i="81"/>
  <c r="P4063" i="81"/>
  <c r="O4062" i="81"/>
  <c r="N4062" i="81"/>
  <c r="M4062" i="81"/>
  <c r="L4062" i="81"/>
  <c r="K4062" i="81"/>
  <c r="J4062" i="81"/>
  <c r="I4062" i="81"/>
  <c r="H4062" i="81"/>
  <c r="G4062" i="81"/>
  <c r="F4062" i="81"/>
  <c r="E4062" i="81"/>
  <c r="D4062" i="81"/>
  <c r="P4061" i="81"/>
  <c r="P4060" i="81"/>
  <c r="O4059" i="81"/>
  <c r="N4059" i="81"/>
  <c r="M4059" i="81"/>
  <c r="L4059" i="81"/>
  <c r="K4059" i="81"/>
  <c r="J4059" i="81"/>
  <c r="I4059" i="81"/>
  <c r="H4059" i="81"/>
  <c r="G4059" i="81"/>
  <c r="F4059" i="81"/>
  <c r="E4059" i="81"/>
  <c r="D4059" i="81"/>
  <c r="P4058" i="81"/>
  <c r="P4057" i="81"/>
  <c r="P4056" i="81"/>
  <c r="P4055" i="81"/>
  <c r="P4054" i="81"/>
  <c r="P4053" i="81"/>
  <c r="P4052" i="81"/>
  <c r="P4051" i="81"/>
  <c r="P4050" i="81"/>
  <c r="P4049" i="81"/>
  <c r="P4036" i="81"/>
  <c r="P4035" i="81"/>
  <c r="P4032" i="81"/>
  <c r="P4031" i="81"/>
  <c r="P4030" i="81"/>
  <c r="P4029" i="81"/>
  <c r="P4028" i="81"/>
  <c r="P4027" i="81"/>
  <c r="P4026" i="81"/>
  <c r="O4025" i="81"/>
  <c r="N4025" i="81"/>
  <c r="M4025" i="81"/>
  <c r="L4025" i="81"/>
  <c r="K4025" i="81"/>
  <c r="J4025" i="81"/>
  <c r="I4025" i="81"/>
  <c r="H4025" i="81"/>
  <c r="G4025" i="81"/>
  <c r="F4025" i="81"/>
  <c r="E4025" i="81"/>
  <c r="D4025" i="81"/>
  <c r="P4024" i="81"/>
  <c r="P4023" i="81"/>
  <c r="O4022" i="81"/>
  <c r="N4022" i="81"/>
  <c r="M4022" i="81"/>
  <c r="L4022" i="81"/>
  <c r="K4022" i="81"/>
  <c r="J4022" i="81"/>
  <c r="I4022" i="81"/>
  <c r="H4022" i="81"/>
  <c r="G4022" i="81"/>
  <c r="F4022" i="81"/>
  <c r="E4022" i="81"/>
  <c r="D4022" i="81"/>
  <c r="P4021" i="81"/>
  <c r="P4020" i="81"/>
  <c r="P4019" i="81"/>
  <c r="P4018" i="81"/>
  <c r="P4017" i="81"/>
  <c r="P4016" i="81"/>
  <c r="P4015" i="81"/>
  <c r="P4014" i="81"/>
  <c r="P4013" i="81"/>
  <c r="P4012" i="81"/>
  <c r="P3999" i="81"/>
  <c r="P3998" i="81"/>
  <c r="P3995" i="81"/>
  <c r="P3994" i="81"/>
  <c r="P3993" i="81"/>
  <c r="P3992" i="81"/>
  <c r="P3991" i="81"/>
  <c r="P3990" i="81"/>
  <c r="P3989" i="81"/>
  <c r="O3988" i="81"/>
  <c r="N3988" i="81"/>
  <c r="M3988" i="81"/>
  <c r="L3988" i="81"/>
  <c r="K3988" i="81"/>
  <c r="J3988" i="81"/>
  <c r="I3988" i="81"/>
  <c r="H3988" i="81"/>
  <c r="G3988" i="81"/>
  <c r="F3988" i="81"/>
  <c r="E3988" i="81"/>
  <c r="D3988" i="81"/>
  <c r="P3987" i="81"/>
  <c r="P3986" i="81"/>
  <c r="O3985" i="81"/>
  <c r="N3985" i="81"/>
  <c r="M3985" i="81"/>
  <c r="L3985" i="81"/>
  <c r="K3985" i="81"/>
  <c r="J3985" i="81"/>
  <c r="I3985" i="81"/>
  <c r="H3985" i="81"/>
  <c r="G3985" i="81"/>
  <c r="F3985" i="81"/>
  <c r="E3985" i="81"/>
  <c r="D3985" i="81"/>
  <c r="P3984" i="81"/>
  <c r="P3983" i="81"/>
  <c r="P3982" i="81"/>
  <c r="P3981" i="81"/>
  <c r="P3980" i="81"/>
  <c r="P3979" i="81"/>
  <c r="P3978" i="81"/>
  <c r="P3977" i="81"/>
  <c r="P3976" i="81"/>
  <c r="P3975" i="81"/>
  <c r="P3962" i="81"/>
  <c r="P3961" i="81"/>
  <c r="P3958" i="81"/>
  <c r="P3957" i="81"/>
  <c r="P3956" i="81"/>
  <c r="P3955" i="81"/>
  <c r="P3954" i="81"/>
  <c r="P3953" i="81"/>
  <c r="P3952" i="81"/>
  <c r="O3951" i="81"/>
  <c r="N3951" i="81"/>
  <c r="M3951" i="81"/>
  <c r="L3951" i="81"/>
  <c r="K3951" i="81"/>
  <c r="J3951" i="81"/>
  <c r="I3951" i="81"/>
  <c r="H3951" i="81"/>
  <c r="G3951" i="81"/>
  <c r="F3951" i="81"/>
  <c r="E3951" i="81"/>
  <c r="D3951" i="81"/>
  <c r="P3950" i="81"/>
  <c r="P3949" i="81"/>
  <c r="O3948" i="81"/>
  <c r="N3948" i="81"/>
  <c r="M3948" i="81"/>
  <c r="L3948" i="81"/>
  <c r="K3948" i="81"/>
  <c r="J3948" i="81"/>
  <c r="I3948" i="81"/>
  <c r="H3948" i="81"/>
  <c r="G3948" i="81"/>
  <c r="F3948" i="81"/>
  <c r="E3948" i="81"/>
  <c r="D3948" i="81"/>
  <c r="P3947" i="81"/>
  <c r="P3946" i="81"/>
  <c r="P3945" i="81"/>
  <c r="P3944" i="81"/>
  <c r="P3943" i="81"/>
  <c r="P3942" i="81"/>
  <c r="P3941" i="81"/>
  <c r="P3940" i="81"/>
  <c r="P3939" i="81"/>
  <c r="P3938" i="81"/>
  <c r="P3925" i="81"/>
  <c r="P3924" i="81"/>
  <c r="P3921" i="81"/>
  <c r="P3920" i="81"/>
  <c r="P3919" i="81"/>
  <c r="P3918" i="81"/>
  <c r="P3917" i="81"/>
  <c r="P3916" i="81"/>
  <c r="P3915" i="81"/>
  <c r="O3914" i="81"/>
  <c r="N3914" i="81"/>
  <c r="M3914" i="81"/>
  <c r="L3914" i="81"/>
  <c r="K3914" i="81"/>
  <c r="J3914" i="81"/>
  <c r="I3914" i="81"/>
  <c r="H3914" i="81"/>
  <c r="G3914" i="81"/>
  <c r="F3914" i="81"/>
  <c r="E3914" i="81"/>
  <c r="D3914" i="81"/>
  <c r="P3913" i="81"/>
  <c r="P3912" i="81"/>
  <c r="O3911" i="81"/>
  <c r="N3911" i="81"/>
  <c r="M3911" i="81"/>
  <c r="L3911" i="81"/>
  <c r="K3911" i="81"/>
  <c r="J3911" i="81"/>
  <c r="I3911" i="81"/>
  <c r="H3911" i="81"/>
  <c r="G3911" i="81"/>
  <c r="F3911" i="81"/>
  <c r="E3911" i="81"/>
  <c r="D3911" i="81"/>
  <c r="P3910" i="81"/>
  <c r="P3909" i="81"/>
  <c r="P3908" i="81"/>
  <c r="P3907" i="81"/>
  <c r="P3906" i="81"/>
  <c r="P3905" i="81"/>
  <c r="P3904" i="81"/>
  <c r="P3903" i="81"/>
  <c r="P3902" i="81"/>
  <c r="P3901" i="81"/>
  <c r="P3888" i="81"/>
  <c r="P3887" i="81"/>
  <c r="P3884" i="81"/>
  <c r="P3883" i="81"/>
  <c r="P3882" i="81"/>
  <c r="P3881" i="81"/>
  <c r="P3880" i="81"/>
  <c r="P3879" i="81"/>
  <c r="P3878" i="81"/>
  <c r="O3877" i="81"/>
  <c r="N3877" i="81"/>
  <c r="M3877" i="81"/>
  <c r="L3877" i="81"/>
  <c r="K3877" i="81"/>
  <c r="J3877" i="81"/>
  <c r="I3877" i="81"/>
  <c r="H3877" i="81"/>
  <c r="G3877" i="81"/>
  <c r="F3877" i="81"/>
  <c r="E3877" i="81"/>
  <c r="D3877" i="81"/>
  <c r="P3876" i="81"/>
  <c r="P3875" i="81"/>
  <c r="O3874" i="81"/>
  <c r="N3874" i="81"/>
  <c r="M3874" i="81"/>
  <c r="L3874" i="81"/>
  <c r="K3874" i="81"/>
  <c r="J3874" i="81"/>
  <c r="I3874" i="81"/>
  <c r="H3874" i="81"/>
  <c r="G3874" i="81"/>
  <c r="F3874" i="81"/>
  <c r="E3874" i="81"/>
  <c r="D3874" i="81"/>
  <c r="P3873" i="81"/>
  <c r="P3872" i="81"/>
  <c r="P3871" i="81"/>
  <c r="P3870" i="81"/>
  <c r="P3869" i="81"/>
  <c r="P3868" i="81"/>
  <c r="P3867" i="81"/>
  <c r="P3866" i="81"/>
  <c r="P3865" i="81"/>
  <c r="P3864" i="81"/>
  <c r="P3851" i="81"/>
  <c r="P3850" i="81"/>
  <c r="P3847" i="81"/>
  <c r="P3846" i="81"/>
  <c r="P3845" i="81"/>
  <c r="P3844" i="81"/>
  <c r="P3843" i="81"/>
  <c r="P3842" i="81"/>
  <c r="P3841" i="81"/>
  <c r="O3840" i="81"/>
  <c r="N3840" i="81"/>
  <c r="M3840" i="81"/>
  <c r="L3840" i="81"/>
  <c r="K3840" i="81"/>
  <c r="J3840" i="81"/>
  <c r="I3840" i="81"/>
  <c r="H3840" i="81"/>
  <c r="G3840" i="81"/>
  <c r="F3840" i="81"/>
  <c r="E3840" i="81"/>
  <c r="D3840" i="81"/>
  <c r="P3839" i="81"/>
  <c r="P3838" i="81"/>
  <c r="O3837" i="81"/>
  <c r="N3837" i="81"/>
  <c r="M3837" i="81"/>
  <c r="L3837" i="81"/>
  <c r="K3837" i="81"/>
  <c r="J3837" i="81"/>
  <c r="I3837" i="81"/>
  <c r="H3837" i="81"/>
  <c r="G3837" i="81"/>
  <c r="F3837" i="81"/>
  <c r="E3837" i="81"/>
  <c r="D3837" i="81"/>
  <c r="P3836" i="81"/>
  <c r="P3835" i="81"/>
  <c r="P3834" i="81"/>
  <c r="P3833" i="81"/>
  <c r="P3832" i="81"/>
  <c r="P3831" i="81"/>
  <c r="P3830" i="81"/>
  <c r="P3829" i="81"/>
  <c r="P3828" i="81"/>
  <c r="P3827" i="81"/>
  <c r="P3814" i="81"/>
  <c r="P3813" i="81"/>
  <c r="P3810" i="81"/>
  <c r="P3809" i="81"/>
  <c r="P3808" i="81"/>
  <c r="P3807" i="81"/>
  <c r="P3806" i="81"/>
  <c r="P3805" i="81"/>
  <c r="P3804" i="81"/>
  <c r="O3803" i="81"/>
  <c r="N3803" i="81"/>
  <c r="M3803" i="81"/>
  <c r="L3803" i="81"/>
  <c r="K3803" i="81"/>
  <c r="J3803" i="81"/>
  <c r="I3803" i="81"/>
  <c r="H3803" i="81"/>
  <c r="G3803" i="81"/>
  <c r="F3803" i="81"/>
  <c r="E3803" i="81"/>
  <c r="D3803" i="81"/>
  <c r="P3802" i="81"/>
  <c r="P3801" i="81"/>
  <c r="O3800" i="81"/>
  <c r="O3811" i="81" s="1"/>
  <c r="N3800" i="81"/>
  <c r="M3800" i="81"/>
  <c r="L3800" i="81"/>
  <c r="K3800" i="81"/>
  <c r="K3811" i="81" s="1"/>
  <c r="J3800" i="81"/>
  <c r="I3800" i="81"/>
  <c r="H3800" i="81"/>
  <c r="G3800" i="81"/>
  <c r="G3811" i="81" s="1"/>
  <c r="F3800" i="81"/>
  <c r="E3800" i="81"/>
  <c r="D3800" i="81"/>
  <c r="P3799" i="81"/>
  <c r="P3798" i="81"/>
  <c r="P3797" i="81"/>
  <c r="P3796" i="81"/>
  <c r="P3795" i="81"/>
  <c r="P3794" i="81"/>
  <c r="P3793" i="81"/>
  <c r="P3792" i="81"/>
  <c r="P3791" i="81"/>
  <c r="P3790" i="81"/>
  <c r="P3777" i="81"/>
  <c r="P3776" i="81"/>
  <c r="P3773" i="81"/>
  <c r="P3772" i="81"/>
  <c r="P3771" i="81"/>
  <c r="P3770" i="81"/>
  <c r="P3769" i="81"/>
  <c r="P3768" i="81"/>
  <c r="P3767" i="81"/>
  <c r="O3766" i="81"/>
  <c r="N3766" i="81"/>
  <c r="M3766" i="81"/>
  <c r="L3766" i="81"/>
  <c r="K3766" i="81"/>
  <c r="J3766" i="81"/>
  <c r="I3766" i="81"/>
  <c r="H3766" i="81"/>
  <c r="G3766" i="81"/>
  <c r="F3766" i="81"/>
  <c r="E3766" i="81"/>
  <c r="D3766" i="81"/>
  <c r="P3765" i="81"/>
  <c r="P3764" i="81"/>
  <c r="O3763" i="81"/>
  <c r="N3763" i="81"/>
  <c r="M3763" i="81"/>
  <c r="L3763" i="81"/>
  <c r="K3763" i="81"/>
  <c r="J3763" i="81"/>
  <c r="I3763" i="81"/>
  <c r="H3763" i="81"/>
  <c r="G3763" i="81"/>
  <c r="F3763" i="81"/>
  <c r="E3763" i="81"/>
  <c r="D3763" i="81"/>
  <c r="P3762" i="81"/>
  <c r="P3761" i="81"/>
  <c r="P3760" i="81"/>
  <c r="P3759" i="81"/>
  <c r="P3758" i="81"/>
  <c r="P3757" i="81"/>
  <c r="P3756" i="81"/>
  <c r="P3755" i="81"/>
  <c r="P3754" i="81"/>
  <c r="P3753" i="81"/>
  <c r="P3740" i="81"/>
  <c r="P3739" i="81"/>
  <c r="P3736" i="81"/>
  <c r="P3735" i="81"/>
  <c r="P3734" i="81"/>
  <c r="P3733" i="81"/>
  <c r="P3732" i="81"/>
  <c r="P3731" i="81"/>
  <c r="P3730" i="81"/>
  <c r="O3729" i="81"/>
  <c r="N3729" i="81"/>
  <c r="M3729" i="81"/>
  <c r="L3729" i="81"/>
  <c r="K3729" i="81"/>
  <c r="J3729" i="81"/>
  <c r="I3729" i="81"/>
  <c r="H3729" i="81"/>
  <c r="G3729" i="81"/>
  <c r="F3729" i="81"/>
  <c r="E3729" i="81"/>
  <c r="D3729" i="81"/>
  <c r="P3728" i="81"/>
  <c r="P3727" i="81"/>
  <c r="O3726" i="81"/>
  <c r="N3726" i="81"/>
  <c r="M3726" i="81"/>
  <c r="L3726" i="81"/>
  <c r="K3726" i="81"/>
  <c r="J3726" i="81"/>
  <c r="I3726" i="81"/>
  <c r="H3726" i="81"/>
  <c r="G3726" i="81"/>
  <c r="F3726" i="81"/>
  <c r="E3726" i="81"/>
  <c r="D3726" i="81"/>
  <c r="P3725" i="81"/>
  <c r="P3724" i="81"/>
  <c r="P3723" i="81"/>
  <c r="P3722" i="81"/>
  <c r="P3721" i="81"/>
  <c r="P3720" i="81"/>
  <c r="P3719" i="81"/>
  <c r="P3718" i="81"/>
  <c r="P3717" i="81"/>
  <c r="P3716" i="81"/>
  <c r="P3703" i="81"/>
  <c r="P3702" i="81"/>
  <c r="P3699" i="81"/>
  <c r="P3698" i="81"/>
  <c r="P3697" i="81"/>
  <c r="P3696" i="81"/>
  <c r="P3695" i="81"/>
  <c r="P3694" i="81"/>
  <c r="P3693" i="81"/>
  <c r="O3692" i="81"/>
  <c r="N3692" i="81"/>
  <c r="M3692" i="81"/>
  <c r="L3692" i="81"/>
  <c r="K3692" i="81"/>
  <c r="J3692" i="81"/>
  <c r="I3692" i="81"/>
  <c r="H3692" i="81"/>
  <c r="G3692" i="81"/>
  <c r="F3692" i="81"/>
  <c r="E3692" i="81"/>
  <c r="D3692" i="81"/>
  <c r="P3691" i="81"/>
  <c r="P3690" i="81"/>
  <c r="O3689" i="81"/>
  <c r="N3689" i="81"/>
  <c r="M3689" i="81"/>
  <c r="L3689" i="81"/>
  <c r="K3689" i="81"/>
  <c r="J3689" i="81"/>
  <c r="I3689" i="81"/>
  <c r="H3689" i="81"/>
  <c r="G3689" i="81"/>
  <c r="F3689" i="81"/>
  <c r="E3689" i="81"/>
  <c r="D3689" i="8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J3655" i="81"/>
  <c r="I3655" i="81"/>
  <c r="H3655" i="81"/>
  <c r="G3655" i="81"/>
  <c r="F3655" i="81"/>
  <c r="E3655" i="81"/>
  <c r="D3655" i="81"/>
  <c r="P3654" i="81"/>
  <c r="P3653" i="81"/>
  <c r="O3652" i="81"/>
  <c r="N3652" i="81"/>
  <c r="M3652" i="81"/>
  <c r="L3652" i="81"/>
  <c r="K3652" i="81"/>
  <c r="J3652" i="81"/>
  <c r="I3652" i="81"/>
  <c r="H3652" i="81"/>
  <c r="G3652" i="81"/>
  <c r="F3652" i="81"/>
  <c r="E3652" i="81"/>
  <c r="D3652" i="81"/>
  <c r="P3651" i="81"/>
  <c r="P3650" i="81"/>
  <c r="P3649" i="81"/>
  <c r="P3648" i="81"/>
  <c r="P3647" i="81"/>
  <c r="P3646" i="81"/>
  <c r="P3645" i="81"/>
  <c r="P3644" i="81"/>
  <c r="P3643" i="81"/>
  <c r="P3642" i="81"/>
  <c r="P3629" i="81"/>
  <c r="P3628" i="81"/>
  <c r="P3625" i="81"/>
  <c r="P3624" i="81"/>
  <c r="P3623" i="81"/>
  <c r="P3622" i="81"/>
  <c r="P3621" i="81"/>
  <c r="P3620" i="81"/>
  <c r="P3619" i="81"/>
  <c r="O3618" i="81"/>
  <c r="N3618" i="81"/>
  <c r="M3618" i="81"/>
  <c r="L3618" i="81"/>
  <c r="K3618" i="81"/>
  <c r="J3618" i="81"/>
  <c r="I3618" i="81"/>
  <c r="H3618" i="81"/>
  <c r="G3618" i="81"/>
  <c r="F3618" i="81"/>
  <c r="E3618" i="81"/>
  <c r="D3618" i="81"/>
  <c r="P3617" i="81"/>
  <c r="P3616" i="81"/>
  <c r="O3615" i="81"/>
  <c r="N3615" i="81"/>
  <c r="M3615" i="81"/>
  <c r="L3615" i="81"/>
  <c r="K3615" i="81"/>
  <c r="J3615" i="81"/>
  <c r="I3615" i="81"/>
  <c r="H3615" i="81"/>
  <c r="G3615" i="81"/>
  <c r="F3615" i="81"/>
  <c r="E3615" i="81"/>
  <c r="D3615" i="8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93" i="81" s="1"/>
  <c r="K103" i="42" s="1" a="1"/>
  <c r="K103" i="42" s="1"/>
  <c r="P3588" i="81"/>
  <c r="P3587" i="81"/>
  <c r="P3586" i="81"/>
  <c r="P3585" i="81"/>
  <c r="P3584" i="81"/>
  <c r="P3583" i="81"/>
  <c r="P3582" i="81"/>
  <c r="O3581" i="81"/>
  <c r="N3581" i="81"/>
  <c r="M3581" i="81"/>
  <c r="L3581" i="81"/>
  <c r="K3581" i="81"/>
  <c r="J3581" i="81"/>
  <c r="I3581" i="81"/>
  <c r="H3581" i="81"/>
  <c r="G3581" i="81"/>
  <c r="F3581" i="81"/>
  <c r="E3581" i="81"/>
  <c r="D3581" i="81"/>
  <c r="P3580" i="81"/>
  <c r="P3579" i="81"/>
  <c r="O3578" i="81"/>
  <c r="N3578" i="81"/>
  <c r="M3578" i="81"/>
  <c r="L3578" i="81"/>
  <c r="K3578" i="81"/>
  <c r="J3578" i="81"/>
  <c r="I3578" i="81"/>
  <c r="H3578" i="81"/>
  <c r="G3578" i="81"/>
  <c r="F3578" i="81"/>
  <c r="E3578" i="81"/>
  <c r="D3578" i="8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1" i="81"/>
  <c r="P3550" i="81"/>
  <c r="P3549" i="81"/>
  <c r="P3548" i="81"/>
  <c r="P3547" i="81"/>
  <c r="P3546" i="81"/>
  <c r="P3545" i="81"/>
  <c r="O3544" i="81"/>
  <c r="N3544" i="81"/>
  <c r="M3544" i="81"/>
  <c r="L3544" i="81"/>
  <c r="K3544" i="81"/>
  <c r="J3544" i="81"/>
  <c r="I3544" i="81"/>
  <c r="H3544" i="81"/>
  <c r="G3544" i="81"/>
  <c r="F3544" i="81"/>
  <c r="E3544" i="81"/>
  <c r="D3544" i="81"/>
  <c r="P3543" i="81"/>
  <c r="P3542" i="81"/>
  <c r="O3541" i="81"/>
  <c r="N3541" i="81"/>
  <c r="M3541" i="81"/>
  <c r="L3541" i="81"/>
  <c r="K3541" i="81"/>
  <c r="J3541" i="81"/>
  <c r="I3541" i="81"/>
  <c r="H3541" i="81"/>
  <c r="G3541" i="81"/>
  <c r="F3541" i="81"/>
  <c r="E3541" i="81"/>
  <c r="D3541" i="8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7" i="81"/>
  <c r="P3514" i="81"/>
  <c r="P3513" i="81"/>
  <c r="P3512" i="81"/>
  <c r="P3511" i="81"/>
  <c r="P3510" i="81"/>
  <c r="P3509" i="81"/>
  <c r="P3508" i="81"/>
  <c r="O3507" i="81"/>
  <c r="N3507" i="81"/>
  <c r="M3507" i="81"/>
  <c r="L3507" i="81"/>
  <c r="K3507" i="81"/>
  <c r="J3507" i="81"/>
  <c r="I3507" i="81"/>
  <c r="H3507" i="81"/>
  <c r="G3507" i="81"/>
  <c r="F3507" i="81"/>
  <c r="E3507" i="81"/>
  <c r="D3507" i="81"/>
  <c r="P3506" i="81"/>
  <c r="P3505" i="81"/>
  <c r="O3504" i="81"/>
  <c r="N3504" i="81"/>
  <c r="M3504" i="81"/>
  <c r="L3504" i="81"/>
  <c r="K3504" i="81"/>
  <c r="J3504" i="81"/>
  <c r="I3504" i="81"/>
  <c r="H3504" i="81"/>
  <c r="G3504" i="81"/>
  <c r="F3504" i="81"/>
  <c r="E3504" i="81"/>
  <c r="D3504" i="81"/>
  <c r="P3503" i="81"/>
  <c r="P3502" i="81"/>
  <c r="P3501" i="81"/>
  <c r="P3500" i="81"/>
  <c r="P3499" i="81"/>
  <c r="P3498" i="81"/>
  <c r="P3497" i="81"/>
  <c r="P3496" i="81"/>
  <c r="P3495" i="81"/>
  <c r="P3494" i="81"/>
  <c r="P3481" i="81"/>
  <c r="P3480" i="81"/>
  <c r="P3477" i="81"/>
  <c r="P3476" i="81"/>
  <c r="P3475" i="81"/>
  <c r="P3474" i="81"/>
  <c r="P3473" i="81"/>
  <c r="P3472" i="81"/>
  <c r="P3471" i="81"/>
  <c r="O3470" i="81"/>
  <c r="N3470" i="81"/>
  <c r="M3470" i="81"/>
  <c r="L3470" i="81"/>
  <c r="K3470" i="81"/>
  <c r="J3470" i="81"/>
  <c r="I3470" i="81"/>
  <c r="H3470" i="81"/>
  <c r="G3470" i="81"/>
  <c r="F3470" i="81"/>
  <c r="E3470" i="81"/>
  <c r="D3470" i="81"/>
  <c r="P3469" i="81"/>
  <c r="P3468" i="81"/>
  <c r="O3467" i="81"/>
  <c r="N3467" i="81"/>
  <c r="M3467" i="81"/>
  <c r="L3467" i="81"/>
  <c r="K3467" i="81"/>
  <c r="J3467" i="81"/>
  <c r="I3467" i="81"/>
  <c r="H3467" i="81"/>
  <c r="G3467" i="81"/>
  <c r="F3467" i="81"/>
  <c r="E3467" i="81"/>
  <c r="D3467" i="81"/>
  <c r="P3466" i="81"/>
  <c r="P3465" i="81"/>
  <c r="P3464" i="81"/>
  <c r="P3463" i="81"/>
  <c r="P3462" i="81"/>
  <c r="P3461" i="81"/>
  <c r="P3460" i="81"/>
  <c r="P3459" i="81"/>
  <c r="P3458" i="81"/>
  <c r="P3457" i="81"/>
  <c r="P3444" i="81"/>
  <c r="P3443" i="81"/>
  <c r="P3440" i="81"/>
  <c r="P3439" i="81"/>
  <c r="P3438" i="81"/>
  <c r="P3437" i="81"/>
  <c r="P3436" i="81"/>
  <c r="P3435" i="81"/>
  <c r="P3434" i="81"/>
  <c r="O3433" i="81"/>
  <c r="N3433" i="81"/>
  <c r="M3433" i="81"/>
  <c r="L3433" i="81"/>
  <c r="K3433" i="81"/>
  <c r="J3433" i="81"/>
  <c r="I3433" i="81"/>
  <c r="H3433" i="81"/>
  <c r="G3433" i="81"/>
  <c r="F3433" i="81"/>
  <c r="E3433" i="81"/>
  <c r="D3433" i="81"/>
  <c r="P3432" i="81"/>
  <c r="P3431" i="81"/>
  <c r="O3430" i="81"/>
  <c r="N3430" i="81"/>
  <c r="M3430" i="81"/>
  <c r="L3430" i="81"/>
  <c r="K3430" i="81"/>
  <c r="J3430" i="81"/>
  <c r="I3430" i="81"/>
  <c r="H3430" i="81"/>
  <c r="G3430" i="81"/>
  <c r="F3430" i="81"/>
  <c r="E3430" i="81"/>
  <c r="D3430" i="8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6" i="81"/>
  <c r="P3403" i="81"/>
  <c r="P3402" i="81"/>
  <c r="P3401" i="81"/>
  <c r="P3400" i="81"/>
  <c r="P3399" i="81"/>
  <c r="P3398" i="81"/>
  <c r="P3397" i="81"/>
  <c r="O3396" i="81"/>
  <c r="N3396" i="81"/>
  <c r="M3396" i="81"/>
  <c r="L3396" i="81"/>
  <c r="K3396" i="81"/>
  <c r="J3396" i="81"/>
  <c r="I3396" i="81"/>
  <c r="H3396" i="81"/>
  <c r="G3396" i="81"/>
  <c r="F3396" i="81"/>
  <c r="E3396" i="81"/>
  <c r="D3396" i="81"/>
  <c r="P3395" i="81"/>
  <c r="P3394" i="81"/>
  <c r="O3393" i="81"/>
  <c r="N3393" i="81"/>
  <c r="M3393" i="81"/>
  <c r="L3393" i="81"/>
  <c r="K3393" i="81"/>
  <c r="J3393" i="81"/>
  <c r="I3393" i="81"/>
  <c r="H3393" i="81"/>
  <c r="G3393" i="81"/>
  <c r="F3393" i="81"/>
  <c r="E3393" i="81"/>
  <c r="D3393" i="8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66" i="81"/>
  <c r="P3365" i="81"/>
  <c r="P3364" i="81"/>
  <c r="P3363" i="81"/>
  <c r="P3362" i="81"/>
  <c r="P3361" i="81"/>
  <c r="P3360" i="81"/>
  <c r="O3359" i="81"/>
  <c r="N3359" i="81"/>
  <c r="M3359" i="81"/>
  <c r="L3359" i="81"/>
  <c r="K3359" i="81"/>
  <c r="J3359" i="81"/>
  <c r="I3359" i="81"/>
  <c r="H3359" i="81"/>
  <c r="G3359" i="81"/>
  <c r="F3359" i="81"/>
  <c r="E3359" i="81"/>
  <c r="D3359" i="81"/>
  <c r="P3358" i="81"/>
  <c r="P3357" i="81"/>
  <c r="O3356" i="81"/>
  <c r="N3356" i="81"/>
  <c r="M3356" i="81"/>
  <c r="L3356" i="81"/>
  <c r="K3356" i="81"/>
  <c r="J3356" i="81"/>
  <c r="I3356" i="81"/>
  <c r="H3356" i="81"/>
  <c r="G3356" i="81"/>
  <c r="F3356" i="81"/>
  <c r="E3356" i="81"/>
  <c r="D3356" i="8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2" i="81"/>
  <c r="P3329" i="81"/>
  <c r="P3328" i="81"/>
  <c r="P3327" i="81"/>
  <c r="P3326" i="81"/>
  <c r="P3325" i="81"/>
  <c r="P3324" i="81"/>
  <c r="P3323" i="81"/>
  <c r="O3322" i="81"/>
  <c r="N3322" i="81"/>
  <c r="M3322" i="81"/>
  <c r="L3322" i="81"/>
  <c r="K3322" i="81"/>
  <c r="J3322" i="81"/>
  <c r="I3322" i="81"/>
  <c r="H3322" i="81"/>
  <c r="G3322" i="81"/>
  <c r="F3322" i="81"/>
  <c r="E3322" i="81"/>
  <c r="D3322" i="81"/>
  <c r="P3321" i="81"/>
  <c r="P3320" i="81"/>
  <c r="O3319" i="81"/>
  <c r="N3319" i="81"/>
  <c r="M3319" i="81"/>
  <c r="L3319" i="81"/>
  <c r="K3319" i="81"/>
  <c r="J3319" i="81"/>
  <c r="I3319" i="81"/>
  <c r="H3319" i="81"/>
  <c r="G3319" i="81"/>
  <c r="F3319" i="81"/>
  <c r="E3319" i="81"/>
  <c r="D3319" i="81"/>
  <c r="P3318" i="81"/>
  <c r="P3317" i="81"/>
  <c r="P3316" i="81"/>
  <c r="P3315" i="81"/>
  <c r="P3314" i="81"/>
  <c r="P3313" i="81"/>
  <c r="P3312" i="81"/>
  <c r="P3311" i="81"/>
  <c r="P3310" i="81"/>
  <c r="P3309" i="81"/>
  <c r="P3296" i="81"/>
  <c r="P3295" i="81"/>
  <c r="P3292" i="81"/>
  <c r="P3291" i="81"/>
  <c r="P3290" i="81"/>
  <c r="P3289" i="81"/>
  <c r="P3288" i="81"/>
  <c r="P3287" i="81"/>
  <c r="P3286" i="81"/>
  <c r="O3285" i="81"/>
  <c r="N3285" i="81"/>
  <c r="M3285" i="81"/>
  <c r="L3285" i="81"/>
  <c r="K3285" i="81"/>
  <c r="J3285" i="81"/>
  <c r="I3285" i="81"/>
  <c r="H3285" i="81"/>
  <c r="G3285" i="81"/>
  <c r="F3285" i="81"/>
  <c r="E3285" i="81"/>
  <c r="D3285" i="81"/>
  <c r="P3284" i="81"/>
  <c r="P3283" i="81"/>
  <c r="O3282" i="81"/>
  <c r="N3282" i="81"/>
  <c r="M3282" i="81"/>
  <c r="L3282" i="81"/>
  <c r="K3282" i="81"/>
  <c r="J3282" i="81"/>
  <c r="I3282" i="81"/>
  <c r="H3282" i="81"/>
  <c r="G3282" i="81"/>
  <c r="F3282" i="81"/>
  <c r="E3282" i="8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55" i="81"/>
  <c r="P3254" i="81"/>
  <c r="P3253" i="81"/>
  <c r="P3252" i="81"/>
  <c r="P3251" i="81"/>
  <c r="P3250" i="81"/>
  <c r="P3249" i="81"/>
  <c r="O3248" i="81"/>
  <c r="N3248" i="81"/>
  <c r="M3248" i="81"/>
  <c r="L3248" i="81"/>
  <c r="K3248" i="81"/>
  <c r="J3248" i="81"/>
  <c r="I3248" i="81"/>
  <c r="H3248" i="81"/>
  <c r="G3248" i="81"/>
  <c r="F3248" i="81"/>
  <c r="E3248" i="81"/>
  <c r="D3248" i="81"/>
  <c r="P3247" i="81"/>
  <c r="P3246" i="81"/>
  <c r="O3245" i="81"/>
  <c r="N3245" i="81"/>
  <c r="M3245" i="81"/>
  <c r="L3245" i="81"/>
  <c r="K3245" i="81"/>
  <c r="J3245" i="81"/>
  <c r="I3245" i="81"/>
  <c r="H3245" i="81"/>
  <c r="G3245" i="81"/>
  <c r="F3245" i="81"/>
  <c r="E3245" i="81"/>
  <c r="D3245" i="8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18" i="81"/>
  <c r="P3217" i="81"/>
  <c r="P3216" i="81"/>
  <c r="P3215" i="81"/>
  <c r="P3214" i="81"/>
  <c r="P3213" i="81"/>
  <c r="P3212" i="81"/>
  <c r="O3211" i="81"/>
  <c r="N3211" i="81"/>
  <c r="M3211" i="81"/>
  <c r="L3211" i="81"/>
  <c r="K3211" i="81"/>
  <c r="J3211" i="81"/>
  <c r="I3211" i="81"/>
  <c r="H3211" i="81"/>
  <c r="G3211" i="81"/>
  <c r="F3211" i="81"/>
  <c r="E3211" i="81"/>
  <c r="D3211" i="81"/>
  <c r="P3210" i="81"/>
  <c r="P3209" i="81"/>
  <c r="O3208" i="81"/>
  <c r="N3208" i="81"/>
  <c r="M3208" i="81"/>
  <c r="L3208" i="81"/>
  <c r="K3208" i="81"/>
  <c r="J3208" i="81"/>
  <c r="I3208" i="81"/>
  <c r="H3208" i="81"/>
  <c r="G3208" i="81"/>
  <c r="F3208" i="81"/>
  <c r="E3208" i="81"/>
  <c r="D3208" i="8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4" i="81"/>
  <c r="P3181" i="81"/>
  <c r="P3180" i="81"/>
  <c r="P3179" i="81"/>
  <c r="P3178" i="81"/>
  <c r="P3177" i="81"/>
  <c r="P3176" i="81"/>
  <c r="P3175" i="81"/>
  <c r="O3174" i="81"/>
  <c r="N3174" i="81"/>
  <c r="M3174" i="81"/>
  <c r="L3174" i="81"/>
  <c r="K3174" i="81"/>
  <c r="J3174" i="81"/>
  <c r="I3174" i="81"/>
  <c r="H3174" i="81"/>
  <c r="G3174" i="81"/>
  <c r="F3174" i="81"/>
  <c r="E3174" i="81"/>
  <c r="D3174" i="81"/>
  <c r="P3173" i="81"/>
  <c r="P3172" i="81"/>
  <c r="O3171" i="81"/>
  <c r="N3171" i="81"/>
  <c r="M3171" i="81"/>
  <c r="L3171" i="81"/>
  <c r="K3171" i="81"/>
  <c r="J3171" i="81"/>
  <c r="I3171" i="81"/>
  <c r="H3171" i="81"/>
  <c r="G3171" i="81"/>
  <c r="F3171" i="81"/>
  <c r="E3171" i="81"/>
  <c r="D3171" i="81"/>
  <c r="P3170" i="81"/>
  <c r="P3169" i="81"/>
  <c r="P3168" i="81"/>
  <c r="P3167" i="81"/>
  <c r="P3166" i="81"/>
  <c r="P3165" i="81"/>
  <c r="P3164" i="81"/>
  <c r="P3163" i="81"/>
  <c r="P3162" i="81"/>
  <c r="P3161" i="81"/>
  <c r="P3148" i="81"/>
  <c r="P3147" i="81"/>
  <c r="P3144" i="81"/>
  <c r="P3143" i="81"/>
  <c r="P3142" i="81"/>
  <c r="P3141" i="81"/>
  <c r="P3140" i="81"/>
  <c r="P3139" i="81"/>
  <c r="P3138" i="81"/>
  <c r="O3137" i="81"/>
  <c r="N3137" i="81"/>
  <c r="M3137" i="81"/>
  <c r="L3137" i="81"/>
  <c r="K3137" i="81"/>
  <c r="J3137" i="81"/>
  <c r="I3137" i="81"/>
  <c r="H3137" i="81"/>
  <c r="G3137" i="81"/>
  <c r="F3137" i="81"/>
  <c r="E3137" i="81"/>
  <c r="D3137" i="81"/>
  <c r="P3136" i="81"/>
  <c r="P3135" i="81"/>
  <c r="O3134" i="81"/>
  <c r="N3134" i="81"/>
  <c r="M3134" i="81"/>
  <c r="L3134" i="81"/>
  <c r="K3134" i="81"/>
  <c r="J3134" i="81"/>
  <c r="I3134" i="81"/>
  <c r="H3134" i="81"/>
  <c r="G3134" i="81"/>
  <c r="F3134" i="81"/>
  <c r="E3134" i="81"/>
  <c r="D3134" i="8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0" i="81"/>
  <c r="P3107" i="81"/>
  <c r="P3106" i="81"/>
  <c r="P3105" i="81"/>
  <c r="P3104" i="81"/>
  <c r="P3103" i="81"/>
  <c r="P3102" i="81"/>
  <c r="P3101" i="81"/>
  <c r="O3100" i="81"/>
  <c r="N3100" i="81"/>
  <c r="M3100" i="81"/>
  <c r="L3100" i="81"/>
  <c r="K3100" i="81"/>
  <c r="J3100" i="81"/>
  <c r="I3100" i="81"/>
  <c r="H3100" i="81"/>
  <c r="G3100" i="81"/>
  <c r="F3100" i="81"/>
  <c r="E3100" i="81"/>
  <c r="D3100" i="81"/>
  <c r="P3099" i="81"/>
  <c r="P3098" i="81"/>
  <c r="O3097" i="81"/>
  <c r="N3097" i="81"/>
  <c r="M3097" i="81"/>
  <c r="L3097" i="81"/>
  <c r="K3097" i="81"/>
  <c r="J3097" i="81"/>
  <c r="I3097" i="81"/>
  <c r="H3097" i="81"/>
  <c r="G3097" i="81"/>
  <c r="F3097" i="81"/>
  <c r="E3097" i="81"/>
  <c r="D3097" i="81"/>
  <c r="P3096" i="81"/>
  <c r="P3095" i="81"/>
  <c r="P3094" i="81"/>
  <c r="P3093" i="81"/>
  <c r="P3092" i="81"/>
  <c r="P3091" i="81"/>
  <c r="P3090" i="81"/>
  <c r="P3089" i="81"/>
  <c r="P3088" i="81"/>
  <c r="P3087" i="81"/>
  <c r="P3074" i="81"/>
  <c r="P3073" i="81"/>
  <c r="P3070" i="81"/>
  <c r="P3069" i="81"/>
  <c r="P3068" i="81"/>
  <c r="P3067" i="81"/>
  <c r="P3066" i="81"/>
  <c r="P3065" i="81"/>
  <c r="P3064" i="81"/>
  <c r="O3063" i="81"/>
  <c r="N3063" i="81"/>
  <c r="M3063" i="81"/>
  <c r="L3063" i="81"/>
  <c r="K3063" i="81"/>
  <c r="J3063" i="81"/>
  <c r="I3063" i="81"/>
  <c r="H3063" i="81"/>
  <c r="G3063" i="81"/>
  <c r="F3063" i="81"/>
  <c r="E3063" i="81"/>
  <c r="D3063" i="81"/>
  <c r="P3062" i="81"/>
  <c r="P3061" i="81"/>
  <c r="O3060" i="81"/>
  <c r="N3060" i="81"/>
  <c r="M3060" i="81"/>
  <c r="L3060" i="81"/>
  <c r="K3060" i="81"/>
  <c r="J3060" i="81"/>
  <c r="I3060" i="81"/>
  <c r="H3060" i="81"/>
  <c r="G3060" i="81"/>
  <c r="F3060" i="81"/>
  <c r="E3060" i="81"/>
  <c r="D3060" i="8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6" i="81"/>
  <c r="P3033" i="81"/>
  <c r="P3032" i="81"/>
  <c r="P3031" i="81"/>
  <c r="P3030" i="81"/>
  <c r="P3029" i="81"/>
  <c r="P3028" i="81"/>
  <c r="P3027" i="81"/>
  <c r="O3026" i="81"/>
  <c r="N3026" i="81"/>
  <c r="M3026" i="81"/>
  <c r="L3026" i="81"/>
  <c r="K3026" i="81"/>
  <c r="J3026" i="81"/>
  <c r="I3026" i="81"/>
  <c r="H3026" i="81"/>
  <c r="G3026" i="81"/>
  <c r="F3026" i="81"/>
  <c r="E3026" i="81"/>
  <c r="D3026" i="81"/>
  <c r="P3025" i="81"/>
  <c r="P3024" i="81"/>
  <c r="O3023" i="81"/>
  <c r="N3023" i="81"/>
  <c r="M3023" i="81"/>
  <c r="L3023" i="81"/>
  <c r="K3023" i="81"/>
  <c r="J3023" i="81"/>
  <c r="I3023" i="81"/>
  <c r="H3023" i="81"/>
  <c r="G3023" i="81"/>
  <c r="F3023" i="81"/>
  <c r="E3023" i="81"/>
  <c r="D3023" i="81"/>
  <c r="P3022" i="81"/>
  <c r="P3021" i="81"/>
  <c r="P3020" i="81"/>
  <c r="P3019" i="81"/>
  <c r="P3018" i="81"/>
  <c r="P3017" i="81"/>
  <c r="P3016" i="81"/>
  <c r="P3015" i="81"/>
  <c r="P3014" i="81"/>
  <c r="P3013" i="81"/>
  <c r="P3000" i="81"/>
  <c r="P2999" i="81"/>
  <c r="P2996" i="81"/>
  <c r="P2995" i="81"/>
  <c r="P2994" i="81"/>
  <c r="P2993" i="81"/>
  <c r="P2992" i="81"/>
  <c r="P2991" i="81"/>
  <c r="P2990" i="81"/>
  <c r="O2989" i="81"/>
  <c r="N2989" i="81"/>
  <c r="M2989" i="81"/>
  <c r="L2989" i="81"/>
  <c r="K2989" i="81"/>
  <c r="J2989" i="81"/>
  <c r="I2989" i="81"/>
  <c r="H2989" i="81"/>
  <c r="G2989" i="81"/>
  <c r="F2989" i="81"/>
  <c r="E2989" i="81"/>
  <c r="D2989" i="81"/>
  <c r="P2988" i="81"/>
  <c r="P2987" i="81"/>
  <c r="O2986" i="81"/>
  <c r="N2986" i="81"/>
  <c r="M2986" i="81"/>
  <c r="L2986" i="81"/>
  <c r="K2986" i="81"/>
  <c r="J2986" i="81"/>
  <c r="I2986" i="81"/>
  <c r="H2986" i="81"/>
  <c r="G2986" i="81"/>
  <c r="F2986" i="81"/>
  <c r="E2986" i="81"/>
  <c r="D2986" i="8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P2959" i="81"/>
  <c r="P2958" i="81"/>
  <c r="P2957" i="81"/>
  <c r="P2956" i="81"/>
  <c r="P2955" i="81"/>
  <c r="P2954" i="81"/>
  <c r="P2953" i="81"/>
  <c r="O2952" i="81"/>
  <c r="N2952" i="81"/>
  <c r="M2952" i="81"/>
  <c r="L2952" i="81"/>
  <c r="K2952" i="81"/>
  <c r="J2952" i="81"/>
  <c r="I2952" i="81"/>
  <c r="H2952" i="81"/>
  <c r="G2952" i="81"/>
  <c r="F2952" i="81"/>
  <c r="E2952" i="81"/>
  <c r="D2952" i="81"/>
  <c r="P2951" i="81"/>
  <c r="P2950" i="81"/>
  <c r="O2949" i="81"/>
  <c r="N2949" i="81"/>
  <c r="M2949" i="81"/>
  <c r="L2949" i="81"/>
  <c r="K2949" i="81"/>
  <c r="J2949" i="81"/>
  <c r="I2949" i="81"/>
  <c r="H2949" i="81"/>
  <c r="G2949" i="81"/>
  <c r="F2949" i="81"/>
  <c r="E2949" i="81"/>
  <c r="D2949" i="81"/>
  <c r="P2948" i="81"/>
  <c r="P2947" i="81"/>
  <c r="P2946" i="81"/>
  <c r="P2945" i="81"/>
  <c r="P2944" i="81"/>
  <c r="P2943" i="81"/>
  <c r="P2942" i="81"/>
  <c r="P2941" i="81"/>
  <c r="P2940" i="81"/>
  <c r="P2939" i="81"/>
  <c r="P2926" i="81"/>
  <c r="P2925" i="81"/>
  <c r="P2922" i="81"/>
  <c r="P2921" i="81"/>
  <c r="P2920" i="81"/>
  <c r="P2919" i="81"/>
  <c r="P2918" i="81"/>
  <c r="P2917" i="81"/>
  <c r="P2916" i="81"/>
  <c r="O2915" i="81"/>
  <c r="N2915" i="81"/>
  <c r="M2915" i="81"/>
  <c r="L2915" i="81"/>
  <c r="K2915" i="81"/>
  <c r="J2915" i="81"/>
  <c r="I2915" i="81"/>
  <c r="H2915" i="81"/>
  <c r="G2915" i="81"/>
  <c r="F2915" i="81"/>
  <c r="E2915" i="81"/>
  <c r="D2915" i="81"/>
  <c r="P2914" i="81"/>
  <c r="P2913" i="81"/>
  <c r="O2912" i="81"/>
  <c r="N2912" i="81"/>
  <c r="M2912" i="81"/>
  <c r="L2912" i="81"/>
  <c r="K2912" i="81"/>
  <c r="J2912" i="81"/>
  <c r="I2912" i="81"/>
  <c r="H2912" i="81"/>
  <c r="G2912" i="81"/>
  <c r="F2912" i="81"/>
  <c r="E2912" i="81"/>
  <c r="D2912" i="81"/>
  <c r="P2911" i="81"/>
  <c r="P2910" i="81"/>
  <c r="P2909" i="81"/>
  <c r="P2908" i="81"/>
  <c r="P2907" i="81"/>
  <c r="P2906" i="81"/>
  <c r="P2905" i="81"/>
  <c r="P2904" i="81"/>
  <c r="P2903" i="81"/>
  <c r="P2902" i="81"/>
  <c r="P2889" i="81"/>
  <c r="P2888" i="81"/>
  <c r="P2885" i="81"/>
  <c r="P2884" i="81"/>
  <c r="P2883" i="81"/>
  <c r="P2882" i="81"/>
  <c r="P2881" i="81"/>
  <c r="P2880" i="81"/>
  <c r="P2879" i="81"/>
  <c r="O2878" i="81"/>
  <c r="N2878" i="81"/>
  <c r="M2878" i="81"/>
  <c r="L2878" i="81"/>
  <c r="K2878" i="81"/>
  <c r="J2878" i="81"/>
  <c r="I2878" i="81"/>
  <c r="H2878" i="81"/>
  <c r="G2878" i="81"/>
  <c r="F2878" i="81"/>
  <c r="E2878" i="81"/>
  <c r="D2878" i="81"/>
  <c r="P2877" i="81"/>
  <c r="P2876" i="81"/>
  <c r="O2875" i="81"/>
  <c r="N2875" i="81"/>
  <c r="M2875" i="81"/>
  <c r="L2875" i="81"/>
  <c r="K2875" i="81"/>
  <c r="J2875" i="81"/>
  <c r="I2875" i="81"/>
  <c r="H2875" i="81"/>
  <c r="G2875" i="81"/>
  <c r="F2875" i="81"/>
  <c r="E2875" i="81"/>
  <c r="D2875" i="81"/>
  <c r="P2874" i="81"/>
  <c r="P2873" i="81"/>
  <c r="P2872" i="81"/>
  <c r="P2871" i="81"/>
  <c r="P2870" i="81"/>
  <c r="P2869" i="81"/>
  <c r="P2868" i="81"/>
  <c r="P2867" i="81"/>
  <c r="P2866" i="81"/>
  <c r="P2865" i="81"/>
  <c r="P2852" i="81"/>
  <c r="P2851" i="81"/>
  <c r="P2848" i="81"/>
  <c r="P2847" i="81"/>
  <c r="P2846" i="81"/>
  <c r="P2845" i="81"/>
  <c r="P2844" i="81"/>
  <c r="P2843" i="81"/>
  <c r="P2842" i="81"/>
  <c r="O2841" i="81"/>
  <c r="N2841" i="81"/>
  <c r="M2841" i="81"/>
  <c r="L2841" i="81"/>
  <c r="K2841" i="81"/>
  <c r="J2841" i="81"/>
  <c r="I2841" i="81"/>
  <c r="H2841" i="81"/>
  <c r="G2841" i="81"/>
  <c r="F2841" i="81"/>
  <c r="E2841" i="81"/>
  <c r="D2841" i="81"/>
  <c r="P2840" i="81"/>
  <c r="P2839" i="81"/>
  <c r="O2838" i="81"/>
  <c r="N2838" i="81"/>
  <c r="M2838" i="81"/>
  <c r="L2838" i="81"/>
  <c r="K2838" i="81"/>
  <c r="J2838" i="81"/>
  <c r="I2838" i="81"/>
  <c r="H2838" i="81"/>
  <c r="G2838" i="81"/>
  <c r="F2838" i="81"/>
  <c r="E2838" i="8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5" i="81"/>
  <c r="P2814" i="81"/>
  <c r="P2811" i="81"/>
  <c r="P2810" i="81"/>
  <c r="P2809" i="81"/>
  <c r="P2808" i="81"/>
  <c r="P2807" i="81"/>
  <c r="P2806" i="81"/>
  <c r="P2805" i="81"/>
  <c r="O2804" i="81"/>
  <c r="N2804" i="81"/>
  <c r="M2804" i="81"/>
  <c r="L2804" i="81"/>
  <c r="K2804" i="81"/>
  <c r="J2804" i="81"/>
  <c r="I2804" i="81"/>
  <c r="H2804" i="81"/>
  <c r="G2804" i="81"/>
  <c r="F2804" i="81"/>
  <c r="E2804" i="81"/>
  <c r="D2804" i="81"/>
  <c r="P2803" i="81"/>
  <c r="P2802" i="81"/>
  <c r="O2801" i="81"/>
  <c r="N2801" i="81"/>
  <c r="M2801" i="81"/>
  <c r="L2801" i="81"/>
  <c r="K2801" i="81"/>
  <c r="J2801" i="81"/>
  <c r="I2801" i="81"/>
  <c r="H2801" i="81"/>
  <c r="G2801" i="81"/>
  <c r="F2801" i="81"/>
  <c r="E2801" i="81"/>
  <c r="D2801" i="81"/>
  <c r="P2800" i="81"/>
  <c r="P2799" i="81"/>
  <c r="P2798" i="81"/>
  <c r="P2797" i="81"/>
  <c r="P2796" i="81"/>
  <c r="P2795" i="81"/>
  <c r="P2794" i="81"/>
  <c r="P2793" i="81"/>
  <c r="P2792" i="81"/>
  <c r="P2791" i="81"/>
  <c r="P2778" i="81"/>
  <c r="P2777" i="81"/>
  <c r="P2774" i="81"/>
  <c r="P2773" i="81"/>
  <c r="P2772" i="81"/>
  <c r="P2771" i="81"/>
  <c r="P2770" i="81"/>
  <c r="P2769" i="81"/>
  <c r="P2768" i="81"/>
  <c r="O2767" i="81"/>
  <c r="N2767" i="81"/>
  <c r="M2767" i="81"/>
  <c r="L2767" i="81"/>
  <c r="K2767" i="81"/>
  <c r="J2767" i="81"/>
  <c r="I2767" i="81"/>
  <c r="H2767" i="81"/>
  <c r="G2767" i="81"/>
  <c r="F2767" i="81"/>
  <c r="E2767" i="81"/>
  <c r="D2767" i="81"/>
  <c r="P2766" i="81"/>
  <c r="P2765" i="81"/>
  <c r="O2764" i="81"/>
  <c r="N2764" i="81"/>
  <c r="M2764" i="81"/>
  <c r="L2764" i="81"/>
  <c r="K2764" i="81"/>
  <c r="J2764" i="81"/>
  <c r="I2764" i="81"/>
  <c r="H2764" i="81"/>
  <c r="G2764" i="81"/>
  <c r="F2764" i="81"/>
  <c r="E2764" i="81"/>
  <c r="D2764" i="81"/>
  <c r="P2763" i="81"/>
  <c r="P2762" i="81"/>
  <c r="P2761" i="81"/>
  <c r="P2760" i="81"/>
  <c r="P2759" i="81"/>
  <c r="P2758" i="81"/>
  <c r="P2757" i="81"/>
  <c r="P2756" i="81"/>
  <c r="P2755" i="81"/>
  <c r="P2754" i="81"/>
  <c r="P2741" i="81"/>
  <c r="P2740" i="81"/>
  <c r="P2737" i="81"/>
  <c r="P2736" i="81"/>
  <c r="P2735" i="81"/>
  <c r="P2734" i="81"/>
  <c r="P2733" i="81"/>
  <c r="P2732" i="81"/>
  <c r="P2731" i="81"/>
  <c r="O2730" i="81"/>
  <c r="N2730" i="81"/>
  <c r="M2730" i="81"/>
  <c r="L2730" i="81"/>
  <c r="K2730" i="81"/>
  <c r="J2730" i="81"/>
  <c r="I2730" i="81"/>
  <c r="H2730" i="81"/>
  <c r="G2730" i="81"/>
  <c r="F2730" i="81"/>
  <c r="E2730" i="81"/>
  <c r="D2730" i="81"/>
  <c r="P2729" i="81"/>
  <c r="P2728" i="81"/>
  <c r="O2727" i="81"/>
  <c r="N2727" i="81"/>
  <c r="M2727" i="81"/>
  <c r="L2727" i="81"/>
  <c r="K2727" i="81"/>
  <c r="J2727" i="81"/>
  <c r="I2727" i="81"/>
  <c r="H2727" i="81"/>
  <c r="G2727" i="81"/>
  <c r="F2727" i="81"/>
  <c r="E2727" i="81"/>
  <c r="D2727" i="81"/>
  <c r="P2726" i="81"/>
  <c r="P2725" i="81"/>
  <c r="P2724" i="81"/>
  <c r="P2723" i="81"/>
  <c r="P2722" i="81"/>
  <c r="P2721" i="81"/>
  <c r="P2720" i="81"/>
  <c r="P2719" i="81"/>
  <c r="P2718" i="81"/>
  <c r="P2717" i="81"/>
  <c r="P2704" i="81"/>
  <c r="P2703" i="81"/>
  <c r="P2700" i="81"/>
  <c r="P2699" i="81"/>
  <c r="P2698" i="81"/>
  <c r="P2697" i="81"/>
  <c r="P2696" i="81"/>
  <c r="P2695" i="81"/>
  <c r="P2694" i="81"/>
  <c r="O2693" i="81"/>
  <c r="N2693" i="81"/>
  <c r="M2693" i="81"/>
  <c r="L2693" i="81"/>
  <c r="K2693" i="81"/>
  <c r="J2693" i="81"/>
  <c r="I2693" i="81"/>
  <c r="H2693" i="81"/>
  <c r="G2693" i="81"/>
  <c r="F2693" i="81"/>
  <c r="E2693" i="81"/>
  <c r="D2693" i="81"/>
  <c r="P2692" i="81"/>
  <c r="P2691" i="81"/>
  <c r="O2690" i="81"/>
  <c r="N2690" i="81"/>
  <c r="M2690" i="81"/>
  <c r="L2690" i="81"/>
  <c r="K2690" i="81"/>
  <c r="J2690" i="81"/>
  <c r="I2690" i="81"/>
  <c r="H2690" i="81"/>
  <c r="G2690" i="81"/>
  <c r="F2690" i="81"/>
  <c r="E2690" i="81"/>
  <c r="D2690" i="81"/>
  <c r="P2689" i="81"/>
  <c r="P2688" i="81"/>
  <c r="P2687" i="81"/>
  <c r="P2686" i="81"/>
  <c r="P2685" i="81"/>
  <c r="P2684" i="81"/>
  <c r="P2683" i="81"/>
  <c r="P2682" i="81"/>
  <c r="P2681" i="81"/>
  <c r="P2680" i="81"/>
  <c r="P2667" i="81"/>
  <c r="P2666" i="81"/>
  <c r="P2663" i="81"/>
  <c r="P2662" i="81"/>
  <c r="P2661" i="81"/>
  <c r="P2660" i="81"/>
  <c r="P2659" i="81"/>
  <c r="P2658" i="81"/>
  <c r="P2657" i="81"/>
  <c r="O2656" i="81"/>
  <c r="N2656" i="81"/>
  <c r="M2656" i="81"/>
  <c r="L2656" i="81"/>
  <c r="K2656" i="81"/>
  <c r="J2656" i="81"/>
  <c r="I2656" i="81"/>
  <c r="H2656" i="81"/>
  <c r="G2656" i="81"/>
  <c r="F2656" i="81"/>
  <c r="E2656" i="81"/>
  <c r="D2656" i="81"/>
  <c r="P2655" i="81"/>
  <c r="P2654" i="81"/>
  <c r="O2653" i="81"/>
  <c r="N2653" i="81"/>
  <c r="M2653" i="81"/>
  <c r="L2653" i="81"/>
  <c r="K2653" i="81"/>
  <c r="J2653" i="81"/>
  <c r="I2653" i="81"/>
  <c r="H2653" i="81"/>
  <c r="G2653" i="81"/>
  <c r="F2653" i="81"/>
  <c r="E2653" i="81"/>
  <c r="D2653" i="8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26" i="81"/>
  <c r="P2625" i="81"/>
  <c r="P2624" i="81"/>
  <c r="P2623" i="81"/>
  <c r="P2622" i="81"/>
  <c r="P2621" i="81"/>
  <c r="P2620" i="81"/>
  <c r="O2619" i="81"/>
  <c r="N2619" i="81"/>
  <c r="M2619" i="81"/>
  <c r="L2619" i="81"/>
  <c r="K2619" i="81"/>
  <c r="J2619" i="81"/>
  <c r="I2619" i="81"/>
  <c r="H2619" i="81"/>
  <c r="G2619" i="81"/>
  <c r="F2619" i="81"/>
  <c r="E2619" i="81"/>
  <c r="D2619" i="81"/>
  <c r="P2618" i="81"/>
  <c r="P2617" i="81"/>
  <c r="O2616" i="81"/>
  <c r="N2616" i="81"/>
  <c r="M2616" i="81"/>
  <c r="L2616" i="81"/>
  <c r="K2616" i="81"/>
  <c r="J2616" i="81"/>
  <c r="I2616" i="81"/>
  <c r="H2616" i="81"/>
  <c r="G2616" i="81"/>
  <c r="F2616" i="81"/>
  <c r="E2616" i="8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89" i="81"/>
  <c r="P2588" i="81"/>
  <c r="P2587" i="81"/>
  <c r="P2586" i="81"/>
  <c r="P2585" i="81"/>
  <c r="P2584" i="81"/>
  <c r="P2583" i="81"/>
  <c r="O2582" i="81"/>
  <c r="N2582" i="81"/>
  <c r="M2582" i="81"/>
  <c r="L2582" i="81"/>
  <c r="K2582" i="81"/>
  <c r="J2582" i="81"/>
  <c r="I2582" i="81"/>
  <c r="H2582" i="81"/>
  <c r="G2582" i="81"/>
  <c r="F2582" i="81"/>
  <c r="E2582" i="81"/>
  <c r="D2582" i="81"/>
  <c r="P2581" i="81"/>
  <c r="P2580" i="81"/>
  <c r="O2579" i="81"/>
  <c r="N2579" i="81"/>
  <c r="M2579" i="81"/>
  <c r="L2579" i="81"/>
  <c r="K2579" i="81"/>
  <c r="J2579" i="81"/>
  <c r="I2579" i="81"/>
  <c r="H2579" i="81"/>
  <c r="G2579" i="81"/>
  <c r="F2579" i="81"/>
  <c r="E2579" i="81"/>
  <c r="D2579" i="81"/>
  <c r="P2578" i="81"/>
  <c r="P2577" i="81"/>
  <c r="P2576" i="81"/>
  <c r="P2575" i="81"/>
  <c r="P2574" i="81"/>
  <c r="P2573" i="81"/>
  <c r="P2572" i="81"/>
  <c r="P2571" i="81"/>
  <c r="P2570" i="81"/>
  <c r="P2569" i="81"/>
  <c r="P2556" i="81"/>
  <c r="P2557" i="81" s="1"/>
  <c r="K75" i="42" s="1" a="1"/>
  <c r="K75" i="42" s="1"/>
  <c r="P2555" i="81"/>
  <c r="P2552" i="81"/>
  <c r="P2551" i="81"/>
  <c r="P2550" i="81"/>
  <c r="P2549" i="81"/>
  <c r="P2548" i="81"/>
  <c r="P2547" i="81"/>
  <c r="P2546" i="81"/>
  <c r="O2545" i="81"/>
  <c r="N2545" i="81"/>
  <c r="M2545" i="81"/>
  <c r="L2545" i="81"/>
  <c r="K2545" i="81"/>
  <c r="J2545" i="81"/>
  <c r="I2545" i="81"/>
  <c r="H2545" i="81"/>
  <c r="G2545" i="81"/>
  <c r="F2545" i="81"/>
  <c r="E2545" i="81"/>
  <c r="D2545" i="81"/>
  <c r="P2544" i="81"/>
  <c r="P2543" i="81"/>
  <c r="O2542" i="81"/>
  <c r="N2542" i="81"/>
  <c r="M2542" i="81"/>
  <c r="L2542" i="81"/>
  <c r="K2542" i="81"/>
  <c r="J2542" i="81"/>
  <c r="I2542" i="81"/>
  <c r="H2542" i="81"/>
  <c r="G2542" i="81"/>
  <c r="F2542" i="81"/>
  <c r="E2542" i="81"/>
  <c r="D2542" i="81"/>
  <c r="P2541" i="81"/>
  <c r="P2540" i="81"/>
  <c r="P2539" i="81"/>
  <c r="P2538" i="81"/>
  <c r="P2537" i="81"/>
  <c r="P2536" i="81"/>
  <c r="P2535" i="81"/>
  <c r="P2534" i="81"/>
  <c r="P2533" i="81"/>
  <c r="P2532" i="81"/>
  <c r="P2519" i="81"/>
  <c r="P2518" i="81"/>
  <c r="P2515" i="81"/>
  <c r="P2514" i="81"/>
  <c r="P2513" i="81"/>
  <c r="P2512" i="81"/>
  <c r="P2511" i="81"/>
  <c r="P2510" i="81"/>
  <c r="P2509" i="81"/>
  <c r="O2508" i="81"/>
  <c r="N2508" i="81"/>
  <c r="M2508" i="81"/>
  <c r="L2508" i="81"/>
  <c r="K2508" i="81"/>
  <c r="J2508" i="81"/>
  <c r="I2508" i="81"/>
  <c r="H2508" i="81"/>
  <c r="G2508" i="81"/>
  <c r="F2508" i="81"/>
  <c r="E2508" i="81"/>
  <c r="D2508" i="81"/>
  <c r="P2507" i="81"/>
  <c r="P2506" i="81"/>
  <c r="O2505" i="81"/>
  <c r="N2505" i="81"/>
  <c r="M2505" i="81"/>
  <c r="L2505" i="81"/>
  <c r="K2505" i="81"/>
  <c r="J2505" i="81"/>
  <c r="I2505" i="81"/>
  <c r="H2505" i="81"/>
  <c r="G2505" i="81"/>
  <c r="F2505" i="81"/>
  <c r="E2505" i="81"/>
  <c r="D2505" i="81"/>
  <c r="P2504" i="81"/>
  <c r="P2503" i="81"/>
  <c r="P2502" i="81"/>
  <c r="P2501" i="81"/>
  <c r="P2500" i="81"/>
  <c r="P2499" i="81"/>
  <c r="P2498" i="81"/>
  <c r="P2497" i="81"/>
  <c r="P2496" i="81"/>
  <c r="P2495" i="81"/>
  <c r="P2482" i="81"/>
  <c r="P2481" i="81"/>
  <c r="P2478" i="81"/>
  <c r="P2477" i="81"/>
  <c r="P2476" i="81"/>
  <c r="P2475" i="81"/>
  <c r="P2474" i="81"/>
  <c r="P2473" i="81"/>
  <c r="P2472" i="81"/>
  <c r="O2471" i="81"/>
  <c r="N2471" i="81"/>
  <c r="M2471" i="81"/>
  <c r="L2471" i="81"/>
  <c r="K2471" i="81"/>
  <c r="J2471" i="81"/>
  <c r="I2471" i="81"/>
  <c r="H2471" i="81"/>
  <c r="G2471" i="81"/>
  <c r="F2471" i="81"/>
  <c r="E2471" i="81"/>
  <c r="D2471" i="81"/>
  <c r="P2470" i="81"/>
  <c r="P2469" i="81"/>
  <c r="O2468" i="81"/>
  <c r="N2468" i="81"/>
  <c r="M2468" i="81"/>
  <c r="L2468" i="81"/>
  <c r="K2468" i="81"/>
  <c r="J2468" i="81"/>
  <c r="I2468" i="81"/>
  <c r="H2468" i="81"/>
  <c r="G2468" i="81"/>
  <c r="F2468" i="81"/>
  <c r="E2468" i="8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1" i="81"/>
  <c r="P2440" i="81"/>
  <c r="P2439" i="81"/>
  <c r="P2438" i="81"/>
  <c r="P2437" i="81"/>
  <c r="P2436" i="81"/>
  <c r="P2435" i="81"/>
  <c r="O2434" i="81"/>
  <c r="N2434" i="81"/>
  <c r="M2434" i="81"/>
  <c r="L2434" i="81"/>
  <c r="K2434" i="81"/>
  <c r="J2434" i="81"/>
  <c r="I2434" i="81"/>
  <c r="H2434" i="81"/>
  <c r="G2434" i="81"/>
  <c r="F2434" i="81"/>
  <c r="E2434" i="81"/>
  <c r="D2434" i="81"/>
  <c r="P2433" i="81"/>
  <c r="P2432" i="81"/>
  <c r="O2431" i="81"/>
  <c r="N2431" i="81"/>
  <c r="M2431" i="81"/>
  <c r="L2431" i="81"/>
  <c r="K2431" i="81"/>
  <c r="K2442" i="81" s="1"/>
  <c r="J2431" i="81"/>
  <c r="I2431" i="81"/>
  <c r="H2431" i="81"/>
  <c r="G2431" i="81"/>
  <c r="G2442" i="81" s="1"/>
  <c r="F2431" i="81"/>
  <c r="E2431" i="81"/>
  <c r="D2431" i="81"/>
  <c r="P2430" i="81"/>
  <c r="P2429" i="81"/>
  <c r="P2428" i="81"/>
  <c r="P2427" i="81"/>
  <c r="P2426" i="81"/>
  <c r="P2425" i="81"/>
  <c r="P2424" i="81"/>
  <c r="P2423" i="81"/>
  <c r="P2422" i="81"/>
  <c r="P2421" i="81"/>
  <c r="P2408" i="81"/>
  <c r="P2407" i="81"/>
  <c r="P2404" i="81"/>
  <c r="P2403" i="81"/>
  <c r="P2402" i="81"/>
  <c r="P2401" i="81"/>
  <c r="P2400" i="81"/>
  <c r="P2399" i="81"/>
  <c r="P2398" i="81"/>
  <c r="O2397" i="81"/>
  <c r="N2397" i="81"/>
  <c r="N2405" i="81" s="1"/>
  <c r="M2397" i="81"/>
  <c r="L2397" i="81"/>
  <c r="K2397" i="81"/>
  <c r="J2397" i="81"/>
  <c r="J2405" i="81" s="1"/>
  <c r="I2397" i="81"/>
  <c r="H2397" i="81"/>
  <c r="G2397" i="81"/>
  <c r="F2397" i="81"/>
  <c r="F2405" i="81" s="1"/>
  <c r="E2397" i="81"/>
  <c r="D2397" i="81"/>
  <c r="P2396" i="81"/>
  <c r="P2395" i="81"/>
  <c r="O2394" i="81"/>
  <c r="N2394" i="81"/>
  <c r="M2394" i="81"/>
  <c r="L2394" i="81"/>
  <c r="L2405" i="81" s="1"/>
  <c r="K2394" i="81"/>
  <c r="J2394" i="81"/>
  <c r="I2394" i="81"/>
  <c r="H2394" i="81"/>
  <c r="H2405" i="81" s="1"/>
  <c r="G2394" i="81"/>
  <c r="F2394" i="81"/>
  <c r="E2394" i="81"/>
  <c r="D2394" i="81"/>
  <c r="D2405" i="81" s="1"/>
  <c r="P2393" i="81"/>
  <c r="P2392" i="81"/>
  <c r="P2391" i="81"/>
  <c r="P2390" i="81"/>
  <c r="P2389" i="81"/>
  <c r="P2388" i="81"/>
  <c r="P2387" i="81"/>
  <c r="P2386" i="81"/>
  <c r="P2385" i="81"/>
  <c r="P2384" i="81"/>
  <c r="P2371" i="81"/>
  <c r="P2370" i="81"/>
  <c r="P2367" i="81"/>
  <c r="P2366" i="81"/>
  <c r="P2365" i="81"/>
  <c r="P2364" i="81"/>
  <c r="P2363" i="81"/>
  <c r="P2362" i="81"/>
  <c r="P2361" i="81"/>
  <c r="O2360" i="81"/>
  <c r="O2368" i="81" s="1"/>
  <c r="N2360" i="81"/>
  <c r="M2360" i="81"/>
  <c r="L2360" i="81"/>
  <c r="K2360" i="81"/>
  <c r="K2368" i="81" s="1"/>
  <c r="J2360" i="81"/>
  <c r="I2360" i="81"/>
  <c r="H2360" i="81"/>
  <c r="G2360" i="81"/>
  <c r="G2368" i="81" s="1"/>
  <c r="F2360" i="81"/>
  <c r="E2360" i="81"/>
  <c r="D2360" i="81"/>
  <c r="P2359" i="81"/>
  <c r="P2358" i="81"/>
  <c r="O2357" i="81"/>
  <c r="N2357" i="81"/>
  <c r="M2357" i="81"/>
  <c r="M2368" i="81" s="1"/>
  <c r="L2357" i="81"/>
  <c r="K2357" i="81"/>
  <c r="J2357" i="81"/>
  <c r="I2357" i="81"/>
  <c r="I2368" i="81" s="1"/>
  <c r="H2357" i="81"/>
  <c r="G2357" i="81"/>
  <c r="F2357" i="81"/>
  <c r="E2357" i="81"/>
  <c r="E2368" i="81" s="1"/>
  <c r="D2357" i="81"/>
  <c r="P2356" i="81"/>
  <c r="P2355" i="81"/>
  <c r="P2354" i="81"/>
  <c r="P2353" i="81"/>
  <c r="P2352" i="81"/>
  <c r="P2351" i="81"/>
  <c r="P2350" i="81"/>
  <c r="P2349" i="81"/>
  <c r="P2348" i="81"/>
  <c r="P2347" i="81"/>
  <c r="P2334" i="81"/>
  <c r="P2333" i="81"/>
  <c r="P2330" i="81"/>
  <c r="P2329" i="81"/>
  <c r="P2328" i="81"/>
  <c r="P2327" i="81"/>
  <c r="P2326" i="81"/>
  <c r="P2325" i="81"/>
  <c r="P2324" i="81"/>
  <c r="O2323" i="81"/>
  <c r="N2323" i="81"/>
  <c r="M2323" i="81"/>
  <c r="L2323" i="81"/>
  <c r="K2323" i="81"/>
  <c r="J2323" i="81"/>
  <c r="I2323" i="81"/>
  <c r="H2323" i="81"/>
  <c r="G2323" i="81"/>
  <c r="F2323" i="81"/>
  <c r="E2323" i="81"/>
  <c r="D2323" i="81"/>
  <c r="P2322" i="81"/>
  <c r="P2321" i="81"/>
  <c r="O2320" i="81"/>
  <c r="N2320" i="81"/>
  <c r="M2320" i="81"/>
  <c r="L2320" i="81"/>
  <c r="K2320" i="81"/>
  <c r="J2320" i="81"/>
  <c r="I2320" i="81"/>
  <c r="H2320" i="81"/>
  <c r="G2320" i="81"/>
  <c r="F2320" i="81"/>
  <c r="E2320" i="81"/>
  <c r="D2320" i="8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3" i="81"/>
  <c r="P2292" i="81"/>
  <c r="P2291" i="81"/>
  <c r="P2290" i="81"/>
  <c r="P2289" i="81"/>
  <c r="P2288" i="81"/>
  <c r="P2287" i="81"/>
  <c r="O2286" i="81"/>
  <c r="N2286" i="81"/>
  <c r="M2286" i="81"/>
  <c r="L2286" i="81"/>
  <c r="K2286" i="81"/>
  <c r="J2286" i="81"/>
  <c r="I2286" i="81"/>
  <c r="H2286" i="81"/>
  <c r="G2286" i="81"/>
  <c r="F2286" i="81"/>
  <c r="E2286" i="81"/>
  <c r="D2286" i="81"/>
  <c r="P2285" i="81"/>
  <c r="P2284" i="81"/>
  <c r="O2283" i="81"/>
  <c r="N2283" i="81"/>
  <c r="M2283" i="81"/>
  <c r="L2283" i="81"/>
  <c r="K2283" i="81"/>
  <c r="J2283" i="81"/>
  <c r="I2283" i="81"/>
  <c r="H2283" i="81"/>
  <c r="G2283" i="81"/>
  <c r="F2283" i="81"/>
  <c r="E2283" i="81"/>
  <c r="D2283" i="8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59" i="8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J2249" i="81"/>
  <c r="I2249" i="81"/>
  <c r="H2249" i="81"/>
  <c r="G2249" i="81"/>
  <c r="F2249" i="81"/>
  <c r="E2249" i="81"/>
  <c r="D2249" i="81"/>
  <c r="P2248" i="81"/>
  <c r="P2247" i="81"/>
  <c r="O2246" i="81"/>
  <c r="N2246" i="81"/>
  <c r="M2246" i="81"/>
  <c r="L2246" i="81"/>
  <c r="K2246" i="81"/>
  <c r="J2246" i="81"/>
  <c r="I2246" i="81"/>
  <c r="H2246" i="81"/>
  <c r="G2246" i="81"/>
  <c r="F2246" i="81"/>
  <c r="E2246" i="81"/>
  <c r="D2246" i="81"/>
  <c r="P2245" i="81"/>
  <c r="P2244" i="81"/>
  <c r="P2243" i="81"/>
  <c r="P2242" i="81"/>
  <c r="P2241" i="81"/>
  <c r="P2240" i="81"/>
  <c r="P2239" i="81"/>
  <c r="P2238" i="81"/>
  <c r="P2237" i="81"/>
  <c r="P2236" i="81"/>
  <c r="P2223" i="81"/>
  <c r="P2222" i="81"/>
  <c r="P2224" i="81" s="1"/>
  <c r="K66" i="42" s="1" a="1"/>
  <c r="K66" i="42" s="1"/>
  <c r="P2219" i="81"/>
  <c r="P2218" i="81"/>
  <c r="P2217" i="81"/>
  <c r="P2216" i="81"/>
  <c r="P2215" i="81"/>
  <c r="P2214" i="81"/>
  <c r="P2213" i="81"/>
  <c r="O2212" i="81"/>
  <c r="N2212" i="81"/>
  <c r="M2212" i="81"/>
  <c r="L2212" i="81"/>
  <c r="K2212" i="81"/>
  <c r="J2212" i="81"/>
  <c r="I2212" i="81"/>
  <c r="H2212" i="81"/>
  <c r="G2212" i="81"/>
  <c r="F2212" i="81"/>
  <c r="E2212" i="81"/>
  <c r="D2212" i="81"/>
  <c r="P2211" i="81"/>
  <c r="P2210" i="81"/>
  <c r="O2209" i="81"/>
  <c r="N2209" i="81"/>
  <c r="M2209" i="81"/>
  <c r="M2220" i="81" s="1"/>
  <c r="L2209" i="81"/>
  <c r="K2209" i="81"/>
  <c r="J2209" i="81"/>
  <c r="I2209" i="81"/>
  <c r="I2220" i="81" s="1"/>
  <c r="H2209" i="81"/>
  <c r="G2209" i="81"/>
  <c r="F2209" i="81"/>
  <c r="E2209" i="81"/>
  <c r="E2220" i="81" s="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5" i="8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4" i="81"/>
  <c r="P2173" i="81"/>
  <c r="O2172" i="81"/>
  <c r="N2172" i="81"/>
  <c r="N2183" i="81" s="1"/>
  <c r="M2172" i="81"/>
  <c r="L2172" i="81"/>
  <c r="K2172" i="81"/>
  <c r="J2172" i="81"/>
  <c r="J2183" i="81" s="1"/>
  <c r="I2172" i="81"/>
  <c r="H2172" i="81"/>
  <c r="G2172" i="81"/>
  <c r="F2172" i="81"/>
  <c r="F2183" i="81" s="1"/>
  <c r="E2172" i="81"/>
  <c r="D2172" i="81"/>
  <c r="P2171" i="81"/>
  <c r="P2170" i="81"/>
  <c r="P2169" i="81"/>
  <c r="P2168" i="81"/>
  <c r="P2167" i="81"/>
  <c r="P2166" i="81"/>
  <c r="P2165" i="81"/>
  <c r="P2164" i="81"/>
  <c r="P2163" i="81"/>
  <c r="P2162" i="81"/>
  <c r="P2149" i="81"/>
  <c r="P2148" i="81"/>
  <c r="P2145" i="81"/>
  <c r="P2144" i="81"/>
  <c r="P2143" i="81"/>
  <c r="P2142" i="81"/>
  <c r="P2141" i="81"/>
  <c r="P2140" i="81"/>
  <c r="P2139" i="81"/>
  <c r="O2138" i="81"/>
  <c r="N2138" i="81"/>
  <c r="M2138" i="81"/>
  <c r="L2138" i="81"/>
  <c r="K2138" i="81"/>
  <c r="J2138" i="81"/>
  <c r="I2138" i="81"/>
  <c r="H2138" i="81"/>
  <c r="G2138" i="81"/>
  <c r="F2138" i="81"/>
  <c r="E2138" i="81"/>
  <c r="D2138" i="81"/>
  <c r="P2137" i="81"/>
  <c r="P2136" i="81"/>
  <c r="O2135" i="81"/>
  <c r="O2146" i="81" s="1"/>
  <c r="N2135" i="81"/>
  <c r="M2135" i="81"/>
  <c r="L2135" i="81"/>
  <c r="K2135" i="81"/>
  <c r="K2146" i="81" s="1"/>
  <c r="J2135" i="81"/>
  <c r="I2135" i="81"/>
  <c r="H2135" i="81"/>
  <c r="G2135" i="81"/>
  <c r="G2146" i="81" s="1"/>
  <c r="F2135" i="81"/>
  <c r="E2135" i="81"/>
  <c r="D2135" i="8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1" i="81"/>
  <c r="P2113" i="81" s="1"/>
  <c r="K63" i="42" s="1" a="1"/>
  <c r="K63" i="42" s="1"/>
  <c r="P2108" i="81"/>
  <c r="P2107" i="81"/>
  <c r="P2106" i="81"/>
  <c r="P2105" i="81"/>
  <c r="P2104" i="81"/>
  <c r="P2103" i="81"/>
  <c r="P2102" i="81"/>
  <c r="O2101" i="81"/>
  <c r="N2101" i="81"/>
  <c r="M2101" i="81"/>
  <c r="L2101" i="81"/>
  <c r="K2101" i="81"/>
  <c r="K2109" i="81" s="1"/>
  <c r="J2101" i="81"/>
  <c r="I2101" i="81"/>
  <c r="H2101" i="81"/>
  <c r="G2101" i="81"/>
  <c r="G2109" i="81" s="1"/>
  <c r="F2101" i="81"/>
  <c r="E2101" i="81"/>
  <c r="D2101" i="81"/>
  <c r="P2100" i="81"/>
  <c r="P2099" i="81"/>
  <c r="O2098" i="81"/>
  <c r="N2098" i="81"/>
  <c r="M2098" i="81"/>
  <c r="L2098" i="81"/>
  <c r="K2098" i="81"/>
  <c r="J2098" i="81"/>
  <c r="I2098" i="81"/>
  <c r="H2098" i="81"/>
  <c r="G2098" i="81"/>
  <c r="F2098" i="81"/>
  <c r="E2098" i="81"/>
  <c r="D2098" i="81"/>
  <c r="P2097" i="81"/>
  <c r="P2096" i="81"/>
  <c r="P2095" i="81"/>
  <c r="P2094" i="81"/>
  <c r="P2093" i="81"/>
  <c r="P2092" i="81"/>
  <c r="P2091" i="81"/>
  <c r="P2090" i="81"/>
  <c r="P2089" i="81"/>
  <c r="P2088" i="81"/>
  <c r="P2075" i="81"/>
  <c r="P2074" i="81"/>
  <c r="P2071" i="81"/>
  <c r="P2070" i="81"/>
  <c r="P2069" i="81"/>
  <c r="P2068" i="81"/>
  <c r="P2067" i="81"/>
  <c r="P2066" i="81"/>
  <c r="P2065" i="81"/>
  <c r="O2064" i="81"/>
  <c r="N2064" i="81"/>
  <c r="M2064" i="81"/>
  <c r="L2064" i="81"/>
  <c r="L2072" i="81" s="1"/>
  <c r="K2064" i="81"/>
  <c r="J2064" i="81"/>
  <c r="I2064" i="81"/>
  <c r="H2064" i="81"/>
  <c r="H2072" i="81" s="1"/>
  <c r="G2064" i="81"/>
  <c r="F2064" i="81"/>
  <c r="E2064" i="81"/>
  <c r="D2064" i="81"/>
  <c r="D2072" i="81" s="1"/>
  <c r="P2063" i="81"/>
  <c r="P2062" i="81"/>
  <c r="O2061" i="81"/>
  <c r="N2061" i="81"/>
  <c r="M2061" i="81"/>
  <c r="L2061" i="81"/>
  <c r="K2061" i="81"/>
  <c r="J2061" i="81"/>
  <c r="I2061" i="81"/>
  <c r="H2061" i="81"/>
  <c r="G2061" i="81"/>
  <c r="F2061" i="81"/>
  <c r="E2061" i="81"/>
  <c r="D2061" i="8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7" i="81"/>
  <c r="P2034" i="81"/>
  <c r="P2033" i="81"/>
  <c r="P2032" i="81"/>
  <c r="P2031" i="81"/>
  <c r="P2030" i="81"/>
  <c r="P2029" i="81"/>
  <c r="P2028" i="81"/>
  <c r="O2027" i="81"/>
  <c r="N2027" i="81"/>
  <c r="M2027" i="81"/>
  <c r="M2035" i="81" s="1"/>
  <c r="L2027" i="81"/>
  <c r="K2027" i="81"/>
  <c r="J2027" i="81"/>
  <c r="I2027" i="81"/>
  <c r="I2035" i="81" s="1"/>
  <c r="H2027" i="81"/>
  <c r="G2027" i="81"/>
  <c r="F2027" i="81"/>
  <c r="E2027" i="81"/>
  <c r="E2035" i="81" s="1"/>
  <c r="D2027" i="81"/>
  <c r="P2026" i="81"/>
  <c r="P2025" i="81"/>
  <c r="O2024" i="81"/>
  <c r="N2024" i="81"/>
  <c r="M2024" i="81"/>
  <c r="L2024" i="81"/>
  <c r="K2024" i="81"/>
  <c r="J2024" i="81"/>
  <c r="I2024" i="81"/>
  <c r="H2024" i="81"/>
  <c r="G2024" i="81"/>
  <c r="F2024" i="81"/>
  <c r="E2024" i="81"/>
  <c r="D2024" i="8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1997" i="81"/>
  <c r="P1996" i="81"/>
  <c r="P1995" i="81"/>
  <c r="P1994" i="81"/>
  <c r="P1993" i="81"/>
  <c r="P1992" i="81"/>
  <c r="P1991" i="81"/>
  <c r="O1990" i="81"/>
  <c r="N1990" i="81"/>
  <c r="M1990" i="81"/>
  <c r="L1990" i="81"/>
  <c r="K1990" i="81"/>
  <c r="J1990" i="81"/>
  <c r="I1990" i="81"/>
  <c r="H1990" i="81"/>
  <c r="G1990" i="81"/>
  <c r="F1990" i="81"/>
  <c r="E1990" i="81"/>
  <c r="D1990" i="81"/>
  <c r="P1989" i="81"/>
  <c r="P1988" i="81"/>
  <c r="O1987" i="81"/>
  <c r="N1987" i="81"/>
  <c r="M1987" i="81"/>
  <c r="L1987" i="81"/>
  <c r="K1987" i="81"/>
  <c r="J1987" i="81"/>
  <c r="I1987" i="81"/>
  <c r="H1987" i="81"/>
  <c r="G1987" i="81"/>
  <c r="F1987" i="81"/>
  <c r="E1987" i="81"/>
  <c r="D1987" i="81"/>
  <c r="P1986" i="81"/>
  <c r="P1985" i="81"/>
  <c r="P1984" i="81"/>
  <c r="P1983" i="81"/>
  <c r="P1982" i="81"/>
  <c r="P1981" i="81"/>
  <c r="P1980" i="81"/>
  <c r="P1979" i="81"/>
  <c r="P1978" i="81"/>
  <c r="P1977" i="81"/>
  <c r="P1964" i="81"/>
  <c r="P1963" i="81"/>
  <c r="P1965" i="81" s="1"/>
  <c r="K59" i="42" s="1" a="1"/>
  <c r="K59" i="42" s="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F1953" i="81"/>
  <c r="E1953" i="81"/>
  <c r="D1953" i="81"/>
  <c r="P1952" i="81"/>
  <c r="P1951" i="81"/>
  <c r="O1950" i="81"/>
  <c r="N1950" i="81"/>
  <c r="M1950" i="81"/>
  <c r="L1950" i="81"/>
  <c r="K1950" i="81"/>
  <c r="J1950" i="81"/>
  <c r="I1950" i="81"/>
  <c r="H1950" i="81"/>
  <c r="G1950" i="81"/>
  <c r="F1950" i="81"/>
  <c r="E1950" i="81"/>
  <c r="D1950" i="81"/>
  <c r="P1949" i="81"/>
  <c r="P1948" i="81"/>
  <c r="P1947" i="81"/>
  <c r="P1946" i="81"/>
  <c r="P1945" i="81"/>
  <c r="P1944" i="81"/>
  <c r="P1943" i="81"/>
  <c r="P1942" i="81"/>
  <c r="P1941" i="81"/>
  <c r="P1940" i="81"/>
  <c r="P1927" i="81"/>
  <c r="P1926" i="81"/>
  <c r="P1923" i="81"/>
  <c r="P1922" i="81"/>
  <c r="P1921" i="81"/>
  <c r="P1920" i="81"/>
  <c r="P1919" i="81"/>
  <c r="P1918" i="81"/>
  <c r="P1917" i="81"/>
  <c r="O1916" i="81"/>
  <c r="N1916" i="81"/>
  <c r="M1916" i="81"/>
  <c r="L1916" i="81"/>
  <c r="K1916" i="81"/>
  <c r="J1916" i="81"/>
  <c r="I1916" i="81"/>
  <c r="H1916" i="81"/>
  <c r="G1916" i="81"/>
  <c r="F1916" i="81"/>
  <c r="E1916" i="81"/>
  <c r="D1916" i="81"/>
  <c r="P1915" i="81"/>
  <c r="P1914" i="81"/>
  <c r="O1913" i="81"/>
  <c r="N1913" i="81"/>
  <c r="M1913" i="81"/>
  <c r="L1913" i="81"/>
  <c r="K1913" i="81"/>
  <c r="J1913" i="81"/>
  <c r="I1913" i="81"/>
  <c r="H1913" i="81"/>
  <c r="G1913" i="81"/>
  <c r="F1913" i="81"/>
  <c r="E1913" i="8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89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8" i="81"/>
  <c r="P1877" i="81"/>
  <c r="O1876" i="81"/>
  <c r="N1876" i="81"/>
  <c r="M1876" i="81"/>
  <c r="L1876" i="81"/>
  <c r="K1876" i="81"/>
  <c r="J1876" i="81"/>
  <c r="I1876" i="81"/>
  <c r="H1876" i="81"/>
  <c r="G1876" i="81"/>
  <c r="F1876" i="81"/>
  <c r="E1876" i="81"/>
  <c r="D1876" i="8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49" i="81"/>
  <c r="P1848" i="81"/>
  <c r="P1847" i="81"/>
  <c r="P1846" i="81"/>
  <c r="P1845" i="81"/>
  <c r="P1844" i="81"/>
  <c r="P1843" i="81"/>
  <c r="O1842" i="81"/>
  <c r="N1842" i="81"/>
  <c r="M1842" i="81"/>
  <c r="L1842" i="81"/>
  <c r="K1842" i="81"/>
  <c r="J1842" i="81"/>
  <c r="I1842" i="81"/>
  <c r="H1842" i="81"/>
  <c r="G1842" i="81"/>
  <c r="F1842" i="81"/>
  <c r="E1842" i="81"/>
  <c r="D1842" i="81"/>
  <c r="P1841" i="81"/>
  <c r="P1840" i="81"/>
  <c r="O1839" i="81"/>
  <c r="N1839" i="81"/>
  <c r="M1839" i="81"/>
  <c r="L1839" i="81"/>
  <c r="K1839" i="81"/>
  <c r="J1839" i="81"/>
  <c r="I1839" i="81"/>
  <c r="H1839" i="81"/>
  <c r="G1839" i="81"/>
  <c r="F1839" i="81"/>
  <c r="E1839" i="81"/>
  <c r="D1839" i="81"/>
  <c r="P1838" i="81"/>
  <c r="P1837" i="81"/>
  <c r="P1836" i="81"/>
  <c r="P1835" i="81"/>
  <c r="P1834" i="81"/>
  <c r="P1833" i="81"/>
  <c r="P1832" i="81"/>
  <c r="P1831" i="81"/>
  <c r="P1830" i="81"/>
  <c r="P1829" i="81"/>
  <c r="P1816" i="81"/>
  <c r="P1815" i="81"/>
  <c r="P1812" i="81"/>
  <c r="P1811" i="81"/>
  <c r="P1810" i="81"/>
  <c r="P1809" i="81"/>
  <c r="P1808" i="81"/>
  <c r="P1807" i="81"/>
  <c r="P1806" i="81"/>
  <c r="O1805" i="81"/>
  <c r="N1805" i="81"/>
  <c r="M1805" i="81"/>
  <c r="L1805" i="81"/>
  <c r="K1805" i="81"/>
  <c r="J1805" i="81"/>
  <c r="I1805" i="81"/>
  <c r="H1805" i="81"/>
  <c r="G1805" i="81"/>
  <c r="F1805" i="81"/>
  <c r="E1805" i="81"/>
  <c r="D1805" i="81"/>
  <c r="P1804" i="81"/>
  <c r="P1803" i="81"/>
  <c r="O1802" i="81"/>
  <c r="N1802" i="81"/>
  <c r="M1802" i="81"/>
  <c r="L1802" i="81"/>
  <c r="K1802" i="81"/>
  <c r="J1802" i="81"/>
  <c r="I1802" i="81"/>
  <c r="H1802" i="81"/>
  <c r="G1802" i="81"/>
  <c r="F1802" i="81"/>
  <c r="E1802" i="81"/>
  <c r="D1802" i="81"/>
  <c r="P1801" i="81"/>
  <c r="P1800" i="81"/>
  <c r="P1799" i="81"/>
  <c r="P1798" i="81"/>
  <c r="P1797" i="81"/>
  <c r="P1796" i="81"/>
  <c r="P1795" i="81"/>
  <c r="P1794" i="81"/>
  <c r="P1793" i="81"/>
  <c r="P1792" i="81"/>
  <c r="P1779" i="81"/>
  <c r="P1778" i="81"/>
  <c r="P1775" i="81"/>
  <c r="P1774" i="81"/>
  <c r="P1773" i="81"/>
  <c r="P1772" i="81"/>
  <c r="P1771" i="81"/>
  <c r="P1770" i="81"/>
  <c r="P1769" i="81"/>
  <c r="O1768" i="81"/>
  <c r="N1768" i="81"/>
  <c r="M1768" i="81"/>
  <c r="L1768" i="81"/>
  <c r="K1768" i="81"/>
  <c r="J1768" i="81"/>
  <c r="I1768" i="81"/>
  <c r="H1768" i="81"/>
  <c r="G1768" i="81"/>
  <c r="F1768" i="81"/>
  <c r="E1768" i="81"/>
  <c r="D1768" i="81"/>
  <c r="P1767" i="81"/>
  <c r="P1766" i="81"/>
  <c r="O1765" i="81"/>
  <c r="N1765" i="81"/>
  <c r="M1765" i="81"/>
  <c r="L1765" i="81"/>
  <c r="K1765" i="81"/>
  <c r="J1765" i="81"/>
  <c r="I1765" i="81"/>
  <c r="H1765" i="81"/>
  <c r="G1765" i="81"/>
  <c r="F1765" i="81"/>
  <c r="E1765" i="81"/>
  <c r="D1765" i="8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1" i="8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H1731" i="81"/>
  <c r="G1731" i="81"/>
  <c r="F1731" i="81"/>
  <c r="E1731" i="81"/>
  <c r="D1731" i="81"/>
  <c r="P1730" i="81"/>
  <c r="P1729" i="81"/>
  <c r="O1728" i="81"/>
  <c r="N1728" i="81"/>
  <c r="M1728" i="81"/>
  <c r="L1728" i="81"/>
  <c r="K1728" i="81"/>
  <c r="J1728" i="81"/>
  <c r="I1728" i="81"/>
  <c r="H1728" i="81"/>
  <c r="G1728" i="81"/>
  <c r="F1728" i="81"/>
  <c r="E1728" i="81"/>
  <c r="D1728" i="8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4" i="81"/>
  <c r="P1706" i="81" s="1"/>
  <c r="K52" i="42" s="1" a="1"/>
  <c r="K52" i="42" s="1"/>
  <c r="P1701" i="81"/>
  <c r="P1700" i="81"/>
  <c r="P1699" i="81"/>
  <c r="P1698" i="81"/>
  <c r="P1697" i="81"/>
  <c r="P1696" i="81"/>
  <c r="P1695" i="81"/>
  <c r="O1694" i="81"/>
  <c r="N1694" i="81"/>
  <c r="M1694" i="81"/>
  <c r="L1694" i="81"/>
  <c r="K1694" i="81"/>
  <c r="J1694" i="81"/>
  <c r="I1694" i="81"/>
  <c r="H1694" i="81"/>
  <c r="G1694" i="81"/>
  <c r="F1694" i="81"/>
  <c r="E1694" i="81"/>
  <c r="D1694" i="81"/>
  <c r="P1693" i="81"/>
  <c r="P1692" i="81"/>
  <c r="O1691" i="81"/>
  <c r="N1691" i="81"/>
  <c r="M1691" i="81"/>
  <c r="L1691" i="81"/>
  <c r="L1702" i="81" s="1"/>
  <c r="K1691" i="81"/>
  <c r="J1691" i="81"/>
  <c r="I1691" i="81"/>
  <c r="H1691" i="81"/>
  <c r="H1702" i="81" s="1"/>
  <c r="G1691" i="81"/>
  <c r="F1691" i="81"/>
  <c r="E1691" i="81"/>
  <c r="D1691" i="8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7" i="81"/>
  <c r="P1669" i="81" s="1"/>
  <c r="K51" i="42" s="1" a="1"/>
  <c r="K51" i="42" s="1"/>
  <c r="P1664" i="81"/>
  <c r="P1663" i="81"/>
  <c r="P1662" i="81"/>
  <c r="P1661" i="81"/>
  <c r="P1660" i="81"/>
  <c r="P1659" i="81"/>
  <c r="P1658" i="81"/>
  <c r="O1657" i="81"/>
  <c r="N1657" i="81"/>
  <c r="M1657" i="81"/>
  <c r="L1657" i="81"/>
  <c r="K1657" i="81"/>
  <c r="J1657" i="81"/>
  <c r="I1657" i="81"/>
  <c r="H1657" i="81"/>
  <c r="G1657" i="81"/>
  <c r="F1657" i="81"/>
  <c r="E1657" i="81"/>
  <c r="D1657" i="81"/>
  <c r="P1656" i="81"/>
  <c r="P1655" i="81"/>
  <c r="O1654" i="81"/>
  <c r="N1654" i="81"/>
  <c r="M1654" i="81"/>
  <c r="L1654" i="81"/>
  <c r="K1654" i="81"/>
  <c r="J1654" i="81"/>
  <c r="I1654" i="81"/>
  <c r="H1654" i="81"/>
  <c r="G1654" i="81"/>
  <c r="F1654" i="81"/>
  <c r="E1654" i="81"/>
  <c r="D1654" i="8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0" i="8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I1620" i="81"/>
  <c r="H1620" i="81"/>
  <c r="G1620" i="81"/>
  <c r="F1620" i="81"/>
  <c r="E1620" i="81"/>
  <c r="D1620" i="81"/>
  <c r="P1619" i="81"/>
  <c r="P1618" i="81"/>
  <c r="O1617" i="81"/>
  <c r="N1617" i="81"/>
  <c r="M1617" i="81"/>
  <c r="L1617" i="81"/>
  <c r="K1617" i="81"/>
  <c r="J1617" i="81"/>
  <c r="I1617" i="81"/>
  <c r="H1617" i="81"/>
  <c r="G1617" i="81"/>
  <c r="F1617" i="81"/>
  <c r="E1617" i="81"/>
  <c r="D1617" i="81"/>
  <c r="P1616" i="81"/>
  <c r="P1615" i="81"/>
  <c r="P1614" i="81"/>
  <c r="P1613" i="81"/>
  <c r="P1612" i="81"/>
  <c r="P1611" i="81"/>
  <c r="P1610" i="81"/>
  <c r="P1609" i="81"/>
  <c r="P1608" i="81"/>
  <c r="P1607" i="81"/>
  <c r="P1594" i="81"/>
  <c r="P1593" i="81"/>
  <c r="P1590" i="81"/>
  <c r="P1589" i="81"/>
  <c r="P1588" i="81"/>
  <c r="P1587" i="81"/>
  <c r="P1586" i="81"/>
  <c r="P1585" i="81"/>
  <c r="P1584" i="81"/>
  <c r="O1583" i="81"/>
  <c r="N1583" i="81"/>
  <c r="M1583" i="81"/>
  <c r="L1583" i="81"/>
  <c r="K1583" i="81"/>
  <c r="J1583" i="81"/>
  <c r="I1583" i="81"/>
  <c r="H1583" i="81"/>
  <c r="G1583" i="81"/>
  <c r="F1583" i="81"/>
  <c r="E1583" i="81"/>
  <c r="D1583" i="81"/>
  <c r="P1582" i="81"/>
  <c r="P1581" i="81"/>
  <c r="O1580" i="81"/>
  <c r="N1580" i="81"/>
  <c r="M1580" i="81"/>
  <c r="L1580" i="81"/>
  <c r="K1580" i="81"/>
  <c r="J1580" i="81"/>
  <c r="I1580" i="81"/>
  <c r="H1580" i="81"/>
  <c r="G1580" i="81"/>
  <c r="F1580" i="81"/>
  <c r="E1580" i="8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7" i="81"/>
  <c r="P1556" i="81"/>
  <c r="P1553" i="81"/>
  <c r="P1552" i="81"/>
  <c r="P1551" i="81"/>
  <c r="P1550" i="81"/>
  <c r="P1549" i="81"/>
  <c r="P1548" i="81"/>
  <c r="P1547" i="81"/>
  <c r="O1546" i="81"/>
  <c r="N1546" i="81"/>
  <c r="M1546" i="81"/>
  <c r="L1546" i="81"/>
  <c r="K1546" i="81"/>
  <c r="J1546" i="81"/>
  <c r="I1546" i="81"/>
  <c r="H1546" i="81"/>
  <c r="G1546" i="81"/>
  <c r="F1546" i="81"/>
  <c r="E1546" i="81"/>
  <c r="D1546" i="81"/>
  <c r="P1545" i="81"/>
  <c r="P1544" i="81"/>
  <c r="O1543" i="81"/>
  <c r="N1543" i="81"/>
  <c r="M1543" i="81"/>
  <c r="L1543" i="81"/>
  <c r="K1543" i="81"/>
  <c r="J1543" i="81"/>
  <c r="I1543" i="81"/>
  <c r="H1543" i="81"/>
  <c r="G1543" i="81"/>
  <c r="F1543" i="81"/>
  <c r="E1543" i="81"/>
  <c r="D1543" i="8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19" i="81"/>
  <c r="P1521" i="81" s="1"/>
  <c r="K47" i="42" s="1" a="1"/>
  <c r="K47" i="42" s="1"/>
  <c r="P1516" i="81"/>
  <c r="P1515" i="81"/>
  <c r="P1514" i="81"/>
  <c r="P1513" i="81"/>
  <c r="P1512" i="81"/>
  <c r="P1511" i="81"/>
  <c r="P1510" i="81"/>
  <c r="O1509" i="81"/>
  <c r="N1509" i="81"/>
  <c r="M1509" i="81"/>
  <c r="L1509" i="81"/>
  <c r="K1509" i="81"/>
  <c r="J1509" i="81"/>
  <c r="I1509" i="81"/>
  <c r="H1509" i="81"/>
  <c r="G1509" i="81"/>
  <c r="F1509" i="81"/>
  <c r="E1509" i="81"/>
  <c r="D1509" i="81"/>
  <c r="P1508" i="81"/>
  <c r="P1507" i="81"/>
  <c r="O1506" i="81"/>
  <c r="N1506" i="81"/>
  <c r="M1506" i="81"/>
  <c r="L1506" i="81"/>
  <c r="K1506" i="81"/>
  <c r="J1506" i="81"/>
  <c r="I1506" i="81"/>
  <c r="H1506" i="81"/>
  <c r="G1506" i="81"/>
  <c r="F1506" i="81"/>
  <c r="E1506" i="81"/>
  <c r="D1506" i="8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P1479" i="81"/>
  <c r="P1478" i="81"/>
  <c r="P1477" i="81"/>
  <c r="P1476" i="81"/>
  <c r="P1475" i="81"/>
  <c r="P1474" i="81"/>
  <c r="P1473" i="81"/>
  <c r="O1472" i="81"/>
  <c r="N1472" i="81"/>
  <c r="M1472" i="81"/>
  <c r="L1472" i="81"/>
  <c r="K1472" i="81"/>
  <c r="J1472" i="81"/>
  <c r="I1472" i="81"/>
  <c r="H1472" i="81"/>
  <c r="G1472" i="81"/>
  <c r="F1472" i="81"/>
  <c r="E1472" i="81"/>
  <c r="D1472" i="81"/>
  <c r="P1471" i="81"/>
  <c r="P1470" i="81"/>
  <c r="O1469" i="81"/>
  <c r="N1469" i="81"/>
  <c r="M1469" i="81"/>
  <c r="L1469" i="81"/>
  <c r="K1469" i="81"/>
  <c r="J1469" i="81"/>
  <c r="I1469" i="81"/>
  <c r="H1469" i="81"/>
  <c r="G1469" i="81"/>
  <c r="F1469" i="81"/>
  <c r="E1469" i="81"/>
  <c r="D1469" i="81"/>
  <c r="P1468" i="81"/>
  <c r="P1467" i="81"/>
  <c r="P1466" i="81"/>
  <c r="P1465" i="81"/>
  <c r="P1464" i="81"/>
  <c r="P1463" i="81"/>
  <c r="P1462" i="81"/>
  <c r="P1461" i="81"/>
  <c r="P1460" i="81"/>
  <c r="P1459" i="81"/>
  <c r="P1446" i="81"/>
  <c r="P1445" i="81"/>
  <c r="P1442" i="81"/>
  <c r="P1441" i="81"/>
  <c r="P1440" i="81"/>
  <c r="P1439" i="81"/>
  <c r="P1438" i="81"/>
  <c r="P1437" i="81"/>
  <c r="P1436" i="81"/>
  <c r="O1435" i="81"/>
  <c r="N1435" i="81"/>
  <c r="M1435" i="81"/>
  <c r="L1435" i="81"/>
  <c r="K1435" i="81"/>
  <c r="J1435" i="81"/>
  <c r="I1435" i="81"/>
  <c r="H1435" i="81"/>
  <c r="G1435" i="81"/>
  <c r="F1435" i="81"/>
  <c r="E1435" i="81"/>
  <c r="D1435" i="81"/>
  <c r="P1434" i="81"/>
  <c r="P1433" i="81"/>
  <c r="O1432" i="81"/>
  <c r="N1432" i="81"/>
  <c r="M1432" i="81"/>
  <c r="L1432" i="81"/>
  <c r="K1432" i="81"/>
  <c r="J1432" i="81"/>
  <c r="I1432" i="81"/>
  <c r="H1432" i="81"/>
  <c r="G1432" i="81"/>
  <c r="F1432" i="81"/>
  <c r="E1432" i="81"/>
  <c r="D1432" i="81"/>
  <c r="P1431" i="81"/>
  <c r="P1430" i="81"/>
  <c r="P1429" i="81"/>
  <c r="P1428" i="81"/>
  <c r="P1427" i="81"/>
  <c r="P1426" i="81"/>
  <c r="P1425" i="81"/>
  <c r="P1424" i="81"/>
  <c r="P1423" i="81"/>
  <c r="P1422" i="81"/>
  <c r="P1409" i="81"/>
  <c r="P1408" i="81"/>
  <c r="P1410" i="81" s="1"/>
  <c r="K44" i="42" s="1" a="1"/>
  <c r="K44" i="42" s="1"/>
  <c r="P1405" i="81"/>
  <c r="P1404" i="81"/>
  <c r="P1403" i="81"/>
  <c r="P1402" i="81"/>
  <c r="P1401" i="81"/>
  <c r="P1400" i="81"/>
  <c r="P1399" i="81"/>
  <c r="O1398" i="81"/>
  <c r="N1398" i="81"/>
  <c r="M1398" i="81"/>
  <c r="L1398" i="81"/>
  <c r="K1398" i="81"/>
  <c r="J1398" i="81"/>
  <c r="I1398" i="81"/>
  <c r="H1398" i="81"/>
  <c r="G1398" i="81"/>
  <c r="F1398" i="81"/>
  <c r="E1398" i="81"/>
  <c r="D1398" i="81"/>
  <c r="P1397" i="81"/>
  <c r="P1396" i="81"/>
  <c r="O1395" i="81"/>
  <c r="N1395" i="81"/>
  <c r="M1395" i="81"/>
  <c r="L1395" i="81"/>
  <c r="K1395" i="81"/>
  <c r="J1395" i="81"/>
  <c r="I1395" i="81"/>
  <c r="H1395" i="81"/>
  <c r="G1395" i="81"/>
  <c r="F1395" i="81"/>
  <c r="E1395" i="81"/>
  <c r="D1395" i="8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1" i="81"/>
  <c r="P1368" i="81"/>
  <c r="P1367" i="81"/>
  <c r="P1366" i="81"/>
  <c r="P1365" i="81"/>
  <c r="P1364" i="81"/>
  <c r="P1363" i="81"/>
  <c r="P1362" i="81"/>
  <c r="O1361" i="81"/>
  <c r="N1361" i="81"/>
  <c r="M1361" i="81"/>
  <c r="L1361" i="81"/>
  <c r="K1361" i="81"/>
  <c r="J1361" i="81"/>
  <c r="I1361" i="81"/>
  <c r="H1361" i="81"/>
  <c r="G1361" i="81"/>
  <c r="F1361" i="81"/>
  <c r="E1361" i="81"/>
  <c r="D1361" i="81"/>
  <c r="P1360" i="81"/>
  <c r="P1359" i="81"/>
  <c r="O1358" i="81"/>
  <c r="N1358" i="81"/>
  <c r="M1358" i="81"/>
  <c r="L1358" i="81"/>
  <c r="K1358" i="81"/>
  <c r="J1358" i="81"/>
  <c r="I1358" i="81"/>
  <c r="H1358" i="81"/>
  <c r="G1358" i="81"/>
  <c r="F1358" i="81"/>
  <c r="E1358" i="81"/>
  <c r="D1358" i="8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P1331" i="81"/>
  <c r="P1330" i="81"/>
  <c r="P1329" i="81"/>
  <c r="P1328" i="81"/>
  <c r="P1327" i="81"/>
  <c r="P1326" i="81"/>
  <c r="P1325" i="81"/>
  <c r="O1324" i="81"/>
  <c r="N1324" i="81"/>
  <c r="M1324" i="81"/>
  <c r="L1324" i="81"/>
  <c r="K1324" i="81"/>
  <c r="J1324" i="81"/>
  <c r="I1324" i="81"/>
  <c r="H1324" i="81"/>
  <c r="G1324" i="81"/>
  <c r="F1324" i="81"/>
  <c r="E1324" i="81"/>
  <c r="D1324" i="81"/>
  <c r="P1323" i="81"/>
  <c r="P1322" i="81"/>
  <c r="O1321" i="81"/>
  <c r="N1321" i="81"/>
  <c r="M1321" i="81"/>
  <c r="L1321" i="81"/>
  <c r="K1321" i="81"/>
  <c r="J1321" i="81"/>
  <c r="I1321" i="81"/>
  <c r="H1321" i="81"/>
  <c r="G1321" i="81"/>
  <c r="F1321" i="81"/>
  <c r="E1321" i="81"/>
  <c r="D1321" i="8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7" i="81"/>
  <c r="P1294" i="81"/>
  <c r="P1293" i="81"/>
  <c r="P1292" i="81"/>
  <c r="P1291" i="81"/>
  <c r="P1290" i="81"/>
  <c r="P1289" i="81"/>
  <c r="P1288" i="81"/>
  <c r="O1287" i="81"/>
  <c r="N1287" i="81"/>
  <c r="M1287" i="81"/>
  <c r="L1287" i="81"/>
  <c r="K1287" i="81"/>
  <c r="J1287" i="81"/>
  <c r="I1287" i="81"/>
  <c r="H1287" i="81"/>
  <c r="G1287" i="81"/>
  <c r="F1287" i="81"/>
  <c r="E1287" i="81"/>
  <c r="D1287" i="81"/>
  <c r="P1286" i="81"/>
  <c r="P1285" i="81"/>
  <c r="O1284" i="81"/>
  <c r="N1284" i="81"/>
  <c r="M1284" i="81"/>
  <c r="L1284" i="81"/>
  <c r="K1284" i="81"/>
  <c r="J1284" i="81"/>
  <c r="I1284" i="81"/>
  <c r="H1284" i="81"/>
  <c r="G1284" i="81"/>
  <c r="F1284" i="81"/>
  <c r="E1284" i="81"/>
  <c r="D1284" i="81"/>
  <c r="P1283" i="81"/>
  <c r="P1282" i="81"/>
  <c r="P1281" i="81"/>
  <c r="P1280" i="81"/>
  <c r="P1279" i="81"/>
  <c r="P1278" i="81"/>
  <c r="P1277" i="81"/>
  <c r="P1276" i="81"/>
  <c r="P1275" i="81"/>
  <c r="P1274" i="81"/>
  <c r="P1261" i="81"/>
  <c r="P1260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K1250" i="81"/>
  <c r="J1250" i="81"/>
  <c r="I1250" i="81"/>
  <c r="H1250" i="81"/>
  <c r="G1250" i="81"/>
  <c r="F1250" i="81"/>
  <c r="E1250" i="81"/>
  <c r="D1250" i="81"/>
  <c r="P1249" i="81"/>
  <c r="P1248" i="81"/>
  <c r="O1247" i="81"/>
  <c r="N1247" i="81"/>
  <c r="M1247" i="81"/>
  <c r="L1247" i="81"/>
  <c r="K1247" i="81"/>
  <c r="J1247" i="81"/>
  <c r="I1247" i="81"/>
  <c r="H1247" i="81"/>
  <c r="G1247" i="81"/>
  <c r="F1247" i="81"/>
  <c r="E1247" i="81"/>
  <c r="D1247" i="8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5" i="81" s="1"/>
  <c r="K39" i="42" s="1" a="1"/>
  <c r="K39" i="42" s="1"/>
  <c r="P1220" i="81"/>
  <c r="P1219" i="81"/>
  <c r="P1218" i="81"/>
  <c r="P1217" i="81"/>
  <c r="P1216" i="81"/>
  <c r="P1215" i="81"/>
  <c r="P1214" i="81"/>
  <c r="O1213" i="81"/>
  <c r="N1213" i="81"/>
  <c r="M1213" i="81"/>
  <c r="L1213" i="81"/>
  <c r="K1213" i="81"/>
  <c r="J1213" i="81"/>
  <c r="I1213" i="81"/>
  <c r="H1213" i="81"/>
  <c r="G1213" i="81"/>
  <c r="F1213" i="81"/>
  <c r="E1213" i="81"/>
  <c r="D1213" i="81"/>
  <c r="P1212" i="81"/>
  <c r="P1211" i="81"/>
  <c r="O1210" i="81"/>
  <c r="N1210" i="81"/>
  <c r="M1210" i="81"/>
  <c r="L1210" i="81"/>
  <c r="K1210" i="81"/>
  <c r="J1210" i="81"/>
  <c r="I1210" i="81"/>
  <c r="H1210" i="81"/>
  <c r="G1210" i="81"/>
  <c r="F1210" i="81"/>
  <c r="E1210" i="81"/>
  <c r="D1210" i="8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6" i="81"/>
  <c r="P1183" i="81"/>
  <c r="P1182" i="81"/>
  <c r="P1181" i="81"/>
  <c r="P1180" i="81"/>
  <c r="P1179" i="81"/>
  <c r="P1178" i="81"/>
  <c r="P1177" i="81"/>
  <c r="O1176" i="81"/>
  <c r="N1176" i="81"/>
  <c r="M1176" i="81"/>
  <c r="L1176" i="81"/>
  <c r="K1176" i="81"/>
  <c r="J1176" i="81"/>
  <c r="I1176" i="81"/>
  <c r="H1176" i="81"/>
  <c r="G1176" i="81"/>
  <c r="F1176" i="81"/>
  <c r="E1176" i="81"/>
  <c r="D1176" i="81"/>
  <c r="P1175" i="81"/>
  <c r="P1174" i="81"/>
  <c r="O1173" i="81"/>
  <c r="N1173" i="81"/>
  <c r="M1173" i="81"/>
  <c r="L1173" i="81"/>
  <c r="K1173" i="81"/>
  <c r="J1173" i="81"/>
  <c r="I1173" i="81"/>
  <c r="H1173" i="81"/>
  <c r="G1173" i="81"/>
  <c r="F1173" i="81"/>
  <c r="E1173" i="81"/>
  <c r="D1173" i="8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49" i="81"/>
  <c r="P1146" i="81"/>
  <c r="P1145" i="81"/>
  <c r="P1144" i="81"/>
  <c r="P1143" i="81"/>
  <c r="P1142" i="81"/>
  <c r="P1141" i="81"/>
  <c r="P1140" i="81"/>
  <c r="O1139" i="81"/>
  <c r="N1139" i="81"/>
  <c r="M1139" i="81"/>
  <c r="L1139" i="81"/>
  <c r="K1139" i="81"/>
  <c r="J1139" i="81"/>
  <c r="I1139" i="81"/>
  <c r="H1139" i="81"/>
  <c r="G1139" i="81"/>
  <c r="F1139" i="81"/>
  <c r="E1139" i="81"/>
  <c r="D1139" i="81"/>
  <c r="P1138" i="81"/>
  <c r="P1137" i="81"/>
  <c r="O1136" i="81"/>
  <c r="N1136" i="81"/>
  <c r="M1136" i="81"/>
  <c r="L1136" i="81"/>
  <c r="K1136" i="81"/>
  <c r="J1136" i="81"/>
  <c r="I1136" i="81"/>
  <c r="H1136" i="81"/>
  <c r="G1136" i="81"/>
  <c r="F1136" i="81"/>
  <c r="E1136" i="8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3" i="81"/>
  <c r="P1112" i="81"/>
  <c r="P1109" i="81"/>
  <c r="P1108" i="81"/>
  <c r="P1107" i="81"/>
  <c r="P1106" i="81"/>
  <c r="P1105" i="81"/>
  <c r="P1104" i="81"/>
  <c r="P1103" i="81"/>
  <c r="O1102" i="81"/>
  <c r="N1102" i="81"/>
  <c r="M1102" i="81"/>
  <c r="L1102" i="81"/>
  <c r="K1102" i="81"/>
  <c r="J1102" i="81"/>
  <c r="I1102" i="81"/>
  <c r="H1102" i="81"/>
  <c r="G1102" i="81"/>
  <c r="F1102" i="81"/>
  <c r="E1102" i="81"/>
  <c r="D1102" i="81"/>
  <c r="P1101" i="81"/>
  <c r="P1100" i="81"/>
  <c r="O1099" i="81"/>
  <c r="N1099" i="81"/>
  <c r="M1099" i="81"/>
  <c r="L1099" i="81"/>
  <c r="K1099" i="81"/>
  <c r="J1099" i="81"/>
  <c r="I1099" i="81"/>
  <c r="H1099" i="81"/>
  <c r="G1099" i="81"/>
  <c r="F1099" i="81"/>
  <c r="E1099" i="81"/>
  <c r="D1099" i="8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P1077" i="81" s="1"/>
  <c r="K35" i="42" s="1" a="1"/>
  <c r="K35" i="42" s="1"/>
  <c r="P1072" i="81"/>
  <c r="P1071" i="81"/>
  <c r="P1070" i="81"/>
  <c r="P1069" i="81"/>
  <c r="P1068" i="81"/>
  <c r="P1067" i="81"/>
  <c r="P1066" i="81"/>
  <c r="O1065" i="81"/>
  <c r="N1065" i="81"/>
  <c r="M1065" i="81"/>
  <c r="L1065" i="81"/>
  <c r="K1065" i="81"/>
  <c r="J1065" i="81"/>
  <c r="I1065" i="81"/>
  <c r="H1065" i="81"/>
  <c r="G1065" i="81"/>
  <c r="F1065" i="81"/>
  <c r="E1065" i="81"/>
  <c r="D1065" i="81"/>
  <c r="P1064" i="81"/>
  <c r="P1063" i="81"/>
  <c r="O1062" i="81"/>
  <c r="N1062" i="81"/>
  <c r="M1062" i="81"/>
  <c r="L1062" i="81"/>
  <c r="K1062" i="81"/>
  <c r="J1062" i="81"/>
  <c r="I1062" i="81"/>
  <c r="H1062" i="81"/>
  <c r="G1062" i="81"/>
  <c r="F1062" i="81"/>
  <c r="E1062" i="81"/>
  <c r="D1062" i="8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P1035" i="81"/>
  <c r="P1034" i="81"/>
  <c r="P1033" i="81"/>
  <c r="P1032" i="81"/>
  <c r="P1031" i="81"/>
  <c r="P1030" i="81"/>
  <c r="P1029" i="81"/>
  <c r="O1028" i="81"/>
  <c r="N1028" i="81"/>
  <c r="M1028" i="81"/>
  <c r="L1028" i="81"/>
  <c r="K1028" i="81"/>
  <c r="J1028" i="81"/>
  <c r="I1028" i="81"/>
  <c r="H1028" i="81"/>
  <c r="G1028" i="81"/>
  <c r="F1028" i="81"/>
  <c r="E1028" i="81"/>
  <c r="D1028" i="81"/>
  <c r="P1027" i="81"/>
  <c r="P1026" i="81"/>
  <c r="O1025" i="81"/>
  <c r="N1025" i="81"/>
  <c r="M1025" i="81"/>
  <c r="L1025" i="81"/>
  <c r="K1025" i="81"/>
  <c r="J1025" i="81"/>
  <c r="I1025" i="81"/>
  <c r="H1025" i="81"/>
  <c r="G1025" i="81"/>
  <c r="F1025" i="81"/>
  <c r="E1025" i="81"/>
  <c r="D1025" i="8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1" i="81"/>
  <c r="P998" i="81"/>
  <c r="P997" i="81"/>
  <c r="P996" i="81"/>
  <c r="P995" i="81"/>
  <c r="P994" i="81"/>
  <c r="P993" i="81"/>
  <c r="P992" i="81"/>
  <c r="O991" i="81"/>
  <c r="N991" i="81"/>
  <c r="M991" i="81"/>
  <c r="L991" i="81"/>
  <c r="K991" i="81"/>
  <c r="J991" i="81"/>
  <c r="I991" i="81"/>
  <c r="H991" i="81"/>
  <c r="G991" i="81"/>
  <c r="F991" i="81"/>
  <c r="E991" i="81"/>
  <c r="D991" i="81"/>
  <c r="P990" i="81"/>
  <c r="P989" i="81"/>
  <c r="O988" i="81"/>
  <c r="N988" i="81"/>
  <c r="M988" i="81"/>
  <c r="L988" i="81"/>
  <c r="K988" i="81"/>
  <c r="J988" i="81"/>
  <c r="I988" i="81"/>
  <c r="H988" i="81"/>
  <c r="G988" i="81"/>
  <c r="F988" i="81"/>
  <c r="E988" i="81"/>
  <c r="D988" i="81"/>
  <c r="P987" i="81"/>
  <c r="P986" i="81"/>
  <c r="P985" i="81"/>
  <c r="P984" i="81"/>
  <c r="P983" i="81"/>
  <c r="P982" i="81"/>
  <c r="P981" i="81"/>
  <c r="P980" i="81"/>
  <c r="P979" i="81"/>
  <c r="P978" i="81"/>
  <c r="P965" i="81"/>
  <c r="P964" i="81"/>
  <c r="P961" i="81"/>
  <c r="P960" i="81"/>
  <c r="P959" i="81"/>
  <c r="P958" i="81"/>
  <c r="P957" i="81"/>
  <c r="P956" i="81"/>
  <c r="P955" i="81"/>
  <c r="O954" i="81"/>
  <c r="N954" i="81"/>
  <c r="M954" i="81"/>
  <c r="L954" i="81"/>
  <c r="K954" i="81"/>
  <c r="J954" i="81"/>
  <c r="I954" i="81"/>
  <c r="H954" i="81"/>
  <c r="G954" i="81"/>
  <c r="F954" i="81"/>
  <c r="E954" i="81"/>
  <c r="D954" i="81"/>
  <c r="P953" i="81"/>
  <c r="P952" i="81"/>
  <c r="O951" i="81"/>
  <c r="N951" i="81"/>
  <c r="M951" i="81"/>
  <c r="L951" i="81"/>
  <c r="K951" i="81"/>
  <c r="J951" i="81"/>
  <c r="I951" i="81"/>
  <c r="H951" i="81"/>
  <c r="G951" i="81"/>
  <c r="F951" i="81"/>
  <c r="E951" i="81"/>
  <c r="D951" i="81"/>
  <c r="P950" i="81"/>
  <c r="P949" i="81"/>
  <c r="P948" i="81"/>
  <c r="P947" i="81"/>
  <c r="P946" i="81"/>
  <c r="P945" i="81"/>
  <c r="P944" i="81"/>
  <c r="P943" i="81"/>
  <c r="P942" i="81"/>
  <c r="P941" i="81"/>
  <c r="P928" i="81"/>
  <c r="P927" i="81"/>
  <c r="P924" i="81"/>
  <c r="P923" i="81"/>
  <c r="P922" i="81"/>
  <c r="P921" i="81"/>
  <c r="P920" i="81"/>
  <c r="P919" i="81"/>
  <c r="P918" i="81"/>
  <c r="O917" i="81"/>
  <c r="N917" i="81"/>
  <c r="M917" i="81"/>
  <c r="L917" i="81"/>
  <c r="K917" i="81"/>
  <c r="J917" i="81"/>
  <c r="I917" i="81"/>
  <c r="H917" i="81"/>
  <c r="G917" i="81"/>
  <c r="F917" i="81"/>
  <c r="E917" i="81"/>
  <c r="D917" i="81"/>
  <c r="P916" i="81"/>
  <c r="P915" i="81"/>
  <c r="O914" i="81"/>
  <c r="N914" i="81"/>
  <c r="M914" i="81"/>
  <c r="L914" i="81"/>
  <c r="K914" i="81"/>
  <c r="J914" i="81"/>
  <c r="I914" i="81"/>
  <c r="H914" i="81"/>
  <c r="G914" i="81"/>
  <c r="F914" i="81"/>
  <c r="E914" i="81"/>
  <c r="D914" i="81"/>
  <c r="P913" i="81"/>
  <c r="P912" i="81"/>
  <c r="P911" i="81"/>
  <c r="P910" i="81"/>
  <c r="P909" i="81"/>
  <c r="P908" i="81"/>
  <c r="P907" i="81"/>
  <c r="P906" i="81"/>
  <c r="P905" i="81"/>
  <c r="P904" i="81"/>
  <c r="P891" i="81"/>
  <c r="P890" i="81"/>
  <c r="P887" i="81"/>
  <c r="P886" i="81"/>
  <c r="P885" i="81"/>
  <c r="P884" i="81"/>
  <c r="P883" i="81"/>
  <c r="P882" i="81"/>
  <c r="P881" i="81"/>
  <c r="O880" i="81"/>
  <c r="N880" i="81"/>
  <c r="M880" i="81"/>
  <c r="L880" i="81"/>
  <c r="K880" i="81"/>
  <c r="J880" i="81"/>
  <c r="I880" i="81"/>
  <c r="H880" i="81"/>
  <c r="G880" i="81"/>
  <c r="F880" i="81"/>
  <c r="E880" i="81"/>
  <c r="D880" i="81"/>
  <c r="P879" i="81"/>
  <c r="P878" i="81"/>
  <c r="O877" i="81"/>
  <c r="N877" i="81"/>
  <c r="M877" i="81"/>
  <c r="L877" i="81"/>
  <c r="K877" i="81"/>
  <c r="J877" i="81"/>
  <c r="I877" i="81"/>
  <c r="H877" i="81"/>
  <c r="G877" i="81"/>
  <c r="F877" i="81"/>
  <c r="E877" i="81"/>
  <c r="D877" i="8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0" i="81"/>
  <c r="P849" i="81"/>
  <c r="P848" i="81"/>
  <c r="P847" i="81"/>
  <c r="P846" i="81"/>
  <c r="P845" i="81"/>
  <c r="P844" i="81"/>
  <c r="O843" i="81"/>
  <c r="N843" i="81"/>
  <c r="M843" i="81"/>
  <c r="L843" i="81"/>
  <c r="K843" i="81"/>
  <c r="J843" i="81"/>
  <c r="I843" i="81"/>
  <c r="H843" i="81"/>
  <c r="G843" i="81"/>
  <c r="F843" i="81"/>
  <c r="E843" i="81"/>
  <c r="D843" i="81"/>
  <c r="P842" i="81"/>
  <c r="P841" i="81"/>
  <c r="O840" i="81"/>
  <c r="N840" i="81"/>
  <c r="M840" i="81"/>
  <c r="L840" i="81"/>
  <c r="K840" i="81"/>
  <c r="J840" i="81"/>
  <c r="I840" i="81"/>
  <c r="H840" i="81"/>
  <c r="G840" i="81"/>
  <c r="F840" i="81"/>
  <c r="E840" i="81"/>
  <c r="D840" i="8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3" i="81"/>
  <c r="P812" i="81"/>
  <c r="P811" i="81"/>
  <c r="P810" i="81"/>
  <c r="P809" i="81"/>
  <c r="P808" i="81"/>
  <c r="P807" i="81"/>
  <c r="O806" i="81"/>
  <c r="N806" i="81"/>
  <c r="M806" i="81"/>
  <c r="L806" i="81"/>
  <c r="K806" i="81"/>
  <c r="J806" i="81"/>
  <c r="I806" i="81"/>
  <c r="H806" i="81"/>
  <c r="G806" i="81"/>
  <c r="F806" i="81"/>
  <c r="E806" i="81"/>
  <c r="D806" i="81"/>
  <c r="P805" i="81"/>
  <c r="P804" i="81"/>
  <c r="O803" i="81"/>
  <c r="N803" i="81"/>
  <c r="M803" i="81"/>
  <c r="L803" i="81"/>
  <c r="K803" i="81"/>
  <c r="J803" i="81"/>
  <c r="I803" i="81"/>
  <c r="H803" i="81"/>
  <c r="G803" i="81"/>
  <c r="F803" i="81"/>
  <c r="E803" i="81"/>
  <c r="D803" i="81"/>
  <c r="P802" i="81"/>
  <c r="P801" i="81"/>
  <c r="P800" i="81"/>
  <c r="P799" i="81"/>
  <c r="P798" i="81"/>
  <c r="P797" i="81"/>
  <c r="P796" i="81"/>
  <c r="P795" i="81"/>
  <c r="P794" i="81"/>
  <c r="P793" i="81"/>
  <c r="P780" i="81"/>
  <c r="P779" i="81"/>
  <c r="P781" i="81" s="1"/>
  <c r="K27" i="42" s="1" a="1"/>
  <c r="K27" i="42" s="1"/>
  <c r="P776" i="81"/>
  <c r="P775" i="81"/>
  <c r="P774" i="81"/>
  <c r="P773" i="81"/>
  <c r="P772" i="81"/>
  <c r="P771" i="81"/>
  <c r="P770" i="81"/>
  <c r="O769" i="81"/>
  <c r="N769" i="81"/>
  <c r="M769" i="81"/>
  <c r="L769" i="81"/>
  <c r="K769" i="81"/>
  <c r="J769" i="81"/>
  <c r="I769" i="81"/>
  <c r="H769" i="81"/>
  <c r="G769" i="81"/>
  <c r="F769" i="81"/>
  <c r="E769" i="81"/>
  <c r="D769" i="81"/>
  <c r="P768" i="81"/>
  <c r="P767" i="81"/>
  <c r="O766" i="81"/>
  <c r="N766" i="81"/>
  <c r="M766" i="81"/>
  <c r="L766" i="81"/>
  <c r="K766" i="81"/>
  <c r="J766" i="81"/>
  <c r="I766" i="81"/>
  <c r="H766" i="81"/>
  <c r="G766" i="81"/>
  <c r="F766" i="81"/>
  <c r="E766" i="81"/>
  <c r="D766" i="81"/>
  <c r="P765" i="81"/>
  <c r="P764" i="81"/>
  <c r="P763" i="81"/>
  <c r="P762" i="81"/>
  <c r="P761" i="81"/>
  <c r="P760" i="81"/>
  <c r="P759" i="81"/>
  <c r="P758" i="81"/>
  <c r="P757" i="81"/>
  <c r="P756" i="81"/>
  <c r="P743" i="81"/>
  <c r="P742" i="81"/>
  <c r="P739" i="81"/>
  <c r="P738" i="81"/>
  <c r="P737" i="81"/>
  <c r="P736" i="81"/>
  <c r="P735" i="81"/>
  <c r="P734" i="81"/>
  <c r="P733" i="81"/>
  <c r="O732" i="81"/>
  <c r="N732" i="81"/>
  <c r="M732" i="81"/>
  <c r="L732" i="81"/>
  <c r="K732" i="81"/>
  <c r="J732" i="81"/>
  <c r="I732" i="81"/>
  <c r="H732" i="81"/>
  <c r="G732" i="81"/>
  <c r="F732" i="81"/>
  <c r="E732" i="81"/>
  <c r="D732" i="81"/>
  <c r="P731" i="81"/>
  <c r="P730" i="81"/>
  <c r="O729" i="81"/>
  <c r="N729" i="81"/>
  <c r="M729" i="81"/>
  <c r="L729" i="81"/>
  <c r="K729" i="81"/>
  <c r="J729" i="81"/>
  <c r="I729" i="81"/>
  <c r="H729" i="81"/>
  <c r="G729" i="81"/>
  <c r="F729" i="81"/>
  <c r="E729" i="81"/>
  <c r="D729" i="8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2" i="81"/>
  <c r="P701" i="81"/>
  <c r="P700" i="81"/>
  <c r="P699" i="81"/>
  <c r="P698" i="81"/>
  <c r="P697" i="81"/>
  <c r="P696" i="81"/>
  <c r="O695" i="81"/>
  <c r="N695" i="81"/>
  <c r="M695" i="81"/>
  <c r="L695" i="81"/>
  <c r="K695" i="81"/>
  <c r="J695" i="81"/>
  <c r="I695" i="81"/>
  <c r="H695" i="81"/>
  <c r="G695" i="81"/>
  <c r="F695" i="81"/>
  <c r="E695" i="81"/>
  <c r="D695" i="81"/>
  <c r="P694" i="81"/>
  <c r="P693" i="81"/>
  <c r="O692" i="81"/>
  <c r="N692" i="81"/>
  <c r="M692" i="81"/>
  <c r="L692" i="81"/>
  <c r="K692" i="81"/>
  <c r="J692" i="81"/>
  <c r="I692" i="81"/>
  <c r="H692" i="81"/>
  <c r="G692" i="81"/>
  <c r="F692" i="81"/>
  <c r="E692" i="81"/>
  <c r="D692" i="81"/>
  <c r="P691" i="81"/>
  <c r="P690" i="81"/>
  <c r="P689" i="81"/>
  <c r="P688" i="81"/>
  <c r="P687" i="81"/>
  <c r="P686" i="81"/>
  <c r="P685" i="81"/>
  <c r="P684" i="81"/>
  <c r="P683" i="81"/>
  <c r="P682" i="81"/>
  <c r="P669" i="81"/>
  <c r="P668" i="81"/>
  <c r="P665" i="81"/>
  <c r="P664" i="81"/>
  <c r="P663" i="81"/>
  <c r="P662" i="81"/>
  <c r="P661" i="81"/>
  <c r="P660" i="81"/>
  <c r="P659" i="81"/>
  <c r="O658" i="81"/>
  <c r="N658" i="81"/>
  <c r="M658" i="81"/>
  <c r="L658" i="81"/>
  <c r="K658" i="81"/>
  <c r="J658" i="81"/>
  <c r="I658" i="81"/>
  <c r="H658" i="81"/>
  <c r="G658" i="81"/>
  <c r="F658" i="81"/>
  <c r="E658" i="81"/>
  <c r="D658" i="81"/>
  <c r="P657" i="81"/>
  <c r="P656" i="81"/>
  <c r="O655" i="81"/>
  <c r="N655" i="81"/>
  <c r="M655" i="81"/>
  <c r="L655" i="81"/>
  <c r="K655" i="81"/>
  <c r="J655" i="81"/>
  <c r="I655" i="81"/>
  <c r="H655" i="81"/>
  <c r="G655" i="81"/>
  <c r="F655" i="81"/>
  <c r="E655" i="81"/>
  <c r="D655" i="81"/>
  <c r="P654" i="81"/>
  <c r="P653" i="81"/>
  <c r="P652" i="81"/>
  <c r="P651" i="81"/>
  <c r="P650" i="81"/>
  <c r="P649" i="81"/>
  <c r="P648" i="81"/>
  <c r="P647" i="81"/>
  <c r="P646" i="81"/>
  <c r="P645" i="81"/>
  <c r="P632" i="81"/>
  <c r="P631" i="81"/>
  <c r="P633" i="81" s="1"/>
  <c r="K23" i="42" s="1" a="1"/>
  <c r="K23" i="42" s="1"/>
  <c r="P628" i="81"/>
  <c r="P627" i="81"/>
  <c r="P626" i="81"/>
  <c r="P625" i="81"/>
  <c r="P624" i="81"/>
  <c r="P623" i="81"/>
  <c r="P622" i="81"/>
  <c r="O621" i="81"/>
  <c r="N621" i="81"/>
  <c r="M621" i="81"/>
  <c r="L621" i="81"/>
  <c r="K621" i="81"/>
  <c r="J621" i="81"/>
  <c r="I621" i="81"/>
  <c r="H621" i="81"/>
  <c r="G621" i="81"/>
  <c r="F621" i="81"/>
  <c r="E621" i="81"/>
  <c r="D621" i="81"/>
  <c r="P620" i="81"/>
  <c r="P619" i="81"/>
  <c r="O618" i="81"/>
  <c r="N618" i="81"/>
  <c r="M618" i="81"/>
  <c r="L618" i="81"/>
  <c r="K618" i="81"/>
  <c r="J618" i="81"/>
  <c r="I618" i="81"/>
  <c r="H618" i="81"/>
  <c r="G618" i="81"/>
  <c r="F618" i="81"/>
  <c r="E618" i="81"/>
  <c r="D618" i="81"/>
  <c r="P617" i="81"/>
  <c r="P616" i="81"/>
  <c r="P615" i="81"/>
  <c r="P614" i="81"/>
  <c r="P613" i="81"/>
  <c r="P612" i="81"/>
  <c r="P611" i="81"/>
  <c r="P610" i="81"/>
  <c r="P609" i="81"/>
  <c r="P608" i="81"/>
  <c r="P595" i="81"/>
  <c r="P594" i="81"/>
  <c r="P591" i="81"/>
  <c r="P590" i="81"/>
  <c r="P589" i="81"/>
  <c r="P588" i="81"/>
  <c r="P587" i="81"/>
  <c r="P586" i="81"/>
  <c r="P585" i="81"/>
  <c r="O584" i="81"/>
  <c r="N584" i="81"/>
  <c r="M584" i="81"/>
  <c r="L584" i="81"/>
  <c r="K584" i="81"/>
  <c r="J584" i="81"/>
  <c r="I584" i="81"/>
  <c r="H584" i="81"/>
  <c r="G584" i="81"/>
  <c r="F584" i="81"/>
  <c r="E584" i="81"/>
  <c r="D584" i="81"/>
  <c r="P583" i="81"/>
  <c r="P582" i="81"/>
  <c r="O581" i="81"/>
  <c r="N581" i="81"/>
  <c r="M581" i="81"/>
  <c r="L581" i="81"/>
  <c r="K581" i="81"/>
  <c r="J581" i="81"/>
  <c r="I581" i="81"/>
  <c r="H581" i="81"/>
  <c r="G581" i="81"/>
  <c r="F581" i="81"/>
  <c r="E581" i="81"/>
  <c r="D581" i="8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4" i="81"/>
  <c r="P553" i="81"/>
  <c r="P552" i="81"/>
  <c r="P551" i="81"/>
  <c r="P550" i="81"/>
  <c r="P549" i="81"/>
  <c r="P548" i="81"/>
  <c r="O547" i="81"/>
  <c r="N547" i="81"/>
  <c r="M547" i="81"/>
  <c r="L547" i="81"/>
  <c r="K547" i="81"/>
  <c r="J547" i="81"/>
  <c r="I547" i="81"/>
  <c r="H547" i="81"/>
  <c r="G547" i="81"/>
  <c r="F547" i="81"/>
  <c r="E547" i="81"/>
  <c r="D547" i="81"/>
  <c r="P546" i="81"/>
  <c r="P545" i="81"/>
  <c r="O544" i="81"/>
  <c r="N544" i="81"/>
  <c r="M544" i="81"/>
  <c r="L544" i="81"/>
  <c r="K544" i="81"/>
  <c r="J544" i="81"/>
  <c r="I544" i="81"/>
  <c r="H544" i="81"/>
  <c r="G544" i="81"/>
  <c r="F544" i="81"/>
  <c r="E544" i="81"/>
  <c r="D544" i="81"/>
  <c r="P543" i="81"/>
  <c r="P542" i="81"/>
  <c r="P541" i="81"/>
  <c r="P540" i="81"/>
  <c r="P539" i="81"/>
  <c r="P538" i="81"/>
  <c r="P537" i="81"/>
  <c r="P536" i="81"/>
  <c r="P535" i="81"/>
  <c r="P534" i="81"/>
  <c r="P521" i="81"/>
  <c r="P520" i="81"/>
  <c r="P517" i="81"/>
  <c r="P516" i="81"/>
  <c r="P515" i="81"/>
  <c r="P514" i="81"/>
  <c r="P513" i="81"/>
  <c r="P512" i="81"/>
  <c r="P511" i="81"/>
  <c r="O510" i="81"/>
  <c r="N510" i="81"/>
  <c r="M510" i="81"/>
  <c r="L510" i="81"/>
  <c r="K510" i="81"/>
  <c r="J510" i="81"/>
  <c r="I510" i="81"/>
  <c r="H510" i="81"/>
  <c r="G510" i="81"/>
  <c r="F510" i="81"/>
  <c r="E510" i="81"/>
  <c r="D510" i="81"/>
  <c r="P509" i="81"/>
  <c r="P508" i="81"/>
  <c r="O507" i="81"/>
  <c r="N507" i="81"/>
  <c r="M507" i="81"/>
  <c r="L507" i="81"/>
  <c r="K507" i="81"/>
  <c r="J507" i="81"/>
  <c r="I507" i="81"/>
  <c r="H507" i="81"/>
  <c r="G507" i="81"/>
  <c r="F507" i="81"/>
  <c r="E507" i="81"/>
  <c r="D507" i="81"/>
  <c r="P506" i="81"/>
  <c r="P505" i="81"/>
  <c r="P504" i="81"/>
  <c r="P503" i="81"/>
  <c r="P502" i="81"/>
  <c r="P501" i="81"/>
  <c r="P500" i="81"/>
  <c r="P499" i="81"/>
  <c r="P498" i="81"/>
  <c r="P497" i="81"/>
  <c r="P484" i="81"/>
  <c r="P483" i="81"/>
  <c r="P480" i="81"/>
  <c r="P479" i="81"/>
  <c r="P478" i="81"/>
  <c r="P477" i="81"/>
  <c r="P476" i="81"/>
  <c r="P475" i="81"/>
  <c r="P474" i="81"/>
  <c r="O473" i="81"/>
  <c r="N473" i="81"/>
  <c r="M473" i="81"/>
  <c r="L473" i="81"/>
  <c r="K473" i="81"/>
  <c r="J473" i="81"/>
  <c r="I473" i="81"/>
  <c r="H473" i="81"/>
  <c r="G473" i="81"/>
  <c r="F473" i="81"/>
  <c r="E473" i="81"/>
  <c r="D473" i="81"/>
  <c r="P472" i="81"/>
  <c r="P471" i="81"/>
  <c r="O470" i="81"/>
  <c r="N470" i="81"/>
  <c r="M470" i="81"/>
  <c r="L470" i="81"/>
  <c r="K470" i="81"/>
  <c r="J470" i="81"/>
  <c r="I470" i="81"/>
  <c r="H470" i="81"/>
  <c r="G470" i="81"/>
  <c r="F470" i="81"/>
  <c r="E470" i="81"/>
  <c r="D470" i="81"/>
  <c r="P469" i="81"/>
  <c r="P468" i="81"/>
  <c r="P467" i="81"/>
  <c r="P466" i="81"/>
  <c r="P465" i="81"/>
  <c r="P464" i="81"/>
  <c r="P463" i="81"/>
  <c r="P462" i="81"/>
  <c r="P461" i="81"/>
  <c r="P460" i="81"/>
  <c r="P447" i="81"/>
  <c r="P446" i="81"/>
  <c r="P443" i="81"/>
  <c r="P442" i="81"/>
  <c r="P441" i="81"/>
  <c r="P440" i="81"/>
  <c r="P439" i="81"/>
  <c r="P438" i="81"/>
  <c r="P437" i="81"/>
  <c r="O436" i="81"/>
  <c r="N436" i="81"/>
  <c r="M436" i="81"/>
  <c r="L436" i="81"/>
  <c r="K436" i="81"/>
  <c r="J436" i="81"/>
  <c r="I436" i="81"/>
  <c r="H436" i="81"/>
  <c r="G436" i="81"/>
  <c r="F436" i="81"/>
  <c r="E436" i="81"/>
  <c r="D436" i="81"/>
  <c r="P435" i="81"/>
  <c r="P434" i="81"/>
  <c r="O433" i="81"/>
  <c r="N433" i="81"/>
  <c r="M433" i="81"/>
  <c r="L433" i="81"/>
  <c r="K433" i="81"/>
  <c r="J433" i="81"/>
  <c r="I433" i="81"/>
  <c r="H433" i="81"/>
  <c r="G433" i="81"/>
  <c r="F433" i="81"/>
  <c r="E433" i="81"/>
  <c r="D433" i="8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06" i="81"/>
  <c r="P405" i="81"/>
  <c r="P404" i="81"/>
  <c r="P403" i="81"/>
  <c r="P402" i="81"/>
  <c r="P401" i="81"/>
  <c r="P400" i="81"/>
  <c r="O399" i="81"/>
  <c r="N399" i="81"/>
  <c r="M399" i="81"/>
  <c r="L399" i="81"/>
  <c r="K399" i="81"/>
  <c r="J399" i="81"/>
  <c r="I399" i="81"/>
  <c r="H399" i="81"/>
  <c r="G399" i="81"/>
  <c r="F399" i="81"/>
  <c r="E399" i="81"/>
  <c r="D399" i="81"/>
  <c r="P398" i="81"/>
  <c r="P397" i="81"/>
  <c r="O396" i="81"/>
  <c r="N396" i="81"/>
  <c r="M396" i="81"/>
  <c r="L396" i="81"/>
  <c r="K396" i="81"/>
  <c r="J396" i="81"/>
  <c r="I396" i="81"/>
  <c r="H396" i="81"/>
  <c r="G396" i="81"/>
  <c r="F396" i="81"/>
  <c r="E396" i="81"/>
  <c r="D396" i="8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69" i="81"/>
  <c r="P368" i="81"/>
  <c r="P367" i="81"/>
  <c r="P366" i="81"/>
  <c r="P365" i="81"/>
  <c r="P364" i="81"/>
  <c r="P363" i="81"/>
  <c r="O362" i="81"/>
  <c r="N362" i="81"/>
  <c r="M362" i="81"/>
  <c r="L362" i="81"/>
  <c r="K362" i="81"/>
  <c r="J362" i="81"/>
  <c r="I362" i="81"/>
  <c r="H362" i="81"/>
  <c r="G362" i="81"/>
  <c r="F362" i="81"/>
  <c r="E362" i="81"/>
  <c r="D362" i="81"/>
  <c r="P361" i="81"/>
  <c r="P360" i="81"/>
  <c r="O359" i="81"/>
  <c r="N359" i="81"/>
  <c r="M359" i="81"/>
  <c r="L359" i="81"/>
  <c r="K359" i="81"/>
  <c r="J359" i="81"/>
  <c r="I359" i="81"/>
  <c r="H359" i="81"/>
  <c r="G359" i="81"/>
  <c r="F359" i="81"/>
  <c r="E359" i="81"/>
  <c r="D359" i="81"/>
  <c r="P358" i="81"/>
  <c r="P357" i="81"/>
  <c r="P356" i="81"/>
  <c r="P355" i="81"/>
  <c r="P354" i="81"/>
  <c r="P353" i="81"/>
  <c r="P352" i="81"/>
  <c r="P351" i="81"/>
  <c r="P350" i="81"/>
  <c r="P349" i="81"/>
  <c r="P336" i="81"/>
  <c r="P335" i="81"/>
  <c r="P332" i="81"/>
  <c r="P331" i="81"/>
  <c r="P330" i="81"/>
  <c r="P329" i="81"/>
  <c r="P328" i="81"/>
  <c r="P327" i="81"/>
  <c r="P326" i="81"/>
  <c r="O325" i="81"/>
  <c r="N325" i="81"/>
  <c r="M325" i="81"/>
  <c r="L325" i="81"/>
  <c r="K325" i="81"/>
  <c r="J325" i="81"/>
  <c r="I325" i="81"/>
  <c r="H325" i="81"/>
  <c r="G325" i="81"/>
  <c r="F325" i="81"/>
  <c r="E325" i="81"/>
  <c r="D325" i="81"/>
  <c r="P324" i="81"/>
  <c r="P323" i="81"/>
  <c r="O322" i="81"/>
  <c r="N322" i="81"/>
  <c r="M322" i="81"/>
  <c r="L322" i="81"/>
  <c r="K322" i="81"/>
  <c r="J322" i="81"/>
  <c r="I322" i="81"/>
  <c r="H322" i="81"/>
  <c r="G322" i="81"/>
  <c r="F322" i="81"/>
  <c r="E322" i="81"/>
  <c r="D322" i="81"/>
  <c r="P321" i="81"/>
  <c r="P320" i="81"/>
  <c r="P319" i="81"/>
  <c r="P318" i="81"/>
  <c r="P317" i="81"/>
  <c r="P316" i="81"/>
  <c r="P315" i="81"/>
  <c r="P314" i="81"/>
  <c r="P313" i="81"/>
  <c r="P312" i="81"/>
  <c r="P299" i="81"/>
  <c r="P298" i="81"/>
  <c r="P295" i="81"/>
  <c r="P294" i="81"/>
  <c r="P293" i="81"/>
  <c r="P292" i="81"/>
  <c r="P291" i="81"/>
  <c r="P290" i="81"/>
  <c r="P289" i="81"/>
  <c r="O288" i="81"/>
  <c r="N288" i="81"/>
  <c r="M288" i="81"/>
  <c r="L288" i="81"/>
  <c r="K288" i="81"/>
  <c r="J288" i="81"/>
  <c r="I288" i="81"/>
  <c r="H288" i="81"/>
  <c r="G288" i="81"/>
  <c r="F288" i="81"/>
  <c r="E288" i="81"/>
  <c r="D288" i="81"/>
  <c r="P287" i="81"/>
  <c r="P286" i="81"/>
  <c r="O285" i="81"/>
  <c r="N285" i="81"/>
  <c r="M285" i="81"/>
  <c r="L285" i="81"/>
  <c r="K285" i="81"/>
  <c r="J285" i="81"/>
  <c r="I285" i="81"/>
  <c r="H285" i="81"/>
  <c r="G285" i="81"/>
  <c r="F285" i="81"/>
  <c r="E285" i="81"/>
  <c r="D285" i="81"/>
  <c r="P284" i="81"/>
  <c r="P283" i="81"/>
  <c r="P282" i="81"/>
  <c r="P281" i="81"/>
  <c r="P280" i="81"/>
  <c r="P279" i="81"/>
  <c r="P278" i="81"/>
  <c r="P277" i="81"/>
  <c r="P276" i="81"/>
  <c r="P275" i="81"/>
  <c r="P262" i="81"/>
  <c r="P261" i="81"/>
  <c r="P258" i="81"/>
  <c r="P257" i="81"/>
  <c r="P256" i="81"/>
  <c r="P255" i="81"/>
  <c r="P254" i="81"/>
  <c r="P253" i="81"/>
  <c r="P252" i="81"/>
  <c r="O251" i="81"/>
  <c r="N251" i="81"/>
  <c r="M251" i="81"/>
  <c r="L251" i="81"/>
  <c r="K251" i="81"/>
  <c r="J251" i="81"/>
  <c r="I251" i="81"/>
  <c r="H251" i="81"/>
  <c r="G251" i="81"/>
  <c r="F251" i="81"/>
  <c r="E251" i="81"/>
  <c r="D251" i="81"/>
  <c r="P250" i="81"/>
  <c r="P249" i="81"/>
  <c r="O248" i="81"/>
  <c r="N248" i="81"/>
  <c r="M248" i="81"/>
  <c r="L248" i="81"/>
  <c r="K248" i="81"/>
  <c r="J248" i="81"/>
  <c r="I248" i="81"/>
  <c r="H248" i="81"/>
  <c r="G248" i="81"/>
  <c r="F248" i="81"/>
  <c r="E248" i="81"/>
  <c r="D248" i="81"/>
  <c r="P247" i="81"/>
  <c r="P246" i="81"/>
  <c r="P245" i="81"/>
  <c r="P244" i="81"/>
  <c r="P243" i="81"/>
  <c r="P242" i="81"/>
  <c r="P241" i="81"/>
  <c r="P240" i="81"/>
  <c r="P239" i="81"/>
  <c r="P238" i="81"/>
  <c r="P225" i="81"/>
  <c r="P224" i="81"/>
  <c r="P226" i="81" s="1"/>
  <c r="K12" i="42" s="1" a="1"/>
  <c r="K12" i="42" s="1"/>
  <c r="P221" i="81"/>
  <c r="P220" i="81"/>
  <c r="P219" i="81"/>
  <c r="P218" i="81"/>
  <c r="P217" i="81"/>
  <c r="P216" i="81"/>
  <c r="P215" i="81"/>
  <c r="O214" i="81"/>
  <c r="N214" i="81"/>
  <c r="M214" i="81"/>
  <c r="L214" i="81"/>
  <c r="K214" i="81"/>
  <c r="J214" i="81"/>
  <c r="I214" i="81"/>
  <c r="H214" i="81"/>
  <c r="G214" i="81"/>
  <c r="F214" i="81"/>
  <c r="E214" i="81"/>
  <c r="D214" i="81"/>
  <c r="P213" i="81"/>
  <c r="P212" i="81"/>
  <c r="O211" i="81"/>
  <c r="N211" i="81"/>
  <c r="M211" i="81"/>
  <c r="L211" i="81"/>
  <c r="K211" i="81"/>
  <c r="J211" i="81"/>
  <c r="I211" i="81"/>
  <c r="H211" i="81"/>
  <c r="G211" i="81"/>
  <c r="F211" i="81"/>
  <c r="E211" i="8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7" i="81"/>
  <c r="P184" i="81"/>
  <c r="P183" i="81"/>
  <c r="P182" i="81"/>
  <c r="P181" i="81"/>
  <c r="P180" i="81"/>
  <c r="P179" i="81"/>
  <c r="P178" i="81"/>
  <c r="O177" i="81"/>
  <c r="N177" i="81"/>
  <c r="M177" i="81"/>
  <c r="L177" i="81"/>
  <c r="K177" i="81"/>
  <c r="J177" i="81"/>
  <c r="I177" i="81"/>
  <c r="H177" i="81"/>
  <c r="G177" i="81"/>
  <c r="F177" i="81"/>
  <c r="E177" i="81"/>
  <c r="D177" i="81"/>
  <c r="P176" i="81"/>
  <c r="P175" i="81"/>
  <c r="O174" i="81"/>
  <c r="N174" i="81"/>
  <c r="M174" i="81"/>
  <c r="L174" i="81"/>
  <c r="K174" i="81"/>
  <c r="J174" i="81"/>
  <c r="I174" i="81"/>
  <c r="H174" i="81"/>
  <c r="G174" i="81"/>
  <c r="F174" i="81"/>
  <c r="E174" i="81"/>
  <c r="D174" i="8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47" i="81"/>
  <c r="P146" i="81"/>
  <c r="P145" i="81"/>
  <c r="P144" i="81"/>
  <c r="P143" i="81"/>
  <c r="P142" i="81"/>
  <c r="P141" i="81"/>
  <c r="O140" i="81"/>
  <c r="N140" i="81"/>
  <c r="M140" i="81"/>
  <c r="L140" i="81"/>
  <c r="K140" i="81"/>
  <c r="J140" i="81"/>
  <c r="I140" i="81"/>
  <c r="H140" i="81"/>
  <c r="G140" i="81"/>
  <c r="F140" i="81"/>
  <c r="E140" i="81"/>
  <c r="D140" i="81"/>
  <c r="P139" i="81"/>
  <c r="P138" i="81"/>
  <c r="O137" i="81"/>
  <c r="N137" i="81"/>
  <c r="M137" i="81"/>
  <c r="L137" i="81"/>
  <c r="K137" i="81"/>
  <c r="J137" i="81"/>
  <c r="I137" i="81"/>
  <c r="H137" i="81"/>
  <c r="G137" i="81"/>
  <c r="F137" i="81"/>
  <c r="E137" i="81"/>
  <c r="D137" i="81"/>
  <c r="P136" i="81"/>
  <c r="P135" i="81"/>
  <c r="P134" i="81"/>
  <c r="P133" i="81"/>
  <c r="P132" i="81"/>
  <c r="P131" i="81"/>
  <c r="P130" i="81"/>
  <c r="P129" i="81"/>
  <c r="P128" i="81"/>
  <c r="P127" i="81"/>
  <c r="P114" i="81"/>
  <c r="P113" i="81"/>
  <c r="P110" i="81"/>
  <c r="P109" i="81"/>
  <c r="P108" i="81"/>
  <c r="P107" i="81"/>
  <c r="P106" i="81"/>
  <c r="P105" i="81"/>
  <c r="P104" i="81"/>
  <c r="O103" i="81"/>
  <c r="N103" i="81"/>
  <c r="M103" i="81"/>
  <c r="L103" i="81"/>
  <c r="K103" i="81"/>
  <c r="J103" i="81"/>
  <c r="I103" i="81"/>
  <c r="H103" i="81"/>
  <c r="G103" i="81"/>
  <c r="F103" i="81"/>
  <c r="E103" i="81"/>
  <c r="D103" i="81"/>
  <c r="P102" i="81"/>
  <c r="P101" i="81"/>
  <c r="O100" i="81"/>
  <c r="N100" i="81"/>
  <c r="M100" i="81"/>
  <c r="L100" i="81"/>
  <c r="K100" i="81"/>
  <c r="J100" i="81"/>
  <c r="I100" i="81"/>
  <c r="H100" i="81"/>
  <c r="G100" i="81"/>
  <c r="F100" i="81"/>
  <c r="E100" i="81"/>
  <c r="D100" i="81"/>
  <c r="P99" i="81"/>
  <c r="P98" i="81"/>
  <c r="P97" i="81"/>
  <c r="P96" i="81"/>
  <c r="P95" i="81"/>
  <c r="P94" i="81"/>
  <c r="P93" i="81"/>
  <c r="P92" i="81"/>
  <c r="P91" i="81"/>
  <c r="P90" i="81"/>
  <c r="P77" i="81"/>
  <c r="P76" i="81"/>
  <c r="P73" i="81"/>
  <c r="P72" i="81"/>
  <c r="P71" i="81"/>
  <c r="P70" i="81"/>
  <c r="P69" i="81"/>
  <c r="P68" i="81"/>
  <c r="P67" i="81"/>
  <c r="O66" i="81"/>
  <c r="N66" i="81"/>
  <c r="M66" i="81"/>
  <c r="L66" i="81"/>
  <c r="K66" i="81"/>
  <c r="J66" i="81"/>
  <c r="I66" i="81"/>
  <c r="H66" i="81"/>
  <c r="G66" i="81"/>
  <c r="F66" i="81"/>
  <c r="E66" i="81"/>
  <c r="D66" i="81"/>
  <c r="P65" i="81"/>
  <c r="P64" i="81"/>
  <c r="O63" i="81"/>
  <c r="N63" i="81"/>
  <c r="M63" i="81"/>
  <c r="L63" i="81"/>
  <c r="K63" i="81"/>
  <c r="J63" i="81"/>
  <c r="I63" i="81"/>
  <c r="H63" i="81"/>
  <c r="G63" i="81"/>
  <c r="F63" i="81"/>
  <c r="E63" i="81"/>
  <c r="D63" i="81"/>
  <c r="P62" i="81"/>
  <c r="P61" i="81"/>
  <c r="P60" i="81"/>
  <c r="P59" i="81"/>
  <c r="P58" i="81"/>
  <c r="P57" i="81"/>
  <c r="P56" i="81"/>
  <c r="P55" i="81"/>
  <c r="P54" i="81"/>
  <c r="P53" i="81"/>
  <c r="P596" i="81" l="1"/>
  <c r="K22" i="42" s="1" a="1"/>
  <c r="K22" i="42" s="1"/>
  <c r="P1040" i="81"/>
  <c r="K34" i="42" s="1" a="1"/>
  <c r="K34" i="42" s="1"/>
  <c r="P1373" i="81"/>
  <c r="K43" i="42" s="1" a="1"/>
  <c r="K43" i="42" s="1"/>
  <c r="O2109" i="81"/>
  <c r="P3704" i="81"/>
  <c r="K106" i="42" s="1" a="1"/>
  <c r="K106" i="42" s="1"/>
  <c r="P2594" i="81"/>
  <c r="K76" i="42" s="1" a="1"/>
  <c r="K76" i="42" s="1"/>
  <c r="P3334" i="81"/>
  <c r="K96" i="42" s="1" a="1"/>
  <c r="K96" i="42" s="1"/>
  <c r="P3630" i="81"/>
  <c r="K104" i="42" s="1" a="1"/>
  <c r="K104" i="42" s="1"/>
  <c r="P3778" i="81"/>
  <c r="K108" i="42" s="1" a="1"/>
  <c r="K108" i="42" s="1"/>
  <c r="P559" i="81"/>
  <c r="K21" i="42" s="1" a="1"/>
  <c r="K21" i="42" s="1"/>
  <c r="P855" i="81"/>
  <c r="K29" i="42" s="1" a="1"/>
  <c r="K29" i="42" s="1"/>
  <c r="P1003" i="81"/>
  <c r="K33" i="42" s="1" a="1"/>
  <c r="K33" i="42" s="1"/>
  <c r="P2483" i="81"/>
  <c r="K73" i="42" s="1" a="1"/>
  <c r="K73" i="42" s="1"/>
  <c r="P2927" i="81"/>
  <c r="K85" i="42" s="1" a="1"/>
  <c r="K85" i="42" s="1"/>
  <c r="P3223" i="81"/>
  <c r="K93" i="42" s="1" a="1"/>
  <c r="K93" i="42" s="1"/>
  <c r="P3371" i="81"/>
  <c r="K97" i="42" s="1" a="1"/>
  <c r="K97" i="42" s="1"/>
  <c r="D555" i="81"/>
  <c r="G1036" i="81"/>
  <c r="D1591" i="81"/>
  <c r="H1591" i="81"/>
  <c r="L1591" i="81"/>
  <c r="G1628" i="81"/>
  <c r="K1628" i="81"/>
  <c r="O1628" i="81"/>
  <c r="F1665" i="81"/>
  <c r="J1665" i="81"/>
  <c r="N1665" i="81"/>
  <c r="H2220" i="81"/>
  <c r="E2590" i="81"/>
  <c r="I2590" i="81"/>
  <c r="M2590" i="81"/>
  <c r="F3145" i="81"/>
  <c r="J3145" i="81"/>
  <c r="N3145" i="81"/>
  <c r="E3182" i="81"/>
  <c r="I3182" i="81"/>
  <c r="M3182" i="81"/>
  <c r="H3219" i="81"/>
  <c r="L3219" i="81"/>
  <c r="G3256" i="81"/>
  <c r="K3256" i="81"/>
  <c r="O3256" i="81"/>
  <c r="F3293" i="81"/>
  <c r="J3293" i="81"/>
  <c r="N3293" i="81"/>
  <c r="E3330" i="81"/>
  <c r="I3330" i="81"/>
  <c r="M3330" i="81"/>
  <c r="D3367" i="81"/>
  <c r="H3367" i="81"/>
  <c r="L3367" i="81"/>
  <c r="F3367" i="81"/>
  <c r="J3367" i="81"/>
  <c r="N3367" i="81"/>
  <c r="G3404" i="81"/>
  <c r="K3404" i="81"/>
  <c r="O3404" i="81"/>
  <c r="E3404" i="81"/>
  <c r="I3404" i="81"/>
  <c r="M3404" i="81"/>
  <c r="F3441" i="81"/>
  <c r="J3441" i="81"/>
  <c r="N3441" i="81"/>
  <c r="H3441" i="81"/>
  <c r="L3441" i="81"/>
  <c r="E3478" i="81"/>
  <c r="I3478" i="81"/>
  <c r="M3478" i="81"/>
  <c r="G3478" i="81"/>
  <c r="D3515" i="81"/>
  <c r="H3515" i="81"/>
  <c r="L3515" i="81"/>
  <c r="N3589" i="81"/>
  <c r="D3811" i="81"/>
  <c r="H3811" i="81"/>
  <c r="L3811" i="81"/>
  <c r="G3848" i="81"/>
  <c r="K3848" i="81"/>
  <c r="F4033" i="81"/>
  <c r="J4033" i="81"/>
  <c r="N4033" i="81"/>
  <c r="E4070" i="81"/>
  <c r="I4070" i="81"/>
  <c r="M4070" i="81"/>
  <c r="H4107" i="81"/>
  <c r="L4107" i="81"/>
  <c r="G4144" i="81"/>
  <c r="K4144" i="81"/>
  <c r="O4144" i="81"/>
  <c r="F4181" i="81"/>
  <c r="J4181" i="81"/>
  <c r="N4181" i="81"/>
  <c r="E4218" i="81"/>
  <c r="I4218" i="81"/>
  <c r="M4218" i="81"/>
  <c r="D4255" i="81"/>
  <c r="H4255" i="81"/>
  <c r="L4255" i="81"/>
  <c r="F4255" i="81"/>
  <c r="J4255" i="81"/>
  <c r="N4255" i="81"/>
  <c r="G4292" i="81"/>
  <c r="K4292" i="81"/>
  <c r="O4292" i="81"/>
  <c r="E4292" i="81"/>
  <c r="I4292" i="81"/>
  <c r="M4292" i="81"/>
  <c r="F4329" i="81"/>
  <c r="J4329" i="81"/>
  <c r="N4329" i="81"/>
  <c r="D4329" i="81"/>
  <c r="H4329" i="81"/>
  <c r="L4329" i="81"/>
  <c r="E5550" i="81"/>
  <c r="D5587" i="81"/>
  <c r="H5587" i="81"/>
  <c r="L5587" i="81"/>
  <c r="G5624" i="81"/>
  <c r="K5624" i="81"/>
  <c r="O5624" i="81"/>
  <c r="F5661" i="81"/>
  <c r="J5661" i="81"/>
  <c r="N5661" i="81"/>
  <c r="H5698" i="81"/>
  <c r="L5698" i="81"/>
  <c r="F5698" i="81"/>
  <c r="J5698" i="81"/>
  <c r="N5698" i="81"/>
  <c r="G5735" i="81"/>
  <c r="K5735" i="81"/>
  <c r="O5735" i="81"/>
  <c r="E5735" i="81"/>
  <c r="I5735" i="81"/>
  <c r="M5735" i="81"/>
  <c r="G481" i="81"/>
  <c r="K481" i="81"/>
  <c r="O481" i="81"/>
  <c r="E481" i="81"/>
  <c r="I481" i="81"/>
  <c r="M481" i="81"/>
  <c r="F518" i="81"/>
  <c r="J518" i="81"/>
  <c r="N518" i="81"/>
  <c r="D518" i="81"/>
  <c r="H518" i="81"/>
  <c r="L518" i="81"/>
  <c r="E555" i="81"/>
  <c r="I555" i="81"/>
  <c r="M555" i="81"/>
  <c r="G555" i="81"/>
  <c r="K555" i="81"/>
  <c r="O555" i="81"/>
  <c r="P806" i="81"/>
  <c r="P877" i="81"/>
  <c r="E925" i="81"/>
  <c r="I925" i="81"/>
  <c r="M925" i="81"/>
  <c r="P954" i="81"/>
  <c r="H962" i="81"/>
  <c r="L962" i="81"/>
  <c r="G999" i="81"/>
  <c r="K999" i="81"/>
  <c r="O999" i="81"/>
  <c r="D1258" i="81"/>
  <c r="H1258" i="81"/>
  <c r="L1258" i="81"/>
  <c r="P1262" i="81"/>
  <c r="K40" i="42" s="1" a="1"/>
  <c r="K40" i="42" s="1"/>
  <c r="G1295" i="81"/>
  <c r="K1295" i="81"/>
  <c r="O1295" i="81"/>
  <c r="F1332" i="81"/>
  <c r="J1332" i="81"/>
  <c r="N1332" i="81"/>
  <c r="G1369" i="81"/>
  <c r="K1369" i="81"/>
  <c r="O1369" i="81"/>
  <c r="F1406" i="81"/>
  <c r="P1595" i="81"/>
  <c r="K49" i="42" s="1" a="1"/>
  <c r="K49" i="42" s="1"/>
  <c r="J407" i="81"/>
  <c r="P399" i="81"/>
  <c r="P448" i="81"/>
  <c r="K18" i="42" s="1" a="1"/>
  <c r="K18" i="42" s="1"/>
  <c r="D481" i="81"/>
  <c r="H481" i="81"/>
  <c r="L481" i="81"/>
  <c r="F481" i="81"/>
  <c r="J481" i="81"/>
  <c r="N481" i="81"/>
  <c r="G518" i="81"/>
  <c r="K518" i="81"/>
  <c r="O518" i="81"/>
  <c r="E518" i="81"/>
  <c r="I518" i="81"/>
  <c r="M518" i="81"/>
  <c r="F555" i="81"/>
  <c r="J555" i="81"/>
  <c r="N555" i="81"/>
  <c r="H555" i="81"/>
  <c r="L555" i="81"/>
  <c r="P1780" i="81"/>
  <c r="K54" i="42" s="1" a="1"/>
  <c r="K54" i="42" s="1"/>
  <c r="E1924" i="81"/>
  <c r="I1924" i="81"/>
  <c r="M1924" i="81"/>
  <c r="D1961" i="81"/>
  <c r="H1961" i="81"/>
  <c r="L1961" i="81"/>
  <c r="G1998" i="81"/>
  <c r="K1998" i="81"/>
  <c r="O1998" i="81"/>
  <c r="F2035" i="81"/>
  <c r="J2035" i="81"/>
  <c r="N2035" i="81"/>
  <c r="E2072" i="81"/>
  <c r="I2072" i="81"/>
  <c r="M2072" i="81"/>
  <c r="H2109" i="81"/>
  <c r="L2109" i="81"/>
  <c r="P2175" i="81"/>
  <c r="H4440" i="81"/>
  <c r="P3285" i="81"/>
  <c r="P3433" i="81"/>
  <c r="P3445" i="81"/>
  <c r="K99" i="42" s="1" a="1"/>
  <c r="K99" i="42" s="1"/>
  <c r="P4025" i="81"/>
  <c r="P4096" i="81"/>
  <c r="E5291" i="81"/>
  <c r="I5291" i="81"/>
  <c r="J5328" i="81"/>
  <c r="N5328" i="81"/>
  <c r="E5476" i="81"/>
  <c r="O2442" i="81"/>
  <c r="E2442" i="81"/>
  <c r="F2479" i="81"/>
  <c r="J2479" i="81"/>
  <c r="N2479" i="81"/>
  <c r="E2516" i="81"/>
  <c r="I2516" i="81"/>
  <c r="M2516" i="81"/>
  <c r="H2664" i="81"/>
  <c r="G2701" i="81"/>
  <c r="K2701" i="81"/>
  <c r="O2701" i="81"/>
  <c r="E2701" i="81"/>
  <c r="I2701" i="81"/>
  <c r="M2701" i="81"/>
  <c r="F2738" i="81"/>
  <c r="J2738" i="81"/>
  <c r="N2738" i="81"/>
  <c r="D2738" i="81"/>
  <c r="H2738" i="81"/>
  <c r="L2738" i="81"/>
  <c r="E2775" i="81"/>
  <c r="I2775" i="81"/>
  <c r="M2775" i="81"/>
  <c r="G2775" i="81"/>
  <c r="K2775" i="81"/>
  <c r="O2775" i="81"/>
  <c r="P2801" i="81"/>
  <c r="H2812" i="81"/>
  <c r="L2812" i="81"/>
  <c r="F2812" i="81"/>
  <c r="J2812" i="81"/>
  <c r="N2812" i="81"/>
  <c r="G2849" i="81"/>
  <c r="K2849" i="81"/>
  <c r="O2849" i="81"/>
  <c r="E2849" i="81"/>
  <c r="I2849" i="81"/>
  <c r="M2849" i="81"/>
  <c r="F2886" i="81"/>
  <c r="J2886" i="81"/>
  <c r="N2886" i="81"/>
  <c r="P2878" i="81"/>
  <c r="H2886" i="81"/>
  <c r="L2886" i="81"/>
  <c r="L3108" i="81"/>
  <c r="G3145" i="81"/>
  <c r="K3145" i="81"/>
  <c r="O3145" i="81"/>
  <c r="E3145" i="81"/>
  <c r="I3145" i="81"/>
  <c r="M3145" i="81"/>
  <c r="F3182" i="81"/>
  <c r="J3182" i="81"/>
  <c r="N3182" i="81"/>
  <c r="D3182" i="81"/>
  <c r="H3182" i="81"/>
  <c r="L3182" i="81"/>
  <c r="E3219" i="81"/>
  <c r="I3219" i="81"/>
  <c r="M3219" i="81"/>
  <c r="G3219" i="81"/>
  <c r="K3219" i="81"/>
  <c r="O3219" i="81"/>
  <c r="O3737" i="81"/>
  <c r="F3774" i="81"/>
  <c r="J3774" i="81"/>
  <c r="N3774" i="81"/>
  <c r="H3996" i="81"/>
  <c r="G4033" i="81"/>
  <c r="K4033" i="81"/>
  <c r="O4033" i="81"/>
  <c r="E4033" i="81"/>
  <c r="I4033" i="81"/>
  <c r="M4033" i="81"/>
  <c r="F4070" i="81"/>
  <c r="J4070" i="81"/>
  <c r="N4070" i="81"/>
  <c r="D4070" i="81"/>
  <c r="H4070" i="81"/>
  <c r="L4070" i="81"/>
  <c r="E4107" i="81"/>
  <c r="I4107" i="81"/>
  <c r="M4107" i="81"/>
  <c r="G4107" i="81"/>
  <c r="P2409" i="81"/>
  <c r="K71" i="42" s="1" a="1"/>
  <c r="K71" i="42" s="1"/>
  <c r="D2701" i="81"/>
  <c r="H2701" i="81"/>
  <c r="L2701" i="81"/>
  <c r="G2738" i="81"/>
  <c r="K2738" i="81"/>
  <c r="O2738" i="81"/>
  <c r="F2775" i="81"/>
  <c r="J2775" i="81"/>
  <c r="N2775" i="81"/>
  <c r="P2816" i="81"/>
  <c r="K82" i="42" s="1" a="1"/>
  <c r="K82" i="42" s="1"/>
  <c r="G3034" i="81"/>
  <c r="K3034" i="81"/>
  <c r="O3034" i="81"/>
  <c r="F3071" i="81"/>
  <c r="J3071" i="81"/>
  <c r="N3071" i="81"/>
  <c r="E3108" i="81"/>
  <c r="I3108" i="81"/>
  <c r="M3108" i="81"/>
  <c r="P3667" i="81"/>
  <c r="K105" i="42" s="1" a="1"/>
  <c r="K105" i="42" s="1"/>
  <c r="P3852" i="81"/>
  <c r="K110" i="42" s="1" a="1"/>
  <c r="K110" i="42" s="1"/>
  <c r="P4000" i="81"/>
  <c r="K114" i="42" s="1" a="1"/>
  <c r="K114" i="42" s="1"/>
  <c r="P4555" i="81"/>
  <c r="K129" i="42" s="1" a="1"/>
  <c r="K129" i="42" s="1"/>
  <c r="P100" i="81"/>
  <c r="I222" i="81"/>
  <c r="H259" i="81"/>
  <c r="F259" i="81"/>
  <c r="K296" i="81"/>
  <c r="E296" i="81"/>
  <c r="M296" i="81"/>
  <c r="J333" i="81"/>
  <c r="D333" i="81"/>
  <c r="L333" i="81"/>
  <c r="P655" i="81"/>
  <c r="H666" i="81"/>
  <c r="G703" i="81"/>
  <c r="K703" i="81"/>
  <c r="O703" i="81"/>
  <c r="E703" i="81"/>
  <c r="I703" i="81"/>
  <c r="M703" i="81"/>
  <c r="F740" i="81"/>
  <c r="J740" i="81"/>
  <c r="N740" i="81"/>
  <c r="D740" i="81"/>
  <c r="H740" i="81"/>
  <c r="L740" i="81"/>
  <c r="E777" i="81"/>
  <c r="I777" i="81"/>
  <c r="M777" i="81"/>
  <c r="G777" i="81"/>
  <c r="K777" i="81"/>
  <c r="O777" i="81"/>
  <c r="P1099" i="81"/>
  <c r="E1147" i="81"/>
  <c r="I1147" i="81"/>
  <c r="M1147" i="81"/>
  <c r="D1184" i="81"/>
  <c r="H1184" i="81"/>
  <c r="L1184" i="81"/>
  <c r="G1221" i="81"/>
  <c r="K1221" i="81"/>
  <c r="O1221" i="81"/>
  <c r="P140" i="81"/>
  <c r="E222" i="81"/>
  <c r="M222" i="81"/>
  <c r="D259" i="81"/>
  <c r="L259" i="81"/>
  <c r="J259" i="81"/>
  <c r="G296" i="81"/>
  <c r="O296" i="81"/>
  <c r="I296" i="81"/>
  <c r="F333" i="81"/>
  <c r="N333" i="81"/>
  <c r="H333" i="81"/>
  <c r="P584" i="81"/>
  <c r="F74" i="81"/>
  <c r="J74" i="81"/>
  <c r="N74" i="81"/>
  <c r="D74" i="81"/>
  <c r="H74" i="81"/>
  <c r="L74" i="81"/>
  <c r="E111" i="81"/>
  <c r="I111" i="81"/>
  <c r="M111" i="81"/>
  <c r="G111" i="81"/>
  <c r="K111" i="81"/>
  <c r="O111" i="81"/>
  <c r="P115" i="81"/>
  <c r="K9" i="42" s="1" a="1"/>
  <c r="K9" i="42" s="1"/>
  <c r="P411" i="81"/>
  <c r="K17" i="42" s="1" a="1"/>
  <c r="K17" i="42" s="1"/>
  <c r="P433" i="81"/>
  <c r="P670" i="81"/>
  <c r="K24" i="42" s="1" a="1"/>
  <c r="K24" i="42" s="1"/>
  <c r="P1114" i="81"/>
  <c r="K36" i="42" s="1" a="1"/>
  <c r="K36" i="42" s="1"/>
  <c r="P1916" i="81"/>
  <c r="P1987" i="81"/>
  <c r="P2335" i="81"/>
  <c r="K69" i="42" s="1" a="1"/>
  <c r="K69" i="42" s="1"/>
  <c r="P1469" i="81"/>
  <c r="H1480" i="81"/>
  <c r="L1480" i="81"/>
  <c r="F1480" i="81"/>
  <c r="J1480" i="81"/>
  <c r="N1480" i="81"/>
  <c r="G1517" i="81"/>
  <c r="K1517" i="81"/>
  <c r="O1517" i="81"/>
  <c r="E1517" i="81"/>
  <c r="I1517" i="81"/>
  <c r="M1517" i="81"/>
  <c r="F1554" i="81"/>
  <c r="J1554" i="81"/>
  <c r="N1554" i="81"/>
  <c r="P1546" i="81"/>
  <c r="H1554" i="81"/>
  <c r="L1554" i="81"/>
  <c r="P1617" i="81"/>
  <c r="E1702" i="81"/>
  <c r="I1702" i="81"/>
  <c r="M1702" i="81"/>
  <c r="D1739" i="81"/>
  <c r="H1739" i="81"/>
  <c r="L1739" i="81"/>
  <c r="G1776" i="81"/>
  <c r="K1776" i="81"/>
  <c r="O1776" i="81"/>
  <c r="F1813" i="81"/>
  <c r="J1813" i="81"/>
  <c r="N1813" i="81"/>
  <c r="P1805" i="81"/>
  <c r="E1850" i="81"/>
  <c r="I1850" i="81"/>
  <c r="M1850" i="81"/>
  <c r="P1876" i="81"/>
  <c r="H1887" i="81"/>
  <c r="L1887" i="81"/>
  <c r="G1924" i="81"/>
  <c r="K1924" i="81"/>
  <c r="O1924" i="81"/>
  <c r="F1961" i="81"/>
  <c r="J1961" i="81"/>
  <c r="N1961" i="81"/>
  <c r="E1998" i="81"/>
  <c r="I1998" i="81"/>
  <c r="M1998" i="81"/>
  <c r="D2035" i="81"/>
  <c r="H2035" i="81"/>
  <c r="L2035" i="81"/>
  <c r="G2072" i="81"/>
  <c r="K2072" i="81"/>
  <c r="F2109" i="81"/>
  <c r="P2360" i="81"/>
  <c r="P2372" i="81"/>
  <c r="K70" i="42" s="1" a="1"/>
  <c r="K70" i="42" s="1"/>
  <c r="P2431" i="81"/>
  <c r="G2479" i="81"/>
  <c r="K2479" i="81"/>
  <c r="O2479" i="81"/>
  <c r="E2479" i="81"/>
  <c r="I2479" i="81"/>
  <c r="M2479" i="81"/>
  <c r="F2516" i="81"/>
  <c r="J2516" i="81"/>
  <c r="N2516" i="81"/>
  <c r="P2508" i="81"/>
  <c r="H2516" i="81"/>
  <c r="L2516" i="81"/>
  <c r="P2520" i="81"/>
  <c r="K74" i="42" s="1" a="1"/>
  <c r="K74" i="42" s="1"/>
  <c r="E2553" i="81"/>
  <c r="I2553" i="81"/>
  <c r="M2553" i="81"/>
  <c r="P2767" i="81"/>
  <c r="P152" i="81"/>
  <c r="K10" i="42" s="1" a="1"/>
  <c r="K10" i="42" s="1"/>
  <c r="G185" i="81"/>
  <c r="K185" i="81"/>
  <c r="O185" i="81"/>
  <c r="P189" i="81"/>
  <c r="K11" i="42" s="1" a="1"/>
  <c r="K11" i="42" s="1"/>
  <c r="P211" i="81"/>
  <c r="F222" i="81"/>
  <c r="J222" i="81"/>
  <c r="N222" i="81"/>
  <c r="G259" i="81"/>
  <c r="K259" i="81"/>
  <c r="O259" i="81"/>
  <c r="E259" i="81"/>
  <c r="I259" i="81"/>
  <c r="M259" i="81"/>
  <c r="F296" i="81"/>
  <c r="J296" i="81"/>
  <c r="N296" i="81"/>
  <c r="D296" i="81"/>
  <c r="H296" i="81"/>
  <c r="L296" i="81"/>
  <c r="E333" i="81"/>
  <c r="I333" i="81"/>
  <c r="M333" i="81"/>
  <c r="G333" i="81"/>
  <c r="P333" i="81" s="1"/>
  <c r="K333" i="81"/>
  <c r="O333" i="81"/>
  <c r="P337" i="81"/>
  <c r="K15" i="42" s="1" a="1"/>
  <c r="K15" i="42" s="1"/>
  <c r="H370" i="81"/>
  <c r="L370" i="81"/>
  <c r="F370" i="81"/>
  <c r="J370" i="81"/>
  <c r="N370" i="81"/>
  <c r="G407" i="81"/>
  <c r="K407" i="81"/>
  <c r="O407" i="81"/>
  <c r="E407" i="81"/>
  <c r="I407" i="81"/>
  <c r="M407" i="81"/>
  <c r="P485" i="81"/>
  <c r="K19" i="42" s="1" a="1"/>
  <c r="K19" i="42" s="1"/>
  <c r="F703" i="81"/>
  <c r="J703" i="81"/>
  <c r="N703" i="81"/>
  <c r="P695" i="81"/>
  <c r="E740" i="81"/>
  <c r="I740" i="81"/>
  <c r="M740" i="81"/>
  <c r="P744" i="81"/>
  <c r="K26" i="42" s="1" a="1"/>
  <c r="K26" i="42" s="1"/>
  <c r="P766" i="81"/>
  <c r="H777" i="81"/>
  <c r="L777" i="81"/>
  <c r="G814" i="81"/>
  <c r="K814" i="81"/>
  <c r="O814" i="81"/>
  <c r="F851" i="81"/>
  <c r="J851" i="81"/>
  <c r="N851" i="81"/>
  <c r="E888" i="81"/>
  <c r="I888" i="81"/>
  <c r="M888" i="81"/>
  <c r="P892" i="81"/>
  <c r="K30" i="42" s="1" a="1"/>
  <c r="K30" i="42" s="1"/>
  <c r="D925" i="81"/>
  <c r="H925" i="81"/>
  <c r="L925" i="81"/>
  <c r="D1073" i="81"/>
  <c r="H1073" i="81"/>
  <c r="L1073" i="81"/>
  <c r="F1073" i="81"/>
  <c r="J1073" i="81"/>
  <c r="N1073" i="81"/>
  <c r="G1110" i="81"/>
  <c r="K1110" i="81"/>
  <c r="O1110" i="81"/>
  <c r="E1110" i="81"/>
  <c r="I1110" i="81"/>
  <c r="M1110" i="81"/>
  <c r="F1147" i="81"/>
  <c r="J1147" i="81"/>
  <c r="N1147" i="81"/>
  <c r="E1184" i="81"/>
  <c r="I1184" i="81"/>
  <c r="M1184" i="81"/>
  <c r="H1221" i="81"/>
  <c r="L1221" i="81"/>
  <c r="G1258" i="81"/>
  <c r="K1258" i="81"/>
  <c r="O1258" i="81"/>
  <c r="F1295" i="81"/>
  <c r="J1295" i="81"/>
  <c r="N1295" i="81"/>
  <c r="P1287" i="81"/>
  <c r="E1332" i="81"/>
  <c r="I1332" i="81"/>
  <c r="M1332" i="81"/>
  <c r="P1336" i="81"/>
  <c r="K42" i="42" s="1" a="1"/>
  <c r="K42" i="42" s="1"/>
  <c r="D1369" i="81"/>
  <c r="H1369" i="81"/>
  <c r="L1369" i="81"/>
  <c r="F1369" i="81"/>
  <c r="J1369" i="81"/>
  <c r="N1369" i="81"/>
  <c r="G1406" i="81"/>
  <c r="K1406" i="81"/>
  <c r="O1406" i="81"/>
  <c r="E1406" i="81"/>
  <c r="I1406" i="81"/>
  <c r="M1406" i="81"/>
  <c r="F1443" i="81"/>
  <c r="J1443" i="81"/>
  <c r="N1443" i="81"/>
  <c r="D1443" i="81"/>
  <c r="H1443" i="81"/>
  <c r="L1443" i="81"/>
  <c r="P1447" i="81"/>
  <c r="K45" i="42" s="1" a="1"/>
  <c r="K45" i="42" s="1"/>
  <c r="E1480" i="81"/>
  <c r="I1480" i="81"/>
  <c r="M1480" i="81"/>
  <c r="G1480" i="81"/>
  <c r="K1480" i="81"/>
  <c r="O1480" i="81"/>
  <c r="D1517" i="81"/>
  <c r="H1517" i="81"/>
  <c r="L1517" i="81"/>
  <c r="F1517" i="81"/>
  <c r="J1517" i="81"/>
  <c r="N1517" i="81"/>
  <c r="G1554" i="81"/>
  <c r="K1554" i="81"/>
  <c r="O1554" i="81"/>
  <c r="F1591" i="81"/>
  <c r="J1591" i="81"/>
  <c r="N1591" i="81"/>
  <c r="E1628" i="81"/>
  <c r="I1628" i="81"/>
  <c r="M1628" i="81"/>
  <c r="H1665" i="81"/>
  <c r="L1665" i="81"/>
  <c r="G1813" i="81"/>
  <c r="K1813" i="81"/>
  <c r="O1813" i="81"/>
  <c r="E1813" i="81"/>
  <c r="I1813" i="81"/>
  <c r="M1813" i="81"/>
  <c r="F1850" i="81"/>
  <c r="J1850" i="81"/>
  <c r="N1850" i="81"/>
  <c r="D1850" i="81"/>
  <c r="H1850" i="81"/>
  <c r="L1850" i="81"/>
  <c r="E1887" i="81"/>
  <c r="I1887" i="81"/>
  <c r="M1887" i="81"/>
  <c r="G1887" i="81"/>
  <c r="P1891" i="81"/>
  <c r="K57" i="42" s="1" a="1"/>
  <c r="K57" i="42" s="1"/>
  <c r="P2039" i="81"/>
  <c r="K61" i="42" s="1" a="1"/>
  <c r="K61" i="42" s="1"/>
  <c r="D2146" i="81"/>
  <c r="H2146" i="81"/>
  <c r="L2146" i="81"/>
  <c r="G2183" i="81"/>
  <c r="K2183" i="81"/>
  <c r="O2183" i="81"/>
  <c r="L2220" i="81"/>
  <c r="F2220" i="81"/>
  <c r="J2220" i="81"/>
  <c r="P2249" i="81"/>
  <c r="P2298" i="81"/>
  <c r="K68" i="42" s="1" a="1"/>
  <c r="K68" i="42" s="1"/>
  <c r="P2320" i="81"/>
  <c r="D2479" i="81"/>
  <c r="H2479" i="81"/>
  <c r="L2479" i="81"/>
  <c r="G2516" i="81"/>
  <c r="K2516" i="81"/>
  <c r="O2516" i="81"/>
  <c r="F2553" i="81"/>
  <c r="J2553" i="81"/>
  <c r="N2553" i="81"/>
  <c r="H2590" i="81"/>
  <c r="L2590" i="81"/>
  <c r="F2590" i="81"/>
  <c r="J2590" i="81"/>
  <c r="N2590" i="81"/>
  <c r="G2627" i="81"/>
  <c r="K2627" i="81"/>
  <c r="O2627" i="81"/>
  <c r="E2627" i="81"/>
  <c r="I2627" i="81"/>
  <c r="M2627" i="81"/>
  <c r="F2664" i="81"/>
  <c r="J2664" i="81"/>
  <c r="N2664" i="81"/>
  <c r="D2664" i="81"/>
  <c r="L2664" i="81"/>
  <c r="E2923" i="81"/>
  <c r="I2923" i="81"/>
  <c r="M2923" i="81"/>
  <c r="H2960" i="81"/>
  <c r="L2960" i="81"/>
  <c r="G2997" i="81"/>
  <c r="K2997" i="81"/>
  <c r="O2997" i="81"/>
  <c r="P3023" i="81"/>
  <c r="F3034" i="81"/>
  <c r="J3034" i="81"/>
  <c r="N3034" i="81"/>
  <c r="E3071" i="81"/>
  <c r="I3071" i="81"/>
  <c r="M3071" i="81"/>
  <c r="D3108" i="81"/>
  <c r="H3108" i="81"/>
  <c r="P3112" i="81"/>
  <c r="K90" i="42" s="1" a="1"/>
  <c r="K90" i="42" s="1"/>
  <c r="F3219" i="81"/>
  <c r="D3589" i="81"/>
  <c r="H3589" i="81"/>
  <c r="L3589" i="81"/>
  <c r="F3589" i="81"/>
  <c r="J3589" i="81"/>
  <c r="F3626" i="81"/>
  <c r="J3626" i="81"/>
  <c r="N3626" i="81"/>
  <c r="P3689" i="81"/>
  <c r="H3700" i="81"/>
  <c r="L3700" i="81"/>
  <c r="F3700" i="81"/>
  <c r="J3700" i="81"/>
  <c r="N3700" i="81"/>
  <c r="G3737" i="81"/>
  <c r="K3737" i="81"/>
  <c r="E3737" i="81"/>
  <c r="I3737" i="81"/>
  <c r="M3737" i="81"/>
  <c r="D2627" i="81"/>
  <c r="H2627" i="81"/>
  <c r="L2627" i="81"/>
  <c r="G2664" i="81"/>
  <c r="K2664" i="81"/>
  <c r="O2664" i="81"/>
  <c r="G2812" i="81"/>
  <c r="K2812" i="81"/>
  <c r="O2812" i="81"/>
  <c r="F2849" i="81"/>
  <c r="J2849" i="81"/>
  <c r="N2849" i="81"/>
  <c r="E2886" i="81"/>
  <c r="I2886" i="81"/>
  <c r="M2886" i="81"/>
  <c r="P2890" i="81"/>
  <c r="K84" i="42" s="1" a="1"/>
  <c r="K84" i="42" s="1"/>
  <c r="D2923" i="81"/>
  <c r="H2923" i="81"/>
  <c r="L2923" i="81"/>
  <c r="G2960" i="81"/>
  <c r="K2960" i="81"/>
  <c r="O2960" i="81"/>
  <c r="F2997" i="81"/>
  <c r="J2997" i="81"/>
  <c r="N2997" i="81"/>
  <c r="P2989" i="81"/>
  <c r="G3367" i="81"/>
  <c r="K3367" i="81"/>
  <c r="O3367" i="81"/>
  <c r="E3367" i="81"/>
  <c r="I3367" i="81"/>
  <c r="M3367" i="81"/>
  <c r="F3404" i="81"/>
  <c r="J3404" i="81"/>
  <c r="N3404" i="81"/>
  <c r="H3404" i="81"/>
  <c r="E3441" i="81"/>
  <c r="I3441" i="81"/>
  <c r="M3441" i="81"/>
  <c r="P3467" i="81"/>
  <c r="H3478" i="81"/>
  <c r="L3478" i="81"/>
  <c r="F3478" i="81"/>
  <c r="J3478" i="81"/>
  <c r="N3478" i="81"/>
  <c r="G3515" i="81"/>
  <c r="K3515" i="81"/>
  <c r="O3515" i="81"/>
  <c r="E3515" i="81"/>
  <c r="I3515" i="81"/>
  <c r="M3515" i="81"/>
  <c r="F3552" i="81"/>
  <c r="J3552" i="81"/>
  <c r="N3552" i="81"/>
  <c r="P3544" i="81"/>
  <c r="H3552" i="81"/>
  <c r="L3552" i="81"/>
  <c r="G3626" i="81"/>
  <c r="K3626" i="81"/>
  <c r="O3626" i="81"/>
  <c r="E3626" i="81"/>
  <c r="I3626" i="81"/>
  <c r="M3626" i="81"/>
  <c r="F3663" i="81"/>
  <c r="J3663" i="81"/>
  <c r="N3663" i="81"/>
  <c r="D3663" i="81"/>
  <c r="H3663" i="81"/>
  <c r="L3663" i="81"/>
  <c r="E3700" i="81"/>
  <c r="I3700" i="81"/>
  <c r="M3700" i="81"/>
  <c r="G3700" i="81"/>
  <c r="K3700" i="81"/>
  <c r="O3700" i="81"/>
  <c r="D3737" i="81"/>
  <c r="H3737" i="81"/>
  <c r="L3737" i="81"/>
  <c r="F3737" i="81"/>
  <c r="G3774" i="81"/>
  <c r="E3848" i="81"/>
  <c r="I3848" i="81"/>
  <c r="M3848" i="81"/>
  <c r="P3874" i="81"/>
  <c r="P3766" i="81"/>
  <c r="L3774" i="81"/>
  <c r="P3914" i="81"/>
  <c r="P3963" i="81"/>
  <c r="K113" i="42" s="1" a="1"/>
  <c r="K113" i="42" s="1"/>
  <c r="P3985" i="81"/>
  <c r="K4107" i="81"/>
  <c r="O4107" i="81"/>
  <c r="P4111" i="81"/>
  <c r="K117" i="42" s="1" a="1"/>
  <c r="K117" i="42" s="1"/>
  <c r="P4259" i="81"/>
  <c r="K121" i="42" s="1" a="1"/>
  <c r="K121" i="42" s="1"/>
  <c r="P4617" i="81"/>
  <c r="P5024" i="81"/>
  <c r="P5095" i="81"/>
  <c r="M5291" i="81"/>
  <c r="P5332" i="81"/>
  <c r="K150" i="42" s="1" a="1"/>
  <c r="K150" i="42" s="1"/>
  <c r="P5443" i="81"/>
  <c r="K153" i="42" s="1" a="1"/>
  <c r="K153" i="42" s="1"/>
  <c r="I5476" i="81"/>
  <c r="M5476" i="81"/>
  <c r="G5476" i="81"/>
  <c r="K5476" i="81"/>
  <c r="O5476" i="81"/>
  <c r="D5513" i="81"/>
  <c r="H5513" i="81"/>
  <c r="L5513" i="81"/>
  <c r="F5513" i="81"/>
  <c r="J5513" i="81"/>
  <c r="N5513" i="81"/>
  <c r="G5550" i="81"/>
  <c r="K5550" i="81"/>
  <c r="O5550" i="81"/>
  <c r="I5550" i="81"/>
  <c r="M5550" i="81"/>
  <c r="H3885" i="81"/>
  <c r="L3885" i="81"/>
  <c r="G3922" i="81"/>
  <c r="K3922" i="81"/>
  <c r="O3922" i="81"/>
  <c r="F3959" i="81"/>
  <c r="J3959" i="81"/>
  <c r="N3959" i="81"/>
  <c r="E3996" i="81"/>
  <c r="I3996" i="81"/>
  <c r="M3996" i="81"/>
  <c r="P4395" i="81"/>
  <c r="G4477" i="81"/>
  <c r="K4477" i="81"/>
  <c r="O4477" i="81"/>
  <c r="E4477" i="81"/>
  <c r="I4477" i="81"/>
  <c r="M4477" i="81"/>
  <c r="F4514" i="81"/>
  <c r="J4514" i="81"/>
  <c r="N4514" i="81"/>
  <c r="D4514" i="81"/>
  <c r="H4514" i="81"/>
  <c r="L4514" i="81"/>
  <c r="E4551" i="81"/>
  <c r="I4551" i="81"/>
  <c r="M4551" i="81"/>
  <c r="G4551" i="81"/>
  <c r="K4551" i="81"/>
  <c r="O4551" i="81"/>
  <c r="H4588" i="81"/>
  <c r="L4588" i="81"/>
  <c r="F4588" i="81"/>
  <c r="J4588" i="81"/>
  <c r="N4588" i="81"/>
  <c r="G4625" i="81"/>
  <c r="K4625" i="81"/>
  <c r="O4625" i="81"/>
  <c r="E4625" i="81"/>
  <c r="I4625" i="81"/>
  <c r="M4625" i="81"/>
  <c r="F4662" i="81"/>
  <c r="J4662" i="81"/>
  <c r="N4662" i="81"/>
  <c r="D4662" i="81"/>
  <c r="L4662" i="81"/>
  <c r="D4699" i="81"/>
  <c r="H4699" i="81"/>
  <c r="L4699" i="81"/>
  <c r="G4736" i="81"/>
  <c r="K4736" i="81"/>
  <c r="O4736" i="81"/>
  <c r="F4773" i="81"/>
  <c r="J4773" i="81"/>
  <c r="N4773" i="81"/>
  <c r="G5032" i="81"/>
  <c r="K5032" i="81"/>
  <c r="O5032" i="81"/>
  <c r="F5069" i="81"/>
  <c r="J5069" i="81"/>
  <c r="N5069" i="81"/>
  <c r="E5106" i="81"/>
  <c r="I5106" i="81"/>
  <c r="M5106" i="81"/>
  <c r="D5143" i="81"/>
  <c r="H5143" i="81"/>
  <c r="L5143" i="81"/>
  <c r="F5143" i="81"/>
  <c r="J5143" i="81"/>
  <c r="N5143" i="81"/>
  <c r="G5180" i="81"/>
  <c r="K5180" i="81"/>
  <c r="O5180" i="81"/>
  <c r="E5180" i="81"/>
  <c r="I5180" i="81"/>
  <c r="M5180" i="81"/>
  <c r="F5217" i="81"/>
  <c r="J5217" i="81"/>
  <c r="N5217" i="81"/>
  <c r="H5217" i="81"/>
  <c r="L5217" i="81"/>
  <c r="P5468" i="81"/>
  <c r="P5480" i="81"/>
  <c r="K154" i="42" s="1" a="1"/>
  <c r="K154" i="42" s="1"/>
  <c r="P5517" i="81"/>
  <c r="K155" i="42" s="1" a="1"/>
  <c r="K155" i="42" s="1"/>
  <c r="P5539" i="81"/>
  <c r="P3741" i="81"/>
  <c r="K107" i="42" s="1" a="1"/>
  <c r="K107" i="42" s="1"/>
  <c r="E3811" i="81"/>
  <c r="I3811" i="81"/>
  <c r="M3811" i="81"/>
  <c r="F3848" i="81"/>
  <c r="J3848" i="81"/>
  <c r="N3848" i="81"/>
  <c r="H3848" i="81"/>
  <c r="L3848" i="81"/>
  <c r="E3885" i="81"/>
  <c r="I3885" i="81"/>
  <c r="M3885" i="81"/>
  <c r="G3885" i="81"/>
  <c r="K3885" i="81"/>
  <c r="O3885" i="81"/>
  <c r="P3889" i="81"/>
  <c r="K111" i="42" s="1" a="1"/>
  <c r="K111" i="42" s="1"/>
  <c r="P4136" i="81"/>
  <c r="P4148" i="81"/>
  <c r="K118" i="42" s="1" a="1"/>
  <c r="K118" i="42" s="1"/>
  <c r="P4185" i="81"/>
  <c r="K119" i="42" s="1" a="1"/>
  <c r="K119" i="42" s="1"/>
  <c r="P4207" i="81"/>
  <c r="E4255" i="81"/>
  <c r="I4255" i="81"/>
  <c r="M4255" i="81"/>
  <c r="D4292" i="81"/>
  <c r="H4292" i="81"/>
  <c r="L4292" i="81"/>
  <c r="G4329" i="81"/>
  <c r="K4329" i="81"/>
  <c r="O4329" i="81"/>
  <c r="P4333" i="81"/>
  <c r="K123" i="42" s="1" a="1"/>
  <c r="K123" i="42" s="1"/>
  <c r="F4366" i="81"/>
  <c r="J4366" i="81"/>
  <c r="N4366" i="81"/>
  <c r="K4403" i="81"/>
  <c r="O4403" i="81"/>
  <c r="E4403" i="81"/>
  <c r="I4403" i="81"/>
  <c r="M4403" i="81"/>
  <c r="F4440" i="81"/>
  <c r="J4440" i="81"/>
  <c r="N4440" i="81"/>
  <c r="D4440" i="81"/>
  <c r="L4440" i="81"/>
  <c r="P4444" i="81"/>
  <c r="K126" i="42" s="1" a="1"/>
  <c r="K126" i="42" s="1"/>
  <c r="D4477" i="81"/>
  <c r="H4477" i="81"/>
  <c r="L4477" i="81"/>
  <c r="F4477" i="81"/>
  <c r="J4477" i="81"/>
  <c r="N4477" i="81"/>
  <c r="G4514" i="81"/>
  <c r="K4514" i="81"/>
  <c r="O4514" i="81"/>
  <c r="E4514" i="81"/>
  <c r="I4514" i="81"/>
  <c r="M4514" i="81"/>
  <c r="F4551" i="81"/>
  <c r="J4551" i="81"/>
  <c r="N4551" i="81"/>
  <c r="D4551" i="81"/>
  <c r="H4551" i="81"/>
  <c r="L4551" i="81"/>
  <c r="G4921" i="81"/>
  <c r="K4921" i="81"/>
  <c r="O4921" i="81"/>
  <c r="E4921" i="81"/>
  <c r="I4921" i="81"/>
  <c r="M4921" i="81"/>
  <c r="F4958" i="81"/>
  <c r="J4958" i="81"/>
  <c r="N4958" i="81"/>
  <c r="E4995" i="81"/>
  <c r="P5147" i="81"/>
  <c r="K145" i="42" s="1" a="1"/>
  <c r="K145" i="42" s="1"/>
  <c r="P5357" i="81"/>
  <c r="P5406" i="81"/>
  <c r="K152" i="42" s="1" a="1"/>
  <c r="K152" i="42" s="1"/>
  <c r="P5428" i="81"/>
  <c r="H5772" i="81"/>
  <c r="P263" i="81"/>
  <c r="K13" i="42" s="1" a="1"/>
  <c r="K13" i="42" s="1"/>
  <c r="N259" i="81"/>
  <c r="P177" i="81"/>
  <c r="P359" i="81"/>
  <c r="P547" i="81"/>
  <c r="P621" i="81"/>
  <c r="P843" i="81"/>
  <c r="G74" i="81"/>
  <c r="O74" i="81"/>
  <c r="I74" i="81"/>
  <c r="F111" i="81"/>
  <c r="N111" i="81"/>
  <c r="H111" i="81"/>
  <c r="L111" i="81"/>
  <c r="P137" i="81"/>
  <c r="H148" i="81"/>
  <c r="L148" i="81"/>
  <c r="F148" i="81"/>
  <c r="J148" i="81"/>
  <c r="N148" i="81"/>
  <c r="E185" i="81"/>
  <c r="I185" i="81"/>
  <c r="M185" i="81"/>
  <c r="D222" i="81"/>
  <c r="H222" i="81"/>
  <c r="L222" i="81"/>
  <c r="P285" i="81"/>
  <c r="E370" i="81"/>
  <c r="I370" i="81"/>
  <c r="M370" i="81"/>
  <c r="G370" i="81"/>
  <c r="K370" i="81"/>
  <c r="O370" i="81"/>
  <c r="D407" i="81"/>
  <c r="H407" i="81"/>
  <c r="L407" i="81"/>
  <c r="F407" i="81"/>
  <c r="N407" i="81"/>
  <c r="F444" i="81"/>
  <c r="J444" i="81"/>
  <c r="N444" i="81"/>
  <c r="D444" i="81"/>
  <c r="H444" i="81"/>
  <c r="L444" i="81"/>
  <c r="P507" i="81"/>
  <c r="P581" i="81"/>
  <c r="H592" i="81"/>
  <c r="L592" i="81"/>
  <c r="F592" i="81"/>
  <c r="J592" i="81"/>
  <c r="N592" i="81"/>
  <c r="G629" i="81"/>
  <c r="K629" i="81"/>
  <c r="O629" i="81"/>
  <c r="E629" i="81"/>
  <c r="I629" i="81"/>
  <c r="M629" i="81"/>
  <c r="F666" i="81"/>
  <c r="J666" i="81"/>
  <c r="N666" i="81"/>
  <c r="P658" i="81"/>
  <c r="L666" i="81"/>
  <c r="D703" i="81"/>
  <c r="H703" i="81"/>
  <c r="L703" i="81"/>
  <c r="G740" i="81"/>
  <c r="K740" i="81"/>
  <c r="O740" i="81"/>
  <c r="F777" i="81"/>
  <c r="J777" i="81"/>
  <c r="N777" i="81"/>
  <c r="P769" i="81"/>
  <c r="P803" i="81"/>
  <c r="H814" i="81"/>
  <c r="L814" i="81"/>
  <c r="F814" i="81"/>
  <c r="J814" i="81"/>
  <c r="N814" i="81"/>
  <c r="G851" i="81"/>
  <c r="K851" i="81"/>
  <c r="O851" i="81"/>
  <c r="E851" i="81"/>
  <c r="I851" i="81"/>
  <c r="M851" i="81"/>
  <c r="F888" i="81"/>
  <c r="J888" i="81"/>
  <c r="N888" i="81"/>
  <c r="D888" i="81"/>
  <c r="H888" i="81"/>
  <c r="K74" i="81"/>
  <c r="E74" i="81"/>
  <c r="M74" i="81"/>
  <c r="J111" i="81"/>
  <c r="D111" i="81"/>
  <c r="P63" i="81"/>
  <c r="E148" i="81"/>
  <c r="I148" i="81"/>
  <c r="M148" i="81"/>
  <c r="G148" i="81"/>
  <c r="K148" i="81"/>
  <c r="O148" i="81"/>
  <c r="D185" i="81"/>
  <c r="H185" i="81"/>
  <c r="L185" i="81"/>
  <c r="F185" i="81"/>
  <c r="J185" i="81"/>
  <c r="N185" i="81"/>
  <c r="G222" i="81"/>
  <c r="K222" i="81"/>
  <c r="O222" i="81"/>
  <c r="P251" i="81"/>
  <c r="P300" i="81"/>
  <c r="K14" i="42" s="1" a="1"/>
  <c r="K14" i="42" s="1"/>
  <c r="P322" i="81"/>
  <c r="P362" i="81"/>
  <c r="P374" i="81"/>
  <c r="K16" i="42" s="1" a="1"/>
  <c r="K16" i="42" s="1"/>
  <c r="G444" i="81"/>
  <c r="K444" i="81"/>
  <c r="O444" i="81"/>
  <c r="E444" i="81"/>
  <c r="I444" i="81"/>
  <c r="M444" i="81"/>
  <c r="P473" i="81"/>
  <c r="P522" i="81"/>
  <c r="K20" i="42" s="1" a="1"/>
  <c r="K20" i="42" s="1"/>
  <c r="P544" i="81"/>
  <c r="E592" i="81"/>
  <c r="I592" i="81"/>
  <c r="M592" i="81"/>
  <c r="G592" i="81"/>
  <c r="K592" i="81"/>
  <c r="O592" i="81"/>
  <c r="D629" i="81"/>
  <c r="H629" i="81"/>
  <c r="L629" i="81"/>
  <c r="F629" i="81"/>
  <c r="J629" i="81"/>
  <c r="N629" i="81"/>
  <c r="G666" i="81"/>
  <c r="K666" i="81"/>
  <c r="O666" i="81"/>
  <c r="E666" i="81"/>
  <c r="I666" i="81"/>
  <c r="M666" i="81"/>
  <c r="P707" i="81"/>
  <c r="K25" i="42" s="1" a="1"/>
  <c r="K25" i="42" s="1"/>
  <c r="P729" i="81"/>
  <c r="E814" i="81"/>
  <c r="I814" i="81"/>
  <c r="M814" i="81"/>
  <c r="P818" i="81"/>
  <c r="K28" i="42" s="1" a="1"/>
  <c r="K28" i="42" s="1"/>
  <c r="D851" i="81"/>
  <c r="H851" i="81"/>
  <c r="L851" i="81"/>
  <c r="G888" i="81"/>
  <c r="K888" i="81"/>
  <c r="O888" i="81"/>
  <c r="F925" i="81"/>
  <c r="J925" i="81"/>
  <c r="N925" i="81"/>
  <c r="G962" i="81"/>
  <c r="K962" i="81"/>
  <c r="O962" i="81"/>
  <c r="E962" i="81"/>
  <c r="I962" i="81"/>
  <c r="M962" i="81"/>
  <c r="F999" i="81"/>
  <c r="J999" i="81"/>
  <c r="N999" i="81"/>
  <c r="D999" i="81"/>
  <c r="H999" i="81"/>
  <c r="L999" i="81"/>
  <c r="P1025" i="81"/>
  <c r="H1036" i="81"/>
  <c r="L1036" i="81"/>
  <c r="F1036" i="81"/>
  <c r="J1036" i="81"/>
  <c r="N1036" i="81"/>
  <c r="P1065" i="81"/>
  <c r="D1147" i="81"/>
  <c r="H1147" i="81"/>
  <c r="L1147" i="81"/>
  <c r="G1184" i="81"/>
  <c r="K1184" i="81"/>
  <c r="O1184" i="81"/>
  <c r="F1221" i="81"/>
  <c r="J1221" i="81"/>
  <c r="N1221" i="81"/>
  <c r="P1213" i="81"/>
  <c r="P1247" i="81"/>
  <c r="F1258" i="81"/>
  <c r="J1258" i="81"/>
  <c r="N1258" i="81"/>
  <c r="E1295" i="81"/>
  <c r="I1295" i="81"/>
  <c r="M1295" i="81"/>
  <c r="P1324" i="81"/>
  <c r="H1332" i="81"/>
  <c r="L1332" i="81"/>
  <c r="P1395" i="81"/>
  <c r="P1517" i="81"/>
  <c r="E1554" i="81"/>
  <c r="I1554" i="81"/>
  <c r="M1554" i="81"/>
  <c r="P1583" i="81"/>
  <c r="P1632" i="81"/>
  <c r="K50" i="42" s="1" a="1"/>
  <c r="K50" i="42" s="1"/>
  <c r="P1654" i="81"/>
  <c r="P1694" i="81"/>
  <c r="P1743" i="81"/>
  <c r="K53" i="42" s="1" a="1"/>
  <c r="K53" i="42" s="1"/>
  <c r="P1765" i="81"/>
  <c r="P1854" i="81"/>
  <c r="K56" i="42" s="1" a="1"/>
  <c r="K56" i="42" s="1"/>
  <c r="K1887" i="81"/>
  <c r="O1887" i="81"/>
  <c r="P1953" i="81"/>
  <c r="P2002" i="81"/>
  <c r="K60" i="42" s="1" a="1"/>
  <c r="K60" i="42" s="1"/>
  <c r="O2072" i="81"/>
  <c r="J2109" i="81"/>
  <c r="N2109" i="81"/>
  <c r="P2101" i="81"/>
  <c r="P2135" i="81"/>
  <c r="F2146" i="81"/>
  <c r="J2146" i="81"/>
  <c r="N2146" i="81"/>
  <c r="E2183" i="81"/>
  <c r="I2183" i="81"/>
  <c r="M2183" i="81"/>
  <c r="D2220" i="81"/>
  <c r="G2257" i="81"/>
  <c r="K2257" i="81"/>
  <c r="O2257" i="81"/>
  <c r="E2257" i="81"/>
  <c r="I2257" i="81"/>
  <c r="M2257" i="81"/>
  <c r="F2294" i="81"/>
  <c r="J2294" i="81"/>
  <c r="N2294" i="81"/>
  <c r="D2294" i="81"/>
  <c r="H2294" i="81"/>
  <c r="L2294" i="81"/>
  <c r="E2331" i="81"/>
  <c r="I2331" i="81"/>
  <c r="M2331" i="81"/>
  <c r="G2331" i="81"/>
  <c r="K2331" i="81"/>
  <c r="O2331" i="81"/>
  <c r="P2397" i="81"/>
  <c r="P2446" i="81"/>
  <c r="K72" i="42" s="1" a="1"/>
  <c r="K72" i="42" s="1"/>
  <c r="P2545" i="81"/>
  <c r="P2579" i="81"/>
  <c r="P3001" i="81"/>
  <c r="K87" i="42" s="1" a="1"/>
  <c r="K87" i="42" s="1"/>
  <c r="L888" i="81"/>
  <c r="G925" i="81"/>
  <c r="K925" i="81"/>
  <c r="O925" i="81"/>
  <c r="P929" i="81"/>
  <c r="K31" i="42" s="1" a="1"/>
  <c r="K31" i="42" s="1"/>
  <c r="P951" i="81"/>
  <c r="F962" i="81"/>
  <c r="J962" i="81"/>
  <c r="N962" i="81"/>
  <c r="E999" i="81"/>
  <c r="I999" i="81"/>
  <c r="M999" i="81"/>
  <c r="E1036" i="81"/>
  <c r="I1036" i="81"/>
  <c r="M1036" i="81"/>
  <c r="K1036" i="81"/>
  <c r="O1036" i="81"/>
  <c r="G1073" i="81"/>
  <c r="K1073" i="81"/>
  <c r="O1073" i="81"/>
  <c r="E1073" i="81"/>
  <c r="I1073" i="81"/>
  <c r="M1073" i="81"/>
  <c r="F1110" i="81"/>
  <c r="J1110" i="81"/>
  <c r="N1110" i="81"/>
  <c r="D1110" i="81"/>
  <c r="H1110" i="81"/>
  <c r="L1110" i="81"/>
  <c r="G1147" i="81"/>
  <c r="K1147" i="81"/>
  <c r="O1147" i="81"/>
  <c r="P1151" i="81"/>
  <c r="K37" i="42" s="1" a="1"/>
  <c r="K37" i="42" s="1"/>
  <c r="P1173" i="81"/>
  <c r="F1184" i="81"/>
  <c r="J1184" i="81"/>
  <c r="N1184" i="81"/>
  <c r="E1221" i="81"/>
  <c r="I1221" i="81"/>
  <c r="M1221" i="81"/>
  <c r="E1258" i="81"/>
  <c r="I1258" i="81"/>
  <c r="M1258" i="81"/>
  <c r="D1295" i="81"/>
  <c r="H1295" i="81"/>
  <c r="L1295" i="81"/>
  <c r="G1332" i="81"/>
  <c r="K1332" i="81"/>
  <c r="O1332" i="81"/>
  <c r="P1361" i="81"/>
  <c r="P1432" i="81"/>
  <c r="P1472" i="81"/>
  <c r="P1484" i="81"/>
  <c r="K46" i="42" s="1" a="1"/>
  <c r="K46" i="42" s="1"/>
  <c r="P1543" i="81"/>
  <c r="G1591" i="81"/>
  <c r="K1591" i="81"/>
  <c r="O1591" i="81"/>
  <c r="E1591" i="81"/>
  <c r="I1591" i="81"/>
  <c r="M1591" i="81"/>
  <c r="F1628" i="81"/>
  <c r="J1628" i="81"/>
  <c r="N1628" i="81"/>
  <c r="D1628" i="81"/>
  <c r="H1628" i="81"/>
  <c r="L1628" i="81"/>
  <c r="E1665" i="81"/>
  <c r="I1665" i="81"/>
  <c r="M1665" i="81"/>
  <c r="G1665" i="81"/>
  <c r="K1665" i="81"/>
  <c r="O1665" i="81"/>
  <c r="G1702" i="81"/>
  <c r="K1702" i="81"/>
  <c r="O1702" i="81"/>
  <c r="F1739" i="81"/>
  <c r="J1739" i="81"/>
  <c r="N1739" i="81"/>
  <c r="P1731" i="81"/>
  <c r="E1776" i="81"/>
  <c r="I1776" i="81"/>
  <c r="M1776" i="81"/>
  <c r="D1813" i="81"/>
  <c r="H1813" i="81"/>
  <c r="L1813" i="81"/>
  <c r="G1850" i="81"/>
  <c r="K1850" i="81"/>
  <c r="O1850" i="81"/>
  <c r="F1887" i="81"/>
  <c r="J1887" i="81"/>
  <c r="N1887" i="81"/>
  <c r="P1879" i="81"/>
  <c r="P1913" i="81"/>
  <c r="H1924" i="81"/>
  <c r="L1924" i="81"/>
  <c r="F1924" i="81"/>
  <c r="J1924" i="81"/>
  <c r="N1924" i="81"/>
  <c r="G1961" i="81"/>
  <c r="K1961" i="81"/>
  <c r="O1961" i="81"/>
  <c r="E1961" i="81"/>
  <c r="I1961" i="81"/>
  <c r="M1961" i="81"/>
  <c r="F1998" i="81"/>
  <c r="J1998" i="81"/>
  <c r="N1998" i="81"/>
  <c r="P1990" i="81"/>
  <c r="H1998" i="81"/>
  <c r="L1998" i="81"/>
  <c r="G2035" i="81"/>
  <c r="K2035" i="81"/>
  <c r="O2035" i="81"/>
  <c r="P2061" i="81"/>
  <c r="F2072" i="81"/>
  <c r="J2072" i="81"/>
  <c r="N2072" i="81"/>
  <c r="E2109" i="81"/>
  <c r="I2109" i="81"/>
  <c r="M2109" i="81"/>
  <c r="E2146" i="81"/>
  <c r="I2146" i="81"/>
  <c r="M2146" i="81"/>
  <c r="D2183" i="81"/>
  <c r="H2183" i="81"/>
  <c r="L2183" i="81"/>
  <c r="G2220" i="81"/>
  <c r="K2220" i="81"/>
  <c r="O2220" i="81"/>
  <c r="D2257" i="81"/>
  <c r="H2257" i="81"/>
  <c r="L2257" i="81"/>
  <c r="F2257" i="81"/>
  <c r="J2257" i="81"/>
  <c r="N2257" i="81"/>
  <c r="G2294" i="81"/>
  <c r="K2294" i="81"/>
  <c r="O2294" i="81"/>
  <c r="E2294" i="81"/>
  <c r="I2294" i="81"/>
  <c r="M2294" i="81"/>
  <c r="F2331" i="81"/>
  <c r="J2331" i="81"/>
  <c r="N2331" i="81"/>
  <c r="P2323" i="81"/>
  <c r="H2331" i="81"/>
  <c r="L2331" i="81"/>
  <c r="P2357" i="81"/>
  <c r="H2368" i="81"/>
  <c r="L2368" i="81"/>
  <c r="F2368" i="81"/>
  <c r="J2368" i="81"/>
  <c r="N2368" i="81"/>
  <c r="G2405" i="81"/>
  <c r="K2405" i="81"/>
  <c r="O2405" i="81"/>
  <c r="E2405" i="81"/>
  <c r="I2405" i="81"/>
  <c r="M2405" i="81"/>
  <c r="F2442" i="81"/>
  <c r="J2442" i="81"/>
  <c r="N2442" i="81"/>
  <c r="P2434" i="81"/>
  <c r="H2442" i="81"/>
  <c r="L2442" i="81"/>
  <c r="P2505" i="81"/>
  <c r="P917" i="81"/>
  <c r="P966" i="81"/>
  <c r="K32" i="42" s="1" a="1"/>
  <c r="K32" i="42" s="1"/>
  <c r="P988" i="81"/>
  <c r="P1028" i="81"/>
  <c r="P1139" i="81"/>
  <c r="P1188" i="81"/>
  <c r="K38" i="42" s="1" a="1"/>
  <c r="K38" i="42" s="1"/>
  <c r="P1210" i="81"/>
  <c r="P1299" i="81"/>
  <c r="K41" i="42" s="1" a="1"/>
  <c r="K41" i="42" s="1"/>
  <c r="P1321" i="81"/>
  <c r="E1369" i="81"/>
  <c r="I1369" i="81"/>
  <c r="M1369" i="81"/>
  <c r="J1406" i="81"/>
  <c r="N1406" i="81"/>
  <c r="P1398" i="81"/>
  <c r="H1406" i="81"/>
  <c r="L1406" i="81"/>
  <c r="E1443" i="81"/>
  <c r="I1443" i="81"/>
  <c r="M1443" i="81"/>
  <c r="G1443" i="81"/>
  <c r="K1443" i="81"/>
  <c r="O1443" i="81"/>
  <c r="P1509" i="81"/>
  <c r="P1558" i="81"/>
  <c r="K48" i="42" s="1" a="1"/>
  <c r="K48" i="42" s="1"/>
  <c r="P1657" i="81"/>
  <c r="P1691" i="81"/>
  <c r="F1702" i="81"/>
  <c r="J1702" i="81"/>
  <c r="N1702" i="81"/>
  <c r="G1739" i="81"/>
  <c r="K1739" i="81"/>
  <c r="O1739" i="81"/>
  <c r="E1739" i="81"/>
  <c r="I1739" i="81"/>
  <c r="M1739" i="81"/>
  <c r="F1776" i="81"/>
  <c r="J1776" i="81"/>
  <c r="N1776" i="81"/>
  <c r="D1776" i="81"/>
  <c r="H1776" i="81"/>
  <c r="L1776" i="81"/>
  <c r="P1817" i="81"/>
  <c r="K55" i="42" s="1" a="1"/>
  <c r="K55" i="42" s="1"/>
  <c r="P1839" i="81"/>
  <c r="P1928" i="81"/>
  <c r="K58" i="42" s="1" a="1"/>
  <c r="K58" i="42" s="1"/>
  <c r="P2027" i="81"/>
  <c r="P2076" i="81"/>
  <c r="K62" i="42" s="1" a="1"/>
  <c r="K62" i="42" s="1"/>
  <c r="P2098" i="81"/>
  <c r="P2150" i="81"/>
  <c r="K64" i="42" s="1" a="1"/>
  <c r="K64" i="42" s="1"/>
  <c r="P2187" i="81"/>
  <c r="K65" i="42" s="1" a="1"/>
  <c r="K65" i="42" s="1"/>
  <c r="P2209" i="81"/>
  <c r="N2220" i="81"/>
  <c r="P2261" i="81"/>
  <c r="K67" i="42" s="1" a="1"/>
  <c r="K67" i="42" s="1"/>
  <c r="P2283" i="81"/>
  <c r="I2442" i="81"/>
  <c r="M2442" i="81"/>
  <c r="P2471" i="81"/>
  <c r="P2542" i="81"/>
  <c r="P2779" i="81"/>
  <c r="K81" i="42" s="1" a="1"/>
  <c r="K81" i="42" s="1"/>
  <c r="H3774" i="81"/>
  <c r="H2553" i="81"/>
  <c r="L2553" i="81"/>
  <c r="P2582" i="81"/>
  <c r="P2631" i="81"/>
  <c r="K77" i="42" s="1" a="1"/>
  <c r="K77" i="42" s="1"/>
  <c r="P2653" i="81"/>
  <c r="P2668" i="81"/>
  <c r="K78" i="42" s="1" a="1"/>
  <c r="K78" i="42" s="1"/>
  <c r="P2705" i="81"/>
  <c r="K79" i="42" s="1" a="1"/>
  <c r="K79" i="42" s="1"/>
  <c r="P2727" i="81"/>
  <c r="E2812" i="81"/>
  <c r="I2812" i="81"/>
  <c r="M2812" i="81"/>
  <c r="D2849" i="81"/>
  <c r="H2849" i="81"/>
  <c r="L2849" i="81"/>
  <c r="G2886" i="81"/>
  <c r="K2886" i="81"/>
  <c r="O2886" i="81"/>
  <c r="G2923" i="81"/>
  <c r="K2923" i="81"/>
  <c r="O2923" i="81"/>
  <c r="P2949" i="81"/>
  <c r="F2960" i="81"/>
  <c r="J2960" i="81"/>
  <c r="N2960" i="81"/>
  <c r="E2997" i="81"/>
  <c r="I2997" i="81"/>
  <c r="M2997" i="81"/>
  <c r="E3034" i="81"/>
  <c r="I3034" i="81"/>
  <c r="M3034" i="81"/>
  <c r="D3071" i="81"/>
  <c r="H3071" i="81"/>
  <c r="L3071" i="81"/>
  <c r="G3108" i="81"/>
  <c r="K3108" i="81"/>
  <c r="O3108" i="81"/>
  <c r="D3145" i="81"/>
  <c r="H3145" i="81"/>
  <c r="L3145" i="81"/>
  <c r="G3182" i="81"/>
  <c r="K3182" i="81"/>
  <c r="O3182" i="81"/>
  <c r="J3219" i="81"/>
  <c r="N3219" i="81"/>
  <c r="P3211" i="81"/>
  <c r="P3245" i="81"/>
  <c r="H3256" i="81"/>
  <c r="L3256" i="81"/>
  <c r="F3256" i="81"/>
  <c r="J3256" i="81"/>
  <c r="N3256" i="81"/>
  <c r="G3293" i="81"/>
  <c r="K3293" i="81"/>
  <c r="O3293" i="81"/>
  <c r="E3293" i="81"/>
  <c r="I3293" i="81"/>
  <c r="M3293" i="81"/>
  <c r="F3330" i="81"/>
  <c r="J3330" i="81"/>
  <c r="N3330" i="81"/>
  <c r="P3322" i="81"/>
  <c r="H3330" i="81"/>
  <c r="L3330" i="81"/>
  <c r="P3393" i="81"/>
  <c r="K3478" i="81"/>
  <c r="O3478" i="81"/>
  <c r="F3515" i="81"/>
  <c r="J3515" i="81"/>
  <c r="N3515" i="81"/>
  <c r="G3552" i="81"/>
  <c r="K3552" i="81"/>
  <c r="O3552" i="81"/>
  <c r="E3552" i="81"/>
  <c r="I3552" i="81"/>
  <c r="M3552" i="81"/>
  <c r="P3581" i="81"/>
  <c r="P3615" i="81"/>
  <c r="J3737" i="81"/>
  <c r="N3737" i="81"/>
  <c r="G2553" i="81"/>
  <c r="K2553" i="81"/>
  <c r="O2553" i="81"/>
  <c r="G2590" i="81"/>
  <c r="K2590" i="81"/>
  <c r="O2590" i="81"/>
  <c r="F2627" i="81"/>
  <c r="J2627" i="81"/>
  <c r="N2627" i="81"/>
  <c r="P2619" i="81"/>
  <c r="E2664" i="81"/>
  <c r="I2664" i="81"/>
  <c r="M2664" i="81"/>
  <c r="F2701" i="81"/>
  <c r="J2701" i="81"/>
  <c r="N2701" i="81"/>
  <c r="P2693" i="81"/>
  <c r="E2738" i="81"/>
  <c r="P2738" i="81" s="1"/>
  <c r="I2738" i="81"/>
  <c r="M2738" i="81"/>
  <c r="P2742" i="81"/>
  <c r="K80" i="42" s="1" a="1"/>
  <c r="K80" i="42" s="1"/>
  <c r="P2764" i="81"/>
  <c r="H2775" i="81"/>
  <c r="L2775" i="81"/>
  <c r="P2804" i="81"/>
  <c r="P2853" i="81"/>
  <c r="K83" i="42" s="1" a="1"/>
  <c r="K83" i="42" s="1"/>
  <c r="P2875" i="81"/>
  <c r="F2923" i="81"/>
  <c r="J2923" i="81"/>
  <c r="N2923" i="81"/>
  <c r="P2915" i="81"/>
  <c r="E2960" i="81"/>
  <c r="I2960" i="81"/>
  <c r="M2960" i="81"/>
  <c r="P2964" i="81"/>
  <c r="K86" i="42" s="1" a="1"/>
  <c r="K86" i="42" s="1"/>
  <c r="P2986" i="81"/>
  <c r="H2997" i="81"/>
  <c r="L2997" i="81"/>
  <c r="D3034" i="81"/>
  <c r="H3034" i="81"/>
  <c r="L3034" i="81"/>
  <c r="P3038" i="81"/>
  <c r="K88" i="42" s="1" a="1"/>
  <c r="K88" i="42" s="1"/>
  <c r="G3071" i="81"/>
  <c r="K3071" i="81"/>
  <c r="O3071" i="81"/>
  <c r="P3075" i="81"/>
  <c r="K89" i="42" s="1" a="1"/>
  <c r="K89" i="42" s="1"/>
  <c r="P3097" i="81"/>
  <c r="F3108" i="81"/>
  <c r="J3108" i="81"/>
  <c r="N3108" i="81"/>
  <c r="P3149" i="81"/>
  <c r="K91" i="42" s="1" a="1"/>
  <c r="K91" i="42" s="1"/>
  <c r="P3171" i="81"/>
  <c r="E3256" i="81"/>
  <c r="I3256" i="81"/>
  <c r="M3256" i="81"/>
  <c r="P3260" i="81"/>
  <c r="K94" i="42" s="1" a="1"/>
  <c r="K94" i="42" s="1"/>
  <c r="D3293" i="81"/>
  <c r="H3293" i="81"/>
  <c r="L3293" i="81"/>
  <c r="G3330" i="81"/>
  <c r="K3330" i="81"/>
  <c r="O3330" i="81"/>
  <c r="P3359" i="81"/>
  <c r="P3408" i="81"/>
  <c r="K98" i="42" s="1" a="1"/>
  <c r="K98" i="42" s="1"/>
  <c r="P3430" i="81"/>
  <c r="P3470" i="81"/>
  <c r="P3482" i="81"/>
  <c r="K100" i="42" s="1" a="1"/>
  <c r="K100" i="42" s="1"/>
  <c r="P3519" i="81"/>
  <c r="K101" i="42" s="1" a="1"/>
  <c r="K101" i="42" s="1"/>
  <c r="P3541" i="81"/>
  <c r="G3589" i="81"/>
  <c r="K3589" i="81"/>
  <c r="O3589" i="81"/>
  <c r="E3589" i="81"/>
  <c r="I3589" i="81"/>
  <c r="M3589" i="81"/>
  <c r="P3652" i="81"/>
  <c r="P3692" i="81"/>
  <c r="P3763" i="81"/>
  <c r="F3811" i="81"/>
  <c r="J3811" i="81"/>
  <c r="N3811" i="81"/>
  <c r="P3803" i="81"/>
  <c r="P2841" i="81"/>
  <c r="P2952" i="81"/>
  <c r="P3063" i="81"/>
  <c r="P3137" i="81"/>
  <c r="P3186" i="81"/>
  <c r="K92" i="42" s="1" a="1"/>
  <c r="K92" i="42" s="1"/>
  <c r="P3208" i="81"/>
  <c r="P3248" i="81"/>
  <c r="P3297" i="81"/>
  <c r="K95" i="42" s="1" a="1"/>
  <c r="K95" i="42" s="1"/>
  <c r="P3319" i="81"/>
  <c r="P3396" i="81"/>
  <c r="L3404" i="81"/>
  <c r="G3441" i="81"/>
  <c r="K3441" i="81"/>
  <c r="O3441" i="81"/>
  <c r="P3507" i="81"/>
  <c r="P3556" i="81"/>
  <c r="K102" i="42" s="1" a="1"/>
  <c r="K102" i="42" s="1"/>
  <c r="P3618" i="81"/>
  <c r="H3626" i="81"/>
  <c r="L3626" i="81"/>
  <c r="E3663" i="81"/>
  <c r="I3663" i="81"/>
  <c r="M3663" i="81"/>
  <c r="G3663" i="81"/>
  <c r="K3663" i="81"/>
  <c r="O3663" i="81"/>
  <c r="P3729" i="81"/>
  <c r="P3840" i="81"/>
  <c r="P3951" i="81"/>
  <c r="P4173" i="81"/>
  <c r="P4355" i="81"/>
  <c r="P4577" i="81"/>
  <c r="P4765" i="81"/>
  <c r="P4799" i="81"/>
  <c r="E4847" i="81"/>
  <c r="I4847" i="81"/>
  <c r="M4847" i="81"/>
  <c r="N4884" i="81"/>
  <c r="P4876" i="81"/>
  <c r="H4884" i="81"/>
  <c r="L4884" i="81"/>
  <c r="P4947" i="81"/>
  <c r="O3848" i="81"/>
  <c r="F3885" i="81"/>
  <c r="J3885" i="81"/>
  <c r="N3885" i="81"/>
  <c r="P3877" i="81"/>
  <c r="P3911" i="81"/>
  <c r="H3922" i="81"/>
  <c r="L3922" i="81"/>
  <c r="F3922" i="81"/>
  <c r="J3922" i="81"/>
  <c r="N3922" i="81"/>
  <c r="G3959" i="81"/>
  <c r="K3959" i="81"/>
  <c r="O3959" i="81"/>
  <c r="E3959" i="81"/>
  <c r="I3959" i="81"/>
  <c r="M3959" i="81"/>
  <c r="F3996" i="81"/>
  <c r="J3996" i="81"/>
  <c r="N3996" i="81"/>
  <c r="P3988" i="81"/>
  <c r="L3996" i="81"/>
  <c r="D4033" i="81"/>
  <c r="H4033" i="81"/>
  <c r="L4033" i="81"/>
  <c r="G4070" i="81"/>
  <c r="K4070" i="81"/>
  <c r="O4070" i="81"/>
  <c r="F4107" i="81"/>
  <c r="J4107" i="81"/>
  <c r="N4107" i="81"/>
  <c r="P4099" i="81"/>
  <c r="P4133" i="81"/>
  <c r="H4144" i="81"/>
  <c r="L4144" i="81"/>
  <c r="F4144" i="81"/>
  <c r="J4144" i="81"/>
  <c r="N4144" i="81"/>
  <c r="G4181" i="81"/>
  <c r="K4181" i="81"/>
  <c r="O4181" i="81"/>
  <c r="E4181" i="81"/>
  <c r="I4181" i="81"/>
  <c r="M4181" i="81"/>
  <c r="F4218" i="81"/>
  <c r="J4218" i="81"/>
  <c r="N4218" i="81"/>
  <c r="D4218" i="81"/>
  <c r="H4218" i="81"/>
  <c r="L4218" i="81"/>
  <c r="G4255" i="81"/>
  <c r="K4255" i="81"/>
  <c r="O4255" i="81"/>
  <c r="P4281" i="81"/>
  <c r="F4292" i="81"/>
  <c r="J4292" i="81"/>
  <c r="N4292" i="81"/>
  <c r="E4329" i="81"/>
  <c r="I4329" i="81"/>
  <c r="M4329" i="81"/>
  <c r="E4366" i="81"/>
  <c r="I4366" i="81"/>
  <c r="M4366" i="81"/>
  <c r="G4366" i="81"/>
  <c r="K4366" i="81"/>
  <c r="O4366" i="81"/>
  <c r="D4403" i="81"/>
  <c r="H4403" i="81"/>
  <c r="L4403" i="81"/>
  <c r="F4403" i="81"/>
  <c r="J4403" i="81"/>
  <c r="N4403" i="81"/>
  <c r="G4440" i="81"/>
  <c r="K4440" i="81"/>
  <c r="O4440" i="81"/>
  <c r="E4440" i="81"/>
  <c r="I4440" i="81"/>
  <c r="M4440" i="81"/>
  <c r="P4503" i="81"/>
  <c r="E4588" i="81"/>
  <c r="I4588" i="81"/>
  <c r="M4588" i="81"/>
  <c r="G4588" i="81"/>
  <c r="K4588" i="81"/>
  <c r="O4588" i="81"/>
  <c r="D4625" i="81"/>
  <c r="H4625" i="81"/>
  <c r="L4625" i="81"/>
  <c r="F4625" i="81"/>
  <c r="J4625" i="81"/>
  <c r="N4625" i="81"/>
  <c r="G4662" i="81"/>
  <c r="K4662" i="81"/>
  <c r="O4662" i="81"/>
  <c r="E4662" i="81"/>
  <c r="I4662" i="81"/>
  <c r="M4662" i="81"/>
  <c r="P4703" i="81"/>
  <c r="K133" i="42" s="1" a="1"/>
  <c r="K133" i="42" s="1"/>
  <c r="P4725" i="81"/>
  <c r="E4810" i="81"/>
  <c r="I4810" i="81"/>
  <c r="M4810" i="81"/>
  <c r="D4847" i="81"/>
  <c r="H4847" i="81"/>
  <c r="L4847" i="81"/>
  <c r="G4884" i="81"/>
  <c r="K4884" i="81"/>
  <c r="O4884" i="81"/>
  <c r="F4921" i="81"/>
  <c r="J4921" i="81"/>
  <c r="N4921" i="81"/>
  <c r="P4913" i="81"/>
  <c r="E4958" i="81"/>
  <c r="I4958" i="81"/>
  <c r="M4958" i="81"/>
  <c r="P4962" i="81"/>
  <c r="K140" i="42" s="1" a="1"/>
  <c r="K140" i="42" s="1"/>
  <c r="P4984" i="81"/>
  <c r="H4995" i="81"/>
  <c r="L4995" i="81"/>
  <c r="P5061" i="81"/>
  <c r="K3774" i="81"/>
  <c r="O3774" i="81"/>
  <c r="E3774" i="81"/>
  <c r="I3774" i="81"/>
  <c r="M3774" i="81"/>
  <c r="P3815" i="81"/>
  <c r="K109" i="42" s="1" a="1"/>
  <c r="K109" i="42" s="1"/>
  <c r="P3837" i="81"/>
  <c r="E3922" i="81"/>
  <c r="I3922" i="81"/>
  <c r="M3922" i="81"/>
  <c r="P3926" i="81"/>
  <c r="K112" i="42" s="1" a="1"/>
  <c r="K112" i="42" s="1"/>
  <c r="D3959" i="81"/>
  <c r="H3959" i="81"/>
  <c r="L3959" i="81"/>
  <c r="G3996" i="81"/>
  <c r="K3996" i="81"/>
  <c r="O3996" i="81"/>
  <c r="P4037" i="81"/>
  <c r="K115" i="42" s="1" a="1"/>
  <c r="K115" i="42" s="1"/>
  <c r="P4059" i="81"/>
  <c r="E4144" i="81"/>
  <c r="I4144" i="81"/>
  <c r="M4144" i="81"/>
  <c r="D4181" i="81"/>
  <c r="H4181" i="81"/>
  <c r="L4181" i="81"/>
  <c r="G4218" i="81"/>
  <c r="K4218" i="81"/>
  <c r="O4218" i="81"/>
  <c r="P4247" i="81"/>
  <c r="P4296" i="81"/>
  <c r="K122" i="42" s="1" a="1"/>
  <c r="K122" i="42" s="1"/>
  <c r="P4318" i="81"/>
  <c r="D4366" i="81"/>
  <c r="H4366" i="81"/>
  <c r="L4366" i="81"/>
  <c r="P4370" i="81"/>
  <c r="K124" i="42" s="1" a="1"/>
  <c r="K124" i="42" s="1"/>
  <c r="G4403" i="81"/>
  <c r="P4407" i="81"/>
  <c r="K125" i="42" s="1" a="1"/>
  <c r="K125" i="42" s="1"/>
  <c r="P4429" i="81"/>
  <c r="P4469" i="81"/>
  <c r="P4518" i="81"/>
  <c r="K128" i="42" s="1" a="1"/>
  <c r="K128" i="42" s="1"/>
  <c r="P4540" i="81"/>
  <c r="P4580" i="81"/>
  <c r="P4592" i="81"/>
  <c r="K130" i="42" s="1" a="1"/>
  <c r="K130" i="42" s="1"/>
  <c r="P4629" i="81"/>
  <c r="K131" i="42" s="1" a="1"/>
  <c r="K131" i="42" s="1"/>
  <c r="P4651" i="81"/>
  <c r="N4699" i="81"/>
  <c r="P4691" i="81"/>
  <c r="I4736" i="81"/>
  <c r="M4736" i="81"/>
  <c r="P4740" i="81"/>
  <c r="K134" i="42" s="1" a="1"/>
  <c r="K134" i="42" s="1"/>
  <c r="P4762" i="81"/>
  <c r="H4773" i="81"/>
  <c r="L4773" i="81"/>
  <c r="P4802" i="81"/>
  <c r="P4814" i="81"/>
  <c r="K136" i="42" s="1" a="1"/>
  <c r="K136" i="42" s="1"/>
  <c r="P4851" i="81"/>
  <c r="K137" i="42" s="1" a="1"/>
  <c r="K137" i="42" s="1"/>
  <c r="P4873" i="81"/>
  <c r="D4958" i="81"/>
  <c r="H4958" i="81"/>
  <c r="L4958" i="81"/>
  <c r="I4995" i="81"/>
  <c r="M4995" i="81"/>
  <c r="G4995" i="81"/>
  <c r="K4995" i="81"/>
  <c r="O4995" i="81"/>
  <c r="P4999" i="81"/>
  <c r="K141" i="42" s="1" a="1"/>
  <c r="K141" i="42" s="1"/>
  <c r="P5021" i="81"/>
  <c r="H5032" i="81"/>
  <c r="L5032" i="81"/>
  <c r="F5032" i="81"/>
  <c r="J5032" i="81"/>
  <c r="N5032" i="81"/>
  <c r="G5069" i="81"/>
  <c r="K5069" i="81"/>
  <c r="O5069" i="81"/>
  <c r="E5069" i="81"/>
  <c r="I5069" i="81"/>
  <c r="M5069" i="81"/>
  <c r="F5106" i="81"/>
  <c r="J5106" i="81"/>
  <c r="N5106" i="81"/>
  <c r="P5098" i="81"/>
  <c r="H5106" i="81"/>
  <c r="P5110" i="81"/>
  <c r="K144" i="42" s="1" a="1"/>
  <c r="K144" i="42" s="1"/>
  <c r="P5209" i="81"/>
  <c r="P5243" i="81"/>
  <c r="D5328" i="81"/>
  <c r="L5328" i="81"/>
  <c r="E5365" i="81"/>
  <c r="I5365" i="81"/>
  <c r="M5365" i="81"/>
  <c r="F5402" i="81"/>
  <c r="J5402" i="81"/>
  <c r="N5402" i="81"/>
  <c r="P5394" i="81"/>
  <c r="H5402" i="81"/>
  <c r="L5402" i="81"/>
  <c r="E5439" i="81"/>
  <c r="I5439" i="81"/>
  <c r="M5439" i="81"/>
  <c r="G5439" i="81"/>
  <c r="K5439" i="81"/>
  <c r="O5439" i="81"/>
  <c r="P5505" i="81"/>
  <c r="F5587" i="81"/>
  <c r="J5587" i="81"/>
  <c r="N5587" i="81"/>
  <c r="P5579" i="81"/>
  <c r="E5624" i="81"/>
  <c r="I5624" i="81"/>
  <c r="M5624" i="81"/>
  <c r="P5628" i="81"/>
  <c r="P5650" i="81"/>
  <c r="H5661" i="81"/>
  <c r="L5661" i="81"/>
  <c r="P5690" i="81"/>
  <c r="P5739" i="81"/>
  <c r="P5761" i="81"/>
  <c r="L5106" i="81"/>
  <c r="P5169" i="81"/>
  <c r="E5254" i="81"/>
  <c r="I5254" i="81"/>
  <c r="M5254" i="81"/>
  <c r="G5254" i="81"/>
  <c r="K5254" i="81"/>
  <c r="O5254" i="81"/>
  <c r="D5291" i="81"/>
  <c r="H5291" i="81"/>
  <c r="L5291" i="81"/>
  <c r="F5291" i="81"/>
  <c r="J5291" i="81"/>
  <c r="N5291" i="81"/>
  <c r="G5328" i="81"/>
  <c r="K5328" i="81"/>
  <c r="O5328" i="81"/>
  <c r="E5328" i="81"/>
  <c r="M5328" i="81"/>
  <c r="D5365" i="81"/>
  <c r="H5365" i="81"/>
  <c r="L5365" i="81"/>
  <c r="F5365" i="81"/>
  <c r="J5365" i="81"/>
  <c r="N5365" i="81"/>
  <c r="G5402" i="81"/>
  <c r="K5402" i="81"/>
  <c r="O5402" i="81"/>
  <c r="E5402" i="81"/>
  <c r="I5402" i="81"/>
  <c r="M5402" i="81"/>
  <c r="F5439" i="81"/>
  <c r="J5439" i="81"/>
  <c r="N5439" i="81"/>
  <c r="P5431" i="81"/>
  <c r="H5439" i="81"/>
  <c r="L5439" i="81"/>
  <c r="P5465" i="81"/>
  <c r="H5476" i="81"/>
  <c r="L5476" i="81"/>
  <c r="F5476" i="81"/>
  <c r="J5476" i="81"/>
  <c r="N5476" i="81"/>
  <c r="G5513" i="81"/>
  <c r="K5513" i="81"/>
  <c r="O5513" i="81"/>
  <c r="E5513" i="81"/>
  <c r="I5513" i="81"/>
  <c r="M5513" i="81"/>
  <c r="F5550" i="81"/>
  <c r="J5550" i="81"/>
  <c r="N5550" i="81"/>
  <c r="P5542" i="81"/>
  <c r="H5550" i="81"/>
  <c r="L5550" i="81"/>
  <c r="G5587" i="81"/>
  <c r="K5587" i="81"/>
  <c r="O5587" i="81"/>
  <c r="E5587" i="81"/>
  <c r="I5587" i="81"/>
  <c r="M5587" i="81"/>
  <c r="F5624" i="81"/>
  <c r="J5624" i="81"/>
  <c r="N5624" i="81"/>
  <c r="D5624" i="81"/>
  <c r="H5624" i="81"/>
  <c r="L5624" i="81"/>
  <c r="E5661" i="81"/>
  <c r="I5661" i="81"/>
  <c r="M5661" i="81"/>
  <c r="G5661" i="81"/>
  <c r="K5661" i="81"/>
  <c r="O5661" i="81"/>
  <c r="G5698" i="81"/>
  <c r="K5698" i="81"/>
  <c r="O5698" i="81"/>
  <c r="F5735" i="81"/>
  <c r="J5735" i="81"/>
  <c r="N5735" i="81"/>
  <c r="P5727" i="81"/>
  <c r="E5772" i="81"/>
  <c r="I5772" i="81"/>
  <c r="M5772" i="81"/>
  <c r="E5032" i="81"/>
  <c r="I5032" i="81"/>
  <c r="M5032" i="81"/>
  <c r="P5036" i="81"/>
  <c r="K142" i="42" s="1" a="1"/>
  <c r="K142" i="42" s="1"/>
  <c r="D5069" i="81"/>
  <c r="H5069" i="81"/>
  <c r="L5069" i="81"/>
  <c r="G5106" i="81"/>
  <c r="K5106" i="81"/>
  <c r="O5106" i="81"/>
  <c r="P5135" i="81"/>
  <c r="P5184" i="81"/>
  <c r="K146" i="42" s="1" a="1"/>
  <c r="K146" i="42" s="1"/>
  <c r="P5206" i="81"/>
  <c r="P5246" i="81"/>
  <c r="P5258" i="81"/>
  <c r="K148" i="42" s="1" a="1"/>
  <c r="K148" i="42" s="1"/>
  <c r="P5295" i="81"/>
  <c r="K149" i="42" s="1" a="1"/>
  <c r="K149" i="42" s="1"/>
  <c r="P5317" i="81"/>
  <c r="P5369" i="81"/>
  <c r="K151" i="42" s="1" a="1"/>
  <c r="K151" i="42" s="1"/>
  <c r="P5391" i="81"/>
  <c r="P5554" i="81"/>
  <c r="K156" i="42" s="1" a="1"/>
  <c r="K156" i="42" s="1"/>
  <c r="P5653" i="81"/>
  <c r="P5687" i="81"/>
  <c r="P5764" i="81"/>
  <c r="L5772" i="81"/>
  <c r="P5616" i="81"/>
  <c r="D5772" i="81"/>
  <c r="D5661" i="81"/>
  <c r="P5576" i="81"/>
  <c r="D5698" i="81"/>
  <c r="P5724" i="81"/>
  <c r="D5402" i="81"/>
  <c r="D5439" i="81"/>
  <c r="P5354" i="81"/>
  <c r="P5502" i="81"/>
  <c r="D5550" i="81"/>
  <c r="D5476" i="81"/>
  <c r="P5132" i="81"/>
  <c r="P5172" i="81"/>
  <c r="P5320" i="81"/>
  <c r="D5217" i="81"/>
  <c r="D5254" i="81"/>
  <c r="P5280" i="81"/>
  <c r="P4910" i="81"/>
  <c r="D5106" i="81"/>
  <c r="D4995" i="81"/>
  <c r="D5032" i="81"/>
  <c r="P4950" i="81"/>
  <c r="P5058" i="81"/>
  <c r="P4728" i="81"/>
  <c r="D4884" i="81"/>
  <c r="D4773" i="81"/>
  <c r="P4688" i="81"/>
  <c r="D4810" i="81"/>
  <c r="P4836" i="81"/>
  <c r="P4466" i="81"/>
  <c r="P4506" i="81"/>
  <c r="P4614" i="81"/>
  <c r="P4543" i="81"/>
  <c r="D4588" i="81"/>
  <c r="P4654" i="81"/>
  <c r="P4244" i="81"/>
  <c r="P4392" i="81"/>
  <c r="P4432" i="81"/>
  <c r="P4321" i="81"/>
  <c r="P4284" i="81"/>
  <c r="P4358" i="81"/>
  <c r="P4170" i="81"/>
  <c r="P4210" i="81"/>
  <c r="D4107" i="81"/>
  <c r="P4022" i="81"/>
  <c r="P4062" i="81"/>
  <c r="D4144" i="81"/>
  <c r="P3800" i="81"/>
  <c r="D3848" i="81"/>
  <c r="D3996" i="81"/>
  <c r="D3885" i="81"/>
  <c r="P3948" i="81"/>
  <c r="D3922" i="81"/>
  <c r="D3626" i="81"/>
  <c r="P3726" i="81"/>
  <c r="P3655" i="81"/>
  <c r="P3578" i="81"/>
  <c r="D3774" i="81"/>
  <c r="D3700" i="81"/>
  <c r="D3404" i="81"/>
  <c r="P3404" i="81" s="1"/>
  <c r="P3504" i="81"/>
  <c r="D3441" i="81"/>
  <c r="P3356" i="81"/>
  <c r="D3552" i="81"/>
  <c r="D3478" i="81"/>
  <c r="D3330" i="81"/>
  <c r="D3219" i="81"/>
  <c r="P3134" i="81"/>
  <c r="P3174" i="81"/>
  <c r="D3256" i="81"/>
  <c r="P3282" i="81"/>
  <c r="D2960" i="81"/>
  <c r="P3100" i="81"/>
  <c r="D2997" i="81"/>
  <c r="P2912" i="81"/>
  <c r="P3060" i="81"/>
  <c r="P3026" i="81"/>
  <c r="P2690" i="81"/>
  <c r="P2730" i="81"/>
  <c r="P2838" i="81"/>
  <c r="D2886" i="81"/>
  <c r="D2775" i="81"/>
  <c r="D2812" i="81"/>
  <c r="D2516" i="81"/>
  <c r="P2616" i="81"/>
  <c r="P2656" i="81"/>
  <c r="D2553" i="81"/>
  <c r="P2468" i="81"/>
  <c r="D2590" i="81"/>
  <c r="P2286" i="81"/>
  <c r="D2442" i="81"/>
  <c r="D2331" i="81"/>
  <c r="D2368" i="81"/>
  <c r="P2246" i="81"/>
  <c r="P2394" i="81"/>
  <c r="P2172" i="81"/>
  <c r="P2212" i="81"/>
  <c r="D2109" i="81"/>
  <c r="P2024" i="81"/>
  <c r="P2138" i="81"/>
  <c r="P2064" i="81"/>
  <c r="P1950" i="81"/>
  <c r="D1998" i="81"/>
  <c r="D1887" i="81"/>
  <c r="D1924" i="81"/>
  <c r="P1802" i="81"/>
  <c r="P1842" i="81"/>
  <c r="P1620" i="81"/>
  <c r="P1728" i="81"/>
  <c r="P1768" i="81"/>
  <c r="D1665" i="81"/>
  <c r="D1702" i="81"/>
  <c r="P1580" i="81"/>
  <c r="D1406" i="81"/>
  <c r="P1435" i="81"/>
  <c r="D1554" i="81"/>
  <c r="D1480" i="81"/>
  <c r="P1358" i="81"/>
  <c r="P1506" i="81"/>
  <c r="P1136" i="81"/>
  <c r="P1176" i="81"/>
  <c r="P1284" i="81"/>
  <c r="D1221" i="81"/>
  <c r="D1332" i="81"/>
  <c r="P1250" i="81"/>
  <c r="D962" i="81"/>
  <c r="P1062" i="81"/>
  <c r="P1102" i="81"/>
  <c r="P991" i="81"/>
  <c r="P914" i="81"/>
  <c r="D1036" i="81"/>
  <c r="P732" i="81"/>
  <c r="P880" i="81"/>
  <c r="D777" i="81"/>
  <c r="D814" i="81"/>
  <c r="P692" i="81"/>
  <c r="P840" i="81"/>
  <c r="P510" i="81"/>
  <c r="D666" i="81"/>
  <c r="D592" i="81"/>
  <c r="P470" i="81"/>
  <c r="P618" i="81"/>
  <c r="P248" i="81"/>
  <c r="P288" i="81"/>
  <c r="P396" i="81"/>
  <c r="P436" i="81"/>
  <c r="P325" i="81"/>
  <c r="D370" i="81"/>
  <c r="P174" i="81"/>
  <c r="P214" i="81"/>
  <c r="P103" i="81"/>
  <c r="D148" i="81"/>
  <c r="P66" i="81"/>
  <c r="P444" i="81" l="1"/>
  <c r="P1850" i="81"/>
  <c r="P296" i="81"/>
  <c r="P1258" i="81"/>
  <c r="P555" i="81"/>
  <c r="P518" i="81"/>
  <c r="P481" i="81"/>
  <c r="P3552" i="81"/>
  <c r="P5513" i="81"/>
  <c r="P814" i="81"/>
  <c r="P1554" i="81"/>
  <c r="P2997" i="81"/>
  <c r="P3589" i="81"/>
  <c r="P3145" i="81"/>
  <c r="P3071" i="81"/>
  <c r="P2146" i="81"/>
  <c r="P1628" i="81"/>
  <c r="P888" i="81"/>
  <c r="P4477" i="81"/>
  <c r="P148" i="81"/>
  <c r="P666" i="81"/>
  <c r="P2516" i="81"/>
  <c r="P5328" i="81"/>
  <c r="P4958" i="81"/>
  <c r="P4625" i="81"/>
  <c r="P4329" i="81"/>
  <c r="P3256" i="81"/>
  <c r="P3330" i="81"/>
  <c r="P4292" i="81"/>
  <c r="P4070" i="81"/>
  <c r="P3811" i="81"/>
  <c r="P3034" i="81"/>
  <c r="P2701" i="81"/>
  <c r="P259" i="81"/>
  <c r="P703" i="81"/>
  <c r="P2812" i="81"/>
  <c r="P3441" i="81"/>
  <c r="P1776" i="81"/>
  <c r="P1443" i="81"/>
  <c r="P2405" i="81"/>
  <c r="P2220" i="81"/>
  <c r="P2072" i="81"/>
  <c r="P2035" i="81"/>
  <c r="P1813" i="81"/>
  <c r="P1591" i="81"/>
  <c r="P1184" i="81"/>
  <c r="P1110" i="81"/>
  <c r="P999" i="81"/>
  <c r="P925" i="81"/>
  <c r="P2294" i="81"/>
  <c r="P2183" i="81"/>
  <c r="P1147" i="81"/>
  <c r="P629" i="81"/>
  <c r="P111" i="81"/>
  <c r="P740" i="81"/>
  <c r="P407" i="81"/>
  <c r="P222" i="81"/>
  <c r="P74" i="81"/>
  <c r="P78" i="81" s="1"/>
  <c r="K8" i="42" s="1" a="1"/>
  <c r="K8" i="42" s="1"/>
  <c r="P4514" i="81"/>
  <c r="P4440" i="81"/>
  <c r="P5180" i="81"/>
  <c r="P5143" i="81"/>
  <c r="P4551" i="81"/>
  <c r="P3663" i="81"/>
  <c r="P3108" i="81"/>
  <c r="P2627" i="81"/>
  <c r="P2479" i="81"/>
  <c r="P1961" i="81"/>
  <c r="P2442" i="81"/>
  <c r="P4144" i="81"/>
  <c r="P962" i="81"/>
  <c r="P1887" i="81"/>
  <c r="P3996" i="81"/>
  <c r="P5587" i="81"/>
  <c r="P4736" i="81"/>
  <c r="P3959" i="81"/>
  <c r="P4921" i="81"/>
  <c r="P4403" i="81"/>
  <c r="P4033" i="81"/>
  <c r="P3293" i="81"/>
  <c r="P2923" i="81"/>
  <c r="P2664" i="81"/>
  <c r="P3182" i="81"/>
  <c r="P2849" i="81"/>
  <c r="P3367" i="81"/>
  <c r="P777" i="81"/>
  <c r="P1332" i="81"/>
  <c r="P1702" i="81"/>
  <c r="P1998" i="81"/>
  <c r="P2109" i="81"/>
  <c r="P2553" i="81"/>
  <c r="P2775" i="81"/>
  <c r="P3700" i="81"/>
  <c r="P3922" i="81"/>
  <c r="P3848" i="81"/>
  <c r="P4995" i="81"/>
  <c r="P5772" i="81"/>
  <c r="P3515" i="81"/>
  <c r="P1073" i="81"/>
  <c r="P370" i="81"/>
  <c r="P1665" i="81"/>
  <c r="P3774" i="81"/>
  <c r="P5476" i="81"/>
  <c r="P5735" i="81"/>
  <c r="P4255" i="81"/>
  <c r="P3737" i="81"/>
  <c r="P5365" i="81"/>
  <c r="P1221" i="81"/>
  <c r="P1406" i="81"/>
  <c r="P2368" i="81"/>
  <c r="P2886" i="81"/>
  <c r="P2960" i="81"/>
  <c r="P3626" i="81"/>
  <c r="P5254" i="81"/>
  <c r="P5439" i="81"/>
  <c r="P5624" i="81"/>
  <c r="P4218" i="81"/>
  <c r="P4662" i="81"/>
  <c r="P592" i="81"/>
  <c r="P1036" i="81"/>
  <c r="P1480" i="81"/>
  <c r="P1924" i="81"/>
  <c r="P2331" i="81"/>
  <c r="P2590" i="81"/>
  <c r="P3219" i="81"/>
  <c r="P3478" i="81"/>
  <c r="P3885" i="81"/>
  <c r="P4107" i="81"/>
  <c r="P4588" i="81"/>
  <c r="P4884" i="81"/>
  <c r="P5217" i="81"/>
  <c r="P4699" i="81"/>
  <c r="P1739" i="81"/>
  <c r="P1369" i="81"/>
  <c r="P1295" i="81"/>
  <c r="P4810" i="81"/>
  <c r="P5032" i="81"/>
  <c r="P5550" i="81"/>
  <c r="P5402" i="81"/>
  <c r="P5698" i="81"/>
  <c r="P4366" i="81"/>
  <c r="P5291" i="81"/>
  <c r="P4181" i="81"/>
  <c r="P4847" i="81"/>
  <c r="P2257" i="81"/>
  <c r="P185" i="81"/>
  <c r="P4773" i="81"/>
  <c r="P5106" i="81"/>
  <c r="P5661" i="81"/>
  <c r="P5069" i="81"/>
  <c r="P851" i="81"/>
  <c r="F38" i="52" l="1"/>
  <c r="G35" i="52" l="1"/>
  <c r="G37" i="52"/>
  <c r="G36" i="52"/>
  <c r="M157" i="49"/>
  <c r="L157" i="49"/>
  <c r="AG9" i="48"/>
  <c r="AF8" i="48"/>
  <c r="AD93" i="87"/>
  <c r="AE92" i="87"/>
  <c r="AI89" i="46"/>
  <c r="AH88" i="46"/>
  <c r="AD7" i="87" l="1"/>
  <c r="AE7" i="87"/>
  <c r="AD13" i="87"/>
  <c r="AF13" i="87" s="1"/>
  <c r="F10" i="52"/>
  <c r="M15" i="43"/>
  <c r="M16" i="43"/>
  <c r="M17" i="43"/>
  <c r="P3814" i="82"/>
  <c r="J3815" i="82"/>
  <c r="P3838" i="82"/>
  <c r="P3842" i="82"/>
  <c r="P3841" i="82"/>
  <c r="P3843" i="82" s="1"/>
  <c r="O3839" i="82"/>
  <c r="N3839" i="82"/>
  <c r="M3839" i="82"/>
  <c r="L3839" i="82"/>
  <c r="K3839" i="82"/>
  <c r="J3839" i="82"/>
  <c r="I3839" i="82"/>
  <c r="H3839" i="82"/>
  <c r="G3839" i="82"/>
  <c r="F3839" i="82"/>
  <c r="E3839" i="82"/>
  <c r="D3839" i="82"/>
  <c r="P3839" i="82" s="1"/>
  <c r="P3837" i="82"/>
  <c r="P3836" i="82"/>
  <c r="P3835" i="82"/>
  <c r="P3834" i="82"/>
  <c r="P3833" i="82"/>
  <c r="P3832" i="82"/>
  <c r="P3831" i="82"/>
  <c r="P3830" i="82"/>
  <c r="P3829" i="82"/>
  <c r="P3818" i="82"/>
  <c r="P3817" i="82"/>
  <c r="P3819" i="82" s="1"/>
  <c r="O3815" i="82"/>
  <c r="N3815" i="82"/>
  <c r="M3815" i="82"/>
  <c r="L3815" i="82"/>
  <c r="K3815" i="82"/>
  <c r="I3815" i="82"/>
  <c r="H3815" i="82"/>
  <c r="G3815" i="82"/>
  <c r="F3815" i="82"/>
  <c r="E3815" i="82"/>
  <c r="D3815" i="82"/>
  <c r="P3813" i="82"/>
  <c r="P3812" i="82"/>
  <c r="P3811" i="82"/>
  <c r="P3810" i="82"/>
  <c r="P3809" i="82"/>
  <c r="P3808" i="82"/>
  <c r="P3807" i="82"/>
  <c r="P3806" i="82"/>
  <c r="P3805" i="82"/>
  <c r="P3794" i="82"/>
  <c r="P3793" i="82"/>
  <c r="O3791" i="82"/>
  <c r="N3791" i="82"/>
  <c r="M3791" i="82"/>
  <c r="L3791" i="82"/>
  <c r="K3791" i="82"/>
  <c r="J3791" i="82"/>
  <c r="I3791" i="82"/>
  <c r="H3791" i="82"/>
  <c r="G3791" i="82"/>
  <c r="F3791" i="82"/>
  <c r="E3791" i="82"/>
  <c r="D3791" i="82"/>
  <c r="P3790" i="82"/>
  <c r="P3789" i="82"/>
  <c r="P3788" i="82"/>
  <c r="P3787" i="82"/>
  <c r="P3786" i="82"/>
  <c r="P3785" i="82"/>
  <c r="P3784" i="82"/>
  <c r="P3783" i="82"/>
  <c r="P3782" i="82"/>
  <c r="P3781" i="82"/>
  <c r="P3770" i="82"/>
  <c r="P3769" i="82"/>
  <c r="O3767" i="82"/>
  <c r="N3767" i="82"/>
  <c r="M3767" i="82"/>
  <c r="L3767" i="82"/>
  <c r="K3767" i="82"/>
  <c r="J3767" i="82"/>
  <c r="I3767" i="82"/>
  <c r="H3767" i="82"/>
  <c r="G3767" i="82"/>
  <c r="F3767" i="82"/>
  <c r="E3767" i="82"/>
  <c r="D3767" i="82"/>
  <c r="P3766" i="82"/>
  <c r="P3765" i="82"/>
  <c r="P3764" i="82"/>
  <c r="P3763" i="82"/>
  <c r="P3762" i="82"/>
  <c r="P3761" i="82"/>
  <c r="P3760" i="82"/>
  <c r="P3759" i="82"/>
  <c r="P3758" i="82"/>
  <c r="P3757" i="82"/>
  <c r="P3746" i="82"/>
  <c r="P3745" i="82"/>
  <c r="O3743" i="82"/>
  <c r="N3743" i="82"/>
  <c r="M3743" i="82"/>
  <c r="L3743" i="82"/>
  <c r="K3743" i="82"/>
  <c r="J3743" i="82"/>
  <c r="I3743" i="82"/>
  <c r="H3743" i="82"/>
  <c r="G3743" i="82"/>
  <c r="F3743" i="82"/>
  <c r="E3743" i="82"/>
  <c r="D3743" i="82"/>
  <c r="P3742" i="82"/>
  <c r="P3741" i="82"/>
  <c r="P3740" i="82"/>
  <c r="P3739" i="82"/>
  <c r="P3738" i="82"/>
  <c r="P3737" i="82"/>
  <c r="P3736" i="82"/>
  <c r="P3735" i="82"/>
  <c r="P3734" i="82"/>
  <c r="P3733" i="82"/>
  <c r="P3722" i="82"/>
  <c r="P3721" i="82"/>
  <c r="O3719" i="82"/>
  <c r="N3719" i="82"/>
  <c r="M3719" i="82"/>
  <c r="L3719" i="82"/>
  <c r="K3719" i="82"/>
  <c r="J3719" i="82"/>
  <c r="I3719" i="82"/>
  <c r="H3719" i="82"/>
  <c r="G3719" i="82"/>
  <c r="F3719" i="82"/>
  <c r="E3719" i="82"/>
  <c r="D3719" i="82"/>
  <c r="P3718" i="82"/>
  <c r="P3717" i="82"/>
  <c r="P3716" i="82"/>
  <c r="P3715" i="82"/>
  <c r="P3714" i="82"/>
  <c r="P3713" i="82"/>
  <c r="P3712" i="82"/>
  <c r="P3711" i="82"/>
  <c r="P3710" i="82"/>
  <c r="P3709" i="82"/>
  <c r="P3698" i="82"/>
  <c r="P3697" i="82"/>
  <c r="O3695" i="82"/>
  <c r="N3695" i="82"/>
  <c r="M3695" i="82"/>
  <c r="L3695" i="82"/>
  <c r="K3695" i="82"/>
  <c r="J3695" i="82"/>
  <c r="I3695" i="82"/>
  <c r="H3695" i="82"/>
  <c r="G3695" i="82"/>
  <c r="F3695" i="82"/>
  <c r="E3695" i="82"/>
  <c r="D3695" i="82"/>
  <c r="P3694" i="82"/>
  <c r="P3693" i="82"/>
  <c r="P3692" i="82"/>
  <c r="P3691" i="82"/>
  <c r="P3690" i="82"/>
  <c r="P3689" i="82"/>
  <c r="P3688" i="82"/>
  <c r="P3687" i="82"/>
  <c r="P3686" i="82"/>
  <c r="P3685" i="82"/>
  <c r="P3674" i="82"/>
  <c r="P3673" i="82"/>
  <c r="O3671" i="82"/>
  <c r="N3671" i="82"/>
  <c r="M3671" i="82"/>
  <c r="L3671" i="82"/>
  <c r="K3671" i="82"/>
  <c r="J3671" i="82"/>
  <c r="I3671" i="82"/>
  <c r="H3671" i="82"/>
  <c r="G3671" i="82"/>
  <c r="F3671" i="82"/>
  <c r="E3671" i="82"/>
  <c r="D3671" i="82"/>
  <c r="P3670" i="82"/>
  <c r="P3669" i="82"/>
  <c r="P3668" i="82"/>
  <c r="P3667" i="82"/>
  <c r="P3666" i="82"/>
  <c r="P3665" i="82"/>
  <c r="P3664" i="82"/>
  <c r="P3663" i="82"/>
  <c r="P3662" i="82"/>
  <c r="P3661" i="82"/>
  <c r="P3650" i="82"/>
  <c r="P3649" i="82"/>
  <c r="O3647" i="82"/>
  <c r="N3647" i="82"/>
  <c r="M3647" i="82"/>
  <c r="L3647" i="82"/>
  <c r="K3647" i="82"/>
  <c r="J3647" i="82"/>
  <c r="I3647" i="82"/>
  <c r="H3647" i="82"/>
  <c r="G3647" i="82"/>
  <c r="F3647" i="82"/>
  <c r="E3647" i="82"/>
  <c r="D3647" i="82"/>
  <c r="P3646" i="82"/>
  <c r="P3645" i="82"/>
  <c r="P3644" i="82"/>
  <c r="P3643" i="82"/>
  <c r="P3642" i="82"/>
  <c r="P3641" i="82"/>
  <c r="P3640" i="82"/>
  <c r="P3639" i="82"/>
  <c r="P3638" i="82"/>
  <c r="P3637" i="82"/>
  <c r="P3626" i="82"/>
  <c r="P3625" i="82"/>
  <c r="O3623" i="82"/>
  <c r="N3623" i="82"/>
  <c r="M3623" i="82"/>
  <c r="L3623" i="82"/>
  <c r="K3623" i="82"/>
  <c r="J3623" i="82"/>
  <c r="I3623" i="82"/>
  <c r="H3623" i="82"/>
  <c r="G3623" i="82"/>
  <c r="F3623" i="82"/>
  <c r="E3623" i="82"/>
  <c r="D3623" i="82"/>
  <c r="P3622" i="82"/>
  <c r="P3621" i="82"/>
  <c r="P3620" i="82"/>
  <c r="P3619" i="82"/>
  <c r="P3618" i="82"/>
  <c r="P3617" i="82"/>
  <c r="P3616" i="82"/>
  <c r="P3615" i="82"/>
  <c r="P3614" i="82"/>
  <c r="P3613" i="82"/>
  <c r="P3602" i="82"/>
  <c r="P3601" i="82"/>
  <c r="O3599" i="82"/>
  <c r="N3599" i="82"/>
  <c r="M3599" i="82"/>
  <c r="L3599" i="82"/>
  <c r="K3599" i="82"/>
  <c r="J3599" i="82"/>
  <c r="I3599" i="82"/>
  <c r="H3599" i="82"/>
  <c r="G3599" i="82"/>
  <c r="F3599" i="82"/>
  <c r="E3599" i="82"/>
  <c r="D3599" i="82"/>
  <c r="P3598" i="82"/>
  <c r="P3597" i="82"/>
  <c r="P3596" i="82"/>
  <c r="P3595" i="82"/>
  <c r="P3594" i="82"/>
  <c r="P3593" i="82"/>
  <c r="P3592" i="82"/>
  <c r="P3591" i="82"/>
  <c r="P3590" i="82"/>
  <c r="P3589" i="82"/>
  <c r="P3578" i="82"/>
  <c r="P3577" i="82"/>
  <c r="O3575" i="82"/>
  <c r="N3575" i="82"/>
  <c r="M3575" i="82"/>
  <c r="L3575" i="82"/>
  <c r="K3575" i="82"/>
  <c r="J3575" i="82"/>
  <c r="I3575" i="82"/>
  <c r="H3575" i="82"/>
  <c r="G3575" i="82"/>
  <c r="F3575" i="82"/>
  <c r="E3575" i="82"/>
  <c r="D3575" i="82"/>
  <c r="P3574" i="82"/>
  <c r="P3573" i="82"/>
  <c r="P3572" i="82"/>
  <c r="P3571" i="82"/>
  <c r="P3570" i="82"/>
  <c r="P3569" i="82"/>
  <c r="P3568" i="82"/>
  <c r="P3567" i="82"/>
  <c r="P3566" i="82"/>
  <c r="P3565" i="82"/>
  <c r="P3554" i="82"/>
  <c r="P3553" i="82"/>
  <c r="O3551" i="82"/>
  <c r="N3551" i="82"/>
  <c r="M3551" i="82"/>
  <c r="L3551" i="82"/>
  <c r="K3551" i="82"/>
  <c r="J3551" i="82"/>
  <c r="I3551" i="82"/>
  <c r="H3551" i="82"/>
  <c r="G3551" i="82"/>
  <c r="F3551" i="82"/>
  <c r="E3551" i="82"/>
  <c r="D3551" i="82"/>
  <c r="P3550" i="82"/>
  <c r="P3549" i="82"/>
  <c r="P3548" i="82"/>
  <c r="P3547" i="82"/>
  <c r="P3546" i="82"/>
  <c r="P3545" i="82"/>
  <c r="P3544" i="82"/>
  <c r="P3543" i="82"/>
  <c r="P3542" i="82"/>
  <c r="P3541" i="82"/>
  <c r="P3530" i="82"/>
  <c r="P3529" i="82"/>
  <c r="O3527" i="82"/>
  <c r="N3527" i="82"/>
  <c r="M3527" i="82"/>
  <c r="L3527" i="82"/>
  <c r="K3527" i="82"/>
  <c r="J3527" i="82"/>
  <c r="I3527" i="82"/>
  <c r="H3527" i="82"/>
  <c r="G3527" i="82"/>
  <c r="F3527" i="82"/>
  <c r="E3527" i="82"/>
  <c r="D3527" i="82"/>
  <c r="P3526" i="82"/>
  <c r="P3525" i="82"/>
  <c r="P3524" i="82"/>
  <c r="P3523" i="82"/>
  <c r="P3522" i="82"/>
  <c r="P3521" i="82"/>
  <c r="P3520" i="82"/>
  <c r="P3519" i="82"/>
  <c r="P3518" i="82"/>
  <c r="P3517" i="82"/>
  <c r="P3506" i="82"/>
  <c r="P3505" i="82"/>
  <c r="O3503" i="82"/>
  <c r="N3503" i="82"/>
  <c r="M3503" i="82"/>
  <c r="L3503" i="82"/>
  <c r="K3503" i="82"/>
  <c r="J3503" i="82"/>
  <c r="I3503" i="82"/>
  <c r="H3503" i="82"/>
  <c r="G3503" i="82"/>
  <c r="F3503" i="82"/>
  <c r="E3503" i="82"/>
  <c r="D3503" i="82"/>
  <c r="P3502" i="82"/>
  <c r="P3501" i="82"/>
  <c r="P3500" i="82"/>
  <c r="P3499" i="82"/>
  <c r="P3498" i="82"/>
  <c r="P3497" i="82"/>
  <c r="P3496" i="82"/>
  <c r="P3495" i="82"/>
  <c r="P3494" i="82"/>
  <c r="P3493" i="82"/>
  <c r="P3482" i="82"/>
  <c r="P3481" i="82"/>
  <c r="O3479" i="82"/>
  <c r="N3479" i="82"/>
  <c r="M3479" i="82"/>
  <c r="L3479" i="82"/>
  <c r="K3479" i="82"/>
  <c r="J3479" i="82"/>
  <c r="I3479" i="82"/>
  <c r="H3479" i="82"/>
  <c r="G3479" i="82"/>
  <c r="F3479" i="82"/>
  <c r="E3479" i="82"/>
  <c r="D3479" i="82"/>
  <c r="P3478" i="82"/>
  <c r="P3477" i="82"/>
  <c r="P3476" i="82"/>
  <c r="P3475" i="82"/>
  <c r="P3474" i="82"/>
  <c r="P3473" i="82"/>
  <c r="P3472" i="82"/>
  <c r="P3471" i="82"/>
  <c r="P3470" i="82"/>
  <c r="P3469" i="82"/>
  <c r="P3458" i="82"/>
  <c r="P3457" i="82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4" i="82"/>
  <c r="P3453" i="82"/>
  <c r="P3452" i="82"/>
  <c r="P3451" i="82"/>
  <c r="P3450" i="82"/>
  <c r="P3449" i="82"/>
  <c r="P3448" i="82"/>
  <c r="P3447" i="82"/>
  <c r="P3446" i="82"/>
  <c r="P3445" i="82"/>
  <c r="P3434" i="82"/>
  <c r="P3433" i="82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0" i="82"/>
  <c r="P3429" i="82"/>
  <c r="P3428" i="82"/>
  <c r="P3427" i="82"/>
  <c r="P3426" i="82"/>
  <c r="P3425" i="82"/>
  <c r="P3424" i="82"/>
  <c r="P3423" i="82"/>
  <c r="P3422" i="82"/>
  <c r="P3421" i="82"/>
  <c r="P3410" i="82"/>
  <c r="P3409" i="82"/>
  <c r="O3407" i="82"/>
  <c r="N3407" i="82"/>
  <c r="M3407" i="82"/>
  <c r="L3407" i="82"/>
  <c r="K3407" i="82"/>
  <c r="J3407" i="82"/>
  <c r="I3407" i="82"/>
  <c r="H3407" i="82"/>
  <c r="G3407" i="82"/>
  <c r="F3407" i="82"/>
  <c r="E3407" i="82"/>
  <c r="D3407" i="82"/>
  <c r="P3406" i="82"/>
  <c r="P3405" i="82"/>
  <c r="P3404" i="82"/>
  <c r="P3403" i="82"/>
  <c r="P3402" i="82"/>
  <c r="P3401" i="82"/>
  <c r="P3400" i="82"/>
  <c r="P3399" i="82"/>
  <c r="P3398" i="82"/>
  <c r="P3397" i="82"/>
  <c r="P3386" i="82"/>
  <c r="P3385" i="82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2" i="82"/>
  <c r="P3381" i="82"/>
  <c r="P3380" i="82"/>
  <c r="P3379" i="82"/>
  <c r="P3378" i="82"/>
  <c r="P3377" i="82"/>
  <c r="P3376" i="82"/>
  <c r="P3375" i="82"/>
  <c r="P3374" i="82"/>
  <c r="P3373" i="82"/>
  <c r="P3362" i="82"/>
  <c r="P3361" i="82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8" i="82"/>
  <c r="P3357" i="82"/>
  <c r="P3356" i="82"/>
  <c r="P3355" i="82"/>
  <c r="P3354" i="82"/>
  <c r="P3353" i="82"/>
  <c r="P3352" i="82"/>
  <c r="P3351" i="82"/>
  <c r="P3350" i="82"/>
  <c r="P3349" i="82"/>
  <c r="P3338" i="82"/>
  <c r="P3337" i="82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4" i="82"/>
  <c r="P3333" i="82"/>
  <c r="P3332" i="82"/>
  <c r="P3331" i="82"/>
  <c r="P3330" i="82"/>
  <c r="P3329" i="82"/>
  <c r="P3328" i="82"/>
  <c r="P3327" i="82"/>
  <c r="P3326" i="82"/>
  <c r="P3325" i="82"/>
  <c r="P3314" i="82"/>
  <c r="P3313" i="82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0" i="82"/>
  <c r="P3309" i="82"/>
  <c r="P3308" i="82"/>
  <c r="P3307" i="82"/>
  <c r="P3306" i="82"/>
  <c r="P3305" i="82"/>
  <c r="P3304" i="82"/>
  <c r="P3303" i="82"/>
  <c r="P3302" i="82"/>
  <c r="P3301" i="82"/>
  <c r="P3290" i="82"/>
  <c r="P3289" i="82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6" i="82"/>
  <c r="P3285" i="82"/>
  <c r="P3284" i="82"/>
  <c r="P3283" i="82"/>
  <c r="P3282" i="82"/>
  <c r="P3281" i="82"/>
  <c r="P3280" i="82"/>
  <c r="P3279" i="82"/>
  <c r="P3278" i="82"/>
  <c r="P3277" i="82"/>
  <c r="P3266" i="82"/>
  <c r="P3265" i="82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2" i="82"/>
  <c r="P3261" i="82"/>
  <c r="P3260" i="82"/>
  <c r="P3259" i="82"/>
  <c r="P3258" i="82"/>
  <c r="P3257" i="82"/>
  <c r="P3256" i="82"/>
  <c r="P3255" i="82"/>
  <c r="P3254" i="82"/>
  <c r="P3253" i="82"/>
  <c r="P3242" i="82"/>
  <c r="P3241" i="82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1" i="82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4" i="82"/>
  <c r="P3093" i="82"/>
  <c r="P3092" i="82"/>
  <c r="P3091" i="82"/>
  <c r="P3090" i="82"/>
  <c r="P3089" i="82"/>
  <c r="P3088" i="82"/>
  <c r="P3087" i="82"/>
  <c r="P3086" i="82"/>
  <c r="P3085" i="82"/>
  <c r="P3074" i="82"/>
  <c r="P3073" i="82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0" i="82"/>
  <c r="P3069" i="82"/>
  <c r="P3068" i="82"/>
  <c r="P3067" i="82"/>
  <c r="P3066" i="82"/>
  <c r="P3065" i="82"/>
  <c r="P3064" i="82"/>
  <c r="P3063" i="82"/>
  <c r="P3062" i="82"/>
  <c r="P3061" i="82"/>
  <c r="P3050" i="82"/>
  <c r="P3049" i="82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2" i="82"/>
  <c r="P3021" i="82"/>
  <c r="P3020" i="82"/>
  <c r="P3019" i="82"/>
  <c r="P3018" i="82"/>
  <c r="P3017" i="82"/>
  <c r="P3016" i="82"/>
  <c r="P3015" i="82"/>
  <c r="P3014" i="82"/>
  <c r="P3013" i="82"/>
  <c r="P3002" i="82"/>
  <c r="P3001" i="82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0" i="82"/>
  <c r="P2829" i="82"/>
  <c r="P2828" i="82"/>
  <c r="P2827" i="82"/>
  <c r="P2826" i="82"/>
  <c r="P2825" i="82"/>
  <c r="P2824" i="82"/>
  <c r="P2823" i="82"/>
  <c r="P2822" i="82"/>
  <c r="P2821" i="82"/>
  <c r="P2810" i="82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6" i="82"/>
  <c r="P2805" i="82"/>
  <c r="P2804" i="82"/>
  <c r="P2803" i="82"/>
  <c r="P2802" i="82"/>
  <c r="P2801" i="82"/>
  <c r="P2800" i="82"/>
  <c r="P2799" i="82"/>
  <c r="P2798" i="82"/>
  <c r="P2797" i="82"/>
  <c r="P2786" i="82"/>
  <c r="P2785" i="82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1" i="82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3" i="82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5" i="82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1" i="82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7" i="82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4" i="82"/>
  <c r="P2613" i="82"/>
  <c r="P2612" i="82"/>
  <c r="P2611" i="82"/>
  <c r="P2610" i="82"/>
  <c r="P2609" i="82"/>
  <c r="P2608" i="82"/>
  <c r="P2607" i="82"/>
  <c r="P2606" i="82"/>
  <c r="P2605" i="82"/>
  <c r="P2594" i="82"/>
  <c r="P2593" i="82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0" i="82"/>
  <c r="P2589" i="82"/>
  <c r="P2588" i="82"/>
  <c r="P2587" i="82"/>
  <c r="P2586" i="82"/>
  <c r="P2585" i="82"/>
  <c r="P2584" i="82"/>
  <c r="P2583" i="82"/>
  <c r="P2582" i="82"/>
  <c r="P2581" i="82"/>
  <c r="P2570" i="82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6" i="82"/>
  <c r="P2565" i="82"/>
  <c r="P2564" i="82"/>
  <c r="P2563" i="82"/>
  <c r="P2562" i="82"/>
  <c r="P2561" i="82"/>
  <c r="P2560" i="82"/>
  <c r="P2559" i="82"/>
  <c r="P2558" i="82"/>
  <c r="P2557" i="82"/>
  <c r="P2546" i="82"/>
  <c r="P2545" i="82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1" i="82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3" i="82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2" i="82"/>
  <c r="P2421" i="82"/>
  <c r="P2420" i="82"/>
  <c r="P2419" i="82"/>
  <c r="P2418" i="82"/>
  <c r="P2417" i="82"/>
  <c r="P2416" i="82"/>
  <c r="P2415" i="82"/>
  <c r="P2414" i="82"/>
  <c r="P2413" i="82"/>
  <c r="P2402" i="82"/>
  <c r="P2401" i="82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4" i="82"/>
  <c r="P2373" i="82"/>
  <c r="P2372" i="82"/>
  <c r="P2371" i="82"/>
  <c r="P2370" i="82"/>
  <c r="P2369" i="82"/>
  <c r="P2368" i="82"/>
  <c r="P2367" i="82"/>
  <c r="P2366" i="82"/>
  <c r="P2365" i="82"/>
  <c r="P2354" i="82"/>
  <c r="P2353" i="82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0" i="82"/>
  <c r="P2349" i="82"/>
  <c r="P2348" i="82"/>
  <c r="P2347" i="82"/>
  <c r="P2346" i="82"/>
  <c r="P2345" i="82"/>
  <c r="P2344" i="82"/>
  <c r="P2343" i="82"/>
  <c r="P2342" i="82"/>
  <c r="P2341" i="82"/>
  <c r="P2330" i="82"/>
  <c r="P2329" i="82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2" i="82"/>
  <c r="P2301" i="82"/>
  <c r="P2300" i="82"/>
  <c r="P2299" i="82"/>
  <c r="P2298" i="82"/>
  <c r="P2297" i="82"/>
  <c r="P2296" i="82"/>
  <c r="P2295" i="82"/>
  <c r="P2294" i="82"/>
  <c r="P2293" i="82"/>
  <c r="P2282" i="82"/>
  <c r="P2281" i="82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3" i="82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5" i="82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7" i="82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0" i="82"/>
  <c r="P2109" i="82"/>
  <c r="P2108" i="82"/>
  <c r="P2107" i="82"/>
  <c r="P2106" i="82"/>
  <c r="P2105" i="82"/>
  <c r="P2104" i="82"/>
  <c r="P2103" i="82"/>
  <c r="P2102" i="82"/>
  <c r="P2101" i="82"/>
  <c r="P2090" i="82"/>
  <c r="P2089" i="82"/>
  <c r="O2087" i="82"/>
  <c r="N2087" i="82"/>
  <c r="M2087" i="82"/>
  <c r="L2087" i="82"/>
  <c r="K2087" i="82"/>
  <c r="J2087" i="82"/>
  <c r="I2087" i="82"/>
  <c r="H2087" i="82"/>
  <c r="G2087" i="82"/>
  <c r="F2087" i="82"/>
  <c r="E2087" i="82"/>
  <c r="D2087" i="82"/>
  <c r="P2086" i="82"/>
  <c r="P2085" i="82"/>
  <c r="P2084" i="82"/>
  <c r="P2083" i="82"/>
  <c r="P2082" i="82"/>
  <c r="P2081" i="82"/>
  <c r="P2080" i="82"/>
  <c r="P2079" i="82"/>
  <c r="P2078" i="82"/>
  <c r="P2077" i="82"/>
  <c r="P2066" i="82"/>
  <c r="P2065" i="82"/>
  <c r="O2063" i="82"/>
  <c r="N2063" i="82"/>
  <c r="M2063" i="82"/>
  <c r="L2063" i="82"/>
  <c r="K2063" i="82"/>
  <c r="J2063" i="82"/>
  <c r="I2063" i="82"/>
  <c r="H2063" i="82"/>
  <c r="G2063" i="82"/>
  <c r="F2063" i="82"/>
  <c r="E2063" i="82"/>
  <c r="D2063" i="82"/>
  <c r="P2062" i="82"/>
  <c r="P2061" i="82"/>
  <c r="P2060" i="82"/>
  <c r="P2059" i="82"/>
  <c r="P2058" i="82"/>
  <c r="P2057" i="82"/>
  <c r="P2056" i="82"/>
  <c r="P2055" i="82"/>
  <c r="P2054" i="82"/>
  <c r="P2053" i="82"/>
  <c r="P2042" i="82"/>
  <c r="P2041" i="82"/>
  <c r="O2039" i="82"/>
  <c r="N2039" i="82"/>
  <c r="M2039" i="82"/>
  <c r="L2039" i="82"/>
  <c r="K2039" i="82"/>
  <c r="J2039" i="82"/>
  <c r="I2039" i="82"/>
  <c r="H2039" i="82"/>
  <c r="G2039" i="82"/>
  <c r="F2039" i="82"/>
  <c r="E2039" i="82"/>
  <c r="D2039" i="82"/>
  <c r="P2038" i="82"/>
  <c r="P2037" i="82"/>
  <c r="P2036" i="82"/>
  <c r="P2035" i="82"/>
  <c r="P2034" i="82"/>
  <c r="P2033" i="82"/>
  <c r="P2032" i="82"/>
  <c r="P2031" i="82"/>
  <c r="P2030" i="82"/>
  <c r="P2029" i="82"/>
  <c r="P2018" i="82"/>
  <c r="P2017" i="82"/>
  <c r="O2015" i="82"/>
  <c r="N2015" i="82"/>
  <c r="M2015" i="82"/>
  <c r="L2015" i="82"/>
  <c r="K2015" i="82"/>
  <c r="J2015" i="82"/>
  <c r="I2015" i="82"/>
  <c r="H2015" i="82"/>
  <c r="G2015" i="82"/>
  <c r="F2015" i="82"/>
  <c r="E2015" i="82"/>
  <c r="D2015" i="82"/>
  <c r="P2014" i="82"/>
  <c r="P2013" i="82"/>
  <c r="P2012" i="82"/>
  <c r="P2011" i="82"/>
  <c r="P2010" i="82"/>
  <c r="P2009" i="82"/>
  <c r="P2008" i="82"/>
  <c r="P2007" i="82"/>
  <c r="P2006" i="82"/>
  <c r="P2005" i="82"/>
  <c r="P1994" i="82"/>
  <c r="P1993" i="82"/>
  <c r="O1991" i="82"/>
  <c r="N1991" i="82"/>
  <c r="M1991" i="82"/>
  <c r="L1991" i="82"/>
  <c r="K1991" i="82"/>
  <c r="J1991" i="82"/>
  <c r="I1991" i="82"/>
  <c r="H1991" i="82"/>
  <c r="G1991" i="82"/>
  <c r="F1991" i="82"/>
  <c r="E1991" i="82"/>
  <c r="D1991" i="82"/>
  <c r="P1990" i="82"/>
  <c r="P1989" i="82"/>
  <c r="P1988" i="82"/>
  <c r="P1987" i="82"/>
  <c r="P1986" i="82"/>
  <c r="P1985" i="82"/>
  <c r="P1984" i="82"/>
  <c r="P1983" i="82"/>
  <c r="P1982" i="82"/>
  <c r="P1981" i="82"/>
  <c r="P1970" i="82"/>
  <c r="P1969" i="82"/>
  <c r="O1967" i="82"/>
  <c r="N1967" i="82"/>
  <c r="M1967" i="82"/>
  <c r="L1967" i="82"/>
  <c r="K1967" i="82"/>
  <c r="J1967" i="82"/>
  <c r="I1967" i="82"/>
  <c r="H1967" i="82"/>
  <c r="G1967" i="82"/>
  <c r="F1967" i="82"/>
  <c r="E1967" i="82"/>
  <c r="D1967" i="82"/>
  <c r="P1966" i="82"/>
  <c r="P1965" i="82"/>
  <c r="P1964" i="82"/>
  <c r="P1963" i="82"/>
  <c r="P1962" i="82"/>
  <c r="P1961" i="82"/>
  <c r="P1960" i="82"/>
  <c r="P1959" i="82"/>
  <c r="P1958" i="82"/>
  <c r="P1957" i="82"/>
  <c r="P1946" i="82"/>
  <c r="P1945" i="82"/>
  <c r="O1943" i="82"/>
  <c r="N1943" i="82"/>
  <c r="M1943" i="82"/>
  <c r="L1943" i="82"/>
  <c r="K1943" i="82"/>
  <c r="J1943" i="82"/>
  <c r="I1943" i="82"/>
  <c r="H1943" i="82"/>
  <c r="G1943" i="82"/>
  <c r="F1943" i="82"/>
  <c r="E1943" i="82"/>
  <c r="D1943" i="82"/>
  <c r="P1942" i="82"/>
  <c r="P1941" i="82"/>
  <c r="P1940" i="82"/>
  <c r="P1939" i="82"/>
  <c r="P1938" i="82"/>
  <c r="P1937" i="82"/>
  <c r="P1936" i="82"/>
  <c r="P1935" i="82"/>
  <c r="P1934" i="82"/>
  <c r="P1933" i="82"/>
  <c r="P1922" i="82"/>
  <c r="P1921" i="82"/>
  <c r="O1919" i="82"/>
  <c r="N1919" i="82"/>
  <c r="M1919" i="82"/>
  <c r="L1919" i="82"/>
  <c r="K1919" i="82"/>
  <c r="J1919" i="82"/>
  <c r="I1919" i="82"/>
  <c r="H1919" i="82"/>
  <c r="G1919" i="82"/>
  <c r="F1919" i="82"/>
  <c r="E1919" i="82"/>
  <c r="D1919" i="82"/>
  <c r="P1918" i="82"/>
  <c r="P1917" i="82"/>
  <c r="P1916" i="82"/>
  <c r="P1915" i="82"/>
  <c r="P1914" i="82"/>
  <c r="P1913" i="82"/>
  <c r="P1912" i="82"/>
  <c r="P1911" i="82"/>
  <c r="P1910" i="82"/>
  <c r="P1909" i="82"/>
  <c r="P1898" i="82"/>
  <c r="P1897" i="82"/>
  <c r="O1895" i="82"/>
  <c r="N1895" i="82"/>
  <c r="M1895" i="82"/>
  <c r="L1895" i="82"/>
  <c r="K1895" i="82"/>
  <c r="J1895" i="82"/>
  <c r="I1895" i="82"/>
  <c r="H1895" i="82"/>
  <c r="G1895" i="82"/>
  <c r="F1895" i="82"/>
  <c r="E1895" i="82"/>
  <c r="D1895" i="82"/>
  <c r="P1894" i="82"/>
  <c r="P1893" i="82"/>
  <c r="P1892" i="82"/>
  <c r="P1891" i="82"/>
  <c r="P1890" i="82"/>
  <c r="P1889" i="82"/>
  <c r="P1888" i="82"/>
  <c r="P1887" i="82"/>
  <c r="P1886" i="82"/>
  <c r="P1885" i="82"/>
  <c r="P1874" i="82"/>
  <c r="P1873" i="82"/>
  <c r="O1871" i="82"/>
  <c r="N1871" i="82"/>
  <c r="M1871" i="82"/>
  <c r="L1871" i="82"/>
  <c r="K1871" i="82"/>
  <c r="J1871" i="82"/>
  <c r="I1871" i="82"/>
  <c r="H1871" i="82"/>
  <c r="G1871" i="82"/>
  <c r="F1871" i="82"/>
  <c r="E1871" i="82"/>
  <c r="D1871" i="82"/>
  <c r="P1870" i="82"/>
  <c r="P1869" i="82"/>
  <c r="P1868" i="82"/>
  <c r="P1867" i="82"/>
  <c r="P1866" i="82"/>
  <c r="P1865" i="82"/>
  <c r="P1864" i="82"/>
  <c r="P1863" i="82"/>
  <c r="P1862" i="82"/>
  <c r="P1861" i="82"/>
  <c r="P1850" i="82"/>
  <c r="P1849" i="82"/>
  <c r="O1847" i="82"/>
  <c r="N1847" i="82"/>
  <c r="M1847" i="82"/>
  <c r="L1847" i="82"/>
  <c r="K1847" i="82"/>
  <c r="J1847" i="82"/>
  <c r="I1847" i="82"/>
  <c r="H1847" i="82"/>
  <c r="G1847" i="82"/>
  <c r="F1847" i="82"/>
  <c r="E1847" i="82"/>
  <c r="D1847" i="82"/>
  <c r="P1846" i="82"/>
  <c r="P1845" i="82"/>
  <c r="P1844" i="82"/>
  <c r="P1843" i="82"/>
  <c r="P1842" i="82"/>
  <c r="P1841" i="82"/>
  <c r="P1840" i="82"/>
  <c r="P1839" i="82"/>
  <c r="P1838" i="82"/>
  <c r="P1837" i="82"/>
  <c r="P1826" i="82"/>
  <c r="P1825" i="82"/>
  <c r="O1823" i="82"/>
  <c r="N1823" i="82"/>
  <c r="M1823" i="82"/>
  <c r="L1823" i="82"/>
  <c r="K1823" i="82"/>
  <c r="J1823" i="82"/>
  <c r="I1823" i="82"/>
  <c r="H1823" i="82"/>
  <c r="G1823" i="82"/>
  <c r="F1823" i="82"/>
  <c r="E1823" i="82"/>
  <c r="D1823" i="82"/>
  <c r="P1822" i="82"/>
  <c r="P1821" i="82"/>
  <c r="P1820" i="82"/>
  <c r="P1819" i="82"/>
  <c r="P1818" i="82"/>
  <c r="P1817" i="82"/>
  <c r="P1816" i="82"/>
  <c r="P1815" i="82"/>
  <c r="P1814" i="82"/>
  <c r="P1813" i="82"/>
  <c r="P1802" i="82"/>
  <c r="P1801" i="82"/>
  <c r="O1799" i="82"/>
  <c r="N1799" i="82"/>
  <c r="M1799" i="82"/>
  <c r="L1799" i="82"/>
  <c r="K1799" i="82"/>
  <c r="J1799" i="82"/>
  <c r="I1799" i="82"/>
  <c r="H1799" i="82"/>
  <c r="G1799" i="82"/>
  <c r="F1799" i="82"/>
  <c r="E1799" i="82"/>
  <c r="D1799" i="82"/>
  <c r="P1798" i="82"/>
  <c r="P1797" i="82"/>
  <c r="P1796" i="82"/>
  <c r="P1795" i="82"/>
  <c r="P1794" i="82"/>
  <c r="P1793" i="82"/>
  <c r="P1792" i="82"/>
  <c r="P1791" i="82"/>
  <c r="P1790" i="82"/>
  <c r="P1789" i="82"/>
  <c r="P1778" i="82"/>
  <c r="P1777" i="82"/>
  <c r="O1775" i="82"/>
  <c r="N1775" i="82"/>
  <c r="M1775" i="82"/>
  <c r="L1775" i="82"/>
  <c r="K1775" i="82"/>
  <c r="J1775" i="82"/>
  <c r="I1775" i="82"/>
  <c r="H1775" i="82"/>
  <c r="G1775" i="82"/>
  <c r="F1775" i="82"/>
  <c r="E1775" i="82"/>
  <c r="D1775" i="82"/>
  <c r="P1774" i="82"/>
  <c r="P1773" i="82"/>
  <c r="P1772" i="82"/>
  <c r="P1771" i="82"/>
  <c r="P1770" i="82"/>
  <c r="P1769" i="82"/>
  <c r="P1768" i="82"/>
  <c r="P1767" i="82"/>
  <c r="P1766" i="82"/>
  <c r="P1765" i="82"/>
  <c r="P1754" i="82"/>
  <c r="P1753" i="82"/>
  <c r="O1751" i="82"/>
  <c r="N1751" i="82"/>
  <c r="M1751" i="82"/>
  <c r="L1751" i="82"/>
  <c r="K1751" i="82"/>
  <c r="J1751" i="82"/>
  <c r="I1751" i="82"/>
  <c r="H1751" i="82"/>
  <c r="G1751" i="82"/>
  <c r="F1751" i="82"/>
  <c r="E1751" i="82"/>
  <c r="D1751" i="82"/>
  <c r="P1750" i="82"/>
  <c r="P1749" i="82"/>
  <c r="P1748" i="82"/>
  <c r="P1747" i="82"/>
  <c r="P1746" i="82"/>
  <c r="P1745" i="82"/>
  <c r="P1744" i="82"/>
  <c r="P1743" i="82"/>
  <c r="P1742" i="82"/>
  <c r="P1741" i="82"/>
  <c r="P1730" i="82"/>
  <c r="P1729" i="82"/>
  <c r="O1727" i="82"/>
  <c r="N1727" i="82"/>
  <c r="M1727" i="82"/>
  <c r="L1727" i="82"/>
  <c r="K1727" i="82"/>
  <c r="J1727" i="82"/>
  <c r="I1727" i="82"/>
  <c r="H1727" i="82"/>
  <c r="G1727" i="82"/>
  <c r="F1727" i="82"/>
  <c r="E1727" i="82"/>
  <c r="D1727" i="82"/>
  <c r="P1726" i="82"/>
  <c r="P1725" i="82"/>
  <c r="P1724" i="82"/>
  <c r="P1723" i="82"/>
  <c r="P1722" i="82"/>
  <c r="P1721" i="82"/>
  <c r="P1720" i="82"/>
  <c r="P1719" i="82"/>
  <c r="P1718" i="82"/>
  <c r="P1717" i="82"/>
  <c r="P1706" i="82"/>
  <c r="P1705" i="82"/>
  <c r="O1703" i="82"/>
  <c r="N1703" i="82"/>
  <c r="M1703" i="82"/>
  <c r="L1703" i="82"/>
  <c r="K1703" i="82"/>
  <c r="J1703" i="82"/>
  <c r="I1703" i="82"/>
  <c r="H1703" i="82"/>
  <c r="G1703" i="82"/>
  <c r="F1703" i="82"/>
  <c r="E1703" i="82"/>
  <c r="D1703" i="82"/>
  <c r="P1702" i="82"/>
  <c r="P1701" i="82"/>
  <c r="P1700" i="82"/>
  <c r="P1699" i="82"/>
  <c r="P1698" i="82"/>
  <c r="P1697" i="82"/>
  <c r="P1696" i="82"/>
  <c r="P1695" i="82"/>
  <c r="P1694" i="82"/>
  <c r="P1693" i="82"/>
  <c r="P1682" i="82"/>
  <c r="P1681" i="82"/>
  <c r="O1679" i="82"/>
  <c r="N1679" i="82"/>
  <c r="M1679" i="82"/>
  <c r="L1679" i="82"/>
  <c r="K1679" i="82"/>
  <c r="J1679" i="82"/>
  <c r="I1679" i="82"/>
  <c r="H1679" i="82"/>
  <c r="G1679" i="82"/>
  <c r="F1679" i="82"/>
  <c r="E1679" i="82"/>
  <c r="D1679" i="82"/>
  <c r="P1678" i="82"/>
  <c r="P1677" i="82"/>
  <c r="P1676" i="82"/>
  <c r="P1675" i="82"/>
  <c r="P1674" i="82"/>
  <c r="P1673" i="82"/>
  <c r="P1672" i="82"/>
  <c r="P1671" i="82"/>
  <c r="P1670" i="82"/>
  <c r="P1669" i="82"/>
  <c r="P1658" i="82"/>
  <c r="P1657" i="82"/>
  <c r="O1655" i="82"/>
  <c r="N1655" i="82"/>
  <c r="M1655" i="82"/>
  <c r="L1655" i="82"/>
  <c r="K1655" i="82"/>
  <c r="J1655" i="82"/>
  <c r="I1655" i="82"/>
  <c r="H1655" i="82"/>
  <c r="G1655" i="82"/>
  <c r="F1655" i="82"/>
  <c r="E1655" i="82"/>
  <c r="D1655" i="82"/>
  <c r="P1654" i="82"/>
  <c r="P1653" i="82"/>
  <c r="P1652" i="82"/>
  <c r="P1651" i="82"/>
  <c r="P1650" i="82"/>
  <c r="P1649" i="82"/>
  <c r="P1648" i="82"/>
  <c r="P1647" i="82"/>
  <c r="P1646" i="82"/>
  <c r="P1645" i="82"/>
  <c r="P1634" i="82"/>
  <c r="P1633" i="82"/>
  <c r="O1631" i="82"/>
  <c r="N1631" i="82"/>
  <c r="M1631" i="82"/>
  <c r="L1631" i="82"/>
  <c r="K1631" i="82"/>
  <c r="J1631" i="82"/>
  <c r="I1631" i="82"/>
  <c r="H1631" i="82"/>
  <c r="G1631" i="82"/>
  <c r="F1631" i="82"/>
  <c r="E1631" i="82"/>
  <c r="D1631" i="82"/>
  <c r="P1630" i="82"/>
  <c r="P1629" i="82"/>
  <c r="P1628" i="82"/>
  <c r="P1627" i="82"/>
  <c r="P1626" i="82"/>
  <c r="P1625" i="82"/>
  <c r="P1624" i="82"/>
  <c r="P1623" i="82"/>
  <c r="P1622" i="82"/>
  <c r="P1621" i="82"/>
  <c r="P1610" i="82"/>
  <c r="P1609" i="82"/>
  <c r="O1607" i="82"/>
  <c r="N1607" i="82"/>
  <c r="M1607" i="82"/>
  <c r="L1607" i="82"/>
  <c r="K1607" i="82"/>
  <c r="J1607" i="82"/>
  <c r="I1607" i="82"/>
  <c r="H1607" i="82"/>
  <c r="G1607" i="82"/>
  <c r="F1607" i="82"/>
  <c r="E1607" i="82"/>
  <c r="D1607" i="82"/>
  <c r="P1606" i="82"/>
  <c r="P1605" i="82"/>
  <c r="P1604" i="82"/>
  <c r="P1603" i="82"/>
  <c r="P1602" i="82"/>
  <c r="P1601" i="82"/>
  <c r="P1600" i="82"/>
  <c r="P1599" i="82"/>
  <c r="P1598" i="82"/>
  <c r="P1597" i="82"/>
  <c r="P1586" i="82"/>
  <c r="P1585" i="82"/>
  <c r="O1583" i="82"/>
  <c r="N1583" i="82"/>
  <c r="M1583" i="82"/>
  <c r="L1583" i="82"/>
  <c r="K1583" i="82"/>
  <c r="J1583" i="82"/>
  <c r="I1583" i="82"/>
  <c r="H1583" i="82"/>
  <c r="G1583" i="82"/>
  <c r="F1583" i="82"/>
  <c r="E1583" i="82"/>
  <c r="D1583" i="82"/>
  <c r="P1582" i="82"/>
  <c r="P1581" i="82"/>
  <c r="P1580" i="82"/>
  <c r="P1579" i="82"/>
  <c r="P1578" i="82"/>
  <c r="P1577" i="82"/>
  <c r="P1576" i="82"/>
  <c r="P1575" i="82"/>
  <c r="P1574" i="82"/>
  <c r="P1573" i="82"/>
  <c r="P1562" i="82"/>
  <c r="P1561" i="82"/>
  <c r="O1559" i="82"/>
  <c r="N1559" i="82"/>
  <c r="M1559" i="82"/>
  <c r="L1559" i="82"/>
  <c r="K1559" i="82"/>
  <c r="J1559" i="82"/>
  <c r="I1559" i="82"/>
  <c r="H1559" i="82"/>
  <c r="G1559" i="82"/>
  <c r="F1559" i="82"/>
  <c r="E1559" i="82"/>
  <c r="D1559" i="82"/>
  <c r="P1558" i="82"/>
  <c r="P1557" i="82"/>
  <c r="P1556" i="82"/>
  <c r="P1555" i="82"/>
  <c r="P1554" i="82"/>
  <c r="P1553" i="82"/>
  <c r="P1552" i="82"/>
  <c r="P1551" i="82"/>
  <c r="P1550" i="82"/>
  <c r="P1549" i="82"/>
  <c r="P1538" i="82"/>
  <c r="P1537" i="82"/>
  <c r="O1535" i="82"/>
  <c r="N1535" i="82"/>
  <c r="M1535" i="82"/>
  <c r="L1535" i="82"/>
  <c r="K1535" i="82"/>
  <c r="J1535" i="82"/>
  <c r="I1535" i="82"/>
  <c r="H1535" i="82"/>
  <c r="G1535" i="82"/>
  <c r="F1535" i="82"/>
  <c r="E1535" i="82"/>
  <c r="D1535" i="82"/>
  <c r="P1534" i="82"/>
  <c r="P1533" i="82"/>
  <c r="P1532" i="82"/>
  <c r="P1531" i="82"/>
  <c r="P1530" i="82"/>
  <c r="P1529" i="82"/>
  <c r="P1528" i="82"/>
  <c r="P1527" i="82"/>
  <c r="P1526" i="82"/>
  <c r="P1525" i="82"/>
  <c r="P1514" i="82"/>
  <c r="P1513" i="82"/>
  <c r="O1511" i="82"/>
  <c r="N1511" i="82"/>
  <c r="M1511" i="82"/>
  <c r="L1511" i="82"/>
  <c r="K1511" i="82"/>
  <c r="J1511" i="82"/>
  <c r="I1511" i="82"/>
  <c r="H1511" i="82"/>
  <c r="G1511" i="82"/>
  <c r="F1511" i="82"/>
  <c r="E1511" i="82"/>
  <c r="D1511" i="82"/>
  <c r="P1510" i="82"/>
  <c r="P1509" i="82"/>
  <c r="P1508" i="82"/>
  <c r="P1507" i="82"/>
  <c r="P1506" i="82"/>
  <c r="P1505" i="82"/>
  <c r="P1504" i="82"/>
  <c r="P1503" i="82"/>
  <c r="P1502" i="82"/>
  <c r="P1501" i="82"/>
  <c r="P1490" i="82"/>
  <c r="P1489" i="82"/>
  <c r="O1487" i="82"/>
  <c r="N1487" i="82"/>
  <c r="M1487" i="82"/>
  <c r="L1487" i="82"/>
  <c r="K1487" i="82"/>
  <c r="J1487" i="82"/>
  <c r="I1487" i="82"/>
  <c r="H1487" i="82"/>
  <c r="G1487" i="82"/>
  <c r="F1487" i="82"/>
  <c r="E1487" i="82"/>
  <c r="D1487" i="82"/>
  <c r="P1486" i="82"/>
  <c r="P1485" i="82"/>
  <c r="P1484" i="82"/>
  <c r="P1483" i="82"/>
  <c r="P1482" i="82"/>
  <c r="P1481" i="82"/>
  <c r="P1480" i="82"/>
  <c r="P1479" i="82"/>
  <c r="P1478" i="82"/>
  <c r="P1477" i="82"/>
  <c r="P1466" i="82"/>
  <c r="P1465" i="82"/>
  <c r="O1463" i="82"/>
  <c r="N1463" i="82"/>
  <c r="M1463" i="82"/>
  <c r="L1463" i="82"/>
  <c r="K1463" i="82"/>
  <c r="J1463" i="82"/>
  <c r="I1463" i="82"/>
  <c r="H1463" i="82"/>
  <c r="G1463" i="82"/>
  <c r="F1463" i="82"/>
  <c r="E1463" i="82"/>
  <c r="D1463" i="82"/>
  <c r="P1462" i="82"/>
  <c r="P1461" i="82"/>
  <c r="P1460" i="82"/>
  <c r="P1459" i="82"/>
  <c r="P1458" i="82"/>
  <c r="P1457" i="82"/>
  <c r="P1456" i="82"/>
  <c r="P1455" i="82"/>
  <c r="P1454" i="82"/>
  <c r="P1453" i="82"/>
  <c r="P1442" i="82"/>
  <c r="P1441" i="82"/>
  <c r="O1439" i="82"/>
  <c r="N1439" i="82"/>
  <c r="M1439" i="82"/>
  <c r="L1439" i="82"/>
  <c r="K1439" i="82"/>
  <c r="J1439" i="82"/>
  <c r="I1439" i="82"/>
  <c r="H1439" i="82"/>
  <c r="G1439" i="82"/>
  <c r="F1439" i="82"/>
  <c r="E1439" i="82"/>
  <c r="D1439" i="82"/>
  <c r="P1438" i="82"/>
  <c r="P1437" i="82"/>
  <c r="P1436" i="82"/>
  <c r="P1435" i="82"/>
  <c r="P1434" i="82"/>
  <c r="P1433" i="82"/>
  <c r="P1432" i="82"/>
  <c r="P1431" i="82"/>
  <c r="P1430" i="82"/>
  <c r="P1429" i="82"/>
  <c r="P1418" i="82"/>
  <c r="P1417" i="82"/>
  <c r="O1415" i="82"/>
  <c r="N1415" i="82"/>
  <c r="M1415" i="82"/>
  <c r="L1415" i="82"/>
  <c r="K1415" i="82"/>
  <c r="J1415" i="82"/>
  <c r="I1415" i="82"/>
  <c r="H1415" i="82"/>
  <c r="G1415" i="82"/>
  <c r="F1415" i="82"/>
  <c r="E1415" i="82"/>
  <c r="D1415" i="82"/>
  <c r="P1414" i="82"/>
  <c r="P1413" i="82"/>
  <c r="P1412" i="82"/>
  <c r="P1411" i="82"/>
  <c r="P1410" i="82"/>
  <c r="P1409" i="82"/>
  <c r="P1408" i="82"/>
  <c r="P1407" i="82"/>
  <c r="P1406" i="82"/>
  <c r="P1405" i="82"/>
  <c r="P1394" i="82"/>
  <c r="P1393" i="82"/>
  <c r="O1391" i="82"/>
  <c r="N1391" i="82"/>
  <c r="M1391" i="82"/>
  <c r="L1391" i="82"/>
  <c r="K1391" i="82"/>
  <c r="J1391" i="82"/>
  <c r="I1391" i="82"/>
  <c r="H1391" i="82"/>
  <c r="G1391" i="82"/>
  <c r="F1391" i="82"/>
  <c r="E1391" i="82"/>
  <c r="D1391" i="82"/>
  <c r="P1390" i="82"/>
  <c r="P1389" i="82"/>
  <c r="P1388" i="82"/>
  <c r="P1387" i="82"/>
  <c r="P1386" i="82"/>
  <c r="P1385" i="82"/>
  <c r="P1384" i="82"/>
  <c r="P1383" i="82"/>
  <c r="P1382" i="82"/>
  <c r="P1381" i="82"/>
  <c r="P1370" i="82"/>
  <c r="P1369" i="82"/>
  <c r="O1367" i="82"/>
  <c r="N1367" i="82"/>
  <c r="M1367" i="82"/>
  <c r="L1367" i="82"/>
  <c r="K1367" i="82"/>
  <c r="J1367" i="82"/>
  <c r="I1367" i="82"/>
  <c r="H1367" i="82"/>
  <c r="G1367" i="82"/>
  <c r="F1367" i="82"/>
  <c r="E1367" i="82"/>
  <c r="D1367" i="82"/>
  <c r="P1366" i="82"/>
  <c r="P1365" i="82"/>
  <c r="P1364" i="82"/>
  <c r="P1363" i="82"/>
  <c r="P1362" i="82"/>
  <c r="P1361" i="82"/>
  <c r="P1360" i="82"/>
  <c r="P1359" i="82"/>
  <c r="P1358" i="82"/>
  <c r="P1357" i="82"/>
  <c r="P1346" i="82"/>
  <c r="P1345" i="82"/>
  <c r="O1343" i="82"/>
  <c r="N1343" i="82"/>
  <c r="M1343" i="82"/>
  <c r="L1343" i="82"/>
  <c r="K1343" i="82"/>
  <c r="J1343" i="82"/>
  <c r="I1343" i="82"/>
  <c r="H1343" i="82"/>
  <c r="G1343" i="82"/>
  <c r="F1343" i="82"/>
  <c r="E1343" i="82"/>
  <c r="D1343" i="82"/>
  <c r="P1342" i="82"/>
  <c r="P1341" i="82"/>
  <c r="P1340" i="82"/>
  <c r="P1339" i="82"/>
  <c r="P1338" i="82"/>
  <c r="P1337" i="82"/>
  <c r="P1336" i="82"/>
  <c r="P1335" i="82"/>
  <c r="P1334" i="82"/>
  <c r="P1333" i="82"/>
  <c r="P1322" i="82"/>
  <c r="P1321" i="82"/>
  <c r="O1319" i="82"/>
  <c r="N1319" i="82"/>
  <c r="M1319" i="82"/>
  <c r="L1319" i="82"/>
  <c r="K1319" i="82"/>
  <c r="J1319" i="82"/>
  <c r="I1319" i="82"/>
  <c r="H1319" i="82"/>
  <c r="G1319" i="82"/>
  <c r="F1319" i="82"/>
  <c r="E1319" i="82"/>
  <c r="D1319" i="82"/>
  <c r="P1318" i="82"/>
  <c r="P1317" i="82"/>
  <c r="P1316" i="82"/>
  <c r="P1315" i="82"/>
  <c r="P1314" i="82"/>
  <c r="P1313" i="82"/>
  <c r="P1312" i="82"/>
  <c r="P1311" i="82"/>
  <c r="P1310" i="82"/>
  <c r="P1309" i="82"/>
  <c r="P1298" i="82"/>
  <c r="P1297" i="82"/>
  <c r="O1295" i="82"/>
  <c r="N1295" i="82"/>
  <c r="M1295" i="82"/>
  <c r="L1295" i="82"/>
  <c r="K1295" i="82"/>
  <c r="J1295" i="82"/>
  <c r="I1295" i="82"/>
  <c r="H1295" i="82"/>
  <c r="G1295" i="82"/>
  <c r="F1295" i="82"/>
  <c r="E1295" i="82"/>
  <c r="D1295" i="82"/>
  <c r="P1294" i="82"/>
  <c r="P1293" i="82"/>
  <c r="P1292" i="82"/>
  <c r="P1291" i="82"/>
  <c r="P1290" i="82"/>
  <c r="P1289" i="82"/>
  <c r="P1288" i="82"/>
  <c r="P1287" i="82"/>
  <c r="P1286" i="82"/>
  <c r="P1285" i="82"/>
  <c r="P1274" i="82"/>
  <c r="P1273" i="82"/>
  <c r="O1271" i="82"/>
  <c r="N1271" i="82"/>
  <c r="M1271" i="82"/>
  <c r="L1271" i="82"/>
  <c r="K1271" i="82"/>
  <c r="J1271" i="82"/>
  <c r="I1271" i="82"/>
  <c r="H1271" i="82"/>
  <c r="G1271" i="82"/>
  <c r="F1271" i="82"/>
  <c r="E1271" i="82"/>
  <c r="D1271" i="82"/>
  <c r="P1270" i="82"/>
  <c r="P1269" i="82"/>
  <c r="P1268" i="82"/>
  <c r="P1267" i="82"/>
  <c r="P1266" i="82"/>
  <c r="P1265" i="82"/>
  <c r="P1264" i="82"/>
  <c r="P1263" i="82"/>
  <c r="P1262" i="82"/>
  <c r="P1261" i="82"/>
  <c r="P1250" i="82"/>
  <c r="P1249" i="82"/>
  <c r="O1247" i="82"/>
  <c r="N1247" i="82"/>
  <c r="M1247" i="82"/>
  <c r="L1247" i="82"/>
  <c r="K1247" i="82"/>
  <c r="J1247" i="82"/>
  <c r="I1247" i="82"/>
  <c r="H1247" i="82"/>
  <c r="G1247" i="82"/>
  <c r="F1247" i="82"/>
  <c r="E1247" i="82"/>
  <c r="D1247" i="82"/>
  <c r="P1246" i="82"/>
  <c r="P1245" i="82"/>
  <c r="P1244" i="82"/>
  <c r="P1243" i="82"/>
  <c r="P1242" i="82"/>
  <c r="P1241" i="82"/>
  <c r="P1240" i="82"/>
  <c r="P1239" i="82"/>
  <c r="P1238" i="82"/>
  <c r="P1237" i="82"/>
  <c r="P1226" i="82"/>
  <c r="P1225" i="82"/>
  <c r="O1223" i="82"/>
  <c r="N1223" i="82"/>
  <c r="M1223" i="82"/>
  <c r="L1223" i="82"/>
  <c r="K1223" i="82"/>
  <c r="J1223" i="82"/>
  <c r="I1223" i="82"/>
  <c r="H1223" i="82"/>
  <c r="G1223" i="82"/>
  <c r="F1223" i="82"/>
  <c r="E1223" i="82"/>
  <c r="D1223" i="82"/>
  <c r="P1222" i="82"/>
  <c r="P1221" i="82"/>
  <c r="P1220" i="82"/>
  <c r="P1219" i="82"/>
  <c r="P1218" i="82"/>
  <c r="P1217" i="82"/>
  <c r="P1216" i="82"/>
  <c r="P1215" i="82"/>
  <c r="P1214" i="82"/>
  <c r="P1213" i="82"/>
  <c r="P1202" i="82"/>
  <c r="P1201" i="82"/>
  <c r="O1199" i="82"/>
  <c r="N1199" i="82"/>
  <c r="M1199" i="82"/>
  <c r="L1199" i="82"/>
  <c r="K1199" i="82"/>
  <c r="J1199" i="82"/>
  <c r="I1199" i="82"/>
  <c r="H1199" i="82"/>
  <c r="G1199" i="82"/>
  <c r="F1199" i="82"/>
  <c r="E1199" i="82"/>
  <c r="D1199" i="82"/>
  <c r="P1198" i="82"/>
  <c r="P1197" i="82"/>
  <c r="P1196" i="82"/>
  <c r="P1195" i="82"/>
  <c r="P1194" i="82"/>
  <c r="P1193" i="82"/>
  <c r="P1192" i="82"/>
  <c r="P1191" i="82"/>
  <c r="P1190" i="82"/>
  <c r="P1189" i="82"/>
  <c r="P1178" i="82"/>
  <c r="P1177" i="82"/>
  <c r="O1175" i="82"/>
  <c r="N1175" i="82"/>
  <c r="M1175" i="82"/>
  <c r="L1175" i="82"/>
  <c r="K1175" i="82"/>
  <c r="J1175" i="82"/>
  <c r="I1175" i="82"/>
  <c r="H1175" i="82"/>
  <c r="G1175" i="82"/>
  <c r="F1175" i="82"/>
  <c r="E1175" i="82"/>
  <c r="D1175" i="82"/>
  <c r="P1174" i="82"/>
  <c r="P1173" i="82"/>
  <c r="P1172" i="82"/>
  <c r="P1171" i="82"/>
  <c r="P1170" i="82"/>
  <c r="P1169" i="82"/>
  <c r="P1168" i="82"/>
  <c r="P1167" i="82"/>
  <c r="P1166" i="82"/>
  <c r="P1165" i="82"/>
  <c r="P1154" i="82"/>
  <c r="P1153" i="82"/>
  <c r="O1151" i="82"/>
  <c r="N1151" i="82"/>
  <c r="M1151" i="82"/>
  <c r="L1151" i="82"/>
  <c r="K1151" i="82"/>
  <c r="J1151" i="82"/>
  <c r="I1151" i="82"/>
  <c r="H1151" i="82"/>
  <c r="G1151" i="82"/>
  <c r="F1151" i="82"/>
  <c r="E1151" i="82"/>
  <c r="D1151" i="82"/>
  <c r="P1150" i="82"/>
  <c r="P1149" i="82"/>
  <c r="P1148" i="82"/>
  <c r="P1147" i="82"/>
  <c r="P1146" i="82"/>
  <c r="P1145" i="82"/>
  <c r="P1144" i="82"/>
  <c r="P1143" i="82"/>
  <c r="P1142" i="82"/>
  <c r="P1141" i="82"/>
  <c r="P1130" i="82"/>
  <c r="P1129" i="82"/>
  <c r="O1127" i="82"/>
  <c r="N1127" i="82"/>
  <c r="M1127" i="82"/>
  <c r="L1127" i="82"/>
  <c r="K1127" i="82"/>
  <c r="J1127" i="82"/>
  <c r="I1127" i="82"/>
  <c r="H1127" i="82"/>
  <c r="G1127" i="82"/>
  <c r="F1127" i="82"/>
  <c r="E1127" i="82"/>
  <c r="D1127" i="82"/>
  <c r="P1126" i="82"/>
  <c r="P1125" i="82"/>
  <c r="P1124" i="82"/>
  <c r="P1123" i="82"/>
  <c r="P1122" i="82"/>
  <c r="P1121" i="82"/>
  <c r="P1120" i="82"/>
  <c r="P1119" i="82"/>
  <c r="P1118" i="82"/>
  <c r="P1117" i="82"/>
  <c r="P1106" i="82"/>
  <c r="P1105" i="82"/>
  <c r="O1103" i="82"/>
  <c r="N1103" i="82"/>
  <c r="M1103" i="82"/>
  <c r="L1103" i="82"/>
  <c r="K1103" i="82"/>
  <c r="J1103" i="82"/>
  <c r="I1103" i="82"/>
  <c r="H1103" i="82"/>
  <c r="G1103" i="82"/>
  <c r="F1103" i="82"/>
  <c r="E1103" i="82"/>
  <c r="D1103" i="82"/>
  <c r="P1102" i="82"/>
  <c r="P1101" i="82"/>
  <c r="P1100" i="82"/>
  <c r="P1099" i="82"/>
  <c r="P1098" i="82"/>
  <c r="P1097" i="82"/>
  <c r="P1096" i="82"/>
  <c r="P1095" i="82"/>
  <c r="P1094" i="82"/>
  <c r="P1093" i="82"/>
  <c r="P1082" i="82"/>
  <c r="P1081" i="82"/>
  <c r="O1079" i="82"/>
  <c r="N1079" i="82"/>
  <c r="M1079" i="82"/>
  <c r="L1079" i="82"/>
  <c r="K1079" i="82"/>
  <c r="J1079" i="82"/>
  <c r="I1079" i="82"/>
  <c r="H1079" i="82"/>
  <c r="G1079" i="82"/>
  <c r="F1079" i="82"/>
  <c r="E1079" i="82"/>
  <c r="D1079" i="82"/>
  <c r="P1078" i="82"/>
  <c r="P1077" i="82"/>
  <c r="P1076" i="82"/>
  <c r="P1075" i="82"/>
  <c r="P1074" i="82"/>
  <c r="P1073" i="82"/>
  <c r="P1072" i="82"/>
  <c r="P1071" i="82"/>
  <c r="P1070" i="82"/>
  <c r="P1069" i="82"/>
  <c r="P1058" i="82"/>
  <c r="P1057" i="82"/>
  <c r="O1055" i="82"/>
  <c r="N1055" i="82"/>
  <c r="M1055" i="82"/>
  <c r="L1055" i="82"/>
  <c r="K1055" i="82"/>
  <c r="J1055" i="82"/>
  <c r="I1055" i="82"/>
  <c r="H1055" i="82"/>
  <c r="G1055" i="82"/>
  <c r="F1055" i="82"/>
  <c r="E1055" i="82"/>
  <c r="D1055" i="82"/>
  <c r="P1054" i="82"/>
  <c r="P1053" i="82"/>
  <c r="P1052" i="82"/>
  <c r="P1051" i="82"/>
  <c r="P1050" i="82"/>
  <c r="P1049" i="82"/>
  <c r="P1048" i="82"/>
  <c r="P1047" i="82"/>
  <c r="P1046" i="82"/>
  <c r="P1045" i="82"/>
  <c r="P1034" i="82"/>
  <c r="P1033" i="82"/>
  <c r="O1031" i="82"/>
  <c r="N1031" i="82"/>
  <c r="M1031" i="82"/>
  <c r="L1031" i="82"/>
  <c r="K1031" i="82"/>
  <c r="J1031" i="82"/>
  <c r="I1031" i="82"/>
  <c r="H1031" i="82"/>
  <c r="G1031" i="82"/>
  <c r="F1031" i="82"/>
  <c r="E1031" i="82"/>
  <c r="D1031" i="82"/>
  <c r="P1030" i="82"/>
  <c r="P1029" i="82"/>
  <c r="P1028" i="82"/>
  <c r="P1027" i="82"/>
  <c r="P1026" i="82"/>
  <c r="P1025" i="82"/>
  <c r="P1024" i="82"/>
  <c r="P1023" i="82"/>
  <c r="P1022" i="82"/>
  <c r="P1021" i="82"/>
  <c r="P1010" i="82"/>
  <c r="P1009" i="82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F263" i="82"/>
  <c r="P254" i="82"/>
  <c r="P770" i="82"/>
  <c r="P769" i="82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7" i="82" s="1"/>
  <c r="P745" i="82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3" i="82" s="1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6" i="82"/>
  <c r="P405" i="82"/>
  <c r="P404" i="82"/>
  <c r="P403" i="82"/>
  <c r="P402" i="82"/>
  <c r="P401" i="82"/>
  <c r="P400" i="82"/>
  <c r="P399" i="82"/>
  <c r="P398" i="82"/>
  <c r="P397" i="82"/>
  <c r="I34" i="52"/>
  <c r="F7" i="52"/>
  <c r="F6" i="52" s="1"/>
  <c r="F17" i="52" s="1"/>
  <c r="M157" i="48"/>
  <c r="I13" i="52" s="1"/>
  <c r="O16" i="43" s="1"/>
  <c r="AF7" i="48"/>
  <c r="I14" i="52"/>
  <c r="O17" i="43" s="1"/>
  <c r="P407" i="82" l="1"/>
  <c r="P431" i="82"/>
  <c r="P435" i="82"/>
  <c r="P455" i="82"/>
  <c r="P479" i="82"/>
  <c r="P483" i="82"/>
  <c r="P503" i="82"/>
  <c r="P527" i="82"/>
  <c r="P531" i="82"/>
  <c r="P551" i="82"/>
  <c r="P575" i="82"/>
  <c r="P579" i="82"/>
  <c r="P599" i="82"/>
  <c r="P623" i="82"/>
  <c r="P627" i="82"/>
  <c r="P647" i="82"/>
  <c r="P671" i="82"/>
  <c r="P675" i="82"/>
  <c r="P695" i="82"/>
  <c r="P719" i="82"/>
  <c r="P723" i="82"/>
  <c r="P743" i="82"/>
  <c r="P767" i="82"/>
  <c r="P771" i="82"/>
  <c r="P791" i="82"/>
  <c r="P795" i="82"/>
  <c r="P815" i="82"/>
  <c r="P819" i="82"/>
  <c r="P839" i="82"/>
  <c r="P843" i="82"/>
  <c r="P863" i="82"/>
  <c r="P867" i="82"/>
  <c r="P887" i="82"/>
  <c r="P891" i="82"/>
  <c r="P911" i="82"/>
  <c r="P915" i="82"/>
  <c r="P935" i="82"/>
  <c r="P939" i="82"/>
  <c r="P959" i="82"/>
  <c r="P963" i="82"/>
  <c r="P983" i="82"/>
  <c r="P987" i="82"/>
  <c r="P1007" i="82"/>
  <c r="P1011" i="82"/>
  <c r="P1031" i="82"/>
  <c r="P1035" i="82"/>
  <c r="P1055" i="82"/>
  <c r="P1059" i="82"/>
  <c r="P1079" i="82"/>
  <c r="P1083" i="82"/>
  <c r="P1103" i="82"/>
  <c r="P1107" i="82"/>
  <c r="P1127" i="82"/>
  <c r="P1131" i="82"/>
  <c r="P1151" i="82"/>
  <c r="P1155" i="82"/>
  <c r="P1175" i="82"/>
  <c r="P1179" i="82"/>
  <c r="P1199" i="82"/>
  <c r="P1203" i="82"/>
  <c r="P1223" i="82"/>
  <c r="P1227" i="82"/>
  <c r="P1247" i="82"/>
  <c r="P1251" i="82"/>
  <c r="P1271" i="82"/>
  <c r="P1275" i="82"/>
  <c r="P1295" i="82"/>
  <c r="P1299" i="82"/>
  <c r="P1319" i="82"/>
  <c r="P1323" i="82"/>
  <c r="P1343" i="82"/>
  <c r="P1347" i="82"/>
  <c r="P1367" i="82"/>
  <c r="P1371" i="82"/>
  <c r="P1391" i="82"/>
  <c r="P1395" i="82"/>
  <c r="P1415" i="82"/>
  <c r="P1419" i="82"/>
  <c r="P1439" i="82"/>
  <c r="P1443" i="82"/>
  <c r="P1463" i="82"/>
  <c r="P1467" i="82"/>
  <c r="P1487" i="82"/>
  <c r="P1491" i="82"/>
  <c r="P1511" i="82"/>
  <c r="P1515" i="82"/>
  <c r="P1535" i="82"/>
  <c r="P1539" i="82"/>
  <c r="P1559" i="82"/>
  <c r="P1563" i="82"/>
  <c r="P1583" i="82"/>
  <c r="P1587" i="82"/>
  <c r="P1607" i="82"/>
  <c r="P1611" i="82"/>
  <c r="P1631" i="82"/>
  <c r="P1635" i="82"/>
  <c r="P1655" i="82"/>
  <c r="P1659" i="82"/>
  <c r="P2063" i="82"/>
  <c r="P2067" i="82"/>
  <c r="P2087" i="82"/>
  <c r="P2091" i="82"/>
  <c r="P2111" i="82"/>
  <c r="P2115" i="82"/>
  <c r="P2355" i="82"/>
  <c r="P2375" i="82"/>
  <c r="P2379" i="82"/>
  <c r="P2399" i="82"/>
  <c r="P2403" i="82"/>
  <c r="P2423" i="82"/>
  <c r="P2427" i="82"/>
  <c r="P3815" i="82"/>
  <c r="P2447" i="82"/>
  <c r="P2451" i="82"/>
  <c r="P2471" i="82"/>
  <c r="P2475" i="82"/>
  <c r="P2495" i="82"/>
  <c r="P2499" i="82"/>
  <c r="P2595" i="82"/>
  <c r="P2615" i="82"/>
  <c r="P2619" i="82"/>
  <c r="P2639" i="82"/>
  <c r="P2643" i="82"/>
  <c r="P2691" i="82"/>
  <c r="P2711" i="82"/>
  <c r="P2715" i="82"/>
  <c r="P2735" i="82"/>
  <c r="P2739" i="82"/>
  <c r="P2787" i="82"/>
  <c r="P2807" i="82"/>
  <c r="P2811" i="82"/>
  <c r="P2835" i="82"/>
  <c r="P2855" i="82"/>
  <c r="P2859" i="82"/>
  <c r="P2879" i="82"/>
  <c r="P2883" i="82"/>
  <c r="P2903" i="82"/>
  <c r="P2907" i="82"/>
  <c r="P2927" i="82"/>
  <c r="P2931" i="82"/>
  <c r="P2951" i="82"/>
  <c r="P2979" i="82"/>
  <c r="P2999" i="82"/>
  <c r="P3003" i="82"/>
  <c r="P3023" i="82"/>
  <c r="P3027" i="82"/>
  <c r="P3047" i="82"/>
  <c r="P3051" i="82"/>
  <c r="P3071" i="82"/>
  <c r="P3075" i="82"/>
  <c r="P3095" i="82"/>
  <c r="P3099" i="82"/>
  <c r="P3123" i="82"/>
  <c r="P3143" i="82"/>
  <c r="P3147" i="82"/>
  <c r="P3167" i="82"/>
  <c r="P3171" i="82"/>
  <c r="P3191" i="82"/>
  <c r="P3195" i="82"/>
  <c r="P3219" i="82"/>
  <c r="P3239" i="82"/>
  <c r="P3243" i="82"/>
  <c r="P3263" i="82"/>
  <c r="P3267" i="82"/>
  <c r="P3315" i="82"/>
  <c r="P3335" i="82"/>
  <c r="P3339" i="82"/>
  <c r="P3359" i="82"/>
  <c r="P3363" i="82"/>
  <c r="P3383" i="82"/>
  <c r="P3387" i="82"/>
  <c r="P3407" i="82"/>
  <c r="P3411" i="82"/>
  <c r="P3431" i="82"/>
  <c r="P3435" i="82"/>
  <c r="P3455" i="82"/>
  <c r="P3479" i="82"/>
  <c r="P3483" i="82"/>
  <c r="P3507" i="82"/>
  <c r="P3527" i="82"/>
  <c r="P3531" i="82"/>
  <c r="P3555" i="82"/>
  <c r="P3575" i="82"/>
  <c r="P3579" i="82"/>
  <c r="P3599" i="82"/>
  <c r="P3603" i="82"/>
  <c r="P3623" i="82"/>
  <c r="P3627" i="82"/>
  <c r="P3651" i="82"/>
  <c r="P3671" i="82"/>
  <c r="P3675" i="82"/>
  <c r="P3695" i="82"/>
  <c r="P3699" i="82"/>
  <c r="P3747" i="82"/>
  <c r="P3767" i="82"/>
  <c r="P3771" i="82"/>
  <c r="P3791" i="82"/>
  <c r="E16" i="52"/>
  <c r="E30" i="52" s="1"/>
  <c r="P411" i="82"/>
  <c r="P459" i="82"/>
  <c r="P507" i="82"/>
  <c r="P555" i="82"/>
  <c r="P651" i="82"/>
  <c r="P699" i="82"/>
  <c r="P1679" i="82"/>
  <c r="P1683" i="82"/>
  <c r="P1703" i="82"/>
  <c r="P2831" i="82"/>
  <c r="P3119" i="82"/>
  <c r="P3503" i="82"/>
  <c r="P3795" i="82"/>
  <c r="P1707" i="82"/>
  <c r="P1727" i="82"/>
  <c r="P1731" i="82"/>
  <c r="P1751" i="82"/>
  <c r="P1755" i="82"/>
  <c r="P1775" i="82"/>
  <c r="P1779" i="82"/>
  <c r="P1799" i="82"/>
  <c r="P1803" i="82"/>
  <c r="P1823" i="82"/>
  <c r="P1827" i="82"/>
  <c r="P1847" i="82"/>
  <c r="P1851" i="82"/>
  <c r="P1871" i="82"/>
  <c r="P1875" i="82"/>
  <c r="P1895" i="82"/>
  <c r="P1899" i="82"/>
  <c r="P1919" i="82"/>
  <c r="P1923" i="82"/>
  <c r="P1943" i="82"/>
  <c r="P1947" i="82"/>
  <c r="P1967" i="82"/>
  <c r="P1971" i="82"/>
  <c r="P1991" i="82"/>
  <c r="P1995" i="82"/>
  <c r="P2015" i="82"/>
  <c r="P2019" i="82"/>
  <c r="P2039" i="82"/>
  <c r="P2043" i="82"/>
  <c r="P2135" i="82"/>
  <c r="P2139" i="82"/>
  <c r="P2159" i="82"/>
  <c r="P2163" i="82"/>
  <c r="P2183" i="82"/>
  <c r="P2187" i="82"/>
  <c r="P2207" i="82"/>
  <c r="P2211" i="82"/>
  <c r="P2231" i="82"/>
  <c r="P2235" i="82"/>
  <c r="P2255" i="82"/>
  <c r="P2259" i="82"/>
  <c r="P2279" i="82"/>
  <c r="P2283" i="82"/>
  <c r="P2303" i="82"/>
  <c r="P2307" i="82"/>
  <c r="P2327" i="82"/>
  <c r="P2331" i="82"/>
  <c r="P2351" i="82"/>
  <c r="P2519" i="82"/>
  <c r="P2523" i="82"/>
  <c r="P2543" i="82"/>
  <c r="P2547" i="82"/>
  <c r="P2567" i="82"/>
  <c r="P2571" i="82"/>
  <c r="P2591" i="82"/>
  <c r="P2663" i="82"/>
  <c r="P2667" i="82"/>
  <c r="P2687" i="82"/>
  <c r="P2759" i="82"/>
  <c r="P2763" i="82"/>
  <c r="P2783" i="82"/>
  <c r="P2955" i="82"/>
  <c r="P2975" i="82"/>
  <c r="P3215" i="82"/>
  <c r="P3287" i="82"/>
  <c r="P3291" i="82"/>
  <c r="P3311" i="82"/>
  <c r="P3459" i="82"/>
  <c r="P3551" i="82"/>
  <c r="P3647" i="82"/>
  <c r="P3719" i="82"/>
  <c r="P3723" i="82"/>
  <c r="P3743" i="82"/>
  <c r="AF7" i="87"/>
  <c r="J14" i="52"/>
  <c r="M157" i="87" l="1"/>
  <c r="L26" i="52" s="1"/>
  <c r="L157" i="87"/>
  <c r="I12" i="52" s="1"/>
  <c r="O15" i="43" s="1"/>
  <c r="AE156" i="87"/>
  <c r="AD156" i="87"/>
  <c r="AF156" i="87" s="1"/>
  <c r="C156" i="87" s="1"/>
  <c r="N156" i="87" s="1"/>
  <c r="T156" i="87"/>
  <c r="AE155" i="87"/>
  <c r="AD155" i="87"/>
  <c r="AF155" i="87" s="1"/>
  <c r="C155" i="87" s="1"/>
  <c r="N155" i="87" s="1"/>
  <c r="T155" i="87"/>
  <c r="AE154" i="87"/>
  <c r="AD154" i="87"/>
  <c r="AF154" i="87" s="1"/>
  <c r="C154" i="87" s="1"/>
  <c r="N154" i="87" s="1"/>
  <c r="T154" i="87"/>
  <c r="AE153" i="87"/>
  <c r="AD153" i="87"/>
  <c r="AF153" i="87" s="1"/>
  <c r="C153" i="87" s="1"/>
  <c r="N153" i="87" s="1"/>
  <c r="T153" i="87"/>
  <c r="AE152" i="87"/>
  <c r="AD152" i="87"/>
  <c r="AF152" i="87" s="1"/>
  <c r="C152" i="87" s="1"/>
  <c r="N152" i="87" s="1"/>
  <c r="T152" i="87"/>
  <c r="AE151" i="87"/>
  <c r="AD151" i="87"/>
  <c r="AF151" i="87" s="1"/>
  <c r="C151" i="87" s="1"/>
  <c r="N151" i="87" s="1"/>
  <c r="T151" i="87"/>
  <c r="AE150" i="87"/>
  <c r="AD150" i="87"/>
  <c r="AF150" i="87" s="1"/>
  <c r="C150" i="87" s="1"/>
  <c r="N150" i="87" s="1"/>
  <c r="T150" i="87"/>
  <c r="AE149" i="87"/>
  <c r="AD149" i="87"/>
  <c r="AF149" i="87" s="1"/>
  <c r="C149" i="87" s="1"/>
  <c r="N149" i="87" s="1"/>
  <c r="T149" i="87"/>
  <c r="AE148" i="87"/>
  <c r="AD148" i="87"/>
  <c r="AF148" i="87" s="1"/>
  <c r="C148" i="87" s="1"/>
  <c r="N148" i="87" s="1"/>
  <c r="T148" i="87"/>
  <c r="AE147" i="87"/>
  <c r="AD147" i="87"/>
  <c r="AF147" i="87" s="1"/>
  <c r="C147" i="87" s="1"/>
  <c r="N147" i="87" s="1"/>
  <c r="T147" i="87"/>
  <c r="AE146" i="87"/>
  <c r="AD146" i="87"/>
  <c r="AF146" i="87" s="1"/>
  <c r="C146" i="87" s="1"/>
  <c r="N146" i="87" s="1"/>
  <c r="T146" i="87"/>
  <c r="AE145" i="87"/>
  <c r="AD145" i="87"/>
  <c r="AF145" i="87" s="1"/>
  <c r="C145" i="87" s="1"/>
  <c r="N145" i="87" s="1"/>
  <c r="T145" i="87"/>
  <c r="AE144" i="87"/>
  <c r="AD144" i="87"/>
  <c r="AF144" i="87" s="1"/>
  <c r="C144" i="87" s="1"/>
  <c r="N144" i="87" s="1"/>
  <c r="T144" i="87"/>
  <c r="AE143" i="87"/>
  <c r="AD143" i="87"/>
  <c r="AF143" i="87" s="1"/>
  <c r="C143" i="87" s="1"/>
  <c r="N143" i="87" s="1"/>
  <c r="T143" i="87"/>
  <c r="AE142" i="87"/>
  <c r="AD142" i="87"/>
  <c r="AF142" i="87" s="1"/>
  <c r="C142" i="87" s="1"/>
  <c r="N142" i="87" s="1"/>
  <c r="T142" i="87"/>
  <c r="AE141" i="87"/>
  <c r="AD141" i="87"/>
  <c r="AF141" i="87" s="1"/>
  <c r="C141" i="87" s="1"/>
  <c r="N141" i="87" s="1"/>
  <c r="T141" i="87"/>
  <c r="AE140" i="87"/>
  <c r="AD140" i="87"/>
  <c r="AF140" i="87" s="1"/>
  <c r="C140" i="87" s="1"/>
  <c r="N140" i="87" s="1"/>
  <c r="T140" i="87"/>
  <c r="AE139" i="87"/>
  <c r="AD139" i="87"/>
  <c r="AF139" i="87" s="1"/>
  <c r="C139" i="87" s="1"/>
  <c r="N139" i="87" s="1"/>
  <c r="T139" i="87"/>
  <c r="AE138" i="87"/>
  <c r="AD138" i="87"/>
  <c r="AF138" i="87" s="1"/>
  <c r="C138" i="87" s="1"/>
  <c r="N138" i="87" s="1"/>
  <c r="T138" i="87"/>
  <c r="AE137" i="87"/>
  <c r="AD137" i="87"/>
  <c r="AF137" i="87" s="1"/>
  <c r="C137" i="87" s="1"/>
  <c r="N137" i="87" s="1"/>
  <c r="T137" i="87"/>
  <c r="AE136" i="87"/>
  <c r="AD136" i="87"/>
  <c r="AF136" i="87" s="1"/>
  <c r="C136" i="87" s="1"/>
  <c r="N136" i="87" s="1"/>
  <c r="T136" i="87"/>
  <c r="AE135" i="87"/>
  <c r="AD135" i="87"/>
  <c r="AF135" i="87" s="1"/>
  <c r="C135" i="87" s="1"/>
  <c r="N135" i="87" s="1"/>
  <c r="T135" i="87"/>
  <c r="AE134" i="87"/>
  <c r="AD134" i="87"/>
  <c r="AF134" i="87" s="1"/>
  <c r="C134" i="87" s="1"/>
  <c r="N134" i="87" s="1"/>
  <c r="T134" i="87"/>
  <c r="AE133" i="87"/>
  <c r="AD133" i="87"/>
  <c r="AF133" i="87" s="1"/>
  <c r="C133" i="87" s="1"/>
  <c r="N133" i="87" s="1"/>
  <c r="T133" i="87"/>
  <c r="AE132" i="87"/>
  <c r="AD132" i="87"/>
  <c r="AF132" i="87" s="1"/>
  <c r="C132" i="87" s="1"/>
  <c r="N132" i="87" s="1"/>
  <c r="T132" i="87"/>
  <c r="AE131" i="87"/>
  <c r="AD131" i="87"/>
  <c r="AF131" i="87" s="1"/>
  <c r="C131" i="87" s="1"/>
  <c r="N131" i="87" s="1"/>
  <c r="T131" i="87"/>
  <c r="AE130" i="87"/>
  <c r="AD130" i="87"/>
  <c r="AF130" i="87" s="1"/>
  <c r="C130" i="87" s="1"/>
  <c r="T130" i="87"/>
  <c r="AE129" i="87"/>
  <c r="AD129" i="87"/>
  <c r="AF129" i="87" s="1"/>
  <c r="C129" i="87" s="1"/>
  <c r="T129" i="87"/>
  <c r="AE128" i="87"/>
  <c r="AD128" i="87"/>
  <c r="AF128" i="87" s="1"/>
  <c r="C128" i="87" s="1"/>
  <c r="T128" i="87"/>
  <c r="AE127" i="87"/>
  <c r="AD127" i="87"/>
  <c r="AF127" i="87" s="1"/>
  <c r="C127" i="87" s="1"/>
  <c r="T127" i="87"/>
  <c r="AE126" i="87"/>
  <c r="AD126" i="87"/>
  <c r="AF126" i="87" s="1"/>
  <c r="C126" i="87" s="1"/>
  <c r="T126" i="87"/>
  <c r="AE125" i="87"/>
  <c r="AD125" i="87"/>
  <c r="AF125" i="87" s="1"/>
  <c r="C125" i="87" s="1"/>
  <c r="T125" i="87"/>
  <c r="AE124" i="87"/>
  <c r="AD124" i="87"/>
  <c r="AF124" i="87" s="1"/>
  <c r="C124" i="87" s="1"/>
  <c r="T124" i="87"/>
  <c r="AE123" i="87"/>
  <c r="AD123" i="87"/>
  <c r="AF123" i="87" s="1"/>
  <c r="C123" i="87" s="1"/>
  <c r="T123" i="87"/>
  <c r="AE122" i="87"/>
  <c r="AD122" i="87"/>
  <c r="AF122" i="87" s="1"/>
  <c r="C122" i="87" s="1"/>
  <c r="T122" i="87"/>
  <c r="AE121" i="87"/>
  <c r="AD121" i="87"/>
  <c r="AF121" i="87" s="1"/>
  <c r="C121" i="87" s="1"/>
  <c r="T121" i="87"/>
  <c r="AE120" i="87"/>
  <c r="AD120" i="87"/>
  <c r="AF120" i="87" s="1"/>
  <c r="C120" i="87" s="1"/>
  <c r="N120" i="87" s="1"/>
  <c r="T120" i="87"/>
  <c r="AE119" i="87"/>
  <c r="AD119" i="87"/>
  <c r="AF119" i="87" s="1"/>
  <c r="C119" i="87" s="1"/>
  <c r="T119" i="87"/>
  <c r="AE118" i="87"/>
  <c r="AD118" i="87"/>
  <c r="AF118" i="87" s="1"/>
  <c r="C118" i="87" s="1"/>
  <c r="T118" i="87"/>
  <c r="AE117" i="87"/>
  <c r="AD117" i="87"/>
  <c r="AF117" i="87" s="1"/>
  <c r="C117" i="87" s="1"/>
  <c r="T117" i="87"/>
  <c r="AE116" i="87"/>
  <c r="AD116" i="87"/>
  <c r="AF116" i="87" s="1"/>
  <c r="C116" i="87" s="1"/>
  <c r="N116" i="87" s="1"/>
  <c r="T116" i="87"/>
  <c r="AE115" i="87"/>
  <c r="AD115" i="87"/>
  <c r="AF115" i="87" s="1"/>
  <c r="C115" i="87" s="1"/>
  <c r="T115" i="87"/>
  <c r="AE114" i="87"/>
  <c r="AD114" i="87"/>
  <c r="AF114" i="87" s="1"/>
  <c r="C114" i="87" s="1"/>
  <c r="AH114" i="87" s="1"/>
  <c r="T114" i="87"/>
  <c r="AE113" i="87"/>
  <c r="AD113" i="87"/>
  <c r="AF113" i="87" s="1"/>
  <c r="C113" i="87" s="1"/>
  <c r="T113" i="87"/>
  <c r="AE112" i="87"/>
  <c r="AD112" i="87"/>
  <c r="AF112" i="87" s="1"/>
  <c r="C112" i="87" s="1"/>
  <c r="N112" i="87" s="1"/>
  <c r="T112" i="87"/>
  <c r="AE111" i="87"/>
  <c r="AD111" i="87"/>
  <c r="AF111" i="87" s="1"/>
  <c r="C111" i="87" s="1"/>
  <c r="T111" i="87"/>
  <c r="AE110" i="87"/>
  <c r="AD110" i="87"/>
  <c r="AF110" i="87" s="1"/>
  <c r="C110" i="87" s="1"/>
  <c r="T110" i="87"/>
  <c r="AE109" i="87"/>
  <c r="AD109" i="87"/>
  <c r="AF109" i="87" s="1"/>
  <c r="C109" i="87" s="1"/>
  <c r="T109" i="87"/>
  <c r="AE108" i="87"/>
  <c r="AD108" i="87"/>
  <c r="AF108" i="87" s="1"/>
  <c r="C108" i="87" s="1"/>
  <c r="N108" i="87" s="1"/>
  <c r="T108" i="87"/>
  <c r="AE107" i="87"/>
  <c r="AD107" i="87"/>
  <c r="AF107" i="87" s="1"/>
  <c r="C107" i="87" s="1"/>
  <c r="T107" i="87"/>
  <c r="AE106" i="87"/>
  <c r="AD106" i="87"/>
  <c r="AF106" i="87" s="1"/>
  <c r="C106" i="87" s="1"/>
  <c r="AH106" i="87" s="1"/>
  <c r="T106" i="87"/>
  <c r="AE105" i="87"/>
  <c r="AD105" i="87"/>
  <c r="AF105" i="87" s="1"/>
  <c r="C105" i="87" s="1"/>
  <c r="T105" i="87"/>
  <c r="AE104" i="87"/>
  <c r="AD104" i="87"/>
  <c r="AF104" i="87" s="1"/>
  <c r="C104" i="87" s="1"/>
  <c r="N104" i="87" s="1"/>
  <c r="T104" i="87"/>
  <c r="AE103" i="87"/>
  <c r="AD103" i="87"/>
  <c r="AF103" i="87" s="1"/>
  <c r="C103" i="87" s="1"/>
  <c r="T103" i="87"/>
  <c r="AE102" i="87"/>
  <c r="AD102" i="87"/>
  <c r="AF102" i="87" s="1"/>
  <c r="C102" i="87" s="1"/>
  <c r="T102" i="87"/>
  <c r="AE101" i="87"/>
  <c r="AD101" i="87"/>
  <c r="AF101" i="87" s="1"/>
  <c r="C101" i="87" s="1"/>
  <c r="T101" i="87"/>
  <c r="AE100" i="87"/>
  <c r="AD100" i="87"/>
  <c r="AF100" i="87" s="1"/>
  <c r="C100" i="87" s="1"/>
  <c r="N100" i="87" s="1"/>
  <c r="T100" i="87"/>
  <c r="AE99" i="87"/>
  <c r="AD99" i="87"/>
  <c r="AF99" i="87" s="1"/>
  <c r="C99" i="87" s="1"/>
  <c r="T99" i="87"/>
  <c r="AE98" i="87"/>
  <c r="AD98" i="87"/>
  <c r="AF98" i="87" s="1"/>
  <c r="C98" i="87" s="1"/>
  <c r="AH98" i="87" s="1"/>
  <c r="T98" i="87"/>
  <c r="AE97" i="87"/>
  <c r="AD97" i="87"/>
  <c r="AF97" i="87" s="1"/>
  <c r="C97" i="87" s="1"/>
  <c r="T97" i="87"/>
  <c r="AE96" i="87"/>
  <c r="AD96" i="87"/>
  <c r="AF96" i="87" s="1"/>
  <c r="C96" i="87" s="1"/>
  <c r="N96" i="87" s="1"/>
  <c r="T96" i="87"/>
  <c r="AE95" i="87"/>
  <c r="AD95" i="87"/>
  <c r="AF95" i="87" s="1"/>
  <c r="C95" i="87" s="1"/>
  <c r="T95" i="87"/>
  <c r="AE94" i="87"/>
  <c r="AD94" i="87"/>
  <c r="AF94" i="87" s="1"/>
  <c r="C94" i="87" s="1"/>
  <c r="T94" i="87"/>
  <c r="AE93" i="87"/>
  <c r="AF93" i="87"/>
  <c r="C93" i="87" s="1"/>
  <c r="T93" i="87"/>
  <c r="AD92" i="87"/>
  <c r="AF92" i="87" s="1"/>
  <c r="T92" i="87"/>
  <c r="AE91" i="87"/>
  <c r="AD91" i="87"/>
  <c r="AF91" i="87" s="1"/>
  <c r="C91" i="87" s="1"/>
  <c r="AG91" i="87" s="1"/>
  <c r="T91" i="87"/>
  <c r="AE90" i="87"/>
  <c r="AD90" i="87"/>
  <c r="T90" i="87"/>
  <c r="AE89" i="87"/>
  <c r="AD89" i="87"/>
  <c r="AF89" i="87" s="1"/>
  <c r="C89" i="87" s="1"/>
  <c r="T89" i="87"/>
  <c r="AE88" i="87"/>
  <c r="AD88" i="87"/>
  <c r="AF88" i="87" s="1"/>
  <c r="C88" i="87" s="1"/>
  <c r="N88" i="87" s="1"/>
  <c r="T88" i="87"/>
  <c r="AE87" i="87"/>
  <c r="AD87" i="87"/>
  <c r="AF87" i="87" s="1"/>
  <c r="C87" i="87" s="1"/>
  <c r="T87" i="87"/>
  <c r="AE86" i="87"/>
  <c r="AD86" i="87"/>
  <c r="AF86" i="87" s="1"/>
  <c r="C86" i="87" s="1"/>
  <c r="T86" i="87"/>
  <c r="AE85" i="87"/>
  <c r="AD85" i="87"/>
  <c r="AF85" i="87" s="1"/>
  <c r="C85" i="87" s="1"/>
  <c r="T85" i="87"/>
  <c r="AE84" i="87"/>
  <c r="AD84" i="87"/>
  <c r="AF84" i="87" s="1"/>
  <c r="C84" i="87" s="1"/>
  <c r="N84" i="87" s="1"/>
  <c r="T84" i="87"/>
  <c r="AE83" i="87"/>
  <c r="AD83" i="87"/>
  <c r="AF83" i="87" s="1"/>
  <c r="C83" i="87" s="1"/>
  <c r="T83" i="87"/>
  <c r="AE82" i="87"/>
  <c r="AD82" i="87"/>
  <c r="AF82" i="87" s="1"/>
  <c r="C82" i="87" s="1"/>
  <c r="AH82" i="87" s="1"/>
  <c r="T82" i="87"/>
  <c r="AE81" i="87"/>
  <c r="AD81" i="87"/>
  <c r="AF81" i="87" s="1"/>
  <c r="C81" i="87" s="1"/>
  <c r="T81" i="87"/>
  <c r="AE80" i="87"/>
  <c r="AD80" i="87"/>
  <c r="AF80" i="87" s="1"/>
  <c r="C80" i="87" s="1"/>
  <c r="N80" i="87" s="1"/>
  <c r="T80" i="87"/>
  <c r="AE79" i="87"/>
  <c r="AD79" i="87"/>
  <c r="AF79" i="87" s="1"/>
  <c r="C79" i="87" s="1"/>
  <c r="T79" i="87"/>
  <c r="AE78" i="87"/>
  <c r="AD78" i="87"/>
  <c r="AF78" i="87" s="1"/>
  <c r="C78" i="87" s="1"/>
  <c r="T78" i="87"/>
  <c r="AE77" i="87"/>
  <c r="AD77" i="87"/>
  <c r="AF77" i="87" s="1"/>
  <c r="C77" i="87" s="1"/>
  <c r="T77" i="87"/>
  <c r="AE76" i="87"/>
  <c r="AD76" i="87"/>
  <c r="AF76" i="87" s="1"/>
  <c r="C76" i="87" s="1"/>
  <c r="N76" i="87" s="1"/>
  <c r="T76" i="87"/>
  <c r="AE75" i="87"/>
  <c r="AD75" i="87"/>
  <c r="AF75" i="87" s="1"/>
  <c r="C75" i="87" s="1"/>
  <c r="T75" i="87"/>
  <c r="AE74" i="87"/>
  <c r="AD74" i="87"/>
  <c r="AF74" i="87" s="1"/>
  <c r="C74" i="87" s="1"/>
  <c r="AH74" i="87" s="1"/>
  <c r="T74" i="87"/>
  <c r="AE73" i="87"/>
  <c r="AD73" i="87"/>
  <c r="AF73" i="87" s="1"/>
  <c r="C73" i="87" s="1"/>
  <c r="AH73" i="87" s="1"/>
  <c r="T73" i="87"/>
  <c r="AE72" i="87"/>
  <c r="AD72" i="87"/>
  <c r="AF72" i="87" s="1"/>
  <c r="C72" i="87" s="1"/>
  <c r="AH72" i="87" s="1"/>
  <c r="T72" i="87"/>
  <c r="AE71" i="87"/>
  <c r="AD71" i="87"/>
  <c r="AF71" i="87" s="1"/>
  <c r="C71" i="87" s="1"/>
  <c r="AH71" i="87" s="1"/>
  <c r="T71" i="87"/>
  <c r="AE70" i="87"/>
  <c r="AD70" i="87"/>
  <c r="AF70" i="87" s="1"/>
  <c r="C70" i="87" s="1"/>
  <c r="AH70" i="87" s="1"/>
  <c r="T70" i="87"/>
  <c r="AE69" i="87"/>
  <c r="AD69" i="87"/>
  <c r="AF69" i="87" s="1"/>
  <c r="C69" i="87" s="1"/>
  <c r="AH69" i="87" s="1"/>
  <c r="T69" i="87"/>
  <c r="AE68" i="87"/>
  <c r="AD68" i="87"/>
  <c r="AF68" i="87" s="1"/>
  <c r="C68" i="87" s="1"/>
  <c r="N68" i="87" s="1"/>
  <c r="T68" i="87"/>
  <c r="AE67" i="87"/>
  <c r="AD67" i="87"/>
  <c r="AF67" i="87" s="1"/>
  <c r="C67" i="87" s="1"/>
  <c r="N67" i="87" s="1"/>
  <c r="T67" i="87"/>
  <c r="AE66" i="87"/>
  <c r="AD66" i="87"/>
  <c r="AF66" i="87" s="1"/>
  <c r="C66" i="87" s="1"/>
  <c r="N66" i="87" s="1"/>
  <c r="T66" i="87"/>
  <c r="AE65" i="87"/>
  <c r="AD65" i="87"/>
  <c r="AF65" i="87" s="1"/>
  <c r="C65" i="87" s="1"/>
  <c r="N65" i="87" s="1"/>
  <c r="T65" i="87"/>
  <c r="AE64" i="87"/>
  <c r="AD64" i="87"/>
  <c r="AF64" i="87" s="1"/>
  <c r="C64" i="87" s="1"/>
  <c r="N64" i="87" s="1"/>
  <c r="T64" i="87"/>
  <c r="AE63" i="87"/>
  <c r="AD63" i="87"/>
  <c r="AF63" i="87" s="1"/>
  <c r="C63" i="87" s="1"/>
  <c r="N63" i="87" s="1"/>
  <c r="T63" i="87"/>
  <c r="AE62" i="87"/>
  <c r="AD62" i="87"/>
  <c r="AF62" i="87" s="1"/>
  <c r="C62" i="87" s="1"/>
  <c r="N62" i="87" s="1"/>
  <c r="T62" i="87"/>
  <c r="AE61" i="87"/>
  <c r="AD61" i="87"/>
  <c r="AF61" i="87" s="1"/>
  <c r="C61" i="87" s="1"/>
  <c r="N61" i="87" s="1"/>
  <c r="T61" i="87"/>
  <c r="AE60" i="87"/>
  <c r="AD60" i="87"/>
  <c r="AF60" i="87" s="1"/>
  <c r="C60" i="87" s="1"/>
  <c r="N60" i="87" s="1"/>
  <c r="T60" i="87"/>
  <c r="AE59" i="87"/>
  <c r="AD59" i="87"/>
  <c r="AF59" i="87" s="1"/>
  <c r="C59" i="87" s="1"/>
  <c r="N59" i="87" s="1"/>
  <c r="T59" i="87"/>
  <c r="AE58" i="87"/>
  <c r="AD58" i="87"/>
  <c r="AF58" i="87" s="1"/>
  <c r="C58" i="87" s="1"/>
  <c r="T58" i="87"/>
  <c r="AE57" i="87"/>
  <c r="AD57" i="87"/>
  <c r="AF57" i="87" s="1"/>
  <c r="C57" i="87" s="1"/>
  <c r="T57" i="87"/>
  <c r="AE56" i="87"/>
  <c r="AD56" i="87"/>
  <c r="AF56" i="87" s="1"/>
  <c r="C56" i="87" s="1"/>
  <c r="T56" i="87"/>
  <c r="AE55" i="87"/>
  <c r="AD55" i="87"/>
  <c r="AF55" i="87" s="1"/>
  <c r="C55" i="87" s="1"/>
  <c r="T55" i="87"/>
  <c r="AE54" i="87"/>
  <c r="AD54" i="87"/>
  <c r="AF54" i="87" s="1"/>
  <c r="C54" i="87" s="1"/>
  <c r="T54" i="87"/>
  <c r="AE53" i="87"/>
  <c r="AD53" i="87"/>
  <c r="AF53" i="87" s="1"/>
  <c r="C53" i="87" s="1"/>
  <c r="T53" i="87"/>
  <c r="AE52" i="87"/>
  <c r="AD52" i="87"/>
  <c r="AF52" i="87" s="1"/>
  <c r="C52" i="87" s="1"/>
  <c r="T52" i="87"/>
  <c r="AE51" i="87"/>
  <c r="AD51" i="87"/>
  <c r="AF51" i="87" s="1"/>
  <c r="C51" i="87" s="1"/>
  <c r="T51" i="87"/>
  <c r="AE50" i="87"/>
  <c r="AD50" i="87"/>
  <c r="AF50" i="87" s="1"/>
  <c r="C50" i="87" s="1"/>
  <c r="T50" i="87"/>
  <c r="AE49" i="87"/>
  <c r="AD49" i="87"/>
  <c r="AF49" i="87" s="1"/>
  <c r="C49" i="87" s="1"/>
  <c r="T49" i="87"/>
  <c r="AE48" i="87"/>
  <c r="AD48" i="87"/>
  <c r="AF48" i="87" s="1"/>
  <c r="C48" i="87" s="1"/>
  <c r="T48" i="87"/>
  <c r="AE47" i="87"/>
  <c r="AD47" i="87"/>
  <c r="AF47" i="87" s="1"/>
  <c r="C47" i="87" s="1"/>
  <c r="T47" i="87"/>
  <c r="AE46" i="87"/>
  <c r="AD46" i="87"/>
  <c r="AF46" i="87" s="1"/>
  <c r="C46" i="87" s="1"/>
  <c r="T46" i="87"/>
  <c r="AE45" i="87"/>
  <c r="AD45" i="87"/>
  <c r="AF45" i="87" s="1"/>
  <c r="C45" i="87" s="1"/>
  <c r="T45" i="87"/>
  <c r="AE44" i="87"/>
  <c r="AD44" i="87"/>
  <c r="AF44" i="87" s="1"/>
  <c r="C44" i="87" s="1"/>
  <c r="T44" i="87"/>
  <c r="AE43" i="87"/>
  <c r="AD43" i="87"/>
  <c r="AF43" i="87" s="1"/>
  <c r="C43" i="87" s="1"/>
  <c r="T43" i="87"/>
  <c r="AE42" i="87"/>
  <c r="AD42" i="87"/>
  <c r="AF42" i="87" s="1"/>
  <c r="C42" i="87" s="1"/>
  <c r="T42" i="87"/>
  <c r="AE41" i="87"/>
  <c r="AD41" i="87"/>
  <c r="AF41" i="87" s="1"/>
  <c r="C41" i="87" s="1"/>
  <c r="T41" i="87"/>
  <c r="AE40" i="87"/>
  <c r="AD40" i="87"/>
  <c r="AF40" i="87" s="1"/>
  <c r="C40" i="87" s="1"/>
  <c r="T40" i="87"/>
  <c r="AE39" i="87"/>
  <c r="AD39" i="87"/>
  <c r="AF39" i="87" s="1"/>
  <c r="C39" i="87" s="1"/>
  <c r="T39" i="87"/>
  <c r="AE38" i="87"/>
  <c r="AD38" i="87"/>
  <c r="AF38" i="87" s="1"/>
  <c r="C38" i="87" s="1"/>
  <c r="T38" i="87"/>
  <c r="AE37" i="87"/>
  <c r="AD37" i="87"/>
  <c r="AF37" i="87" s="1"/>
  <c r="C37" i="87" s="1"/>
  <c r="T37" i="87"/>
  <c r="AE36" i="87"/>
  <c r="AD36" i="87"/>
  <c r="AF36" i="87" s="1"/>
  <c r="C36" i="87" s="1"/>
  <c r="T36" i="87"/>
  <c r="AE35" i="87"/>
  <c r="AD35" i="87"/>
  <c r="AF35" i="87" s="1"/>
  <c r="C35" i="87" s="1"/>
  <c r="T35" i="87"/>
  <c r="AE34" i="87"/>
  <c r="AD34" i="87"/>
  <c r="AF34" i="87" s="1"/>
  <c r="C34" i="87" s="1"/>
  <c r="T34" i="87"/>
  <c r="AE33" i="87"/>
  <c r="AD33" i="87"/>
  <c r="AF33" i="87" s="1"/>
  <c r="C33" i="87" s="1"/>
  <c r="T33" i="87"/>
  <c r="AE32" i="87"/>
  <c r="AD32" i="87"/>
  <c r="AF32" i="87" s="1"/>
  <c r="C32" i="87" s="1"/>
  <c r="T32" i="87"/>
  <c r="AE31" i="87"/>
  <c r="AD31" i="87"/>
  <c r="AF31" i="87" s="1"/>
  <c r="C31" i="87" s="1"/>
  <c r="T31" i="87"/>
  <c r="AE30" i="87"/>
  <c r="AD30" i="87"/>
  <c r="AF30" i="87" s="1"/>
  <c r="C30" i="87" s="1"/>
  <c r="T30" i="87"/>
  <c r="AE29" i="87"/>
  <c r="AD29" i="87"/>
  <c r="AF29" i="87" s="1"/>
  <c r="C29" i="87" s="1"/>
  <c r="T29" i="87"/>
  <c r="AE28" i="87"/>
  <c r="AD28" i="87"/>
  <c r="AF28" i="87" s="1"/>
  <c r="C28" i="87" s="1"/>
  <c r="T28" i="87"/>
  <c r="AE27" i="87"/>
  <c r="AD27" i="87"/>
  <c r="AF27" i="87" s="1"/>
  <c r="C27" i="87" s="1"/>
  <c r="T27" i="87"/>
  <c r="AE26" i="87"/>
  <c r="AD26" i="87"/>
  <c r="AF26" i="87" s="1"/>
  <c r="C26" i="87" s="1"/>
  <c r="T26" i="87"/>
  <c r="AE25" i="87"/>
  <c r="AD25" i="87"/>
  <c r="AF25" i="87" s="1"/>
  <c r="C25" i="87" s="1"/>
  <c r="T25" i="87"/>
  <c r="AE24" i="87"/>
  <c r="AD24" i="87"/>
  <c r="AF24" i="87" s="1"/>
  <c r="C24" i="87" s="1"/>
  <c r="T24" i="87"/>
  <c r="AE23" i="87"/>
  <c r="AD23" i="87"/>
  <c r="T23" i="87"/>
  <c r="AE22" i="87"/>
  <c r="AD22" i="87"/>
  <c r="AF22" i="87" s="1"/>
  <c r="C22" i="87" s="1"/>
  <c r="T22" i="87"/>
  <c r="AE21" i="87"/>
  <c r="AD21" i="87"/>
  <c r="AF21" i="87" s="1"/>
  <c r="T21" i="87"/>
  <c r="AE20" i="87"/>
  <c r="AD20" i="87"/>
  <c r="AF20" i="87" s="1"/>
  <c r="C20" i="87" s="1"/>
  <c r="T20" i="87"/>
  <c r="AE19" i="87"/>
  <c r="AD19" i="87"/>
  <c r="AF19" i="87" s="1"/>
  <c r="C19" i="87" s="1"/>
  <c r="T19" i="87"/>
  <c r="AE18" i="87"/>
  <c r="AD18" i="87"/>
  <c r="AF18" i="87" s="1"/>
  <c r="C18" i="87" s="1"/>
  <c r="T18" i="87"/>
  <c r="AE17" i="87"/>
  <c r="AD17" i="87"/>
  <c r="AF17" i="87" s="1"/>
  <c r="C17" i="87" s="1"/>
  <c r="T17" i="87"/>
  <c r="AE16" i="87"/>
  <c r="AD16" i="87"/>
  <c r="AF16" i="87" s="1"/>
  <c r="C16" i="87" s="1"/>
  <c r="T16" i="87"/>
  <c r="AE15" i="87"/>
  <c r="AD15" i="87"/>
  <c r="AF15" i="87" s="1"/>
  <c r="C15" i="87" s="1"/>
  <c r="N15" i="87" s="1"/>
  <c r="T15" i="87"/>
  <c r="AE14" i="87"/>
  <c r="AD14" i="87"/>
  <c r="AF14" i="87" s="1"/>
  <c r="C14" i="87" s="1"/>
  <c r="T14" i="87"/>
  <c r="AE13" i="87"/>
  <c r="C13" i="87"/>
  <c r="T13" i="87"/>
  <c r="AE12" i="87"/>
  <c r="AD12" i="87"/>
  <c r="AF12" i="87" s="1"/>
  <c r="C12" i="87" s="1"/>
  <c r="T12" i="87"/>
  <c r="AE11" i="87"/>
  <c r="AD11" i="87"/>
  <c r="AF11" i="87" s="1"/>
  <c r="C11" i="87" s="1"/>
  <c r="T11" i="87"/>
  <c r="AE10" i="87"/>
  <c r="AD10" i="87"/>
  <c r="AF10" i="87" s="1"/>
  <c r="C10" i="87" s="1"/>
  <c r="T10" i="87"/>
  <c r="AE9" i="87"/>
  <c r="AD9" i="87"/>
  <c r="AF9" i="87" s="1"/>
  <c r="C9" i="87" s="1"/>
  <c r="T9" i="87"/>
  <c r="AE8" i="87"/>
  <c r="AD8" i="87"/>
  <c r="AF8" i="87" s="1"/>
  <c r="T8" i="87"/>
  <c r="T7" i="87"/>
  <c r="AE6" i="87"/>
  <c r="AD6" i="87"/>
  <c r="T6" i="87"/>
  <c r="D1" i="87"/>
  <c r="C8" i="87" l="1"/>
  <c r="AH8" i="87" s="1"/>
  <c r="AD157" i="87"/>
  <c r="D15" i="43" s="1"/>
  <c r="AF90" i="87"/>
  <c r="C90" i="87" s="1"/>
  <c r="C92" i="87"/>
  <c r="N92" i="87" s="1"/>
  <c r="AH13" i="87"/>
  <c r="AG13" i="87"/>
  <c r="AF23" i="87"/>
  <c r="AH48" i="87"/>
  <c r="N48" i="87"/>
  <c r="AH52" i="87"/>
  <c r="N52" i="87"/>
  <c r="AH56" i="87"/>
  <c r="AG56" i="87"/>
  <c r="N56" i="87"/>
  <c r="AH122" i="87"/>
  <c r="N122" i="87"/>
  <c r="AH124" i="87"/>
  <c r="N124" i="87"/>
  <c r="AH126" i="87"/>
  <c r="N126" i="87"/>
  <c r="AH128" i="87"/>
  <c r="N128" i="87"/>
  <c r="AH130" i="87"/>
  <c r="N130" i="87"/>
  <c r="AH47" i="87"/>
  <c r="N47" i="87"/>
  <c r="AH51" i="87"/>
  <c r="N51" i="87"/>
  <c r="AH55" i="87"/>
  <c r="N55" i="87"/>
  <c r="AH77" i="87"/>
  <c r="N77" i="87"/>
  <c r="AH81" i="87"/>
  <c r="N81" i="87"/>
  <c r="AH85" i="87"/>
  <c r="N85" i="87"/>
  <c r="AH89" i="87"/>
  <c r="N89" i="87"/>
  <c r="AH93" i="87"/>
  <c r="N93" i="87"/>
  <c r="AH97" i="87"/>
  <c r="N97" i="87"/>
  <c r="AH101" i="87"/>
  <c r="N101" i="87"/>
  <c r="AH105" i="87"/>
  <c r="N105" i="87"/>
  <c r="AH109" i="87"/>
  <c r="N109" i="87"/>
  <c r="AH113" i="87"/>
  <c r="AG113" i="87"/>
  <c r="N113" i="87"/>
  <c r="AH117" i="87"/>
  <c r="N117" i="87"/>
  <c r="AH121" i="87"/>
  <c r="N121" i="87"/>
  <c r="AH123" i="87"/>
  <c r="N123" i="87"/>
  <c r="AH125" i="87"/>
  <c r="N125" i="87"/>
  <c r="AH127" i="87"/>
  <c r="N127" i="87"/>
  <c r="AH129" i="87"/>
  <c r="N129" i="87"/>
  <c r="AH60" i="87"/>
  <c r="AG93" i="87"/>
  <c r="AH64" i="87"/>
  <c r="AG101" i="87"/>
  <c r="AG127" i="87"/>
  <c r="AG68" i="87"/>
  <c r="AG105" i="87"/>
  <c r="AG125" i="87"/>
  <c r="AG81" i="87"/>
  <c r="AH68" i="87"/>
  <c r="AG89" i="87"/>
  <c r="AG85" i="87"/>
  <c r="AG97" i="87"/>
  <c r="AG117" i="87"/>
  <c r="AG123" i="87"/>
  <c r="AG48" i="87"/>
  <c r="AG59" i="87"/>
  <c r="AG63" i="87"/>
  <c r="AG67" i="87"/>
  <c r="AG77" i="87"/>
  <c r="AG109" i="87"/>
  <c r="AG121" i="87"/>
  <c r="AG129" i="87"/>
  <c r="AG52" i="87"/>
  <c r="AH59" i="87"/>
  <c r="AG60" i="87"/>
  <c r="AH63" i="87"/>
  <c r="AG64" i="87"/>
  <c r="AH67" i="87"/>
  <c r="AG12" i="87"/>
  <c r="N12" i="87"/>
  <c r="AH12" i="87"/>
  <c r="AG24" i="87"/>
  <c r="N24" i="87"/>
  <c r="AH24" i="87"/>
  <c r="AG32" i="87"/>
  <c r="N32" i="87"/>
  <c r="AH32" i="87"/>
  <c r="AG44" i="87"/>
  <c r="N44" i="87"/>
  <c r="AH44" i="87"/>
  <c r="AH54" i="87"/>
  <c r="AG54" i="87"/>
  <c r="N54" i="87"/>
  <c r="AG11" i="87"/>
  <c r="N11" i="87"/>
  <c r="AH11" i="87"/>
  <c r="AG15" i="87"/>
  <c r="AH15" i="87"/>
  <c r="AG19" i="87"/>
  <c r="N19" i="87"/>
  <c r="AH19" i="87"/>
  <c r="AG27" i="87"/>
  <c r="N27" i="87"/>
  <c r="AH27" i="87"/>
  <c r="AG31" i="87"/>
  <c r="N31" i="87"/>
  <c r="AH31" i="87"/>
  <c r="AG35" i="87"/>
  <c r="N35" i="87"/>
  <c r="AH35" i="87"/>
  <c r="AG39" i="87"/>
  <c r="N39" i="87"/>
  <c r="AH39" i="87"/>
  <c r="AG43" i="87"/>
  <c r="N43" i="87"/>
  <c r="AH43" i="87"/>
  <c r="AG53" i="87"/>
  <c r="N53" i="87"/>
  <c r="AH53" i="87"/>
  <c r="AH58" i="87"/>
  <c r="AG58" i="87"/>
  <c r="N58" i="87"/>
  <c r="AG8" i="87"/>
  <c r="AG16" i="87"/>
  <c r="N16" i="87"/>
  <c r="AH16" i="87"/>
  <c r="AG28" i="87"/>
  <c r="N28" i="87"/>
  <c r="AH28" i="87"/>
  <c r="AG40" i="87"/>
  <c r="N40" i="87"/>
  <c r="AH40" i="87"/>
  <c r="AG49" i="87"/>
  <c r="N49" i="87"/>
  <c r="AH49" i="87"/>
  <c r="AG14" i="87"/>
  <c r="N14" i="87"/>
  <c r="AH14" i="87"/>
  <c r="AG18" i="87"/>
  <c r="N18" i="87"/>
  <c r="AH18" i="87"/>
  <c r="AG22" i="87"/>
  <c r="N22" i="87"/>
  <c r="AH22" i="87"/>
  <c r="AG26" i="87"/>
  <c r="N26" i="87"/>
  <c r="AH26" i="87"/>
  <c r="AG30" i="87"/>
  <c r="N30" i="87"/>
  <c r="AH30" i="87"/>
  <c r="AG34" i="87"/>
  <c r="N34" i="87"/>
  <c r="AH34" i="87"/>
  <c r="AG38" i="87"/>
  <c r="N38" i="87"/>
  <c r="AH38" i="87"/>
  <c r="AG42" i="87"/>
  <c r="N42" i="87"/>
  <c r="AH42" i="87"/>
  <c r="AH46" i="87"/>
  <c r="AG46" i="87"/>
  <c r="N46" i="87"/>
  <c r="AG57" i="87"/>
  <c r="N57" i="87"/>
  <c r="AH57" i="87"/>
  <c r="AG20" i="87"/>
  <c r="N20" i="87"/>
  <c r="AH20" i="87"/>
  <c r="AG36" i="87"/>
  <c r="N36" i="87"/>
  <c r="AH36" i="87"/>
  <c r="AG10" i="87"/>
  <c r="N10" i="87"/>
  <c r="AH10" i="87"/>
  <c r="AG9" i="87"/>
  <c r="N9" i="87"/>
  <c r="AH9" i="87"/>
  <c r="N13" i="87"/>
  <c r="AG17" i="87"/>
  <c r="N17" i="87"/>
  <c r="AH17" i="87"/>
  <c r="AG25" i="87"/>
  <c r="N25" i="87"/>
  <c r="AH25" i="87"/>
  <c r="AG29" i="87"/>
  <c r="N29" i="87"/>
  <c r="AH29" i="87"/>
  <c r="AG33" i="87"/>
  <c r="N33" i="87"/>
  <c r="AH33" i="87"/>
  <c r="AG37" i="87"/>
  <c r="N37" i="87"/>
  <c r="AH37" i="87"/>
  <c r="AG41" i="87"/>
  <c r="N41" i="87"/>
  <c r="AH41" i="87"/>
  <c r="AG45" i="87"/>
  <c r="N45" i="87"/>
  <c r="AH45" i="87"/>
  <c r="AH50" i="87"/>
  <c r="AG50" i="87"/>
  <c r="N50" i="87"/>
  <c r="AH132" i="87"/>
  <c r="AG132" i="87"/>
  <c r="AH136" i="87"/>
  <c r="AG136" i="87"/>
  <c r="AH140" i="87"/>
  <c r="AG140" i="87"/>
  <c r="AH144" i="87"/>
  <c r="AG144" i="87"/>
  <c r="AH148" i="87"/>
  <c r="AG148" i="87"/>
  <c r="AH152" i="87"/>
  <c r="AG152" i="87"/>
  <c r="AG47" i="87"/>
  <c r="AG51" i="87"/>
  <c r="AG55" i="87"/>
  <c r="AG61" i="87"/>
  <c r="AG65" i="87"/>
  <c r="AH76" i="87"/>
  <c r="AG76" i="87"/>
  <c r="AG78" i="87"/>
  <c r="N78" i="87"/>
  <c r="AH79" i="87"/>
  <c r="AG79" i="87"/>
  <c r="N79" i="87"/>
  <c r="AH84" i="87"/>
  <c r="AG84" i="87"/>
  <c r="AG86" i="87"/>
  <c r="N86" i="87"/>
  <c r="AH87" i="87"/>
  <c r="AG87" i="87"/>
  <c r="N87" i="87"/>
  <c r="AG94" i="87"/>
  <c r="N94" i="87"/>
  <c r="AH95" i="87"/>
  <c r="AG95" i="87"/>
  <c r="N95" i="87"/>
  <c r="AH100" i="87"/>
  <c r="AG100" i="87"/>
  <c r="AG102" i="87"/>
  <c r="N102" i="87"/>
  <c r="AH103" i="87"/>
  <c r="AG103" i="87"/>
  <c r="N103" i="87"/>
  <c r="AH108" i="87"/>
  <c r="AG108" i="87"/>
  <c r="AG110" i="87"/>
  <c r="N110" i="87"/>
  <c r="AH111" i="87"/>
  <c r="AG111" i="87"/>
  <c r="N111" i="87"/>
  <c r="AH116" i="87"/>
  <c r="AG116" i="87"/>
  <c r="AG118" i="87"/>
  <c r="N118" i="87"/>
  <c r="AH119" i="87"/>
  <c r="AG119" i="87"/>
  <c r="N119" i="87"/>
  <c r="AH156" i="87"/>
  <c r="AG156" i="87"/>
  <c r="AF6" i="87"/>
  <c r="AH61" i="87"/>
  <c r="AG62" i="87"/>
  <c r="AH65" i="87"/>
  <c r="AG66" i="87"/>
  <c r="AH62" i="87"/>
  <c r="AH66" i="87"/>
  <c r="AG69" i="87"/>
  <c r="N69" i="87"/>
  <c r="AG70" i="87"/>
  <c r="N70" i="87"/>
  <c r="AG71" i="87"/>
  <c r="N71" i="87"/>
  <c r="AG72" i="87"/>
  <c r="N72" i="87"/>
  <c r="AG73" i="87"/>
  <c r="N73" i="87"/>
  <c r="AG74" i="87"/>
  <c r="N74" i="87"/>
  <c r="AH75" i="87"/>
  <c r="AG75" i="87"/>
  <c r="N75" i="87"/>
  <c r="AH78" i="87"/>
  <c r="AH80" i="87"/>
  <c r="AG80" i="87"/>
  <c r="AG82" i="87"/>
  <c r="N82" i="87"/>
  <c r="AH83" i="87"/>
  <c r="AG83" i="87"/>
  <c r="N83" i="87"/>
  <c r="AH86" i="87"/>
  <c r="AH88" i="87"/>
  <c r="AG88" i="87"/>
  <c r="AH91" i="87"/>
  <c r="N91" i="87"/>
  <c r="AH94" i="87"/>
  <c r="AH96" i="87"/>
  <c r="AG96" i="87"/>
  <c r="AG98" i="87"/>
  <c r="N98" i="87"/>
  <c r="AH99" i="87"/>
  <c r="AG99" i="87"/>
  <c r="N99" i="87"/>
  <c r="AH102" i="87"/>
  <c r="AH104" i="87"/>
  <c r="AG104" i="87"/>
  <c r="AG106" i="87"/>
  <c r="N106" i="87"/>
  <c r="AH107" i="87"/>
  <c r="AG107" i="87"/>
  <c r="N107" i="87"/>
  <c r="AH110" i="87"/>
  <c r="AH112" i="87"/>
  <c r="AG112" i="87"/>
  <c r="AG114" i="87"/>
  <c r="N114" i="87"/>
  <c r="AH115" i="87"/>
  <c r="AG115" i="87"/>
  <c r="N115" i="87"/>
  <c r="AH118" i="87"/>
  <c r="AH120" i="87"/>
  <c r="AG120" i="87"/>
  <c r="AH133" i="87"/>
  <c r="AG133" i="87"/>
  <c r="AH137" i="87"/>
  <c r="AG137" i="87"/>
  <c r="AH141" i="87"/>
  <c r="AG141" i="87"/>
  <c r="AH145" i="87"/>
  <c r="AG145" i="87"/>
  <c r="AH149" i="87"/>
  <c r="AG149" i="87"/>
  <c r="AH153" i="87"/>
  <c r="AG153" i="87"/>
  <c r="AG122" i="87"/>
  <c r="AG124" i="87"/>
  <c r="AG126" i="87"/>
  <c r="AG128" i="87"/>
  <c r="AG130" i="87"/>
  <c r="AH134" i="87"/>
  <c r="AG134" i="87"/>
  <c r="AH138" i="87"/>
  <c r="AG138" i="87"/>
  <c r="AH142" i="87"/>
  <c r="AG142" i="87"/>
  <c r="AH146" i="87"/>
  <c r="AG146" i="87"/>
  <c r="AH150" i="87"/>
  <c r="AG150" i="87"/>
  <c r="AH154" i="87"/>
  <c r="AG154" i="87"/>
  <c r="AH131" i="87"/>
  <c r="AG131" i="87"/>
  <c r="AH135" i="87"/>
  <c r="AG135" i="87"/>
  <c r="AH139" i="87"/>
  <c r="AG139" i="87"/>
  <c r="AH143" i="87"/>
  <c r="AG143" i="87"/>
  <c r="AH147" i="87"/>
  <c r="AG147" i="87"/>
  <c r="AH151" i="87"/>
  <c r="AG151" i="87"/>
  <c r="AH155" i="87"/>
  <c r="AG155" i="87"/>
  <c r="P386" i="82"/>
  <c r="P385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P315" i="82" s="1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O263" i="82"/>
  <c r="N263" i="82"/>
  <c r="M263" i="82"/>
  <c r="L263" i="82"/>
  <c r="K263" i="82"/>
  <c r="J263" i="82"/>
  <c r="I263" i="82"/>
  <c r="H263" i="82"/>
  <c r="G263" i="82"/>
  <c r="E263" i="82"/>
  <c r="D263" i="82"/>
  <c r="P262" i="82"/>
  <c r="P261" i="82"/>
  <c r="P260" i="82"/>
  <c r="P259" i="82"/>
  <c r="P258" i="82"/>
  <c r="P257" i="82"/>
  <c r="P256" i="82"/>
  <c r="P255" i="82"/>
  <c r="P253" i="82"/>
  <c r="P242" i="82"/>
  <c r="P241" i="82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8" i="82"/>
  <c r="P237" i="82"/>
  <c r="P236" i="82"/>
  <c r="P235" i="82"/>
  <c r="P234" i="82"/>
  <c r="P233" i="82"/>
  <c r="P232" i="82"/>
  <c r="P231" i="82"/>
  <c r="P230" i="82"/>
  <c r="P229" i="82"/>
  <c r="P218" i="82"/>
  <c r="P217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2" i="82"/>
  <c r="P141" i="82"/>
  <c r="P140" i="82"/>
  <c r="P139" i="82"/>
  <c r="P138" i="82"/>
  <c r="P137" i="82"/>
  <c r="P136" i="82"/>
  <c r="P135" i="82"/>
  <c r="P134" i="82"/>
  <c r="P133" i="82"/>
  <c r="P122" i="82"/>
  <c r="P121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P94" i="82"/>
  <c r="P93" i="82"/>
  <c r="P92" i="82"/>
  <c r="P91" i="82"/>
  <c r="P90" i="82"/>
  <c r="P89" i="82"/>
  <c r="P88" i="82"/>
  <c r="P87" i="82"/>
  <c r="P86" i="82"/>
  <c r="P85" i="82"/>
  <c r="N8" i="87" l="1"/>
  <c r="AF157" i="87"/>
  <c r="AH90" i="87"/>
  <c r="AG90" i="87"/>
  <c r="N90" i="87"/>
  <c r="AG92" i="87"/>
  <c r="AH92" i="87"/>
  <c r="C6" i="87"/>
  <c r="P363" i="82"/>
  <c r="P171" i="82"/>
  <c r="P195" i="82"/>
  <c r="P219" i="82"/>
  <c r="P243" i="82"/>
  <c r="P291" i="82"/>
  <c r="P95" i="82"/>
  <c r="P119" i="82"/>
  <c r="P123" i="82" s="1"/>
  <c r="K11" i="45" s="1" a="1"/>
  <c r="K11" i="45" s="1"/>
  <c r="P143" i="82"/>
  <c r="P167" i="82"/>
  <c r="P191" i="82"/>
  <c r="P215" i="82"/>
  <c r="P239" i="82"/>
  <c r="P263" i="82"/>
  <c r="P287" i="82"/>
  <c r="P311" i="82"/>
  <c r="P99" i="82"/>
  <c r="P147" i="82"/>
  <c r="P267" i="82"/>
  <c r="P335" i="82"/>
  <c r="P339" i="82"/>
  <c r="P359" i="82"/>
  <c r="P383" i="82"/>
  <c r="P387" i="82"/>
  <c r="AG6" i="87" l="1"/>
  <c r="N6" i="87"/>
  <c r="AH6" i="87"/>
  <c r="U107" i="50"/>
  <c r="AE107" i="50"/>
  <c r="AG107" i="50" s="1"/>
  <c r="C107" i="50" s="1"/>
  <c r="AF107" i="50"/>
  <c r="U108" i="50"/>
  <c r="AE108" i="50"/>
  <c r="AG108" i="50" s="1"/>
  <c r="C108" i="50" s="1"/>
  <c r="AF108" i="50"/>
  <c r="U109" i="50"/>
  <c r="AE109" i="50"/>
  <c r="AG109" i="50" s="1"/>
  <c r="C109" i="50" s="1"/>
  <c r="AF109" i="50"/>
  <c r="U110" i="50"/>
  <c r="AE110" i="50"/>
  <c r="AG110" i="50" s="1"/>
  <c r="C110" i="50" s="1"/>
  <c r="AF110" i="50"/>
  <c r="U111" i="50"/>
  <c r="AE111" i="50"/>
  <c r="AG111" i="50" s="1"/>
  <c r="C111" i="50" s="1"/>
  <c r="O111" i="50" s="1"/>
  <c r="AF111" i="50"/>
  <c r="U112" i="50"/>
  <c r="AE112" i="50"/>
  <c r="AG112" i="50" s="1"/>
  <c r="C112" i="50" s="1"/>
  <c r="AH112" i="50" s="1"/>
  <c r="AF112" i="50"/>
  <c r="U113" i="50"/>
  <c r="AE113" i="50"/>
  <c r="AG113" i="50" s="1"/>
  <c r="C113" i="50" s="1"/>
  <c r="AF113" i="50"/>
  <c r="U114" i="50"/>
  <c r="AE114" i="50"/>
  <c r="AG114" i="50" s="1"/>
  <c r="C114" i="50" s="1"/>
  <c r="AF114" i="50"/>
  <c r="U115" i="50"/>
  <c r="AE115" i="50"/>
  <c r="AG115" i="50" s="1"/>
  <c r="C115" i="50" s="1"/>
  <c r="O115" i="50" s="1"/>
  <c r="AF115" i="50"/>
  <c r="U116" i="50"/>
  <c r="AE116" i="50"/>
  <c r="AG116" i="50" s="1"/>
  <c r="C116" i="50" s="1"/>
  <c r="AF116" i="50"/>
  <c r="U117" i="50"/>
  <c r="AE117" i="50"/>
  <c r="AG117" i="50" s="1"/>
  <c r="C117" i="50" s="1"/>
  <c r="AF117" i="50"/>
  <c r="U118" i="50"/>
  <c r="AE118" i="50"/>
  <c r="AG118" i="50" s="1"/>
  <c r="C118" i="50" s="1"/>
  <c r="AF118" i="50"/>
  <c r="U119" i="50"/>
  <c r="AE119" i="50"/>
  <c r="AG119" i="50" s="1"/>
  <c r="C119" i="50" s="1"/>
  <c r="O119" i="50" s="1"/>
  <c r="AF119" i="50"/>
  <c r="U120" i="50"/>
  <c r="AE120" i="50"/>
  <c r="AG120" i="50" s="1"/>
  <c r="C120" i="50" s="1"/>
  <c r="AF120" i="50"/>
  <c r="U121" i="50"/>
  <c r="AE121" i="50"/>
  <c r="AG121" i="50" s="1"/>
  <c r="C121" i="50" s="1"/>
  <c r="AF121" i="50"/>
  <c r="U122" i="50"/>
  <c r="AE122" i="50"/>
  <c r="AG122" i="50" s="1"/>
  <c r="C122" i="50" s="1"/>
  <c r="AF122" i="50"/>
  <c r="U123" i="50"/>
  <c r="AE123" i="50"/>
  <c r="AG123" i="50" s="1"/>
  <c r="C123" i="50" s="1"/>
  <c r="O123" i="50" s="1"/>
  <c r="AF123" i="50"/>
  <c r="U124" i="50"/>
  <c r="AE124" i="50"/>
  <c r="AG124" i="50" s="1"/>
  <c r="C124" i="50" s="1"/>
  <c r="AF124" i="50"/>
  <c r="U125" i="50"/>
  <c r="AE125" i="50"/>
  <c r="AG125" i="50" s="1"/>
  <c r="C125" i="50" s="1"/>
  <c r="AF125" i="50"/>
  <c r="U126" i="50"/>
  <c r="AE126" i="50"/>
  <c r="AG126" i="50" s="1"/>
  <c r="C126" i="50" s="1"/>
  <c r="AF126" i="50"/>
  <c r="U127" i="50"/>
  <c r="AE127" i="50"/>
  <c r="AG127" i="50" s="1"/>
  <c r="C127" i="50" s="1"/>
  <c r="AF127" i="50"/>
  <c r="U128" i="50"/>
  <c r="AE128" i="50"/>
  <c r="AG128" i="50" s="1"/>
  <c r="C128" i="50" s="1"/>
  <c r="AH128" i="50" s="1"/>
  <c r="AF128" i="50"/>
  <c r="U129" i="50"/>
  <c r="AE129" i="50"/>
  <c r="AG129" i="50" s="1"/>
  <c r="C129" i="50" s="1"/>
  <c r="AF129" i="50"/>
  <c r="U130" i="50"/>
  <c r="AE130" i="50"/>
  <c r="AG130" i="50" s="1"/>
  <c r="C130" i="50" s="1"/>
  <c r="AF130" i="50"/>
  <c r="U131" i="50"/>
  <c r="AE131" i="50"/>
  <c r="AG131" i="50" s="1"/>
  <c r="C131" i="50" s="1"/>
  <c r="AF131" i="50"/>
  <c r="U132" i="50"/>
  <c r="AE132" i="50"/>
  <c r="AG132" i="50" s="1"/>
  <c r="C132" i="50" s="1"/>
  <c r="AF132" i="50"/>
  <c r="U133" i="50"/>
  <c r="AE133" i="50"/>
  <c r="AG133" i="50" s="1"/>
  <c r="C133" i="50" s="1"/>
  <c r="AF133" i="50"/>
  <c r="U134" i="50"/>
  <c r="AE134" i="50"/>
  <c r="AG134" i="50" s="1"/>
  <c r="C134" i="50" s="1"/>
  <c r="AF134" i="50"/>
  <c r="U135" i="50"/>
  <c r="AE135" i="50"/>
  <c r="AG135" i="50" s="1"/>
  <c r="C135" i="50" s="1"/>
  <c r="O135" i="50" s="1"/>
  <c r="AF135" i="50"/>
  <c r="U136" i="50"/>
  <c r="AE136" i="50"/>
  <c r="AG136" i="50" s="1"/>
  <c r="C136" i="50" s="1"/>
  <c r="AF136" i="50"/>
  <c r="U137" i="50"/>
  <c r="AE137" i="50"/>
  <c r="AG137" i="50" s="1"/>
  <c r="C137" i="50" s="1"/>
  <c r="AF137" i="50"/>
  <c r="U138" i="50"/>
  <c r="AE138" i="50"/>
  <c r="AG138" i="50" s="1"/>
  <c r="C138" i="50" s="1"/>
  <c r="AF138" i="50"/>
  <c r="U139" i="50"/>
  <c r="AE139" i="50"/>
  <c r="AG139" i="50" s="1"/>
  <c r="C139" i="50" s="1"/>
  <c r="O139" i="50" s="1"/>
  <c r="AF139" i="50"/>
  <c r="U140" i="50"/>
  <c r="AE140" i="50"/>
  <c r="AG140" i="50" s="1"/>
  <c r="C140" i="50" s="1"/>
  <c r="AF140" i="50"/>
  <c r="U141" i="50"/>
  <c r="AE141" i="50"/>
  <c r="AG141" i="50" s="1"/>
  <c r="C141" i="50" s="1"/>
  <c r="AF141" i="50"/>
  <c r="U142" i="50"/>
  <c r="AE142" i="50"/>
  <c r="AG142" i="50" s="1"/>
  <c r="C142" i="50" s="1"/>
  <c r="AF142" i="50"/>
  <c r="U143" i="50"/>
  <c r="AE143" i="50"/>
  <c r="AG143" i="50" s="1"/>
  <c r="C143" i="50" s="1"/>
  <c r="O143" i="50" s="1"/>
  <c r="AF143" i="50"/>
  <c r="U144" i="50"/>
  <c r="AE144" i="50"/>
  <c r="AG144" i="50" s="1"/>
  <c r="C144" i="50" s="1"/>
  <c r="AH144" i="50" s="1"/>
  <c r="AF144" i="50"/>
  <c r="U145" i="50"/>
  <c r="AE145" i="50"/>
  <c r="AG145" i="50" s="1"/>
  <c r="C145" i="50" s="1"/>
  <c r="AF145" i="50"/>
  <c r="U146" i="50"/>
  <c r="AE146" i="50"/>
  <c r="AG146" i="50" s="1"/>
  <c r="C146" i="50" s="1"/>
  <c r="AF146" i="50"/>
  <c r="U147" i="50"/>
  <c r="AE147" i="50"/>
  <c r="AG147" i="50" s="1"/>
  <c r="C147" i="50" s="1"/>
  <c r="O147" i="50" s="1"/>
  <c r="AF147" i="50"/>
  <c r="U148" i="50"/>
  <c r="AE148" i="50"/>
  <c r="AG148" i="50" s="1"/>
  <c r="C148" i="50" s="1"/>
  <c r="AF148" i="50"/>
  <c r="U149" i="50"/>
  <c r="AE149" i="50"/>
  <c r="AG149" i="50" s="1"/>
  <c r="C149" i="50" s="1"/>
  <c r="AF149" i="50"/>
  <c r="U150" i="50"/>
  <c r="AE150" i="50"/>
  <c r="AG150" i="50" s="1"/>
  <c r="C150" i="50" s="1"/>
  <c r="AF150" i="50"/>
  <c r="U151" i="50"/>
  <c r="AE151" i="50"/>
  <c r="AG151" i="50" s="1"/>
  <c r="C151" i="50" s="1"/>
  <c r="O151" i="50" s="1"/>
  <c r="AF151" i="50"/>
  <c r="U152" i="50"/>
  <c r="AE152" i="50"/>
  <c r="AG152" i="50" s="1"/>
  <c r="C152" i="50" s="1"/>
  <c r="AF152" i="50"/>
  <c r="U153" i="50"/>
  <c r="AE153" i="50"/>
  <c r="AG153" i="50" s="1"/>
  <c r="C153" i="50" s="1"/>
  <c r="AF153" i="50"/>
  <c r="U154" i="50"/>
  <c r="AE154" i="50"/>
  <c r="AG154" i="50" s="1"/>
  <c r="C154" i="50" s="1"/>
  <c r="AF154" i="50"/>
  <c r="U155" i="50"/>
  <c r="AE155" i="50"/>
  <c r="AG155" i="50" s="1"/>
  <c r="C155" i="50" s="1"/>
  <c r="AF155" i="50"/>
  <c r="U156" i="50"/>
  <c r="AE156" i="50"/>
  <c r="AG156" i="50" s="1"/>
  <c r="C156" i="50" s="1"/>
  <c r="AF156" i="50"/>
  <c r="AE77" i="50"/>
  <c r="T107" i="49"/>
  <c r="AD107" i="49"/>
  <c r="AF107" i="49" s="1"/>
  <c r="C107" i="49" s="1"/>
  <c r="AE107" i="49"/>
  <c r="T108" i="49"/>
  <c r="AD108" i="49"/>
  <c r="AF108" i="49" s="1"/>
  <c r="C108" i="49" s="1"/>
  <c r="AE108" i="49"/>
  <c r="T109" i="49"/>
  <c r="AD109" i="49"/>
  <c r="AF109" i="49" s="1"/>
  <c r="C109" i="49" s="1"/>
  <c r="AE109" i="49"/>
  <c r="T110" i="49"/>
  <c r="AD110" i="49"/>
  <c r="AF110" i="49" s="1"/>
  <c r="C110" i="49" s="1"/>
  <c r="AH110" i="49" s="1"/>
  <c r="AE110" i="49"/>
  <c r="T111" i="49"/>
  <c r="AD111" i="49"/>
  <c r="AF111" i="49" s="1"/>
  <c r="C111" i="49" s="1"/>
  <c r="AE111" i="49"/>
  <c r="T112" i="49"/>
  <c r="AD112" i="49"/>
  <c r="AF112" i="49" s="1"/>
  <c r="C112" i="49" s="1"/>
  <c r="AE112" i="49"/>
  <c r="T113" i="49"/>
  <c r="AD113" i="49"/>
  <c r="AF113" i="49" s="1"/>
  <c r="AE113" i="49"/>
  <c r="T114" i="49"/>
  <c r="AD114" i="49"/>
  <c r="AF114" i="49" s="1"/>
  <c r="C114" i="49" s="1"/>
  <c r="AE114" i="49"/>
  <c r="T115" i="49"/>
  <c r="AD115" i="49"/>
  <c r="AF115" i="49" s="1"/>
  <c r="C115" i="49" s="1"/>
  <c r="AE115" i="49"/>
  <c r="T116" i="49"/>
  <c r="AD116" i="49"/>
  <c r="AF116" i="49" s="1"/>
  <c r="C116" i="49" s="1"/>
  <c r="AE116" i="49"/>
  <c r="T117" i="49"/>
  <c r="AD117" i="49"/>
  <c r="AF117" i="49" s="1"/>
  <c r="C117" i="49" s="1"/>
  <c r="AE117" i="49"/>
  <c r="T118" i="49"/>
  <c r="AD118" i="49"/>
  <c r="AF118" i="49" s="1"/>
  <c r="C118" i="49" s="1"/>
  <c r="AE118" i="49"/>
  <c r="T119" i="49"/>
  <c r="AD119" i="49"/>
  <c r="AF119" i="49" s="1"/>
  <c r="C119" i="49" s="1"/>
  <c r="AE119" i="49"/>
  <c r="T120" i="49"/>
  <c r="AD120" i="49"/>
  <c r="AF120" i="49" s="1"/>
  <c r="C120" i="49" s="1"/>
  <c r="AE120" i="49"/>
  <c r="T121" i="49"/>
  <c r="AD121" i="49"/>
  <c r="AF121" i="49" s="1"/>
  <c r="C121" i="49" s="1"/>
  <c r="AG121" i="49" s="1"/>
  <c r="AE121" i="49"/>
  <c r="T122" i="49"/>
  <c r="AD122" i="49"/>
  <c r="AF122" i="49" s="1"/>
  <c r="C122" i="49" s="1"/>
  <c r="AH122" i="49" s="1"/>
  <c r="AE122" i="49"/>
  <c r="T123" i="49"/>
  <c r="AD123" i="49"/>
  <c r="AF123" i="49" s="1"/>
  <c r="C123" i="49" s="1"/>
  <c r="AE123" i="49"/>
  <c r="T124" i="49"/>
  <c r="AD124" i="49"/>
  <c r="AF124" i="49" s="1"/>
  <c r="C124" i="49" s="1"/>
  <c r="AE124" i="49"/>
  <c r="T125" i="49"/>
  <c r="AD125" i="49"/>
  <c r="AF125" i="49" s="1"/>
  <c r="C125" i="49" s="1"/>
  <c r="AG125" i="49" s="1"/>
  <c r="AE125" i="49"/>
  <c r="T126" i="49"/>
  <c r="AD126" i="49"/>
  <c r="AF126" i="49" s="1"/>
  <c r="C126" i="49" s="1"/>
  <c r="AH126" i="49" s="1"/>
  <c r="AE126" i="49"/>
  <c r="T127" i="49"/>
  <c r="AD127" i="49"/>
  <c r="AF127" i="49" s="1"/>
  <c r="C127" i="49" s="1"/>
  <c r="AE127" i="49"/>
  <c r="T128" i="49"/>
  <c r="AD128" i="49"/>
  <c r="AF128" i="49" s="1"/>
  <c r="C128" i="49" s="1"/>
  <c r="AE128" i="49"/>
  <c r="T129" i="49"/>
  <c r="AD129" i="49"/>
  <c r="AF129" i="49" s="1"/>
  <c r="C129" i="49" s="1"/>
  <c r="N129" i="49" s="1"/>
  <c r="AE129" i="49"/>
  <c r="T130" i="49"/>
  <c r="AD130" i="49"/>
  <c r="AF130" i="49" s="1"/>
  <c r="C130" i="49" s="1"/>
  <c r="AE130" i="49"/>
  <c r="T131" i="49"/>
  <c r="AD131" i="49"/>
  <c r="AF131" i="49" s="1"/>
  <c r="C131" i="49" s="1"/>
  <c r="AE131" i="49"/>
  <c r="T132" i="49"/>
  <c r="AD132" i="49"/>
  <c r="AF132" i="49" s="1"/>
  <c r="C132" i="49" s="1"/>
  <c r="AH132" i="49" s="1"/>
  <c r="AE132" i="49"/>
  <c r="T133" i="49"/>
  <c r="AD133" i="49"/>
  <c r="AF133" i="49" s="1"/>
  <c r="C133" i="49" s="1"/>
  <c r="AE133" i="49"/>
  <c r="T134" i="49"/>
  <c r="AD134" i="49"/>
  <c r="AF134" i="49" s="1"/>
  <c r="C134" i="49" s="1"/>
  <c r="N134" i="49" s="1"/>
  <c r="AE134" i="49"/>
  <c r="T135" i="49"/>
  <c r="AD135" i="49"/>
  <c r="AF135" i="49" s="1"/>
  <c r="C135" i="49" s="1"/>
  <c r="AE135" i="49"/>
  <c r="T136" i="49"/>
  <c r="AD136" i="49"/>
  <c r="AF136" i="49" s="1"/>
  <c r="C136" i="49" s="1"/>
  <c r="AH136" i="49" s="1"/>
  <c r="AE136" i="49"/>
  <c r="T137" i="49"/>
  <c r="AD137" i="49"/>
  <c r="AF137" i="49" s="1"/>
  <c r="C137" i="49" s="1"/>
  <c r="AE137" i="49"/>
  <c r="T138" i="49"/>
  <c r="AD138" i="49"/>
  <c r="AF138" i="49" s="1"/>
  <c r="C138" i="49" s="1"/>
  <c r="N138" i="49" s="1"/>
  <c r="AE138" i="49"/>
  <c r="T139" i="49"/>
  <c r="AD139" i="49"/>
  <c r="AF139" i="49" s="1"/>
  <c r="C139" i="49" s="1"/>
  <c r="AE139" i="49"/>
  <c r="T140" i="49"/>
  <c r="AD140" i="49"/>
  <c r="AF140" i="49" s="1"/>
  <c r="C140" i="49" s="1"/>
  <c r="AH140" i="49" s="1"/>
  <c r="AE140" i="49"/>
  <c r="T141" i="49"/>
  <c r="AD141" i="49"/>
  <c r="AF141" i="49" s="1"/>
  <c r="C141" i="49" s="1"/>
  <c r="AE141" i="49"/>
  <c r="T142" i="49"/>
  <c r="AD142" i="49"/>
  <c r="AF142" i="49" s="1"/>
  <c r="C142" i="49" s="1"/>
  <c r="N142" i="49" s="1"/>
  <c r="AE142" i="49"/>
  <c r="T143" i="49"/>
  <c r="AD143" i="49"/>
  <c r="AF143" i="49" s="1"/>
  <c r="C143" i="49" s="1"/>
  <c r="AE143" i="49"/>
  <c r="T144" i="49"/>
  <c r="AD144" i="49"/>
  <c r="AF144" i="49" s="1"/>
  <c r="C144" i="49" s="1"/>
  <c r="AH144" i="49" s="1"/>
  <c r="AE144" i="49"/>
  <c r="T145" i="49"/>
  <c r="AD145" i="49"/>
  <c r="AF145" i="49" s="1"/>
  <c r="C145" i="49" s="1"/>
  <c r="AE145" i="49"/>
  <c r="T146" i="49"/>
  <c r="AD146" i="49"/>
  <c r="AF146" i="49" s="1"/>
  <c r="C146" i="49" s="1"/>
  <c r="N146" i="49" s="1"/>
  <c r="AE146" i="49"/>
  <c r="T147" i="49"/>
  <c r="AD147" i="49"/>
  <c r="AF147" i="49" s="1"/>
  <c r="C147" i="49" s="1"/>
  <c r="AE147" i="49"/>
  <c r="T148" i="49"/>
  <c r="AD148" i="49"/>
  <c r="AF148" i="49" s="1"/>
  <c r="C148" i="49" s="1"/>
  <c r="AH148" i="49" s="1"/>
  <c r="AE148" i="49"/>
  <c r="T149" i="49"/>
  <c r="AD149" i="49"/>
  <c r="AF149" i="49" s="1"/>
  <c r="C149" i="49" s="1"/>
  <c r="AE149" i="49"/>
  <c r="T150" i="49"/>
  <c r="AD150" i="49"/>
  <c r="AF150" i="49" s="1"/>
  <c r="C150" i="49" s="1"/>
  <c r="N150" i="49" s="1"/>
  <c r="AE150" i="49"/>
  <c r="T151" i="49"/>
  <c r="AD151" i="49"/>
  <c r="AF151" i="49" s="1"/>
  <c r="C151" i="49" s="1"/>
  <c r="AE151" i="49"/>
  <c r="T152" i="49"/>
  <c r="AD152" i="49"/>
  <c r="AF152" i="49" s="1"/>
  <c r="C152" i="49" s="1"/>
  <c r="AH152" i="49" s="1"/>
  <c r="AE152" i="49"/>
  <c r="T153" i="49"/>
  <c r="AD153" i="49"/>
  <c r="AF153" i="49" s="1"/>
  <c r="C153" i="49" s="1"/>
  <c r="AE153" i="49"/>
  <c r="T154" i="49"/>
  <c r="AD154" i="49"/>
  <c r="AF154" i="49" s="1"/>
  <c r="C154" i="49" s="1"/>
  <c r="N154" i="49" s="1"/>
  <c r="AE154" i="49"/>
  <c r="T155" i="49"/>
  <c r="AD155" i="49"/>
  <c r="AF155" i="49" s="1"/>
  <c r="C155" i="49" s="1"/>
  <c r="AE155" i="49"/>
  <c r="T156" i="49"/>
  <c r="AD156" i="49"/>
  <c r="AF156" i="49" s="1"/>
  <c r="C156" i="49" s="1"/>
  <c r="AH156" i="49" s="1"/>
  <c r="AE156" i="49"/>
  <c r="AD77" i="49"/>
  <c r="C113" i="49"/>
  <c r="U107" i="48"/>
  <c r="AF107" i="48"/>
  <c r="AH107" i="48" s="1"/>
  <c r="C107" i="48" s="1"/>
  <c r="AG107" i="48"/>
  <c r="U108" i="48"/>
  <c r="AF108" i="48"/>
  <c r="AH108" i="48" s="1"/>
  <c r="C108" i="48" s="1"/>
  <c r="AG108" i="48"/>
  <c r="U109" i="48"/>
  <c r="AF109" i="48"/>
  <c r="AH109" i="48" s="1"/>
  <c r="C109" i="48" s="1"/>
  <c r="AG109" i="48"/>
  <c r="U110" i="48"/>
  <c r="AF110" i="48"/>
  <c r="AH110" i="48" s="1"/>
  <c r="C110" i="48" s="1"/>
  <c r="AG110" i="48"/>
  <c r="U111" i="48"/>
  <c r="AF111" i="48"/>
  <c r="AH111" i="48" s="1"/>
  <c r="C111" i="48" s="1"/>
  <c r="AG111" i="48"/>
  <c r="U112" i="48"/>
  <c r="AF112" i="48"/>
  <c r="AH112" i="48" s="1"/>
  <c r="C112" i="48" s="1"/>
  <c r="AI112" i="48" s="1"/>
  <c r="AG112" i="48"/>
  <c r="U113" i="48"/>
  <c r="AF113" i="48"/>
  <c r="AH113" i="48" s="1"/>
  <c r="C113" i="48" s="1"/>
  <c r="AG113" i="48"/>
  <c r="U114" i="48"/>
  <c r="AF114" i="48"/>
  <c r="AH114" i="48" s="1"/>
  <c r="C114" i="48" s="1"/>
  <c r="AG114" i="48"/>
  <c r="U115" i="48"/>
  <c r="AF115" i="48"/>
  <c r="AH115" i="48" s="1"/>
  <c r="C115" i="48" s="1"/>
  <c r="AG115" i="48"/>
  <c r="U116" i="48"/>
  <c r="AF116" i="48"/>
  <c r="AH116" i="48" s="1"/>
  <c r="C116" i="48" s="1"/>
  <c r="AG116" i="48"/>
  <c r="U117" i="48"/>
  <c r="AF117" i="48"/>
  <c r="AH117" i="48" s="1"/>
  <c r="C117" i="48" s="1"/>
  <c r="AG117" i="48"/>
  <c r="U118" i="48"/>
  <c r="AF118" i="48"/>
  <c r="AH118" i="48" s="1"/>
  <c r="C118" i="48" s="1"/>
  <c r="AG118" i="48"/>
  <c r="U119" i="48"/>
  <c r="AF119" i="48"/>
  <c r="AH119" i="48" s="1"/>
  <c r="C119" i="48" s="1"/>
  <c r="AG119" i="48"/>
  <c r="U120" i="48"/>
  <c r="AF120" i="48"/>
  <c r="AH120" i="48" s="1"/>
  <c r="C120" i="48" s="1"/>
  <c r="AG120" i="48"/>
  <c r="U121" i="48"/>
  <c r="AF121" i="48"/>
  <c r="AH121" i="48" s="1"/>
  <c r="C121" i="48" s="1"/>
  <c r="AG121" i="48"/>
  <c r="U122" i="48"/>
  <c r="AF122" i="48"/>
  <c r="AH122" i="48" s="1"/>
  <c r="C122" i="48" s="1"/>
  <c r="AG122" i="48"/>
  <c r="U123" i="48"/>
  <c r="AF123" i="48"/>
  <c r="AH123" i="48" s="1"/>
  <c r="C123" i="48" s="1"/>
  <c r="AG123" i="48"/>
  <c r="U124" i="48"/>
  <c r="AF124" i="48"/>
  <c r="AH124" i="48" s="1"/>
  <c r="C124" i="48" s="1"/>
  <c r="AG124" i="48"/>
  <c r="U125" i="48"/>
  <c r="AF125" i="48"/>
  <c r="AH125" i="48" s="1"/>
  <c r="C125" i="48" s="1"/>
  <c r="AG125" i="48"/>
  <c r="U126" i="48"/>
  <c r="AF126" i="48"/>
  <c r="AH126" i="48" s="1"/>
  <c r="C126" i="48" s="1"/>
  <c r="AG126" i="48"/>
  <c r="U127" i="48"/>
  <c r="AF127" i="48"/>
  <c r="AH127" i="48" s="1"/>
  <c r="C127" i="48" s="1"/>
  <c r="O127" i="48" s="1"/>
  <c r="AG127" i="48"/>
  <c r="U128" i="48"/>
  <c r="AF128" i="48"/>
  <c r="AH128" i="48" s="1"/>
  <c r="C128" i="48" s="1"/>
  <c r="AI128" i="48" s="1"/>
  <c r="AG128" i="48"/>
  <c r="U129" i="48"/>
  <c r="AF129" i="48"/>
  <c r="AH129" i="48" s="1"/>
  <c r="C129" i="48" s="1"/>
  <c r="AG129" i="48"/>
  <c r="U130" i="48"/>
  <c r="AF130" i="48"/>
  <c r="AH130" i="48" s="1"/>
  <c r="C130" i="48" s="1"/>
  <c r="AG130" i="48"/>
  <c r="U131" i="48"/>
  <c r="AF131" i="48"/>
  <c r="AH131" i="48" s="1"/>
  <c r="C131" i="48" s="1"/>
  <c r="O131" i="48" s="1"/>
  <c r="AG131" i="48"/>
  <c r="U132" i="48"/>
  <c r="AF132" i="48"/>
  <c r="AH132" i="48" s="1"/>
  <c r="C132" i="48" s="1"/>
  <c r="AG132" i="48"/>
  <c r="U133" i="48"/>
  <c r="AF133" i="48"/>
  <c r="AG133" i="48"/>
  <c r="U134" i="48"/>
  <c r="AF134" i="48"/>
  <c r="AH134" i="48" s="1"/>
  <c r="C134" i="48" s="1"/>
  <c r="AG134" i="48"/>
  <c r="U135" i="48"/>
  <c r="AF135" i="48"/>
  <c r="AH135" i="48" s="1"/>
  <c r="C135" i="48" s="1"/>
  <c r="O135" i="48" s="1"/>
  <c r="AG135" i="48"/>
  <c r="U136" i="48"/>
  <c r="AF136" i="48"/>
  <c r="AH136" i="48" s="1"/>
  <c r="C136" i="48" s="1"/>
  <c r="AG136" i="48"/>
  <c r="U137" i="48"/>
  <c r="AF137" i="48"/>
  <c r="AH137" i="48" s="1"/>
  <c r="C137" i="48" s="1"/>
  <c r="AG137" i="48"/>
  <c r="U138" i="48"/>
  <c r="AF138" i="48"/>
  <c r="AH138" i="48" s="1"/>
  <c r="C138" i="48" s="1"/>
  <c r="AG138" i="48"/>
  <c r="U139" i="48"/>
  <c r="AF139" i="48"/>
  <c r="AH139" i="48" s="1"/>
  <c r="C139" i="48" s="1"/>
  <c r="O139" i="48" s="1"/>
  <c r="AG139" i="48"/>
  <c r="U140" i="48"/>
  <c r="AF140" i="48"/>
  <c r="AH140" i="48" s="1"/>
  <c r="C140" i="48" s="1"/>
  <c r="AG140" i="48"/>
  <c r="U141" i="48"/>
  <c r="AF141" i="48"/>
  <c r="AH141" i="48" s="1"/>
  <c r="C141" i="48" s="1"/>
  <c r="AG141" i="48"/>
  <c r="U142" i="48"/>
  <c r="AF142" i="48"/>
  <c r="AH142" i="48" s="1"/>
  <c r="C142" i="48" s="1"/>
  <c r="AG142" i="48"/>
  <c r="U143" i="48"/>
  <c r="AF143" i="48"/>
  <c r="AH143" i="48" s="1"/>
  <c r="C143" i="48" s="1"/>
  <c r="O143" i="48" s="1"/>
  <c r="AG143" i="48"/>
  <c r="U144" i="48"/>
  <c r="AF144" i="48"/>
  <c r="AH144" i="48" s="1"/>
  <c r="C144" i="48" s="1"/>
  <c r="AI144" i="48" s="1"/>
  <c r="AG144" i="48"/>
  <c r="U145" i="48"/>
  <c r="AF145" i="48"/>
  <c r="AH145" i="48" s="1"/>
  <c r="C145" i="48" s="1"/>
  <c r="AG145" i="48"/>
  <c r="U146" i="48"/>
  <c r="AF146" i="48"/>
  <c r="AH146" i="48" s="1"/>
  <c r="C146" i="48" s="1"/>
  <c r="AG146" i="48"/>
  <c r="U147" i="48"/>
  <c r="AF147" i="48"/>
  <c r="AH147" i="48" s="1"/>
  <c r="C147" i="48" s="1"/>
  <c r="O147" i="48" s="1"/>
  <c r="AG147" i="48"/>
  <c r="U148" i="48"/>
  <c r="AF148" i="48"/>
  <c r="AH148" i="48" s="1"/>
  <c r="C148" i="48" s="1"/>
  <c r="AG148" i="48"/>
  <c r="U149" i="48"/>
  <c r="AF149" i="48"/>
  <c r="AH149" i="48" s="1"/>
  <c r="C149" i="48" s="1"/>
  <c r="AG149" i="48"/>
  <c r="U150" i="48"/>
  <c r="AF150" i="48"/>
  <c r="AH150" i="48" s="1"/>
  <c r="C150" i="48" s="1"/>
  <c r="AG150" i="48"/>
  <c r="U151" i="48"/>
  <c r="AF151" i="48"/>
  <c r="AH151" i="48" s="1"/>
  <c r="C151" i="48" s="1"/>
  <c r="AG151" i="48"/>
  <c r="U152" i="48"/>
  <c r="AF152" i="48"/>
  <c r="AH152" i="48" s="1"/>
  <c r="C152" i="48" s="1"/>
  <c r="AG152" i="48"/>
  <c r="U153" i="48"/>
  <c r="AF153" i="48"/>
  <c r="AH153" i="48" s="1"/>
  <c r="C153" i="48" s="1"/>
  <c r="AG153" i="48"/>
  <c r="U154" i="48"/>
  <c r="AF154" i="48"/>
  <c r="AH154" i="48" s="1"/>
  <c r="C154" i="48" s="1"/>
  <c r="AG154" i="48"/>
  <c r="U155" i="48"/>
  <c r="AF155" i="48"/>
  <c r="AH155" i="48" s="1"/>
  <c r="C155" i="48" s="1"/>
  <c r="AG155" i="48"/>
  <c r="U156" i="48"/>
  <c r="AF156" i="48"/>
  <c r="AH156" i="48" s="1"/>
  <c r="C156" i="48" s="1"/>
  <c r="AG156" i="48"/>
  <c r="AF77" i="48"/>
  <c r="U107" i="46"/>
  <c r="AH107" i="46"/>
  <c r="AJ107" i="46" s="1"/>
  <c r="C107" i="46" s="1"/>
  <c r="AI107" i="46"/>
  <c r="U108" i="46"/>
  <c r="AH108" i="46"/>
  <c r="AJ108" i="46" s="1"/>
  <c r="C108" i="46" s="1"/>
  <c r="AK108" i="46" s="1"/>
  <c r="AI108" i="46"/>
  <c r="U109" i="46"/>
  <c r="AH109" i="46"/>
  <c r="AJ109" i="46" s="1"/>
  <c r="C109" i="46" s="1"/>
  <c r="AI109" i="46"/>
  <c r="U110" i="46"/>
  <c r="AH110" i="46"/>
  <c r="AJ110" i="46" s="1"/>
  <c r="C110" i="46" s="1"/>
  <c r="AI110" i="46"/>
  <c r="U111" i="46"/>
  <c r="AH111" i="46"/>
  <c r="AJ111" i="46" s="1"/>
  <c r="C111" i="46" s="1"/>
  <c r="O111" i="46" s="1"/>
  <c r="AI111" i="46"/>
  <c r="U112" i="46"/>
  <c r="AH112" i="46"/>
  <c r="AJ112" i="46" s="1"/>
  <c r="C112" i="46" s="1"/>
  <c r="AI112" i="46"/>
  <c r="U113" i="46"/>
  <c r="AH113" i="46"/>
  <c r="AJ113" i="46" s="1"/>
  <c r="C113" i="46" s="1"/>
  <c r="AI113" i="46"/>
  <c r="U114" i="46"/>
  <c r="AH114" i="46"/>
  <c r="AJ114" i="46" s="1"/>
  <c r="C114" i="46" s="1"/>
  <c r="AI114" i="46"/>
  <c r="U115" i="46"/>
  <c r="AH115" i="46"/>
  <c r="AJ115" i="46" s="1"/>
  <c r="C115" i="46" s="1"/>
  <c r="O115" i="46" s="1"/>
  <c r="AI115" i="46"/>
  <c r="U116" i="46"/>
  <c r="AH116" i="46"/>
  <c r="AJ116" i="46" s="1"/>
  <c r="C116" i="46" s="1"/>
  <c r="AI116" i="46"/>
  <c r="U117" i="46"/>
  <c r="AH117" i="46"/>
  <c r="AJ117" i="46" s="1"/>
  <c r="C117" i="46" s="1"/>
  <c r="AI117" i="46"/>
  <c r="U118" i="46"/>
  <c r="AH118" i="46"/>
  <c r="AJ118" i="46" s="1"/>
  <c r="C118" i="46" s="1"/>
  <c r="AI118" i="46"/>
  <c r="U119" i="46"/>
  <c r="AH119" i="46"/>
  <c r="AJ119" i="46" s="1"/>
  <c r="C119" i="46" s="1"/>
  <c r="O119" i="46" s="1"/>
  <c r="AI119" i="46"/>
  <c r="U120" i="46"/>
  <c r="AH120" i="46"/>
  <c r="AJ120" i="46" s="1"/>
  <c r="C120" i="46" s="1"/>
  <c r="AI120" i="46"/>
  <c r="U121" i="46"/>
  <c r="AH121" i="46"/>
  <c r="AJ121" i="46" s="1"/>
  <c r="C121" i="46" s="1"/>
  <c r="AI121" i="46"/>
  <c r="U122" i="46"/>
  <c r="AH122" i="46"/>
  <c r="AJ122" i="46" s="1"/>
  <c r="C122" i="46" s="1"/>
  <c r="AI122" i="46"/>
  <c r="U123" i="46"/>
  <c r="AH123" i="46"/>
  <c r="AJ123" i="46" s="1"/>
  <c r="C123" i="46" s="1"/>
  <c r="O123" i="46" s="1"/>
  <c r="AI123" i="46"/>
  <c r="U124" i="46"/>
  <c r="AH124" i="46"/>
  <c r="AJ124" i="46" s="1"/>
  <c r="C124" i="46" s="1"/>
  <c r="AI124" i="46"/>
  <c r="U125" i="46"/>
  <c r="AH125" i="46"/>
  <c r="AJ125" i="46" s="1"/>
  <c r="C125" i="46" s="1"/>
  <c r="AI125" i="46"/>
  <c r="U126" i="46"/>
  <c r="AH126" i="46"/>
  <c r="AJ126" i="46" s="1"/>
  <c r="C126" i="46" s="1"/>
  <c r="AI126" i="46"/>
  <c r="U127" i="46"/>
  <c r="AH127" i="46"/>
  <c r="AJ127" i="46" s="1"/>
  <c r="C127" i="46" s="1"/>
  <c r="O127" i="46" s="1"/>
  <c r="AI127" i="46"/>
  <c r="U128" i="46"/>
  <c r="AH128" i="46"/>
  <c r="AJ128" i="46" s="1"/>
  <c r="C128" i="46" s="1"/>
  <c r="AI128" i="46"/>
  <c r="U129" i="46"/>
  <c r="AH129" i="46"/>
  <c r="AJ129" i="46" s="1"/>
  <c r="C129" i="46" s="1"/>
  <c r="AI129" i="46"/>
  <c r="U130" i="46"/>
  <c r="AH130" i="46"/>
  <c r="AJ130" i="46" s="1"/>
  <c r="C130" i="46" s="1"/>
  <c r="AI130" i="46"/>
  <c r="U131" i="46"/>
  <c r="AH131" i="46"/>
  <c r="AJ131" i="46" s="1"/>
  <c r="C131" i="46" s="1"/>
  <c r="O131" i="46" s="1"/>
  <c r="AI131" i="46"/>
  <c r="U132" i="46"/>
  <c r="AH132" i="46"/>
  <c r="AJ132" i="46" s="1"/>
  <c r="C132" i="46" s="1"/>
  <c r="AI132" i="46"/>
  <c r="U133" i="46"/>
  <c r="AH133" i="46"/>
  <c r="AJ133" i="46" s="1"/>
  <c r="C133" i="46" s="1"/>
  <c r="AI133" i="46"/>
  <c r="U134" i="46"/>
  <c r="AH134" i="46"/>
  <c r="AJ134" i="46" s="1"/>
  <c r="C134" i="46" s="1"/>
  <c r="AI134" i="46"/>
  <c r="U135" i="46"/>
  <c r="AH135" i="46"/>
  <c r="AJ135" i="46" s="1"/>
  <c r="C135" i="46" s="1"/>
  <c r="O135" i="46" s="1"/>
  <c r="AI135" i="46"/>
  <c r="U136" i="46"/>
  <c r="AH136" i="46"/>
  <c r="AJ136" i="46" s="1"/>
  <c r="C136" i="46" s="1"/>
  <c r="AI136" i="46"/>
  <c r="U137" i="46"/>
  <c r="AH137" i="46"/>
  <c r="AJ137" i="46" s="1"/>
  <c r="C137" i="46" s="1"/>
  <c r="AI137" i="46"/>
  <c r="U138" i="46"/>
  <c r="AH138" i="46"/>
  <c r="AJ138" i="46" s="1"/>
  <c r="C138" i="46" s="1"/>
  <c r="AI138" i="46"/>
  <c r="U139" i="46"/>
  <c r="AH139" i="46"/>
  <c r="AJ139" i="46" s="1"/>
  <c r="C139" i="46" s="1"/>
  <c r="O139" i="46" s="1"/>
  <c r="AI139" i="46"/>
  <c r="U140" i="46"/>
  <c r="AH140" i="46"/>
  <c r="AJ140" i="46" s="1"/>
  <c r="C140" i="46" s="1"/>
  <c r="AI140" i="46"/>
  <c r="U141" i="46"/>
  <c r="AH141" i="46"/>
  <c r="AJ141" i="46" s="1"/>
  <c r="C141" i="46" s="1"/>
  <c r="AI141" i="46"/>
  <c r="U142" i="46"/>
  <c r="AH142" i="46"/>
  <c r="AJ142" i="46" s="1"/>
  <c r="C142" i="46" s="1"/>
  <c r="AI142" i="46"/>
  <c r="U143" i="46"/>
  <c r="AH143" i="46"/>
  <c r="AJ143" i="46" s="1"/>
  <c r="C143" i="46" s="1"/>
  <c r="O143" i="46" s="1"/>
  <c r="AI143" i="46"/>
  <c r="U144" i="46"/>
  <c r="AH144" i="46"/>
  <c r="AJ144" i="46" s="1"/>
  <c r="C144" i="46" s="1"/>
  <c r="AI144" i="46"/>
  <c r="U145" i="46"/>
  <c r="AH145" i="46"/>
  <c r="AJ145" i="46" s="1"/>
  <c r="C145" i="46" s="1"/>
  <c r="AI145" i="46"/>
  <c r="U146" i="46"/>
  <c r="AH146" i="46"/>
  <c r="AJ146" i="46" s="1"/>
  <c r="C146" i="46" s="1"/>
  <c r="AI146" i="46"/>
  <c r="U147" i="46"/>
  <c r="AH147" i="46"/>
  <c r="AJ147" i="46" s="1"/>
  <c r="C147" i="46" s="1"/>
  <c r="O147" i="46" s="1"/>
  <c r="AI147" i="46"/>
  <c r="U148" i="46"/>
  <c r="AH148" i="46"/>
  <c r="AJ148" i="46" s="1"/>
  <c r="C148" i="46" s="1"/>
  <c r="AI148" i="46"/>
  <c r="U149" i="46"/>
  <c r="AH149" i="46"/>
  <c r="AJ149" i="46" s="1"/>
  <c r="C149" i="46" s="1"/>
  <c r="AI149" i="46"/>
  <c r="U150" i="46"/>
  <c r="AH150" i="46"/>
  <c r="AJ150" i="46" s="1"/>
  <c r="C150" i="46" s="1"/>
  <c r="AI150" i="46"/>
  <c r="U151" i="46"/>
  <c r="AH151" i="46"/>
  <c r="AJ151" i="46" s="1"/>
  <c r="C151" i="46" s="1"/>
  <c r="O151" i="46" s="1"/>
  <c r="AI151" i="46"/>
  <c r="U152" i="46"/>
  <c r="AH152" i="46"/>
  <c r="AJ152" i="46" s="1"/>
  <c r="C152" i="46" s="1"/>
  <c r="AI152" i="46"/>
  <c r="U153" i="46"/>
  <c r="AH153" i="46"/>
  <c r="AJ153" i="46" s="1"/>
  <c r="C153" i="46" s="1"/>
  <c r="AI153" i="46"/>
  <c r="U154" i="46"/>
  <c r="AH154" i="46"/>
  <c r="AJ154" i="46" s="1"/>
  <c r="C154" i="46" s="1"/>
  <c r="AI154" i="46"/>
  <c r="U155" i="46"/>
  <c r="AH155" i="46"/>
  <c r="AJ155" i="46" s="1"/>
  <c r="C155" i="46" s="1"/>
  <c r="O155" i="46" s="1"/>
  <c r="AI155" i="46"/>
  <c r="U156" i="46"/>
  <c r="AH156" i="46"/>
  <c r="AJ156" i="46" s="1"/>
  <c r="C156" i="46" s="1"/>
  <c r="AI156" i="46"/>
  <c r="AH106" i="46"/>
  <c r="AH133" i="48" l="1"/>
  <c r="AG142" i="49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C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AC146" i="45"/>
  <c r="S147" i="45"/>
  <c r="AB147" i="45"/>
  <c r="AC147" i="45"/>
  <c r="S148" i="45"/>
  <c r="AB148" i="45"/>
  <c r="AC148" i="45"/>
  <c r="S149" i="45"/>
  <c r="AB149" i="45"/>
  <c r="AD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B156" i="45"/>
  <c r="AC156" i="45"/>
  <c r="AB77" i="45"/>
  <c r="S107" i="42"/>
  <c r="AB107" i="42"/>
  <c r="AD107" i="42" s="1"/>
  <c r="C107" i="42" s="1"/>
  <c r="AC107" i="42"/>
  <c r="S108" i="42"/>
  <c r="AB108" i="42"/>
  <c r="AD108" i="42" s="1"/>
  <c r="C108" i="42" s="1"/>
  <c r="AC108" i="42"/>
  <c r="S109" i="42"/>
  <c r="AB109" i="42"/>
  <c r="AD109" i="42" s="1"/>
  <c r="C109" i="42" s="1"/>
  <c r="AC109" i="42"/>
  <c r="S110" i="42"/>
  <c r="AB110" i="42"/>
  <c r="AD110" i="42" s="1"/>
  <c r="C110" i="42" s="1"/>
  <c r="AC110" i="42"/>
  <c r="S111" i="42"/>
  <c r="AB111" i="42"/>
  <c r="AD111" i="42" s="1"/>
  <c r="C111" i="42" s="1"/>
  <c r="AC111" i="42"/>
  <c r="S112" i="42"/>
  <c r="AB112" i="42"/>
  <c r="AD112" i="42" s="1"/>
  <c r="C112" i="42" s="1"/>
  <c r="AC112" i="42"/>
  <c r="S113" i="42"/>
  <c r="AB113" i="42"/>
  <c r="AD113" i="42" s="1"/>
  <c r="C113" i="42" s="1"/>
  <c r="AC113" i="42"/>
  <c r="S114" i="42"/>
  <c r="AB114" i="42"/>
  <c r="AD114" i="42" s="1"/>
  <c r="C114" i="42" s="1"/>
  <c r="AC114" i="42"/>
  <c r="S115" i="42"/>
  <c r="AB115" i="42"/>
  <c r="AD115" i="42" s="1"/>
  <c r="C115" i="42" s="1"/>
  <c r="AC115" i="42"/>
  <c r="S116" i="42"/>
  <c r="AB116" i="42"/>
  <c r="AD116" i="42" s="1"/>
  <c r="C116" i="42" s="1"/>
  <c r="AC116" i="42"/>
  <c r="S117" i="42"/>
  <c r="AB117" i="42"/>
  <c r="AD117" i="42" s="1"/>
  <c r="C117" i="42" s="1"/>
  <c r="AC117" i="42"/>
  <c r="S118" i="42"/>
  <c r="AB118" i="42"/>
  <c r="AD118" i="42" s="1"/>
  <c r="C118" i="42" s="1"/>
  <c r="AC118" i="42"/>
  <c r="S119" i="42"/>
  <c r="AB119" i="42"/>
  <c r="AD119" i="42" s="1"/>
  <c r="C119" i="42" s="1"/>
  <c r="AC119" i="42"/>
  <c r="S120" i="42"/>
  <c r="AB120" i="42"/>
  <c r="AD120" i="42" s="1"/>
  <c r="C120" i="42" s="1"/>
  <c r="AC120" i="42"/>
  <c r="S121" i="42"/>
  <c r="AB121" i="42"/>
  <c r="AD121" i="42" s="1"/>
  <c r="C121" i="42" s="1"/>
  <c r="AC121" i="42"/>
  <c r="S122" i="42"/>
  <c r="AB122" i="42"/>
  <c r="AD122" i="42" s="1"/>
  <c r="C122" i="42" s="1"/>
  <c r="AC122" i="42"/>
  <c r="S123" i="42"/>
  <c r="AB123" i="42"/>
  <c r="AD123" i="42" s="1"/>
  <c r="C123" i="42" s="1"/>
  <c r="AC123" i="42"/>
  <c r="S124" i="42"/>
  <c r="AB124" i="42"/>
  <c r="AD124" i="42" s="1"/>
  <c r="C124" i="42" s="1"/>
  <c r="AC124" i="42"/>
  <c r="S125" i="42"/>
  <c r="AB125" i="42"/>
  <c r="AD125" i="42" s="1"/>
  <c r="C125" i="42" s="1"/>
  <c r="AC125" i="42"/>
  <c r="S126" i="42"/>
  <c r="AB126" i="42"/>
  <c r="AD126" i="42" s="1"/>
  <c r="C126" i="42" s="1"/>
  <c r="AC126" i="42"/>
  <c r="S127" i="42"/>
  <c r="AB127" i="42"/>
  <c r="AD127" i="42" s="1"/>
  <c r="C127" i="42" s="1"/>
  <c r="AC127" i="42"/>
  <c r="S128" i="42"/>
  <c r="AB128" i="42"/>
  <c r="AD128" i="42" s="1"/>
  <c r="C128" i="42" s="1"/>
  <c r="AC128" i="42"/>
  <c r="S129" i="42"/>
  <c r="AB129" i="42"/>
  <c r="AD129" i="42" s="1"/>
  <c r="AC129" i="42"/>
  <c r="S130" i="42"/>
  <c r="AB130" i="42"/>
  <c r="AC130" i="42"/>
  <c r="S131" i="42"/>
  <c r="AB131" i="42"/>
  <c r="AD131" i="42" s="1"/>
  <c r="C131" i="42" s="1"/>
  <c r="AC131" i="42"/>
  <c r="S132" i="42"/>
  <c r="AB132" i="42"/>
  <c r="AD132" i="42" s="1"/>
  <c r="C132" i="42" s="1"/>
  <c r="AC132" i="42"/>
  <c r="S133" i="42"/>
  <c r="AB133" i="42"/>
  <c r="AD133" i="42" s="1"/>
  <c r="C133" i="42" s="1"/>
  <c r="AC133" i="42"/>
  <c r="S134" i="42"/>
  <c r="AB134" i="42"/>
  <c r="AD134" i="42" s="1"/>
  <c r="C134" i="42" s="1"/>
  <c r="AC134" i="42"/>
  <c r="S135" i="42"/>
  <c r="AB135" i="42"/>
  <c r="AD135" i="42" s="1"/>
  <c r="C135" i="42" s="1"/>
  <c r="AC135" i="42"/>
  <c r="S136" i="42"/>
  <c r="AB136" i="42"/>
  <c r="AD136" i="42" s="1"/>
  <c r="C136" i="42" s="1"/>
  <c r="AC136" i="42"/>
  <c r="S137" i="42"/>
  <c r="AB137" i="42"/>
  <c r="AD137" i="42" s="1"/>
  <c r="C137" i="42" s="1"/>
  <c r="AC137" i="42"/>
  <c r="S138" i="42"/>
  <c r="AB138" i="42"/>
  <c r="AC138" i="42"/>
  <c r="S139" i="42"/>
  <c r="AB139" i="42"/>
  <c r="AD139" i="42" s="1"/>
  <c r="C139" i="42" s="1"/>
  <c r="AC139" i="42"/>
  <c r="S140" i="42"/>
  <c r="AB140" i="42"/>
  <c r="AD140" i="42" s="1"/>
  <c r="C140" i="42" s="1"/>
  <c r="AC140" i="42"/>
  <c r="S141" i="42"/>
  <c r="AB141" i="42"/>
  <c r="AD141" i="42" s="1"/>
  <c r="C141" i="42" s="1"/>
  <c r="AC141" i="42"/>
  <c r="S142" i="42"/>
  <c r="AB142" i="42"/>
  <c r="AD142" i="42" s="1"/>
  <c r="C142" i="42" s="1"/>
  <c r="AC142" i="42"/>
  <c r="S143" i="42"/>
  <c r="AB143" i="42"/>
  <c r="AD143" i="42" s="1"/>
  <c r="C143" i="42" s="1"/>
  <c r="AC143" i="42"/>
  <c r="S144" i="42"/>
  <c r="AB144" i="42"/>
  <c r="AD144" i="42" s="1"/>
  <c r="C144" i="42" s="1"/>
  <c r="AC144" i="42"/>
  <c r="S145" i="42"/>
  <c r="AB145" i="42"/>
  <c r="AD145" i="42" s="1"/>
  <c r="C145" i="42" s="1"/>
  <c r="AC145" i="42"/>
  <c r="S146" i="42"/>
  <c r="AB146" i="42"/>
  <c r="AD146" i="42" s="1"/>
  <c r="C146" i="42" s="1"/>
  <c r="AC146" i="42"/>
  <c r="S147" i="42"/>
  <c r="AB147" i="42"/>
  <c r="AD147" i="42" s="1"/>
  <c r="C147" i="42" s="1"/>
  <c r="AC147" i="42"/>
  <c r="S148" i="42"/>
  <c r="AB148" i="42"/>
  <c r="AD148" i="42" s="1"/>
  <c r="C148" i="42" s="1"/>
  <c r="AC148" i="42"/>
  <c r="S149" i="42"/>
  <c r="AB149" i="42"/>
  <c r="AD149" i="42" s="1"/>
  <c r="C149" i="42" s="1"/>
  <c r="AC149" i="42"/>
  <c r="S150" i="42"/>
  <c r="AB150" i="42"/>
  <c r="AD150" i="42" s="1"/>
  <c r="C150" i="42" s="1"/>
  <c r="AC150" i="42"/>
  <c r="S151" i="42"/>
  <c r="AB151" i="42"/>
  <c r="AD151" i="42" s="1"/>
  <c r="C151" i="42" s="1"/>
  <c r="AC151" i="42"/>
  <c r="S152" i="42"/>
  <c r="AB152" i="42"/>
  <c r="AD152" i="42" s="1"/>
  <c r="C152" i="42" s="1"/>
  <c r="AE152" i="42" s="1"/>
  <c r="AC152" i="42"/>
  <c r="S153" i="42"/>
  <c r="AB153" i="42"/>
  <c r="AD153" i="42" s="1"/>
  <c r="C153" i="42" s="1"/>
  <c r="AC153" i="42"/>
  <c r="S154" i="42"/>
  <c r="AB154" i="42"/>
  <c r="AD154" i="42" s="1"/>
  <c r="C154" i="42" s="1"/>
  <c r="AC154" i="42"/>
  <c r="S155" i="42"/>
  <c r="AB155" i="42"/>
  <c r="AD155" i="42" s="1"/>
  <c r="C155" i="42" s="1"/>
  <c r="AC155" i="42"/>
  <c r="S156" i="42"/>
  <c r="AB156" i="42"/>
  <c r="AC156" i="42"/>
  <c r="AB77" i="42"/>
  <c r="AB94" i="42"/>
  <c r="L157" i="42"/>
  <c r="AD119" i="45" l="1"/>
  <c r="AD156" i="45"/>
  <c r="AD125" i="45"/>
  <c r="AD138" i="42"/>
  <c r="AD130" i="42"/>
  <c r="AD156" i="42"/>
  <c r="C156" i="42" s="1"/>
  <c r="AD148" i="45"/>
  <c r="AD147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E144" i="45"/>
  <c r="M144" i="45"/>
  <c r="AF144" i="45"/>
  <c r="AF141" i="45"/>
  <c r="AE141" i="45"/>
  <c r="M141" i="45"/>
  <c r="AE136" i="45"/>
  <c r="M136" i="45"/>
  <c r="AF136" i="45"/>
  <c r="AF133" i="45"/>
  <c r="AE133" i="45"/>
  <c r="M133" i="45"/>
  <c r="AE128" i="45"/>
  <c r="M128" i="45"/>
  <c r="AF128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3" i="45"/>
  <c r="AF139" i="45"/>
  <c r="AF135" i="45"/>
  <c r="AF131" i="45"/>
  <c r="AF127" i="45"/>
  <c r="AF123" i="45"/>
  <c r="AF115" i="45"/>
  <c r="AF111" i="45"/>
  <c r="AF107" i="45"/>
  <c r="AE155" i="45"/>
  <c r="AE151" i="45"/>
  <c r="AE143" i="45"/>
  <c r="AE139" i="45"/>
  <c r="AE135" i="45"/>
  <c r="AE131" i="45"/>
  <c r="AE127" i="45"/>
  <c r="AE123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E124" i="42"/>
  <c r="AF124" i="42"/>
  <c r="M124" i="42"/>
  <c r="AE116" i="42"/>
  <c r="AF116" i="42"/>
  <c r="M116" i="42"/>
  <c r="AF113" i="42"/>
  <c r="AE113" i="42"/>
  <c r="M113" i="42"/>
  <c r="AE108" i="42"/>
  <c r="AF108" i="42"/>
  <c r="M108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E144" i="42"/>
  <c r="AF144" i="42"/>
  <c r="M144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M107" i="42"/>
  <c r="AE107" i="42"/>
  <c r="AF107" i="42"/>
  <c r="M155" i="42"/>
  <c r="AF153" i="42"/>
  <c r="M146" i="42"/>
  <c r="AF146" i="42"/>
  <c r="AE146" i="42"/>
  <c r="M135" i="42"/>
  <c r="AE135" i="42"/>
  <c r="AF135" i="42"/>
  <c r="M119" i="42"/>
  <c r="AE119" i="42"/>
  <c r="AF119" i="42"/>
  <c r="AF152" i="42"/>
  <c r="M152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AE156" i="42" l="1"/>
  <c r="AF156" i="42"/>
  <c r="M156" i="42"/>
  <c r="P74" i="82"/>
  <c r="P73" i="82"/>
  <c r="O71" i="82"/>
  <c r="N71" i="82"/>
  <c r="M71" i="82"/>
  <c r="L71" i="82"/>
  <c r="K71" i="82"/>
  <c r="J71" i="82"/>
  <c r="I71" i="82"/>
  <c r="H71" i="82"/>
  <c r="G71" i="82"/>
  <c r="F71" i="82"/>
  <c r="E71" i="82"/>
  <c r="D71" i="82"/>
  <c r="P70" i="82"/>
  <c r="P69" i="82"/>
  <c r="P68" i="82"/>
  <c r="P67" i="82"/>
  <c r="P66" i="82"/>
  <c r="P65" i="82"/>
  <c r="P64" i="82"/>
  <c r="P63" i="82"/>
  <c r="P62" i="82"/>
  <c r="P61" i="82"/>
  <c r="P50" i="82"/>
  <c r="P49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6" i="82"/>
  <c r="P45" i="82"/>
  <c r="P44" i="82"/>
  <c r="P43" i="82"/>
  <c r="P42" i="82"/>
  <c r="P41" i="82"/>
  <c r="P40" i="82"/>
  <c r="P39" i="82"/>
  <c r="P38" i="82"/>
  <c r="P37" i="82"/>
  <c r="P75" i="82" l="1"/>
  <c r="P47" i="82"/>
  <c r="P51" i="82" s="1"/>
  <c r="K8" i="45" s="1" a="1"/>
  <c r="K8" i="45" s="1"/>
  <c r="P71" i="82"/>
  <c r="AE6" i="50" l="1"/>
  <c r="AG6" i="50" s="1"/>
  <c r="C6" i="50" s="1"/>
  <c r="O6" i="50" s="1"/>
  <c r="AE7" i="50"/>
  <c r="AE8" i="50"/>
  <c r="AE9" i="50"/>
  <c r="AG9" i="50" s="1"/>
  <c r="C9" i="50" s="1"/>
  <c r="AE10" i="50"/>
  <c r="AG10" i="50" s="1"/>
  <c r="C10" i="50" s="1"/>
  <c r="AE11" i="50"/>
  <c r="AG11" i="50" s="1"/>
  <c r="C11" i="50" s="1"/>
  <c r="AE12" i="50"/>
  <c r="AG12" i="50" s="1"/>
  <c r="C12" i="50" s="1"/>
  <c r="AE13" i="50"/>
  <c r="AG13" i="50" s="1"/>
  <c r="C13" i="50" s="1"/>
  <c r="AE14" i="50"/>
  <c r="AG14" i="50" s="1"/>
  <c r="C14" i="50" s="1"/>
  <c r="AE15" i="50"/>
  <c r="AE16" i="50"/>
  <c r="AG16" i="50" s="1"/>
  <c r="C16" i="50" s="1"/>
  <c r="AE17" i="50"/>
  <c r="AG17" i="50" s="1"/>
  <c r="C17" i="50" s="1"/>
  <c r="AE18" i="50"/>
  <c r="AG18" i="50" s="1"/>
  <c r="C18" i="50" s="1"/>
  <c r="AE19" i="50"/>
  <c r="AG19" i="50" s="1"/>
  <c r="C19" i="50" s="1"/>
  <c r="AE20" i="50"/>
  <c r="AG20" i="50" s="1"/>
  <c r="C20" i="50" s="1"/>
  <c r="AE21" i="50"/>
  <c r="AG21" i="50" s="1"/>
  <c r="C21" i="50" s="1"/>
  <c r="AE22" i="50"/>
  <c r="AG22" i="50" s="1"/>
  <c r="C22" i="50" s="1"/>
  <c r="AE23" i="50"/>
  <c r="AG23" i="50" s="1"/>
  <c r="C23" i="50" s="1"/>
  <c r="AE24" i="50"/>
  <c r="AG24" i="50" s="1"/>
  <c r="C24" i="50" s="1"/>
  <c r="AE25" i="50"/>
  <c r="AG25" i="50" s="1"/>
  <c r="C25" i="50" s="1"/>
  <c r="AE26" i="50"/>
  <c r="AG26" i="50" s="1"/>
  <c r="C26" i="50" s="1"/>
  <c r="AE27" i="50"/>
  <c r="AG27" i="50" s="1"/>
  <c r="C27" i="50" s="1"/>
  <c r="AE28" i="50"/>
  <c r="AG28" i="50" s="1"/>
  <c r="C28" i="50" s="1"/>
  <c r="AE29" i="50"/>
  <c r="AG29" i="50" s="1"/>
  <c r="C29" i="50" s="1"/>
  <c r="AE30" i="50"/>
  <c r="AG30" i="50" s="1"/>
  <c r="C30" i="50" s="1"/>
  <c r="AE31" i="50"/>
  <c r="AG31" i="50" s="1"/>
  <c r="C31" i="50" s="1"/>
  <c r="AE32" i="50"/>
  <c r="AG32" i="50" s="1"/>
  <c r="C32" i="50" s="1"/>
  <c r="AE33" i="50"/>
  <c r="AG33" i="50" s="1"/>
  <c r="C33" i="50" s="1"/>
  <c r="AE34" i="50"/>
  <c r="AG34" i="50" s="1"/>
  <c r="C34" i="50" s="1"/>
  <c r="AE35" i="50"/>
  <c r="AG35" i="50" s="1"/>
  <c r="C35" i="50" s="1"/>
  <c r="AE36" i="50"/>
  <c r="AG36" i="50" s="1"/>
  <c r="C36" i="50" s="1"/>
  <c r="AE37" i="50"/>
  <c r="AG37" i="50" s="1"/>
  <c r="C37" i="50" s="1"/>
  <c r="AE38" i="50"/>
  <c r="AG38" i="50" s="1"/>
  <c r="C38" i="50" s="1"/>
  <c r="AE39" i="50"/>
  <c r="AG39" i="50" s="1"/>
  <c r="C39" i="50" s="1"/>
  <c r="AE40" i="50"/>
  <c r="AG40" i="50" s="1"/>
  <c r="C40" i="50" s="1"/>
  <c r="AE41" i="50"/>
  <c r="AG41" i="50" s="1"/>
  <c r="C41" i="50" s="1"/>
  <c r="AE42" i="50"/>
  <c r="AG42" i="50" s="1"/>
  <c r="C42" i="50" s="1"/>
  <c r="AE43" i="50"/>
  <c r="AG43" i="50" s="1"/>
  <c r="C43" i="50" s="1"/>
  <c r="AE44" i="50"/>
  <c r="AG44" i="50" s="1"/>
  <c r="C44" i="50" s="1"/>
  <c r="AE45" i="50"/>
  <c r="AG45" i="50" s="1"/>
  <c r="C45" i="50" s="1"/>
  <c r="AE46" i="50"/>
  <c r="AG46" i="50" s="1"/>
  <c r="C46" i="50" s="1"/>
  <c r="AE47" i="50"/>
  <c r="AG47" i="50" s="1"/>
  <c r="C47" i="50" s="1"/>
  <c r="AE48" i="50"/>
  <c r="AG48" i="50" s="1"/>
  <c r="C48" i="50" s="1"/>
  <c r="AE49" i="50"/>
  <c r="AG49" i="50" s="1"/>
  <c r="C49" i="50" s="1"/>
  <c r="AE50" i="50"/>
  <c r="AG50" i="50" s="1"/>
  <c r="C50" i="50" s="1"/>
  <c r="AE51" i="50"/>
  <c r="AG51" i="50" s="1"/>
  <c r="C51" i="50" s="1"/>
  <c r="AE52" i="50"/>
  <c r="AG52" i="50" s="1"/>
  <c r="C52" i="50" s="1"/>
  <c r="AE53" i="50"/>
  <c r="AG53" i="50" s="1"/>
  <c r="C53" i="50" s="1"/>
  <c r="AE54" i="50"/>
  <c r="AG54" i="50" s="1"/>
  <c r="C54" i="50" s="1"/>
  <c r="AE55" i="50"/>
  <c r="AG55" i="50" s="1"/>
  <c r="C55" i="50" s="1"/>
  <c r="AE56" i="50"/>
  <c r="AG56" i="50" s="1"/>
  <c r="C56" i="50" s="1"/>
  <c r="AE57" i="50"/>
  <c r="AG57" i="50" s="1"/>
  <c r="C57" i="50" s="1"/>
  <c r="AE58" i="50"/>
  <c r="AG58" i="50" s="1"/>
  <c r="C58" i="50" s="1"/>
  <c r="AE59" i="50"/>
  <c r="AG59" i="50" s="1"/>
  <c r="C59" i="50" s="1"/>
  <c r="AE60" i="50"/>
  <c r="AG60" i="50" s="1"/>
  <c r="C60" i="50" s="1"/>
  <c r="AE61" i="50"/>
  <c r="AG61" i="50" s="1"/>
  <c r="C61" i="50" s="1"/>
  <c r="AE62" i="50"/>
  <c r="AG62" i="50" s="1"/>
  <c r="C62" i="50" s="1"/>
  <c r="AE63" i="50"/>
  <c r="AG63" i="50" s="1"/>
  <c r="C63" i="50" s="1"/>
  <c r="AE64" i="50"/>
  <c r="AG64" i="50" s="1"/>
  <c r="C64" i="50" s="1"/>
  <c r="AE65" i="50"/>
  <c r="AG65" i="50" s="1"/>
  <c r="C65" i="50" s="1"/>
  <c r="AE66" i="50"/>
  <c r="AG66" i="50" s="1"/>
  <c r="C66" i="50" s="1"/>
  <c r="AE67" i="50"/>
  <c r="AG67" i="50" s="1"/>
  <c r="C67" i="50" s="1"/>
  <c r="AE68" i="50"/>
  <c r="AG68" i="50" s="1"/>
  <c r="C68" i="50" s="1"/>
  <c r="AE69" i="50"/>
  <c r="AG69" i="50" s="1"/>
  <c r="C69" i="50" s="1"/>
  <c r="AE70" i="50"/>
  <c r="AG70" i="50" s="1"/>
  <c r="C70" i="50" s="1"/>
  <c r="AE71" i="50"/>
  <c r="AG71" i="50" s="1"/>
  <c r="C71" i="50" s="1"/>
  <c r="AE72" i="50"/>
  <c r="AG72" i="50" s="1"/>
  <c r="C72" i="50" s="1"/>
  <c r="AE73" i="50"/>
  <c r="AG73" i="50" s="1"/>
  <c r="C73" i="50" s="1"/>
  <c r="AE74" i="50"/>
  <c r="AG74" i="50" s="1"/>
  <c r="C74" i="50" s="1"/>
  <c r="AE75" i="50"/>
  <c r="AG75" i="50" s="1"/>
  <c r="C75" i="50" s="1"/>
  <c r="AE76" i="50"/>
  <c r="AG76" i="50" s="1"/>
  <c r="C76" i="50" s="1"/>
  <c r="AG77" i="50"/>
  <c r="C77" i="50" s="1"/>
  <c r="AE78" i="50"/>
  <c r="AG78" i="50" s="1"/>
  <c r="C78" i="50" s="1"/>
  <c r="AE79" i="50"/>
  <c r="AG79" i="50" s="1"/>
  <c r="C79" i="50" s="1"/>
  <c r="AE80" i="50"/>
  <c r="AG80" i="50" s="1"/>
  <c r="C80" i="50" s="1"/>
  <c r="AE81" i="50"/>
  <c r="AG81" i="50" s="1"/>
  <c r="C81" i="50" s="1"/>
  <c r="AE82" i="50"/>
  <c r="AG82" i="50" s="1"/>
  <c r="C82" i="50" s="1"/>
  <c r="AE83" i="50"/>
  <c r="AG83" i="50" s="1"/>
  <c r="C83" i="50" s="1"/>
  <c r="AE84" i="50"/>
  <c r="AG84" i="50" s="1"/>
  <c r="C84" i="50" s="1"/>
  <c r="AE85" i="50"/>
  <c r="AG85" i="50" s="1"/>
  <c r="C85" i="50" s="1"/>
  <c r="AE86" i="50"/>
  <c r="AG86" i="50" s="1"/>
  <c r="C86" i="50" s="1"/>
  <c r="AE87" i="50"/>
  <c r="AG87" i="50" s="1"/>
  <c r="C87" i="50" s="1"/>
  <c r="AE88" i="50"/>
  <c r="AG88" i="50" s="1"/>
  <c r="C88" i="50" s="1"/>
  <c r="AE89" i="50"/>
  <c r="AG89" i="50" s="1"/>
  <c r="C89" i="50" s="1"/>
  <c r="AE90" i="50"/>
  <c r="AG90" i="50" s="1"/>
  <c r="C90" i="50" s="1"/>
  <c r="AE91" i="50"/>
  <c r="AG91" i="50" s="1"/>
  <c r="C91" i="50" s="1"/>
  <c r="AE92" i="50"/>
  <c r="AG92" i="50" s="1"/>
  <c r="C92" i="50" s="1"/>
  <c r="AE93" i="50"/>
  <c r="AG93" i="50" s="1"/>
  <c r="C93" i="50" s="1"/>
  <c r="AE94" i="50"/>
  <c r="AG94" i="50" s="1"/>
  <c r="C94" i="50" s="1"/>
  <c r="AE95" i="50"/>
  <c r="AG95" i="50" s="1"/>
  <c r="C95" i="50" s="1"/>
  <c r="AE96" i="50"/>
  <c r="AG96" i="50" s="1"/>
  <c r="C96" i="50" s="1"/>
  <c r="AE97" i="50"/>
  <c r="AG97" i="50" s="1"/>
  <c r="C97" i="50" s="1"/>
  <c r="AE98" i="50"/>
  <c r="AG98" i="50" s="1"/>
  <c r="C98" i="50" s="1"/>
  <c r="AE99" i="50"/>
  <c r="AG99" i="50" s="1"/>
  <c r="C99" i="50" s="1"/>
  <c r="AE100" i="50"/>
  <c r="AG100" i="50" s="1"/>
  <c r="C100" i="50" s="1"/>
  <c r="AE101" i="50"/>
  <c r="AG101" i="50" s="1"/>
  <c r="C101" i="50" s="1"/>
  <c r="AE102" i="50"/>
  <c r="AG102" i="50" s="1"/>
  <c r="C102" i="50" s="1"/>
  <c r="AE103" i="50"/>
  <c r="AG103" i="50" s="1"/>
  <c r="C103" i="50" s="1"/>
  <c r="AE104" i="50"/>
  <c r="AE105" i="50"/>
  <c r="AG105" i="50" s="1"/>
  <c r="C105" i="50" s="1"/>
  <c r="AE106" i="50"/>
  <c r="AG106" i="50" s="1"/>
  <c r="C106" i="50" s="1"/>
  <c r="AD6" i="49"/>
  <c r="AF6" i="49" s="1"/>
  <c r="C6" i="49" s="1"/>
  <c r="AD7" i="49"/>
  <c r="AD8" i="49"/>
  <c r="AF8" i="49" s="1"/>
  <c r="C8" i="49" s="1"/>
  <c r="N8" i="49" s="1"/>
  <c r="AD9" i="49"/>
  <c r="AD10" i="49"/>
  <c r="AD11" i="49"/>
  <c r="AD12" i="49"/>
  <c r="AF12" i="49" s="1"/>
  <c r="C12" i="49" s="1"/>
  <c r="N12" i="49" s="1"/>
  <c r="AD13" i="49"/>
  <c r="AF13" i="49" s="1"/>
  <c r="C13" i="49" s="1"/>
  <c r="N13" i="49" s="1"/>
  <c r="AD14" i="49"/>
  <c r="AF14" i="49" s="1"/>
  <c r="C14" i="49" s="1"/>
  <c r="N14" i="49" s="1"/>
  <c r="AD15" i="49"/>
  <c r="AF15" i="49" s="1"/>
  <c r="C15" i="49" s="1"/>
  <c r="N15" i="49" s="1"/>
  <c r="AD16" i="49"/>
  <c r="AD17" i="49"/>
  <c r="AF17" i="49" s="1"/>
  <c r="C17" i="49" s="1"/>
  <c r="N17" i="49" s="1"/>
  <c r="AD18" i="49"/>
  <c r="AF18" i="49" s="1"/>
  <c r="C18" i="49" s="1"/>
  <c r="N18" i="49" s="1"/>
  <c r="AD19" i="49"/>
  <c r="AF19" i="49" s="1"/>
  <c r="C19" i="49" s="1"/>
  <c r="AD20" i="49"/>
  <c r="AF20" i="49" s="1"/>
  <c r="C20" i="49" s="1"/>
  <c r="N20" i="49" s="1"/>
  <c r="AD21" i="49"/>
  <c r="AF21" i="49" s="1"/>
  <c r="C21" i="49" s="1"/>
  <c r="N21" i="49" s="1"/>
  <c r="AD22" i="49"/>
  <c r="AF22" i="49" s="1"/>
  <c r="C22" i="49" s="1"/>
  <c r="N22" i="49" s="1"/>
  <c r="AD23" i="49"/>
  <c r="AF23" i="49" s="1"/>
  <c r="C23" i="49" s="1"/>
  <c r="N23" i="49" s="1"/>
  <c r="AD24" i="49"/>
  <c r="AF24" i="49" s="1"/>
  <c r="C24" i="49" s="1"/>
  <c r="N24" i="49" s="1"/>
  <c r="AD25" i="49"/>
  <c r="AF25" i="49" s="1"/>
  <c r="C25" i="49" s="1"/>
  <c r="N25" i="49" s="1"/>
  <c r="AD26" i="49"/>
  <c r="AF26" i="49" s="1"/>
  <c r="C26" i="49" s="1"/>
  <c r="N26" i="49" s="1"/>
  <c r="AD27" i="49"/>
  <c r="AF27" i="49" s="1"/>
  <c r="C27" i="49" s="1"/>
  <c r="AD28" i="49"/>
  <c r="AF28" i="49" s="1"/>
  <c r="C28" i="49" s="1"/>
  <c r="N28" i="49" s="1"/>
  <c r="AD29" i="49"/>
  <c r="AF29" i="49" s="1"/>
  <c r="C29" i="49" s="1"/>
  <c r="N29" i="49" s="1"/>
  <c r="AD30" i="49"/>
  <c r="AF30" i="49" s="1"/>
  <c r="C30" i="49" s="1"/>
  <c r="N30" i="49" s="1"/>
  <c r="AD31" i="49"/>
  <c r="AF31" i="49" s="1"/>
  <c r="C31" i="49" s="1"/>
  <c r="N31" i="49" s="1"/>
  <c r="AD32" i="49"/>
  <c r="AF32" i="49" s="1"/>
  <c r="C32" i="49" s="1"/>
  <c r="N32" i="49" s="1"/>
  <c r="AD33" i="49"/>
  <c r="AF33" i="49" s="1"/>
  <c r="C33" i="49" s="1"/>
  <c r="N33" i="49" s="1"/>
  <c r="AD34" i="49"/>
  <c r="AF34" i="49" s="1"/>
  <c r="C34" i="49" s="1"/>
  <c r="N34" i="49" s="1"/>
  <c r="AD35" i="49"/>
  <c r="AF35" i="49" s="1"/>
  <c r="C35" i="49" s="1"/>
  <c r="AD36" i="49"/>
  <c r="AF36" i="49" s="1"/>
  <c r="C36" i="49" s="1"/>
  <c r="N36" i="49" s="1"/>
  <c r="AD37" i="49"/>
  <c r="AF37" i="49" s="1"/>
  <c r="C37" i="49" s="1"/>
  <c r="N37" i="49" s="1"/>
  <c r="AD38" i="49"/>
  <c r="AF38" i="49" s="1"/>
  <c r="C38" i="49" s="1"/>
  <c r="N38" i="49" s="1"/>
  <c r="AD39" i="49"/>
  <c r="AF39" i="49" s="1"/>
  <c r="C39" i="49" s="1"/>
  <c r="N39" i="49" s="1"/>
  <c r="AD40" i="49"/>
  <c r="AF40" i="49" s="1"/>
  <c r="C40" i="49" s="1"/>
  <c r="N40" i="49" s="1"/>
  <c r="AD41" i="49"/>
  <c r="AF41" i="49" s="1"/>
  <c r="C41" i="49" s="1"/>
  <c r="N41" i="49" s="1"/>
  <c r="AD42" i="49"/>
  <c r="AF42" i="49" s="1"/>
  <c r="C42" i="49" s="1"/>
  <c r="N42" i="49" s="1"/>
  <c r="AD43" i="49"/>
  <c r="AF43" i="49" s="1"/>
  <c r="C43" i="49" s="1"/>
  <c r="AD44" i="49"/>
  <c r="AF44" i="49" s="1"/>
  <c r="C44" i="49" s="1"/>
  <c r="N44" i="49" s="1"/>
  <c r="AD45" i="49"/>
  <c r="AF45" i="49" s="1"/>
  <c r="C45" i="49" s="1"/>
  <c r="N45" i="49" s="1"/>
  <c r="AD46" i="49"/>
  <c r="AF46" i="49" s="1"/>
  <c r="C46" i="49" s="1"/>
  <c r="N46" i="49" s="1"/>
  <c r="AD47" i="49"/>
  <c r="AF47" i="49" s="1"/>
  <c r="C47" i="49" s="1"/>
  <c r="N47" i="49" s="1"/>
  <c r="AD48" i="49"/>
  <c r="AF48" i="49" s="1"/>
  <c r="C48" i="49" s="1"/>
  <c r="N48" i="49" s="1"/>
  <c r="AD49" i="49"/>
  <c r="AF49" i="49" s="1"/>
  <c r="C49" i="49" s="1"/>
  <c r="N49" i="49" s="1"/>
  <c r="AD50" i="49"/>
  <c r="AF50" i="49" s="1"/>
  <c r="C50" i="49" s="1"/>
  <c r="N50" i="49" s="1"/>
  <c r="AD51" i="49"/>
  <c r="AF51" i="49" s="1"/>
  <c r="C51" i="49" s="1"/>
  <c r="AD52" i="49"/>
  <c r="AF52" i="49" s="1"/>
  <c r="C52" i="49" s="1"/>
  <c r="N52" i="49" s="1"/>
  <c r="AD53" i="49"/>
  <c r="AF53" i="49" s="1"/>
  <c r="C53" i="49" s="1"/>
  <c r="N53" i="49" s="1"/>
  <c r="AD54" i="49"/>
  <c r="AF54" i="49" s="1"/>
  <c r="C54" i="49" s="1"/>
  <c r="N54" i="49" s="1"/>
  <c r="AD55" i="49"/>
  <c r="AF55" i="49" s="1"/>
  <c r="C55" i="49" s="1"/>
  <c r="N55" i="49" s="1"/>
  <c r="AD56" i="49"/>
  <c r="AF56" i="49" s="1"/>
  <c r="C56" i="49" s="1"/>
  <c r="N56" i="49" s="1"/>
  <c r="AD57" i="49"/>
  <c r="AF57" i="49" s="1"/>
  <c r="C57" i="49" s="1"/>
  <c r="N57" i="49" s="1"/>
  <c r="AD58" i="49"/>
  <c r="AF58" i="49" s="1"/>
  <c r="C58" i="49" s="1"/>
  <c r="N58" i="49" s="1"/>
  <c r="AD59" i="49"/>
  <c r="AF59" i="49" s="1"/>
  <c r="C59" i="49" s="1"/>
  <c r="AD60" i="49"/>
  <c r="AF60" i="49" s="1"/>
  <c r="C60" i="49" s="1"/>
  <c r="N60" i="49" s="1"/>
  <c r="AD61" i="49"/>
  <c r="AF61" i="49" s="1"/>
  <c r="C61" i="49" s="1"/>
  <c r="N61" i="49" s="1"/>
  <c r="AD62" i="49"/>
  <c r="AF62" i="49" s="1"/>
  <c r="C62" i="49" s="1"/>
  <c r="N62" i="49" s="1"/>
  <c r="AD63" i="49"/>
  <c r="AF63" i="49" s="1"/>
  <c r="C63" i="49" s="1"/>
  <c r="N63" i="49" s="1"/>
  <c r="AD64" i="49"/>
  <c r="AF64" i="49" s="1"/>
  <c r="C64" i="49" s="1"/>
  <c r="N64" i="49" s="1"/>
  <c r="AD65" i="49"/>
  <c r="AF65" i="49" s="1"/>
  <c r="C65" i="49" s="1"/>
  <c r="N65" i="49" s="1"/>
  <c r="AD66" i="49"/>
  <c r="AF66" i="49" s="1"/>
  <c r="C66" i="49" s="1"/>
  <c r="N66" i="49" s="1"/>
  <c r="AD67" i="49"/>
  <c r="AF67" i="49" s="1"/>
  <c r="C67" i="49" s="1"/>
  <c r="AD68" i="49"/>
  <c r="AF68" i="49" s="1"/>
  <c r="C68" i="49" s="1"/>
  <c r="N68" i="49" s="1"/>
  <c r="AD69" i="49"/>
  <c r="AF69" i="49" s="1"/>
  <c r="C69" i="49" s="1"/>
  <c r="N69" i="49" s="1"/>
  <c r="AD70" i="49"/>
  <c r="AF70" i="49" s="1"/>
  <c r="C70" i="49" s="1"/>
  <c r="N70" i="49" s="1"/>
  <c r="AD71" i="49"/>
  <c r="AF71" i="49" s="1"/>
  <c r="C71" i="49" s="1"/>
  <c r="N71" i="49" s="1"/>
  <c r="AD72" i="49"/>
  <c r="AF72" i="49" s="1"/>
  <c r="C72" i="49" s="1"/>
  <c r="N72" i="49" s="1"/>
  <c r="AD73" i="49"/>
  <c r="AF73" i="49" s="1"/>
  <c r="C73" i="49" s="1"/>
  <c r="N73" i="49" s="1"/>
  <c r="AD74" i="49"/>
  <c r="AF74" i="49" s="1"/>
  <c r="C74" i="49" s="1"/>
  <c r="N74" i="49" s="1"/>
  <c r="AD75" i="49"/>
  <c r="AF75" i="49" s="1"/>
  <c r="C75" i="49" s="1"/>
  <c r="AD76" i="49"/>
  <c r="AF76" i="49" s="1"/>
  <c r="C76" i="49" s="1"/>
  <c r="N76" i="49" s="1"/>
  <c r="AF77" i="49"/>
  <c r="C77" i="49" s="1"/>
  <c r="N77" i="49" s="1"/>
  <c r="AD78" i="49"/>
  <c r="AF78" i="49" s="1"/>
  <c r="C78" i="49" s="1"/>
  <c r="N78" i="49" s="1"/>
  <c r="AD79" i="49"/>
  <c r="AF79" i="49" s="1"/>
  <c r="C79" i="49" s="1"/>
  <c r="N79" i="49" s="1"/>
  <c r="AD80" i="49"/>
  <c r="AF80" i="49" s="1"/>
  <c r="C80" i="49" s="1"/>
  <c r="N80" i="49" s="1"/>
  <c r="AD81" i="49"/>
  <c r="AF81" i="49" s="1"/>
  <c r="C81" i="49" s="1"/>
  <c r="N81" i="49" s="1"/>
  <c r="AD82" i="49"/>
  <c r="AF82" i="49" s="1"/>
  <c r="C82" i="49" s="1"/>
  <c r="N82" i="49" s="1"/>
  <c r="AD83" i="49"/>
  <c r="AF83" i="49" s="1"/>
  <c r="C83" i="49" s="1"/>
  <c r="AD84" i="49"/>
  <c r="AF84" i="49" s="1"/>
  <c r="C84" i="49" s="1"/>
  <c r="N84" i="49" s="1"/>
  <c r="AD85" i="49"/>
  <c r="AF85" i="49" s="1"/>
  <c r="C85" i="49" s="1"/>
  <c r="N85" i="49" s="1"/>
  <c r="AD86" i="49"/>
  <c r="AF86" i="49" s="1"/>
  <c r="C86" i="49" s="1"/>
  <c r="N86" i="49" s="1"/>
  <c r="AD87" i="49"/>
  <c r="AF87" i="49" s="1"/>
  <c r="C87" i="49" s="1"/>
  <c r="N87" i="49" s="1"/>
  <c r="AD88" i="49"/>
  <c r="AF88" i="49" s="1"/>
  <c r="C88" i="49" s="1"/>
  <c r="N88" i="49" s="1"/>
  <c r="AD89" i="49"/>
  <c r="AF89" i="49" s="1"/>
  <c r="C89" i="49" s="1"/>
  <c r="N89" i="49" s="1"/>
  <c r="AD90" i="49"/>
  <c r="AF90" i="49" s="1"/>
  <c r="C90" i="49" s="1"/>
  <c r="N90" i="49" s="1"/>
  <c r="AD91" i="49"/>
  <c r="AF91" i="49" s="1"/>
  <c r="C91" i="49" s="1"/>
  <c r="AD92" i="49"/>
  <c r="AF92" i="49" s="1"/>
  <c r="C92" i="49" s="1"/>
  <c r="N92" i="49" s="1"/>
  <c r="AD93" i="49"/>
  <c r="AF93" i="49" s="1"/>
  <c r="C93" i="49" s="1"/>
  <c r="N93" i="49" s="1"/>
  <c r="AD94" i="49"/>
  <c r="AF94" i="49" s="1"/>
  <c r="C94" i="49" s="1"/>
  <c r="N94" i="49" s="1"/>
  <c r="AD95" i="49"/>
  <c r="AF95" i="49" s="1"/>
  <c r="C95" i="49" s="1"/>
  <c r="N95" i="49" s="1"/>
  <c r="AD96" i="49"/>
  <c r="AF96" i="49" s="1"/>
  <c r="C96" i="49" s="1"/>
  <c r="N96" i="49" s="1"/>
  <c r="AD97" i="49"/>
  <c r="AF97" i="49" s="1"/>
  <c r="C97" i="49" s="1"/>
  <c r="N97" i="49" s="1"/>
  <c r="AD98" i="49"/>
  <c r="AF98" i="49" s="1"/>
  <c r="C98" i="49" s="1"/>
  <c r="N98" i="49" s="1"/>
  <c r="AD99" i="49"/>
  <c r="AF99" i="49" s="1"/>
  <c r="C99" i="49" s="1"/>
  <c r="AD100" i="49"/>
  <c r="AF100" i="49" s="1"/>
  <c r="C100" i="49" s="1"/>
  <c r="N100" i="49" s="1"/>
  <c r="AD101" i="49"/>
  <c r="AF101" i="49" s="1"/>
  <c r="C101" i="49" s="1"/>
  <c r="N101" i="49" s="1"/>
  <c r="AD102" i="49"/>
  <c r="AF102" i="49" s="1"/>
  <c r="C102" i="49" s="1"/>
  <c r="N102" i="49" s="1"/>
  <c r="AD103" i="49"/>
  <c r="AF103" i="49" s="1"/>
  <c r="C103" i="49" s="1"/>
  <c r="N103" i="49" s="1"/>
  <c r="AD104" i="49"/>
  <c r="AF104" i="49" s="1"/>
  <c r="C104" i="49" s="1"/>
  <c r="N104" i="49" s="1"/>
  <c r="AD105" i="49"/>
  <c r="AF105" i="49" s="1"/>
  <c r="C105" i="49" s="1"/>
  <c r="N105" i="49" s="1"/>
  <c r="AD106" i="49"/>
  <c r="AF106" i="49" s="1"/>
  <c r="C106" i="49" s="1"/>
  <c r="N106" i="49" s="1"/>
  <c r="AF6" i="48"/>
  <c r="AH6" i="48" s="1"/>
  <c r="C6" i="48" s="1"/>
  <c r="O6" i="48" s="1"/>
  <c r="AF9" i="48"/>
  <c r="AF10" i="48"/>
  <c r="AF11" i="48"/>
  <c r="AH11" i="48" s="1"/>
  <c r="AF12" i="48"/>
  <c r="AH12" i="48" s="1"/>
  <c r="C12" i="48" s="1"/>
  <c r="AF13" i="48"/>
  <c r="AH13" i="48" s="1"/>
  <c r="AF14" i="48"/>
  <c r="AH14" i="48" s="1"/>
  <c r="C14" i="48" s="1"/>
  <c r="O14" i="48" s="1"/>
  <c r="AF15" i="48"/>
  <c r="AF16" i="48"/>
  <c r="AH16" i="48" s="1"/>
  <c r="C16" i="48" s="1"/>
  <c r="O16" i="48" s="1"/>
  <c r="AF17" i="48"/>
  <c r="AH17" i="48" s="1"/>
  <c r="C17" i="48" s="1"/>
  <c r="O17" i="48" s="1"/>
  <c r="AF18" i="48"/>
  <c r="AH18" i="48" s="1"/>
  <c r="C18" i="48" s="1"/>
  <c r="O18" i="48" s="1"/>
  <c r="AF19" i="48"/>
  <c r="AH19" i="48" s="1"/>
  <c r="C19" i="48" s="1"/>
  <c r="O19" i="48" s="1"/>
  <c r="AF20" i="48"/>
  <c r="AH20" i="48" s="1"/>
  <c r="C20" i="48" s="1"/>
  <c r="O20" i="48" s="1"/>
  <c r="AF21" i="48"/>
  <c r="AH21" i="48" s="1"/>
  <c r="C21" i="48" s="1"/>
  <c r="O21" i="48" s="1"/>
  <c r="AF22" i="48"/>
  <c r="AH22" i="48" s="1"/>
  <c r="C22" i="48" s="1"/>
  <c r="O22" i="48" s="1"/>
  <c r="AF23" i="48"/>
  <c r="AH23" i="48" s="1"/>
  <c r="C23" i="48" s="1"/>
  <c r="O23" i="48" s="1"/>
  <c r="AF24" i="48"/>
  <c r="AH24" i="48" s="1"/>
  <c r="C24" i="48" s="1"/>
  <c r="O24" i="48" s="1"/>
  <c r="AF25" i="48"/>
  <c r="AH25" i="48" s="1"/>
  <c r="C25" i="48" s="1"/>
  <c r="O25" i="48" s="1"/>
  <c r="AF26" i="48"/>
  <c r="AH26" i="48" s="1"/>
  <c r="C26" i="48" s="1"/>
  <c r="O26" i="48" s="1"/>
  <c r="AF27" i="48"/>
  <c r="AH27" i="48" s="1"/>
  <c r="C27" i="48" s="1"/>
  <c r="O27" i="48" s="1"/>
  <c r="AF28" i="48"/>
  <c r="AH28" i="48" s="1"/>
  <c r="C28" i="48" s="1"/>
  <c r="O28" i="48" s="1"/>
  <c r="AF29" i="48"/>
  <c r="AH29" i="48" s="1"/>
  <c r="C29" i="48" s="1"/>
  <c r="O29" i="48" s="1"/>
  <c r="AF30" i="48"/>
  <c r="AH30" i="48" s="1"/>
  <c r="C30" i="48" s="1"/>
  <c r="O30" i="48" s="1"/>
  <c r="AF31" i="48"/>
  <c r="AH31" i="48" s="1"/>
  <c r="C31" i="48" s="1"/>
  <c r="O31" i="48" s="1"/>
  <c r="AF32" i="48"/>
  <c r="AH32" i="48" s="1"/>
  <c r="C32" i="48" s="1"/>
  <c r="O32" i="48" s="1"/>
  <c r="AF33" i="48"/>
  <c r="AH33" i="48" s="1"/>
  <c r="C33" i="48" s="1"/>
  <c r="O33" i="48" s="1"/>
  <c r="AF34" i="48"/>
  <c r="AH34" i="48" s="1"/>
  <c r="C34" i="48" s="1"/>
  <c r="O34" i="48" s="1"/>
  <c r="AF35" i="48"/>
  <c r="AH35" i="48" s="1"/>
  <c r="C35" i="48" s="1"/>
  <c r="O35" i="48" s="1"/>
  <c r="AF36" i="48"/>
  <c r="AH36" i="48" s="1"/>
  <c r="C36" i="48" s="1"/>
  <c r="O36" i="48" s="1"/>
  <c r="AF37" i="48"/>
  <c r="AH37" i="48" s="1"/>
  <c r="C37" i="48" s="1"/>
  <c r="O37" i="48" s="1"/>
  <c r="AF38" i="48"/>
  <c r="AH38" i="48" s="1"/>
  <c r="C38" i="48" s="1"/>
  <c r="O38" i="48" s="1"/>
  <c r="AF39" i="48"/>
  <c r="AH39" i="48" s="1"/>
  <c r="C39" i="48" s="1"/>
  <c r="O39" i="48" s="1"/>
  <c r="AF40" i="48"/>
  <c r="AH40" i="48" s="1"/>
  <c r="C40" i="48" s="1"/>
  <c r="O40" i="48" s="1"/>
  <c r="AF41" i="48"/>
  <c r="AH41" i="48" s="1"/>
  <c r="C41" i="48" s="1"/>
  <c r="O41" i="48" s="1"/>
  <c r="AF42" i="48"/>
  <c r="AH42" i="48" s="1"/>
  <c r="C42" i="48" s="1"/>
  <c r="O42" i="48" s="1"/>
  <c r="AF43" i="48"/>
  <c r="AH43" i="48" s="1"/>
  <c r="C43" i="48" s="1"/>
  <c r="O43" i="48" s="1"/>
  <c r="AF44" i="48"/>
  <c r="AH44" i="48" s="1"/>
  <c r="C44" i="48" s="1"/>
  <c r="O44" i="48" s="1"/>
  <c r="AF45" i="48"/>
  <c r="AH45" i="48" s="1"/>
  <c r="C45" i="48" s="1"/>
  <c r="O45" i="48" s="1"/>
  <c r="AF46" i="48"/>
  <c r="AH46" i="48" s="1"/>
  <c r="C46" i="48" s="1"/>
  <c r="O46" i="48" s="1"/>
  <c r="AF47" i="48"/>
  <c r="AH47" i="48" s="1"/>
  <c r="C47" i="48" s="1"/>
  <c r="O47" i="48" s="1"/>
  <c r="AF48" i="48"/>
  <c r="AH48" i="48" s="1"/>
  <c r="C48" i="48" s="1"/>
  <c r="O48" i="48" s="1"/>
  <c r="AF49" i="48"/>
  <c r="AH49" i="48" s="1"/>
  <c r="C49" i="48" s="1"/>
  <c r="O49" i="48" s="1"/>
  <c r="AF50" i="48"/>
  <c r="AH50" i="48" s="1"/>
  <c r="C50" i="48" s="1"/>
  <c r="O50" i="48" s="1"/>
  <c r="AF51" i="48"/>
  <c r="AH51" i="48" s="1"/>
  <c r="C51" i="48" s="1"/>
  <c r="O51" i="48" s="1"/>
  <c r="AF52" i="48"/>
  <c r="AH52" i="48" s="1"/>
  <c r="C52" i="48" s="1"/>
  <c r="O52" i="48" s="1"/>
  <c r="AF53" i="48"/>
  <c r="AH53" i="48" s="1"/>
  <c r="C53" i="48" s="1"/>
  <c r="O53" i="48" s="1"/>
  <c r="AF54" i="48"/>
  <c r="AH54" i="48" s="1"/>
  <c r="C54" i="48" s="1"/>
  <c r="O54" i="48" s="1"/>
  <c r="AF55" i="48"/>
  <c r="AH55" i="48" s="1"/>
  <c r="C55" i="48" s="1"/>
  <c r="O55" i="48" s="1"/>
  <c r="AF56" i="48"/>
  <c r="AH56" i="48" s="1"/>
  <c r="C56" i="48" s="1"/>
  <c r="O56" i="48" s="1"/>
  <c r="AF57" i="48"/>
  <c r="AH57" i="48" s="1"/>
  <c r="C57" i="48" s="1"/>
  <c r="O57" i="48" s="1"/>
  <c r="AF58" i="48"/>
  <c r="AH58" i="48" s="1"/>
  <c r="C58" i="48" s="1"/>
  <c r="O58" i="48" s="1"/>
  <c r="AF59" i="48"/>
  <c r="AH59" i="48" s="1"/>
  <c r="C59" i="48" s="1"/>
  <c r="O59" i="48" s="1"/>
  <c r="AF60" i="48"/>
  <c r="AH60" i="48" s="1"/>
  <c r="C60" i="48" s="1"/>
  <c r="O60" i="48" s="1"/>
  <c r="AF61" i="48"/>
  <c r="AH61" i="48" s="1"/>
  <c r="C61" i="48" s="1"/>
  <c r="O61" i="48" s="1"/>
  <c r="AF62" i="48"/>
  <c r="AH62" i="48" s="1"/>
  <c r="C62" i="48" s="1"/>
  <c r="O62" i="48" s="1"/>
  <c r="AF63" i="48"/>
  <c r="AH63" i="48" s="1"/>
  <c r="C63" i="48" s="1"/>
  <c r="O63" i="48" s="1"/>
  <c r="AF64" i="48"/>
  <c r="AH64" i="48" s="1"/>
  <c r="C64" i="48" s="1"/>
  <c r="O64" i="48" s="1"/>
  <c r="AF65" i="48"/>
  <c r="AH65" i="48" s="1"/>
  <c r="C65" i="48" s="1"/>
  <c r="O65" i="48" s="1"/>
  <c r="AF66" i="48"/>
  <c r="AH66" i="48" s="1"/>
  <c r="C66" i="48" s="1"/>
  <c r="O66" i="48" s="1"/>
  <c r="AF67" i="48"/>
  <c r="AH67" i="48" s="1"/>
  <c r="C67" i="48" s="1"/>
  <c r="O67" i="48" s="1"/>
  <c r="AF68" i="48"/>
  <c r="AH68" i="48" s="1"/>
  <c r="C68" i="48" s="1"/>
  <c r="O68" i="48" s="1"/>
  <c r="AF69" i="48"/>
  <c r="AH69" i="48" s="1"/>
  <c r="C69" i="48" s="1"/>
  <c r="O69" i="48" s="1"/>
  <c r="AF70" i="48"/>
  <c r="AH70" i="48" s="1"/>
  <c r="C70" i="48" s="1"/>
  <c r="O70" i="48" s="1"/>
  <c r="AF71" i="48"/>
  <c r="AH71" i="48" s="1"/>
  <c r="C71" i="48" s="1"/>
  <c r="O71" i="48" s="1"/>
  <c r="AF72" i="48"/>
  <c r="AH72" i="48" s="1"/>
  <c r="C72" i="48" s="1"/>
  <c r="O72" i="48" s="1"/>
  <c r="AF73" i="48"/>
  <c r="AH73" i="48" s="1"/>
  <c r="C73" i="48" s="1"/>
  <c r="O73" i="48" s="1"/>
  <c r="AF74" i="48"/>
  <c r="AH74" i="48" s="1"/>
  <c r="C74" i="48" s="1"/>
  <c r="O74" i="48" s="1"/>
  <c r="AF75" i="48"/>
  <c r="AH75" i="48" s="1"/>
  <c r="C75" i="48" s="1"/>
  <c r="O75" i="48" s="1"/>
  <c r="AF76" i="48"/>
  <c r="AH76" i="48" s="1"/>
  <c r="C76" i="48" s="1"/>
  <c r="O76" i="48" s="1"/>
  <c r="AH77" i="48"/>
  <c r="AF78" i="48"/>
  <c r="AH78" i="48" s="1"/>
  <c r="C78" i="48" s="1"/>
  <c r="O78" i="48" s="1"/>
  <c r="AF79" i="48"/>
  <c r="AH79" i="48" s="1"/>
  <c r="C79" i="48" s="1"/>
  <c r="O79" i="48" s="1"/>
  <c r="AF80" i="48"/>
  <c r="AH80" i="48" s="1"/>
  <c r="C80" i="48" s="1"/>
  <c r="O80" i="48" s="1"/>
  <c r="AF81" i="48"/>
  <c r="AH81" i="48" s="1"/>
  <c r="C81" i="48" s="1"/>
  <c r="O81" i="48" s="1"/>
  <c r="AF82" i="48"/>
  <c r="AH82" i="48" s="1"/>
  <c r="C82" i="48" s="1"/>
  <c r="O82" i="48" s="1"/>
  <c r="AF83" i="48"/>
  <c r="AH83" i="48" s="1"/>
  <c r="C83" i="48" s="1"/>
  <c r="O83" i="48" s="1"/>
  <c r="AF84" i="48"/>
  <c r="AH84" i="48" s="1"/>
  <c r="C84" i="48" s="1"/>
  <c r="O84" i="48" s="1"/>
  <c r="AF85" i="48"/>
  <c r="AH85" i="48" s="1"/>
  <c r="C85" i="48" s="1"/>
  <c r="O85" i="48" s="1"/>
  <c r="AF86" i="48"/>
  <c r="AH86" i="48" s="1"/>
  <c r="C86" i="48" s="1"/>
  <c r="O86" i="48" s="1"/>
  <c r="AF87" i="48"/>
  <c r="AH87" i="48" s="1"/>
  <c r="C87" i="48" s="1"/>
  <c r="O87" i="48" s="1"/>
  <c r="AF88" i="48"/>
  <c r="AH88" i="48" s="1"/>
  <c r="C88" i="48" s="1"/>
  <c r="O88" i="48" s="1"/>
  <c r="AF89" i="48"/>
  <c r="AH89" i="48" s="1"/>
  <c r="C89" i="48" s="1"/>
  <c r="O89" i="48" s="1"/>
  <c r="AF90" i="48"/>
  <c r="AH90" i="48" s="1"/>
  <c r="C90" i="48" s="1"/>
  <c r="O90" i="48" s="1"/>
  <c r="AF91" i="48"/>
  <c r="AH91" i="48" s="1"/>
  <c r="C91" i="48" s="1"/>
  <c r="O91" i="48" s="1"/>
  <c r="AF92" i="48"/>
  <c r="AH92" i="48" s="1"/>
  <c r="C92" i="48" s="1"/>
  <c r="O92" i="48" s="1"/>
  <c r="AF93" i="48"/>
  <c r="AH93" i="48" s="1"/>
  <c r="C93" i="48" s="1"/>
  <c r="O93" i="48" s="1"/>
  <c r="AF94" i="48"/>
  <c r="AH94" i="48" s="1"/>
  <c r="C94" i="48" s="1"/>
  <c r="O94" i="48" s="1"/>
  <c r="AF95" i="48"/>
  <c r="AH95" i="48" s="1"/>
  <c r="C95" i="48" s="1"/>
  <c r="O95" i="48" s="1"/>
  <c r="AF96" i="48"/>
  <c r="AH96" i="48" s="1"/>
  <c r="C96" i="48" s="1"/>
  <c r="O96" i="48" s="1"/>
  <c r="AF97" i="48"/>
  <c r="AH97" i="48" s="1"/>
  <c r="C97" i="48" s="1"/>
  <c r="O97" i="48" s="1"/>
  <c r="AF98" i="48"/>
  <c r="AH98" i="48" s="1"/>
  <c r="C98" i="48" s="1"/>
  <c r="O98" i="48" s="1"/>
  <c r="AF99" i="48"/>
  <c r="AH99" i="48" s="1"/>
  <c r="C99" i="48" s="1"/>
  <c r="O99" i="48" s="1"/>
  <c r="AF100" i="48"/>
  <c r="AH100" i="48" s="1"/>
  <c r="C100" i="48" s="1"/>
  <c r="O100" i="48" s="1"/>
  <c r="AF101" i="48"/>
  <c r="AH101" i="48" s="1"/>
  <c r="C101" i="48" s="1"/>
  <c r="O101" i="48" s="1"/>
  <c r="AF102" i="48"/>
  <c r="AH102" i="48" s="1"/>
  <c r="C102" i="48" s="1"/>
  <c r="O102" i="48" s="1"/>
  <c r="AF103" i="48"/>
  <c r="AH103" i="48" s="1"/>
  <c r="C103" i="48" s="1"/>
  <c r="O103" i="48" s="1"/>
  <c r="AF104" i="48"/>
  <c r="AH104" i="48" s="1"/>
  <c r="C104" i="48" s="1"/>
  <c r="O104" i="48" s="1"/>
  <c r="AF105" i="48"/>
  <c r="AH105" i="48" s="1"/>
  <c r="C105" i="48" s="1"/>
  <c r="O105" i="48" s="1"/>
  <c r="AF106" i="48"/>
  <c r="AH106" i="48" s="1"/>
  <c r="C106" i="48" s="1"/>
  <c r="O106" i="48" s="1"/>
  <c r="AH6" i="46"/>
  <c r="AH7" i="46"/>
  <c r="AH8" i="46"/>
  <c r="AJ8" i="46" s="1"/>
  <c r="C8" i="46" s="1"/>
  <c r="AH9" i="46"/>
  <c r="AJ9" i="46" s="1"/>
  <c r="C9" i="46" s="1"/>
  <c r="O9" i="46" s="1"/>
  <c r="AH10" i="46"/>
  <c r="AJ10" i="46" s="1"/>
  <c r="C10" i="46" s="1"/>
  <c r="O10" i="46" s="1"/>
  <c r="AH11" i="46"/>
  <c r="AJ11" i="46" s="1"/>
  <c r="C11" i="46" s="1"/>
  <c r="O11" i="46" s="1"/>
  <c r="AH12" i="46"/>
  <c r="AJ12" i="46" s="1"/>
  <c r="C12" i="46" s="1"/>
  <c r="O12" i="46" s="1"/>
  <c r="AH13" i="46"/>
  <c r="AJ13" i="46" s="1"/>
  <c r="C13" i="46" s="1"/>
  <c r="O13" i="46" s="1"/>
  <c r="AH14" i="46"/>
  <c r="AJ14" i="46" s="1"/>
  <c r="C14" i="46" s="1"/>
  <c r="O14" i="46" s="1"/>
  <c r="AH15" i="46"/>
  <c r="AJ15" i="46" s="1"/>
  <c r="C15" i="46" s="1"/>
  <c r="O15" i="46" s="1"/>
  <c r="AH16" i="46"/>
  <c r="AJ16" i="46" s="1"/>
  <c r="C16" i="46" s="1"/>
  <c r="AH17" i="46"/>
  <c r="AJ17" i="46" s="1"/>
  <c r="C17" i="46" s="1"/>
  <c r="O17" i="46" s="1"/>
  <c r="AH18" i="46"/>
  <c r="AJ18" i="46" s="1"/>
  <c r="C18" i="46" s="1"/>
  <c r="O18" i="46" s="1"/>
  <c r="AH19" i="46"/>
  <c r="AJ19" i="46" s="1"/>
  <c r="C19" i="46" s="1"/>
  <c r="O19" i="46" s="1"/>
  <c r="AH20" i="46"/>
  <c r="AJ20" i="46" s="1"/>
  <c r="C20" i="46" s="1"/>
  <c r="O20" i="46" s="1"/>
  <c r="AH21" i="46"/>
  <c r="AJ21" i="46" s="1"/>
  <c r="C21" i="46" s="1"/>
  <c r="O21" i="46" s="1"/>
  <c r="AH22" i="46"/>
  <c r="AJ22" i="46" s="1"/>
  <c r="C22" i="46" s="1"/>
  <c r="O22" i="46" s="1"/>
  <c r="AH23" i="46"/>
  <c r="AH24" i="46"/>
  <c r="AJ24" i="46" s="1"/>
  <c r="C24" i="46" s="1"/>
  <c r="AH25" i="46"/>
  <c r="AJ25" i="46" s="1"/>
  <c r="C25" i="46" s="1"/>
  <c r="O25" i="46" s="1"/>
  <c r="AH26" i="46"/>
  <c r="AJ26" i="46" s="1"/>
  <c r="C26" i="46" s="1"/>
  <c r="O26" i="46" s="1"/>
  <c r="AH27" i="46"/>
  <c r="AJ27" i="46" s="1"/>
  <c r="C27" i="46" s="1"/>
  <c r="O27" i="46" s="1"/>
  <c r="AH28" i="46"/>
  <c r="AJ28" i="46" s="1"/>
  <c r="C28" i="46" s="1"/>
  <c r="O28" i="46" s="1"/>
  <c r="AH29" i="46"/>
  <c r="AJ29" i="46" s="1"/>
  <c r="C29" i="46" s="1"/>
  <c r="O29" i="46" s="1"/>
  <c r="AH30" i="46"/>
  <c r="AJ30" i="46" s="1"/>
  <c r="C30" i="46" s="1"/>
  <c r="O30" i="46" s="1"/>
  <c r="AH31" i="46"/>
  <c r="AJ31" i="46" s="1"/>
  <c r="C31" i="46" s="1"/>
  <c r="O31" i="46" s="1"/>
  <c r="AH32" i="46"/>
  <c r="AJ32" i="46" s="1"/>
  <c r="C32" i="46" s="1"/>
  <c r="AH33" i="46"/>
  <c r="AJ33" i="46" s="1"/>
  <c r="C33" i="46" s="1"/>
  <c r="O33" i="46" s="1"/>
  <c r="AH34" i="46"/>
  <c r="AJ34" i="46" s="1"/>
  <c r="C34" i="46" s="1"/>
  <c r="O34" i="46" s="1"/>
  <c r="AH35" i="46"/>
  <c r="AJ35" i="46" s="1"/>
  <c r="C35" i="46" s="1"/>
  <c r="O35" i="46" s="1"/>
  <c r="AH36" i="46"/>
  <c r="AJ36" i="46" s="1"/>
  <c r="C36" i="46" s="1"/>
  <c r="O36" i="46" s="1"/>
  <c r="AH37" i="46"/>
  <c r="AJ37" i="46" s="1"/>
  <c r="C37" i="46" s="1"/>
  <c r="O37" i="46" s="1"/>
  <c r="AH38" i="46"/>
  <c r="AJ38" i="46" s="1"/>
  <c r="C38" i="46" s="1"/>
  <c r="O38" i="46" s="1"/>
  <c r="AH39" i="46"/>
  <c r="AJ39" i="46" s="1"/>
  <c r="C39" i="46" s="1"/>
  <c r="O39" i="46" s="1"/>
  <c r="AH40" i="46"/>
  <c r="AJ40" i="46" s="1"/>
  <c r="C40" i="46" s="1"/>
  <c r="AH41" i="46"/>
  <c r="AJ41" i="46" s="1"/>
  <c r="C41" i="46" s="1"/>
  <c r="O41" i="46" s="1"/>
  <c r="AH42" i="46"/>
  <c r="AJ42" i="46" s="1"/>
  <c r="C42" i="46" s="1"/>
  <c r="O42" i="46" s="1"/>
  <c r="AH43" i="46"/>
  <c r="AJ43" i="46" s="1"/>
  <c r="C43" i="46" s="1"/>
  <c r="O43" i="46" s="1"/>
  <c r="AH44" i="46"/>
  <c r="AJ44" i="46" s="1"/>
  <c r="C44" i="46" s="1"/>
  <c r="O44" i="46" s="1"/>
  <c r="AH45" i="46"/>
  <c r="AJ45" i="46" s="1"/>
  <c r="C45" i="46" s="1"/>
  <c r="O45" i="46" s="1"/>
  <c r="AH46" i="46"/>
  <c r="AJ46" i="46" s="1"/>
  <c r="C46" i="46" s="1"/>
  <c r="O46" i="46" s="1"/>
  <c r="AH47" i="46"/>
  <c r="AJ47" i="46" s="1"/>
  <c r="C47" i="46" s="1"/>
  <c r="O47" i="46" s="1"/>
  <c r="AH48" i="46"/>
  <c r="AJ48" i="46" s="1"/>
  <c r="C48" i="46" s="1"/>
  <c r="AH49" i="46"/>
  <c r="AJ49" i="46" s="1"/>
  <c r="C49" i="46" s="1"/>
  <c r="O49" i="46" s="1"/>
  <c r="AH50" i="46"/>
  <c r="AJ50" i="46" s="1"/>
  <c r="C50" i="46" s="1"/>
  <c r="O50" i="46" s="1"/>
  <c r="AH51" i="46"/>
  <c r="AJ51" i="46" s="1"/>
  <c r="C51" i="46" s="1"/>
  <c r="O51" i="46" s="1"/>
  <c r="AH52" i="46"/>
  <c r="AJ52" i="46" s="1"/>
  <c r="C52" i="46" s="1"/>
  <c r="O52" i="46" s="1"/>
  <c r="AH53" i="46"/>
  <c r="AJ53" i="46" s="1"/>
  <c r="C53" i="46" s="1"/>
  <c r="O53" i="46" s="1"/>
  <c r="AH54" i="46"/>
  <c r="AJ54" i="46" s="1"/>
  <c r="C54" i="46" s="1"/>
  <c r="O54" i="46" s="1"/>
  <c r="AH55" i="46"/>
  <c r="AJ55" i="46" s="1"/>
  <c r="C55" i="46" s="1"/>
  <c r="O55" i="46" s="1"/>
  <c r="AH56" i="46"/>
  <c r="AJ56" i="46" s="1"/>
  <c r="C56" i="46" s="1"/>
  <c r="AH57" i="46"/>
  <c r="AJ57" i="46" s="1"/>
  <c r="C57" i="46" s="1"/>
  <c r="O57" i="46" s="1"/>
  <c r="AH58" i="46"/>
  <c r="AJ58" i="46" s="1"/>
  <c r="C58" i="46" s="1"/>
  <c r="O58" i="46" s="1"/>
  <c r="AH59" i="46"/>
  <c r="AJ59" i="46" s="1"/>
  <c r="C59" i="46" s="1"/>
  <c r="O59" i="46" s="1"/>
  <c r="AH60" i="46"/>
  <c r="AJ60" i="46" s="1"/>
  <c r="C60" i="46" s="1"/>
  <c r="O60" i="46" s="1"/>
  <c r="AH61" i="46"/>
  <c r="AJ61" i="46" s="1"/>
  <c r="C61" i="46" s="1"/>
  <c r="O61" i="46" s="1"/>
  <c r="AH62" i="46"/>
  <c r="AJ62" i="46" s="1"/>
  <c r="C62" i="46" s="1"/>
  <c r="O62" i="46" s="1"/>
  <c r="AH63" i="46"/>
  <c r="AJ63" i="46" s="1"/>
  <c r="C63" i="46" s="1"/>
  <c r="O63" i="46" s="1"/>
  <c r="AH64" i="46"/>
  <c r="AJ64" i="46" s="1"/>
  <c r="C64" i="46" s="1"/>
  <c r="AH65" i="46"/>
  <c r="AJ65" i="46" s="1"/>
  <c r="C65" i="46" s="1"/>
  <c r="O65" i="46" s="1"/>
  <c r="AH66" i="46"/>
  <c r="AJ66" i="46" s="1"/>
  <c r="C66" i="46" s="1"/>
  <c r="O66" i="46" s="1"/>
  <c r="AH67" i="46"/>
  <c r="AJ67" i="46" s="1"/>
  <c r="C67" i="46" s="1"/>
  <c r="O67" i="46" s="1"/>
  <c r="AH68" i="46"/>
  <c r="AJ68" i="46" s="1"/>
  <c r="C68" i="46" s="1"/>
  <c r="O68" i="46" s="1"/>
  <c r="AH69" i="46"/>
  <c r="AJ69" i="46" s="1"/>
  <c r="C69" i="46" s="1"/>
  <c r="O69" i="46" s="1"/>
  <c r="AH70" i="46"/>
  <c r="AJ70" i="46" s="1"/>
  <c r="C70" i="46" s="1"/>
  <c r="O70" i="46" s="1"/>
  <c r="AH71" i="46"/>
  <c r="AJ71" i="46" s="1"/>
  <c r="C71" i="46" s="1"/>
  <c r="O71" i="46" s="1"/>
  <c r="AH72" i="46"/>
  <c r="AJ72" i="46" s="1"/>
  <c r="C72" i="46" s="1"/>
  <c r="AH73" i="46"/>
  <c r="AJ73" i="46" s="1"/>
  <c r="C73" i="46" s="1"/>
  <c r="O73" i="46" s="1"/>
  <c r="AH74" i="46"/>
  <c r="AJ74" i="46" s="1"/>
  <c r="C74" i="46" s="1"/>
  <c r="O74" i="46" s="1"/>
  <c r="AH75" i="46"/>
  <c r="AJ75" i="46" s="1"/>
  <c r="C75" i="46" s="1"/>
  <c r="O75" i="46" s="1"/>
  <c r="AH76" i="46"/>
  <c r="AJ76" i="46" s="1"/>
  <c r="C76" i="46" s="1"/>
  <c r="O76" i="46" s="1"/>
  <c r="AH77" i="46"/>
  <c r="AJ77" i="46" s="1"/>
  <c r="C77" i="46" s="1"/>
  <c r="O77" i="46" s="1"/>
  <c r="AH78" i="46"/>
  <c r="AJ78" i="46" s="1"/>
  <c r="C78" i="46" s="1"/>
  <c r="O78" i="46" s="1"/>
  <c r="AH79" i="46"/>
  <c r="AJ79" i="46" s="1"/>
  <c r="C79" i="46" s="1"/>
  <c r="O79" i="46" s="1"/>
  <c r="AH80" i="46"/>
  <c r="AJ80" i="46" s="1"/>
  <c r="C80" i="46" s="1"/>
  <c r="AH81" i="46"/>
  <c r="AJ81" i="46" s="1"/>
  <c r="C81" i="46" s="1"/>
  <c r="O81" i="46" s="1"/>
  <c r="AH82" i="46"/>
  <c r="AJ82" i="46" s="1"/>
  <c r="C82" i="46" s="1"/>
  <c r="O82" i="46" s="1"/>
  <c r="AH83" i="46"/>
  <c r="AJ83" i="46" s="1"/>
  <c r="C83" i="46" s="1"/>
  <c r="O83" i="46" s="1"/>
  <c r="AH84" i="46"/>
  <c r="AJ84" i="46" s="1"/>
  <c r="C84" i="46" s="1"/>
  <c r="O84" i="46" s="1"/>
  <c r="AH85" i="46"/>
  <c r="AJ85" i="46" s="1"/>
  <c r="C85" i="46" s="1"/>
  <c r="O85" i="46" s="1"/>
  <c r="AH86" i="46"/>
  <c r="AJ86" i="46" s="1"/>
  <c r="C86" i="46" s="1"/>
  <c r="O86" i="46" s="1"/>
  <c r="AH87" i="46"/>
  <c r="AJ87" i="46" s="1"/>
  <c r="C87" i="46" s="1"/>
  <c r="O87" i="46" s="1"/>
  <c r="AJ88" i="46"/>
  <c r="C88" i="46" s="1"/>
  <c r="AH89" i="46"/>
  <c r="AJ89" i="46" s="1"/>
  <c r="C89" i="46" s="1"/>
  <c r="O89" i="46" s="1"/>
  <c r="AH90" i="46"/>
  <c r="AH91" i="46"/>
  <c r="AJ91" i="46" s="1"/>
  <c r="C91" i="46" s="1"/>
  <c r="AH92" i="46"/>
  <c r="AJ92" i="46" s="1"/>
  <c r="C92" i="46" s="1"/>
  <c r="AH93" i="46"/>
  <c r="AJ93" i="46" s="1"/>
  <c r="C93" i="46" s="1"/>
  <c r="O93" i="46" s="1"/>
  <c r="AH94" i="46"/>
  <c r="AJ94" i="46" s="1"/>
  <c r="C94" i="46" s="1"/>
  <c r="O94" i="46" s="1"/>
  <c r="AH95" i="46"/>
  <c r="AJ95" i="46" s="1"/>
  <c r="C95" i="46" s="1"/>
  <c r="O95" i="46" s="1"/>
  <c r="AH96" i="46"/>
  <c r="AJ96" i="46" s="1"/>
  <c r="C96" i="46" s="1"/>
  <c r="AH97" i="46"/>
  <c r="AJ97" i="46" s="1"/>
  <c r="C97" i="46" s="1"/>
  <c r="O97" i="46" s="1"/>
  <c r="AH98" i="46"/>
  <c r="AJ98" i="46" s="1"/>
  <c r="C98" i="46" s="1"/>
  <c r="O98" i="46" s="1"/>
  <c r="AH99" i="46"/>
  <c r="AJ99" i="46" s="1"/>
  <c r="C99" i="46" s="1"/>
  <c r="O99" i="46" s="1"/>
  <c r="AH100" i="46"/>
  <c r="AJ100" i="46" s="1"/>
  <c r="C100" i="46" s="1"/>
  <c r="O100" i="46" s="1"/>
  <c r="AH101" i="46"/>
  <c r="AJ101" i="46" s="1"/>
  <c r="C101" i="46" s="1"/>
  <c r="O101" i="46" s="1"/>
  <c r="AH102" i="46"/>
  <c r="AJ102" i="46" s="1"/>
  <c r="C102" i="46" s="1"/>
  <c r="O102" i="46" s="1"/>
  <c r="AH103" i="46"/>
  <c r="AJ103" i="46" s="1"/>
  <c r="C103" i="46" s="1"/>
  <c r="O103" i="46" s="1"/>
  <c r="AH104" i="46"/>
  <c r="AJ104" i="46" s="1"/>
  <c r="C104" i="46" s="1"/>
  <c r="AH105" i="46"/>
  <c r="AJ105" i="46" s="1"/>
  <c r="C105" i="46" s="1"/>
  <c r="O105" i="46" s="1"/>
  <c r="AJ106" i="46"/>
  <c r="C106" i="46" s="1"/>
  <c r="O106" i="46" s="1"/>
  <c r="AB8" i="45"/>
  <c r="AB9" i="45"/>
  <c r="AD9" i="45" s="1"/>
  <c r="AB10" i="45"/>
  <c r="AB11" i="45"/>
  <c r="AD11" i="45" s="1"/>
  <c r="AB12" i="45"/>
  <c r="AD12" i="45" s="1"/>
  <c r="C12" i="45" s="1"/>
  <c r="M12" i="45" s="1"/>
  <c r="AB13" i="45"/>
  <c r="AD13" i="45" s="1"/>
  <c r="C13" i="45" s="1"/>
  <c r="M13" i="45" s="1"/>
  <c r="AB14" i="45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D87" i="45" s="1"/>
  <c r="C87" i="45" s="1"/>
  <c r="M87" i="45" s="1"/>
  <c r="AB88" i="45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B106" i="45"/>
  <c r="AD106" i="45" s="1"/>
  <c r="C106" i="45" s="1"/>
  <c r="M106" i="45" s="1"/>
  <c r="AB6" i="42"/>
  <c r="AB9" i="42"/>
  <c r="AB10" i="42"/>
  <c r="AD10" i="42" s="1"/>
  <c r="C10" i="42" s="1"/>
  <c r="M10" i="42" s="1"/>
  <c r="AB11" i="42"/>
  <c r="AD11" i="42" s="1"/>
  <c r="C11" i="42" s="1"/>
  <c r="M11" i="42" s="1"/>
  <c r="AB12" i="42"/>
  <c r="AD12" i="42" s="1"/>
  <c r="C12" i="42" s="1"/>
  <c r="AB14" i="42"/>
  <c r="AD14" i="42" s="1"/>
  <c r="C14" i="42" s="1"/>
  <c r="M14" i="42" s="1"/>
  <c r="AB15" i="42"/>
  <c r="AD15" i="42" s="1"/>
  <c r="C15" i="42" s="1"/>
  <c r="AB16" i="42"/>
  <c r="AD16" i="42" s="1"/>
  <c r="C16" i="42" s="1"/>
  <c r="AB17" i="42"/>
  <c r="AD17" i="42" s="1"/>
  <c r="C17" i="42" s="1"/>
  <c r="M17" i="42" s="1"/>
  <c r="AB18" i="42"/>
  <c r="AD18" i="42" s="1"/>
  <c r="AB19" i="42"/>
  <c r="AB20" i="42"/>
  <c r="AD20" i="42" s="1"/>
  <c r="C20" i="42" s="1"/>
  <c r="AB21" i="42"/>
  <c r="AD21" i="42" s="1"/>
  <c r="C21" i="42" s="1"/>
  <c r="M21" i="42" s="1"/>
  <c r="AB22" i="42"/>
  <c r="AD22" i="42" s="1"/>
  <c r="C22" i="42" s="1"/>
  <c r="AB23" i="42"/>
  <c r="AD23" i="42" s="1"/>
  <c r="C23" i="42" s="1"/>
  <c r="M23" i="42" s="1"/>
  <c r="AB24" i="42"/>
  <c r="AD24" i="42" s="1"/>
  <c r="C24" i="42" s="1"/>
  <c r="AB25" i="42"/>
  <c r="AD25" i="42" s="1"/>
  <c r="C25" i="42" s="1"/>
  <c r="AB26" i="42"/>
  <c r="AD26" i="42" s="1"/>
  <c r="C26" i="42" s="1"/>
  <c r="AB27" i="42"/>
  <c r="AB28" i="42"/>
  <c r="AD28" i="42" s="1"/>
  <c r="C28" i="42" s="1"/>
  <c r="AB29" i="42"/>
  <c r="AD29" i="42" s="1"/>
  <c r="C29" i="42" s="1"/>
  <c r="AB30" i="42"/>
  <c r="AD30" i="42" s="1"/>
  <c r="C30" i="42" s="1"/>
  <c r="M30" i="42" s="1"/>
  <c r="AB31" i="42"/>
  <c r="AD31" i="42" s="1"/>
  <c r="C31" i="42" s="1"/>
  <c r="M31" i="42" s="1"/>
  <c r="AB32" i="42"/>
  <c r="AD32" i="42" s="1"/>
  <c r="C32" i="42" s="1"/>
  <c r="AB33" i="42"/>
  <c r="AD33" i="42" s="1"/>
  <c r="C33" i="42" s="1"/>
  <c r="M33" i="42" s="1"/>
  <c r="AB34" i="42"/>
  <c r="AD34" i="42" s="1"/>
  <c r="C34" i="42" s="1"/>
  <c r="M34" i="42" s="1"/>
  <c r="AB35" i="42"/>
  <c r="AD35" i="42" s="1"/>
  <c r="C35" i="42" s="1"/>
  <c r="M35" i="42" s="1"/>
  <c r="AB36" i="42"/>
  <c r="AD36" i="42" s="1"/>
  <c r="C36" i="42" s="1"/>
  <c r="AB38" i="42"/>
  <c r="AD38" i="42" s="1"/>
  <c r="C38" i="42" s="1"/>
  <c r="AB39" i="42"/>
  <c r="AD39" i="42" s="1"/>
  <c r="C39" i="42" s="1"/>
  <c r="M39" i="42" s="1"/>
  <c r="AB40" i="42"/>
  <c r="AD40" i="42" s="1"/>
  <c r="C40" i="42" s="1"/>
  <c r="AB41" i="42"/>
  <c r="AD41" i="42" s="1"/>
  <c r="C41" i="42" s="1"/>
  <c r="AB42" i="42"/>
  <c r="AD42" i="42" s="1"/>
  <c r="C42" i="42" s="1"/>
  <c r="AB44" i="42"/>
  <c r="AD44" i="42" s="1"/>
  <c r="C44" i="42" s="1"/>
  <c r="AB45" i="42"/>
  <c r="AD45" i="42" s="1"/>
  <c r="C45" i="42" s="1"/>
  <c r="AB46" i="42"/>
  <c r="AD46" i="42" s="1"/>
  <c r="C46" i="42" s="1"/>
  <c r="M46" i="42" s="1"/>
  <c r="AB47" i="42"/>
  <c r="AD47" i="42" s="1"/>
  <c r="C47" i="42" s="1"/>
  <c r="M47" i="42" s="1"/>
  <c r="AB48" i="42"/>
  <c r="AD48" i="42" s="1"/>
  <c r="C48" i="42" s="1"/>
  <c r="M48" i="42" s="1"/>
  <c r="AB49" i="42"/>
  <c r="AD49" i="42" s="1"/>
  <c r="C49" i="42" s="1"/>
  <c r="M49" i="42" s="1"/>
  <c r="AB50" i="42"/>
  <c r="AD50" i="42" s="1"/>
  <c r="C50" i="42" s="1"/>
  <c r="M50" i="42" s="1"/>
  <c r="AB51" i="42"/>
  <c r="AD51" i="42" s="1"/>
  <c r="C51" i="42" s="1"/>
  <c r="AB52" i="42"/>
  <c r="AD52" i="42" s="1"/>
  <c r="C52" i="42" s="1"/>
  <c r="AB53" i="42"/>
  <c r="AD53" i="42" s="1"/>
  <c r="C53" i="42" s="1"/>
  <c r="M53" i="42" s="1"/>
  <c r="AB54" i="42"/>
  <c r="AD54" i="42" s="1"/>
  <c r="C54" i="42" s="1"/>
  <c r="AB58" i="42"/>
  <c r="AD58" i="42" s="1"/>
  <c r="C58" i="42" s="1"/>
  <c r="AB59" i="42"/>
  <c r="AD59" i="42" s="1"/>
  <c r="C59" i="42" s="1"/>
  <c r="M59" i="42" s="1"/>
  <c r="AB60" i="42"/>
  <c r="AD60" i="42" s="1"/>
  <c r="C60" i="42" s="1"/>
  <c r="M60" i="42" s="1"/>
  <c r="AB61" i="42"/>
  <c r="AD61" i="42" s="1"/>
  <c r="C61" i="42" s="1"/>
  <c r="AB62" i="42"/>
  <c r="AD62" i="42" s="1"/>
  <c r="C62" i="42" s="1"/>
  <c r="M62" i="42" s="1"/>
  <c r="AB63" i="42"/>
  <c r="AD63" i="42" s="1"/>
  <c r="C63" i="42" s="1"/>
  <c r="M63" i="42" s="1"/>
  <c r="AB64" i="42"/>
  <c r="AB65" i="42"/>
  <c r="AD65" i="42" s="1"/>
  <c r="C65" i="42" s="1"/>
  <c r="M65" i="42" s="1"/>
  <c r="AB66" i="42"/>
  <c r="AD66" i="42" s="1"/>
  <c r="C66" i="42" s="1"/>
  <c r="M66" i="42" s="1"/>
  <c r="AB67" i="42"/>
  <c r="AD67" i="42" s="1"/>
  <c r="C67" i="42" s="1"/>
  <c r="M67" i="42" s="1"/>
  <c r="AB68" i="42"/>
  <c r="AD68" i="42" s="1"/>
  <c r="C68" i="42" s="1"/>
  <c r="AB69" i="42"/>
  <c r="AD69" i="42" s="1"/>
  <c r="C69" i="42" s="1"/>
  <c r="M69" i="42" s="1"/>
  <c r="AB70" i="42"/>
  <c r="AD70" i="42" s="1"/>
  <c r="C70" i="42" s="1"/>
  <c r="AB71" i="42"/>
  <c r="AD71" i="42" s="1"/>
  <c r="C71" i="42" s="1"/>
  <c r="M71" i="42" s="1"/>
  <c r="AB72" i="42"/>
  <c r="AD72" i="42" s="1"/>
  <c r="C72" i="42" s="1"/>
  <c r="AB73" i="42"/>
  <c r="AD73" i="42" s="1"/>
  <c r="C73" i="42" s="1"/>
  <c r="M73" i="42" s="1"/>
  <c r="AB74" i="42"/>
  <c r="AD74" i="42" s="1"/>
  <c r="C74" i="42" s="1"/>
  <c r="M74" i="42" s="1"/>
  <c r="AB75" i="42"/>
  <c r="AD75" i="42" s="1"/>
  <c r="C75" i="42" s="1"/>
  <c r="M75" i="42" s="1"/>
  <c r="AB76" i="42"/>
  <c r="AD76" i="42" s="1"/>
  <c r="C76" i="42" s="1"/>
  <c r="AD77" i="42"/>
  <c r="C77" i="42" s="1"/>
  <c r="AB78" i="42"/>
  <c r="AD78" i="42" s="1"/>
  <c r="C78" i="42" s="1"/>
  <c r="M78" i="42" s="1"/>
  <c r="AB79" i="42"/>
  <c r="AD79" i="42" s="1"/>
  <c r="C79" i="42" s="1"/>
  <c r="M79" i="42" s="1"/>
  <c r="AB80" i="42"/>
  <c r="AD80" i="42" s="1"/>
  <c r="C80" i="42" s="1"/>
  <c r="AB81" i="42"/>
  <c r="AD81" i="42" s="1"/>
  <c r="C81" i="42" s="1"/>
  <c r="M81" i="42" s="1"/>
  <c r="AB82" i="42"/>
  <c r="AD82" i="42" s="1"/>
  <c r="C82" i="42" s="1"/>
  <c r="M82" i="42" s="1"/>
  <c r="AB83" i="42"/>
  <c r="AD83" i="42" s="1"/>
  <c r="C83" i="42" s="1"/>
  <c r="M83" i="42" s="1"/>
  <c r="AB84" i="42"/>
  <c r="AD84" i="42" s="1"/>
  <c r="C84" i="42" s="1"/>
  <c r="AB85" i="42"/>
  <c r="AD85" i="42" s="1"/>
  <c r="C85" i="42" s="1"/>
  <c r="M85" i="42" s="1"/>
  <c r="AB86" i="42"/>
  <c r="AD86" i="42" s="1"/>
  <c r="C86" i="42" s="1"/>
  <c r="AB87" i="42"/>
  <c r="AD87" i="42" s="1"/>
  <c r="C87" i="42" s="1"/>
  <c r="AB88" i="42"/>
  <c r="AD88" i="42" s="1"/>
  <c r="C88" i="42" s="1"/>
  <c r="AB89" i="42"/>
  <c r="AD89" i="42" s="1"/>
  <c r="C89" i="42" s="1"/>
  <c r="M89" i="42" s="1"/>
  <c r="AB90" i="42"/>
  <c r="AD90" i="42" s="1"/>
  <c r="C90" i="42" s="1"/>
  <c r="M90" i="42" s="1"/>
  <c r="AB91" i="42"/>
  <c r="AD91" i="42" s="1"/>
  <c r="C91" i="42" s="1"/>
  <c r="M91" i="42" s="1"/>
  <c r="AB92" i="42"/>
  <c r="AB93" i="42"/>
  <c r="AD94" i="42"/>
  <c r="C94" i="42" s="1"/>
  <c r="M94" i="42" s="1"/>
  <c r="AB95" i="42"/>
  <c r="AD95" i="42" s="1"/>
  <c r="C95" i="42" s="1"/>
  <c r="AB96" i="42"/>
  <c r="AD96" i="42" s="1"/>
  <c r="C96" i="42" s="1"/>
  <c r="AB97" i="42"/>
  <c r="AD97" i="42" s="1"/>
  <c r="C97" i="42" s="1"/>
  <c r="M97" i="42" s="1"/>
  <c r="AB98" i="42"/>
  <c r="AD98" i="42" s="1"/>
  <c r="C98" i="42" s="1"/>
  <c r="M98" i="42" s="1"/>
  <c r="AB99" i="42"/>
  <c r="AD99" i="42" s="1"/>
  <c r="C99" i="42" s="1"/>
  <c r="M99" i="42" s="1"/>
  <c r="AB100" i="42"/>
  <c r="AD100" i="42" s="1"/>
  <c r="C100" i="42" s="1"/>
  <c r="AB101" i="42"/>
  <c r="AB102" i="42"/>
  <c r="AD102" i="42" s="1"/>
  <c r="C102" i="42" s="1"/>
  <c r="M102" i="42" s="1"/>
  <c r="AB103" i="42"/>
  <c r="AD103" i="42" s="1"/>
  <c r="C103" i="42" s="1"/>
  <c r="M103" i="42" s="1"/>
  <c r="AB104" i="42"/>
  <c r="AD104" i="42" s="1"/>
  <c r="C104" i="42" s="1"/>
  <c r="AB105" i="42"/>
  <c r="AD105" i="42" s="1"/>
  <c r="C105" i="42" s="1"/>
  <c r="AB106" i="42"/>
  <c r="AD106" i="42" s="1"/>
  <c r="C106" i="42" s="1"/>
  <c r="L22" i="52"/>
  <c r="L157" i="45"/>
  <c r="L23" i="52" s="1"/>
  <c r="M157" i="46"/>
  <c r="I11" i="52" s="1"/>
  <c r="N157" i="46"/>
  <c r="L25" i="52" s="1"/>
  <c r="N157" i="48"/>
  <c r="L27" i="52" s="1"/>
  <c r="L28" i="52"/>
  <c r="M157" i="50"/>
  <c r="I15" i="52" s="1"/>
  <c r="O18" i="43" s="1"/>
  <c r="N157" i="50"/>
  <c r="L29" i="52" s="1"/>
  <c r="L34" i="52"/>
  <c r="L38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6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AC106" i="42"/>
  <c r="G34" i="52"/>
  <c r="J10" i="52"/>
  <c r="M30" i="52"/>
  <c r="AF6" i="50"/>
  <c r="AF7" i="50"/>
  <c r="AF8" i="50"/>
  <c r="AF9" i="50"/>
  <c r="AF10" i="50"/>
  <c r="AF11" i="50"/>
  <c r="AF12" i="50"/>
  <c r="AF13" i="50"/>
  <c r="AF14" i="50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6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E13" i="49"/>
  <c r="AE14" i="49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6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AI19" i="46"/>
  <c r="AI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8" i="43"/>
  <c r="M14" i="43"/>
  <c r="M13" i="43"/>
  <c r="M12" i="43"/>
  <c r="J9" i="52"/>
  <c r="K57" i="51"/>
  <c r="J57" i="51"/>
  <c r="J15" i="52"/>
  <c r="J11" i="52"/>
  <c r="J13" i="52"/>
  <c r="J12" i="52"/>
  <c r="J8" i="52"/>
  <c r="J16" i="52"/>
  <c r="AG15" i="50" l="1"/>
  <c r="AF16" i="49"/>
  <c r="AH15" i="48"/>
  <c r="AD45" i="45"/>
  <c r="AD82" i="45"/>
  <c r="AD51" i="45"/>
  <c r="AD14" i="45"/>
  <c r="C9" i="45"/>
  <c r="M9" i="45" s="1"/>
  <c r="AD88" i="45"/>
  <c r="AD105" i="45"/>
  <c r="AD68" i="45"/>
  <c r="AB43" i="42"/>
  <c r="AD43" i="42" s="1"/>
  <c r="AD101" i="42"/>
  <c r="AD64" i="42"/>
  <c r="AD27" i="42"/>
  <c r="AD93" i="42"/>
  <c r="AD19" i="42"/>
  <c r="AD92" i="42"/>
  <c r="AG7" i="50"/>
  <c r="AH10" i="48"/>
  <c r="C10" i="48" s="1"/>
  <c r="AF157" i="48"/>
  <c r="AF10" i="49"/>
  <c r="O12" i="48"/>
  <c r="AJ12" i="48"/>
  <c r="AJ90" i="46"/>
  <c r="C90" i="46" s="1"/>
  <c r="AJ6" i="46"/>
  <c r="AH157" i="46"/>
  <c r="D14" i="43" s="1"/>
  <c r="C11" i="48"/>
  <c r="C77" i="45"/>
  <c r="M77" i="45" s="1"/>
  <c r="O92" i="46"/>
  <c r="AL92" i="46"/>
  <c r="O91" i="46"/>
  <c r="AK91" i="46"/>
  <c r="L24" i="52"/>
  <c r="AF9" i="49"/>
  <c r="C9" i="49" s="1"/>
  <c r="AF11" i="49"/>
  <c r="C11" i="49" s="1"/>
  <c r="AH8" i="48"/>
  <c r="AJ23" i="46"/>
  <c r="C77" i="48"/>
  <c r="O77" i="48" s="1"/>
  <c r="AG104" i="50"/>
  <c r="N6" i="49"/>
  <c r="I10" i="52"/>
  <c r="P27" i="82"/>
  <c r="K7" i="45" s="1" a="1"/>
  <c r="K7" i="45" s="1"/>
  <c r="AB7" i="45" s="1"/>
  <c r="AD7" i="45" s="1"/>
  <c r="AD6" i="42"/>
  <c r="AF7" i="49"/>
  <c r="AH7" i="48"/>
  <c r="AJ7" i="46"/>
  <c r="AD8" i="45"/>
  <c r="AF26" i="42"/>
  <c r="M26" i="42"/>
  <c r="AF100" i="42"/>
  <c r="M100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56" i="46"/>
  <c r="O56" i="46"/>
  <c r="AK32" i="46"/>
  <c r="O32" i="46"/>
  <c r="AK24" i="46"/>
  <c r="O24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56" i="50"/>
  <c r="O56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4" i="50"/>
  <c r="O14" i="50"/>
  <c r="AH11" i="50"/>
  <c r="O11" i="50"/>
  <c r="AF105" i="42"/>
  <c r="M105" i="42"/>
  <c r="AF77" i="42"/>
  <c r="M77" i="42"/>
  <c r="AF61" i="42"/>
  <c r="M61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52" i="42"/>
  <c r="M52" i="42"/>
  <c r="AF44" i="42"/>
  <c r="M44" i="42"/>
  <c r="AF36" i="42"/>
  <c r="M36" i="42"/>
  <c r="AF28" i="42"/>
  <c r="M28" i="42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0" i="42"/>
  <c r="M20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106" i="42"/>
  <c r="M106" i="42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AD157" i="49"/>
  <c r="D17" i="43" s="1"/>
  <c r="D16" i="43"/>
  <c r="AH9" i="48"/>
  <c r="C9" i="48" s="1"/>
  <c r="O14" i="43"/>
  <c r="C6" i="46"/>
  <c r="G14" i="52"/>
  <c r="N17" i="43" s="1"/>
  <c r="G38" i="52"/>
  <c r="J7" i="52"/>
  <c r="AE157" i="50"/>
  <c r="D18" i="43" s="1"/>
  <c r="AG8" i="50"/>
  <c r="AD10" i="45"/>
  <c r="L21" i="52"/>
  <c r="AF106" i="45"/>
  <c r="AF101" i="45"/>
  <c r="AF98" i="45"/>
  <c r="AF93" i="45"/>
  <c r="AF90" i="45"/>
  <c r="AE85" i="45"/>
  <c r="AF85" i="45"/>
  <c r="AF74" i="45"/>
  <c r="AF69" i="45"/>
  <c r="AF66" i="45"/>
  <c r="AF61" i="45"/>
  <c r="AF58" i="45"/>
  <c r="AF53" i="45"/>
  <c r="AF50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7" i="45"/>
  <c r="AE87" i="45"/>
  <c r="AF84" i="45"/>
  <c r="AF79" i="45"/>
  <c r="AE79" i="45"/>
  <c r="AF76" i="45"/>
  <c r="AF71" i="45"/>
  <c r="AE71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28" i="45"/>
  <c r="AF23" i="45"/>
  <c r="AE23" i="45"/>
  <c r="AF20" i="45"/>
  <c r="AF15" i="45"/>
  <c r="AE15" i="45"/>
  <c r="AF12" i="45"/>
  <c r="AF37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L104" i="46"/>
  <c r="AL100" i="46"/>
  <c r="AL96" i="46"/>
  <c r="AL88" i="46"/>
  <c r="AL84" i="46"/>
  <c r="AL80" i="46"/>
  <c r="AL76" i="46"/>
  <c r="AL72" i="46"/>
  <c r="AL68" i="46"/>
  <c r="AL64" i="46"/>
  <c r="AL60" i="46"/>
  <c r="AL56" i="46"/>
  <c r="AL52" i="46"/>
  <c r="AL48" i="46"/>
  <c r="AL44" i="46"/>
  <c r="AL40" i="46"/>
  <c r="AL36" i="46"/>
  <c r="AL32" i="46"/>
  <c r="AL28" i="46"/>
  <c r="AL24" i="46"/>
  <c r="AL20" i="46"/>
  <c r="AL16" i="46"/>
  <c r="AL12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I100" i="50"/>
  <c r="AI96" i="50"/>
  <c r="AI92" i="50"/>
  <c r="AI88" i="50"/>
  <c r="AI84" i="50"/>
  <c r="AI80" i="50"/>
  <c r="AI76" i="50"/>
  <c r="AI72" i="50"/>
  <c r="AI68" i="50"/>
  <c r="AI64" i="50"/>
  <c r="AI60" i="50"/>
  <c r="AI56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L9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G56" i="49"/>
  <c r="AH56" i="49"/>
  <c r="AH52" i="49"/>
  <c r="AH48" i="49"/>
  <c r="AH44" i="49"/>
  <c r="AG40" i="49"/>
  <c r="AH40" i="49"/>
  <c r="AH36" i="49"/>
  <c r="AH32" i="49"/>
  <c r="AH28" i="49"/>
  <c r="AG24" i="49"/>
  <c r="AH24" i="49"/>
  <c r="AH20" i="49"/>
  <c r="AH12" i="49"/>
  <c r="AG8" i="49"/>
  <c r="AH8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L106" i="46"/>
  <c r="AL102" i="46"/>
  <c r="AL98" i="46"/>
  <c r="AL94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4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4" i="50"/>
  <c r="AI10" i="50"/>
  <c r="AI6" i="50"/>
  <c r="AK92" i="46"/>
  <c r="AK76" i="46"/>
  <c r="AK60" i="46"/>
  <c r="AK44" i="46"/>
  <c r="AK28" i="46"/>
  <c r="AK12" i="46"/>
  <c r="AG103" i="49"/>
  <c r="AG87" i="49"/>
  <c r="AG71" i="49"/>
  <c r="AG55" i="49"/>
  <c r="AG39" i="49"/>
  <c r="AG23" i="49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L19" i="46"/>
  <c r="AK15" i="46"/>
  <c r="AL15" i="46"/>
  <c r="AL11" i="46"/>
  <c r="AJ105" i="48"/>
  <c r="AJ101" i="48"/>
  <c r="AJ97" i="48"/>
  <c r="AJ93" i="48"/>
  <c r="AJ89" i="48"/>
  <c r="AJ85" i="48"/>
  <c r="AJ81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7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14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1" i="50"/>
  <c r="AF74" i="42"/>
  <c r="AF98" i="42"/>
  <c r="AF83" i="42"/>
  <c r="AF31" i="42"/>
  <c r="AF90" i="42"/>
  <c r="AF79" i="42"/>
  <c r="AF71" i="42"/>
  <c r="AF67" i="42"/>
  <c r="AF60" i="42"/>
  <c r="AF46" i="42"/>
  <c r="AF11" i="42"/>
  <c r="AF97" i="42"/>
  <c r="AF85" i="42"/>
  <c r="AF73" i="42"/>
  <c r="AF63" i="42"/>
  <c r="AF59" i="42"/>
  <c r="AF48" i="42"/>
  <c r="AF39" i="42"/>
  <c r="AF34" i="42"/>
  <c r="AF23" i="42"/>
  <c r="AF10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47" i="42"/>
  <c r="AF33" i="42"/>
  <c r="AF21" i="42"/>
  <c r="AE76" i="42"/>
  <c r="AE12" i="42"/>
  <c r="AE104" i="42"/>
  <c r="AE51" i="42"/>
  <c r="AE40" i="42"/>
  <c r="AE88" i="42"/>
  <c r="AE24" i="42"/>
  <c r="AE95" i="42"/>
  <c r="AE68" i="42"/>
  <c r="AE52" i="42"/>
  <c r="AE80" i="42"/>
  <c r="AE61" i="42"/>
  <c r="AE29" i="42"/>
  <c r="AE105" i="42"/>
  <c r="AE41" i="42"/>
  <c r="AE106" i="42"/>
  <c r="AE100" i="42"/>
  <c r="AE84" i="42"/>
  <c r="AE36" i="42"/>
  <c r="AE15" i="42"/>
  <c r="AE96" i="42"/>
  <c r="AE77" i="42"/>
  <c r="AE45" i="42"/>
  <c r="AE32" i="42"/>
  <c r="AE16" i="42"/>
  <c r="AI60" i="48"/>
  <c r="AE84" i="45"/>
  <c r="AE80" i="45"/>
  <c r="AD9" i="42"/>
  <c r="AE74" i="42"/>
  <c r="AE10" i="42"/>
  <c r="AE60" i="42"/>
  <c r="AI36" i="48"/>
  <c r="AE28" i="42"/>
  <c r="P17" i="82"/>
  <c r="D23" i="82"/>
  <c r="P14" i="82"/>
  <c r="M23" i="82"/>
  <c r="I23" i="82"/>
  <c r="E23" i="82"/>
  <c r="M29" i="81"/>
  <c r="L29" i="81"/>
  <c r="P26" i="81"/>
  <c r="K6" i="45" s="1" a="1"/>
  <c r="K6" i="45" s="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8" i="52"/>
  <c r="AE48" i="42"/>
  <c r="AI92" i="48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47" i="42"/>
  <c r="AE39" i="42"/>
  <c r="AE35" i="42"/>
  <c r="AE71" i="42"/>
  <c r="AE31" i="42"/>
  <c r="AE23" i="42"/>
  <c r="AE11" i="42"/>
  <c r="AE104" i="45"/>
  <c r="AE92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2" i="49"/>
  <c r="AK103" i="46"/>
  <c r="AK95" i="46"/>
  <c r="AK87" i="46"/>
  <c r="AK79" i="46"/>
  <c r="AK55" i="46"/>
  <c r="AK39" i="46"/>
  <c r="AK31" i="46"/>
  <c r="AI47" i="48"/>
  <c r="AG68" i="49"/>
  <c r="AE36" i="45"/>
  <c r="AE89" i="42"/>
  <c r="AG94" i="49"/>
  <c r="AE100" i="45"/>
  <c r="AE60" i="45"/>
  <c r="AE20" i="45"/>
  <c r="AK99" i="46"/>
  <c r="AK83" i="46"/>
  <c r="AK75" i="46"/>
  <c r="AK67" i="46"/>
  <c r="AK59" i="46"/>
  <c r="AK35" i="46"/>
  <c r="AK27" i="46"/>
  <c r="AK19" i="46"/>
  <c r="AK11" i="46"/>
  <c r="AI55" i="48"/>
  <c r="AI23" i="48"/>
  <c r="AG20" i="49"/>
  <c r="AG100" i="49"/>
  <c r="AE76" i="45"/>
  <c r="AE44" i="45"/>
  <c r="AE12" i="45"/>
  <c r="AI68" i="48"/>
  <c r="AG92" i="49"/>
  <c r="AG60" i="49"/>
  <c r="AG28" i="49"/>
  <c r="AE54" i="42"/>
  <c r="AG74" i="49"/>
  <c r="AE22" i="42"/>
  <c r="AE18" i="45"/>
  <c r="AE42" i="42"/>
  <c r="AE38" i="45"/>
  <c r="AG30" i="49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1" i="45"/>
  <c r="AE37" i="45"/>
  <c r="AE33" i="45"/>
  <c r="AE29" i="45"/>
  <c r="AE25" i="45"/>
  <c r="AE21" i="45"/>
  <c r="AE17" i="45"/>
  <c r="AE13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7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25" i="42"/>
  <c r="AE21" i="42"/>
  <c r="AE17" i="42"/>
  <c r="AE9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K9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E86" i="42"/>
  <c r="AE73" i="45"/>
  <c r="AI29" i="48"/>
  <c r="AE78" i="42"/>
  <c r="AE66" i="42"/>
  <c r="AE62" i="42"/>
  <c r="AE46" i="42"/>
  <c r="AE34" i="42"/>
  <c r="AE30" i="42"/>
  <c r="AE106" i="45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4" i="42"/>
  <c r="AE102" i="45"/>
  <c r="AE94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K14" i="46"/>
  <c r="AG98" i="49"/>
  <c r="AG90" i="49"/>
  <c r="AG82" i="49"/>
  <c r="AG78" i="49"/>
  <c r="AG54" i="49"/>
  <c r="AG34" i="49"/>
  <c r="AG14" i="49"/>
  <c r="AE70" i="42"/>
  <c r="AE38" i="42"/>
  <c r="AG62" i="49"/>
  <c r="AF9" i="45" l="1"/>
  <c r="K157" i="45"/>
  <c r="I9" i="52" s="1"/>
  <c r="O13" i="43" s="1"/>
  <c r="P13" i="43" s="1"/>
  <c r="AB6" i="45"/>
  <c r="M35" i="52"/>
  <c r="M37" i="52"/>
  <c r="M36" i="52"/>
  <c r="J36" i="52"/>
  <c r="J35" i="52"/>
  <c r="J37" i="52"/>
  <c r="AE9" i="45"/>
  <c r="AB55" i="42"/>
  <c r="AD55" i="42" s="1"/>
  <c r="AB56" i="42"/>
  <c r="AD56" i="42" s="1"/>
  <c r="AB57" i="42"/>
  <c r="AD57" i="42" s="1"/>
  <c r="P15" i="43"/>
  <c r="O10" i="48"/>
  <c r="AJ10" i="48"/>
  <c r="AI10" i="48"/>
  <c r="AH157" i="48"/>
  <c r="O11" i="48"/>
  <c r="AI11" i="48"/>
  <c r="AJ11" i="48"/>
  <c r="O90" i="46"/>
  <c r="AK90" i="46"/>
  <c r="AL90" i="46"/>
  <c r="AJ157" i="46"/>
  <c r="AF77" i="45"/>
  <c r="L20" i="52"/>
  <c r="L31" i="52" s="1"/>
  <c r="K7" i="43" s="1"/>
  <c r="AE77" i="45"/>
  <c r="AI77" i="48"/>
  <c r="AJ77" i="48"/>
  <c r="AF157" i="49"/>
  <c r="AH11" i="49"/>
  <c r="AG11" i="49"/>
  <c r="N11" i="49"/>
  <c r="P18" i="43"/>
  <c r="C6" i="42"/>
  <c r="J6" i="52"/>
  <c r="P16" i="43"/>
  <c r="P17" i="43"/>
  <c r="P14" i="43"/>
  <c r="AJ9" i="48"/>
  <c r="O9" i="48"/>
  <c r="O6" i="46"/>
  <c r="AL6" i="46"/>
  <c r="AI9" i="48"/>
  <c r="AK6" i="46"/>
  <c r="G12" i="52"/>
  <c r="N15" i="43" s="1"/>
  <c r="G6" i="52"/>
  <c r="G11" i="52"/>
  <c r="N14" i="43" s="1"/>
  <c r="G13" i="52"/>
  <c r="N16" i="43" s="1"/>
  <c r="G17" i="52"/>
  <c r="G10" i="52"/>
  <c r="G16" i="52"/>
  <c r="G7" i="52"/>
  <c r="G9" i="52"/>
  <c r="N13" i="43" s="1"/>
  <c r="G8" i="52"/>
  <c r="N12" i="43" s="1"/>
  <c r="G15" i="52"/>
  <c r="N18" i="43" s="1"/>
  <c r="J34" i="52"/>
  <c r="AG157" i="50"/>
  <c r="C9" i="42"/>
  <c r="M9" i="42" s="1"/>
  <c r="P23" i="82"/>
  <c r="H37" i="81"/>
  <c r="P32" i="81"/>
  <c r="P31" i="81"/>
  <c r="J37" i="81"/>
  <c r="F37" i="81"/>
  <c r="L37" i="81"/>
  <c r="P30" i="81"/>
  <c r="D37" i="81"/>
  <c r="P29" i="81"/>
  <c r="J38" i="52"/>
  <c r="M34" i="52"/>
  <c r="M38" i="52"/>
  <c r="AD6" i="45" l="1"/>
  <c r="AB157" i="45"/>
  <c r="D13" i="43" s="1"/>
  <c r="M6" i="42"/>
  <c r="AF6" i="42"/>
  <c r="AE6" i="42"/>
  <c r="J17" i="52"/>
  <c r="AF9" i="42"/>
  <c r="AE9" i="42"/>
  <c r="P37" i="81"/>
  <c r="P41" i="81" s="1"/>
  <c r="K7" i="42" s="1" a="1"/>
  <c r="K7" i="42" s="1"/>
  <c r="C6" i="45" l="1"/>
  <c r="AD157" i="45"/>
  <c r="AB13" i="42"/>
  <c r="AD13" i="42" s="1"/>
  <c r="AB37" i="42"/>
  <c r="AD37" i="42" s="1"/>
  <c r="AB8" i="42"/>
  <c r="AD8" i="42" s="1"/>
  <c r="K157" i="42"/>
  <c r="I8" i="52" s="1"/>
  <c r="AB7" i="42"/>
  <c r="M6" i="45" l="1"/>
  <c r="AE6" i="45"/>
  <c r="AF6" i="45"/>
  <c r="AB157" i="42"/>
  <c r="D12" i="43" s="1"/>
  <c r="D19" i="43" s="1"/>
  <c r="AD7" i="42"/>
  <c r="O12" i="43"/>
  <c r="P12" i="43" s="1"/>
  <c r="I7" i="52"/>
  <c r="AD157" i="42" l="1"/>
  <c r="I6" i="52"/>
  <c r="F30" i="52"/>
  <c r="I16" i="52"/>
  <c r="E6" i="43"/>
  <c r="E7" i="43" s="1"/>
  <c r="I17" i="52" l="1"/>
  <c r="R12" i="43"/>
  <c r="G30" i="52"/>
  <c r="J30" i="52"/>
  <c r="M16" i="52"/>
  <c r="R15" i="43"/>
  <c r="T15" i="43" s="1"/>
  <c r="U15" i="43" s="1"/>
  <c r="R14" i="43"/>
  <c r="T14" i="43" s="1"/>
  <c r="U14" i="43" s="1"/>
  <c r="R17" i="43"/>
  <c r="T17" i="43" s="1"/>
  <c r="U17" i="43" s="1"/>
  <c r="R13" i="43"/>
  <c r="T13" i="43" s="1"/>
  <c r="U13" i="43" s="1"/>
  <c r="R16" i="43"/>
  <c r="T16" i="43" s="1"/>
  <c r="U16" i="43" s="1"/>
  <c r="R18" i="43"/>
  <c r="T18" i="43" s="1"/>
  <c r="U18" i="43" s="1"/>
  <c r="T12" i="43" l="1"/>
  <c r="U12" i="43" s="1"/>
  <c r="R19" i="43"/>
  <c r="V14" i="43" l="1"/>
  <c r="W14" i="43" s="1"/>
  <c r="Y14" i="43" s="1"/>
  <c r="Z14" i="43" s="1"/>
  <c r="V16" i="43"/>
  <c r="W16" i="43" s="1"/>
  <c r="Y16" i="43" s="1"/>
  <c r="Z16" i="43" s="1"/>
  <c r="V13" i="43"/>
  <c r="W13" i="43" s="1"/>
  <c r="Y13" i="43" s="1"/>
  <c r="Z13" i="43" s="1"/>
  <c r="V12" i="43"/>
  <c r="W12" i="43" s="1"/>
  <c r="V17" i="43"/>
  <c r="W17" i="43" s="1"/>
  <c r="Y17" i="43" s="1"/>
  <c r="Z17" i="43" s="1"/>
  <c r="V15" i="43"/>
  <c r="W15" i="43" s="1"/>
  <c r="Y15" i="43" s="1"/>
  <c r="Z15" i="43" s="1"/>
  <c r="V18" i="43"/>
  <c r="W18" i="43" s="1"/>
  <c r="Y18" i="43" s="1"/>
  <c r="Z18" i="43" s="1"/>
  <c r="W19" i="43" l="1"/>
  <c r="Y12" i="43"/>
  <c r="Z12" i="43" s="1"/>
  <c r="AA17" i="43" l="1"/>
  <c r="AB17" i="43" s="1"/>
  <c r="AD17" i="43" s="1"/>
  <c r="AE17" i="43" s="1"/>
  <c r="AA12" i="43"/>
  <c r="AB12" i="43" s="1"/>
  <c r="AA18" i="43"/>
  <c r="AB18" i="43" s="1"/>
  <c r="AD18" i="43" s="1"/>
  <c r="AE18" i="43" s="1"/>
  <c r="AA13" i="43"/>
  <c r="AB13" i="43" s="1"/>
  <c r="AD13" i="43" s="1"/>
  <c r="AE13" i="43" s="1"/>
  <c r="AA16" i="43"/>
  <c r="AB16" i="43" s="1"/>
  <c r="AD16" i="43" s="1"/>
  <c r="AE16" i="43" s="1"/>
  <c r="AA15" i="43"/>
  <c r="AB15" i="43" s="1"/>
  <c r="AD15" i="43" s="1"/>
  <c r="AE15" i="43" s="1"/>
  <c r="AA14" i="43"/>
  <c r="AB14" i="43" s="1"/>
  <c r="AD14" i="43" s="1"/>
  <c r="AE14" i="43" s="1"/>
  <c r="AB19" i="43" l="1"/>
  <c r="AD12" i="43"/>
  <c r="AE12" i="43" s="1"/>
  <c r="AF16" i="43" l="1"/>
  <c r="AG16" i="43" s="1"/>
  <c r="AI16" i="43" s="1"/>
  <c r="AJ16" i="43" s="1"/>
  <c r="AF14" i="43"/>
  <c r="AG14" i="43" s="1"/>
  <c r="AI14" i="43" s="1"/>
  <c r="AJ14" i="43" s="1"/>
  <c r="AF12" i="43"/>
  <c r="AG12" i="43" s="1"/>
  <c r="AF13" i="43"/>
  <c r="AG13" i="43" s="1"/>
  <c r="AI13" i="43" s="1"/>
  <c r="AJ13" i="43" s="1"/>
  <c r="AF17" i="43"/>
  <c r="AG17" i="43" s="1"/>
  <c r="AI17" i="43" s="1"/>
  <c r="AJ17" i="43" s="1"/>
  <c r="AF15" i="43"/>
  <c r="AG15" i="43" s="1"/>
  <c r="AI15" i="43" s="1"/>
  <c r="AJ15" i="43" s="1"/>
  <c r="AF18" i="43"/>
  <c r="AG18" i="43" s="1"/>
  <c r="AI18" i="43" s="1"/>
  <c r="AJ18" i="43" s="1"/>
  <c r="AG19" i="43" l="1"/>
  <c r="AI12" i="43"/>
  <c r="AJ12" i="43" s="1"/>
  <c r="AK18" i="43" l="1"/>
  <c r="AL18" i="43" s="1"/>
  <c r="AN18" i="43" s="1"/>
  <c r="AO18" i="43" s="1"/>
  <c r="AK13" i="43"/>
  <c r="AL13" i="43" s="1"/>
  <c r="AN13" i="43" s="1"/>
  <c r="AO13" i="43" s="1"/>
  <c r="AK16" i="43"/>
  <c r="AL16" i="43" s="1"/>
  <c r="AN16" i="43" s="1"/>
  <c r="AO16" i="43" s="1"/>
  <c r="AK14" i="43"/>
  <c r="AL14" i="43" s="1"/>
  <c r="AN14" i="43" s="1"/>
  <c r="AO14" i="43" s="1"/>
  <c r="AK12" i="43"/>
  <c r="AL12" i="43" s="1"/>
  <c r="AK15" i="43"/>
  <c r="AL15" i="43" s="1"/>
  <c r="AN15" i="43" s="1"/>
  <c r="AO15" i="43" s="1"/>
  <c r="AK17" i="43"/>
  <c r="AL17" i="43" s="1"/>
  <c r="AN17" i="43" s="1"/>
  <c r="AO17" i="43" s="1"/>
  <c r="AL19" i="43" l="1"/>
  <c r="AN12" i="43"/>
  <c r="AO12" i="43" s="1"/>
  <c r="AP13" i="43" l="1"/>
  <c r="AQ13" i="43" s="1"/>
  <c r="AS13" i="43" s="1"/>
  <c r="AT13" i="43" s="1"/>
  <c r="AP12" i="43"/>
  <c r="AQ12" i="43" s="1"/>
  <c r="AP18" i="43"/>
  <c r="AQ18" i="43" s="1"/>
  <c r="AS18" i="43" s="1"/>
  <c r="AT18" i="43" s="1"/>
  <c r="AP14" i="43"/>
  <c r="AQ14" i="43" s="1"/>
  <c r="AS14" i="43" s="1"/>
  <c r="AT14" i="43" s="1"/>
  <c r="AP17" i="43"/>
  <c r="AQ17" i="43" s="1"/>
  <c r="AS17" i="43" s="1"/>
  <c r="AT17" i="43" s="1"/>
  <c r="AP15" i="43"/>
  <c r="AQ15" i="43" s="1"/>
  <c r="AS15" i="43" s="1"/>
  <c r="AT15" i="43" s="1"/>
  <c r="AP16" i="43"/>
  <c r="AQ16" i="43" s="1"/>
  <c r="AS16" i="43" s="1"/>
  <c r="AT16" i="43" s="1"/>
  <c r="AS12" i="43" l="1"/>
  <c r="AT12" i="43" s="1"/>
  <c r="AQ19" i="43"/>
  <c r="C57" i="42"/>
  <c r="M57" i="42" s="1"/>
  <c r="AF57" i="42" s="1"/>
  <c r="C43" i="42"/>
  <c r="C27" i="42"/>
  <c r="C138" i="42"/>
  <c r="C101" i="42"/>
  <c r="C64" i="42"/>
  <c r="C130" i="42"/>
  <c r="C19" i="42"/>
  <c r="C93" i="42"/>
  <c r="C56" i="42"/>
  <c r="C7" i="42"/>
  <c r="C18" i="42"/>
  <c r="C55" i="42"/>
  <c r="C129" i="42"/>
  <c r="C92" i="42"/>
  <c r="C148" i="45"/>
  <c r="M148" i="45" s="1"/>
  <c r="AE148" i="45" s="1"/>
  <c r="C149" i="45"/>
  <c r="C146" i="45"/>
  <c r="M146" i="45" s="1"/>
  <c r="AF146" i="45" s="1"/>
  <c r="C147" i="45"/>
  <c r="C8" i="48"/>
  <c r="O8" i="48" s="1"/>
  <c r="C7" i="48"/>
  <c r="O7" i="48" s="1"/>
  <c r="C7" i="46"/>
  <c r="C23" i="46"/>
  <c r="C133" i="48"/>
  <c r="C7" i="50"/>
  <c r="C104" i="50"/>
  <c r="AU12" i="43" l="1"/>
  <c r="E12" i="43" s="1"/>
  <c r="AU18" i="43"/>
  <c r="E18" i="43" s="1"/>
  <c r="AF157" i="50" s="1"/>
  <c r="AU16" i="43"/>
  <c r="E16" i="43" s="1"/>
  <c r="AG157" i="48" s="1"/>
  <c r="AU14" i="43"/>
  <c r="E14" i="43" s="1"/>
  <c r="AI157" i="46" s="1"/>
  <c r="AU13" i="43"/>
  <c r="E13" i="43" s="1"/>
  <c r="AC157" i="45" s="1"/>
  <c r="C11" i="45" s="1"/>
  <c r="AU17" i="43"/>
  <c r="E17" i="43" s="1"/>
  <c r="AE157" i="49" s="1"/>
  <c r="C16" i="49" s="1"/>
  <c r="AU15" i="43"/>
  <c r="E15" i="43" s="1"/>
  <c r="AE157" i="87" s="1"/>
  <c r="M43" i="42"/>
  <c r="AE43" i="42" s="1"/>
  <c r="AE57" i="42"/>
  <c r="AF64" i="42"/>
  <c r="M64" i="42"/>
  <c r="AE64" i="42"/>
  <c r="M101" i="42"/>
  <c r="AF101" i="42"/>
  <c r="AE101" i="42"/>
  <c r="M138" i="42"/>
  <c r="AF138" i="42"/>
  <c r="AE138" i="42"/>
  <c r="AE27" i="42"/>
  <c r="AF27" i="42"/>
  <c r="M27" i="42"/>
  <c r="M56" i="42"/>
  <c r="AF56" i="42" s="1"/>
  <c r="AF93" i="42"/>
  <c r="M93" i="42"/>
  <c r="AE93" i="42"/>
  <c r="AF19" i="42"/>
  <c r="AE19" i="42"/>
  <c r="M19" i="42"/>
  <c r="AF130" i="42"/>
  <c r="AE130" i="42"/>
  <c r="M130" i="42"/>
  <c r="M55" i="42"/>
  <c r="AF55" i="42" s="1"/>
  <c r="AE129" i="42"/>
  <c r="M129" i="42"/>
  <c r="AF129" i="42"/>
  <c r="M18" i="42"/>
  <c r="AE18" i="42"/>
  <c r="AF18" i="42"/>
  <c r="AE92" i="42"/>
  <c r="AF92" i="42"/>
  <c r="M92" i="42"/>
  <c r="C10" i="49"/>
  <c r="N10" i="49" s="1"/>
  <c r="AH10" i="49" s="1"/>
  <c r="C7" i="49"/>
  <c r="O7" i="46"/>
  <c r="AK7" i="46" s="1"/>
  <c r="C157" i="46"/>
  <c r="AF148" i="45"/>
  <c r="M149" i="45"/>
  <c r="AF149" i="45" s="1"/>
  <c r="AE146" i="45"/>
  <c r="M147" i="45"/>
  <c r="AF147" i="45" s="1"/>
  <c r="AJ8" i="48"/>
  <c r="C23" i="87"/>
  <c r="N23" i="87" s="1"/>
  <c r="AI8" i="48"/>
  <c r="F14" i="43"/>
  <c r="O7" i="50"/>
  <c r="AH7" i="50" s="1"/>
  <c r="I14" i="43"/>
  <c r="I25" i="52"/>
  <c r="H14" i="43"/>
  <c r="O23" i="46"/>
  <c r="AL23" i="46" s="1"/>
  <c r="O133" i="48"/>
  <c r="AJ133" i="48" s="1"/>
  <c r="O104" i="50"/>
  <c r="AH104" i="50" s="1"/>
  <c r="M7" i="42"/>
  <c r="AF7" i="42" s="1"/>
  <c r="AJ7" i="48"/>
  <c r="AI7" i="48"/>
  <c r="C8" i="45"/>
  <c r="C10" i="45"/>
  <c r="M10" i="45" s="1"/>
  <c r="C14" i="45"/>
  <c r="M14" i="45" s="1"/>
  <c r="C8" i="50" l="1"/>
  <c r="C157" i="50" s="1"/>
  <c r="C15" i="50"/>
  <c r="N16" i="49"/>
  <c r="AH16" i="49" s="1"/>
  <c r="AG16" i="49"/>
  <c r="C13" i="48"/>
  <c r="O13" i="48" s="1"/>
  <c r="AJ13" i="48" s="1"/>
  <c r="C15" i="48"/>
  <c r="C7" i="87"/>
  <c r="N7" i="87" s="1"/>
  <c r="C21" i="87"/>
  <c r="H18" i="43"/>
  <c r="I18" i="43"/>
  <c r="M11" i="45"/>
  <c r="AE11" i="45"/>
  <c r="AF11" i="45"/>
  <c r="C45" i="45"/>
  <c r="C156" i="45"/>
  <c r="C119" i="45"/>
  <c r="C82" i="45"/>
  <c r="C125" i="45"/>
  <c r="C88" i="45"/>
  <c r="C51" i="45"/>
  <c r="C7" i="45"/>
  <c r="M7" i="45" s="1"/>
  <c r="AE7" i="45" s="1"/>
  <c r="C68" i="45"/>
  <c r="C31" i="45"/>
  <c r="C105" i="45"/>
  <c r="C142" i="45"/>
  <c r="AC157" i="42"/>
  <c r="C37" i="42" s="1"/>
  <c r="E19" i="43"/>
  <c r="F6" i="43" s="1"/>
  <c r="F7" i="43" s="1"/>
  <c r="AF43" i="42"/>
  <c r="AE55" i="42"/>
  <c r="AE56" i="42"/>
  <c r="AI7" i="50"/>
  <c r="AL7" i="46"/>
  <c r="AG10" i="49"/>
  <c r="AE147" i="45"/>
  <c r="AE149" i="45"/>
  <c r="J14" i="43"/>
  <c r="M8" i="45"/>
  <c r="AE8" i="45" s="1"/>
  <c r="J25" i="52"/>
  <c r="I28" i="52"/>
  <c r="M28" i="52" s="1"/>
  <c r="M25" i="52"/>
  <c r="H17" i="43"/>
  <c r="N7" i="49"/>
  <c r="AG7" i="49" s="1"/>
  <c r="C157" i="49"/>
  <c r="AG23" i="87"/>
  <c r="F25" i="52"/>
  <c r="I17" i="43"/>
  <c r="AH23" i="87"/>
  <c r="N9" i="49"/>
  <c r="F17" i="43"/>
  <c r="O157" i="46"/>
  <c r="AK23" i="46"/>
  <c r="AK157" i="46" s="1"/>
  <c r="AL157" i="46" s="1"/>
  <c r="AI133" i="48"/>
  <c r="AI104" i="50"/>
  <c r="AE7" i="42"/>
  <c r="AE14" i="45"/>
  <c r="AF14" i="45"/>
  <c r="AF10" i="45"/>
  <c r="H15" i="43" l="1"/>
  <c r="H16" i="43"/>
  <c r="O15" i="50"/>
  <c r="AI15" i="50" s="1"/>
  <c r="I29" i="52"/>
  <c r="O8" i="50"/>
  <c r="AH8" i="50"/>
  <c r="F18" i="43"/>
  <c r="J18" i="43" s="1"/>
  <c r="AI13" i="48"/>
  <c r="I16" i="43"/>
  <c r="I15" i="43"/>
  <c r="O15" i="48"/>
  <c r="O157" i="48" s="1"/>
  <c r="AJ15" i="48"/>
  <c r="AI15" i="48"/>
  <c r="G16" i="43" s="1"/>
  <c r="K16" i="43" s="1"/>
  <c r="M29" i="52"/>
  <c r="I26" i="52"/>
  <c r="F26" i="52" s="1"/>
  <c r="L12" i="52" s="1"/>
  <c r="M12" i="52" s="1"/>
  <c r="C157" i="87"/>
  <c r="F16" i="43"/>
  <c r="J16" i="43" s="1"/>
  <c r="C157" i="48"/>
  <c r="I27" i="52"/>
  <c r="F27" i="52" s="1"/>
  <c r="L13" i="52" s="1"/>
  <c r="M13" i="52" s="1"/>
  <c r="F15" i="43"/>
  <c r="J15" i="43" s="1"/>
  <c r="N21" i="87"/>
  <c r="AG21" i="87" s="1"/>
  <c r="AH21" i="87"/>
  <c r="AF8" i="45"/>
  <c r="M82" i="45"/>
  <c r="AE82" i="45" s="1"/>
  <c r="AF82" i="45"/>
  <c r="M119" i="45"/>
  <c r="AE119" i="45" s="1"/>
  <c r="AF119" i="45"/>
  <c r="AE156" i="45"/>
  <c r="M156" i="45"/>
  <c r="AF156" i="45"/>
  <c r="M45" i="45"/>
  <c r="AE45" i="45"/>
  <c r="AF45" i="45"/>
  <c r="I13" i="43"/>
  <c r="M51" i="45"/>
  <c r="AE51" i="45"/>
  <c r="AF51" i="45"/>
  <c r="M88" i="45"/>
  <c r="AF88" i="45"/>
  <c r="AE88" i="45"/>
  <c r="M125" i="45"/>
  <c r="AF125" i="45"/>
  <c r="AE125" i="45"/>
  <c r="F13" i="43"/>
  <c r="I23" i="52"/>
  <c r="F23" i="52" s="1"/>
  <c r="M105" i="45"/>
  <c r="AE105" i="45"/>
  <c r="AF105" i="45"/>
  <c r="H13" i="43"/>
  <c r="M31" i="45"/>
  <c r="AF31" i="45"/>
  <c r="AE31" i="45"/>
  <c r="C157" i="45"/>
  <c r="M68" i="45"/>
  <c r="AE68" i="45"/>
  <c r="AF68" i="45"/>
  <c r="AE142" i="45"/>
  <c r="M142" i="45"/>
  <c r="AF142" i="45"/>
  <c r="M37" i="42"/>
  <c r="AE37" i="42"/>
  <c r="AF37" i="42"/>
  <c r="C8" i="42"/>
  <c r="M8" i="42" s="1"/>
  <c r="C13" i="42"/>
  <c r="AH7" i="87"/>
  <c r="AG7" i="87"/>
  <c r="AH7" i="49"/>
  <c r="G26" i="52"/>
  <c r="J26" i="52"/>
  <c r="G25" i="52"/>
  <c r="J28" i="52"/>
  <c r="F28" i="52"/>
  <c r="N157" i="49"/>
  <c r="J17" i="43"/>
  <c r="L11" i="52"/>
  <c r="G27" i="52"/>
  <c r="J27" i="52"/>
  <c r="AH9" i="49"/>
  <c r="AG9" i="49"/>
  <c r="G14" i="43"/>
  <c r="K14" i="43" s="1"/>
  <c r="AF7" i="45"/>
  <c r="J23" i="52"/>
  <c r="AE10" i="45"/>
  <c r="AH15" i="50" l="1"/>
  <c r="G18" i="43" s="1"/>
  <c r="K18" i="43" s="1"/>
  <c r="AI8" i="50"/>
  <c r="O157" i="50"/>
  <c r="F29" i="52"/>
  <c r="J29" i="52"/>
  <c r="M26" i="52"/>
  <c r="N157" i="87"/>
  <c r="I24" i="52"/>
  <c r="M24" i="52" s="1"/>
  <c r="M27" i="52"/>
  <c r="F24" i="52"/>
  <c r="G24" i="52" s="1"/>
  <c r="AI157" i="48"/>
  <c r="AJ157" i="48" s="1"/>
  <c r="M157" i="45"/>
  <c r="J13" i="43"/>
  <c r="M23" i="52"/>
  <c r="AE157" i="45"/>
  <c r="AF157" i="45" s="1"/>
  <c r="F12" i="43"/>
  <c r="F19" i="43" s="1"/>
  <c r="H12" i="43"/>
  <c r="I12" i="43"/>
  <c r="I19" i="43" s="1"/>
  <c r="C157" i="42"/>
  <c r="M13" i="42"/>
  <c r="M157" i="42" s="1"/>
  <c r="AF13" i="42"/>
  <c r="AE13" i="42"/>
  <c r="I22" i="52"/>
  <c r="I21" i="52" s="1"/>
  <c r="J21" i="52" s="1"/>
  <c r="AF8" i="42"/>
  <c r="AE8" i="42"/>
  <c r="G15" i="43"/>
  <c r="K15" i="43" s="1"/>
  <c r="AG157" i="87"/>
  <c r="AH157" i="87" s="1"/>
  <c r="J24" i="52"/>
  <c r="L14" i="52"/>
  <c r="M14" i="52" s="1"/>
  <c r="G28" i="52"/>
  <c r="M11" i="52"/>
  <c r="G17" i="43"/>
  <c r="K17" i="43" s="1"/>
  <c r="AG157" i="49"/>
  <c r="AH157" i="49" s="1"/>
  <c r="G23" i="52"/>
  <c r="L9" i="52"/>
  <c r="M9" i="52" s="1"/>
  <c r="G13" i="43"/>
  <c r="K13" i="43" s="1"/>
  <c r="L15" i="52" l="1"/>
  <c r="G29" i="52"/>
  <c r="AH157" i="50"/>
  <c r="AI157" i="50" s="1"/>
  <c r="J12" i="43"/>
  <c r="J19" i="43" s="1"/>
  <c r="G6" i="43" s="1"/>
  <c r="G7" i="43" s="1"/>
  <c r="H19" i="43"/>
  <c r="J22" i="52"/>
  <c r="M21" i="52"/>
  <c r="I20" i="52"/>
  <c r="M20" i="52" s="1"/>
  <c r="F22" i="52"/>
  <c r="F21" i="52" s="1"/>
  <c r="G21" i="52" s="1"/>
  <c r="M22" i="52"/>
  <c r="G12" i="43"/>
  <c r="K12" i="43" s="1"/>
  <c r="K19" i="43" s="1"/>
  <c r="AE157" i="42"/>
  <c r="AF157" i="42" s="1"/>
  <c r="O10" i="52"/>
  <c r="L10" i="52"/>
  <c r="M10" i="52" s="1"/>
  <c r="M15" i="52" l="1"/>
  <c r="O15" i="52"/>
  <c r="J20" i="52"/>
  <c r="I31" i="52"/>
  <c r="K6" i="43" s="1"/>
  <c r="K8" i="43" s="1"/>
  <c r="K9" i="43" s="1"/>
  <c r="G22" i="52"/>
  <c r="F20" i="52"/>
  <c r="L8" i="52"/>
  <c r="O7" i="52" s="1"/>
  <c r="G19" i="43"/>
  <c r="M31" i="52" l="1"/>
  <c r="J31" i="52"/>
  <c r="M8" i="52"/>
  <c r="L7" i="52"/>
  <c r="F31" i="52"/>
  <c r="G31" i="52" s="1"/>
  <c r="G20" i="52"/>
  <c r="L16" i="52" l="1"/>
  <c r="L6" i="52"/>
  <c r="M6" i="52" s="1"/>
  <c r="M7" i="52"/>
  <c r="L17" i="52" l="1"/>
  <c r="O16" i="52"/>
  <c r="P34" i="52" l="1"/>
  <c r="P35" i="52"/>
  <c r="P37" i="52"/>
  <c r="O34" i="52"/>
  <c r="O35" i="52" s="1"/>
  <c r="P36" i="52"/>
  <c r="O17" i="52"/>
  <c r="M17" i="52"/>
  <c r="P38" i="52"/>
  <c r="R35" i="52" l="1"/>
  <c r="O38" i="52"/>
  <c r="R38" i="52" s="1"/>
  <c r="R34" i="5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<sst xmlns="http://schemas.openxmlformats.org/spreadsheetml/2006/main" count="11844" uniqueCount="295">
  <si>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</si>
  <si>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</si>
  <si>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</si>
  <si>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</si>
  <si>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</si>
  <si>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</si>
  <si>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</si>
  <si>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</si>
  <si>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</si>
  <si>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</si>
  <si>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</si>
  <si>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</si>
  <si>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</si>
  <si>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</si>
  <si>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</si>
  <si>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</si>
  <si>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</si>
  <si>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</si>
  <si>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</si>
  <si>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</si>
  <si>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</si>
  <si>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</si>
  <si>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</si>
  <si>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</si>
  <si>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</si>
  <si>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</si>
  <si>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</si>
  <si>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</si>
  <si>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</si>
  <si>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</si>
  <si>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</si>
  <si>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</si>
  <si>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</si>
  <si>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</si>
  <si>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</si>
  <si>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</si>
  <si>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</si>
  <si>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</si>
  <si>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</si>
  <si>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</si>
  <si>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</si>
  <si>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</si>
  <si>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</si>
  <si>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</si>
  <si>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</si>
  <si>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</si>
  <si>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</si>
  <si>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</si>
  <si>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</si>
  <si>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</si>
  <si>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</si>
  <si>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</si>
  <si>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</si>
  <si>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</si>
  <si>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</si>
  <si>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</si>
  <si>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</si>
  <si>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</si>
  <si>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</si>
  <si>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</si>
  <si>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</si>
  <si>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</si>
  <si>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</si>
  <si>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</si>
  <si>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</si>
  <si>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</si>
  <si>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</si>
  <si>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</si>
  <si>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</si>
  <si>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</si>
  <si>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</si>
  <si>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</si>
  <si>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</si>
  <si>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</si>
  <si>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</si>
  <si>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</si>
  <si>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</si>
  <si>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</si>
  <si>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</si>
  <si>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</si>
  <si>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</si>
  <si>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</si>
  <si>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</si>
  <si>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</si>
  <si>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</si>
  <si>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</si>
  <si>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</si>
  <si>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</si>
  <si>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</si>
  <si>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</si>
  <si>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</si>
  <si>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</si>
  <si>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</si>
  <si>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</si>
  <si>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</si>
  <si>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</si>
  <si>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</si>
  <si>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</si>
  <si>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</si>
  <si>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</si>
  <si>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</si>
  <si>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</si>
  <si>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</si>
  <si>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</si>
  <si>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</si>
  <si>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</si>
  <si>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</si>
  <si>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</si>
  <si>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</si>
  <si>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</si>
  <si>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</si>
  <si>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</si>
  <si>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</si>
  <si>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</si>
  <si>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</si>
  <si>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</si>
  <si>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</si>
  <si>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</si>
  <si>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</si>
  <si>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</si>
  <si>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</si>
  <si>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</si>
  <si>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</si>
  <si>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</si>
  <si>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</si>
  <si>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</si>
  <si>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</si>
  <si>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</si>
  <si>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</si>
  <si>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</si>
  <si>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</si>
  <si>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</si>
  <si>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</si>
  <si>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</si>
  <si>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</si>
  <si>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</si>
  <si>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</si>
  <si>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</si>
  <si>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</si>
  <si>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</si>
  <si>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</si>
  <si>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</si>
  <si>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</si>
  <si>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</si>
  <si>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</si>
  <si>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</si>
  <si>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</si>
  <si>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</si>
  <si>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</si>
  <si>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</si>
  <si>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</si>
  <si>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</si>
  <si>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</si>
  <si>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</si>
  <si>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</si>
  <si>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</si>
  <si>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</si>
  <si>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</si>
  <si>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</si>
  <si>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</si>
  <si>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</si>
  <si>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</si>
  <si>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</si>
  <si>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</si>
  <si>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</si>
  <si>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</si>
  <si>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</si>
  <si>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</si>
  <si>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</si>
  <si>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</si>
  <si>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</si>
  <si>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</si>
  <si>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</si>
  <si>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</si>
  <si>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</si>
  <si>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</si>
  <si>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</si>
  <si>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</si>
  <si>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Berechnung a.2)</t>
  </si>
  <si>
    <t>Die Ausgaben sind pro Beleg in einer eigenen Zeile anzuführen.</t>
  </si>
  <si>
    <t>Die Ausgaben sind der/dem Begünstigten namentlich zuzuordnen.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</si>
  <si>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</si>
  <si>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</si>
  <si>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</si>
  <si>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</si>
  <si>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</si>
  <si>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</si>
  <si>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</si>
  <si>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</si>
  <si>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</si>
  <si>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</si>
  <si>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</si>
  <si>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</si>
  <si>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</si>
  <si>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</si>
  <si>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</si>
  <si>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</si>
  <si>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</si>
  <si>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</si>
  <si>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</si>
  <si>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</si>
  <si>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</si>
  <si>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</si>
  <si>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</si>
  <si>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</si>
  <si>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</si>
  <si>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</si>
  <si>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</si>
  <si>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</si>
  <si>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</si>
  <si>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</si>
  <si>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Der förderfähige Gesamtbetrag für die/den Mitarbeiter/in für das jeweilige Jahr berechnet sich in der Spalte „P“. </t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</si>
  <si>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</si>
  <si>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</si>
  <si>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</si>
  <si>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</si>
  <si>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</si>
  <si>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</si>
  <si>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</si>
  <si>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</si>
  <si>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</si>
  <si>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</si>
  <si>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</si>
  <si>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</si>
  <si>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</si>
  <si>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</si>
  <si>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</si>
  <si>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Bitte beachten sie lt. Abrechnungsleitfaden die genaue Zuordnung der Kosten laut Kostenunterkategorie.</t>
  </si>
  <si>
    <t>Auch einzutragen sind etwaige Projekterlöse.</t>
  </si>
  <si>
    <t>Unter "Pos. und lfd. Nr." soll ein eindeutiger Bezug zum Beleg hergestellt werden z.B.: a.2) 1, a.2) 2 etc.</t>
  </si>
  <si>
    <t>a.2) Freie Dienstnehmer/innen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</si>
  <si>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</si>
  <si>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</si>
  <si>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</si>
  <si>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</si>
  <si>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</si>
  <si>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</si>
  <si>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</si>
  <si>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t>Belege lt. FRL vorhanden</t>
  </si>
  <si>
    <t>a.2) Personalkosten - Freie Dienstnehmer/innen</t>
  </si>
  <si>
    <t>Berechnung der Bruttojahreskosten - Freie Dienstnehmer/innen</t>
  </si>
  <si>
    <t>Person war bei Kurs/ Prüfung angemeldet</t>
  </si>
  <si>
    <t>Kosten budgetiert/ freigegeben</t>
  </si>
  <si>
    <t>Fehlerquote</t>
  </si>
  <si>
    <t>geprüfter Beitrag</t>
  </si>
  <si>
    <t>Jahreslohnkonto bzw. Honorarnote</t>
  </si>
  <si>
    <t xml:space="preserve"> korrekt berechnet gemäß FRL</t>
  </si>
  <si>
    <t>korrekt berechnet gemäß FRL</t>
  </si>
  <si>
    <t>Ausgaben nicht im Einklang mit geltender Steuer- und Sozialgesetzgebung</t>
  </si>
  <si>
    <t>Berechnung erfolgte nicht gemäß FRL</t>
  </si>
  <si>
    <t>Kosten sind gemäß FRL nicht förderfähig</t>
  </si>
  <si>
    <t>Kosten sind gemäß FRL nur indirekt förderfähig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</si>
  <si>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</si>
  <si>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</si>
  <si>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</si>
  <si>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</si>
  <si>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</si>
  <si>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</si>
  <si>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</si>
  <si>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</si>
  <si>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</si>
  <si>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</si>
  <si>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</si>
  <si>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>a.2) PK-FDN Personalkosten - Freie Dienstnehmer/innen)</t>
  </si>
  <si>
    <t>Hier ist der förderfähige Gesamtbetrag laut "Berechnung der Bruttojahreskosten freie Dienstnehmer/innen" je Mitarbeiter/in und Jahr einzutragen.</t>
  </si>
  <si>
    <t>b.2)</t>
  </si>
  <si>
    <t xml:space="preserve">lila hinterlegte Felder befüllen sich automatisch. </t>
  </si>
  <si>
    <t>b.4)</t>
  </si>
  <si>
    <t>b.2) Sachkosten - Reisekosten</t>
  </si>
  <si>
    <t>Beitrag Sonderaufruf</t>
  </si>
  <si>
    <t>b.3) Zielgruppenspezifische Kosten</t>
  </si>
  <si>
    <t>b.2) Reisekosten</t>
  </si>
  <si>
    <t>b.4) Projektspezifische Ausgaben</t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</si>
  <si>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Sonderaufruf</t>
    </r>
  </si>
  <si>
    <r>
      <t xml:space="preserve">Stichprobenziehung und Fehlerquote
</t>
    </r>
    <r>
      <rPr>
        <sz val="10"/>
        <rFont val="Arial"/>
        <family val="2"/>
      </rPr>
      <t>Sonderaufruf</t>
    </r>
  </si>
  <si>
    <t>Reisekosten</t>
  </si>
  <si>
    <t>b.4) Sachkosten - Sonstige Projektspezifische Ausgaben</t>
  </si>
  <si>
    <t>b.4) Sonstige projektspezifische Ausgaben</t>
  </si>
  <si>
    <t>b.3) Zielgruppenspezifische Ausgaben</t>
  </si>
  <si>
    <t>b.3) Sachkosten - Zielgruppenspezifische Ausgaben</t>
  </si>
  <si>
    <t>FRL Punkt 4.1 Grundprinzipien der Förderfähigkeit von Projektausgaben</t>
  </si>
  <si>
    <t>FRL Punkt 4.2 Direkte Kosten</t>
  </si>
  <si>
    <t>FRL Punkt 4.2.2.1 Immobilien</t>
  </si>
  <si>
    <t>Kosten beziehen sich auf Personen, die nicht auf Teilnehmerliste angeführt sind</t>
  </si>
  <si>
    <t>FRL Punkt 4.2.2.3 ZG-spezifische Ausgaben</t>
  </si>
  <si>
    <t>FRL Punkt 4.3 Indirekte Kosten</t>
  </si>
  <si>
    <t>FRL Punkt 4.4 Nicht förderbare Kosten</t>
  </si>
  <si>
    <t>FRL Punkt 6.1 Unterlagen zum Nachweis</t>
  </si>
  <si>
    <t>FRL Punkt 6.1. Kontrolle</t>
  </si>
  <si>
    <t>Kosten wurden in der falschen Kostenkategorie abgerechnet</t>
  </si>
  <si>
    <t>ÖIF Rate Sonderaufruf</t>
  </si>
  <si>
    <t>Beitrag des Projektträgers und des/der Projektpartner/s (Eigenmittel)</t>
  </si>
  <si>
    <t>Beitrag anderer Organisationen</t>
  </si>
  <si>
    <t>Sonstige Einnahmen des Projekts, Projekterlöse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</si>
  <si>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Sonderaufruf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 xml:space="preserve">"Maßnahmen gegen weibliche Genitalverstümmelung (FGM) sowie gegen Gewalt an Frauen im Kontext von Integration"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</si>
</sst>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58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  <font>
      <sz val="10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21">
    <xf numFmtId="0" fontId="0" fillId="0" borderId="0"/>
    <xf numFmtId="0" fontId="12" fillId="0" borderId="0"/>
    <xf numFmtId="44" fontId="12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2" fillId="0" borderId="0"/>
    <xf numFmtId="0" fontId="12" fillId="0" borderId="0"/>
    <xf numFmtId="0" fontId="19" fillId="0" borderId="0"/>
    <xf numFmtId="44" fontId="19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2" fillId="21" borderId="1" applyNumberFormat="0" applyFont="0" applyAlignment="0" applyProtection="0"/>
    <xf numFmtId="0" fontId="20" fillId="4" borderId="0" applyNumberFormat="0" applyBorder="0" applyAlignment="0" applyProtection="0"/>
    <xf numFmtId="0" fontId="21" fillId="22" borderId="2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5" borderId="0" applyNumberFormat="0" applyBorder="0" applyAlignment="0" applyProtection="0"/>
    <xf numFmtId="0" fontId="21" fillId="22" borderId="2" applyNumberFormat="0" applyAlignment="0" applyProtection="0"/>
    <xf numFmtId="0" fontId="24" fillId="23" borderId="3" applyNumberFormat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0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2" applyNumberFormat="0" applyAlignment="0" applyProtection="0"/>
    <xf numFmtId="0" fontId="29" fillId="8" borderId="2" applyNumberFormat="0" applyAlignment="0" applyProtection="0"/>
    <xf numFmtId="0" fontId="24" fillId="23" borderId="3" applyNumberFormat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2" fillId="0" borderId="0"/>
    <xf numFmtId="0" fontId="12" fillId="0" borderId="0"/>
    <xf numFmtId="0" fontId="17" fillId="21" borderId="1" applyNumberFormat="0" applyFont="0" applyAlignment="0" applyProtection="0"/>
    <xf numFmtId="0" fontId="31" fillId="22" borderId="8" applyNumberFormat="0" applyAlignment="0" applyProtection="0"/>
    <xf numFmtId="0" fontId="32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1" fillId="22" borderId="8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410">
    <xf numFmtId="0" fontId="0" fillId="0" borderId="0" xfId="0"/>
    <xf numFmtId="44" fontId="12" fillId="0" borderId="0" xfId="2" applyFont="1" applyFill="1" applyBorder="1" applyAlignment="1" applyProtection="1">
      <alignment vertical="center" wrapText="1"/>
    </xf>
    <xf numFmtId="0" fontId="12" fillId="0" borderId="0" xfId="1" applyFill="1" applyBorder="1" applyAlignment="1" applyProtection="1">
      <alignment vertical="center" wrapText="1"/>
    </xf>
    <xf numFmtId="10" fontId="12" fillId="0" borderId="0" xfId="23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Border="1" applyAlignment="1" applyProtection="1">
      <alignment vertical="center" wrapText="1"/>
    </xf>
    <xf numFmtId="0" fontId="12" fillId="0" borderId="0" xfId="1" applyNumberFormat="1" applyFont="1" applyFill="1" applyBorder="1" applyAlignment="1" applyProtection="1">
      <alignment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2" fillId="0" borderId="0" xfId="2" applyFont="1" applyFill="1" applyAlignment="1" applyProtection="1">
      <alignment horizontal="left" vertical="center" wrapText="1"/>
      <protection locked="0"/>
    </xf>
    <xf numFmtId="44" fontId="12" fillId="0" borderId="0" xfId="2" applyFont="1" applyFill="1" applyBorder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/>
    </xf>
    <xf numFmtId="44" fontId="12" fillId="0" borderId="0" xfId="1" applyNumberFormat="1" applyFon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left" vertical="center" wrapText="1"/>
    </xf>
    <xf numFmtId="0" fontId="12" fillId="0" borderId="11" xfId="1" applyFont="1" applyFill="1" applyBorder="1" applyAlignment="1" applyProtection="1">
      <alignment vertical="center" wrapText="1"/>
    </xf>
    <xf numFmtId="9" fontId="12" fillId="0" borderId="11" xfId="1" applyNumberFormat="1" applyFont="1" applyFill="1" applyBorder="1" applyAlignment="1" applyProtection="1">
      <alignment vertical="center" wrapText="1"/>
    </xf>
    <xf numFmtId="9" fontId="12" fillId="0" borderId="0" xfId="23" applyFont="1" applyFill="1" applyBorder="1" applyAlignment="1" applyProtection="1">
      <alignment vertical="center" wrapText="1"/>
    </xf>
    <xf numFmtId="0" fontId="12" fillId="2" borderId="12" xfId="1" applyFont="1" applyFill="1" applyBorder="1" applyAlignment="1" applyProtection="1">
      <alignment vertical="center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2" fillId="0" borderId="0" xfId="2" applyNumberFormat="1" applyFont="1" applyFill="1" applyAlignment="1" applyProtection="1">
      <alignment horizontal="left" vertical="center" wrapText="1"/>
      <protection locked="0"/>
    </xf>
    <xf numFmtId="0" fontId="12" fillId="0" borderId="0" xfId="1" applyFill="1" applyAlignment="1" applyProtection="1">
      <alignment vertical="center" wrapText="1"/>
    </xf>
    <xf numFmtId="0" fontId="37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5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7" fillId="0" borderId="0" xfId="1" applyNumberFormat="1" applyFon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horizontal="right" vertical="center" wrapText="1"/>
    </xf>
    <xf numFmtId="9" fontId="38" fillId="0" borderId="0" xfId="23" applyFont="1" applyFill="1" applyBorder="1" applyAlignment="1" applyProtection="1">
      <alignment vertical="center" wrapText="1"/>
    </xf>
    <xf numFmtId="9" fontId="37" fillId="0" borderId="0" xfId="23" applyFont="1" applyFill="1" applyBorder="1" applyAlignment="1" applyProtection="1">
      <alignment vertical="center" wrapText="1"/>
    </xf>
    <xf numFmtId="44" fontId="37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11" xfId="1" applyNumberFormat="1" applyFill="1" applyBorder="1" applyAlignment="1" applyProtection="1">
      <alignment vertical="center" wrapText="1"/>
      <protection locked="0"/>
    </xf>
    <xf numFmtId="44" fontId="16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0" xfId="1" applyNumberFormat="1" applyFill="1" applyBorder="1" applyAlignment="1" applyProtection="1">
      <alignment vertical="center" wrapText="1"/>
    </xf>
    <xf numFmtId="0" fontId="12" fillId="0" borderId="0" xfId="1" applyFill="1" applyAlignment="1" applyProtection="1">
      <alignment vertical="center" wrapText="1"/>
      <protection locked="0"/>
    </xf>
    <xf numFmtId="0" fontId="12" fillId="0" borderId="0" xfId="1" applyFill="1" applyBorder="1" applyAlignment="1" applyProtection="1">
      <alignment vertical="center" wrapText="1"/>
      <protection locked="0"/>
    </xf>
    <xf numFmtId="43" fontId="12" fillId="0" borderId="0" xfId="115" applyFont="1" applyFill="1" applyBorder="1" applyAlignment="1" applyProtection="1">
      <alignment vertical="center" wrapText="1"/>
      <protection locked="0"/>
    </xf>
    <xf numFmtId="43" fontId="12" fillId="0" borderId="0" xfId="115" applyFont="1" applyFill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2" fillId="0" borderId="0" xfId="115" applyFont="1" applyFill="1" applyBorder="1" applyAlignment="1" applyProtection="1">
      <alignment horizontal="left" vertical="center" wrapText="1"/>
      <protection locked="0"/>
    </xf>
    <xf numFmtId="43" fontId="12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 wrapText="1"/>
    </xf>
    <xf numFmtId="0" fontId="12" fillId="0" borderId="11" xfId="1" applyFont="1" applyFill="1" applyBorder="1" applyAlignment="1" applyProtection="1">
      <alignment vertical="center" wrapText="1"/>
      <protection locked="0"/>
    </xf>
    <xf numFmtId="0" fontId="12" fillId="0" borderId="11" xfId="1" applyFill="1" applyBorder="1" applyAlignment="1" applyProtection="1">
      <alignment vertical="center" wrapText="1"/>
      <protection locked="0"/>
    </xf>
    <xf numFmtId="14" fontId="12" fillId="0" borderId="11" xfId="1" applyNumberFormat="1" applyFill="1" applyBorder="1" applyAlignment="1" applyProtection="1">
      <alignment horizontal="left" vertical="center" wrapText="1"/>
      <protection locked="0"/>
    </xf>
    <xf numFmtId="0" fontId="37" fillId="0" borderId="0" xfId="1" applyFont="1" applyFill="1" applyAlignment="1" applyProtection="1">
      <alignment vertical="center"/>
    </xf>
    <xf numFmtId="0" fontId="37" fillId="0" borderId="0" xfId="1" applyFont="1" applyFill="1" applyAlignment="1" applyProtection="1">
      <alignment horizontal="right" vertical="center"/>
    </xf>
    <xf numFmtId="44" fontId="12" fillId="0" borderId="11" xfId="117" applyFont="1" applyFill="1" applyBorder="1" applyAlignment="1">
      <alignment vertical="center" wrapText="1"/>
    </xf>
    <xf numFmtId="0" fontId="37" fillId="0" borderId="0" xfId="1" applyFont="1" applyFill="1" applyBorder="1" applyAlignment="1" applyProtection="1">
      <alignment horizontal="right" vertical="center"/>
    </xf>
    <xf numFmtId="0" fontId="37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9" fillId="0" borderId="0" xfId="118" applyBorder="1" applyAlignment="1">
      <alignment vertical="center"/>
    </xf>
    <xf numFmtId="0" fontId="9" fillId="0" borderId="0" xfId="118" applyBorder="1" applyAlignment="1" applyProtection="1">
      <alignment vertical="center"/>
      <protection locked="0"/>
    </xf>
    <xf numFmtId="0" fontId="9" fillId="0" borderId="0" xfId="118" applyFont="1" applyBorder="1" applyAlignment="1" applyProtection="1">
      <alignment vertical="center"/>
      <protection locked="0"/>
    </xf>
    <xf numFmtId="0" fontId="50" fillId="0" borderId="0" xfId="118" applyFont="1" applyFill="1" applyBorder="1" applyAlignment="1" applyProtection="1">
      <alignment vertical="center"/>
      <protection locked="0"/>
    </xf>
    <xf numFmtId="0" fontId="9" fillId="0" borderId="0" xfId="118" applyFont="1" applyFill="1" applyBorder="1" applyAlignment="1" applyProtection="1">
      <alignment horizontal="left" vertical="center"/>
      <protection locked="0"/>
    </xf>
    <xf numFmtId="0" fontId="16" fillId="0" borderId="0" xfId="118" applyFont="1" applyFill="1" applyBorder="1" applyAlignment="1">
      <alignment vertical="center" wrapText="1"/>
    </xf>
    <xf numFmtId="0" fontId="9" fillId="0" borderId="0" xfId="118" applyFill="1" applyBorder="1" applyAlignment="1">
      <alignment vertical="center" wrapText="1"/>
    </xf>
    <xf numFmtId="0" fontId="9" fillId="0" borderId="0" xfId="118" applyFont="1" applyFill="1" applyBorder="1" applyAlignment="1">
      <alignment vertical="center" wrapText="1"/>
    </xf>
    <xf numFmtId="0" fontId="9" fillId="0" borderId="0" xfId="118" applyFill="1" applyAlignment="1">
      <alignment vertical="center"/>
    </xf>
    <xf numFmtId="0" fontId="9" fillId="0" borderId="0" xfId="118" applyFill="1" applyAlignment="1">
      <alignment vertical="center" wrapText="1"/>
    </xf>
    <xf numFmtId="0" fontId="9" fillId="0" borderId="0" xfId="118" applyFill="1" applyBorder="1" applyAlignment="1">
      <alignment vertical="center"/>
    </xf>
    <xf numFmtId="0" fontId="9" fillId="0" borderId="11" xfId="118" applyFont="1" applyFill="1" applyBorder="1" applyAlignment="1">
      <alignment vertical="center" wrapText="1"/>
    </xf>
    <xf numFmtId="0" fontId="51" fillId="0" borderId="11" xfId="118" applyFont="1" applyFill="1" applyBorder="1" applyAlignment="1" applyProtection="1">
      <alignment horizontal="center" vertical="center"/>
      <protection locked="0"/>
    </xf>
    <xf numFmtId="0" fontId="11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11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7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7" xfId="120" applyNumberFormat="1" applyFont="1" applyBorder="1" applyAlignment="1" applyProtection="1">
      <alignment vertical="center"/>
      <protection locked="0"/>
    </xf>
    <xf numFmtId="0" fontId="53" fillId="0" borderId="0" xfId="118" applyFont="1" applyBorder="1" applyAlignment="1" applyProtection="1">
      <alignment vertical="center"/>
      <protection locked="0"/>
    </xf>
    <xf numFmtId="0" fontId="53" fillId="0" borderId="0" xfId="118" applyFont="1" applyFill="1" applyAlignment="1">
      <alignment vertical="center"/>
    </xf>
    <xf numFmtId="0" fontId="35" fillId="0" borderId="0" xfId="118" applyFont="1" applyFill="1" applyBorder="1" applyAlignment="1">
      <alignment vertical="center"/>
    </xf>
    <xf numFmtId="0" fontId="52" fillId="0" borderId="0" xfId="118" applyFont="1" applyFill="1" applyBorder="1" applyAlignment="1">
      <alignment vertical="center"/>
    </xf>
    <xf numFmtId="0" fontId="53" fillId="0" borderId="0" xfId="118" applyFont="1" applyFill="1" applyBorder="1" applyAlignment="1">
      <alignment vertical="center"/>
    </xf>
    <xf numFmtId="2" fontId="35" fillId="0" borderId="0" xfId="118" applyNumberFormat="1" applyFont="1" applyFill="1" applyBorder="1" applyAlignment="1">
      <alignment vertical="center"/>
    </xf>
    <xf numFmtId="44" fontId="50" fillId="2" borderId="0" xfId="120" applyFont="1" applyFill="1" applyBorder="1" applyAlignment="1" applyProtection="1">
      <alignment vertical="center"/>
      <protection locked="0"/>
    </xf>
    <xf numFmtId="0" fontId="12" fillId="0" borderId="11" xfId="1" applyFont="1" applyFill="1" applyBorder="1" applyAlignment="1">
      <alignment vertical="center" wrapText="1"/>
    </xf>
    <xf numFmtId="0" fontId="9" fillId="0" borderId="0" xfId="118" applyFill="1" applyProtection="1"/>
    <xf numFmtId="0" fontId="12" fillId="0" borderId="0" xfId="118" applyFont="1" applyFill="1" applyProtection="1"/>
    <xf numFmtId="9" fontId="12" fillId="0" borderId="0" xfId="1" applyNumberFormat="1" applyFont="1" applyFill="1" applyBorder="1" applyAlignment="1" applyProtection="1">
      <alignment vertical="center" wrapText="1"/>
    </xf>
    <xf numFmtId="49" fontId="12" fillId="0" borderId="11" xfId="1" applyNumberFormat="1" applyFill="1" applyBorder="1" applyAlignment="1" applyProtection="1">
      <alignment horizontal="left" vertical="center" wrapText="1"/>
      <protection locked="0"/>
    </xf>
    <xf numFmtId="3" fontId="12" fillId="0" borderId="0" xfId="1" applyNumberFormat="1" applyFont="1" applyFill="1" applyBorder="1" applyAlignment="1" applyProtection="1">
      <alignment vertical="center" wrapText="1"/>
    </xf>
    <xf numFmtId="3" fontId="12" fillId="0" borderId="11" xfId="1" applyNumberFormat="1" applyFont="1" applyBorder="1" applyAlignment="1">
      <alignment vertical="center" wrapText="1"/>
    </xf>
    <xf numFmtId="3" fontId="12" fillId="0" borderId="19" xfId="1" applyNumberFormat="1" applyFont="1" applyBorder="1" applyAlignment="1">
      <alignment vertical="center" wrapText="1"/>
    </xf>
    <xf numFmtId="3" fontId="12" fillId="0" borderId="11" xfId="1" applyNumberFormat="1" applyFont="1" applyFill="1" applyBorder="1" applyAlignment="1" applyProtection="1">
      <alignment vertical="center" wrapText="1"/>
    </xf>
    <xf numFmtId="0" fontId="9" fillId="0" borderId="14" xfId="118" applyFont="1" applyFill="1" applyBorder="1" applyAlignment="1" applyProtection="1">
      <alignment vertical="center"/>
      <protection locked="0"/>
    </xf>
    <xf numFmtId="0" fontId="50" fillId="2" borderId="0" xfId="118" applyFont="1" applyFill="1" applyBorder="1" applyAlignment="1" applyProtection="1">
      <alignment vertical="center"/>
      <protection locked="0"/>
    </xf>
    <xf numFmtId="0" fontId="9" fillId="0" borderId="11" xfId="118" applyFont="1" applyFill="1" applyBorder="1" applyAlignment="1" applyProtection="1">
      <alignment vertical="center"/>
      <protection locked="0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2" fillId="0" borderId="14" xfId="118" applyFont="1" applyFill="1" applyBorder="1" applyAlignment="1" applyProtection="1">
      <alignment vertical="center"/>
      <protection locked="0"/>
    </xf>
    <xf numFmtId="0" fontId="12" fillId="0" borderId="25" xfId="118" applyFont="1" applyFill="1" applyBorder="1" applyAlignment="1" applyProtection="1">
      <alignment vertical="center"/>
      <protection locked="0"/>
    </xf>
    <xf numFmtId="0" fontId="8" fillId="0" borderId="11" xfId="118" applyFont="1" applyFill="1" applyBorder="1" applyAlignment="1">
      <alignment vertical="center" wrapText="1"/>
    </xf>
    <xf numFmtId="0" fontId="7" fillId="0" borderId="11" xfId="118" applyFont="1" applyFill="1" applyBorder="1" applyAlignment="1">
      <alignment vertical="center" wrapText="1"/>
    </xf>
    <xf numFmtId="10" fontId="12" fillId="0" borderId="0" xfId="116" applyNumberFormat="1" applyFont="1" applyFill="1" applyBorder="1" applyAlignment="1" applyProtection="1">
      <alignment vertical="center" wrapText="1"/>
      <protection locked="0"/>
    </xf>
    <xf numFmtId="10" fontId="12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2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6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2" fillId="0" borderId="0" xfId="1" applyFont="1" applyFill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5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167" fontId="9" fillId="0" borderId="0" xfId="118" applyNumberFormat="1" applyFill="1" applyBorder="1" applyAlignment="1" applyProtection="1">
      <alignment vertical="center"/>
    </xf>
    <xf numFmtId="0" fontId="16" fillId="24" borderId="11" xfId="1" applyFont="1" applyFill="1" applyBorder="1" applyAlignment="1" applyProtection="1">
      <alignment horizontal="right" vertical="center" wrapText="1"/>
    </xf>
    <xf numFmtId="0" fontId="38" fillId="24" borderId="11" xfId="1" applyFont="1" applyFill="1" applyBorder="1" applyAlignment="1" applyProtection="1">
      <alignment horizontal="right" vertical="center" wrapText="1"/>
    </xf>
    <xf numFmtId="0" fontId="16" fillId="25" borderId="14" xfId="1" applyFont="1" applyFill="1" applyBorder="1" applyAlignment="1" applyProtection="1">
      <alignment vertical="center" wrapText="1"/>
    </xf>
    <xf numFmtId="0" fontId="56" fillId="25" borderId="16" xfId="1" applyFont="1" applyFill="1" applyBorder="1" applyAlignment="1" applyProtection="1">
      <alignment horizontal="right" vertical="center" wrapText="1"/>
    </xf>
    <xf numFmtId="10" fontId="56" fillId="25" borderId="15" xfId="23" applyNumberFormat="1" applyFont="1" applyFill="1" applyBorder="1" applyAlignment="1" applyProtection="1">
      <alignment vertical="center" wrapText="1"/>
    </xf>
    <xf numFmtId="44" fontId="16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ill="1" applyBorder="1" applyAlignment="1" applyProtection="1">
      <alignment vertical="center" wrapText="1"/>
    </xf>
    <xf numFmtId="44" fontId="13" fillId="25" borderId="11" xfId="1" applyNumberFormat="1" applyFont="1" applyFill="1" applyBorder="1" applyAlignment="1" applyProtection="1">
      <alignment vertical="center" wrapText="1"/>
    </xf>
    <xf numFmtId="10" fontId="38" fillId="25" borderId="11" xfId="23" applyNumberFormat="1" applyFont="1" applyFill="1" applyBorder="1" applyAlignment="1" applyProtection="1">
      <alignment vertical="center" wrapText="1"/>
    </xf>
    <xf numFmtId="10" fontId="37" fillId="25" borderId="11" xfId="23" applyNumberFormat="1" applyFont="1" applyFill="1" applyBorder="1" applyAlignment="1" applyProtection="1">
      <alignment vertical="center" wrapText="1"/>
    </xf>
    <xf numFmtId="44" fontId="37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ont="1" applyFill="1" applyBorder="1" applyAlignment="1" applyProtection="1">
      <alignment vertical="center" wrapText="1"/>
    </xf>
    <xf numFmtId="44" fontId="11" fillId="25" borderId="11" xfId="1" applyNumberFormat="1" applyFont="1" applyFill="1" applyBorder="1" applyAlignment="1" applyProtection="1">
      <alignment vertical="center" wrapText="1"/>
    </xf>
    <xf numFmtId="43" fontId="12" fillId="25" borderId="0" xfId="115" applyFont="1" applyFill="1" applyBorder="1" applyAlignment="1" applyProtection="1">
      <alignment vertical="center" wrapText="1"/>
      <protection locked="0"/>
    </xf>
    <xf numFmtId="43" fontId="12" fillId="25" borderId="0" xfId="115" applyFont="1" applyFill="1" applyAlignment="1" applyProtection="1">
      <alignment vertical="center" wrapText="1"/>
      <protection locked="0"/>
    </xf>
    <xf numFmtId="0" fontId="1" fillId="0" borderId="11" xfId="118" applyFont="1" applyFill="1" applyBorder="1" applyAlignment="1">
      <alignment vertical="center" wrapText="1"/>
    </xf>
    <xf numFmtId="0" fontId="1" fillId="0" borderId="14" xfId="118" applyFont="1" applyFill="1" applyBorder="1" applyAlignment="1" applyProtection="1">
      <alignment vertical="center"/>
      <protection locked="0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16" fillId="26" borderId="11" xfId="1" applyFont="1" applyFill="1" applyBorder="1" applyAlignment="1" applyProtection="1">
      <alignment horizontal="right" vertical="center" wrapText="1"/>
    </xf>
    <xf numFmtId="0" fontId="38" fillId="26" borderId="11" xfId="1" applyFont="1" applyFill="1" applyBorder="1" applyAlignment="1" applyProtection="1">
      <alignment horizontal="right" vertical="center" wrapText="1"/>
    </xf>
    <xf numFmtId="0" fontId="11" fillId="25" borderId="11" xfId="1" applyFont="1" applyFill="1" applyBorder="1" applyAlignment="1" applyProtection="1">
      <alignment vertical="center" wrapText="1"/>
    </xf>
    <xf numFmtId="0" fontId="9" fillId="25" borderId="11" xfId="118" applyFont="1" applyFill="1" applyBorder="1" applyAlignment="1" applyProtection="1">
      <alignment horizontal="left" vertical="center"/>
      <protection locked="0"/>
    </xf>
    <xf numFmtId="0" fontId="1" fillId="25" borderId="11" xfId="118" applyFont="1" applyFill="1" applyBorder="1" applyAlignment="1" applyProtection="1">
      <alignment horizontal="left" vertical="center"/>
      <protection locked="0"/>
    </xf>
    <xf numFmtId="0" fontId="9" fillId="25" borderId="11" xfId="118" applyFill="1" applyBorder="1" applyAlignment="1" applyProtection="1">
      <alignment vertical="center"/>
      <protection locked="0"/>
    </xf>
    <xf numFmtId="44" fontId="16" fillId="25" borderId="21" xfId="120" applyFont="1" applyFill="1" applyBorder="1" applyAlignment="1" applyProtection="1">
      <alignment vertical="center"/>
      <protection locked="0"/>
    </xf>
    <xf numFmtId="44" fontId="16" fillId="25" borderId="22" xfId="120" applyFont="1" applyFill="1" applyBorder="1" applyAlignment="1" applyProtection="1">
      <alignment vertical="center"/>
      <protection locked="0"/>
    </xf>
    <xf numFmtId="44" fontId="50" fillId="25" borderId="23" xfId="120" applyFont="1" applyFill="1" applyBorder="1" applyAlignment="1" applyProtection="1">
      <alignment vertical="center"/>
      <protection locked="0"/>
    </xf>
    <xf numFmtId="167" fontId="16" fillId="25" borderId="21" xfId="118" applyNumberFormat="1" applyFont="1" applyFill="1" applyBorder="1" applyAlignment="1" applyProtection="1">
      <alignment horizontal="center" vertical="center"/>
      <protection locked="0"/>
    </xf>
    <xf numFmtId="44" fontId="50" fillId="25" borderId="10" xfId="2" applyFont="1" applyFill="1" applyBorder="1" applyAlignment="1" applyProtection="1">
      <alignment vertical="center"/>
      <protection locked="0"/>
    </xf>
    <xf numFmtId="2" fontId="16" fillId="25" borderId="21" xfId="120" applyNumberFormat="1" applyFont="1" applyFill="1" applyBorder="1" applyAlignment="1" applyProtection="1">
      <alignment vertical="center"/>
      <protection locked="0"/>
    </xf>
    <xf numFmtId="2" fontId="16" fillId="25" borderId="22" xfId="120" applyNumberFormat="1" applyFont="1" applyFill="1" applyBorder="1" applyAlignment="1" applyProtection="1">
      <alignment vertical="center"/>
      <protection locked="0"/>
    </xf>
    <xf numFmtId="44" fontId="50" fillId="25" borderId="18" xfId="120" applyFont="1" applyFill="1" applyBorder="1" applyAlignment="1" applyProtection="1">
      <alignment vertical="center"/>
      <protection locked="0"/>
    </xf>
    <xf numFmtId="44" fontId="50" fillId="25" borderId="20" xfId="120" applyFont="1" applyFill="1" applyBorder="1" applyAlignment="1" applyProtection="1">
      <alignment vertical="center"/>
      <protection locked="0"/>
    </xf>
    <xf numFmtId="0" fontId="9" fillId="0" borderId="27" xfId="118" applyFont="1" applyFill="1" applyBorder="1" applyAlignment="1" applyProtection="1">
      <alignment vertical="center"/>
      <protection locked="0"/>
    </xf>
    <xf numFmtId="0" fontId="9" fillId="0" borderId="28" xfId="118" applyFont="1" applyFill="1" applyBorder="1" applyAlignment="1" applyProtection="1">
      <alignment vertical="center"/>
      <protection locked="0"/>
    </xf>
    <xf numFmtId="0" fontId="11" fillId="25" borderId="11" xfId="118" applyFont="1" applyFill="1" applyBorder="1" applyAlignment="1" applyProtection="1">
      <alignment vertical="center"/>
      <protection locked="0"/>
    </xf>
    <xf numFmtId="0" fontId="48" fillId="25" borderId="11" xfId="118" applyFont="1" applyFill="1" applyBorder="1" applyAlignment="1" applyProtection="1">
      <alignment vertical="center"/>
      <protection locked="0"/>
    </xf>
    <xf numFmtId="0" fontId="16" fillId="25" borderId="11" xfId="118" applyFont="1" applyFill="1" applyBorder="1" applyAlignment="1" applyProtection="1">
      <alignment vertical="center"/>
      <protection locked="0"/>
    </xf>
    <xf numFmtId="0" fontId="9" fillId="25" borderId="11" xfId="118" applyFont="1" applyFill="1" applyBorder="1" applyAlignment="1" applyProtection="1">
      <alignment vertical="center"/>
      <protection locked="0"/>
    </xf>
    <xf numFmtId="0" fontId="9" fillId="25" borderId="19" xfId="118" applyFont="1" applyFill="1" applyBorder="1" applyAlignment="1" applyProtection="1">
      <alignment vertical="center"/>
      <protection locked="0"/>
    </xf>
    <xf numFmtId="0" fontId="50" fillId="25" borderId="18" xfId="118" applyFont="1" applyFill="1" applyBorder="1" applyAlignment="1" applyProtection="1">
      <alignment vertical="center"/>
      <protection locked="0"/>
    </xf>
    <xf numFmtId="0" fontId="16" fillId="26" borderId="11" xfId="118" applyFont="1" applyFill="1" applyBorder="1" applyAlignment="1" applyProtection="1">
      <alignment vertical="center"/>
      <protection locked="0"/>
    </xf>
    <xf numFmtId="0" fontId="48" fillId="26" borderId="11" xfId="118" applyFont="1" applyFill="1" applyBorder="1" applyAlignment="1">
      <alignment vertical="center" wrapText="1"/>
    </xf>
    <xf numFmtId="0" fontId="16" fillId="26" borderId="11" xfId="1" applyFont="1" applyFill="1" applyBorder="1" applyAlignment="1" applyProtection="1">
      <alignment vertical="center" wrapText="1"/>
    </xf>
    <xf numFmtId="0" fontId="11" fillId="26" borderId="11" xfId="1" applyFont="1" applyFill="1" applyBorder="1" applyAlignment="1">
      <alignment horizontal="justify" vertical="center" wrapText="1"/>
    </xf>
    <xf numFmtId="10" fontId="11" fillId="25" borderId="11" xfId="116" applyNumberFormat="1" applyFont="1" applyFill="1" applyBorder="1" applyAlignment="1">
      <alignment vertical="center" wrapText="1"/>
    </xf>
    <xf numFmtId="0" fontId="16" fillId="26" borderId="0" xfId="1" applyFont="1" applyFill="1" applyBorder="1" applyAlignment="1" applyProtection="1">
      <alignment vertical="center" wrapText="1"/>
    </xf>
    <xf numFmtId="0" fontId="38" fillId="26" borderId="0" xfId="1" applyFont="1" applyFill="1" applyBorder="1" applyAlignment="1" applyProtection="1">
      <alignment horizontal="right" vertical="center" wrapText="1"/>
    </xf>
    <xf numFmtId="0" fontId="38" fillId="26" borderId="11" xfId="1" applyNumberFormat="1" applyFont="1" applyFill="1" applyBorder="1" applyAlignment="1">
      <alignment horizontal="right" vertical="center" wrapText="1"/>
    </xf>
    <xf numFmtId="0" fontId="16" fillId="26" borderId="0" xfId="1" applyFont="1" applyFill="1" applyBorder="1" applyAlignment="1" applyProtection="1">
      <alignment horizontal="right" vertical="center" wrapText="1"/>
    </xf>
    <xf numFmtId="0" fontId="57" fillId="0" borderId="0" xfId="1" applyFont="1" applyFill="1" applyBorder="1" applyAlignment="1" applyProtection="1">
      <alignment vertical="center"/>
    </xf>
    <xf numFmtId="3" fontId="12" fillId="25" borderId="0" xfId="1" applyNumberFormat="1" applyFont="1" applyFill="1" applyBorder="1" applyAlignment="1" applyProtection="1">
      <alignment vertical="center" wrapText="1"/>
    </xf>
    <xf numFmtId="3" fontId="12" fillId="25" borderId="11" xfId="1" applyNumberFormat="1" applyFont="1" applyFill="1" applyBorder="1" applyAlignment="1">
      <alignment vertical="center" wrapText="1"/>
    </xf>
    <xf numFmtId="3" fontId="12" fillId="25" borderId="19" xfId="1" applyNumberFormat="1" applyFont="1" applyFill="1" applyBorder="1" applyAlignment="1">
      <alignment vertical="center" wrapText="1"/>
    </xf>
    <xf numFmtId="0" fontId="57" fillId="0" borderId="0" xfId="118" applyFont="1" applyFill="1" applyProtection="1"/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12" fillId="0" borderId="0" xfId="1" applyFill="1"/>
    <xf numFmtId="0" fontId="12" fillId="25" borderId="0" xfId="1" applyFill="1"/>
    <xf numFmtId="0" fontId="12" fillId="0" borderId="29" xfId="1" applyFill="1" applyBorder="1"/>
    <xf numFmtId="0" fontId="37" fillId="2" borderId="12" xfId="1" applyFont="1" applyFill="1" applyBorder="1" applyAlignment="1" applyProtection="1">
      <alignment vertical="center"/>
    </xf>
    <xf numFmtId="0" fontId="37" fillId="2" borderId="12" xfId="1" applyNumberFormat="1" applyFont="1" applyFill="1" applyBorder="1" applyAlignment="1" applyProtection="1">
      <alignment vertical="center"/>
    </xf>
    <xf numFmtId="0" fontId="12" fillId="2" borderId="12" xfId="1" applyNumberFormat="1" applyFont="1" applyFill="1" applyBorder="1" applyAlignment="1" applyProtection="1">
      <alignment vertical="center"/>
    </xf>
    <xf numFmtId="44" fontId="37" fillId="0" borderId="0" xfId="2" applyFont="1" applyFill="1" applyBorder="1" applyAlignment="1" applyProtection="1">
      <alignment vertical="center" wrapText="1"/>
    </xf>
    <xf numFmtId="3" fontId="12" fillId="0" borderId="0" xfId="1" applyNumberFormat="1" applyFill="1"/>
    <xf numFmtId="3" fontId="37" fillId="0" borderId="0" xfId="1" applyNumberFormat="1" applyFont="1" applyFill="1" applyAlignment="1" applyProtection="1">
      <alignment vertical="center" wrapText="1"/>
    </xf>
    <xf numFmtId="0" fontId="0" fillId="26" borderId="0" xfId="0" applyNumberFormat="1" applyFont="1" applyFill="1" applyBorder="1" applyAlignment="1" applyProtection="1">
      <alignment horizontal="left" vertical="center" wrapText="1"/>
    </xf>
    <xf numFmtId="3" fontId="0" fillId="26" borderId="0" xfId="0" applyNumberFormat="1" applyFont="1" applyFill="1" applyBorder="1" applyAlignment="1" applyProtection="1">
      <alignment vertical="center" wrapText="1"/>
    </xf>
    <xf numFmtId="0" fontId="0" fillId="2" borderId="12" xfId="0" applyNumberFormat="1" applyFont="1" applyFill="1" applyBorder="1" applyAlignment="1" applyProtection="1">
      <alignment vertical="center"/>
    </xf>
    <xf numFmtId="44" fontId="0" fillId="26" borderId="0" xfId="0" applyNumberFormat="1" applyFont="1" applyFill="1" applyBorder="1" applyAlignment="1" applyProtection="1">
      <alignment vertical="center" wrapText="1"/>
    </xf>
    <xf numFmtId="9" fontId="0" fillId="26" borderId="0" xfId="0" applyNumberFormat="1" applyFont="1" applyFill="1" applyBorder="1" applyAlignment="1" applyProtection="1">
      <alignment vertical="center" wrapText="1"/>
    </xf>
    <xf numFmtId="10" fontId="0" fillId="26" borderId="0" xfId="0" applyNumberFormat="1" applyFont="1" applyFill="1" applyBorder="1" applyAlignment="1" applyProtection="1">
      <alignment vertical="center" wrapText="1"/>
    </xf>
    <xf numFmtId="0" fontId="0" fillId="26" borderId="0" xfId="0" applyNumberFormat="1" applyFont="1" applyFill="1" applyBorder="1" applyAlignment="1" applyProtection="1">
      <alignment vertical="center" wrapText="1"/>
    </xf>
    <xf numFmtId="3" fontId="12" fillId="25" borderId="0" xfId="1" applyNumberFormat="1" applyFill="1"/>
    <xf numFmtId="0" fontId="12" fillId="2" borderId="11" xfId="1" applyFont="1" applyFill="1" applyBorder="1" applyAlignment="1">
      <alignment vertical="center" wrapText="1"/>
    </xf>
    <xf numFmtId="0" fontId="12" fillId="0" borderId="0" xfId="1" applyFill="1" applyAlignment="1">
      <alignment vertical="center"/>
    </xf>
    <xf numFmtId="0" fontId="12" fillId="0" borderId="0" xfId="1" applyFont="1" applyFill="1" applyBorder="1" applyAlignment="1" applyProtection="1">
      <alignment horizontal="center" vertical="center" wrapText="1"/>
    </xf>
    <xf numFmtId="49" fontId="12" fillId="0" borderId="0" xfId="2" applyNumberFormat="1" applyFont="1" applyFill="1" applyAlignment="1" applyProtection="1">
      <alignment horizontal="left" vertical="center" wrapText="1"/>
    </xf>
    <xf numFmtId="14" fontId="12" fillId="0" borderId="0" xfId="2" applyNumberFormat="1" applyFont="1" applyFill="1" applyAlignment="1" applyProtection="1">
      <alignment horizontal="left" vertical="center" wrapText="1"/>
    </xf>
    <xf numFmtId="49" fontId="12" fillId="0" borderId="0" xfId="1" applyNumberFormat="1" applyFill="1" applyAlignment="1" applyProtection="1">
      <alignment vertical="center" wrapText="1"/>
    </xf>
    <xf numFmtId="44" fontId="37" fillId="0" borderId="0" xfId="2" applyFont="1" applyFill="1" applyAlignment="1" applyProtection="1">
      <alignment horizontal="right" vertical="center"/>
    </xf>
    <xf numFmtId="44" fontId="12" fillId="0" borderId="0" xfId="2" applyFont="1" applyFill="1" applyAlignment="1" applyProtection="1">
      <alignment vertical="center" wrapText="1"/>
    </xf>
    <xf numFmtId="0" fontId="12" fillId="0" borderId="0" xfId="2" applyNumberFormat="1" applyFont="1" applyFill="1" applyAlignment="1" applyProtection="1">
      <alignment horizontal="right"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</xf>
    <xf numFmtId="14" fontId="12" fillId="0" borderId="0" xfId="2" applyNumberFormat="1" applyFont="1" applyFill="1" applyBorder="1" applyAlignment="1" applyProtection="1">
      <alignment horizontal="left" vertical="center" wrapText="1"/>
    </xf>
    <xf numFmtId="49" fontId="12" fillId="0" borderId="0" xfId="1" applyNumberFormat="1" applyFill="1" applyBorder="1" applyAlignment="1" applyProtection="1">
      <alignment vertical="center" wrapText="1"/>
    </xf>
    <xf numFmtId="49" fontId="12" fillId="0" borderId="0" xfId="1" applyNumberFormat="1" applyFill="1" applyAlignment="1" applyProtection="1">
      <alignment vertical="center"/>
    </xf>
    <xf numFmtId="0" fontId="13" fillId="0" borderId="0" xfId="1" applyFont="1" applyFill="1" applyBorder="1" applyAlignment="1" applyProtection="1">
      <alignment vertical="center"/>
    </xf>
    <xf numFmtId="0" fontId="12" fillId="0" borderId="0" xfId="1" applyFill="1" applyAlignment="1" applyProtection="1">
      <alignment horizontal="center" vertical="center" wrapText="1"/>
    </xf>
    <xf numFmtId="0" fontId="12" fillId="0" borderId="0" xfId="1" applyFill="1" applyBorder="1" applyAlignment="1" applyProtection="1">
      <alignment horizontal="center" vertical="center" wrapText="1"/>
    </xf>
    <xf numFmtId="0" fontId="11" fillId="26" borderId="0" xfId="1" applyFont="1" applyFill="1" applyBorder="1" applyAlignment="1" applyProtection="1">
      <alignment horizontal="center" vertical="center" wrapText="1"/>
    </xf>
    <xf numFmtId="49" fontId="11" fillId="26" borderId="0" xfId="2" applyNumberFormat="1" applyFont="1" applyFill="1" applyBorder="1" applyAlignment="1" applyProtection="1">
      <alignment horizontal="center" vertical="center" wrapText="1"/>
    </xf>
    <xf numFmtId="14" fontId="11" fillId="26" borderId="0" xfId="2" applyNumberFormat="1" applyFont="1" applyFill="1" applyBorder="1" applyAlignment="1" applyProtection="1">
      <alignment horizontal="center" vertical="center" wrapText="1"/>
    </xf>
    <xf numFmtId="49" fontId="11" fillId="26" borderId="0" xfId="1" applyNumberFormat="1" applyFont="1" applyFill="1" applyBorder="1" applyAlignment="1" applyProtection="1">
      <alignment horizontal="center" vertical="center" wrapText="1"/>
    </xf>
    <xf numFmtId="0" fontId="11" fillId="26" borderId="0" xfId="2" applyNumberFormat="1" applyFont="1" applyFill="1" applyBorder="1" applyAlignment="1" applyProtection="1">
      <alignment horizontal="center" vertical="center" wrapText="1"/>
    </xf>
    <xf numFmtId="0" fontId="11" fillId="24" borderId="0" xfId="2" applyNumberFormat="1" applyFont="1" applyFill="1" applyBorder="1" applyAlignment="1" applyProtection="1">
      <alignment horizontal="center" vertical="center" wrapText="1"/>
    </xf>
    <xf numFmtId="49" fontId="11" fillId="24" borderId="0" xfId="1" applyNumberFormat="1" applyFont="1" applyFill="1" applyBorder="1" applyAlignment="1" applyProtection="1">
      <alignment horizontal="center" vertical="center" wrapText="1"/>
    </xf>
    <xf numFmtId="49" fontId="12" fillId="0" borderId="0" xfId="1" applyNumberFormat="1" applyFont="1" applyFill="1" applyBorder="1" applyAlignment="1" applyProtection="1">
      <alignment vertical="center" wrapText="1"/>
    </xf>
    <xf numFmtId="43" fontId="12" fillId="25" borderId="0" xfId="115" applyFont="1" applyFill="1" applyBorder="1" applyAlignment="1" applyProtection="1">
      <alignment vertical="center" wrapText="1"/>
    </xf>
    <xf numFmtId="0" fontId="12" fillId="26" borderId="0" xfId="0" applyNumberFormat="1" applyFont="1" applyFill="1" applyBorder="1" applyAlignment="1" applyProtection="1">
      <alignment horizontal="center" vertical="center" wrapText="1"/>
    </xf>
    <xf numFmtId="49" fontId="12" fillId="26" borderId="0" xfId="0" applyNumberFormat="1" applyFont="1" applyFill="1" applyBorder="1" applyAlignment="1" applyProtection="1">
      <alignment horizontal="left" vertical="center" wrapText="1"/>
    </xf>
    <xf numFmtId="14" fontId="12" fillId="26" borderId="0" xfId="0" applyNumberFormat="1" applyFont="1" applyFill="1" applyBorder="1" applyAlignment="1" applyProtection="1">
      <alignment horizontal="left" vertical="center" wrapText="1"/>
    </xf>
    <xf numFmtId="49" fontId="12" fillId="26" borderId="0" xfId="0" applyNumberFormat="1" applyFont="1" applyFill="1" applyBorder="1" applyAlignment="1" applyProtection="1">
      <alignment vertical="center" wrapText="1"/>
    </xf>
    <xf numFmtId="43" fontId="12" fillId="26" borderId="0" xfId="0" applyNumberFormat="1" applyFont="1" applyFill="1" applyBorder="1" applyAlignment="1" applyProtection="1">
      <alignment vertical="center" wrapText="1"/>
    </xf>
    <xf numFmtId="43" fontId="12" fillId="24" borderId="0" xfId="0" applyNumberFormat="1" applyFont="1" applyFill="1" applyBorder="1" applyAlignment="1" applyProtection="1">
      <alignment vertical="center" wrapText="1"/>
    </xf>
    <xf numFmtId="49" fontId="12" fillId="24" borderId="0" xfId="0" applyNumberFormat="1" applyFont="1" applyFill="1" applyBorder="1" applyAlignment="1" applyProtection="1">
      <alignment vertical="center" wrapText="1"/>
    </xf>
    <xf numFmtId="4" fontId="12" fillId="0" borderId="0" xfId="2" applyNumberFormat="1" applyFont="1" applyFill="1" applyAlignment="1" applyProtection="1">
      <alignment vertical="center" wrapText="1"/>
    </xf>
    <xf numFmtId="0" fontId="37" fillId="0" borderId="0" xfId="1" applyFont="1" applyFill="1" applyAlignment="1" applyProtection="1">
      <alignment horizontal="left" vertical="center"/>
    </xf>
    <xf numFmtId="0" fontId="12" fillId="0" borderId="0" xfId="1" applyNumberFormat="1" applyFill="1" applyAlignment="1" applyProtection="1">
      <alignment vertical="center" wrapText="1"/>
    </xf>
    <xf numFmtId="4" fontId="12" fillId="0" borderId="0" xfId="2" applyNumberFormat="1" applyFont="1" applyFill="1" applyBorder="1" applyAlignment="1" applyProtection="1">
      <alignment vertical="center" wrapText="1"/>
    </xf>
    <xf numFmtId="0" fontId="12" fillId="0" borderId="0" xfId="1" applyNumberFormat="1" applyFill="1" applyBorder="1" applyAlignment="1" applyProtection="1">
      <alignment vertical="center" wrapText="1"/>
    </xf>
    <xf numFmtId="0" fontId="12" fillId="0" borderId="0" xfId="1" applyFont="1" applyFill="1" applyAlignment="1" applyProtection="1">
      <alignment horizontal="center" vertical="center" wrapText="1"/>
    </xf>
    <xf numFmtId="0" fontId="11" fillId="24" borderId="0" xfId="1" applyFont="1" applyFill="1" applyBorder="1" applyAlignment="1" applyProtection="1">
      <alignment horizontal="center" vertical="center" wrapText="1"/>
    </xf>
    <xf numFmtId="0" fontId="11" fillId="24" borderId="0" xfId="115" applyNumberFormat="1" applyFont="1" applyFill="1" applyBorder="1" applyAlignment="1" applyProtection="1">
      <alignment horizontal="center" vertical="center" wrapText="1"/>
    </xf>
    <xf numFmtId="49" fontId="14" fillId="2" borderId="12" xfId="1" applyNumberFormat="1" applyFont="1" applyFill="1" applyBorder="1" applyAlignment="1" applyProtection="1">
      <alignment horizontal="center" vertical="center" wrapText="1"/>
    </xf>
    <xf numFmtId="0" fontId="11" fillId="24" borderId="0" xfId="1" applyNumberFormat="1" applyFont="1" applyFill="1" applyBorder="1" applyAlignment="1" applyProtection="1">
      <alignment horizontal="center" vertical="center" wrapText="1"/>
    </xf>
    <xf numFmtId="0" fontId="38" fillId="24" borderId="0" xfId="2" applyNumberFormat="1" applyFont="1" applyFill="1" applyBorder="1" applyAlignment="1" applyProtection="1">
      <alignment horizontal="center" vertical="center" wrapText="1"/>
    </xf>
    <xf numFmtId="0" fontId="38" fillId="24" borderId="0" xfId="1" applyFont="1" applyFill="1" applyBorder="1" applyAlignment="1" applyProtection="1">
      <alignment horizontal="center" vertical="center" wrapText="1"/>
    </xf>
    <xf numFmtId="4" fontId="38" fillId="24" borderId="0" xfId="2" applyNumberFormat="1" applyFont="1" applyFill="1" applyBorder="1" applyAlignment="1" applyProtection="1">
      <alignment horizontal="center" vertical="center" wrapText="1"/>
    </xf>
    <xf numFmtId="49" fontId="12" fillId="0" borderId="0" xfId="1" applyNumberFormat="1" applyFont="1" applyFill="1" applyAlignment="1" applyProtection="1">
      <alignment vertical="center"/>
    </xf>
    <xf numFmtId="0" fontId="35" fillId="0" borderId="0" xfId="1" applyFont="1" applyFill="1" applyBorder="1" applyAlignment="1" applyProtection="1">
      <alignment vertical="center" wrapText="1"/>
    </xf>
    <xf numFmtId="0" fontId="35" fillId="0" borderId="0" xfId="1" applyFont="1" applyFill="1" applyBorder="1" applyAlignment="1" applyProtection="1">
      <alignment horizontal="center" vertical="center" wrapText="1"/>
    </xf>
    <xf numFmtId="49" fontId="35" fillId="0" borderId="0" xfId="2" applyNumberFormat="1" applyFont="1" applyFill="1" applyBorder="1" applyAlignment="1" applyProtection="1">
      <alignment horizontal="left" vertical="center" wrapText="1"/>
    </xf>
    <xf numFmtId="49" fontId="35" fillId="0" borderId="0" xfId="1" applyNumberFormat="1" applyFont="1" applyFill="1" applyBorder="1" applyAlignment="1" applyProtection="1">
      <alignment vertical="center" wrapText="1"/>
    </xf>
    <xf numFmtId="43" fontId="35" fillId="25" borderId="0" xfId="115" applyFont="1" applyFill="1" applyBorder="1" applyAlignment="1" applyProtection="1">
      <alignment vertical="center" wrapText="1"/>
    </xf>
    <xf numFmtId="43" fontId="35" fillId="0" borderId="0" xfId="115" applyFont="1" applyFill="1" applyBorder="1" applyAlignment="1" applyProtection="1">
      <alignment vertical="center" wrapText="1"/>
    </xf>
    <xf numFmtId="49" fontId="35" fillId="0" borderId="12" xfId="1" applyNumberFormat="1" applyFont="1" applyFill="1" applyBorder="1" applyAlignment="1" applyProtection="1">
      <alignment vertical="center" wrapText="1"/>
    </xf>
    <xf numFmtId="0" fontId="35" fillId="0" borderId="0" xfId="1" applyNumberFormat="1" applyFont="1" applyFill="1" applyBorder="1" applyAlignment="1" applyProtection="1">
      <alignment vertical="center" wrapText="1"/>
    </xf>
    <xf numFmtId="49" fontId="35" fillId="0" borderId="0" xfId="1" applyNumberFormat="1" applyFont="1" applyFill="1" applyBorder="1" applyAlignment="1" applyProtection="1">
      <alignment horizontal="center" vertical="center" wrapText="1"/>
    </xf>
    <xf numFmtId="164" fontId="35" fillId="0" borderId="0" xfId="1" applyNumberFormat="1" applyFont="1" applyFill="1" applyBorder="1" applyAlignment="1" applyProtection="1">
      <alignment vertical="center" wrapText="1"/>
    </xf>
    <xf numFmtId="164" fontId="35" fillId="0" borderId="0" xfId="1" applyNumberFormat="1" applyFont="1" applyFill="1" applyBorder="1" applyAlignment="1" applyProtection="1">
      <alignment horizontal="right" vertical="center" wrapText="1"/>
    </xf>
    <xf numFmtId="1" fontId="35" fillId="0" borderId="0" xfId="2" applyNumberFormat="1" applyFont="1" applyFill="1" applyBorder="1" applyAlignment="1" applyProtection="1">
      <alignment horizontal="right" vertical="center" wrapText="1"/>
    </xf>
    <xf numFmtId="10" fontId="35" fillId="0" borderId="0" xfId="23" applyNumberFormat="1" applyFont="1" applyFill="1" applyBorder="1" applyAlignment="1" applyProtection="1">
      <alignment vertical="center" wrapText="1"/>
    </xf>
    <xf numFmtId="0" fontId="0" fillId="0" borderId="0" xfId="1" applyFont="1" applyFill="1" applyBorder="1" applyAlignment="1" applyProtection="1">
      <alignment vertical="center" wrapText="1"/>
    </xf>
    <xf numFmtId="43" fontId="12" fillId="0" borderId="0" xfId="115" applyFont="1" applyFill="1" applyBorder="1" applyAlignment="1" applyProtection="1">
      <alignment vertical="center" wrapText="1"/>
    </xf>
    <xf numFmtId="49" fontId="12" fillId="0" borderId="12" xfId="1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horizontal="center" vertical="center" wrapText="1"/>
    </xf>
    <xf numFmtId="164" fontId="12" fillId="0" borderId="0" xfId="1" applyNumberFormat="1" applyFill="1" applyBorder="1" applyAlignment="1" applyProtection="1">
      <alignment vertical="center" wrapText="1"/>
    </xf>
    <xf numFmtId="164" fontId="12" fillId="0" borderId="0" xfId="1" applyNumberFormat="1" applyFill="1" applyBorder="1" applyAlignment="1" applyProtection="1">
      <alignment horizontal="right" vertical="center" wrapText="1"/>
    </xf>
    <xf numFmtId="1" fontId="0" fillId="0" borderId="0" xfId="2" applyNumberFormat="1" applyFont="1" applyFill="1" applyBorder="1" applyAlignment="1" applyProtection="1">
      <alignment horizontal="right" vertical="center" wrapText="1"/>
    </xf>
    <xf numFmtId="10" fontId="0" fillId="0" borderId="0" xfId="23" applyNumberFormat="1" applyFont="1" applyFill="1" applyBorder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</xf>
    <xf numFmtId="43" fontId="12" fillId="25" borderId="0" xfId="115" applyFont="1" applyFill="1" applyAlignment="1" applyProtection="1">
      <alignment vertical="center" wrapText="1"/>
    </xf>
    <xf numFmtId="43" fontId="12" fillId="0" borderId="0" xfId="115" applyFont="1" applyFill="1" applyAlignment="1" applyProtection="1">
      <alignment vertical="center" wrapText="1"/>
    </xf>
    <xf numFmtId="164" fontId="12" fillId="0" borderId="0" xfId="1" applyNumberFormat="1" applyFill="1" applyAlignment="1" applyProtection="1">
      <alignment vertical="center" wrapText="1"/>
    </xf>
    <xf numFmtId="1" fontId="12" fillId="0" borderId="0" xfId="2" applyNumberFormat="1" applyFill="1" applyAlignment="1" applyProtection="1">
      <alignment vertical="center" wrapText="1"/>
    </xf>
    <xf numFmtId="10" fontId="12" fillId="0" borderId="0" xfId="23" applyNumberFormat="1" applyFill="1" applyAlignment="1" applyProtection="1">
      <alignment vertical="center" wrapText="1"/>
    </xf>
    <xf numFmtId="49" fontId="12" fillId="0" borderId="13" xfId="1" applyNumberFormat="1" applyFont="1" applyFill="1" applyBorder="1" applyAlignment="1" applyProtection="1">
      <alignment vertical="center" wrapText="1"/>
    </xf>
    <xf numFmtId="0" fontId="0" fillId="0" borderId="0" xfId="1" applyNumberFormat="1" applyFont="1" applyFill="1" applyBorder="1" applyAlignment="1" applyProtection="1">
      <alignment vertical="center" wrapText="1"/>
    </xf>
    <xf numFmtId="1" fontId="12" fillId="0" borderId="0" xfId="2" applyNumberFormat="1" applyFill="1" applyBorder="1" applyAlignment="1" applyProtection="1">
      <alignment vertical="center" wrapText="1"/>
    </xf>
    <xf numFmtId="10" fontId="12" fillId="0" borderId="0" xfId="23" applyNumberFormat="1" applyFill="1" applyBorder="1" applyAlignment="1" applyProtection="1">
      <alignment vertical="center" wrapText="1"/>
    </xf>
    <xf numFmtId="43" fontId="12" fillId="0" borderId="0" xfId="115" applyNumberFormat="1" applyFont="1" applyFill="1" applyAlignment="1" applyProtection="1">
      <alignment vertical="center" wrapText="1"/>
    </xf>
    <xf numFmtId="49" fontId="0" fillId="0" borderId="12" xfId="1" applyNumberFormat="1" applyFont="1" applyFill="1" applyBorder="1" applyAlignment="1" applyProtection="1">
      <alignment vertical="center" wrapText="1"/>
    </xf>
    <xf numFmtId="1" fontId="12" fillId="0" borderId="0" xfId="2" applyNumberFormat="1" applyFont="1" applyFill="1" applyAlignment="1" applyProtection="1">
      <alignment vertical="center" wrapText="1"/>
    </xf>
    <xf numFmtId="10" fontId="12" fillId="0" borderId="0" xfId="23" applyNumberFormat="1" applyFont="1" applyFill="1" applyAlignment="1" applyProtection="1">
      <alignment vertical="center" wrapText="1"/>
    </xf>
    <xf numFmtId="0" fontId="0" fillId="26" borderId="0" xfId="0" applyNumberFormat="1" applyFont="1" applyFill="1" applyBorder="1" applyAlignment="1" applyProtection="1">
      <alignment horizontal="center" vertical="center" wrapText="1"/>
    </xf>
    <xf numFmtId="49" fontId="0" fillId="26" borderId="0" xfId="0" applyNumberFormat="1" applyFont="1" applyFill="1" applyBorder="1" applyAlignment="1" applyProtection="1">
      <alignment horizontal="left" vertical="center" wrapText="1"/>
    </xf>
    <xf numFmtId="49" fontId="0" fillId="26" borderId="0" xfId="0" applyNumberFormat="1" applyFont="1" applyFill="1" applyBorder="1" applyAlignment="1" applyProtection="1">
      <alignment vertical="center" wrapText="1"/>
    </xf>
    <xf numFmtId="43" fontId="0" fillId="26" borderId="0" xfId="0" applyNumberFormat="1" applyFont="1" applyFill="1" applyBorder="1" applyAlignment="1" applyProtection="1">
      <alignment vertical="center" wrapText="1"/>
    </xf>
    <xf numFmtId="43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0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horizontal="center" vertical="center" wrapText="1"/>
    </xf>
    <xf numFmtId="1" fontId="0" fillId="24" borderId="0" xfId="0" applyNumberFormat="1" applyFont="1" applyFill="1" applyBorder="1" applyAlignment="1" applyProtection="1">
      <alignment vertical="center" wrapText="1"/>
    </xf>
    <xf numFmtId="164" fontId="0" fillId="24" borderId="0" xfId="0" applyNumberFormat="1" applyFont="1" applyFill="1" applyBorder="1" applyAlignment="1" applyProtection="1">
      <alignment horizontal="right" vertical="center" wrapText="1"/>
    </xf>
    <xf numFmtId="1" fontId="0" fillId="24" borderId="0" xfId="0" applyNumberFormat="1" applyFont="1" applyFill="1" applyBorder="1" applyAlignment="1" applyProtection="1">
      <alignment horizontal="right" vertical="center" wrapText="1"/>
    </xf>
    <xf numFmtId="10" fontId="0" fillId="24" borderId="0" xfId="0" applyNumberFormat="1" applyFont="1" applyFill="1" applyBorder="1" applyAlignment="1" applyProtection="1">
      <alignment vertical="center" wrapText="1"/>
    </xf>
    <xf numFmtId="14" fontId="35" fillId="0" borderId="0" xfId="2" applyNumberFormat="1" applyFont="1" applyFill="1" applyBorder="1" applyAlignment="1" applyProtection="1">
      <alignment horizontal="left" vertical="center" wrapText="1"/>
    </xf>
    <xf numFmtId="49" fontId="12" fillId="0" borderId="12" xfId="1" applyNumberFormat="1" applyFill="1" applyBorder="1" applyAlignment="1" applyProtection="1">
      <alignment vertical="center" wrapText="1"/>
    </xf>
    <xf numFmtId="0" fontId="0" fillId="0" borderId="0" xfId="1" applyNumberFormat="1" applyFont="1" applyFill="1" applyAlignment="1" applyProtection="1">
      <alignment vertical="center" wrapText="1"/>
    </xf>
    <xf numFmtId="14" fontId="0" fillId="26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49" fontId="36" fillId="2" borderId="12" xfId="1" applyNumberFormat="1" applyFont="1" applyFill="1" applyBorder="1" applyAlignment="1" applyProtection="1">
      <alignment horizontal="center" vertical="center" wrapText="1"/>
    </xf>
    <xf numFmtId="10" fontId="35" fillId="0" borderId="0" xfId="116" applyNumberFormat="1" applyFont="1" applyFill="1" applyBorder="1" applyAlignment="1" applyProtection="1">
      <alignment vertical="center" wrapText="1"/>
    </xf>
    <xf numFmtId="43" fontId="35" fillId="25" borderId="0" xfId="115" applyFont="1" applyFill="1" applyAlignment="1" applyProtection="1">
      <alignment vertical="center" wrapText="1"/>
    </xf>
    <xf numFmtId="43" fontId="35" fillId="0" borderId="0" xfId="115" applyFont="1" applyAlignment="1" applyProtection="1">
      <alignment vertical="center" wrapText="1"/>
    </xf>
    <xf numFmtId="43" fontId="0" fillId="25" borderId="0" xfId="115" applyFont="1" applyFill="1" applyAlignment="1" applyProtection="1">
      <alignment vertical="center" wrapText="1"/>
    </xf>
    <xf numFmtId="43" fontId="0" fillId="0" borderId="0" xfId="115" applyFont="1" applyAlignment="1" applyProtection="1">
      <alignment vertical="center" wrapText="1"/>
    </xf>
    <xf numFmtId="43" fontId="0" fillId="24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49" fontId="35" fillId="0" borderId="12" xfId="1" applyNumberFormat="1" applyFont="1" applyFill="1" applyBorder="1" applyAlignment="1" applyProtection="1">
      <alignment horizontal="center" vertical="center" wrapText="1"/>
    </xf>
    <xf numFmtId="49" fontId="12" fillId="0" borderId="12" xfId="1" applyNumberFormat="1" applyFont="1" applyFill="1" applyBorder="1" applyAlignment="1" applyProtection="1">
      <alignment horizontal="center" vertical="center" wrapText="1"/>
    </xf>
    <xf numFmtId="0" fontId="12" fillId="0" borderId="12" xfId="1" applyFill="1" applyBorder="1" applyAlignment="1" applyProtection="1">
      <alignment horizontal="center" vertical="center" wrapText="1"/>
    </xf>
    <xf numFmtId="0" fontId="12" fillId="0" borderId="13" xfId="1" applyFill="1" applyBorder="1" applyAlignment="1" applyProtection="1">
      <alignment horizontal="center" vertical="center" wrapText="1"/>
    </xf>
    <xf numFmtId="0" fontId="12" fillId="2" borderId="0" xfId="1" applyNumberFormat="1" applyFill="1" applyAlignment="1" applyProtection="1">
      <alignment vertical="center" wrapText="1"/>
    </xf>
    <xf numFmtId="164" fontId="12" fillId="2" borderId="0" xfId="1" applyNumberFormat="1" applyFill="1" applyAlignment="1" applyProtection="1">
      <alignment vertical="center" wrapText="1"/>
    </xf>
    <xf numFmtId="1" fontId="12" fillId="2" borderId="0" xfId="2" applyNumberFormat="1" applyFont="1" applyFill="1" applyAlignment="1" applyProtection="1">
      <alignment vertical="center" wrapText="1"/>
    </xf>
    <xf numFmtId="10" fontId="12" fillId="2" borderId="0" xfId="23" applyNumberFormat="1" applyFont="1" applyFill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43" fontId="35" fillId="0" borderId="0" xfId="115" applyFont="1" applyFill="1" applyBorder="1" applyAlignment="1" applyProtection="1">
      <alignment horizontal="left" vertical="center" wrapText="1"/>
    </xf>
    <xf numFmtId="43" fontId="0" fillId="26" borderId="0" xfId="0" applyNumberFormat="1" applyFont="1" applyFill="1" applyBorder="1" applyAlignment="1" applyProtection="1">
      <alignment horizontal="left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12" fillId="0" borderId="0" xfId="1" applyFill="1" applyProtection="1"/>
    <xf numFmtId="9" fontId="12" fillId="0" borderId="0" xfId="116" applyFont="1" applyFill="1" applyAlignment="1" applyProtection="1">
      <alignment vertical="center" wrapText="1"/>
    </xf>
    <xf numFmtId="9" fontId="12" fillId="0" borderId="0" xfId="116" applyFont="1" applyFill="1" applyBorder="1" applyAlignment="1" applyProtection="1">
      <alignment vertical="center" wrapText="1"/>
    </xf>
    <xf numFmtId="0" fontId="9" fillId="0" borderId="0" xfId="118" applyFill="1" applyBorder="1" applyAlignment="1" applyProtection="1">
      <alignment vertical="center"/>
    </xf>
    <xf numFmtId="0" fontId="9" fillId="0" borderId="0" xfId="118" applyFill="1" applyAlignment="1" applyProtection="1">
      <alignment vertical="center"/>
    </xf>
    <xf numFmtId="0" fontId="49" fillId="0" borderId="0" xfId="118" applyFont="1" applyBorder="1" applyAlignment="1" applyProtection="1">
      <alignment vertical="center"/>
    </xf>
    <xf numFmtId="0" fontId="9" fillId="0" borderId="0" xfId="118" applyBorder="1" applyAlignment="1" applyProtection="1">
      <alignment vertical="center"/>
    </xf>
    <xf numFmtId="0" fontId="35" fillId="0" borderId="0" xfId="118" applyFont="1" applyFill="1" applyBorder="1" applyAlignment="1" applyProtection="1">
      <alignment vertical="center"/>
    </xf>
    <xf numFmtId="0" fontId="16" fillId="26" borderId="14" xfId="118" applyFont="1" applyFill="1" applyBorder="1" applyAlignment="1" applyProtection="1">
      <alignment vertical="center"/>
    </xf>
    <xf numFmtId="0" fontId="9" fillId="0" borderId="0" xfId="118" applyFont="1" applyBorder="1" applyAlignment="1" applyProtection="1">
      <alignment vertical="center"/>
    </xf>
    <xf numFmtId="0" fontId="50" fillId="0" borderId="0" xfId="118" applyFont="1" applyFill="1" applyBorder="1" applyAlignment="1" applyProtection="1">
      <alignment vertical="center"/>
    </xf>
    <xf numFmtId="0" fontId="11" fillId="25" borderId="14" xfId="118" applyFont="1" applyFill="1" applyBorder="1" applyAlignment="1" applyProtection="1">
      <alignment vertical="center"/>
    </xf>
    <xf numFmtId="0" fontId="50" fillId="25" borderId="14" xfId="118" applyFont="1" applyFill="1" applyBorder="1" applyAlignment="1" applyProtection="1">
      <alignment vertical="center"/>
    </xf>
    <xf numFmtId="0" fontId="50" fillId="25" borderId="15" xfId="118" applyFont="1" applyFill="1" applyBorder="1" applyAlignment="1" applyProtection="1">
      <alignment vertical="center"/>
    </xf>
    <xf numFmtId="0" fontId="9" fillId="25" borderId="11" xfId="118" applyFont="1" applyFill="1" applyBorder="1" applyAlignment="1" applyProtection="1">
      <alignment horizontal="left" vertical="center"/>
    </xf>
    <xf numFmtId="0" fontId="1" fillId="25" borderId="11" xfId="118" applyFont="1" applyFill="1" applyBorder="1" applyAlignment="1" applyProtection="1">
      <alignment horizontal="left" vertical="center"/>
    </xf>
    <xf numFmtId="1" fontId="35" fillId="0" borderId="0" xfId="118" applyNumberFormat="1" applyFont="1" applyFill="1" applyBorder="1" applyAlignment="1" applyProtection="1">
      <alignment vertical="center"/>
    </xf>
    <xf numFmtId="0" fontId="52" fillId="0" borderId="0" xfId="118" applyFont="1" applyFill="1" applyBorder="1" applyAlignment="1" applyProtection="1">
      <alignment vertical="center"/>
    </xf>
    <xf numFmtId="167" fontId="16" fillId="25" borderId="21" xfId="118" applyNumberFormat="1" applyFont="1" applyFill="1" applyBorder="1" applyAlignment="1" applyProtection="1">
      <alignment horizontal="center" vertical="center"/>
    </xf>
    <xf numFmtId="0" fontId="53" fillId="0" borderId="0" xfId="118" applyFont="1" applyBorder="1" applyAlignment="1" applyProtection="1">
      <alignment vertical="center"/>
    </xf>
    <xf numFmtId="0" fontId="16" fillId="25" borderId="14" xfId="118" applyFont="1" applyFill="1" applyBorder="1" applyAlignment="1" applyProtection="1">
      <alignment horizontal="center" vertical="center"/>
    </xf>
    <xf numFmtId="0" fontId="16" fillId="25" borderId="15" xfId="118" applyFont="1" applyFill="1" applyBorder="1" applyAlignment="1" applyProtection="1">
      <alignment horizontal="center" vertical="center"/>
    </xf>
    <xf numFmtId="0" fontId="53" fillId="0" borderId="0" xfId="118" applyFont="1" applyFill="1" applyBorder="1" applyAlignment="1" applyProtection="1">
      <alignment vertical="center"/>
    </xf>
    <xf numFmtId="0" fontId="53" fillId="0" borderId="0" xfId="118" applyFont="1" applyFill="1" applyAlignment="1" applyProtection="1">
      <alignment vertical="center"/>
    </xf>
    <xf numFmtId="0" fontId="12" fillId="25" borderId="14" xfId="118" applyFont="1" applyFill="1" applyBorder="1" applyAlignment="1" applyProtection="1">
      <alignment vertical="center"/>
    </xf>
    <xf numFmtId="44" fontId="16" fillId="25" borderId="21" xfId="120" applyFont="1" applyFill="1" applyBorder="1" applyAlignment="1" applyProtection="1">
      <alignment vertical="center"/>
    </xf>
    <xf numFmtId="44" fontId="11" fillId="25" borderId="11" xfId="120" applyFont="1" applyFill="1" applyBorder="1" applyAlignment="1" applyProtection="1">
      <alignment vertical="center"/>
    </xf>
    <xf numFmtId="44" fontId="11" fillId="25" borderId="14" xfId="120" applyFont="1" applyFill="1" applyBorder="1" applyAlignment="1" applyProtection="1">
      <alignment vertical="center"/>
    </xf>
    <xf numFmtId="0" fontId="9" fillId="25" borderId="11" xfId="118" applyFill="1" applyBorder="1" applyAlignment="1" applyProtection="1">
      <alignment vertical="center"/>
    </xf>
    <xf numFmtId="44" fontId="16" fillId="25" borderId="22" xfId="120" applyFont="1" applyFill="1" applyBorder="1" applyAlignment="1" applyProtection="1">
      <alignment vertical="center"/>
    </xf>
    <xf numFmtId="0" fontId="11" fillId="25" borderId="20" xfId="118" applyFont="1" applyFill="1" applyBorder="1" applyAlignment="1" applyProtection="1">
      <alignment vertical="center"/>
    </xf>
    <xf numFmtId="44" fontId="50" fillId="25" borderId="18" xfId="120" applyFont="1" applyFill="1" applyBorder="1" applyAlignment="1" applyProtection="1">
      <alignment vertical="center"/>
    </xf>
    <xf numFmtId="44" fontId="50" fillId="25" borderId="20" xfId="120" applyFont="1" applyFill="1" applyBorder="1" applyAlignment="1" applyProtection="1">
      <alignment vertical="center"/>
    </xf>
    <xf numFmtId="44" fontId="50" fillId="25" borderId="23" xfId="120" applyFont="1" applyFill="1" applyBorder="1" applyAlignment="1" applyProtection="1">
      <alignment vertical="center"/>
    </xf>
    <xf numFmtId="0" fontId="9" fillId="0" borderId="0" xfId="118" applyFont="1" applyFill="1" applyBorder="1" applyAlignment="1" applyProtection="1">
      <alignment horizontal="left" vertical="center"/>
    </xf>
    <xf numFmtId="2" fontId="35" fillId="0" borderId="0" xfId="118" applyNumberFormat="1" applyFont="1" applyFill="1" applyBorder="1" applyAlignment="1" applyProtection="1">
      <alignment vertical="center"/>
    </xf>
    <xf numFmtId="2" fontId="16" fillId="25" borderId="21" xfId="120" applyNumberFormat="1" applyFont="1" applyFill="1" applyBorder="1" applyAlignment="1" applyProtection="1">
      <alignment vertical="center"/>
    </xf>
    <xf numFmtId="2" fontId="16" fillId="25" borderId="22" xfId="120" applyNumberFormat="1" applyFont="1" applyFill="1" applyBorder="1" applyAlignment="1" applyProtection="1">
      <alignment vertical="center"/>
    </xf>
    <xf numFmtId="0" fontId="50" fillId="25" borderId="10" xfId="118" applyFont="1" applyFill="1" applyBorder="1" applyAlignment="1" applyProtection="1">
      <alignment horizontal="left" vertical="center"/>
    </xf>
    <xf numFmtId="44" fontId="50" fillId="25" borderId="10" xfId="2" applyFont="1" applyFill="1" applyBorder="1" applyAlignment="1" applyProtection="1">
      <alignment vertical="center"/>
    </xf>
    <xf numFmtId="49" fontId="12" fillId="2" borderId="12" xfId="0" applyNumberFormat="1" applyFont="1" applyFill="1" applyBorder="1" applyAlignment="1" applyProtection="1">
      <alignment vertical="center" wrapText="1"/>
    </xf>
    <xf numFmtId="0" fontId="12" fillId="24" borderId="0" xfId="0" applyNumberFormat="1" applyFont="1" applyFill="1" applyBorder="1" applyAlignment="1" applyProtection="1">
      <alignment vertical="center" wrapText="1"/>
    </xf>
    <xf numFmtId="49" fontId="12" fillId="24" borderId="0" xfId="0" applyNumberFormat="1" applyFont="1" applyFill="1" applyBorder="1" applyAlignment="1" applyProtection="1">
      <alignment horizontal="center" vertical="center" wrapText="1"/>
    </xf>
    <xf numFmtId="1" fontId="12" fillId="24" borderId="0" xfId="0" applyNumberFormat="1" applyFont="1" applyFill="1" applyBorder="1" applyAlignment="1" applyProtection="1">
      <alignment vertical="center" wrapText="1"/>
    </xf>
    <xf numFmtId="164" fontId="12" fillId="24" borderId="0" xfId="0" applyNumberFormat="1" applyFont="1" applyFill="1" applyBorder="1" applyAlignment="1" applyProtection="1">
      <alignment horizontal="right" vertical="center" wrapText="1"/>
    </xf>
    <xf numFmtId="1" fontId="12" fillId="24" borderId="0" xfId="0" applyNumberFormat="1" applyFont="1" applyFill="1" applyBorder="1" applyAlignment="1" applyProtection="1">
      <alignment horizontal="right" vertical="center" wrapText="1"/>
    </xf>
    <xf numFmtId="10" fontId="12" fillId="24" borderId="0" xfId="0" applyNumberFormat="1" applyFont="1" applyFill="1" applyBorder="1" applyAlignment="1" applyProtection="1">
      <alignment vertical="center" wrapText="1"/>
    </xf>
    <xf numFmtId="0" fontId="12" fillId="0" borderId="0" xfId="1" applyAlignment="1">
      <alignment vertical="center" wrapText="1"/>
    </xf>
    <xf numFmtId="44" fontId="12" fillId="0" borderId="11" xfId="1" applyNumberFormat="1" applyBorder="1" applyAlignment="1" applyProtection="1">
      <alignment vertical="center" wrapText="1"/>
      <protection locked="0"/>
    </xf>
    <xf numFmtId="0" fontId="37" fillId="0" borderId="0" xfId="1" applyFont="1" applyAlignment="1">
      <alignment vertical="center" wrapText="1"/>
    </xf>
    <xf numFmtId="44" fontId="12" fillId="2" borderId="11" xfId="1" applyNumberFormat="1" applyFill="1" applyBorder="1" applyAlignment="1">
      <alignment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26" borderId="11" xfId="1" applyFont="1" applyFill="1" applyBorder="1" applyAlignment="1" applyProtection="1">
      <alignment vertical="center" wrapText="1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16" fillId="24" borderId="14" xfId="1" applyFont="1" applyFill="1" applyBorder="1" applyAlignment="1" applyProtection="1">
      <alignment horizontal="left" vertical="center" wrapText="1"/>
    </xf>
    <xf numFmtId="0" fontId="16" fillId="24" borderId="16" xfId="1" applyFont="1" applyFill="1" applyBorder="1" applyAlignment="1" applyProtection="1">
      <alignment horizontal="left" vertical="center" wrapText="1"/>
    </xf>
    <xf numFmtId="0" fontId="16" fillId="24" borderId="15" xfId="1" applyFont="1" applyFill="1" applyBorder="1" applyAlignment="1" applyProtection="1">
      <alignment horizontal="left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12" fillId="25" borderId="11" xfId="1" applyFont="1" applyFill="1" applyBorder="1" applyAlignment="1" applyProtection="1">
      <alignment horizontal="left" vertical="center" wrapText="1"/>
    </xf>
    <xf numFmtId="0" fontId="16" fillId="26" borderId="11" xfId="1" applyFont="1" applyFill="1" applyBorder="1" applyAlignment="1" applyProtection="1">
      <alignment vertical="center" wrapText="1"/>
    </xf>
    <xf numFmtId="0" fontId="16" fillId="25" borderId="11" xfId="1" applyFont="1" applyFill="1" applyBorder="1" applyAlignment="1" applyProtection="1">
      <alignment vertical="center" wrapText="1"/>
    </xf>
    <xf numFmtId="0" fontId="37" fillId="25" borderId="11" xfId="1" applyFont="1" applyFill="1" applyBorder="1" applyAlignment="1" applyProtection="1">
      <alignment horizontal="left" vertical="center" wrapText="1" indent="2"/>
    </xf>
    <xf numFmtId="0" fontId="12" fillId="25" borderId="11" xfId="1" applyFont="1" applyFill="1" applyBorder="1" applyAlignment="1" applyProtection="1">
      <alignment vertical="center" wrapText="1"/>
    </xf>
    <xf numFmtId="0" fontId="13" fillId="25" borderId="11" xfId="1" applyFont="1" applyFill="1" applyBorder="1" applyAlignment="1" applyProtection="1">
      <alignment vertical="center" wrapText="1"/>
    </xf>
    <xf numFmtId="0" fontId="16" fillId="24" borderId="11" xfId="1" applyFont="1" applyFill="1" applyBorder="1" applyAlignment="1" applyProtection="1">
      <alignment vertical="center" wrapText="1"/>
    </xf>
    <xf numFmtId="1" fontId="9" fillId="0" borderId="14" xfId="118" applyNumberFormat="1" applyFont="1" applyFill="1" applyBorder="1" applyAlignment="1" applyProtection="1">
      <alignment horizontal="left" vertical="center"/>
      <protection locked="0"/>
    </xf>
    <xf numFmtId="1" fontId="9" fillId="0" borderId="16" xfId="118" applyNumberFormat="1" applyFont="1" applyFill="1" applyBorder="1" applyAlignment="1" applyProtection="1">
      <alignment horizontal="left" vertical="center"/>
      <protection locked="0"/>
    </xf>
    <xf numFmtId="1" fontId="9" fillId="0" borderId="15" xfId="118" applyNumberFormat="1" applyFont="1" applyFill="1" applyBorder="1" applyAlignment="1" applyProtection="1">
      <alignment horizontal="left" vertical="center"/>
      <protection locked="0"/>
    </xf>
    <xf numFmtId="0" fontId="50" fillId="0" borderId="14" xfId="118" applyFont="1" applyFill="1" applyBorder="1" applyAlignment="1" applyProtection="1">
      <alignment horizontal="left" vertical="center"/>
      <protection locked="0"/>
    </xf>
    <xf numFmtId="0" fontId="50" fillId="0" borderId="16" xfId="118" applyFont="1" applyFill="1" applyBorder="1" applyAlignment="1" applyProtection="1">
      <alignment horizontal="left" vertical="center"/>
      <protection locked="0"/>
    </xf>
    <xf numFmtId="0" fontId="50" fillId="0" borderId="15" xfId="118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9" fillId="0" borderId="16" xfId="118" applyFont="1" applyFill="1" applyBorder="1" applyAlignment="1" applyProtection="1">
      <alignment horizontal="left" vertical="center"/>
      <protection locked="0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center" vertical="center"/>
      <protection locked="0"/>
    </xf>
    <xf numFmtId="0" fontId="9" fillId="0" borderId="15" xfId="118" applyFont="1" applyFill="1" applyBorder="1" applyAlignment="1" applyProtection="1">
      <alignment horizontal="center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25" xfId="118" applyFont="1" applyFill="1" applyBorder="1" applyAlignment="1" applyProtection="1">
      <alignment horizontal="left" vertical="center"/>
      <protection locked="0"/>
    </xf>
    <xf numFmtId="0" fontId="9" fillId="0" borderId="26" xfId="118" applyFont="1" applyFill="1" applyBorder="1" applyAlignment="1" applyProtection="1">
      <alignment horizontal="left" vertical="center"/>
      <protection locked="0"/>
    </xf>
    <xf numFmtId="0" fontId="9" fillId="0" borderId="20" xfId="118" applyFont="1" applyFill="1" applyBorder="1" applyAlignment="1" applyProtection="1">
      <alignment horizontal="left" vertical="center"/>
      <protection locked="0"/>
    </xf>
    <xf numFmtId="0" fontId="9" fillId="0" borderId="24" xfId="118" applyFont="1" applyFill="1" applyBorder="1" applyAlignment="1" applyProtection="1">
      <alignment horizontal="left" vertical="center"/>
      <protection locked="0"/>
    </xf>
    <xf numFmtId="0" fontId="9" fillId="0" borderId="11" xfId="118" applyFont="1" applyFill="1" applyBorder="1" applyAlignment="1" applyProtection="1">
      <alignment horizontal="left" vertical="center"/>
      <protection locked="0"/>
    </xf>
    <xf numFmtId="0" fontId="9" fillId="0" borderId="19" xfId="118" applyFont="1" applyFill="1" applyBorder="1" applyAlignment="1" applyProtection="1">
      <alignment horizontal="left" vertical="center"/>
      <protection locked="0"/>
    </xf>
    <xf numFmtId="0" fontId="50" fillId="25" borderId="10" xfId="118" applyFont="1" applyFill="1" applyBorder="1" applyAlignment="1" applyProtection="1">
      <alignment horizontal="left" vertical="center"/>
      <protection locked="0"/>
    </xf>
    <xf numFmtId="0" fontId="9" fillId="0" borderId="10" xfId="118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0" fontId="50" fillId="25" borderId="11" xfId="118" applyFont="1" applyFill="1" applyBorder="1" applyAlignment="1" applyProtection="1">
      <alignment vertical="center"/>
      <protection locked="0"/>
    </xf>
    <xf numFmtId="1" fontId="9" fillId="0" borderId="11" xfId="118" applyNumberFormat="1" applyFont="1" applyFill="1" applyBorder="1" applyAlignment="1" applyProtection="1">
      <alignment horizontal="left" vertical="center"/>
      <protection locked="0"/>
    </xf>
    <xf numFmtId="0" fontId="16" fillId="25" borderId="14" xfId="118" applyFont="1" applyFill="1" applyBorder="1" applyAlignment="1" applyProtection="1">
      <alignment horizontal="center" vertical="center"/>
      <protection locked="0"/>
    </xf>
    <xf numFmtId="0" fontId="16" fillId="25" borderId="15" xfId="118" applyFont="1" applyFill="1" applyBorder="1" applyAlignment="1" applyProtection="1">
      <alignment horizontal="center" vertical="center"/>
      <protection locked="0"/>
    </xf>
    <xf numFmtId="0" fontId="16" fillId="25" borderId="11" xfId="118" applyFont="1" applyFill="1" applyBorder="1" applyAlignment="1" applyProtection="1">
      <alignment horizontal="center" vertical="center"/>
      <protection locked="0"/>
    </xf>
    <xf numFmtId="0" fontId="9" fillId="0" borderId="18" xfId="118" applyFont="1" applyFill="1" applyBorder="1" applyAlignment="1" applyProtection="1">
      <alignment horizontal="left" vertical="center"/>
      <protection locked="0"/>
    </xf>
    <xf numFmtId="0" fontId="11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16" fillId="26" borderId="11" xfId="1" applyFont="1" applyFill="1" applyBorder="1" applyAlignment="1">
      <alignment vertical="center" wrapText="1"/>
    </xf>
    <xf numFmtId="0" fontId="12" fillId="0" borderId="11" xfId="1" applyFill="1" applyBorder="1" applyAlignment="1">
      <alignment vertical="center" wrapText="1"/>
    </xf>
  </cellXfs>
  <cellStyles count="121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Bad" xfId="72" xr:uid="{00000000-0005-0000-0000-00003D000000}"/>
    <cellStyle name="Beräkning" xfId="73" xr:uid="{00000000-0005-0000-0000-00003E000000}"/>
    <cellStyle name="Besuchter Hyperlink" xfId="74" xr:uid="{00000000-0005-0000-0000-00003F000000}"/>
    <cellStyle name="Bra" xfId="75" xr:uid="{00000000-0005-0000-0000-000040000000}"/>
    <cellStyle name="Calculation" xfId="76" xr:uid="{00000000-0005-0000-0000-000041000000}"/>
    <cellStyle name="Check Cell" xfId="77" xr:uid="{00000000-0005-0000-0000-000042000000}"/>
    <cellStyle name="Comma 2" xfId="78" xr:uid="{00000000-0005-0000-0000-000043000000}"/>
    <cellStyle name="Comma_Final report JLS_2009_JPEN_OG_002" xfId="79" xr:uid="{00000000-0005-0000-0000-000044000000}"/>
    <cellStyle name="Dålig" xfId="80" xr:uid="{00000000-0005-0000-0000-000045000000}"/>
    <cellStyle name="Euro" xfId="21" xr:uid="{00000000-0005-0000-0000-000046000000}"/>
    <cellStyle name="Explanatory Text" xfId="81" xr:uid="{00000000-0005-0000-0000-000047000000}"/>
    <cellStyle name="Färg1" xfId="82" xr:uid="{00000000-0005-0000-0000-000048000000}"/>
    <cellStyle name="Färg2" xfId="83" xr:uid="{00000000-0005-0000-0000-000049000000}"/>
    <cellStyle name="Färg3" xfId="84" xr:uid="{00000000-0005-0000-0000-00004A000000}"/>
    <cellStyle name="Färg4" xfId="85" xr:uid="{00000000-0005-0000-0000-00004B000000}"/>
    <cellStyle name="Färg5" xfId="86" xr:uid="{00000000-0005-0000-0000-00004C000000}"/>
    <cellStyle name="Färg6" xfId="87" xr:uid="{00000000-0005-0000-0000-00004D000000}"/>
    <cellStyle name="Förklarande text" xfId="88" xr:uid="{00000000-0005-0000-0000-00004E000000}"/>
    <cellStyle name="Good" xfId="89" xr:uid="{00000000-0005-0000-0000-00004F000000}"/>
    <cellStyle name="Heading 1" xfId="90" xr:uid="{00000000-0005-0000-0000-000050000000}"/>
    <cellStyle name="Heading 2" xfId="91" xr:uid="{00000000-0005-0000-0000-000051000000}"/>
    <cellStyle name="Heading 3" xfId="92" xr:uid="{00000000-0005-0000-0000-000052000000}"/>
    <cellStyle name="Heading 4" xfId="93" xr:uid="{00000000-0005-0000-0000-000053000000}"/>
    <cellStyle name="Indata" xfId="94" xr:uid="{00000000-0005-0000-0000-000054000000}"/>
    <cellStyle name="Input" xfId="95" xr:uid="{00000000-0005-0000-0000-000055000000}"/>
    <cellStyle name="Komma" xfId="115" builtinId="3"/>
    <cellStyle name="Komma 2" xfId="22" xr:uid="{00000000-0005-0000-0000-000057000000}"/>
    <cellStyle name="Kontrollcell" xfId="96" xr:uid="{00000000-0005-0000-0000-000058000000}"/>
    <cellStyle name="Länkad cell" xfId="97" xr:uid="{00000000-0005-0000-0000-000059000000}"/>
    <cellStyle name="Linked Cell" xfId="98" xr:uid="{00000000-0005-0000-0000-00005A000000}"/>
    <cellStyle name="Normal 2" xfId="99" xr:uid="{00000000-0005-0000-0000-00005B000000}"/>
    <cellStyle name="Normal_EC 1151 Annexes Audit Report V3" xfId="100" xr:uid="{00000000-0005-0000-0000-00005C000000}"/>
    <cellStyle name="Note" xfId="101" xr:uid="{00000000-0005-0000-0000-00005D000000}"/>
    <cellStyle name="Output" xfId="102" xr:uid="{00000000-0005-0000-0000-00005E000000}"/>
    <cellStyle name="Prozent" xfId="116" builtinId="5"/>
    <cellStyle name="Prozent 2" xfId="23" xr:uid="{00000000-0005-0000-0000-000060000000}"/>
    <cellStyle name="Prozent 3" xfId="24" xr:uid="{00000000-0005-0000-0000-000061000000}"/>
    <cellStyle name="Prozent 3 2" xfId="119" xr:uid="{00000000-0005-0000-0000-000062000000}"/>
    <cellStyle name="Rubrik" xfId="103" xr:uid="{00000000-0005-0000-0000-000063000000}"/>
    <cellStyle name="Rubrik 1" xfId="104" xr:uid="{00000000-0005-0000-0000-000064000000}"/>
    <cellStyle name="Rubrik 2" xfId="105" xr:uid="{00000000-0005-0000-0000-000065000000}"/>
    <cellStyle name="Rubrik 3" xfId="106" xr:uid="{00000000-0005-0000-0000-000066000000}"/>
    <cellStyle name="Rubrik 4" xfId="107" xr:uid="{00000000-0005-0000-0000-000067000000}"/>
    <cellStyle name="Standard" xfId="0" builtinId="0"/>
    <cellStyle name="Standard 2" xfId="1" xr:uid="{00000000-0005-0000-0000-000069000000}"/>
    <cellStyle name="Standard 2 2" xfId="25" xr:uid="{00000000-0005-0000-0000-00006A000000}"/>
    <cellStyle name="Standard 3" xfId="26" xr:uid="{00000000-0005-0000-0000-00006B000000}"/>
    <cellStyle name="Standard 4" xfId="27" xr:uid="{00000000-0005-0000-0000-00006C000000}"/>
    <cellStyle name="Standard 4 2" xfId="118" xr:uid="{00000000-0005-0000-0000-00006D000000}"/>
    <cellStyle name="Standard 5" xfId="114" xr:uid="{00000000-0005-0000-0000-00006E000000}"/>
    <cellStyle name="Summa" xfId="108" xr:uid="{00000000-0005-0000-0000-00006F000000}"/>
    <cellStyle name="Title" xfId="109" xr:uid="{00000000-0005-0000-0000-000070000000}"/>
    <cellStyle name="Total" xfId="110" xr:uid="{00000000-0005-0000-0000-000071000000}"/>
    <cellStyle name="Utdata" xfId="111" xr:uid="{00000000-0005-0000-0000-000072000000}"/>
    <cellStyle name="Varningstext" xfId="112" xr:uid="{00000000-0005-0000-0000-000073000000}"/>
    <cellStyle name="Währung" xfId="117" builtinId="4"/>
    <cellStyle name="Währung 2" xfId="2" xr:uid="{00000000-0005-0000-0000-000075000000}"/>
    <cellStyle name="Währung 3" xfId="28" xr:uid="{00000000-0005-0000-0000-000076000000}"/>
    <cellStyle name="Währung 3 2" xfId="120" xr:uid="{00000000-0005-0000-0000-000077000000}"/>
    <cellStyle name="Warning Text" xfId="113" xr:uid="{00000000-0005-0000-0000-000078000000}"/>
  </cellStyles>
  <dxfs count="6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 outline="0">
        <left style="hair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 outline="0">
        <left/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F0F1E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theme="3" tint="0.59999389629810485"/>
        </patternFill>
      </fill>
      <alignment horizontal="right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left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protection locked="1" hidden="0"/>
    </dxf>
    <dxf>
      <protection locked="1" hidden="0"/>
    </dxf>
    <dxf>
      <protection locked="1" hidden="0"/>
    </dxf>
    <dxf>
      <fill>
        <patternFill patternType="solid">
          <fgColor indexed="64"/>
          <bgColor theme="4" tint="0.79998168889431442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theme="3" tint="0.59999389629810485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621"/>
      <tableStyleElement type="headerRow" dxfId="620"/>
      <tableStyleElement type="totalRow" dxfId="619"/>
    </tableStyle>
    <tableStyle name="Tabellenformat 1" pivot="0" count="3" xr9:uid="{00000000-0011-0000-FFFF-FFFF01000000}">
      <tableStyleElement type="wholeTable" dxfId="618"/>
      <tableStyleElement type="headerRow" dxfId="617"/>
      <tableStyleElement type="totalRow" dxfId="616"/>
    </tableStyle>
    <tableStyle name="Tabellenformat 1 2" pivot="0" count="3" xr9:uid="{00000000-0011-0000-FFFF-FFFF02000000}">
      <tableStyleElement type="wholeTable" dxfId="615"/>
      <tableStyleElement type="headerRow" dxfId="614"/>
      <tableStyleElement type="totalRow" dxfId="613"/>
    </tableStyle>
    <tableStyle name="Tabellenformat 2" pivot="0" count="0" xr9:uid="{00000000-0011-0000-FFFF-FFFF03000000}"/>
  </tableStyles>
  <colors>
    <mruColors>
      <color rgb="FFF0F1EB"/>
      <color rgb="FF565B3B"/>
      <color rgb="FF797F53"/>
      <color rgb="FFB9BE9B"/>
      <color rgb="FF2D525D"/>
      <color rgb="FFE0ECF0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57" totalsRowCount="1" headerRowDxfId="612" dataDxfId="611" totalsRowDxfId="610" headerRowCellStyle="Währung 2">
  <tableColumns count="12">
    <tableColumn id="1" xr3:uid="{00000000-0010-0000-0000-000001000000}" name="Pos." dataDxfId="609" totalsRowDxfId="246" dataCellStyle="Standard 2"/>
    <tableColumn id="2" xr3:uid="{00000000-0010-0000-0000-000002000000}" name="Lfd._x000a_Nr." dataDxfId="608" totalsRowDxfId="245" dataCellStyle="Standard 2"/>
    <tableColumn id="6" xr3:uid="{00000000-0010-0000-0000-000006000000}" name="Beleg-_x000a_nummer_x000a_(optional)" dataDxfId="607" totalsRowDxfId="244" dataCellStyle="Währung 2"/>
    <tableColumn id="62" xr3:uid="{00000000-0010-0000-0000-00003E000000}" name="Belegdatum" dataDxfId="606" totalsRowDxfId="243" dataCellStyle="Währung 2"/>
    <tableColumn id="7" xr3:uid="{00000000-0010-0000-0000-000007000000}" name="Einnahmenart_x000a_(bitte aus Dropdown auswählen)" dataDxfId="605" totalsRowDxfId="242" dataCellStyle="Standard 2"/>
    <tableColumn id="8" xr3:uid="{00000000-0010-0000-0000-000008000000}" name="Verwendungszweck" dataDxfId="604" totalsRowDxfId="241" dataCellStyle="Standard 2"/>
    <tableColumn id="10" xr3:uid="{00000000-0010-0000-0000-00000A000000}" name="Anmerkungen Projektträger_x000a_(optional)" dataDxfId="603" totalsRowDxfId="240" dataCellStyle="Standard 2"/>
    <tableColumn id="11" xr3:uid="{00000000-0010-0000-0000-00000B000000}" name="erhaltene Einnahmen (€) lt. PT " totalsRowFunction="custom" dataDxfId="602" totalsRowDxfId="239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601" totalsRowDxfId="238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600" totalsRowDxfId="237" dataCellStyle="Standard 2"/>
    <tableColumn id="4" xr3:uid="{00000000-0010-0000-0000-000004000000}" name="Stellungnahme Projektträger" dataDxfId="599" totalsRowDxfId="236" dataCellStyle="Standard 2"/>
    <tableColumn id="3" xr3:uid="{00000000-0010-0000-0000-000003000000}" name="Finale Stellungnahme ÖIF" dataDxfId="598" totalsRowDxfId="235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F157" totalsRowCount="1" headerRowDxfId="597" dataDxfId="596" totalsRowDxfId="595" headerRowCellStyle="Währung 2">
  <tableColumns count="30">
    <tableColumn id="5" xr3:uid="{00000000-0010-0000-0100-000005000000}" name="Stich-_x000a_probe" totalsRowFunction="custom" dataDxfId="594" totalsRowDxfId="593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592" totalsRowDxfId="591" dataCellStyle="Standard 2"/>
    <tableColumn id="2" xr3:uid="{00000000-0010-0000-0100-000002000000}" name="Lfd._x000a_Nr." dataDxfId="590" totalsRowDxfId="589" dataCellStyle="Standard 2"/>
    <tableColumn id="6" xr3:uid="{00000000-0010-0000-0100-000006000000}" name="Beleg-_x000a_nummer_x000a_(optional)" dataDxfId="588" totalsRowDxfId="587" dataCellStyle="Währung 2"/>
    <tableColumn id="7" xr3:uid="{00000000-0010-0000-0100-000007000000}" name="Name des/der Mitarbeiter/in" dataDxfId="586" totalsRowDxfId="585" dataCellStyle="Standard 2"/>
    <tableColumn id="8" xr3:uid="{00000000-0010-0000-0100-000008000000}" name="Funktion im Projekt" dataDxfId="584" totalsRowDxfId="583" dataCellStyle="Standard 2"/>
    <tableColumn id="9" xr3:uid="{00000000-0010-0000-0100-000009000000}" name="Abrechnungszeitraum" dataDxfId="582" totalsRowDxfId="581" dataCellStyle="Standard 2"/>
    <tableColumn id="10" xr3:uid="{00000000-0010-0000-0100-00000A000000}" name="Anmerkungen Projektträger_x000a_(optional)" dataDxfId="580" totalsRowDxfId="579" dataCellStyle="Standard 2"/>
    <tableColumn id="11" xr3:uid="{00000000-0010-0000-0100-00000B000000}" name="eingereichter_x000a_Betrag (€)" totalsRowFunction="custom" dataDxfId="578" totalsRowDxfId="577" dataCellStyle="Komma">
      <calculatedColumnFormula>'Berechnung a.1)'!P75</calculatedColumnFormula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576" totalsRowDxfId="575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574" totalsRowDxfId="573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572" totalsRowDxfId="571" dataCellStyle="Standard 2"/>
    <tableColumn id="47" xr3:uid="{00000000-0010-0000-0100-00002F000000}" name="Stellungnahme Projektträger" dataDxfId="570" totalsRowDxfId="569" dataCellStyle="Standard 2"/>
    <tableColumn id="48" xr3:uid="{00000000-0010-0000-0100-000030000000}" name="Finale Stellungnahme ÖIF" dataDxfId="568" totalsRowDxfId="567" dataCellStyle="Standard 2"/>
    <tableColumn id="12" xr3:uid="{00000000-0010-0000-0100-00000C000000}" name="Spalte1" dataDxfId="566" totalsRowDxfId="565" dataCellStyle="Standard 2"/>
    <tableColumn id="64" xr3:uid="{00000000-0010-0000-0100-000040000000}" name="Grund für Differenz" dataDxfId="564" totalsRowDxfId="563" dataCellStyle="Standard 2">
      <calculatedColumnFormula>IF(#REF!="","",#REF!)</calculatedColumnFormula>
    </tableColumn>
    <tableColumn id="35" xr3:uid="{00000000-0010-0000-0100-000023000000}" name="Verstoß gegen folgende Rechtsbasis" dataDxfId="562" totalsRowDxfId="561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xr3:uid="{00000000-0010-0000-0100-00003D000000}" name="Spalte2" dataDxfId="560" totalsRowDxfId="559" dataCellStyle="Standard 2"/>
    <tableColumn id="17" xr3:uid="{00000000-0010-0000-0100-000011000000}" name="Funktion budgetiert/_x000a_freigegeben" dataDxfId="558" totalsRowDxfId="557" dataCellStyle="Standard 2"/>
    <tableColumn id="13" xr3:uid="{00000000-0010-0000-0100-00000D000000}" name="Grundprinzipien der Förderfähigkeit erfüllt" dataDxfId="556" totalsRowDxfId="555" dataCellStyle="Standard 2"/>
    <tableColumn id="18" xr3:uid="{00000000-0010-0000-0100-000012000000}" name="korrekt zugeordnet" dataDxfId="554" totalsRowDxfId="553" dataCellStyle="Standard 2"/>
    <tableColumn id="20" xr3:uid="{00000000-0010-0000-0100-000014000000}" name="Belege lt. FRL vorhanden" dataDxfId="552" totalsRowDxfId="551" dataCellStyle="Standard 2"/>
    <tableColumn id="23" xr3:uid="{00000000-0010-0000-0100-000017000000}" name=" korrekt berechnet gemäß FRL" dataDxfId="550" totalsRowDxfId="549" dataCellStyle="Standard 2"/>
    <tableColumn id="19" xr3:uid="{00000000-0010-0000-0100-000013000000}" name="Betrag (€) auf KST verbucht" dataDxfId="548" totalsRowDxfId="547" dataCellStyle="Standard 2"/>
    <tableColumn id="50" xr3:uid="{00000000-0010-0000-0100-000032000000}" name="Spalte4" dataDxfId="546" totalsRowDxfId="545" dataCellStyle="Standard 2"/>
    <tableColumn id="3" xr3:uid="{00000000-0010-0000-0100-000003000000}" name="Lfd._x000a_Nr. f._x000a_Stich-_x000a_probe" totalsRowFunction="custom" dataDxfId="544" totalsRowDxfId="543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542" totalsRowDxfId="541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540" totalsRowDxfId="539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538" totalsRowDxfId="537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536" totalsRowDxfId="535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F157" totalsRowCount="1" headerRowDxfId="534" dataDxfId="533" totalsRowDxfId="532" headerRowCellStyle="Währung 2">
  <tableColumns count="30">
    <tableColumn id="5" xr3:uid="{00000000-0010-0000-0200-000005000000}" name="Stich-_x000a_probe" totalsRowFunction="custom" dataDxfId="190" totalsRowDxfId="189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188" totalsRowDxfId="187" dataCellStyle="Standard 2"/>
    <tableColumn id="2" xr3:uid="{00000000-0010-0000-0200-000002000000}" name="Lfd._x000a_Nr." dataDxfId="186" totalsRowDxfId="185" dataCellStyle="Standard 2"/>
    <tableColumn id="6" xr3:uid="{00000000-0010-0000-0200-000006000000}" name="Beleg-_x000a_nummer_x000a_(optional)" dataDxfId="184" totalsRowDxfId="183" dataCellStyle="Währung 2"/>
    <tableColumn id="64" xr3:uid="{00000000-0010-0000-0200-000040000000}" name="Belegdatum" dataDxfId="182" totalsRowDxfId="181" dataCellStyle="Währung 2"/>
    <tableColumn id="7" xr3:uid="{00000000-0010-0000-0200-000007000000}" name="Name des/der Mitarbeiter/in" dataDxfId="180" totalsRowDxfId="179" dataCellStyle="Standard 2"/>
    <tableColumn id="8" xr3:uid="{00000000-0010-0000-0200-000008000000}" name="Funktion im Projekt" dataDxfId="178" totalsRowDxfId="177" dataCellStyle="Standard 2"/>
    <tableColumn id="10" xr3:uid="{00000000-0010-0000-0200-00000A000000}" name="Anmerkungen Projektträger_x000a_(optional)" dataDxfId="176" totalsRowDxfId="175" dataCellStyle="Standard 2"/>
    <tableColumn id="11" xr3:uid="{00000000-0010-0000-0200-00000B000000}" name="eingereichter_x000a_Betrag (€)" totalsRowFunction="custom" dataDxfId="174" totalsRowDxfId="173" dataCellStyle="Komma">
      <calculatedColumnFormula array="1">INDEX('Berechnung a.1)'!P:P,ROW('Berechnung a.1)'!P26))</calculatedColumnFormula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172" totalsRowDxfId="171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170" totalsRowDxfId="169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168" totalsRowDxfId="167" dataCellStyle="Standard 2"/>
    <tableColumn id="9" xr3:uid="{00000000-0010-0000-0200-000009000000}" name="Stellungnahme Projektträger" dataDxfId="166" totalsRowDxfId="165" dataCellStyle="Standard 2"/>
    <tableColumn id="46" xr3:uid="{00000000-0010-0000-0200-00002E000000}" name="Finale Stellungnahme ÖIF" dataDxfId="164" totalsRowDxfId="163" dataCellStyle="Standard 2"/>
    <tableColumn id="47" xr3:uid="{00000000-0010-0000-0200-00002F000000}" name="Spalte1" dataDxfId="162" totalsRowDxfId="161" dataCellStyle="Standard 2"/>
    <tableColumn id="62" xr3:uid="{00000000-0010-0000-0200-00003E000000}" name="Grund für Differenz" dataDxfId="160" totalsRowDxfId="159" dataCellStyle="Standard 2"/>
    <tableColumn id="16" xr3:uid="{00000000-0010-0000-0200-000010000000}" name="Verstoß gegen folgende Rechtsbasis" dataDxfId="158" totalsRowDxfId="157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xr3:uid="{00000000-0010-0000-0200-00003D000000}" name="Spalte2" dataDxfId="156" totalsRowDxfId="155" dataCellStyle="Standard 2"/>
    <tableColumn id="17" xr3:uid="{00000000-0010-0000-0200-000011000000}" name="Funktion budgetiert/_x000a_freigegeben" dataDxfId="154" totalsRowDxfId="153" dataCellStyle="Standard 2"/>
    <tableColumn id="37" xr3:uid="{00000000-0010-0000-0200-000025000000}" name="Grundprinzipien der Förderfähigkeit erfüllt" dataDxfId="152" totalsRowDxfId="151" dataCellStyle="Standard 2"/>
    <tableColumn id="18" xr3:uid="{00000000-0010-0000-0200-000012000000}" name="korrekt zugeordnet" dataDxfId="150" totalsRowDxfId="149" dataCellStyle="Standard 2"/>
    <tableColumn id="20" xr3:uid="{00000000-0010-0000-0200-000014000000}" name="Belege lt. FRL vorhanden" dataDxfId="148" totalsRowDxfId="147" dataCellStyle="Standard 2"/>
    <tableColumn id="23" xr3:uid="{00000000-0010-0000-0200-000017000000}" name="korrekt berechnet gemäß FRL" dataDxfId="146" totalsRowDxfId="145" dataCellStyle="Standard 2"/>
    <tableColumn id="19" xr3:uid="{00000000-0010-0000-0200-000013000000}" name="Betrag (€) auf KST verbucht" dataDxfId="144" totalsRowDxfId="143" dataCellStyle="Standard 2"/>
    <tableColumn id="50" xr3:uid="{00000000-0010-0000-0200-000032000000}" name="Spalte4" dataDxfId="142" totalsRowDxfId="141" dataCellStyle="Standard 2"/>
    <tableColumn id="3" xr3:uid="{00000000-0010-0000-0200-000003000000}" name="Lfd._x000a_Nr. f._x000a_Stich-_x000a_probe" totalsRowFunction="custom" dataDxfId="140" totalsRowDxfId="139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138" totalsRowDxfId="137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136" totalsRowDxfId="135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134" totalsRowDxfId="133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132" totalsRowDxfId="131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AL157" totalsRowCount="1" headerRowDxfId="531" dataDxfId="530" totalsRowDxfId="529" headerRowCellStyle="Währung 2">
  <tableColumns count="36">
    <tableColumn id="5" xr3:uid="{00000000-0010-0000-0300-000005000000}" name="Stich-_x000a_probe" totalsRowFunction="custom" dataDxfId="528" totalsRowDxfId="527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dataDxfId="526" totalsRowDxfId="525" dataCellStyle="Standard 2"/>
    <tableColumn id="2" xr3:uid="{00000000-0010-0000-0300-000002000000}" name="Lfd._x000a_Nr." dataDxfId="524" totalsRowDxfId="523" dataCellStyle="Standard 2"/>
    <tableColumn id="6" xr3:uid="{00000000-0010-0000-0300-000006000000}" name="Beleg-_x000a_nummer_x000a_(optional)" dataDxfId="522" totalsRowDxfId="521" dataCellStyle="Währung 2"/>
    <tableColumn id="64" xr3:uid="{00000000-0010-0000-0300-000040000000}" name="Belegdatum" dataDxfId="520" totalsRowDxfId="519" dataCellStyle="Währung 2"/>
    <tableColumn id="7" xr3:uid="{00000000-0010-0000-0300-000007000000}" name="Rechnungsbetrag (€)" dataDxfId="518" totalsRowDxfId="517" dataCellStyle="Komma"/>
    <tableColumn id="71" xr3:uid="{00000000-0010-0000-0300-000047000000}" name="Projektanteil (%)" dataDxfId="516" totalsRowDxfId="515" dataCellStyle="Prozent"/>
    <tableColumn id="8" xr3:uid="{00000000-0010-0000-0300-000008000000}" name="Verwendungszweck" dataDxfId="514" totalsRowDxfId="513" dataCellStyle="Standard 2"/>
    <tableColumn id="72" xr3:uid="{00000000-0010-0000-0300-000048000000}" name="Begründung der Projektrelevanz" dataDxfId="512" totalsRowDxfId="511" dataCellStyle="Standard 2"/>
    <tableColumn id="10" xr3:uid="{00000000-0010-0000-0300-00000A000000}" name="Anmerkungen Projektträger_x000a_(optional)" dataDxfId="510" totalsRowDxfId="509" dataCellStyle="Standard 2"/>
    <tableColumn id="11" xr3:uid="{00000000-0010-0000-0300-00000B000000}" name="eingereichter_x000a_Betrag (€)" totalsRowFunction="custom" dataDxfId="508" totalsRowDxfId="507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dataDxfId="506" totalsRowDxfId="505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dataDxfId="504" totalsRowDxfId="503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dataDxfId="502" totalsRowDxfId="501" dataCellStyle="Standard 2"/>
    <tableColumn id="9" xr3:uid="{00000000-0010-0000-0300-000009000000}" name="Stellungnahme Projektträger" dataDxfId="500" totalsRowDxfId="499" dataCellStyle="Standard 2"/>
    <tableColumn id="29" xr3:uid="{00000000-0010-0000-0300-00001D000000}" name="Finale Stellungnahme ÖIF" dataDxfId="498" totalsRowDxfId="497" dataCellStyle="Standard 2"/>
    <tableColumn id="14" xr3:uid="{00000000-0010-0000-0300-00000E000000}" name="Spalte1" dataDxfId="496" totalsRowDxfId="495" dataCellStyle="Standard 2"/>
    <tableColumn id="48" xr3:uid="{00000000-0010-0000-0300-000030000000}" name="Grund für Differenz" dataDxfId="494" totalsRowDxfId="493" dataCellStyle="Standard 2"/>
    <tableColumn id="32" xr3:uid="{00000000-0010-0000-0300-000020000000}" name="Verstoß gegen folgende Rechtsbasis" dataDxfId="492" totalsRowDxfId="491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xr3:uid="{00000000-0010-0000-0300-00003D000000}" name="Spalte2" dataDxfId="490" totalsRowDxfId="489" dataCellStyle="Standard 2"/>
    <tableColumn id="23" xr3:uid="{00000000-0010-0000-0300-000017000000}" name="Grundprinzipien der Förderfähigkeit erfüllt" dataDxfId="488" totalsRowDxfId="487" dataCellStyle="Standard 2"/>
    <tableColumn id="20" xr3:uid="{00000000-0010-0000-0300-000014000000}" name="Belege lt. FRL vorhanden" dataDxfId="486" totalsRowDxfId="485" dataCellStyle="Standard 2"/>
    <tableColumn id="24" xr3:uid="{00000000-0010-0000-0300-000018000000}" name="Kosten-_x000a_schlüssel _x000a_nachvollziehbar" dataDxfId="484" totalsRowDxfId="483" dataCellStyle="Standard 2"/>
    <tableColumn id="17" xr3:uid="{00000000-0010-0000-0300-000011000000}" name="Kosten budgetiert / freigegeben" dataDxfId="482" totalsRowDxfId="481" dataCellStyle="Standard 2"/>
    <tableColumn id="21" xr3:uid="{00000000-0010-0000-0300-000015000000}" name="korrekt berechnet gemäß FRL" dataDxfId="480" totalsRowDxfId="479" dataCellStyle="Standard 2"/>
    <tableColumn id="22" xr3:uid="{00000000-0010-0000-0300-000016000000}" name="Kosten ausschließl f Miete, BK, AfA" dataDxfId="478" totalsRowDxfId="477" dataCellStyle="Standard 2"/>
    <tableColumn id="25" xr3:uid="{00000000-0010-0000-0300-000019000000}" name="Mietkosten Arbeitsplatz nur für direkte MA" dataDxfId="476" totalsRowDxfId="475" dataCellStyle="Standard 2"/>
    <tableColumn id="18" xr3:uid="{00000000-0010-0000-0300-000012000000}" name="korrekt zugeordnet" dataDxfId="474" totalsRowDxfId="473" dataCellStyle="Standard 2"/>
    <tableColumn id="19" xr3:uid="{00000000-0010-0000-0300-000013000000}" name="Betrag (€) auf KST verbucht" dataDxfId="472" totalsRowDxfId="471" dataCellStyle="Standard 2"/>
    <tableColumn id="28" xr3:uid="{00000000-0010-0000-0300-00001C000000}" name="USt. korrekt berücksichtigt" dataDxfId="470" totalsRowDxfId="469" dataCellStyle="Standard 2"/>
    <tableColumn id="33" xr3:uid="{00000000-0010-0000-0300-000021000000}" name="Spalte3" dataDxfId="468" totalsRowDxfId="467" dataCellStyle="Standard 2"/>
    <tableColumn id="3" xr3:uid="{00000000-0010-0000-0300-000003000000}" name="Lfd._x000a_Nr. f._x000a_Stich-_x000a_probe" totalsRowFunction="custom" dataDxfId="466" totalsRowDxfId="465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464" totalsRowDxfId="463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462" totalsRowDxfId="461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460" totalsRowDxfId="459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458" totalsRowDxfId="457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B2" displayName="TabB2" ref="C5:AH157" totalsRowCount="1" headerRowDxfId="456" dataDxfId="455" totalsRowDxfId="454" headerRowCellStyle="Währung 2">
  <tableColumns count="32">
    <tableColumn id="5" xr3:uid="{00000000-0010-0000-0400-000005000000}" name="Stich-_x000a_probe" totalsRowFunction="custom" dataDxfId="453" totalsRowDxfId="130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452" totalsRowDxfId="129" dataCellStyle="Standard 2"/>
    <tableColumn id="2" xr3:uid="{00000000-0010-0000-0400-000002000000}" name="Lfd._x000a_Nr." dataDxfId="451" totalsRowDxfId="128" dataCellStyle="Standard 2"/>
    <tableColumn id="6" xr3:uid="{00000000-0010-0000-0400-000006000000}" name="Beleg-_x000a_nummer_x000a_(optional)" dataDxfId="450" totalsRowDxfId="127" dataCellStyle="Währung 2"/>
    <tableColumn id="64" xr3:uid="{00000000-0010-0000-0400-000040000000}" name="Belegdatum" dataDxfId="449" totalsRowDxfId="126" dataCellStyle="Währung 2"/>
    <tableColumn id="7" xr3:uid="{00000000-0010-0000-0400-000007000000}" name="Rechnungsbetrag (€)" dataDxfId="448" totalsRowDxfId="125" dataCellStyle="Komma"/>
    <tableColumn id="8" xr3:uid="{00000000-0010-0000-0400-000008000000}" name="Verwendungszweck" dataDxfId="447" totalsRowDxfId="124" dataCellStyle="Standard 2"/>
    <tableColumn id="72" xr3:uid="{00000000-0010-0000-0400-000048000000}" name="Begründung der Projektrelevanz" dataDxfId="446" totalsRowDxfId="123" dataCellStyle="Standard 2"/>
    <tableColumn id="10" xr3:uid="{00000000-0010-0000-0400-00000A000000}" name="Anmerkungen Projektträger_x000a_(optional)" dataDxfId="445" totalsRowDxfId="122" dataCellStyle="Standard 2"/>
    <tableColumn id="11" xr3:uid="{00000000-0010-0000-0400-00000B000000}" name="eingereichter_x000a_Betrag (€)" totalsRowFunction="custom" dataDxfId="444" totalsRowDxfId="121" dataCellStyle="Komma">
      <totalsRowFormula>ROUND(SUM(TabB2[eingereichter
Betrag (€)]),2)</totalsRowFormula>
    </tableColumn>
    <tableColumn id="49" xr3:uid="{00000000-0010-0000-0400-000031000000}" name="förderfähiger _x000a_Betrag nach Prüfung ÖIF (€)" totalsRowFunction="custom" dataDxfId="443" totalsRowDxfId="120" dataCellStyle="Komma">
      <totalsRowFormula>ROUND(SUM(TabB2[förderfähiger 
Betrag nach Prüfung ÖIF (€)]),2)</totalsRowFormula>
    </tableColumn>
    <tableColumn id="48" xr3:uid="{00000000-0010-0000-0400-000030000000}" name="Differenz_x000a_förderfähig/_x000a_eingereicht nach Prüfung ÖIF (€)" totalsRowFunction="custom" dataDxfId="442" totalsRowDxfId="119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441" totalsRowDxfId="118" dataCellStyle="Standard 2"/>
    <tableColumn id="28" xr3:uid="{00000000-0010-0000-0400-00001C000000}" name="Stellungnahme Projektträger" dataDxfId="440" totalsRowDxfId="117" dataCellStyle="Standard 2"/>
    <tableColumn id="46" xr3:uid="{00000000-0010-0000-0400-00002E000000}" name="Finale Stellungnahme ÖIF" dataDxfId="439" totalsRowDxfId="116" dataCellStyle="Standard 2"/>
    <tableColumn id="60" xr3:uid="{00000000-0010-0000-0400-00003C000000}" name="Spalte1" dataDxfId="438" totalsRowDxfId="115" dataCellStyle="Standard 2"/>
    <tableColumn id="62" xr3:uid="{00000000-0010-0000-0400-00003E000000}" name="Grund für Differenz" dataDxfId="437" totalsRowDxfId="114" dataCellStyle="Standard 2"/>
    <tableColumn id="12" xr3:uid="{00000000-0010-0000-0400-00000C000000}" name="Verstoß gegen folgende Rechtsbasis" dataDxfId="436" totalsRowDxfId="113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xr3:uid="{00000000-0010-0000-0400-00003D000000}" name="Spalte2" dataDxfId="435" totalsRowDxfId="112" dataCellStyle="Standard 2"/>
    <tableColumn id="22" xr3:uid="{00000000-0010-0000-0400-000016000000}" name="Grundprinzipien der Förderfähigkeit erfüllt" dataDxfId="434" totalsRowDxfId="111" dataCellStyle="Standard 2"/>
    <tableColumn id="20" xr3:uid="{00000000-0010-0000-0400-000014000000}" name="Belege lt. FRL vorhanden" dataDxfId="433" totalsRowDxfId="110" dataCellStyle="Standard 2"/>
    <tableColumn id="17" xr3:uid="{00000000-0010-0000-0400-000011000000}" name="Kosten budgetiert / freigegeben" dataDxfId="432" totalsRowDxfId="109" dataCellStyle="Standard 2"/>
    <tableColumn id="13" xr3:uid="{00000000-0010-0000-0400-00000D000000}" name="korrekt berechnet gemäß FRL" dataDxfId="431" totalsRowDxfId="108" dataCellStyle="Standard 2"/>
    <tableColumn id="18" xr3:uid="{00000000-0010-0000-0400-000012000000}" name="korrekt zugeordnet" dataDxfId="430" totalsRowDxfId="107" dataCellStyle="Standard 2"/>
    <tableColumn id="19" xr3:uid="{00000000-0010-0000-0400-000013000000}" name="Betrag (€) auf KST verbucht" dataDxfId="429" totalsRowDxfId="106" dataCellStyle="Standard 2"/>
    <tableColumn id="25" xr3:uid="{00000000-0010-0000-0400-000019000000}" name="USt. korrekt berücksichtigt" dataDxfId="428" totalsRowDxfId="105" dataCellStyle="Standard 2"/>
    <tableColumn id="30" xr3:uid="{00000000-0010-0000-0400-00001E000000}" name="a3" dataDxfId="427" totalsRowDxfId="104" dataCellStyle="Standard 2"/>
    <tableColumn id="3" xr3:uid="{00000000-0010-0000-0400-000003000000}" name="Lfd._x000a_Nr. f._x000a_Stich-_x000a_probe" totalsRowFunction="custom" dataDxfId="426" totalsRowDxfId="103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425" totalsRowDxfId="102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424" totalsRowDxfId="101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423" totalsRowDxfId="100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422" totalsRowDxfId="99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AJ157" totalsRowCount="1" headerRowDxfId="421" dataDxfId="420" totalsRowDxfId="419" headerRowCellStyle="Währung 2">
  <tableColumns count="34">
    <tableColumn id="5" xr3:uid="{00000000-0010-0000-0500-000005000000}" name="Stich-_x000a_probe" totalsRowFunction="custom" dataDxfId="418" totalsRowDxfId="98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417" totalsRowDxfId="97" dataCellStyle="Standard 2"/>
    <tableColumn id="2" xr3:uid="{00000000-0010-0000-0500-000002000000}" name="Lfd._x000a_Nr." dataDxfId="416" totalsRowDxfId="96" dataCellStyle="Standard 2"/>
    <tableColumn id="6" xr3:uid="{00000000-0010-0000-0500-000006000000}" name="Beleg-_x000a_nummer_x000a_(optional)" dataDxfId="415" totalsRowDxfId="95" dataCellStyle="Währung 2"/>
    <tableColumn id="64" xr3:uid="{00000000-0010-0000-0500-000040000000}" name="Belegdatum" dataDxfId="414" totalsRowDxfId="94" dataCellStyle="Währung 2"/>
    <tableColumn id="77" xr3:uid="{00000000-0010-0000-0500-00004D000000}" name="Rechnungsbetrag (€)" dataDxfId="413" totalsRowDxfId="93" dataCellStyle="Komma"/>
    <tableColumn id="8" xr3:uid="{00000000-0010-0000-0500-000008000000}" name="Verwendungszweck" dataDxfId="412" totalsRowDxfId="92" dataCellStyle="Standard 2"/>
    <tableColumn id="72" xr3:uid="{00000000-0010-0000-0500-000048000000}" name="Begründung der Projektrelevanz" dataDxfId="411" totalsRowDxfId="91" dataCellStyle="Standard 2"/>
    <tableColumn id="75" xr3:uid="{00000000-0010-0000-0500-00004B000000}" name="Name des/der Begünstigten" dataDxfId="410" totalsRowDxfId="90" dataCellStyle="Standard 2"/>
    <tableColumn id="10" xr3:uid="{00000000-0010-0000-0500-00000A000000}" name="Anmerkungen Projektträger_x000a_(optional)" dataDxfId="409" totalsRowDxfId="89" dataCellStyle="Standard 2"/>
    <tableColumn id="11" xr3:uid="{00000000-0010-0000-0500-00000B000000}" name="eingereichter_x000a_Betrag (€)" totalsRowFunction="custom" dataDxfId="408" totalsRowDxfId="88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07" totalsRowDxfId="87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06" totalsRowDxfId="86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05" totalsRowDxfId="85" dataCellStyle="Standard 2"/>
    <tableColumn id="7" xr3:uid="{00000000-0010-0000-0500-000007000000}" name="Stellungnahme Projektträger" dataDxfId="404" totalsRowDxfId="84" dataCellStyle="Standard 2"/>
    <tableColumn id="9" xr3:uid="{00000000-0010-0000-0500-000009000000}" name="Finale Stellungnahme ÖIF" dataDxfId="403" totalsRowDxfId="83" dataCellStyle="Standard 2"/>
    <tableColumn id="60" xr3:uid="{00000000-0010-0000-0500-00003C000000}" name="Spalte1" dataDxfId="402" totalsRowDxfId="82" dataCellStyle="Standard 2"/>
    <tableColumn id="29" xr3:uid="{00000000-0010-0000-0500-00001D000000}" name="Grund für Differenz" dataDxfId="401" totalsRowDxfId="81" dataCellStyle="Standard 2"/>
    <tableColumn id="13" xr3:uid="{00000000-0010-0000-0500-00000D000000}" name="Verstoß gegen folgende Rechtsbasis" dataDxfId="400" totalsRowDxfId="80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xr3:uid="{00000000-0010-0000-0500-00003D000000}" name="Spalte2" dataDxfId="399" totalsRowDxfId="79" dataCellStyle="Standard 2"/>
    <tableColumn id="22" xr3:uid="{00000000-0010-0000-0500-000016000000}" name="Grundprinzipien der Förderfähigkeit erfüllt" dataDxfId="398" totalsRowDxfId="78" dataCellStyle="Standard 2"/>
    <tableColumn id="23" xr3:uid="{00000000-0010-0000-0500-000017000000}" name="Person war bei Kurs/ Prüfung angemeldet" dataDxfId="397" totalsRowDxfId="77" dataCellStyle="Standard 2"/>
    <tableColumn id="20" xr3:uid="{00000000-0010-0000-0500-000014000000}" name="Belege lt. FRL vorhanden" dataDxfId="396" totalsRowDxfId="76" dataCellStyle="Standard 2"/>
    <tableColumn id="17" xr3:uid="{00000000-0010-0000-0500-000011000000}" name="Kosten budgetiert/ freigegeben" dataDxfId="395" totalsRowDxfId="75" dataCellStyle="Standard 2"/>
    <tableColumn id="14" xr3:uid="{00000000-0010-0000-0500-00000E000000}" name="korrekt berechnet gemäß FRL" dataDxfId="394" totalsRowDxfId="74" dataCellStyle="Standard 2"/>
    <tableColumn id="18" xr3:uid="{00000000-0010-0000-0500-000012000000}" name="korrekt zugeordnet" dataDxfId="393" totalsRowDxfId="73" dataCellStyle="Standard 2"/>
    <tableColumn id="19" xr3:uid="{00000000-0010-0000-0500-000013000000}" name="Betrag (€) auf KST verbucht" dataDxfId="392" totalsRowDxfId="72" dataCellStyle="Standard 2"/>
    <tableColumn id="16" xr3:uid="{00000000-0010-0000-0500-000010000000}" name="USt. korrekt berücksichtigt" dataDxfId="391" totalsRowDxfId="71" dataCellStyle="Standard 2"/>
    <tableColumn id="30" xr3:uid="{00000000-0010-0000-0500-00001E000000}" name="Spalte3" dataDxfId="390" totalsRowDxfId="70" dataCellStyle="Standard 2"/>
    <tableColumn id="3" xr3:uid="{00000000-0010-0000-0500-000003000000}" name="Lfd._x000a_Nr. f._x000a_Stich-_x000a_probe" totalsRowFunction="custom" dataDxfId="389" totalsRowDxfId="69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388" totalsRowDxfId="68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387" totalsRowDxfId="67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386" totalsRowDxfId="66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85" totalsRowDxfId="65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AH157" totalsRowCount="1" headerRowDxfId="384" dataDxfId="383" totalsRowDxfId="382" headerRowCellStyle="Währung 2">
  <tableColumns count="32">
    <tableColumn id="5" xr3:uid="{00000000-0010-0000-0600-000005000000}" name="Stich-_x000a_probe" totalsRowFunction="custom" dataDxfId="381" totalsRowDxfId="64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80" totalsRowDxfId="63" dataCellStyle="Standard 2"/>
    <tableColumn id="2" xr3:uid="{00000000-0010-0000-0600-000002000000}" name="Lfd._x000a_Nr." dataDxfId="379" totalsRowDxfId="62" dataCellStyle="Standard 2"/>
    <tableColumn id="6" xr3:uid="{00000000-0010-0000-0600-000006000000}" name="Beleg-_x000a_nummer_x000a_(optional)" dataDxfId="378" totalsRowDxfId="61" dataCellStyle="Währung 2"/>
    <tableColumn id="64" xr3:uid="{00000000-0010-0000-0600-000040000000}" name="Belegdatum" dataDxfId="377" totalsRowDxfId="60" dataCellStyle="Währung 2"/>
    <tableColumn id="7" xr3:uid="{00000000-0010-0000-0600-000007000000}" name="Rechnungsbetrag (€)" dataDxfId="376" totalsRowDxfId="59" dataCellStyle="Komma"/>
    <tableColumn id="8" xr3:uid="{00000000-0010-0000-0600-000008000000}" name="Verwendungszweck" dataDxfId="375" totalsRowDxfId="58" dataCellStyle="Standard 2"/>
    <tableColumn id="72" xr3:uid="{00000000-0010-0000-0600-000048000000}" name="Begründung der Projektrelevanz" dataDxfId="374" totalsRowDxfId="57" dataCellStyle="Standard 2"/>
    <tableColumn id="10" xr3:uid="{00000000-0010-0000-0600-00000A000000}" name="Anmerkungen Projektträger_x000a_(optional)" dataDxfId="373" totalsRowDxfId="56" dataCellStyle="Standard 2"/>
    <tableColumn id="11" xr3:uid="{00000000-0010-0000-0600-00000B000000}" name="eingereichter_x000a_Betrag (€)" totalsRowFunction="custom" dataDxfId="372" totalsRowDxfId="55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71" totalsRowDxfId="54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70" totalsRowDxfId="53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369" totalsRowDxfId="52" dataCellStyle="Standard 2"/>
    <tableColumn id="28" xr3:uid="{00000000-0010-0000-0600-00001C000000}" name="Stellungnahme Projektträger" dataDxfId="368" totalsRowDxfId="51" dataCellStyle="Standard 2"/>
    <tableColumn id="46" xr3:uid="{00000000-0010-0000-0600-00002E000000}" name="Finale Stellungnahme ÖIF" dataDxfId="367" totalsRowDxfId="50" dataCellStyle="Standard 2"/>
    <tableColumn id="60" xr3:uid="{00000000-0010-0000-0600-00003C000000}" name="Spalte1" dataDxfId="366" totalsRowDxfId="49" dataCellStyle="Standard 2"/>
    <tableColumn id="62" xr3:uid="{00000000-0010-0000-0600-00003E000000}" name="Grund für Differenz" dataDxfId="365" totalsRowDxfId="48" dataCellStyle="Standard 2"/>
    <tableColumn id="12" xr3:uid="{00000000-0010-0000-0600-00000C000000}" name="Verstoß gegen folgende Rechtsbasis" dataDxfId="364" totalsRowDxfId="47" dataCellStyle="Standard 2">
      <calculatedColumnFormula>IF(ISERROR(VLOOKUP(TabB4[[#This Row],[Grund für Differenz]],Datenquelle!$F$3:$G$17,2,FALSE)),"",VLOOKUP(TabB4[[#This Row],[Grund für Differenz]],Datenquelle!$F$3:$G$17,2,FALSE))</calculatedColumnFormula>
    </tableColumn>
    <tableColumn id="61" xr3:uid="{00000000-0010-0000-0600-00003D000000}" name="Spalte2" dataDxfId="363" totalsRowDxfId="46" dataCellStyle="Standard 2"/>
    <tableColumn id="22" xr3:uid="{00000000-0010-0000-0600-000016000000}" name="Grundprinzipien der Förderfähigkeit erfüllt" dataDxfId="362" totalsRowDxfId="45" dataCellStyle="Standard 2"/>
    <tableColumn id="20" xr3:uid="{00000000-0010-0000-0600-000014000000}" name="Belege lt. FRL vorhanden" dataDxfId="361" totalsRowDxfId="44" dataCellStyle="Standard 2"/>
    <tableColumn id="17" xr3:uid="{00000000-0010-0000-0600-000011000000}" name="Kosten budgetiert / freigegeben" dataDxfId="360" totalsRowDxfId="43" dataCellStyle="Standard 2"/>
    <tableColumn id="13" xr3:uid="{00000000-0010-0000-0600-00000D000000}" name="korrekt berechnet gemäß FRL" dataDxfId="359" totalsRowDxfId="42" dataCellStyle="Standard 2"/>
    <tableColumn id="18" xr3:uid="{00000000-0010-0000-0600-000012000000}" name="korrekt zugeordnet" dataDxfId="358" totalsRowDxfId="41" dataCellStyle="Standard 2"/>
    <tableColumn id="19" xr3:uid="{00000000-0010-0000-0600-000013000000}" name="Betrag (€) auf KST verbucht" dataDxfId="357" totalsRowDxfId="40" dataCellStyle="Standard 2"/>
    <tableColumn id="25" xr3:uid="{00000000-0010-0000-0600-000019000000}" name="USt. korrekt berücksichtigt" dataDxfId="356" totalsRowDxfId="39" dataCellStyle="Standard 2"/>
    <tableColumn id="30" xr3:uid="{00000000-0010-0000-0600-00001E000000}" name="a3" dataDxfId="355" totalsRowDxfId="38" dataCellStyle="Standard 2"/>
    <tableColumn id="3" xr3:uid="{00000000-0010-0000-0600-000003000000}" name="Lfd._x000a_Nr. f._x000a_Stich-_x000a_probe" totalsRowFunction="custom" dataDxfId="354" totalsRowDxfId="37" dataCellStyle="Standard 2">
      <calculatedColumnFormula>IF(OR(TabB4[[#This Row],[eingereichter
Betrag (€)]]=0,TabB4[[#This Row],[eingereichter
Betrag (€)]]=""),"",COUNTA($L$6:$L6)-COUNTIF(($L$6:$L6),0))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353" totalsRowDxfId="36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352" totalsRowDxfId="35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351" totalsRowDxfId="34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350" totalsRowDxfId="33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I157" totalsRowCount="1" headerRowDxfId="349" dataDxfId="348" totalsRowDxfId="347" headerRowCellStyle="Währung 2">
  <tableColumns count="33">
    <tableColumn id="5" xr3:uid="{00000000-0010-0000-0700-000005000000}" name="Stich-_x000a_probe" totalsRowFunction="custom" dataDxfId="346" totalsRowDxfId="32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345" totalsRowDxfId="31" dataCellStyle="Standard 2"/>
    <tableColumn id="2" xr3:uid="{00000000-0010-0000-0700-000002000000}" name="Lfd._x000a_Nr." dataDxfId="344" totalsRowDxfId="30" dataCellStyle="Standard 2"/>
    <tableColumn id="6" xr3:uid="{00000000-0010-0000-0700-000006000000}" name="Beleg-_x000a_nummer_x000a_(optional)" dataDxfId="343" totalsRowDxfId="29" dataCellStyle="Währung 2"/>
    <tableColumn id="64" xr3:uid="{00000000-0010-0000-0700-000040000000}" name="Belegdatum" dataDxfId="342" totalsRowDxfId="28" dataCellStyle="Währung 2"/>
    <tableColumn id="7" xr3:uid="{00000000-0010-0000-0700-000007000000}" name="Rechnungsbetrag (€)" dataDxfId="341" totalsRowDxfId="27" dataCellStyle="Komma"/>
    <tableColumn id="71" xr3:uid="{00000000-0010-0000-0700-000047000000}" name="Projektanteil (%)" dataDxfId="340" totalsRowDxfId="26" dataCellStyle="Prozent"/>
    <tableColumn id="8" xr3:uid="{00000000-0010-0000-0700-000008000000}" name="Verwendungszweck" dataDxfId="339" totalsRowDxfId="25" dataCellStyle="Standard 2"/>
    <tableColumn id="72" xr3:uid="{00000000-0010-0000-0700-000048000000}" name="Begründung der Projektrelevanz" dataDxfId="338" totalsRowDxfId="24" dataCellStyle="Standard 2"/>
    <tableColumn id="10" xr3:uid="{00000000-0010-0000-0700-00000A000000}" name="Anmerkungen Projektträger_x000a_(optional)" dataDxfId="337" totalsRowDxfId="23" dataCellStyle="Standard 2"/>
    <tableColumn id="11" xr3:uid="{00000000-0010-0000-0700-00000B000000}" name="eingereichter_x000a_Betrag (€)" totalsRowFunction="custom" dataDxfId="336" totalsRowDxfId="22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335" totalsRowDxfId="21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334" totalsRowDxfId="20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333" totalsRowDxfId="19" dataCellStyle="Standard 2"/>
    <tableColumn id="9" xr3:uid="{00000000-0010-0000-0700-000009000000}" name="Stellungnahme Projektträger" dataDxfId="332" totalsRowDxfId="18" dataCellStyle="Standard 2"/>
    <tableColumn id="28" xr3:uid="{00000000-0010-0000-0700-00001C000000}" name="Finale Stellungnahme ÖIF" dataDxfId="331" totalsRowDxfId="17" dataCellStyle="Standard 2"/>
    <tableColumn id="60" xr3:uid="{00000000-0010-0000-0700-00003C000000}" name="Spalte1" dataDxfId="330" totalsRowDxfId="16" dataCellStyle="Standard 2"/>
    <tableColumn id="46" xr3:uid="{00000000-0010-0000-0700-00002E000000}" name="Grund für Differenz" dataDxfId="329" totalsRowDxfId="15" dataCellStyle="Standard 2"/>
    <tableColumn id="29" xr3:uid="{00000000-0010-0000-0700-00001D000000}" name="Verstoß gegen folgende Rechtsbasis" dataDxfId="328" totalsRowDxfId="14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xr3:uid="{00000000-0010-0000-0700-00003D000000}" name="Spalte2" dataDxfId="327" totalsRowDxfId="13" dataCellStyle="Standard 2"/>
    <tableColumn id="23" xr3:uid="{00000000-0010-0000-0700-000017000000}" name="Grundprinzipien der Förderfähigkeit erfüllt" dataDxfId="326" totalsRowDxfId="12" dataCellStyle="Standard 2"/>
    <tableColumn id="20" xr3:uid="{00000000-0010-0000-0700-000014000000}" name="Belege lt. FRL vorhanden" dataDxfId="325" totalsRowDxfId="11" dataCellStyle="Standard 2"/>
    <tableColumn id="17" xr3:uid="{00000000-0010-0000-0700-000011000000}" name="Kosten budgetiert / freigegeben" dataDxfId="324" totalsRowDxfId="10" dataCellStyle="Standard 2"/>
    <tableColumn id="14" xr3:uid="{00000000-0010-0000-0700-00000E000000}" name="korrekt berechnet gemäß FRL" dataDxfId="323" totalsRowDxfId="9" dataCellStyle="Standard 2"/>
    <tableColumn id="18" xr3:uid="{00000000-0010-0000-0700-000012000000}" name="korrekt zugeordnet" dataDxfId="322" totalsRowDxfId="8" dataCellStyle="Standard 2"/>
    <tableColumn id="19" xr3:uid="{00000000-0010-0000-0700-000013000000}" name="Betrag (€) auf KST verbucht" dataDxfId="321" totalsRowDxfId="7" dataCellStyle="Standard 2"/>
    <tableColumn id="27" xr3:uid="{00000000-0010-0000-0700-00001B000000}" name="USt. korrekt berücksichtigt" dataDxfId="320" totalsRowDxfId="6" dataCellStyle="Standard 2"/>
    <tableColumn id="30" xr3:uid="{00000000-0010-0000-0700-00001E000000}" name="Spalte3" dataDxfId="319" totalsRowDxfId="5" dataCellStyle="Standard 2"/>
    <tableColumn id="3" xr3:uid="{00000000-0010-0000-0700-000003000000}" name="Lfd._x000a_Nr. f._x000a_Stich-_x000a_probe" totalsRowFunction="custom" dataDxfId="318" totalsRowDxfId="4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317" totalsRowDxfId="3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316" totalsRowDxfId="2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315" totalsRowDxfId="1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314" totalsRowDxfId="0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313" dataDxfId="312" totalsRowDxfId="311" headerRowCellStyle="Standard 2" dataCellStyle="Standard 2">
  <tableColumns count="45">
    <tableColumn id="1" xr3:uid="{00000000-0010-0000-0800-000001000000}" name="Ausgabenpositionen mit Belegen" totalsRowDxfId="310" dataCellStyle="Standard 2"/>
    <tableColumn id="12" xr3:uid="{00000000-0010-0000-0800-00000C000000}" name="Anzahl der_x000a_eingereichten Belege" totalsRowFunction="custom" totalsRowDxfId="309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308" totalsRowDxfId="307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306" totalsRowDxfId="305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304" totalsRowDxfId="303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302" totalsRowDxfId="301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300" totalsRowDxfId="299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298" totalsRowDxfId="297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296" totalsRowDxfId="295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294" totalsRowDxfId="293" dataCellStyle="Standard 2"/>
    <tableColumn id="4" xr3:uid="{00000000-0010-0000-0800-000004000000}" name="Budget" totalsRowDxfId="292" dataCellStyle="Standard 2">
      <calculatedColumnFormula>#REF!</calculatedColumnFormula>
    </tableColumn>
    <tableColumn id="5" xr3:uid="{00000000-0010-0000-0800-000005000000}" name="Anteil an Gesamt-budget" totalsRowDxfId="291" dataCellStyle="Prozent 2">
      <calculatedColumnFormula>#REF!</calculatedColumnFormula>
    </tableColumn>
    <tableColumn id="9" xr3:uid="{00000000-0010-0000-0800-000009000000}" name="IST-Ausgaben" totalsRowDxfId="290" dataCellStyle="Standard 2">
      <calculatedColumnFormula>#REF!</calculatedColumnFormula>
    </tableColumn>
    <tableColumn id="10" xr3:uid="{00000000-0010-0000-0800-00000A000000}" name="Anteil an gesamten direkten Kosten" totalsRowDxfId="289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288" totalsRowDxfId="287" dataCellStyle="Standard 2"/>
    <tableColumn id="13" xr3:uid="{00000000-0010-0000-0800-00000D000000}" name="Zu_x000a_prüfende Belege V1" totalsRowFunction="custom" totalsRowDxfId="286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285" totalsRowDxfId="284" dataCellStyle="Standard 2"/>
    <tableColumn id="15" xr3:uid="{00000000-0010-0000-0800-00000F000000}" name="Beleg-_x000a_über-_x000a_schuss" totalsRowDxfId="283" dataCellStyle="Standard 2">
      <calculatedColumnFormula>D12-R12</calculatedColumnFormula>
    </tableColumn>
    <tableColumn id="16" xr3:uid="{00000000-0010-0000-0800-000010000000}" name="IST-Aus-_x000a_gaben Belegüber-schuss" totalsRowDxfId="282" dataCellStyle="Währung 2">
      <calculatedColumnFormula>IF(T12&gt;0,O12,0)</calculatedColumnFormula>
    </tableColumn>
    <tableColumn id="17" xr3:uid="{00000000-0010-0000-0800-000011000000}" name="Anteil 1" totalsRowDxfId="281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totalsRowDxfId="280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279" totalsRowDxfId="278" dataCellStyle="Standard 2"/>
    <tableColumn id="20" xr3:uid="{00000000-0010-0000-0800-000014000000}" name="Beleg-_x000a_über-_x000a_schuss2" totalsRowDxfId="277" dataCellStyle="Standard 2">
      <calculatedColumnFormula>D12-W12</calculatedColumnFormula>
    </tableColumn>
    <tableColumn id="21" xr3:uid="{00000000-0010-0000-0800-000015000000}" name="IST-Aus-_x000a_gaben Belegüber-schuss2" totalsRowDxfId="276" dataCellStyle="Währung 2">
      <calculatedColumnFormula>IF(Y12&gt;0,O12,0)</calculatedColumnFormula>
    </tableColumn>
    <tableColumn id="22" xr3:uid="{00000000-0010-0000-0800-000016000000}" name="Anteil 2" totalsRowDxfId="275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totalsRowDxfId="274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273" totalsRowDxfId="272" dataCellStyle="Standard 2"/>
    <tableColumn id="25" xr3:uid="{00000000-0010-0000-0800-000019000000}" name="Beleg-_x000a_über-_x000a_schuss3" totalsRowDxfId="271" dataCellStyle="Standard 2">
      <calculatedColumnFormula>D12-AB12</calculatedColumnFormula>
    </tableColumn>
    <tableColumn id="26" xr3:uid="{00000000-0010-0000-0800-00001A000000}" name="IST-Aus-_x000a_gaben Belegüber-schuss3" totalsRowDxfId="270" dataCellStyle="Währung 2">
      <calculatedColumnFormula>IF(AD12&gt;0,O12,0)</calculatedColumnFormula>
    </tableColumn>
    <tableColumn id="27" xr3:uid="{00000000-0010-0000-0800-00001B000000}" name="Anteil 3" totalsRowDxfId="269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totalsRowDxfId="268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267" totalsRowDxfId="266" dataCellStyle="Standard 2"/>
    <tableColumn id="30" xr3:uid="{00000000-0010-0000-0800-00001E000000}" name="Beleg-_x000a_über-_x000a_schuss4" totalsRowDxfId="265" dataCellStyle="Standard 2">
      <calculatedColumnFormula>D12-AG12</calculatedColumnFormula>
    </tableColumn>
    <tableColumn id="31" xr3:uid="{00000000-0010-0000-0800-00001F000000}" name="IST-Aus-_x000a_gaben Belegüber-schuss4" totalsRowDxfId="264" dataCellStyle="Währung 2">
      <calculatedColumnFormula>IF(AI12&gt;0,O12,0)</calculatedColumnFormula>
    </tableColumn>
    <tableColumn id="32" xr3:uid="{00000000-0010-0000-0800-000020000000}" name="Anteil 4" totalsRowDxfId="263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totalsRowDxfId="262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261" totalsRowDxfId="260" dataCellStyle="Standard 2"/>
    <tableColumn id="35" xr3:uid="{00000000-0010-0000-0800-000023000000}" name="Beleg-_x000a_über-_x000a_schuss5" dataDxfId="259" totalsRowDxfId="258" dataCellStyle="Standard 2">
      <calculatedColumnFormula>D12-AL12</calculatedColumnFormula>
    </tableColumn>
    <tableColumn id="36" xr3:uid="{00000000-0010-0000-0800-000024000000}" name="IST-Aus-_x000a_gaben Belegüber-schuss5" totalsRowDxfId="257" dataCellStyle="Währung 2">
      <calculatedColumnFormula>IF(AN12&gt;0,O12,0)</calculatedColumnFormula>
    </tableColumn>
    <tableColumn id="37" xr3:uid="{00000000-0010-0000-0800-000025000000}" name="Anteil 5" totalsRowDxfId="256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totalsRowDxfId="255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254" totalsRowDxfId="253" dataCellStyle="Standard 2"/>
    <tableColumn id="40" xr3:uid="{00000000-0010-0000-0800-000028000000}" name="Beleg-_x000a_über-_x000a_schuss6" dataDxfId="252" totalsRowDxfId="251" dataCellStyle="Standard 2">
      <calculatedColumnFormula>D12-AQ12</calculatedColumnFormula>
    </tableColumn>
    <tableColumn id="41" xr3:uid="{00000000-0010-0000-0800-000029000000}" name="IST-Aus-_x000a_gaben Belegüber-schuss6" dataDxfId="250" totalsRowDxfId="249" dataCellStyle="Währung 2">
      <calculatedColumnFormula>IF(AS12&gt;0,O12,0)</calculatedColumnFormula>
    </tableColumn>
    <tableColumn id="42" xr3:uid="{00000000-0010-0000-0800-00002A000000}" name="Anteil 6" dataDxfId="248" totalsRowDxfId="247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0" tint="-0.34998626667073579"/>
    <pageSetUpPr fitToPage="1"/>
  </sheetPr>
  <dimension ref="B2:H59"/>
  <sheetViews>
    <sheetView showGridLines="0" tabSelected="1" topLeftCell="B1" zoomScaleNormal="100" workbookViewId="0">
      <selection activeCell="G30" sqref="G30"/>
    </sheetView>
  </sheetViews>
  <sheetFormatPr baseColWidth="10" defaultRowHeight="12.75" x14ac:dyDescent="0.2"/>
  <cols>
    <col min="1" max="2" width="2.7109375" style="59" customWidth="1"/>
    <col min="3" max="3" width="110.7109375" style="60" customWidth="1"/>
    <col min="4" max="4" width="2.7109375" style="59" customWidth="1"/>
    <col min="5" max="8" width="11.42578125" style="59" customWidth="1"/>
    <col min="9" max="16384" width="11.42578125" style="59"/>
  </cols>
  <sheetData>
    <row r="2" spans="2:6" ht="18.75" customHeight="1" x14ac:dyDescent="0.2">
      <c r="B2" s="61"/>
      <c r="C2" s="58"/>
      <c r="D2" s="61"/>
    </row>
    <row r="3" spans="2:6" ht="25.5" customHeight="1" x14ac:dyDescent="0.2">
      <c r="B3" s="61"/>
      <c r="C3" s="56" t="s">
        <v>164</v>
      </c>
      <c r="D3" s="61"/>
    </row>
    <row r="4" spans="2:6" ht="18.75" customHeight="1" x14ac:dyDescent="0.2">
      <c r="B4" s="61"/>
      <c r="C4" s="57"/>
      <c r="D4" s="61"/>
      <c r="F4" s="113"/>
    </row>
    <row r="5" spans="2:6" ht="18.75" customHeight="1" x14ac:dyDescent="0.2">
      <c r="B5" s="61"/>
      <c r="C5" s="159" t="s">
        <v>165</v>
      </c>
      <c r="D5" s="61"/>
    </row>
    <row r="6" spans="2:6" ht="18.75" customHeight="1" x14ac:dyDescent="0.2">
      <c r="B6" s="61"/>
      <c r="C6" s="99" t="s">
        <v>166</v>
      </c>
      <c r="D6" s="61"/>
    </row>
    <row r="7" spans="2:6" ht="25.5" x14ac:dyDescent="0.2">
      <c r="B7" s="61"/>
      <c r="C7" s="106" t="s">
        <v>224</v>
      </c>
      <c r="D7" s="61"/>
    </row>
    <row r="8" spans="2:6" ht="18.75" customHeight="1" x14ac:dyDescent="0.2">
      <c r="B8" s="61"/>
      <c r="C8" s="108" t="s">
        <v>227</v>
      </c>
      <c r="D8" s="61"/>
    </row>
    <row r="9" spans="2:6" ht="18.75" customHeight="1" x14ac:dyDescent="0.2">
      <c r="B9" s="61"/>
      <c r="C9" s="57"/>
      <c r="D9" s="61"/>
    </row>
    <row r="10" spans="2:6" ht="18.75" customHeight="1" x14ac:dyDescent="0.2">
      <c r="B10" s="61"/>
      <c r="C10" s="159" t="s">
        <v>206</v>
      </c>
      <c r="D10" s="61"/>
    </row>
    <row r="11" spans="2:6" ht="18.75" customHeight="1" x14ac:dyDescent="0.2">
      <c r="B11" s="61"/>
      <c r="C11" s="99" t="s">
        <v>207</v>
      </c>
      <c r="D11" s="61"/>
    </row>
    <row r="12" spans="2:6" ht="18.75" customHeight="1" x14ac:dyDescent="0.2">
      <c r="B12" s="61"/>
      <c r="C12" s="57"/>
      <c r="D12" s="61"/>
    </row>
    <row r="13" spans="2:6" ht="18.75" customHeight="1" x14ac:dyDescent="0.2">
      <c r="B13" s="61"/>
      <c r="C13" s="159" t="s">
        <v>167</v>
      </c>
      <c r="D13" s="61"/>
    </row>
    <row r="14" spans="2:6" ht="18.75" customHeight="1" x14ac:dyDescent="0.2">
      <c r="B14" s="61"/>
      <c r="C14" s="62" t="s">
        <v>168</v>
      </c>
      <c r="D14" s="61"/>
    </row>
    <row r="15" spans="2:6" ht="18.75" customHeight="1" x14ac:dyDescent="0.2">
      <c r="B15" s="61"/>
      <c r="C15" s="57"/>
      <c r="D15" s="61"/>
    </row>
    <row r="16" spans="2:6" ht="18.75" customHeight="1" x14ac:dyDescent="0.2">
      <c r="B16" s="61"/>
      <c r="C16" s="159" t="s">
        <v>12</v>
      </c>
      <c r="D16" s="61"/>
    </row>
    <row r="17" spans="2:8" ht="18.75" customHeight="1" x14ac:dyDescent="0.2">
      <c r="B17" s="61"/>
      <c r="C17" s="99" t="s">
        <v>208</v>
      </c>
      <c r="D17" s="61"/>
    </row>
    <row r="18" spans="2:8" ht="18.75" customHeight="1" x14ac:dyDescent="0.2">
      <c r="B18" s="61"/>
      <c r="C18" s="108" t="s">
        <v>228</v>
      </c>
      <c r="D18" s="61"/>
    </row>
    <row r="19" spans="2:8" ht="18.75" customHeight="1" x14ac:dyDescent="0.2">
      <c r="B19" s="61"/>
      <c r="C19" s="99" t="s">
        <v>209</v>
      </c>
      <c r="D19" s="61"/>
    </row>
    <row r="20" spans="2:8" ht="18.75" customHeight="1" x14ac:dyDescent="0.2">
      <c r="B20" s="61"/>
      <c r="C20" s="99" t="s">
        <v>210</v>
      </c>
      <c r="D20" s="61"/>
    </row>
    <row r="21" spans="2:8" ht="18.75" customHeight="1" x14ac:dyDescent="0.2">
      <c r="B21" s="61"/>
      <c r="C21" s="57"/>
      <c r="D21" s="61"/>
    </row>
    <row r="22" spans="2:8" ht="18.75" customHeight="1" x14ac:dyDescent="0.2">
      <c r="B22" s="61"/>
      <c r="C22" s="159" t="s">
        <v>169</v>
      </c>
      <c r="D22" s="61"/>
    </row>
    <row r="23" spans="2:8" ht="18.75" customHeight="1" x14ac:dyDescent="0.2">
      <c r="B23" s="61"/>
      <c r="C23" s="62" t="s">
        <v>170</v>
      </c>
      <c r="D23" s="61"/>
    </row>
    <row r="24" spans="2:8" ht="18.75" customHeight="1" x14ac:dyDescent="0.2">
      <c r="B24" s="61"/>
      <c r="C24" s="57"/>
      <c r="D24" s="61"/>
    </row>
    <row r="25" spans="2:8" ht="18.75" customHeight="1" x14ac:dyDescent="0.2">
      <c r="B25" s="61"/>
      <c r="C25" s="159" t="s">
        <v>171</v>
      </c>
      <c r="D25" s="61"/>
    </row>
    <row r="26" spans="2:8" ht="18.75" customHeight="1" x14ac:dyDescent="0.2">
      <c r="B26" s="61"/>
      <c r="C26" s="62" t="s">
        <v>172</v>
      </c>
      <c r="D26" s="61"/>
    </row>
    <row r="27" spans="2:8" ht="18.75" customHeight="1" x14ac:dyDescent="0.2">
      <c r="B27" s="61"/>
      <c r="C27" s="107" t="s">
        <v>213</v>
      </c>
      <c r="D27" s="61"/>
      <c r="H27" s="105"/>
    </row>
    <row r="28" spans="2:8" ht="18.75" customHeight="1" x14ac:dyDescent="0.2">
      <c r="B28" s="61"/>
      <c r="C28" s="130" t="s">
        <v>266</v>
      </c>
      <c r="D28" s="61"/>
    </row>
    <row r="29" spans="2:8" ht="18.75" customHeight="1" x14ac:dyDescent="0.2">
      <c r="B29" s="61"/>
      <c r="C29" s="62" t="s">
        <v>173</v>
      </c>
      <c r="D29" s="61"/>
    </row>
    <row r="30" spans="2:8" ht="18.75" customHeight="1" x14ac:dyDescent="0.2">
      <c r="B30" s="61"/>
      <c r="C30" s="62" t="s">
        <v>174</v>
      </c>
      <c r="D30" s="61"/>
    </row>
    <row r="31" spans="2:8" ht="18.75" customHeight="1" x14ac:dyDescent="0.2">
      <c r="B31" s="61"/>
      <c r="C31" s="62" t="s">
        <v>175</v>
      </c>
      <c r="D31" s="61"/>
    </row>
    <row r="32" spans="2:8" ht="25.5" x14ac:dyDescent="0.2">
      <c r="B32" s="61"/>
      <c r="C32" s="106" t="s">
        <v>225</v>
      </c>
      <c r="D32" s="61"/>
      <c r="H32" s="105"/>
    </row>
    <row r="33" spans="2:4" ht="25.5" x14ac:dyDescent="0.2">
      <c r="B33" s="61"/>
      <c r="C33" s="106" t="s">
        <v>226</v>
      </c>
      <c r="D33" s="61"/>
    </row>
    <row r="34" spans="2:4" ht="18.75" customHeight="1" x14ac:dyDescent="0.2">
      <c r="B34" s="61"/>
      <c r="C34" s="62" t="s">
        <v>176</v>
      </c>
      <c r="D34" s="61"/>
    </row>
    <row r="35" spans="2:4" ht="18.75" customHeight="1" x14ac:dyDescent="0.2">
      <c r="B35" s="61"/>
      <c r="C35" s="100" t="s">
        <v>211</v>
      </c>
      <c r="D35" s="61"/>
    </row>
    <row r="36" spans="2:4" ht="18.75" customHeight="1" x14ac:dyDescent="0.2">
      <c r="B36" s="61"/>
      <c r="C36" s="62" t="s">
        <v>177</v>
      </c>
      <c r="D36" s="61"/>
    </row>
    <row r="37" spans="2:4" ht="18.75" customHeight="1" x14ac:dyDescent="0.2">
      <c r="B37" s="61"/>
      <c r="C37" s="57"/>
      <c r="D37" s="61"/>
    </row>
    <row r="38" spans="2:4" ht="18.75" customHeight="1" x14ac:dyDescent="0.2">
      <c r="B38" s="61"/>
      <c r="C38" s="159" t="s">
        <v>263</v>
      </c>
      <c r="D38" s="61"/>
    </row>
    <row r="39" spans="2:4" ht="26.25" customHeight="1" x14ac:dyDescent="0.2">
      <c r="B39" s="61"/>
      <c r="C39" s="130" t="s">
        <v>264</v>
      </c>
      <c r="D39" s="61"/>
    </row>
    <row r="40" spans="2:4" ht="18.75" customHeight="1" x14ac:dyDescent="0.2">
      <c r="B40" s="61"/>
      <c r="C40" s="57"/>
      <c r="D40" s="61"/>
    </row>
    <row r="41" spans="2:4" ht="18.75" customHeight="1" x14ac:dyDescent="0.2">
      <c r="B41" s="61"/>
      <c r="C41" s="159" t="s">
        <v>178</v>
      </c>
      <c r="D41" s="61"/>
    </row>
    <row r="42" spans="2:4" ht="18.75" customHeight="1" x14ac:dyDescent="0.2">
      <c r="B42" s="61"/>
      <c r="C42" s="108" t="s">
        <v>229</v>
      </c>
      <c r="D42" s="61"/>
    </row>
    <row r="43" spans="2:4" ht="18.75" customHeight="1" x14ac:dyDescent="0.2">
      <c r="B43" s="61"/>
      <c r="C43" s="58"/>
      <c r="D43" s="61"/>
    </row>
    <row r="44" spans="2:4" ht="18.75" customHeight="1" x14ac:dyDescent="0.2">
      <c r="B44" s="61"/>
      <c r="C44" s="159" t="s">
        <v>64</v>
      </c>
      <c r="D44" s="61"/>
    </row>
    <row r="45" spans="2:4" ht="18.75" customHeight="1" x14ac:dyDescent="0.2">
      <c r="B45" s="61"/>
      <c r="C45" s="62" t="s">
        <v>179</v>
      </c>
      <c r="D45" s="61"/>
    </row>
    <row r="46" spans="2:4" ht="18.75" customHeight="1" x14ac:dyDescent="0.2">
      <c r="B46" s="61"/>
      <c r="C46" s="57"/>
      <c r="D46" s="61"/>
    </row>
    <row r="47" spans="2:4" ht="18.75" customHeight="1" x14ac:dyDescent="0.2">
      <c r="B47" s="61"/>
      <c r="C47" s="159" t="s">
        <v>271</v>
      </c>
      <c r="D47" s="61"/>
    </row>
    <row r="48" spans="2:4" ht="18.75" customHeight="1" x14ac:dyDescent="0.2">
      <c r="B48" s="61"/>
      <c r="C48" s="108" t="s">
        <v>179</v>
      </c>
      <c r="D48" s="61"/>
    </row>
    <row r="49" spans="2:4" ht="18.75" customHeight="1" x14ac:dyDescent="0.2">
      <c r="B49" s="61"/>
      <c r="C49" s="58"/>
      <c r="D49" s="61"/>
    </row>
    <row r="50" spans="2:4" ht="18.75" customHeight="1" x14ac:dyDescent="0.2">
      <c r="B50" s="61"/>
      <c r="C50" s="159" t="s">
        <v>270</v>
      </c>
      <c r="D50" s="61"/>
    </row>
    <row r="51" spans="2:4" ht="18.75" customHeight="1" x14ac:dyDescent="0.2">
      <c r="B51" s="61"/>
      <c r="C51" s="62" t="s">
        <v>179</v>
      </c>
      <c r="D51" s="61"/>
    </row>
    <row r="52" spans="2:4" ht="18.75" customHeight="1" x14ac:dyDescent="0.2">
      <c r="B52" s="61"/>
      <c r="C52" s="108" t="s">
        <v>180</v>
      </c>
      <c r="D52" s="61"/>
    </row>
    <row r="53" spans="2:4" ht="18.75" customHeight="1" x14ac:dyDescent="0.2">
      <c r="B53" s="61"/>
      <c r="C53" s="57"/>
      <c r="D53" s="61"/>
    </row>
    <row r="54" spans="2:4" ht="18.75" customHeight="1" x14ac:dyDescent="0.2">
      <c r="B54" s="61"/>
      <c r="C54" s="159" t="s">
        <v>272</v>
      </c>
      <c r="D54" s="61"/>
    </row>
    <row r="55" spans="2:4" ht="18.75" customHeight="1" x14ac:dyDescent="0.2">
      <c r="B55" s="61"/>
      <c r="C55" s="62" t="s">
        <v>179</v>
      </c>
      <c r="D55" s="61"/>
    </row>
    <row r="56" spans="2:4" ht="18.75" customHeight="1" x14ac:dyDescent="0.2">
      <c r="C56" s="108" t="s">
        <v>181</v>
      </c>
    </row>
    <row r="58" spans="2:4" ht="18.75" customHeight="1" x14ac:dyDescent="0.2">
      <c r="C58" s="159" t="s">
        <v>24</v>
      </c>
    </row>
    <row r="59" spans="2:4" ht="18.75" customHeight="1" x14ac:dyDescent="0.2">
      <c r="C59" s="62" t="s">
        <v>179</v>
      </c>
    </row>
  </sheetData>
  <sheetProtection algorithmName="SHA-512" hashValue="2u74J1rF/7AJ1LZZkOruHZGIiBVneCJH823JcTsQTMfcuevah22SH2igf/NILPEflxY4YHMdc19UT3ukMtxD8Q==" saltValue="4lixcAxYdqbN80uya+D8Lw==" spinCount="100000" sheet="1" objects="1" scenarios="1" formatCells="0" select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6">
    <tabColor theme="4" tint="0.39997558519241921"/>
    <pageSetUpPr fitToPage="1"/>
  </sheetPr>
  <dimension ref="A1:BD157"/>
  <sheetViews>
    <sheetView showGridLines="0" zoomScaleNormal="100" workbookViewId="0">
      <selection activeCell="L21" sqref="L21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8" width="16.7109375" style="197" customWidth="1"/>
    <col min="9" max="11" width="30.7109375" style="197" customWidth="1"/>
    <col min="12" max="12" width="15.85546875" style="199" customWidth="1"/>
    <col min="13" max="13" width="15.85546875" style="199" hidden="1" customWidth="1" outlineLevel="1"/>
    <col min="14" max="14" width="15.85546875" style="224" hidden="1" customWidth="1" outlineLevel="1"/>
    <col min="15" max="16" width="30.7109375" style="197" hidden="1" customWidth="1" outlineLevel="1"/>
    <col min="17" max="17" width="30.7109375" style="197" hidden="1" customWidth="1" outlineLevel="2"/>
    <col min="18" max="18" width="2.7109375" style="197" hidden="1" customWidth="1" outlineLevel="2"/>
    <col min="19" max="20" width="30.7109375" style="226" hidden="1" customWidth="1" outlineLevel="2"/>
    <col min="21" max="21" width="2.7109375" style="197" hidden="1" customWidth="1" outlineLevel="2"/>
    <col min="22" max="28" width="10.7109375" style="197" hidden="1" customWidth="1" outlineLevel="2"/>
    <col min="29" max="29" width="2.7109375" style="197" hidden="1" customWidth="1" outlineLevel="2"/>
    <col min="30" max="32" width="10.7109375" style="19" hidden="1" customWidth="1" outlineLevel="2"/>
    <col min="33" max="34" width="10.7109375" style="224" hidden="1" customWidth="1" outlineLevel="2"/>
    <col min="35" max="35" width="21.28515625" style="19" hidden="1" customWidth="1" outlineLevel="1"/>
    <col min="36" max="36" width="3.7109375" style="19" hidden="1" customWidth="1" outlineLevel="1"/>
    <col min="37" max="37" width="14.42578125" style="19" customWidth="1" collapsed="1"/>
    <col min="38" max="54" width="10.85546875" style="19" customWidth="1"/>
    <col min="55" max="16384" width="10.85546875" style="19"/>
  </cols>
  <sheetData>
    <row r="1" spans="2:39" x14ac:dyDescent="0.2">
      <c r="D1" s="225" t="str">
        <f>IF(Deckblatt!D7="","","Projektnummer: " &amp; Deckblatt!D6 &amp; ", Projektträger: " &amp; Deckblatt!D7)</f>
        <v/>
      </c>
      <c r="L1" s="198"/>
    </row>
    <row r="2" spans="2:39" x14ac:dyDescent="0.2">
      <c r="B2" s="2"/>
      <c r="C2" s="2"/>
      <c r="D2" s="2"/>
      <c r="E2" s="2"/>
      <c r="F2" s="201"/>
      <c r="G2" s="201"/>
      <c r="H2" s="203"/>
      <c r="I2" s="203"/>
      <c r="J2" s="203"/>
      <c r="K2" s="203"/>
      <c r="L2" s="1"/>
      <c r="M2" s="1"/>
      <c r="N2" s="227"/>
      <c r="O2" s="203"/>
      <c r="P2" s="203"/>
      <c r="Q2" s="203"/>
      <c r="R2" s="203"/>
      <c r="S2" s="228"/>
      <c r="T2" s="228"/>
      <c r="U2" s="203"/>
      <c r="V2" s="203"/>
      <c r="W2" s="203"/>
      <c r="X2" s="203"/>
      <c r="Y2" s="203"/>
      <c r="Z2" s="203"/>
      <c r="AA2" s="203"/>
      <c r="AB2" s="203"/>
      <c r="AC2" s="203"/>
      <c r="AD2" s="2"/>
      <c r="AE2" s="2"/>
      <c r="AF2" s="2"/>
      <c r="AG2" s="227"/>
      <c r="AH2" s="227"/>
      <c r="AK2" s="204"/>
    </row>
    <row r="3" spans="2:39" ht="15.75" x14ac:dyDescent="0.2">
      <c r="B3" s="2"/>
      <c r="D3" s="205" t="s">
        <v>268</v>
      </c>
      <c r="E3" s="205"/>
      <c r="F3" s="201"/>
      <c r="G3" s="201"/>
      <c r="H3" s="203"/>
      <c r="I3" s="203"/>
      <c r="J3" s="203"/>
      <c r="K3" s="203"/>
      <c r="L3" s="1"/>
      <c r="M3" s="1"/>
      <c r="N3" s="227"/>
      <c r="O3" s="203"/>
      <c r="P3" s="203"/>
      <c r="Q3" s="203"/>
      <c r="R3" s="205"/>
      <c r="S3" s="205" t="s">
        <v>184</v>
      </c>
      <c r="T3" s="228"/>
      <c r="U3" s="205"/>
      <c r="V3" s="205" t="s">
        <v>199</v>
      </c>
      <c r="W3" s="203"/>
      <c r="X3" s="203"/>
      <c r="Y3" s="203"/>
      <c r="Z3" s="203"/>
      <c r="AA3" s="203"/>
      <c r="AB3" s="203"/>
      <c r="AC3" s="205"/>
      <c r="AD3" s="205" t="s">
        <v>99</v>
      </c>
      <c r="AE3" s="2"/>
      <c r="AF3" s="2"/>
      <c r="AG3" s="227"/>
      <c r="AH3" s="227"/>
      <c r="AK3" s="204"/>
    </row>
    <row r="4" spans="2:39" x14ac:dyDescent="0.2">
      <c r="B4" s="2"/>
      <c r="C4" s="2"/>
      <c r="D4" s="2"/>
      <c r="E4" s="2"/>
      <c r="F4" s="201"/>
      <c r="G4" s="201"/>
      <c r="H4" s="203"/>
      <c r="I4" s="203"/>
      <c r="J4" s="203"/>
      <c r="K4" s="203"/>
      <c r="L4" s="1"/>
      <c r="M4" s="1"/>
      <c r="N4" s="227"/>
      <c r="O4" s="203"/>
      <c r="P4" s="203"/>
      <c r="Q4" s="203"/>
      <c r="R4" s="203"/>
      <c r="S4" s="228"/>
      <c r="T4" s="228"/>
      <c r="U4" s="203"/>
      <c r="V4" s="203"/>
      <c r="W4" s="203"/>
      <c r="X4" s="203"/>
      <c r="Y4" s="203"/>
      <c r="Z4" s="203"/>
      <c r="AA4" s="203"/>
      <c r="AB4" s="203"/>
      <c r="AC4" s="203"/>
      <c r="AD4" s="2"/>
      <c r="AE4" s="2"/>
      <c r="AF4" s="2"/>
      <c r="AG4" s="227"/>
      <c r="AH4" s="227"/>
      <c r="AK4" s="204"/>
    </row>
    <row r="5" spans="2:39" s="206" customFormat="1" ht="63.75" x14ac:dyDescent="0.2">
      <c r="B5" s="207"/>
      <c r="C5" s="208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11" t="s">
        <v>76</v>
      </c>
      <c r="I5" s="211" t="s">
        <v>14</v>
      </c>
      <c r="J5" s="211" t="s">
        <v>20</v>
      </c>
      <c r="K5" s="211" t="s">
        <v>233</v>
      </c>
      <c r="L5" s="212" t="s">
        <v>9</v>
      </c>
      <c r="M5" s="231" t="s">
        <v>94</v>
      </c>
      <c r="N5" s="231" t="s">
        <v>205</v>
      </c>
      <c r="O5" s="214" t="s">
        <v>93</v>
      </c>
      <c r="P5" s="214" t="s">
        <v>91</v>
      </c>
      <c r="Q5" s="214" t="s">
        <v>92</v>
      </c>
      <c r="R5" s="232" t="s">
        <v>74</v>
      </c>
      <c r="S5" s="233" t="s">
        <v>184</v>
      </c>
      <c r="T5" s="213" t="s">
        <v>185</v>
      </c>
      <c r="U5" s="232" t="s">
        <v>69</v>
      </c>
      <c r="V5" s="234" t="s">
        <v>252</v>
      </c>
      <c r="W5" s="234" t="s">
        <v>238</v>
      </c>
      <c r="X5" s="234" t="s">
        <v>201</v>
      </c>
      <c r="Y5" s="234" t="s">
        <v>247</v>
      </c>
      <c r="Z5" s="234" t="s">
        <v>27</v>
      </c>
      <c r="AA5" s="234" t="s">
        <v>26</v>
      </c>
      <c r="AB5" s="234" t="s">
        <v>29</v>
      </c>
      <c r="AC5" s="291" t="s">
        <v>100</v>
      </c>
      <c r="AD5" s="235" t="s">
        <v>3</v>
      </c>
      <c r="AE5" s="235" t="s">
        <v>4</v>
      </c>
      <c r="AF5" s="235" t="s">
        <v>190</v>
      </c>
      <c r="AG5" s="236" t="s">
        <v>191</v>
      </c>
      <c r="AH5" s="236" t="s">
        <v>192</v>
      </c>
      <c r="AI5" s="207"/>
      <c r="AJ5" s="19"/>
      <c r="AK5" s="19"/>
      <c r="AL5" s="19"/>
      <c r="AM5" s="204"/>
    </row>
    <row r="6" spans="2:39" s="23" customFormat="1" ht="12.75" hidden="1" customHeight="1" x14ac:dyDescent="0.2">
      <c r="B6" s="238"/>
      <c r="C6" s="238">
        <f>IF(TabB2[[#This Row],[Zufalls-
zahl wenn
lfd. Nr.]]=0,0,IF(RANK(TabB2[[#This Row],[Zufalls-
zahl wenn
lfd. Nr.]],TabB2[Zufalls-
zahl wenn
lfd. Nr.])&lt;=TabB2[[#Totals],[Zufalls-
zahl]],1,0))</f>
        <v>0</v>
      </c>
      <c r="D6" s="239"/>
      <c r="E6" s="239"/>
      <c r="F6" s="240"/>
      <c r="G6" s="286"/>
      <c r="H6" s="243"/>
      <c r="I6" s="241"/>
      <c r="J6" s="241"/>
      <c r="K6" s="241"/>
      <c r="L6" s="242"/>
      <c r="M6" s="242"/>
      <c r="N6" s="243">
        <f>(TabB2[[#This Row],[förderfähiger 
Betrag nach Prüfung ÖIF (€)]]-TabB2[[#This Row],[eingereichter
Betrag (€)]])*IF(TabB2[[#This Row],[Stich-
probe]]&gt;0,1,0)</f>
        <v>0</v>
      </c>
      <c r="O6" s="241"/>
      <c r="P6" s="241"/>
      <c r="Q6" s="241"/>
      <c r="R6" s="244"/>
      <c r="S6" s="245" t="s">
        <v>234</v>
      </c>
      <c r="T6" s="245" t="str">
        <f>IF(ISERROR(VLOOKUP(TabB2[[#This Row],[Grund für Differenz]],Datenquelle!$F$3:$G$17,2,FALSE)),"",VLOOKUP(TabB2[[#This Row],[Grund für Differenz]],Datenquelle!$F$3:$G$17,2,FALSE))</f>
        <v/>
      </c>
      <c r="U6" s="244"/>
      <c r="V6" s="246"/>
      <c r="W6" s="246"/>
      <c r="X6" s="246"/>
      <c r="Y6" s="246"/>
      <c r="Z6" s="246"/>
      <c r="AA6" s="246"/>
      <c r="AB6" s="246"/>
      <c r="AC6" s="299"/>
      <c r="AD6" s="238" t="str">
        <f>IF(OR(TabB2[[#This Row],[eingereichter
Betrag (€)]]=0,TabB2[[#This Row],[eingereichter
Betrag (€)]]=""),"",COUNTA($L$6:$L6)-COUNTIF(($L$6:$L6),0))</f>
        <v/>
      </c>
      <c r="AE6" s="247">
        <f t="shared" ref="AE6:AE69" ca="1" si="0">RAND()</f>
        <v>0.1857557541051561</v>
      </c>
      <c r="AF6" s="248">
        <f>IF(TabB2[[#This Row],[Lfd.
Nr. f.
Stich-
probe]]&lt;&gt;"",TabB2[[#This Row],[Zufalls-
zahl]],0)</f>
        <v>0</v>
      </c>
      <c r="AG6" s="249">
        <f>IF(TabB2[[#This Row],[Stich-
probe]]&gt;0,IF(TabB2[[#This Row],[Differenz
förderfähig/
eingereicht nach Prüfung ÖIF (€)]]&lt;&gt;0,1,0),0)</f>
        <v>0</v>
      </c>
      <c r="AH6" s="250">
        <f>IF(TabB2[[#This Row],[Stich-
probe]]=0,0,TabB2[[#This Row],[Stich-
probe]]*TabB2[[#This Row],[Differenz
förderfähig/
eingereicht nach Prüfung ÖIF (€)]]/TabB2[[#This Row],[eingereichter
Betrag (€)]]*-1)</f>
        <v>0</v>
      </c>
      <c r="AI6" s="238"/>
    </row>
    <row r="7" spans="2:39" x14ac:dyDescent="0.2">
      <c r="B7" s="2"/>
      <c r="C7" s="251">
        <f>IF(TabB2[[#This Row],[Zufalls-
zahl wenn
lfd. Nr.]]=0,0,IF(RANK(TabB2[[#This Row],[Zufalls-
zahl wenn
lfd. Nr.]],TabB2[Zufalls-
zahl wenn
lfd. Nr.])&lt;=TabB2[[#Totals],[Zufalls-
zahl]],1,0))</f>
        <v>0</v>
      </c>
      <c r="D7" s="194" t="s">
        <v>265</v>
      </c>
      <c r="E7" s="207">
        <v>1</v>
      </c>
      <c r="F7" s="7"/>
      <c r="G7" s="17"/>
      <c r="H7" s="35"/>
      <c r="I7" s="4"/>
      <c r="J7" s="4"/>
      <c r="K7" s="4"/>
      <c r="L7" s="128"/>
      <c r="M7" s="216"/>
      <c r="N7" s="252">
        <f>(TabB2[[#This Row],[förderfähiger 
Betrag nach Prüfung ÖIF (€)]]-TabB2[[#This Row],[eingereichter
Betrag (€)]])*IF(TabB2[[#This Row],[Stich-
probe]]&gt;0,1,0)</f>
        <v>0</v>
      </c>
      <c r="O7" s="215"/>
      <c r="P7" s="215"/>
      <c r="Q7" s="215"/>
      <c r="R7" s="253"/>
      <c r="S7" s="6"/>
      <c r="T7" s="6" t="str">
        <f>IF(ISERROR(VLOOKUP(TabB2[[#This Row],[Grund für Differenz]],Datenquelle!$F$3:$G$17,2,FALSE)),"",VLOOKUP(TabB2[[#This Row],[Grund für Differenz]],Datenquelle!$F$3:$G$17,2,FALSE))</f>
        <v/>
      </c>
      <c r="U7" s="253"/>
      <c r="V7" s="254"/>
      <c r="W7" s="254"/>
      <c r="X7" s="254"/>
      <c r="Y7" s="254"/>
      <c r="Z7" s="254"/>
      <c r="AA7" s="254"/>
      <c r="AB7" s="254"/>
      <c r="AC7" s="300"/>
      <c r="AD7" s="2" t="str">
        <f>IF(OR(TabB2[[#This Row],[eingereichter
Betrag (€)]]=0,TabB2[[#This Row],[eingereichter
Betrag (€)]]=""),"",COUNTA($L$6:$L7)-COUNTIF(($L$6:$L7),0))</f>
        <v/>
      </c>
      <c r="AE7" s="255">
        <f ca="1">RAND()</f>
        <v>0.39385458884157554</v>
      </c>
      <c r="AF7" s="256">
        <f>IF(TabB2[[#This Row],[Lfd.
Nr. f.
Stich-
probe]]&lt;&gt;"",TabB2[[#This Row],[Zufalls-
zahl]],0)</f>
        <v>0</v>
      </c>
      <c r="AG7" s="257">
        <f>IF(TabB2[[#This Row],[Stich-
probe]]&gt;0,IF(TabB2[[#This Row],[Differenz
förderfähig/
eingereicht nach Prüfung ÖIF (€)]]&lt;&gt;0,1,0),0)</f>
        <v>0</v>
      </c>
      <c r="AH7" s="258">
        <f>IF(TabB2[[#This Row],[Stich-
probe]]=0,0,TabB2[[#This Row],[Stich-
probe]]*TabB2[[#This Row],[Differenz
förderfähig/
eingereicht nach Prüfung ÖIF (€)]]/TabB2[[#This Row],[eingereichter
Betrag (€)]]*-1)</f>
        <v>0</v>
      </c>
      <c r="AI7" s="2"/>
    </row>
    <row r="8" spans="2:39" x14ac:dyDescent="0.2">
      <c r="B8" s="2"/>
      <c r="C8" s="251">
        <f>IF(TabB2[[#This Row],[Zufalls-
zahl wenn
lfd. Nr.]]=0,0,IF(RANK(TabB2[[#This Row],[Zufalls-
zahl wenn
lfd. Nr.]],TabB2[Zufalls-
zahl wenn
lfd. Nr.])&lt;=TabB2[[#Totals],[Zufalls-
zahl]],1,0))</f>
        <v>0</v>
      </c>
      <c r="D8" s="194" t="s">
        <v>265</v>
      </c>
      <c r="E8" s="207">
        <v>2</v>
      </c>
      <c r="F8" s="7"/>
      <c r="G8" s="17"/>
      <c r="H8" s="35"/>
      <c r="I8" s="4"/>
      <c r="J8" s="4"/>
      <c r="K8" s="4"/>
      <c r="L8" s="128"/>
      <c r="M8" s="216"/>
      <c r="N8" s="252">
        <f>(TabB2[[#This Row],[förderfähiger 
Betrag nach Prüfung ÖIF (€)]]-TabB2[[#This Row],[eingereichter
Betrag (€)]])*IF(TabB2[[#This Row],[Stich-
probe]]&gt;0,1,0)</f>
        <v>0</v>
      </c>
      <c r="O8" s="215"/>
      <c r="P8" s="215"/>
      <c r="Q8" s="215"/>
      <c r="R8" s="253"/>
      <c r="S8" s="6"/>
      <c r="T8" s="6" t="str">
        <f>IF(ISERROR(VLOOKUP(TabB2[[#This Row],[Grund für Differenz]],Datenquelle!$F$3:$G$17,2,FALSE)),"",VLOOKUP(TabB2[[#This Row],[Grund für Differenz]],Datenquelle!$F$3:$G$17,2,FALSE))</f>
        <v/>
      </c>
      <c r="U8" s="253"/>
      <c r="V8" s="254"/>
      <c r="W8" s="254"/>
      <c r="X8" s="254"/>
      <c r="Y8" s="254"/>
      <c r="Z8" s="254"/>
      <c r="AA8" s="254"/>
      <c r="AB8" s="254"/>
      <c r="AC8" s="300"/>
      <c r="AD8" s="2" t="str">
        <f>IF(OR(TabB2[[#This Row],[eingereichter
Betrag (€)]]=0,TabB2[[#This Row],[eingereichter
Betrag (€)]]=""),"",COUNTA($L$6:$L8)-COUNTIF(($L$6:$L8),0))</f>
        <v/>
      </c>
      <c r="AE8" s="255">
        <f t="shared" ca="1" si="0"/>
        <v>0.83550389171678641</v>
      </c>
      <c r="AF8" s="256">
        <f>IF(TabB2[[#This Row],[Lfd.
Nr. f.
Stich-
probe]]&lt;&gt;"",TabB2[[#This Row],[Zufalls-
zahl]],0)</f>
        <v>0</v>
      </c>
      <c r="AG8" s="257">
        <f>IF(TabB2[[#This Row],[Stich-
probe]]&gt;0,IF(TabB2[[#This Row],[Differenz
förderfähig/
eingereicht nach Prüfung ÖIF (€)]]&lt;&gt;0,1,0),0)</f>
        <v>0</v>
      </c>
      <c r="AH8" s="258">
        <f>IF(TabB2[[#This Row],[Stich-
probe]]=0,0,TabB2[[#This Row],[Stich-
probe]]*TabB2[[#This Row],[Differenz
förderfähig/
eingereicht nach Prüfung ÖIF (€)]]/TabB2[[#This Row],[eingereichter
Betrag (€)]]*-1)</f>
        <v>0</v>
      </c>
      <c r="AI8" s="2"/>
      <c r="AM8" s="197"/>
    </row>
    <row r="9" spans="2:39" x14ac:dyDescent="0.2">
      <c r="B9" s="2"/>
      <c r="C9" s="251">
        <f>IF(TabB2[[#This Row],[Zufalls-
zahl wenn
lfd. Nr.]]=0,0,IF(RANK(TabB2[[#This Row],[Zufalls-
zahl wenn
lfd. Nr.]],TabB2[Zufalls-
zahl wenn
lfd. Nr.])&lt;=TabB2[[#Totals],[Zufalls-
zahl]],1,0))</f>
        <v>0</v>
      </c>
      <c r="D9" s="194" t="s">
        <v>265</v>
      </c>
      <c r="E9" s="207">
        <v>3</v>
      </c>
      <c r="F9" s="7"/>
      <c r="G9" s="17"/>
      <c r="H9" s="35"/>
      <c r="I9" s="4"/>
      <c r="J9" s="4"/>
      <c r="K9" s="4"/>
      <c r="L9" s="128"/>
      <c r="M9" s="216"/>
      <c r="N9" s="252">
        <f>(TabB2[[#This Row],[förderfähiger 
Betrag nach Prüfung ÖIF (€)]]-TabB2[[#This Row],[eingereichter
Betrag (€)]])*IF(TabB2[[#This Row],[Stich-
probe]]&gt;0,1,0)</f>
        <v>0</v>
      </c>
      <c r="O9" s="215"/>
      <c r="P9" s="215"/>
      <c r="Q9" s="215"/>
      <c r="R9" s="253"/>
      <c r="S9" s="6"/>
      <c r="T9" s="6" t="str">
        <f>IF(ISERROR(VLOOKUP(TabB2[[#This Row],[Grund für Differenz]],Datenquelle!$F$3:$G$17,2,FALSE)),"",VLOOKUP(TabB2[[#This Row],[Grund für Differenz]],Datenquelle!$F$3:$G$17,2,FALSE))</f>
        <v/>
      </c>
      <c r="U9" s="253"/>
      <c r="V9" s="254"/>
      <c r="W9" s="254"/>
      <c r="X9" s="254"/>
      <c r="Y9" s="254"/>
      <c r="Z9" s="254"/>
      <c r="AA9" s="254"/>
      <c r="AB9" s="254"/>
      <c r="AC9" s="300"/>
      <c r="AD9" s="2" t="str">
        <f>IF(OR(TabB2[[#This Row],[eingereichter
Betrag (€)]]=0,TabB2[[#This Row],[eingereichter
Betrag (€)]]=""),"",COUNTA($L$6:$L9)-COUNTIF(($L$6:$L9),0))</f>
        <v/>
      </c>
      <c r="AE9" s="255">
        <f t="shared" ca="1" si="0"/>
        <v>0.56631122581832849</v>
      </c>
      <c r="AF9" s="256">
        <f>IF(TabB2[[#This Row],[Lfd.
Nr. f.
Stich-
probe]]&lt;&gt;"",TabB2[[#This Row],[Zufalls-
zahl]],0)</f>
        <v>0</v>
      </c>
      <c r="AG9" s="257">
        <f>IF(TabB2[[#This Row],[Stich-
probe]]&gt;0,IF(TabB2[[#This Row],[Differenz
förderfähig/
eingereicht nach Prüfung ÖIF (€)]]&lt;&gt;0,1,0),0)</f>
        <v>0</v>
      </c>
      <c r="AH9" s="258">
        <f>IF(TabB2[[#This Row],[Stich-
probe]]=0,0,TabB2[[#This Row],[Stich-
probe]]*TabB2[[#This Row],[Differenz
förderfähig/
eingereicht nach Prüfung ÖIF (€)]]/TabB2[[#This Row],[eingereichter
Betrag (€)]]*-1)</f>
        <v>0</v>
      </c>
      <c r="AI9" s="2"/>
      <c r="AM9" s="197"/>
    </row>
    <row r="10" spans="2:39" x14ac:dyDescent="0.2">
      <c r="B10" s="2"/>
      <c r="C10" s="251">
        <f>IF(TabB2[[#This Row],[Zufalls-
zahl wenn
lfd. Nr.]]=0,0,IF(RANK(TabB2[[#This Row],[Zufalls-
zahl wenn
lfd. Nr.]],TabB2[Zufalls-
zahl wenn
lfd. Nr.])&lt;=TabB2[[#Totals],[Zufalls-
zahl]],1,0))</f>
        <v>0</v>
      </c>
      <c r="D10" s="194" t="s">
        <v>265</v>
      </c>
      <c r="E10" s="207">
        <v>4</v>
      </c>
      <c r="F10" s="7"/>
      <c r="G10" s="17"/>
      <c r="H10" s="35"/>
      <c r="I10" s="4"/>
      <c r="J10" s="4"/>
      <c r="K10" s="4"/>
      <c r="L10" s="128"/>
      <c r="M10" s="216"/>
      <c r="N10" s="252">
        <f>(TabB2[[#This Row],[förderfähiger 
Betrag nach Prüfung ÖIF (€)]]-TabB2[[#This Row],[eingereichter
Betrag (€)]])*IF(TabB2[[#This Row],[Stich-
probe]]&gt;0,1,0)</f>
        <v>0</v>
      </c>
      <c r="O10" s="215"/>
      <c r="P10" s="215"/>
      <c r="Q10" s="215"/>
      <c r="R10" s="253"/>
      <c r="S10" s="6"/>
      <c r="T10" s="6" t="str">
        <f>IF(ISERROR(VLOOKUP(TabB2[[#This Row],[Grund für Differenz]],Datenquelle!$F$3:$G$17,2,FALSE)),"",VLOOKUP(TabB2[[#This Row],[Grund für Differenz]],Datenquelle!$F$3:$G$17,2,FALSE))</f>
        <v/>
      </c>
      <c r="U10" s="253"/>
      <c r="V10" s="254"/>
      <c r="W10" s="254"/>
      <c r="X10" s="254"/>
      <c r="Y10" s="254"/>
      <c r="Z10" s="254"/>
      <c r="AA10" s="254"/>
      <c r="AB10" s="254"/>
      <c r="AC10" s="300"/>
      <c r="AD10" s="2" t="str">
        <f>IF(OR(TabB2[[#This Row],[eingereichter
Betrag (€)]]=0,TabB2[[#This Row],[eingereichter
Betrag (€)]]=""),"",COUNTA($L$6:$L10)-COUNTIF(($L$6:$L10),0))</f>
        <v/>
      </c>
      <c r="AE10" s="255">
        <f t="shared" ca="1" si="0"/>
        <v>0.35423923222182141</v>
      </c>
      <c r="AF10" s="256">
        <f>IF(TabB2[[#This Row],[Lfd.
Nr. f.
Stich-
probe]]&lt;&gt;"",TabB2[[#This Row],[Zufalls-
zahl]],0)</f>
        <v>0</v>
      </c>
      <c r="AG10" s="257">
        <f>IF(TabB2[[#This Row],[Stich-
probe]]&gt;0,IF(TabB2[[#This Row],[Differenz
förderfähig/
eingereicht nach Prüfung ÖIF (€)]]&lt;&gt;0,1,0),0)</f>
        <v>0</v>
      </c>
      <c r="AH10" s="258">
        <f>IF(TabB2[[#This Row],[Stich-
probe]]=0,0,TabB2[[#This Row],[Stich-
probe]]*TabB2[[#This Row],[Differenz
förderfähig/
eingereicht nach Prüfung ÖIF (€)]]/TabB2[[#This Row],[eingereichter
Betrag (€)]]*-1)</f>
        <v>0</v>
      </c>
      <c r="AI10" s="2"/>
      <c r="AM10" s="197"/>
    </row>
    <row r="11" spans="2:39" x14ac:dyDescent="0.2">
      <c r="B11" s="2"/>
      <c r="C11" s="251">
        <f>IF(TabB2[[#This Row],[Zufalls-
zahl wenn
lfd. Nr.]]=0,0,IF(RANK(TabB2[[#This Row],[Zufalls-
zahl wenn
lfd. Nr.]],TabB2[Zufalls-
zahl wenn
lfd. Nr.])&lt;=TabB2[[#Totals],[Zufalls-
zahl]],1,0))</f>
        <v>0</v>
      </c>
      <c r="D11" s="194" t="s">
        <v>265</v>
      </c>
      <c r="E11" s="207">
        <v>5</v>
      </c>
      <c r="F11" s="7"/>
      <c r="G11" s="17"/>
      <c r="H11" s="35"/>
      <c r="I11" s="4"/>
      <c r="J11" s="4"/>
      <c r="K11" s="4"/>
      <c r="L11" s="128"/>
      <c r="M11" s="216"/>
      <c r="N11" s="252">
        <f>(TabB2[[#This Row],[förderfähiger 
Betrag nach Prüfung ÖIF (€)]]-TabB2[[#This Row],[eingereichter
Betrag (€)]])*IF(TabB2[[#This Row],[Stich-
probe]]&gt;0,1,0)</f>
        <v>0</v>
      </c>
      <c r="O11" s="215"/>
      <c r="P11" s="215"/>
      <c r="Q11" s="215"/>
      <c r="R11" s="253"/>
      <c r="S11" s="6"/>
      <c r="T11" s="6" t="str">
        <f>IF(ISERROR(VLOOKUP(TabB2[[#This Row],[Grund für Differenz]],Datenquelle!$F$3:$G$17,2,FALSE)),"",VLOOKUP(TabB2[[#This Row],[Grund für Differenz]],Datenquelle!$F$3:$G$17,2,FALSE))</f>
        <v/>
      </c>
      <c r="U11" s="253"/>
      <c r="V11" s="254"/>
      <c r="W11" s="254"/>
      <c r="X11" s="254"/>
      <c r="Y11" s="254"/>
      <c r="Z11" s="254"/>
      <c r="AA11" s="254"/>
      <c r="AB11" s="254"/>
      <c r="AC11" s="300"/>
      <c r="AD11" s="2" t="str">
        <f>IF(OR(TabB2[[#This Row],[eingereichter
Betrag (€)]]=0,TabB2[[#This Row],[eingereichter
Betrag (€)]]=""),"",COUNTA($L$6:$L11)-COUNTIF(($L$6:$L11),0))</f>
        <v/>
      </c>
      <c r="AE11" s="255">
        <f t="shared" ca="1" si="0"/>
        <v>0.14788439273481746</v>
      </c>
      <c r="AF11" s="256">
        <f>IF(TabB2[[#This Row],[Lfd.
Nr. f.
Stich-
probe]]&lt;&gt;"",TabB2[[#This Row],[Zufalls-
zahl]],0)</f>
        <v>0</v>
      </c>
      <c r="AG11" s="257">
        <f>IF(TabB2[[#This Row],[Stich-
probe]]&gt;0,IF(TabB2[[#This Row],[Differenz
förderfähig/
eingereicht nach Prüfung ÖIF (€)]]&lt;&gt;0,1,0),0)</f>
        <v>0</v>
      </c>
      <c r="AH11" s="258">
        <f>IF(TabB2[[#This Row],[Stich-
probe]]=0,0,TabB2[[#This Row],[Stich-
probe]]*TabB2[[#This Row],[Differenz
förderfähig/
eingereicht nach Prüfung ÖIF (€)]]/TabB2[[#This Row],[eingereichter
Betrag (€)]]*-1)</f>
        <v>0</v>
      </c>
      <c r="AI11" s="2"/>
      <c r="AM11" s="197"/>
    </row>
    <row r="12" spans="2:39" x14ac:dyDescent="0.2">
      <c r="B12" s="2"/>
      <c r="C12" s="251">
        <f>IF(TabB2[[#This Row],[Zufalls-
zahl wenn
lfd. Nr.]]=0,0,IF(RANK(TabB2[[#This Row],[Zufalls-
zahl wenn
lfd. Nr.]],TabB2[Zufalls-
zahl wenn
lfd. Nr.])&lt;=TabB2[[#Totals],[Zufalls-
zahl]],1,0))</f>
        <v>0</v>
      </c>
      <c r="D12" s="194" t="s">
        <v>265</v>
      </c>
      <c r="E12" s="207">
        <v>6</v>
      </c>
      <c r="F12" s="7"/>
      <c r="G12" s="17"/>
      <c r="H12" s="35"/>
      <c r="I12" s="4"/>
      <c r="J12" s="4"/>
      <c r="K12" s="4"/>
      <c r="L12" s="128"/>
      <c r="M12" s="216"/>
      <c r="N12" s="252">
        <f>(TabB2[[#This Row],[förderfähiger 
Betrag nach Prüfung ÖIF (€)]]-TabB2[[#This Row],[eingereichter
Betrag (€)]])*IF(TabB2[[#This Row],[Stich-
probe]]&gt;0,1,0)</f>
        <v>0</v>
      </c>
      <c r="O12" s="215"/>
      <c r="P12" s="215"/>
      <c r="Q12" s="215"/>
      <c r="R12" s="253"/>
      <c r="S12" s="6"/>
      <c r="T12" s="6" t="str">
        <f>IF(ISERROR(VLOOKUP(TabB2[[#This Row],[Grund für Differenz]],Datenquelle!$F$3:$G$17,2,FALSE)),"",VLOOKUP(TabB2[[#This Row],[Grund für Differenz]],Datenquelle!$F$3:$G$17,2,FALSE))</f>
        <v/>
      </c>
      <c r="U12" s="253"/>
      <c r="V12" s="254"/>
      <c r="W12" s="254"/>
      <c r="X12" s="254"/>
      <c r="Y12" s="254"/>
      <c r="Z12" s="254"/>
      <c r="AA12" s="254"/>
      <c r="AB12" s="254"/>
      <c r="AC12" s="300"/>
      <c r="AD12" s="2" t="str">
        <f>IF(OR(TabB2[[#This Row],[eingereichter
Betrag (€)]]=0,TabB2[[#This Row],[eingereichter
Betrag (€)]]=""),"",COUNTA($L$6:$L12)-COUNTIF(($L$6:$L12),0))</f>
        <v/>
      </c>
      <c r="AE12" s="255">
        <f t="shared" ca="1" si="0"/>
        <v>0.61192272074271203</v>
      </c>
      <c r="AF12" s="256">
        <f>IF(TabB2[[#This Row],[Lfd.
Nr. f.
Stich-
probe]]&lt;&gt;"",TabB2[[#This Row],[Zufalls-
zahl]],0)</f>
        <v>0</v>
      </c>
      <c r="AG12" s="257">
        <f>IF(TabB2[[#This Row],[Stich-
probe]]&gt;0,IF(TabB2[[#This Row],[Differenz
förderfähig/
eingereicht nach Prüfung ÖIF (€)]]&lt;&gt;0,1,0),0)</f>
        <v>0</v>
      </c>
      <c r="AH12" s="258">
        <f>IF(TabB2[[#This Row],[Stich-
probe]]=0,0,TabB2[[#This Row],[Stich-
probe]]*TabB2[[#This Row],[Differenz
förderfähig/
eingereicht nach Prüfung ÖIF (€)]]/TabB2[[#This Row],[eingereichter
Betrag (€)]]*-1)</f>
        <v>0</v>
      </c>
      <c r="AI12" s="2"/>
      <c r="AM12" s="197"/>
    </row>
    <row r="13" spans="2:39" x14ac:dyDescent="0.2">
      <c r="B13" s="2"/>
      <c r="C13" s="251">
        <f>IF(TabB2[[#This Row],[Zufalls-
zahl wenn
lfd. Nr.]]=0,0,IF(RANK(TabB2[[#This Row],[Zufalls-
zahl wenn
lfd. Nr.]],TabB2[Zufalls-
zahl wenn
lfd. Nr.])&lt;=TabB2[[#Totals],[Zufalls-
zahl]],1,0))</f>
        <v>0</v>
      </c>
      <c r="D13" s="194" t="s">
        <v>265</v>
      </c>
      <c r="E13" s="207">
        <v>7</v>
      </c>
      <c r="F13" s="7"/>
      <c r="G13" s="17"/>
      <c r="H13" s="35"/>
      <c r="I13" s="4"/>
      <c r="J13" s="4"/>
      <c r="K13" s="4"/>
      <c r="L13" s="128"/>
      <c r="M13" s="216"/>
      <c r="N13" s="252">
        <f>(TabB2[[#This Row],[förderfähiger 
Betrag nach Prüfung ÖIF (€)]]-TabB2[[#This Row],[eingereichter
Betrag (€)]])*IF(TabB2[[#This Row],[Stich-
probe]]&gt;0,1,0)</f>
        <v>0</v>
      </c>
      <c r="O13" s="215"/>
      <c r="P13" s="215"/>
      <c r="Q13" s="215"/>
      <c r="R13" s="253"/>
      <c r="S13" s="6"/>
      <c r="T13" s="6" t="str">
        <f>IF(ISERROR(VLOOKUP(TabB2[[#This Row],[Grund für Differenz]],Datenquelle!$F$3:$G$17,2,FALSE)),"",VLOOKUP(TabB2[[#This Row],[Grund für Differenz]],Datenquelle!$F$3:$G$17,2,FALSE))</f>
        <v/>
      </c>
      <c r="U13" s="253"/>
      <c r="V13" s="254"/>
      <c r="W13" s="254"/>
      <c r="X13" s="254"/>
      <c r="Y13" s="254"/>
      <c r="Z13" s="254"/>
      <c r="AA13" s="254"/>
      <c r="AB13" s="254"/>
      <c r="AC13" s="300"/>
      <c r="AD13" s="2" t="str">
        <f>IF(OR(TabB2[[#This Row],[eingereichter
Betrag (€)]]=0,TabB2[[#This Row],[eingereichter
Betrag (€)]]=""),"",COUNTA($L$6:$L13)-COUNTIF(($L$6:$L13),0))</f>
        <v/>
      </c>
      <c r="AE13" s="255">
        <f t="shared" ca="1" si="0"/>
        <v>0.6425693429638889</v>
      </c>
      <c r="AF13" s="256">
        <f>IF(TabB2[[#This Row],[Lfd.
Nr. f.
Stich-
probe]]&lt;&gt;"",TabB2[[#This Row],[Zufalls-
zahl]],0)</f>
        <v>0</v>
      </c>
      <c r="AG13" s="257">
        <f>IF(TabB2[[#This Row],[Stich-
probe]]&gt;0,IF(TabB2[[#This Row],[Differenz
förderfähig/
eingereicht nach Prüfung ÖIF (€)]]&lt;&gt;0,1,0),0)</f>
        <v>0</v>
      </c>
      <c r="AH13" s="258">
        <f>IF(TabB2[[#This Row],[Stich-
probe]]=0,0,TabB2[[#This Row],[Stich-
probe]]*TabB2[[#This Row],[Differenz
förderfähig/
eingereicht nach Prüfung ÖIF (€)]]/TabB2[[#This Row],[eingereichter
Betrag (€)]]*-1)</f>
        <v>0</v>
      </c>
      <c r="AI13" s="2"/>
      <c r="AM13" s="197"/>
    </row>
    <row r="14" spans="2:39" x14ac:dyDescent="0.2">
      <c r="B14" s="2"/>
      <c r="C14" s="251">
        <f>IF(TabB2[[#This Row],[Zufalls-
zahl wenn
lfd. Nr.]]=0,0,IF(RANK(TabB2[[#This Row],[Zufalls-
zahl wenn
lfd. Nr.]],TabB2[Zufalls-
zahl wenn
lfd. Nr.])&lt;=TabB2[[#Totals],[Zufalls-
zahl]],1,0))</f>
        <v>0</v>
      </c>
      <c r="D14" s="194" t="s">
        <v>265</v>
      </c>
      <c r="E14" s="207">
        <v>8</v>
      </c>
      <c r="F14" s="7"/>
      <c r="G14" s="17"/>
      <c r="H14" s="35"/>
      <c r="I14" s="4"/>
      <c r="J14" s="4"/>
      <c r="K14" s="4"/>
      <c r="L14" s="128"/>
      <c r="M14" s="216"/>
      <c r="N14" s="252">
        <f>(TabB2[[#This Row],[förderfähiger 
Betrag nach Prüfung ÖIF (€)]]-TabB2[[#This Row],[eingereichter
Betrag (€)]])*IF(TabB2[[#This Row],[Stich-
probe]]&gt;0,1,0)</f>
        <v>0</v>
      </c>
      <c r="O14" s="215"/>
      <c r="P14" s="215"/>
      <c r="Q14" s="215"/>
      <c r="R14" s="253"/>
      <c r="S14" s="6"/>
      <c r="T14" s="6" t="str">
        <f>IF(ISERROR(VLOOKUP(TabB2[[#This Row],[Grund für Differenz]],Datenquelle!$F$3:$G$17,2,FALSE)),"",VLOOKUP(TabB2[[#This Row],[Grund für Differenz]],Datenquelle!$F$3:$G$17,2,FALSE))</f>
        <v/>
      </c>
      <c r="U14" s="253"/>
      <c r="V14" s="254"/>
      <c r="W14" s="254"/>
      <c r="X14" s="254"/>
      <c r="Y14" s="254"/>
      <c r="Z14" s="254"/>
      <c r="AA14" s="254"/>
      <c r="AB14" s="254"/>
      <c r="AC14" s="300"/>
      <c r="AD14" s="2" t="str">
        <f>IF(OR(TabB2[[#This Row],[eingereichter
Betrag (€)]]=0,TabB2[[#This Row],[eingereichter
Betrag (€)]]=""),"",COUNTA($L$6:$L14)-COUNTIF(($L$6:$L14),0))</f>
        <v/>
      </c>
      <c r="AE14" s="255">
        <f t="shared" ca="1" si="0"/>
        <v>0.64397690678196384</v>
      </c>
      <c r="AF14" s="256">
        <f>IF(TabB2[[#This Row],[Lfd.
Nr. f.
Stich-
probe]]&lt;&gt;"",TabB2[[#This Row],[Zufalls-
zahl]],0)</f>
        <v>0</v>
      </c>
      <c r="AG14" s="257">
        <f>IF(TabB2[[#This Row],[Stich-
probe]]&gt;0,IF(TabB2[[#This Row],[Differenz
förderfähig/
eingereicht nach Prüfung ÖIF (€)]]&lt;&gt;0,1,0),0)</f>
        <v>0</v>
      </c>
      <c r="AH14" s="258">
        <f>IF(TabB2[[#This Row],[Stich-
probe]]=0,0,TabB2[[#This Row],[Stich-
probe]]*TabB2[[#This Row],[Differenz
förderfähig/
eingereicht nach Prüfung ÖIF (€)]]/TabB2[[#This Row],[eingereichter
Betrag (€)]]*-1)</f>
        <v>0</v>
      </c>
      <c r="AI14" s="2"/>
      <c r="AM14" s="197"/>
    </row>
    <row r="15" spans="2:39" x14ac:dyDescent="0.2">
      <c r="B15" s="2"/>
      <c r="C15" s="251">
        <f>IF(TabB2[[#This Row],[Zufalls-
zahl wenn
lfd. Nr.]]=0,0,IF(RANK(TabB2[[#This Row],[Zufalls-
zahl wenn
lfd. Nr.]],TabB2[Zufalls-
zahl wenn
lfd. Nr.])&lt;=TabB2[[#Totals],[Zufalls-
zahl]],1,0))</f>
        <v>0</v>
      </c>
      <c r="D15" s="194" t="s">
        <v>265</v>
      </c>
      <c r="E15" s="207">
        <v>9</v>
      </c>
      <c r="F15" s="7"/>
      <c r="G15" s="17"/>
      <c r="H15" s="35"/>
      <c r="I15" s="4"/>
      <c r="J15" s="4"/>
      <c r="K15" s="4"/>
      <c r="L15" s="128"/>
      <c r="M15" s="216"/>
      <c r="N15" s="252">
        <f>(TabB2[[#This Row],[förderfähiger 
Betrag nach Prüfung ÖIF (€)]]-TabB2[[#This Row],[eingereichter
Betrag (€)]])*IF(TabB2[[#This Row],[Stich-
probe]]&gt;0,1,0)</f>
        <v>0</v>
      </c>
      <c r="O15" s="215"/>
      <c r="P15" s="215"/>
      <c r="Q15" s="215"/>
      <c r="R15" s="253"/>
      <c r="S15" s="6"/>
      <c r="T15" s="6" t="str">
        <f>IF(ISERROR(VLOOKUP(TabB2[[#This Row],[Grund für Differenz]],Datenquelle!$F$3:$G$17,2,FALSE)),"",VLOOKUP(TabB2[[#This Row],[Grund für Differenz]],Datenquelle!$F$3:$G$17,2,FALSE))</f>
        <v/>
      </c>
      <c r="U15" s="253"/>
      <c r="V15" s="254"/>
      <c r="W15" s="254"/>
      <c r="X15" s="254"/>
      <c r="Y15" s="254"/>
      <c r="Z15" s="254"/>
      <c r="AA15" s="254"/>
      <c r="AB15" s="254"/>
      <c r="AC15" s="300"/>
      <c r="AD15" s="2" t="str">
        <f>IF(OR(TabB2[[#This Row],[eingereichter
Betrag (€)]]=0,TabB2[[#This Row],[eingereichter
Betrag (€)]]=""),"",COUNTA($L$6:$L15)-COUNTIF(($L$6:$L15),0))</f>
        <v/>
      </c>
      <c r="AE15" s="255">
        <f t="shared" ca="1" si="0"/>
        <v>0.40019125368584529</v>
      </c>
      <c r="AF15" s="256">
        <f>IF(TabB2[[#This Row],[Lfd.
Nr. f.
Stich-
probe]]&lt;&gt;"",TabB2[[#This Row],[Zufalls-
zahl]],0)</f>
        <v>0</v>
      </c>
      <c r="AG15" s="257">
        <f>IF(TabB2[[#This Row],[Stich-
probe]]&gt;0,IF(TabB2[[#This Row],[Differenz
förderfähig/
eingereicht nach Prüfung ÖIF (€)]]&lt;&gt;0,1,0),0)</f>
        <v>0</v>
      </c>
      <c r="AH15" s="258">
        <f>IF(TabB2[[#This Row],[Stich-
probe]]=0,0,TabB2[[#This Row],[Stich-
probe]]*TabB2[[#This Row],[Differenz
förderfähig/
eingereicht nach Prüfung ÖIF (€)]]/TabB2[[#This Row],[eingereichter
Betrag (€)]]*-1)</f>
        <v>0</v>
      </c>
      <c r="AI15" s="2"/>
      <c r="AM15" s="197"/>
    </row>
    <row r="16" spans="2:39" x14ac:dyDescent="0.2">
      <c r="B16" s="2"/>
      <c r="C16" s="251">
        <f>IF(TabB2[[#This Row],[Zufalls-
zahl wenn
lfd. Nr.]]=0,0,IF(RANK(TabB2[[#This Row],[Zufalls-
zahl wenn
lfd. Nr.]],TabB2[Zufalls-
zahl wenn
lfd. Nr.])&lt;=TabB2[[#Totals],[Zufalls-
zahl]],1,0))</f>
        <v>0</v>
      </c>
      <c r="D16" s="194" t="s">
        <v>265</v>
      </c>
      <c r="E16" s="207">
        <v>10</v>
      </c>
      <c r="F16" s="7"/>
      <c r="G16" s="17"/>
      <c r="H16" s="35"/>
      <c r="I16" s="4"/>
      <c r="J16" s="4"/>
      <c r="K16" s="4"/>
      <c r="L16" s="128"/>
      <c r="M16" s="216"/>
      <c r="N16" s="252">
        <f>(TabB2[[#This Row],[förderfähiger 
Betrag nach Prüfung ÖIF (€)]]-TabB2[[#This Row],[eingereichter
Betrag (€)]])*IF(TabB2[[#This Row],[Stich-
probe]]&gt;0,1,0)</f>
        <v>0</v>
      </c>
      <c r="O16" s="215"/>
      <c r="P16" s="215"/>
      <c r="Q16" s="215"/>
      <c r="R16" s="253"/>
      <c r="S16" s="6"/>
      <c r="T16" s="6" t="str">
        <f>IF(ISERROR(VLOOKUP(TabB2[[#This Row],[Grund für Differenz]],Datenquelle!$F$3:$G$17,2,FALSE)),"",VLOOKUP(TabB2[[#This Row],[Grund für Differenz]],Datenquelle!$F$3:$G$17,2,FALSE))</f>
        <v/>
      </c>
      <c r="U16" s="253"/>
      <c r="V16" s="254"/>
      <c r="W16" s="254"/>
      <c r="X16" s="254"/>
      <c r="Y16" s="254"/>
      <c r="Z16" s="254"/>
      <c r="AA16" s="254"/>
      <c r="AB16" s="254"/>
      <c r="AC16" s="300"/>
      <c r="AD16" s="2" t="str">
        <f>IF(OR(TabB2[[#This Row],[eingereichter
Betrag (€)]]=0,TabB2[[#This Row],[eingereichter
Betrag (€)]]=""),"",COUNTA($L$6:$L16)-COUNTIF(($L$6:$L16),0))</f>
        <v/>
      </c>
      <c r="AE16" s="255">
        <f t="shared" ca="1" si="0"/>
        <v>0.93323692675543957</v>
      </c>
      <c r="AF16" s="256">
        <f>IF(TabB2[[#This Row],[Lfd.
Nr. f.
Stich-
probe]]&lt;&gt;"",TabB2[[#This Row],[Zufalls-
zahl]],0)</f>
        <v>0</v>
      </c>
      <c r="AG16" s="257">
        <f>IF(TabB2[[#This Row],[Stich-
probe]]&gt;0,IF(TabB2[[#This Row],[Differenz
förderfähig/
eingereicht nach Prüfung ÖIF (€)]]&lt;&gt;0,1,0),0)</f>
        <v>0</v>
      </c>
      <c r="AH16" s="258">
        <f>IF(TabB2[[#This Row],[Stich-
probe]]=0,0,TabB2[[#This Row],[Stich-
probe]]*TabB2[[#This Row],[Differenz
förderfähig/
eingereicht nach Prüfung ÖIF (€)]]/TabB2[[#This Row],[eingereichter
Betrag (€)]]*-1)</f>
        <v>0</v>
      </c>
      <c r="AI16" s="2"/>
      <c r="AM16" s="197"/>
    </row>
    <row r="17" spans="2:39" x14ac:dyDescent="0.2">
      <c r="B17" s="2"/>
      <c r="C17" s="251">
        <f>IF(TabB2[[#This Row],[Zufalls-
zahl wenn
lfd. Nr.]]=0,0,IF(RANK(TabB2[[#This Row],[Zufalls-
zahl wenn
lfd. Nr.]],TabB2[Zufalls-
zahl wenn
lfd. Nr.])&lt;=TabB2[[#Totals],[Zufalls-
zahl]],1,0))</f>
        <v>0</v>
      </c>
      <c r="D17" s="194" t="s">
        <v>265</v>
      </c>
      <c r="E17" s="207">
        <v>11</v>
      </c>
      <c r="F17" s="7"/>
      <c r="G17" s="17"/>
      <c r="H17" s="35"/>
      <c r="I17" s="4"/>
      <c r="J17" s="4"/>
      <c r="K17" s="4"/>
      <c r="L17" s="128"/>
      <c r="M17" s="216"/>
      <c r="N17" s="252">
        <f>(TabB2[[#This Row],[förderfähiger 
Betrag nach Prüfung ÖIF (€)]]-TabB2[[#This Row],[eingereichter
Betrag (€)]])*IF(TabB2[[#This Row],[Stich-
probe]]&gt;0,1,0)</f>
        <v>0</v>
      </c>
      <c r="O17" s="215"/>
      <c r="P17" s="215"/>
      <c r="Q17" s="215"/>
      <c r="R17" s="253"/>
      <c r="S17" s="6"/>
      <c r="T17" s="6" t="str">
        <f>IF(ISERROR(VLOOKUP(TabB2[[#This Row],[Grund für Differenz]],Datenquelle!$F$3:$G$17,2,FALSE)),"",VLOOKUP(TabB2[[#This Row],[Grund für Differenz]],Datenquelle!$F$3:$G$17,2,FALSE))</f>
        <v/>
      </c>
      <c r="U17" s="253"/>
      <c r="V17" s="254"/>
      <c r="W17" s="254"/>
      <c r="X17" s="254"/>
      <c r="Y17" s="254"/>
      <c r="Z17" s="254"/>
      <c r="AA17" s="254"/>
      <c r="AB17" s="254"/>
      <c r="AC17" s="300"/>
      <c r="AD17" s="2" t="str">
        <f>IF(OR(TabB2[[#This Row],[eingereichter
Betrag (€)]]=0,TabB2[[#This Row],[eingereichter
Betrag (€)]]=""),"",COUNTA($L$6:$L17)-COUNTIF(($L$6:$L17),0))</f>
        <v/>
      </c>
      <c r="AE17" s="255">
        <f t="shared" ca="1" si="0"/>
        <v>0.11263845741365508</v>
      </c>
      <c r="AF17" s="256">
        <f>IF(TabB2[[#This Row],[Lfd.
Nr. f.
Stich-
probe]]&lt;&gt;"",TabB2[[#This Row],[Zufalls-
zahl]],0)</f>
        <v>0</v>
      </c>
      <c r="AG17" s="257">
        <f>IF(TabB2[[#This Row],[Stich-
probe]]&gt;0,IF(TabB2[[#This Row],[Differenz
förderfähig/
eingereicht nach Prüfung ÖIF (€)]]&lt;&gt;0,1,0),0)</f>
        <v>0</v>
      </c>
      <c r="AH17" s="258">
        <f>IF(TabB2[[#This Row],[Stich-
probe]]=0,0,TabB2[[#This Row],[Stich-
probe]]*TabB2[[#This Row],[Differenz
förderfähig/
eingereicht nach Prüfung ÖIF (€)]]/TabB2[[#This Row],[eingereichter
Betrag (€)]]*-1)</f>
        <v>0</v>
      </c>
      <c r="AI17" s="2"/>
      <c r="AM17" s="197"/>
    </row>
    <row r="18" spans="2:39" x14ac:dyDescent="0.2">
      <c r="B18" s="2"/>
      <c r="C18" s="251">
        <f>IF(TabB2[[#This Row],[Zufalls-
zahl wenn
lfd. Nr.]]=0,0,IF(RANK(TabB2[[#This Row],[Zufalls-
zahl wenn
lfd. Nr.]],TabB2[Zufalls-
zahl wenn
lfd. Nr.])&lt;=TabB2[[#Totals],[Zufalls-
zahl]],1,0))</f>
        <v>0</v>
      </c>
      <c r="D18" s="194" t="s">
        <v>265</v>
      </c>
      <c r="E18" s="207">
        <v>12</v>
      </c>
      <c r="F18" s="7"/>
      <c r="G18" s="17"/>
      <c r="H18" s="35"/>
      <c r="I18" s="4"/>
      <c r="J18" s="4"/>
      <c r="K18" s="4"/>
      <c r="L18" s="128"/>
      <c r="M18" s="216"/>
      <c r="N18" s="252">
        <f>(TabB2[[#This Row],[förderfähiger 
Betrag nach Prüfung ÖIF (€)]]-TabB2[[#This Row],[eingereichter
Betrag (€)]])*IF(TabB2[[#This Row],[Stich-
probe]]&gt;0,1,0)</f>
        <v>0</v>
      </c>
      <c r="O18" s="215"/>
      <c r="P18" s="215"/>
      <c r="Q18" s="215"/>
      <c r="R18" s="253"/>
      <c r="S18" s="6"/>
      <c r="T18" s="6" t="str">
        <f>IF(ISERROR(VLOOKUP(TabB2[[#This Row],[Grund für Differenz]],Datenquelle!$F$3:$G$17,2,FALSE)),"",VLOOKUP(TabB2[[#This Row],[Grund für Differenz]],Datenquelle!$F$3:$G$17,2,FALSE))</f>
        <v/>
      </c>
      <c r="U18" s="253"/>
      <c r="V18" s="254"/>
      <c r="W18" s="254"/>
      <c r="X18" s="254"/>
      <c r="Y18" s="254"/>
      <c r="Z18" s="254"/>
      <c r="AA18" s="254"/>
      <c r="AB18" s="254"/>
      <c r="AC18" s="300"/>
      <c r="AD18" s="2" t="str">
        <f>IF(OR(TabB2[[#This Row],[eingereichter
Betrag (€)]]=0,TabB2[[#This Row],[eingereichter
Betrag (€)]]=""),"",COUNTA($L$6:$L18)-COUNTIF(($L$6:$L18),0))</f>
        <v/>
      </c>
      <c r="AE18" s="255">
        <f t="shared" ca="1" si="0"/>
        <v>0.60873375016741926</v>
      </c>
      <c r="AF18" s="256">
        <f>IF(TabB2[[#This Row],[Lfd.
Nr. f.
Stich-
probe]]&lt;&gt;"",TabB2[[#This Row],[Zufalls-
zahl]],0)</f>
        <v>0</v>
      </c>
      <c r="AG18" s="257">
        <f>IF(TabB2[[#This Row],[Stich-
probe]]&gt;0,IF(TabB2[[#This Row],[Differenz
förderfähig/
eingereicht nach Prüfung ÖIF (€)]]&lt;&gt;0,1,0),0)</f>
        <v>0</v>
      </c>
      <c r="AH18" s="258">
        <f>IF(TabB2[[#This Row],[Stich-
probe]]=0,0,TabB2[[#This Row],[Stich-
probe]]*TabB2[[#This Row],[Differenz
förderfähig/
eingereicht nach Prüfung ÖIF (€)]]/TabB2[[#This Row],[eingereichter
Betrag (€)]]*-1)</f>
        <v>0</v>
      </c>
      <c r="AI18" s="2"/>
      <c r="AM18" s="197"/>
    </row>
    <row r="19" spans="2:39" x14ac:dyDescent="0.2">
      <c r="B19" s="2"/>
      <c r="C19" s="251">
        <f>IF(TabB2[[#This Row],[Zufalls-
zahl wenn
lfd. Nr.]]=0,0,IF(RANK(TabB2[[#This Row],[Zufalls-
zahl wenn
lfd. Nr.]],TabB2[Zufalls-
zahl wenn
lfd. Nr.])&lt;=TabB2[[#Totals],[Zufalls-
zahl]],1,0))</f>
        <v>0</v>
      </c>
      <c r="D19" s="194" t="s">
        <v>265</v>
      </c>
      <c r="E19" s="207">
        <v>13</v>
      </c>
      <c r="F19" s="7"/>
      <c r="G19" s="17"/>
      <c r="H19" s="35"/>
      <c r="I19" s="4"/>
      <c r="J19" s="4"/>
      <c r="K19" s="4"/>
      <c r="L19" s="128"/>
      <c r="M19" s="216"/>
      <c r="N19" s="252">
        <f>(TabB2[[#This Row],[förderfähiger 
Betrag nach Prüfung ÖIF (€)]]-TabB2[[#This Row],[eingereichter
Betrag (€)]])*IF(TabB2[[#This Row],[Stich-
probe]]&gt;0,1,0)</f>
        <v>0</v>
      </c>
      <c r="O19" s="215"/>
      <c r="P19" s="215"/>
      <c r="Q19" s="215"/>
      <c r="R19" s="253"/>
      <c r="S19" s="6"/>
      <c r="T19" s="6" t="str">
        <f>IF(ISERROR(VLOOKUP(TabB2[[#This Row],[Grund für Differenz]],Datenquelle!$F$3:$G$17,2,FALSE)),"",VLOOKUP(TabB2[[#This Row],[Grund für Differenz]],Datenquelle!$F$3:$G$17,2,FALSE))</f>
        <v/>
      </c>
      <c r="U19" s="253"/>
      <c r="V19" s="254"/>
      <c r="W19" s="254"/>
      <c r="X19" s="254"/>
      <c r="Y19" s="254"/>
      <c r="Z19" s="254"/>
      <c r="AA19" s="254"/>
      <c r="AB19" s="254"/>
      <c r="AC19" s="300"/>
      <c r="AD19" s="2" t="str">
        <f>IF(OR(TabB2[[#This Row],[eingereichter
Betrag (€)]]=0,TabB2[[#This Row],[eingereichter
Betrag (€)]]=""),"",COUNTA($L$6:$L19)-COUNTIF(($L$6:$L19),0))</f>
        <v/>
      </c>
      <c r="AE19" s="255">
        <f t="shared" ca="1" si="0"/>
        <v>0.51651951259555917</v>
      </c>
      <c r="AF19" s="256">
        <f>IF(TabB2[[#This Row],[Lfd.
Nr. f.
Stich-
probe]]&lt;&gt;"",TabB2[[#This Row],[Zufalls-
zahl]],0)</f>
        <v>0</v>
      </c>
      <c r="AG19" s="257">
        <f>IF(TabB2[[#This Row],[Stich-
probe]]&gt;0,IF(TabB2[[#This Row],[Differenz
förderfähig/
eingereicht nach Prüfung ÖIF (€)]]&lt;&gt;0,1,0),0)</f>
        <v>0</v>
      </c>
      <c r="AH19" s="258">
        <f>IF(TabB2[[#This Row],[Stich-
probe]]=0,0,TabB2[[#This Row],[Stich-
probe]]*TabB2[[#This Row],[Differenz
förderfähig/
eingereicht nach Prüfung ÖIF (€)]]/TabB2[[#This Row],[eingereichter
Betrag (€)]]*-1)</f>
        <v>0</v>
      </c>
      <c r="AI19" s="2"/>
      <c r="AM19" s="197"/>
    </row>
    <row r="20" spans="2:39" x14ac:dyDescent="0.2">
      <c r="B20" s="2"/>
      <c r="C20" s="251">
        <f>IF(TabB2[[#This Row],[Zufalls-
zahl wenn
lfd. Nr.]]=0,0,IF(RANK(TabB2[[#This Row],[Zufalls-
zahl wenn
lfd. Nr.]],TabB2[Zufalls-
zahl wenn
lfd. Nr.])&lt;=TabB2[[#Totals],[Zufalls-
zahl]],1,0))</f>
        <v>0</v>
      </c>
      <c r="D20" s="194" t="s">
        <v>265</v>
      </c>
      <c r="E20" s="207">
        <v>14</v>
      </c>
      <c r="F20" s="7"/>
      <c r="G20" s="17"/>
      <c r="H20" s="35"/>
      <c r="I20" s="4"/>
      <c r="J20" s="4"/>
      <c r="K20" s="4"/>
      <c r="L20" s="128"/>
      <c r="M20" s="216"/>
      <c r="N20" s="252">
        <f>(TabB2[[#This Row],[förderfähiger 
Betrag nach Prüfung ÖIF (€)]]-TabB2[[#This Row],[eingereichter
Betrag (€)]])*IF(TabB2[[#This Row],[Stich-
probe]]&gt;0,1,0)</f>
        <v>0</v>
      </c>
      <c r="O20" s="215"/>
      <c r="P20" s="215"/>
      <c r="Q20" s="215"/>
      <c r="R20" s="253"/>
      <c r="S20" s="6"/>
      <c r="T20" s="6" t="str">
        <f>IF(ISERROR(VLOOKUP(TabB2[[#This Row],[Grund für Differenz]],Datenquelle!$F$3:$G$17,2,FALSE)),"",VLOOKUP(TabB2[[#This Row],[Grund für Differenz]],Datenquelle!$F$3:$G$17,2,FALSE))</f>
        <v/>
      </c>
      <c r="U20" s="253"/>
      <c r="V20" s="254"/>
      <c r="W20" s="254"/>
      <c r="X20" s="254"/>
      <c r="Y20" s="254"/>
      <c r="Z20" s="254"/>
      <c r="AA20" s="254"/>
      <c r="AB20" s="254"/>
      <c r="AC20" s="300"/>
      <c r="AD20" s="2" t="str">
        <f>IF(OR(TabB2[[#This Row],[eingereichter
Betrag (€)]]=0,TabB2[[#This Row],[eingereichter
Betrag (€)]]=""),"",COUNTA($L$6:$L20)-COUNTIF(($L$6:$L20),0))</f>
        <v/>
      </c>
      <c r="AE20" s="255">
        <f t="shared" ca="1" si="0"/>
        <v>0.55441816916317765</v>
      </c>
      <c r="AF20" s="256">
        <f>IF(TabB2[[#This Row],[Lfd.
Nr. f.
Stich-
probe]]&lt;&gt;"",TabB2[[#This Row],[Zufalls-
zahl]],0)</f>
        <v>0</v>
      </c>
      <c r="AG20" s="257">
        <f>IF(TabB2[[#This Row],[Stich-
probe]]&gt;0,IF(TabB2[[#This Row],[Differenz
förderfähig/
eingereicht nach Prüfung ÖIF (€)]]&lt;&gt;0,1,0),0)</f>
        <v>0</v>
      </c>
      <c r="AH20" s="258">
        <f>IF(TabB2[[#This Row],[Stich-
probe]]=0,0,TabB2[[#This Row],[Stich-
probe]]*TabB2[[#This Row],[Differenz
förderfähig/
eingereicht nach Prüfung ÖIF (€)]]/TabB2[[#This Row],[eingereichter
Betrag (€)]]*-1)</f>
        <v>0</v>
      </c>
      <c r="AI20" s="2"/>
      <c r="AM20" s="197"/>
    </row>
    <row r="21" spans="2:39" x14ac:dyDescent="0.2">
      <c r="B21" s="2"/>
      <c r="C21" s="251">
        <f>IF(TabB2[[#This Row],[Zufalls-
zahl wenn
lfd. Nr.]]=0,0,IF(RANK(TabB2[[#This Row],[Zufalls-
zahl wenn
lfd. Nr.]],TabB2[Zufalls-
zahl wenn
lfd. Nr.])&lt;=TabB2[[#Totals],[Zufalls-
zahl]],1,0))</f>
        <v>0</v>
      </c>
      <c r="D21" s="194" t="s">
        <v>265</v>
      </c>
      <c r="E21" s="207">
        <v>15</v>
      </c>
      <c r="F21" s="7"/>
      <c r="G21" s="17"/>
      <c r="H21" s="35"/>
      <c r="I21" s="4"/>
      <c r="J21" s="4"/>
      <c r="K21" s="4"/>
      <c r="L21" s="128"/>
      <c r="M21" s="216"/>
      <c r="N21" s="252">
        <f>(TabB2[[#This Row],[förderfähiger 
Betrag nach Prüfung ÖIF (€)]]-TabB2[[#This Row],[eingereichter
Betrag (€)]])*IF(TabB2[[#This Row],[Stich-
probe]]&gt;0,1,0)</f>
        <v>0</v>
      </c>
      <c r="O21" s="215"/>
      <c r="P21" s="215"/>
      <c r="Q21" s="215"/>
      <c r="R21" s="253"/>
      <c r="S21" s="6"/>
      <c r="T21" s="6" t="str">
        <f>IF(ISERROR(VLOOKUP(TabB2[[#This Row],[Grund für Differenz]],Datenquelle!$F$3:$G$17,2,FALSE)),"",VLOOKUP(TabB2[[#This Row],[Grund für Differenz]],Datenquelle!$F$3:$G$17,2,FALSE))</f>
        <v/>
      </c>
      <c r="U21" s="253"/>
      <c r="V21" s="254"/>
      <c r="W21" s="254"/>
      <c r="X21" s="254"/>
      <c r="Y21" s="254"/>
      <c r="Z21" s="254"/>
      <c r="AA21" s="254"/>
      <c r="AB21" s="254"/>
      <c r="AC21" s="300"/>
      <c r="AD21" s="2" t="str">
        <f>IF(OR(TabB2[[#This Row],[eingereichter
Betrag (€)]]=0,TabB2[[#This Row],[eingereichter
Betrag (€)]]=""),"",COUNTA($L$6:$L21)-COUNTIF(($L$6:$L21),0))</f>
        <v/>
      </c>
      <c r="AE21" s="255">
        <f t="shared" ca="1" si="0"/>
        <v>7.7866005875174227E-2</v>
      </c>
      <c r="AF21" s="256">
        <f>IF(TabB2[[#This Row],[Lfd.
Nr. f.
Stich-
probe]]&lt;&gt;"",TabB2[[#This Row],[Zufalls-
zahl]],0)</f>
        <v>0</v>
      </c>
      <c r="AG21" s="257">
        <f>IF(TabB2[[#This Row],[Stich-
probe]]&gt;0,IF(TabB2[[#This Row],[Differenz
förderfähig/
eingereicht nach Prüfung ÖIF (€)]]&lt;&gt;0,1,0),0)</f>
        <v>0</v>
      </c>
      <c r="AH21" s="258">
        <f>IF(TabB2[[#This Row],[Stich-
probe]]=0,0,TabB2[[#This Row],[Stich-
probe]]*TabB2[[#This Row],[Differenz
förderfähig/
eingereicht nach Prüfung ÖIF (€)]]/TabB2[[#This Row],[eingereichter
Betrag (€)]]*-1)</f>
        <v>0</v>
      </c>
      <c r="AI21" s="2"/>
      <c r="AM21" s="197"/>
    </row>
    <row r="22" spans="2:39" x14ac:dyDescent="0.2">
      <c r="B22" s="2"/>
      <c r="C22" s="251">
        <f>IF(TabB2[[#This Row],[Zufalls-
zahl wenn
lfd. Nr.]]=0,0,IF(RANK(TabB2[[#This Row],[Zufalls-
zahl wenn
lfd. Nr.]],TabB2[Zufalls-
zahl wenn
lfd. Nr.])&lt;=TabB2[[#Totals],[Zufalls-
zahl]],1,0))</f>
        <v>0</v>
      </c>
      <c r="D22" s="194" t="s">
        <v>265</v>
      </c>
      <c r="E22" s="207">
        <v>16</v>
      </c>
      <c r="F22" s="7"/>
      <c r="G22" s="17"/>
      <c r="H22" s="35"/>
      <c r="I22" s="4"/>
      <c r="J22" s="4"/>
      <c r="K22" s="4"/>
      <c r="L22" s="128"/>
      <c r="M22" s="216"/>
      <c r="N22" s="252">
        <f>(TabB2[[#This Row],[förderfähiger 
Betrag nach Prüfung ÖIF (€)]]-TabB2[[#This Row],[eingereichter
Betrag (€)]])*IF(TabB2[[#This Row],[Stich-
probe]]&gt;0,1,0)</f>
        <v>0</v>
      </c>
      <c r="O22" s="215"/>
      <c r="P22" s="215"/>
      <c r="Q22" s="215"/>
      <c r="R22" s="253"/>
      <c r="S22" s="6"/>
      <c r="T22" s="6" t="str">
        <f>IF(ISERROR(VLOOKUP(TabB2[[#This Row],[Grund für Differenz]],Datenquelle!$F$3:$G$17,2,FALSE)),"",VLOOKUP(TabB2[[#This Row],[Grund für Differenz]],Datenquelle!$F$3:$G$17,2,FALSE))</f>
        <v/>
      </c>
      <c r="U22" s="253"/>
      <c r="V22" s="254"/>
      <c r="W22" s="254"/>
      <c r="X22" s="254"/>
      <c r="Y22" s="254"/>
      <c r="Z22" s="254"/>
      <c r="AA22" s="254"/>
      <c r="AB22" s="254"/>
      <c r="AC22" s="300"/>
      <c r="AD22" s="2" t="str">
        <f>IF(OR(TabB2[[#This Row],[eingereichter
Betrag (€)]]=0,TabB2[[#This Row],[eingereichter
Betrag (€)]]=""),"",COUNTA($L$6:$L22)-COUNTIF(($L$6:$L22),0))</f>
        <v/>
      </c>
      <c r="AE22" s="255">
        <f t="shared" ca="1" si="0"/>
        <v>0.10832815545851571</v>
      </c>
      <c r="AF22" s="256">
        <f>IF(TabB2[[#This Row],[Lfd.
Nr. f.
Stich-
probe]]&lt;&gt;"",TabB2[[#This Row],[Zufalls-
zahl]],0)</f>
        <v>0</v>
      </c>
      <c r="AG22" s="257">
        <f>IF(TabB2[[#This Row],[Stich-
probe]]&gt;0,IF(TabB2[[#This Row],[Differenz
förderfähig/
eingereicht nach Prüfung ÖIF (€)]]&lt;&gt;0,1,0),0)</f>
        <v>0</v>
      </c>
      <c r="AH22" s="258">
        <f>IF(TabB2[[#This Row],[Stich-
probe]]=0,0,TabB2[[#This Row],[Stich-
probe]]*TabB2[[#This Row],[Differenz
förderfähig/
eingereicht nach Prüfung ÖIF (€)]]/TabB2[[#This Row],[eingereichter
Betrag (€)]]*-1)</f>
        <v>0</v>
      </c>
      <c r="AI22" s="2"/>
      <c r="AM22" s="197"/>
    </row>
    <row r="23" spans="2:39" x14ac:dyDescent="0.2">
      <c r="B23" s="2"/>
      <c r="C23" s="251">
        <f>IF(TabB2[[#This Row],[Zufalls-
zahl wenn
lfd. Nr.]]=0,0,IF(RANK(TabB2[[#This Row],[Zufalls-
zahl wenn
lfd. Nr.]],TabB2[Zufalls-
zahl wenn
lfd. Nr.])&lt;=TabB2[[#Totals],[Zufalls-
zahl]],1,0))</f>
        <v>0</v>
      </c>
      <c r="D23" s="194" t="s">
        <v>265</v>
      </c>
      <c r="E23" s="207">
        <v>17</v>
      </c>
      <c r="F23" s="7"/>
      <c r="G23" s="17"/>
      <c r="H23" s="35"/>
      <c r="I23" s="4"/>
      <c r="J23" s="4"/>
      <c r="K23" s="4"/>
      <c r="L23" s="128"/>
      <c r="M23" s="216"/>
      <c r="N23" s="252">
        <f>(TabB2[[#This Row],[förderfähiger 
Betrag nach Prüfung ÖIF (€)]]-TabB2[[#This Row],[eingereichter
Betrag (€)]])*IF(TabB2[[#This Row],[Stich-
probe]]&gt;0,1,0)</f>
        <v>0</v>
      </c>
      <c r="O23" s="215"/>
      <c r="P23" s="215"/>
      <c r="Q23" s="215"/>
      <c r="R23" s="253"/>
      <c r="S23" s="6"/>
      <c r="T23" s="6" t="str">
        <f>IF(ISERROR(VLOOKUP(TabB2[[#This Row],[Grund für Differenz]],Datenquelle!$F$3:$G$17,2,FALSE)),"",VLOOKUP(TabB2[[#This Row],[Grund für Differenz]],Datenquelle!$F$3:$G$17,2,FALSE))</f>
        <v/>
      </c>
      <c r="U23" s="253"/>
      <c r="V23" s="254"/>
      <c r="W23" s="254"/>
      <c r="X23" s="254"/>
      <c r="Y23" s="254"/>
      <c r="Z23" s="254"/>
      <c r="AA23" s="254"/>
      <c r="AB23" s="254"/>
      <c r="AC23" s="300"/>
      <c r="AD23" s="2" t="str">
        <f>IF(OR(TabB2[[#This Row],[eingereichter
Betrag (€)]]=0,TabB2[[#This Row],[eingereichter
Betrag (€)]]=""),"",COUNTA($L$6:$L23)-COUNTIF(($L$6:$L23),0))</f>
        <v/>
      </c>
      <c r="AE23" s="255">
        <f t="shared" ca="1" si="0"/>
        <v>0.87324724903780027</v>
      </c>
      <c r="AF23" s="256">
        <f>IF(TabB2[[#This Row],[Lfd.
Nr. f.
Stich-
probe]]&lt;&gt;"",TabB2[[#This Row],[Zufalls-
zahl]],0)</f>
        <v>0</v>
      </c>
      <c r="AG23" s="257">
        <f>IF(TabB2[[#This Row],[Stich-
probe]]&gt;0,IF(TabB2[[#This Row],[Differenz
förderfähig/
eingereicht nach Prüfung ÖIF (€)]]&lt;&gt;0,1,0),0)</f>
        <v>0</v>
      </c>
      <c r="AH23" s="258">
        <f>IF(TabB2[[#This Row],[Stich-
probe]]=0,0,TabB2[[#This Row],[Stich-
probe]]*TabB2[[#This Row],[Differenz
förderfähig/
eingereicht nach Prüfung ÖIF (€)]]/TabB2[[#This Row],[eingereichter
Betrag (€)]]*-1)</f>
        <v>0</v>
      </c>
      <c r="AI23" s="2"/>
      <c r="AM23" s="197"/>
    </row>
    <row r="24" spans="2:39" x14ac:dyDescent="0.2">
      <c r="B24" s="2"/>
      <c r="C24" s="251">
        <f>IF(TabB2[[#This Row],[Zufalls-
zahl wenn
lfd. Nr.]]=0,0,IF(RANK(TabB2[[#This Row],[Zufalls-
zahl wenn
lfd. Nr.]],TabB2[Zufalls-
zahl wenn
lfd. Nr.])&lt;=TabB2[[#Totals],[Zufalls-
zahl]],1,0))</f>
        <v>0</v>
      </c>
      <c r="D24" s="194" t="s">
        <v>265</v>
      </c>
      <c r="E24" s="207">
        <v>18</v>
      </c>
      <c r="F24" s="7"/>
      <c r="G24" s="17"/>
      <c r="H24" s="35"/>
      <c r="I24" s="4"/>
      <c r="J24" s="4"/>
      <c r="K24" s="4"/>
      <c r="L24" s="128"/>
      <c r="M24" s="216"/>
      <c r="N24" s="252">
        <f>(TabB2[[#This Row],[förderfähiger 
Betrag nach Prüfung ÖIF (€)]]-TabB2[[#This Row],[eingereichter
Betrag (€)]])*IF(TabB2[[#This Row],[Stich-
probe]]&gt;0,1,0)</f>
        <v>0</v>
      </c>
      <c r="O24" s="215"/>
      <c r="P24" s="215"/>
      <c r="Q24" s="215"/>
      <c r="R24" s="253"/>
      <c r="S24" s="6"/>
      <c r="T24" s="6" t="str">
        <f>IF(ISERROR(VLOOKUP(TabB2[[#This Row],[Grund für Differenz]],Datenquelle!$F$3:$G$17,2,FALSE)),"",VLOOKUP(TabB2[[#This Row],[Grund für Differenz]],Datenquelle!$F$3:$G$17,2,FALSE))</f>
        <v/>
      </c>
      <c r="U24" s="253"/>
      <c r="V24" s="254"/>
      <c r="W24" s="254"/>
      <c r="X24" s="254"/>
      <c r="Y24" s="254"/>
      <c r="Z24" s="254"/>
      <c r="AA24" s="254"/>
      <c r="AB24" s="254"/>
      <c r="AC24" s="300"/>
      <c r="AD24" s="2" t="str">
        <f>IF(OR(TabB2[[#This Row],[eingereichter
Betrag (€)]]=0,TabB2[[#This Row],[eingereichter
Betrag (€)]]=""),"",COUNTA($L$6:$L24)-COUNTIF(($L$6:$L24),0))</f>
        <v/>
      </c>
      <c r="AE24" s="255">
        <f t="shared" ca="1" si="0"/>
        <v>0.56662188262041402</v>
      </c>
      <c r="AF24" s="256">
        <f>IF(TabB2[[#This Row],[Lfd.
Nr. f.
Stich-
probe]]&lt;&gt;"",TabB2[[#This Row],[Zufalls-
zahl]],0)</f>
        <v>0</v>
      </c>
      <c r="AG24" s="257">
        <f>IF(TabB2[[#This Row],[Stich-
probe]]&gt;0,IF(TabB2[[#This Row],[Differenz
förderfähig/
eingereicht nach Prüfung ÖIF (€)]]&lt;&gt;0,1,0),0)</f>
        <v>0</v>
      </c>
      <c r="AH24" s="258">
        <f>IF(TabB2[[#This Row],[Stich-
probe]]=0,0,TabB2[[#This Row],[Stich-
probe]]*TabB2[[#This Row],[Differenz
förderfähig/
eingereicht nach Prüfung ÖIF (€)]]/TabB2[[#This Row],[eingereichter
Betrag (€)]]*-1)</f>
        <v>0</v>
      </c>
      <c r="AI24" s="2"/>
    </row>
    <row r="25" spans="2:39" x14ac:dyDescent="0.2">
      <c r="B25" s="2"/>
      <c r="C25" s="251">
        <f>IF(TabB2[[#This Row],[Zufalls-
zahl wenn
lfd. Nr.]]=0,0,IF(RANK(TabB2[[#This Row],[Zufalls-
zahl wenn
lfd. Nr.]],TabB2[Zufalls-
zahl wenn
lfd. Nr.])&lt;=TabB2[[#Totals],[Zufalls-
zahl]],1,0))</f>
        <v>0</v>
      </c>
      <c r="D25" s="194" t="s">
        <v>265</v>
      </c>
      <c r="E25" s="207">
        <v>19</v>
      </c>
      <c r="F25" s="7"/>
      <c r="G25" s="17"/>
      <c r="H25" s="35"/>
      <c r="I25" s="4"/>
      <c r="J25" s="4"/>
      <c r="K25" s="4"/>
      <c r="L25" s="128"/>
      <c r="M25" s="216"/>
      <c r="N25" s="252">
        <f>(TabB2[[#This Row],[förderfähiger 
Betrag nach Prüfung ÖIF (€)]]-TabB2[[#This Row],[eingereichter
Betrag (€)]])*IF(TabB2[[#This Row],[Stich-
probe]]&gt;0,1,0)</f>
        <v>0</v>
      </c>
      <c r="O25" s="215"/>
      <c r="P25" s="215"/>
      <c r="Q25" s="215"/>
      <c r="R25" s="253"/>
      <c r="S25" s="6"/>
      <c r="T25" s="6" t="str">
        <f>IF(ISERROR(VLOOKUP(TabB2[[#This Row],[Grund für Differenz]],Datenquelle!$F$3:$G$17,2,FALSE)),"",VLOOKUP(TabB2[[#This Row],[Grund für Differenz]],Datenquelle!$F$3:$G$17,2,FALSE))</f>
        <v/>
      </c>
      <c r="U25" s="253"/>
      <c r="V25" s="254"/>
      <c r="W25" s="254"/>
      <c r="X25" s="254"/>
      <c r="Y25" s="254"/>
      <c r="Z25" s="254"/>
      <c r="AA25" s="254"/>
      <c r="AB25" s="254"/>
      <c r="AC25" s="300"/>
      <c r="AD25" s="2" t="str">
        <f>IF(OR(TabB2[[#This Row],[eingereichter
Betrag (€)]]=0,TabB2[[#This Row],[eingereichter
Betrag (€)]]=""),"",COUNTA($L$6:$L25)-COUNTIF(($L$6:$L25),0))</f>
        <v/>
      </c>
      <c r="AE25" s="255">
        <f t="shared" ca="1" si="0"/>
        <v>0.81176169380297447</v>
      </c>
      <c r="AF25" s="256">
        <f>IF(TabB2[[#This Row],[Lfd.
Nr. f.
Stich-
probe]]&lt;&gt;"",TabB2[[#This Row],[Zufalls-
zahl]],0)</f>
        <v>0</v>
      </c>
      <c r="AG25" s="257">
        <f>IF(TabB2[[#This Row],[Stich-
probe]]&gt;0,IF(TabB2[[#This Row],[Differenz
förderfähig/
eingereicht nach Prüfung ÖIF (€)]]&lt;&gt;0,1,0),0)</f>
        <v>0</v>
      </c>
      <c r="AH25" s="258">
        <f>IF(TabB2[[#This Row],[Stich-
probe]]=0,0,TabB2[[#This Row],[Stich-
probe]]*TabB2[[#This Row],[Differenz
förderfähig/
eingereicht nach Prüfung ÖIF (€)]]/TabB2[[#This Row],[eingereichter
Betrag (€)]]*-1)</f>
        <v>0</v>
      </c>
      <c r="AI25" s="2"/>
    </row>
    <row r="26" spans="2:39" x14ac:dyDescent="0.2">
      <c r="B26" s="2"/>
      <c r="C26" s="251">
        <f>IF(TabB2[[#This Row],[Zufalls-
zahl wenn
lfd. Nr.]]=0,0,IF(RANK(TabB2[[#This Row],[Zufalls-
zahl wenn
lfd. Nr.]],TabB2[Zufalls-
zahl wenn
lfd. Nr.])&lt;=TabB2[[#Totals],[Zufalls-
zahl]],1,0))</f>
        <v>0</v>
      </c>
      <c r="D26" s="194" t="s">
        <v>265</v>
      </c>
      <c r="E26" s="207">
        <v>20</v>
      </c>
      <c r="F26" s="7"/>
      <c r="G26" s="17"/>
      <c r="H26" s="35"/>
      <c r="I26" s="4"/>
      <c r="J26" s="4"/>
      <c r="K26" s="4"/>
      <c r="L26" s="128"/>
      <c r="M26" s="216"/>
      <c r="N26" s="252">
        <f>(TabB2[[#This Row],[förderfähiger 
Betrag nach Prüfung ÖIF (€)]]-TabB2[[#This Row],[eingereichter
Betrag (€)]])*IF(TabB2[[#This Row],[Stich-
probe]]&gt;0,1,0)</f>
        <v>0</v>
      </c>
      <c r="O26" s="215"/>
      <c r="P26" s="215"/>
      <c r="Q26" s="215"/>
      <c r="R26" s="253"/>
      <c r="S26" s="6"/>
      <c r="T26" s="6" t="str">
        <f>IF(ISERROR(VLOOKUP(TabB2[[#This Row],[Grund für Differenz]],Datenquelle!$F$3:$G$17,2,FALSE)),"",VLOOKUP(TabB2[[#This Row],[Grund für Differenz]],Datenquelle!$F$3:$G$17,2,FALSE))</f>
        <v/>
      </c>
      <c r="U26" s="253"/>
      <c r="V26" s="254"/>
      <c r="W26" s="254"/>
      <c r="X26" s="254"/>
      <c r="Y26" s="254"/>
      <c r="Z26" s="254"/>
      <c r="AA26" s="254"/>
      <c r="AB26" s="254"/>
      <c r="AC26" s="300"/>
      <c r="AD26" s="2" t="str">
        <f>IF(OR(TabB2[[#This Row],[eingereichter
Betrag (€)]]=0,TabB2[[#This Row],[eingereichter
Betrag (€)]]=""),"",COUNTA($L$6:$L26)-COUNTIF(($L$6:$L26),0))</f>
        <v/>
      </c>
      <c r="AE26" s="255">
        <f t="shared" ca="1" si="0"/>
        <v>0.73479139008223748</v>
      </c>
      <c r="AF26" s="256">
        <f>IF(TabB2[[#This Row],[Lfd.
Nr. f.
Stich-
probe]]&lt;&gt;"",TabB2[[#This Row],[Zufalls-
zahl]],0)</f>
        <v>0</v>
      </c>
      <c r="AG26" s="257">
        <f>IF(TabB2[[#This Row],[Stich-
probe]]&gt;0,IF(TabB2[[#This Row],[Differenz
förderfähig/
eingereicht nach Prüfung ÖIF (€)]]&lt;&gt;0,1,0),0)</f>
        <v>0</v>
      </c>
      <c r="AH26" s="258">
        <f>IF(TabB2[[#This Row],[Stich-
probe]]=0,0,TabB2[[#This Row],[Stich-
probe]]*TabB2[[#This Row],[Differenz
förderfähig/
eingereicht nach Prüfung ÖIF (€)]]/TabB2[[#This Row],[eingereichter
Betrag (€)]]*-1)</f>
        <v>0</v>
      </c>
      <c r="AI26" s="2"/>
    </row>
    <row r="27" spans="2:39" x14ac:dyDescent="0.2">
      <c r="B27" s="2"/>
      <c r="C27" s="251">
        <f>IF(TabB2[[#This Row],[Zufalls-
zahl wenn
lfd. Nr.]]=0,0,IF(RANK(TabB2[[#This Row],[Zufalls-
zahl wenn
lfd. Nr.]],TabB2[Zufalls-
zahl wenn
lfd. Nr.])&lt;=TabB2[[#Totals],[Zufalls-
zahl]],1,0))</f>
        <v>0</v>
      </c>
      <c r="D27" s="194" t="s">
        <v>265</v>
      </c>
      <c r="E27" s="207">
        <v>21</v>
      </c>
      <c r="F27" s="7"/>
      <c r="G27" s="17"/>
      <c r="H27" s="35"/>
      <c r="I27" s="4"/>
      <c r="J27" s="4"/>
      <c r="K27" s="4"/>
      <c r="L27" s="128"/>
      <c r="M27" s="216"/>
      <c r="N27" s="252">
        <f>(TabB2[[#This Row],[förderfähiger 
Betrag nach Prüfung ÖIF (€)]]-TabB2[[#This Row],[eingereichter
Betrag (€)]])*IF(TabB2[[#This Row],[Stich-
probe]]&gt;0,1,0)</f>
        <v>0</v>
      </c>
      <c r="O27" s="215"/>
      <c r="P27" s="215"/>
      <c r="Q27" s="215"/>
      <c r="R27" s="253"/>
      <c r="S27" s="6"/>
      <c r="T27" s="6" t="str">
        <f>IF(ISERROR(VLOOKUP(TabB2[[#This Row],[Grund für Differenz]],Datenquelle!$F$3:$G$17,2,FALSE)),"",VLOOKUP(TabB2[[#This Row],[Grund für Differenz]],Datenquelle!$F$3:$G$17,2,FALSE))</f>
        <v/>
      </c>
      <c r="U27" s="253"/>
      <c r="V27" s="254"/>
      <c r="W27" s="254"/>
      <c r="X27" s="254"/>
      <c r="Y27" s="254"/>
      <c r="Z27" s="254"/>
      <c r="AA27" s="254"/>
      <c r="AB27" s="254"/>
      <c r="AC27" s="300"/>
      <c r="AD27" s="2" t="str">
        <f>IF(OR(TabB2[[#This Row],[eingereichter
Betrag (€)]]=0,TabB2[[#This Row],[eingereichter
Betrag (€)]]=""),"",COUNTA($L$6:$L27)-COUNTIF(($L$6:$L27),0))</f>
        <v/>
      </c>
      <c r="AE27" s="255">
        <f t="shared" ca="1" si="0"/>
        <v>0.46529601297769141</v>
      </c>
      <c r="AF27" s="256">
        <f>IF(TabB2[[#This Row],[Lfd.
Nr. f.
Stich-
probe]]&lt;&gt;"",TabB2[[#This Row],[Zufalls-
zahl]],0)</f>
        <v>0</v>
      </c>
      <c r="AG27" s="257">
        <f>IF(TabB2[[#This Row],[Stich-
probe]]&gt;0,IF(TabB2[[#This Row],[Differenz
förderfähig/
eingereicht nach Prüfung ÖIF (€)]]&lt;&gt;0,1,0),0)</f>
        <v>0</v>
      </c>
      <c r="AH27" s="258">
        <f>IF(TabB2[[#This Row],[Stich-
probe]]=0,0,TabB2[[#This Row],[Stich-
probe]]*TabB2[[#This Row],[Differenz
förderfähig/
eingereicht nach Prüfung ÖIF (€)]]/TabB2[[#This Row],[eingereichter
Betrag (€)]]*-1)</f>
        <v>0</v>
      </c>
      <c r="AI27" s="2"/>
    </row>
    <row r="28" spans="2:39" x14ac:dyDescent="0.2">
      <c r="B28" s="2"/>
      <c r="C28" s="251">
        <f>IF(TabB2[[#This Row],[Zufalls-
zahl wenn
lfd. Nr.]]=0,0,IF(RANK(TabB2[[#This Row],[Zufalls-
zahl wenn
lfd. Nr.]],TabB2[Zufalls-
zahl wenn
lfd. Nr.])&lt;=TabB2[[#Totals],[Zufalls-
zahl]],1,0))</f>
        <v>0</v>
      </c>
      <c r="D28" s="194" t="s">
        <v>265</v>
      </c>
      <c r="E28" s="207">
        <v>22</v>
      </c>
      <c r="F28" s="7"/>
      <c r="G28" s="17"/>
      <c r="H28" s="35"/>
      <c r="I28" s="4"/>
      <c r="J28" s="4"/>
      <c r="K28" s="4"/>
      <c r="L28" s="128"/>
      <c r="M28" s="216"/>
      <c r="N28" s="252">
        <f>(TabB2[[#This Row],[förderfähiger 
Betrag nach Prüfung ÖIF (€)]]-TabB2[[#This Row],[eingereichter
Betrag (€)]])*IF(TabB2[[#This Row],[Stich-
probe]]&gt;0,1,0)</f>
        <v>0</v>
      </c>
      <c r="O28" s="215"/>
      <c r="P28" s="215"/>
      <c r="Q28" s="215"/>
      <c r="R28" s="253"/>
      <c r="S28" s="6"/>
      <c r="T28" s="6" t="str">
        <f>IF(ISERROR(VLOOKUP(TabB2[[#This Row],[Grund für Differenz]],Datenquelle!$F$3:$G$17,2,FALSE)),"",VLOOKUP(TabB2[[#This Row],[Grund für Differenz]],Datenquelle!$F$3:$G$17,2,FALSE))</f>
        <v/>
      </c>
      <c r="U28" s="253"/>
      <c r="V28" s="254"/>
      <c r="W28" s="254"/>
      <c r="X28" s="254"/>
      <c r="Y28" s="254"/>
      <c r="Z28" s="254"/>
      <c r="AA28" s="254"/>
      <c r="AB28" s="254"/>
      <c r="AC28" s="300"/>
      <c r="AD28" s="2" t="str">
        <f>IF(OR(TabB2[[#This Row],[eingereichter
Betrag (€)]]=0,TabB2[[#This Row],[eingereichter
Betrag (€)]]=""),"",COUNTA($L$6:$L28)-COUNTIF(($L$6:$L28),0))</f>
        <v/>
      </c>
      <c r="AE28" s="255">
        <f t="shared" ca="1" si="0"/>
        <v>0.89492012131084286</v>
      </c>
      <c r="AF28" s="256">
        <f>IF(TabB2[[#This Row],[Lfd.
Nr. f.
Stich-
probe]]&lt;&gt;"",TabB2[[#This Row],[Zufalls-
zahl]],0)</f>
        <v>0</v>
      </c>
      <c r="AG28" s="257">
        <f>IF(TabB2[[#This Row],[Stich-
probe]]&gt;0,IF(TabB2[[#This Row],[Differenz
förderfähig/
eingereicht nach Prüfung ÖIF (€)]]&lt;&gt;0,1,0),0)</f>
        <v>0</v>
      </c>
      <c r="AH28" s="258">
        <f>IF(TabB2[[#This Row],[Stich-
probe]]=0,0,TabB2[[#This Row],[Stich-
probe]]*TabB2[[#This Row],[Differenz
förderfähig/
eingereicht nach Prüfung ÖIF (€)]]/TabB2[[#This Row],[eingereichter
Betrag (€)]]*-1)</f>
        <v>0</v>
      </c>
      <c r="AI28" s="2"/>
    </row>
    <row r="29" spans="2:39" x14ac:dyDescent="0.2">
      <c r="B29" s="2"/>
      <c r="C29" s="251">
        <f>IF(TabB2[[#This Row],[Zufalls-
zahl wenn
lfd. Nr.]]=0,0,IF(RANK(TabB2[[#This Row],[Zufalls-
zahl wenn
lfd. Nr.]],TabB2[Zufalls-
zahl wenn
lfd. Nr.])&lt;=TabB2[[#Totals],[Zufalls-
zahl]],1,0))</f>
        <v>0</v>
      </c>
      <c r="D29" s="194" t="s">
        <v>265</v>
      </c>
      <c r="E29" s="207">
        <v>23</v>
      </c>
      <c r="F29" s="7"/>
      <c r="G29" s="17"/>
      <c r="H29" s="35"/>
      <c r="I29" s="4"/>
      <c r="J29" s="4"/>
      <c r="K29" s="4"/>
      <c r="L29" s="128"/>
      <c r="M29" s="216"/>
      <c r="N29" s="252">
        <f>(TabB2[[#This Row],[förderfähiger 
Betrag nach Prüfung ÖIF (€)]]-TabB2[[#This Row],[eingereichter
Betrag (€)]])*IF(TabB2[[#This Row],[Stich-
probe]]&gt;0,1,0)</f>
        <v>0</v>
      </c>
      <c r="O29" s="215"/>
      <c r="P29" s="215"/>
      <c r="Q29" s="215"/>
      <c r="R29" s="253"/>
      <c r="S29" s="6"/>
      <c r="T29" s="6" t="str">
        <f>IF(ISERROR(VLOOKUP(TabB2[[#This Row],[Grund für Differenz]],Datenquelle!$F$3:$G$17,2,FALSE)),"",VLOOKUP(TabB2[[#This Row],[Grund für Differenz]],Datenquelle!$F$3:$G$17,2,FALSE))</f>
        <v/>
      </c>
      <c r="U29" s="253"/>
      <c r="V29" s="254"/>
      <c r="W29" s="254"/>
      <c r="X29" s="254"/>
      <c r="Y29" s="254"/>
      <c r="Z29" s="254"/>
      <c r="AA29" s="254"/>
      <c r="AB29" s="254"/>
      <c r="AC29" s="300"/>
      <c r="AD29" s="2" t="str">
        <f>IF(OR(TabB2[[#This Row],[eingereichter
Betrag (€)]]=0,TabB2[[#This Row],[eingereichter
Betrag (€)]]=""),"",COUNTA($L$6:$L29)-COUNTIF(($L$6:$L29),0))</f>
        <v/>
      </c>
      <c r="AE29" s="255">
        <f t="shared" ca="1" si="0"/>
        <v>0.43503921904605047</v>
      </c>
      <c r="AF29" s="256">
        <f>IF(TabB2[[#This Row],[Lfd.
Nr. f.
Stich-
probe]]&lt;&gt;"",TabB2[[#This Row],[Zufalls-
zahl]],0)</f>
        <v>0</v>
      </c>
      <c r="AG29" s="257">
        <f>IF(TabB2[[#This Row],[Stich-
probe]]&gt;0,IF(TabB2[[#This Row],[Differenz
förderfähig/
eingereicht nach Prüfung ÖIF (€)]]&lt;&gt;0,1,0),0)</f>
        <v>0</v>
      </c>
      <c r="AH29" s="258">
        <f>IF(TabB2[[#This Row],[Stich-
probe]]=0,0,TabB2[[#This Row],[Stich-
probe]]*TabB2[[#This Row],[Differenz
förderfähig/
eingereicht nach Prüfung ÖIF (€)]]/TabB2[[#This Row],[eingereichter
Betrag (€)]]*-1)</f>
        <v>0</v>
      </c>
      <c r="AI29" s="2"/>
    </row>
    <row r="30" spans="2:39" x14ac:dyDescent="0.2">
      <c r="B30" s="2"/>
      <c r="C30" s="251">
        <f>IF(TabB2[[#This Row],[Zufalls-
zahl wenn
lfd. Nr.]]=0,0,IF(RANK(TabB2[[#This Row],[Zufalls-
zahl wenn
lfd. Nr.]],TabB2[Zufalls-
zahl wenn
lfd. Nr.])&lt;=TabB2[[#Totals],[Zufalls-
zahl]],1,0))</f>
        <v>0</v>
      </c>
      <c r="D30" s="194" t="s">
        <v>265</v>
      </c>
      <c r="E30" s="207">
        <v>24</v>
      </c>
      <c r="F30" s="7"/>
      <c r="G30" s="17"/>
      <c r="H30" s="35"/>
      <c r="I30" s="4"/>
      <c r="J30" s="4"/>
      <c r="K30" s="4"/>
      <c r="L30" s="128"/>
      <c r="M30" s="216"/>
      <c r="N30" s="252">
        <f>(TabB2[[#This Row],[förderfähiger 
Betrag nach Prüfung ÖIF (€)]]-TabB2[[#This Row],[eingereichter
Betrag (€)]])*IF(TabB2[[#This Row],[Stich-
probe]]&gt;0,1,0)</f>
        <v>0</v>
      </c>
      <c r="O30" s="215"/>
      <c r="P30" s="215"/>
      <c r="Q30" s="215"/>
      <c r="R30" s="253"/>
      <c r="S30" s="6"/>
      <c r="T30" s="6" t="str">
        <f>IF(ISERROR(VLOOKUP(TabB2[[#This Row],[Grund für Differenz]],Datenquelle!$F$3:$G$17,2,FALSE)),"",VLOOKUP(TabB2[[#This Row],[Grund für Differenz]],Datenquelle!$F$3:$G$17,2,FALSE))</f>
        <v/>
      </c>
      <c r="U30" s="253"/>
      <c r="V30" s="254"/>
      <c r="W30" s="254"/>
      <c r="X30" s="254"/>
      <c r="Y30" s="254"/>
      <c r="Z30" s="254"/>
      <c r="AA30" s="254"/>
      <c r="AB30" s="254"/>
      <c r="AC30" s="300"/>
      <c r="AD30" s="2" t="str">
        <f>IF(OR(TabB2[[#This Row],[eingereichter
Betrag (€)]]=0,TabB2[[#This Row],[eingereichter
Betrag (€)]]=""),"",COUNTA($L$6:$L30)-COUNTIF(($L$6:$L30),0))</f>
        <v/>
      </c>
      <c r="AE30" s="255">
        <f t="shared" ca="1" si="0"/>
        <v>1.1128886645058844E-2</v>
      </c>
      <c r="AF30" s="256">
        <f>IF(TabB2[[#This Row],[Lfd.
Nr. f.
Stich-
probe]]&lt;&gt;"",TabB2[[#This Row],[Zufalls-
zahl]],0)</f>
        <v>0</v>
      </c>
      <c r="AG30" s="257">
        <f>IF(TabB2[[#This Row],[Stich-
probe]]&gt;0,IF(TabB2[[#This Row],[Differenz
förderfähig/
eingereicht nach Prüfung ÖIF (€)]]&lt;&gt;0,1,0),0)</f>
        <v>0</v>
      </c>
      <c r="AH30" s="258">
        <f>IF(TabB2[[#This Row],[Stich-
probe]]=0,0,TabB2[[#This Row],[Stich-
probe]]*TabB2[[#This Row],[Differenz
förderfähig/
eingereicht nach Prüfung ÖIF (€)]]/TabB2[[#This Row],[eingereichter
Betrag (€)]]*-1)</f>
        <v>0</v>
      </c>
      <c r="AI30" s="2"/>
    </row>
    <row r="31" spans="2:39" x14ac:dyDescent="0.2">
      <c r="B31" s="2"/>
      <c r="C31" s="251">
        <f>IF(TabB2[[#This Row],[Zufalls-
zahl wenn
lfd. Nr.]]=0,0,IF(RANK(TabB2[[#This Row],[Zufalls-
zahl wenn
lfd. Nr.]],TabB2[Zufalls-
zahl wenn
lfd. Nr.])&lt;=TabB2[[#Totals],[Zufalls-
zahl]],1,0))</f>
        <v>0</v>
      </c>
      <c r="D31" s="194" t="s">
        <v>265</v>
      </c>
      <c r="E31" s="207">
        <v>25</v>
      </c>
      <c r="F31" s="7"/>
      <c r="G31" s="17"/>
      <c r="H31" s="35"/>
      <c r="I31" s="4"/>
      <c r="J31" s="4"/>
      <c r="K31" s="4"/>
      <c r="L31" s="128"/>
      <c r="M31" s="216"/>
      <c r="N31" s="252">
        <f>(TabB2[[#This Row],[förderfähiger 
Betrag nach Prüfung ÖIF (€)]]-TabB2[[#This Row],[eingereichter
Betrag (€)]])*IF(TabB2[[#This Row],[Stich-
probe]]&gt;0,1,0)</f>
        <v>0</v>
      </c>
      <c r="O31" s="215"/>
      <c r="P31" s="215"/>
      <c r="Q31" s="215"/>
      <c r="R31" s="253"/>
      <c r="S31" s="6"/>
      <c r="T31" s="6" t="str">
        <f>IF(ISERROR(VLOOKUP(TabB2[[#This Row],[Grund für Differenz]],Datenquelle!$F$3:$G$17,2,FALSE)),"",VLOOKUP(TabB2[[#This Row],[Grund für Differenz]],Datenquelle!$F$3:$G$17,2,FALSE))</f>
        <v/>
      </c>
      <c r="U31" s="253"/>
      <c r="V31" s="254"/>
      <c r="W31" s="254"/>
      <c r="X31" s="254"/>
      <c r="Y31" s="254"/>
      <c r="Z31" s="254"/>
      <c r="AA31" s="254"/>
      <c r="AB31" s="254"/>
      <c r="AC31" s="300"/>
      <c r="AD31" s="2" t="str">
        <f>IF(OR(TabB2[[#This Row],[eingereichter
Betrag (€)]]=0,TabB2[[#This Row],[eingereichter
Betrag (€)]]=""),"",COUNTA($L$6:$L31)-COUNTIF(($L$6:$L31),0))</f>
        <v/>
      </c>
      <c r="AE31" s="255">
        <f t="shared" ca="1" si="0"/>
        <v>0.51192251170337033</v>
      </c>
      <c r="AF31" s="256">
        <f>IF(TabB2[[#This Row],[Lfd.
Nr. f.
Stich-
probe]]&lt;&gt;"",TabB2[[#This Row],[Zufalls-
zahl]],0)</f>
        <v>0</v>
      </c>
      <c r="AG31" s="257">
        <f>IF(TabB2[[#This Row],[Stich-
probe]]&gt;0,IF(TabB2[[#This Row],[Differenz
förderfähig/
eingereicht nach Prüfung ÖIF (€)]]&lt;&gt;0,1,0),0)</f>
        <v>0</v>
      </c>
      <c r="AH31" s="258">
        <f>IF(TabB2[[#This Row],[Stich-
probe]]=0,0,TabB2[[#This Row],[Stich-
probe]]*TabB2[[#This Row],[Differenz
förderfähig/
eingereicht nach Prüfung ÖIF (€)]]/TabB2[[#This Row],[eingereichter
Betrag (€)]]*-1)</f>
        <v>0</v>
      </c>
      <c r="AI31" s="2"/>
    </row>
    <row r="32" spans="2:39" x14ac:dyDescent="0.2">
      <c r="B32" s="2"/>
      <c r="C32" s="251">
        <f>IF(TabB2[[#This Row],[Zufalls-
zahl wenn
lfd. Nr.]]=0,0,IF(RANK(TabB2[[#This Row],[Zufalls-
zahl wenn
lfd. Nr.]],TabB2[Zufalls-
zahl wenn
lfd. Nr.])&lt;=TabB2[[#Totals],[Zufalls-
zahl]],1,0))</f>
        <v>0</v>
      </c>
      <c r="D32" s="194" t="s">
        <v>265</v>
      </c>
      <c r="E32" s="207">
        <v>26</v>
      </c>
      <c r="F32" s="7"/>
      <c r="G32" s="17"/>
      <c r="H32" s="35"/>
      <c r="I32" s="4"/>
      <c r="J32" s="4"/>
      <c r="K32" s="4"/>
      <c r="L32" s="128"/>
      <c r="M32" s="216"/>
      <c r="N32" s="252">
        <f>(TabB2[[#This Row],[förderfähiger 
Betrag nach Prüfung ÖIF (€)]]-TabB2[[#This Row],[eingereichter
Betrag (€)]])*IF(TabB2[[#This Row],[Stich-
probe]]&gt;0,1,0)</f>
        <v>0</v>
      </c>
      <c r="O32" s="215"/>
      <c r="P32" s="215"/>
      <c r="Q32" s="215"/>
      <c r="R32" s="253"/>
      <c r="S32" s="6"/>
      <c r="T32" s="6" t="str">
        <f>IF(ISERROR(VLOOKUP(TabB2[[#This Row],[Grund für Differenz]],Datenquelle!$F$3:$G$17,2,FALSE)),"",VLOOKUP(TabB2[[#This Row],[Grund für Differenz]],Datenquelle!$F$3:$G$17,2,FALSE))</f>
        <v/>
      </c>
      <c r="U32" s="253"/>
      <c r="V32" s="254"/>
      <c r="W32" s="254"/>
      <c r="X32" s="254"/>
      <c r="Y32" s="254"/>
      <c r="Z32" s="254"/>
      <c r="AA32" s="254"/>
      <c r="AB32" s="254"/>
      <c r="AC32" s="300"/>
      <c r="AD32" s="2" t="str">
        <f>IF(OR(TabB2[[#This Row],[eingereichter
Betrag (€)]]=0,TabB2[[#This Row],[eingereichter
Betrag (€)]]=""),"",COUNTA($L$6:$L32)-COUNTIF(($L$6:$L32),0))</f>
        <v/>
      </c>
      <c r="AE32" s="255">
        <f t="shared" ca="1" si="0"/>
        <v>0.15523012799568536</v>
      </c>
      <c r="AF32" s="256">
        <f>IF(TabB2[[#This Row],[Lfd.
Nr. f.
Stich-
probe]]&lt;&gt;"",TabB2[[#This Row],[Zufalls-
zahl]],0)</f>
        <v>0</v>
      </c>
      <c r="AG32" s="257">
        <f>IF(TabB2[[#This Row],[Stich-
probe]]&gt;0,IF(TabB2[[#This Row],[Differenz
förderfähig/
eingereicht nach Prüfung ÖIF (€)]]&lt;&gt;0,1,0),0)</f>
        <v>0</v>
      </c>
      <c r="AH32" s="258">
        <f>IF(TabB2[[#This Row],[Stich-
probe]]=0,0,TabB2[[#This Row],[Stich-
probe]]*TabB2[[#This Row],[Differenz
förderfähig/
eingereicht nach Prüfung ÖIF (€)]]/TabB2[[#This Row],[eingereichter
Betrag (€)]]*-1)</f>
        <v>0</v>
      </c>
      <c r="AI32" s="2"/>
    </row>
    <row r="33" spans="2:35" x14ac:dyDescent="0.2">
      <c r="B33" s="2"/>
      <c r="C33" s="251">
        <f>IF(TabB2[[#This Row],[Zufalls-
zahl wenn
lfd. Nr.]]=0,0,IF(RANK(TabB2[[#This Row],[Zufalls-
zahl wenn
lfd. Nr.]],TabB2[Zufalls-
zahl wenn
lfd. Nr.])&lt;=TabB2[[#Totals],[Zufalls-
zahl]],1,0))</f>
        <v>0</v>
      </c>
      <c r="D33" s="194" t="s">
        <v>265</v>
      </c>
      <c r="E33" s="207">
        <v>27</v>
      </c>
      <c r="F33" s="7"/>
      <c r="G33" s="17"/>
      <c r="H33" s="35"/>
      <c r="I33" s="4"/>
      <c r="J33" s="4"/>
      <c r="K33" s="4"/>
      <c r="L33" s="128"/>
      <c r="M33" s="216"/>
      <c r="N33" s="252">
        <f>(TabB2[[#This Row],[förderfähiger 
Betrag nach Prüfung ÖIF (€)]]-TabB2[[#This Row],[eingereichter
Betrag (€)]])*IF(TabB2[[#This Row],[Stich-
probe]]&gt;0,1,0)</f>
        <v>0</v>
      </c>
      <c r="O33" s="215"/>
      <c r="P33" s="215"/>
      <c r="Q33" s="215"/>
      <c r="R33" s="253"/>
      <c r="S33" s="6"/>
      <c r="T33" s="6" t="str">
        <f>IF(ISERROR(VLOOKUP(TabB2[[#This Row],[Grund für Differenz]],Datenquelle!$F$3:$G$17,2,FALSE)),"",VLOOKUP(TabB2[[#This Row],[Grund für Differenz]],Datenquelle!$F$3:$G$17,2,FALSE))</f>
        <v/>
      </c>
      <c r="U33" s="253"/>
      <c r="V33" s="254"/>
      <c r="W33" s="254"/>
      <c r="X33" s="254"/>
      <c r="Y33" s="254"/>
      <c r="Z33" s="254"/>
      <c r="AA33" s="254"/>
      <c r="AB33" s="254"/>
      <c r="AC33" s="300"/>
      <c r="AD33" s="2" t="str">
        <f>IF(OR(TabB2[[#This Row],[eingereichter
Betrag (€)]]=0,TabB2[[#This Row],[eingereichter
Betrag (€)]]=""),"",COUNTA($L$6:$L33)-COUNTIF(($L$6:$L33),0))</f>
        <v/>
      </c>
      <c r="AE33" s="255">
        <f t="shared" ca="1" si="0"/>
        <v>0.6927346330858416</v>
      </c>
      <c r="AF33" s="256">
        <f>IF(TabB2[[#This Row],[Lfd.
Nr. f.
Stich-
probe]]&lt;&gt;"",TabB2[[#This Row],[Zufalls-
zahl]],0)</f>
        <v>0</v>
      </c>
      <c r="AG33" s="257">
        <f>IF(TabB2[[#This Row],[Stich-
probe]]&gt;0,IF(TabB2[[#This Row],[Differenz
förderfähig/
eingereicht nach Prüfung ÖIF (€)]]&lt;&gt;0,1,0),0)</f>
        <v>0</v>
      </c>
      <c r="AH33" s="258">
        <f>IF(TabB2[[#This Row],[Stich-
probe]]=0,0,TabB2[[#This Row],[Stich-
probe]]*TabB2[[#This Row],[Differenz
förderfähig/
eingereicht nach Prüfung ÖIF (€)]]/TabB2[[#This Row],[eingereichter
Betrag (€)]]*-1)</f>
        <v>0</v>
      </c>
      <c r="AI33" s="2"/>
    </row>
    <row r="34" spans="2:35" x14ac:dyDescent="0.2">
      <c r="B34" s="2"/>
      <c r="C34" s="251">
        <f>IF(TabB2[[#This Row],[Zufalls-
zahl wenn
lfd. Nr.]]=0,0,IF(RANK(TabB2[[#This Row],[Zufalls-
zahl wenn
lfd. Nr.]],TabB2[Zufalls-
zahl wenn
lfd. Nr.])&lt;=TabB2[[#Totals],[Zufalls-
zahl]],1,0))</f>
        <v>0</v>
      </c>
      <c r="D34" s="194" t="s">
        <v>265</v>
      </c>
      <c r="E34" s="207">
        <v>28</v>
      </c>
      <c r="F34" s="7"/>
      <c r="G34" s="17"/>
      <c r="H34" s="35"/>
      <c r="I34" s="4"/>
      <c r="J34" s="4"/>
      <c r="K34" s="4"/>
      <c r="L34" s="128"/>
      <c r="M34" s="216"/>
      <c r="N34" s="252">
        <f>(TabB2[[#This Row],[förderfähiger 
Betrag nach Prüfung ÖIF (€)]]-TabB2[[#This Row],[eingereichter
Betrag (€)]])*IF(TabB2[[#This Row],[Stich-
probe]]&gt;0,1,0)</f>
        <v>0</v>
      </c>
      <c r="O34" s="215"/>
      <c r="P34" s="215"/>
      <c r="Q34" s="215"/>
      <c r="R34" s="253"/>
      <c r="S34" s="6"/>
      <c r="T34" s="6" t="str">
        <f>IF(ISERROR(VLOOKUP(TabB2[[#This Row],[Grund für Differenz]],Datenquelle!$F$3:$G$17,2,FALSE)),"",VLOOKUP(TabB2[[#This Row],[Grund für Differenz]],Datenquelle!$F$3:$G$17,2,FALSE))</f>
        <v/>
      </c>
      <c r="U34" s="253"/>
      <c r="V34" s="254"/>
      <c r="W34" s="254"/>
      <c r="X34" s="254"/>
      <c r="Y34" s="254"/>
      <c r="Z34" s="254"/>
      <c r="AA34" s="254"/>
      <c r="AB34" s="254"/>
      <c r="AC34" s="300"/>
      <c r="AD34" s="2" t="str">
        <f>IF(OR(TabB2[[#This Row],[eingereichter
Betrag (€)]]=0,TabB2[[#This Row],[eingereichter
Betrag (€)]]=""),"",COUNTA($L$6:$L34)-COUNTIF(($L$6:$L34),0))</f>
        <v/>
      </c>
      <c r="AE34" s="255">
        <f t="shared" ca="1" si="0"/>
        <v>0.28778240942579081</v>
      </c>
      <c r="AF34" s="256">
        <f>IF(TabB2[[#This Row],[Lfd.
Nr. f.
Stich-
probe]]&lt;&gt;"",TabB2[[#This Row],[Zufalls-
zahl]],0)</f>
        <v>0</v>
      </c>
      <c r="AG34" s="257">
        <f>IF(TabB2[[#This Row],[Stich-
probe]]&gt;0,IF(TabB2[[#This Row],[Differenz
förderfähig/
eingereicht nach Prüfung ÖIF (€)]]&lt;&gt;0,1,0),0)</f>
        <v>0</v>
      </c>
      <c r="AH34" s="258">
        <f>IF(TabB2[[#This Row],[Stich-
probe]]=0,0,TabB2[[#This Row],[Stich-
probe]]*TabB2[[#This Row],[Differenz
förderfähig/
eingereicht nach Prüfung ÖIF (€)]]/TabB2[[#This Row],[eingereichter
Betrag (€)]]*-1)</f>
        <v>0</v>
      </c>
      <c r="AI34" s="2"/>
    </row>
    <row r="35" spans="2:35" x14ac:dyDescent="0.2">
      <c r="B35" s="2"/>
      <c r="C35" s="251">
        <f>IF(TabB2[[#This Row],[Zufalls-
zahl wenn
lfd. Nr.]]=0,0,IF(RANK(TabB2[[#This Row],[Zufalls-
zahl wenn
lfd. Nr.]],TabB2[Zufalls-
zahl wenn
lfd. Nr.])&lt;=TabB2[[#Totals],[Zufalls-
zahl]],1,0))</f>
        <v>0</v>
      </c>
      <c r="D35" s="194" t="s">
        <v>265</v>
      </c>
      <c r="E35" s="207">
        <v>29</v>
      </c>
      <c r="F35" s="7"/>
      <c r="G35" s="17"/>
      <c r="H35" s="35"/>
      <c r="I35" s="4"/>
      <c r="J35" s="4"/>
      <c r="K35" s="4"/>
      <c r="L35" s="128"/>
      <c r="M35" s="216"/>
      <c r="N35" s="252">
        <f>(TabB2[[#This Row],[förderfähiger 
Betrag nach Prüfung ÖIF (€)]]-TabB2[[#This Row],[eingereichter
Betrag (€)]])*IF(TabB2[[#This Row],[Stich-
probe]]&gt;0,1,0)</f>
        <v>0</v>
      </c>
      <c r="O35" s="215"/>
      <c r="P35" s="215"/>
      <c r="Q35" s="215"/>
      <c r="R35" s="253"/>
      <c r="S35" s="6"/>
      <c r="T35" s="6" t="str">
        <f>IF(ISERROR(VLOOKUP(TabB2[[#This Row],[Grund für Differenz]],Datenquelle!$F$3:$G$17,2,FALSE)),"",VLOOKUP(TabB2[[#This Row],[Grund für Differenz]],Datenquelle!$F$3:$G$17,2,FALSE))</f>
        <v/>
      </c>
      <c r="U35" s="253"/>
      <c r="V35" s="254"/>
      <c r="W35" s="254"/>
      <c r="X35" s="254"/>
      <c r="Y35" s="254"/>
      <c r="Z35" s="254"/>
      <c r="AA35" s="254"/>
      <c r="AB35" s="254"/>
      <c r="AC35" s="300"/>
      <c r="AD35" s="2" t="str">
        <f>IF(OR(TabB2[[#This Row],[eingereichter
Betrag (€)]]=0,TabB2[[#This Row],[eingereichter
Betrag (€)]]=""),"",COUNTA($L$6:$L35)-COUNTIF(($L$6:$L35),0))</f>
        <v/>
      </c>
      <c r="AE35" s="255">
        <f t="shared" ca="1" si="0"/>
        <v>0.6906432594000822</v>
      </c>
      <c r="AF35" s="256">
        <f>IF(TabB2[[#This Row],[Lfd.
Nr. f.
Stich-
probe]]&lt;&gt;"",TabB2[[#This Row],[Zufalls-
zahl]],0)</f>
        <v>0</v>
      </c>
      <c r="AG35" s="257">
        <f>IF(TabB2[[#This Row],[Stich-
probe]]&gt;0,IF(TabB2[[#This Row],[Differenz
förderfähig/
eingereicht nach Prüfung ÖIF (€)]]&lt;&gt;0,1,0),0)</f>
        <v>0</v>
      </c>
      <c r="AH35" s="258">
        <f>IF(TabB2[[#This Row],[Stich-
probe]]=0,0,TabB2[[#This Row],[Stich-
probe]]*TabB2[[#This Row],[Differenz
förderfähig/
eingereicht nach Prüfung ÖIF (€)]]/TabB2[[#This Row],[eingereichter
Betrag (€)]]*-1)</f>
        <v>0</v>
      </c>
      <c r="AI35" s="2"/>
    </row>
    <row r="36" spans="2:35" x14ac:dyDescent="0.2">
      <c r="B36" s="2"/>
      <c r="C36" s="251">
        <f>IF(TabB2[[#This Row],[Zufalls-
zahl wenn
lfd. Nr.]]=0,0,IF(RANK(TabB2[[#This Row],[Zufalls-
zahl wenn
lfd. Nr.]],TabB2[Zufalls-
zahl wenn
lfd. Nr.])&lt;=TabB2[[#Totals],[Zufalls-
zahl]],1,0))</f>
        <v>0</v>
      </c>
      <c r="D36" s="194" t="s">
        <v>265</v>
      </c>
      <c r="E36" s="207">
        <v>30</v>
      </c>
      <c r="F36" s="7"/>
      <c r="G36" s="17"/>
      <c r="H36" s="35"/>
      <c r="I36" s="4"/>
      <c r="J36" s="4"/>
      <c r="K36" s="4"/>
      <c r="L36" s="128"/>
      <c r="M36" s="216"/>
      <c r="N36" s="252">
        <f>(TabB2[[#This Row],[förderfähiger 
Betrag nach Prüfung ÖIF (€)]]-TabB2[[#This Row],[eingereichter
Betrag (€)]])*IF(TabB2[[#This Row],[Stich-
probe]]&gt;0,1,0)</f>
        <v>0</v>
      </c>
      <c r="O36" s="215"/>
      <c r="P36" s="215"/>
      <c r="Q36" s="215"/>
      <c r="R36" s="253"/>
      <c r="S36" s="6"/>
      <c r="T36" s="6" t="str">
        <f>IF(ISERROR(VLOOKUP(TabB2[[#This Row],[Grund für Differenz]],Datenquelle!$F$3:$G$17,2,FALSE)),"",VLOOKUP(TabB2[[#This Row],[Grund für Differenz]],Datenquelle!$F$3:$G$17,2,FALSE))</f>
        <v/>
      </c>
      <c r="U36" s="253"/>
      <c r="V36" s="254"/>
      <c r="W36" s="254"/>
      <c r="X36" s="254"/>
      <c r="Y36" s="254"/>
      <c r="Z36" s="254"/>
      <c r="AA36" s="254"/>
      <c r="AB36" s="254"/>
      <c r="AC36" s="300"/>
      <c r="AD36" s="2" t="str">
        <f>IF(OR(TabB2[[#This Row],[eingereichter
Betrag (€)]]=0,TabB2[[#This Row],[eingereichter
Betrag (€)]]=""),"",COUNTA($L$6:$L36)-COUNTIF(($L$6:$L36),0))</f>
        <v/>
      </c>
      <c r="AE36" s="255">
        <f t="shared" ca="1" si="0"/>
        <v>5.0508566592593951E-2</v>
      </c>
      <c r="AF36" s="256">
        <f>IF(TabB2[[#This Row],[Lfd.
Nr. f.
Stich-
probe]]&lt;&gt;"",TabB2[[#This Row],[Zufalls-
zahl]],0)</f>
        <v>0</v>
      </c>
      <c r="AG36" s="257">
        <f>IF(TabB2[[#This Row],[Stich-
probe]]&gt;0,IF(TabB2[[#This Row],[Differenz
förderfähig/
eingereicht nach Prüfung ÖIF (€)]]&lt;&gt;0,1,0),0)</f>
        <v>0</v>
      </c>
      <c r="AH36" s="258">
        <f>IF(TabB2[[#This Row],[Stich-
probe]]=0,0,TabB2[[#This Row],[Stich-
probe]]*TabB2[[#This Row],[Differenz
förderfähig/
eingereicht nach Prüfung ÖIF (€)]]/TabB2[[#This Row],[eingereichter
Betrag (€)]]*-1)</f>
        <v>0</v>
      </c>
      <c r="AI36" s="2"/>
    </row>
    <row r="37" spans="2:35" x14ac:dyDescent="0.2">
      <c r="B37" s="2"/>
      <c r="C37" s="251">
        <f>IF(TabB2[[#This Row],[Zufalls-
zahl wenn
lfd. Nr.]]=0,0,IF(RANK(TabB2[[#This Row],[Zufalls-
zahl wenn
lfd. Nr.]],TabB2[Zufalls-
zahl wenn
lfd. Nr.])&lt;=TabB2[[#Totals],[Zufalls-
zahl]],1,0))</f>
        <v>0</v>
      </c>
      <c r="D37" s="194" t="s">
        <v>265</v>
      </c>
      <c r="E37" s="207">
        <v>31</v>
      </c>
      <c r="F37" s="7"/>
      <c r="G37" s="17"/>
      <c r="H37" s="35"/>
      <c r="I37" s="4"/>
      <c r="J37" s="4"/>
      <c r="K37" s="4"/>
      <c r="L37" s="128"/>
      <c r="M37" s="216"/>
      <c r="N37" s="252">
        <f>(TabB2[[#This Row],[förderfähiger 
Betrag nach Prüfung ÖIF (€)]]-TabB2[[#This Row],[eingereichter
Betrag (€)]])*IF(TabB2[[#This Row],[Stich-
probe]]&gt;0,1,0)</f>
        <v>0</v>
      </c>
      <c r="O37" s="215"/>
      <c r="P37" s="215"/>
      <c r="Q37" s="215"/>
      <c r="R37" s="253"/>
      <c r="S37" s="6"/>
      <c r="T37" s="6" t="str">
        <f>IF(ISERROR(VLOOKUP(TabB2[[#This Row],[Grund für Differenz]],Datenquelle!$F$3:$G$17,2,FALSE)),"",VLOOKUP(TabB2[[#This Row],[Grund für Differenz]],Datenquelle!$F$3:$G$17,2,FALSE))</f>
        <v/>
      </c>
      <c r="U37" s="253"/>
      <c r="V37" s="254"/>
      <c r="W37" s="254"/>
      <c r="X37" s="254"/>
      <c r="Y37" s="254"/>
      <c r="Z37" s="254"/>
      <c r="AA37" s="254"/>
      <c r="AB37" s="254"/>
      <c r="AC37" s="300"/>
      <c r="AD37" s="2" t="str">
        <f>IF(OR(TabB2[[#This Row],[eingereichter
Betrag (€)]]=0,TabB2[[#This Row],[eingereichter
Betrag (€)]]=""),"",COUNTA($L$6:$L37)-COUNTIF(($L$6:$L37),0))</f>
        <v/>
      </c>
      <c r="AE37" s="255">
        <f t="shared" ca="1" si="0"/>
        <v>0.23464043794749501</v>
      </c>
      <c r="AF37" s="256">
        <f>IF(TabB2[[#This Row],[Lfd.
Nr. f.
Stich-
probe]]&lt;&gt;"",TabB2[[#This Row],[Zufalls-
zahl]],0)</f>
        <v>0</v>
      </c>
      <c r="AG37" s="257">
        <f>IF(TabB2[[#This Row],[Stich-
probe]]&gt;0,IF(TabB2[[#This Row],[Differenz
förderfähig/
eingereicht nach Prüfung ÖIF (€)]]&lt;&gt;0,1,0),0)</f>
        <v>0</v>
      </c>
      <c r="AH37" s="258">
        <f>IF(TabB2[[#This Row],[Stich-
probe]]=0,0,TabB2[[#This Row],[Stich-
probe]]*TabB2[[#This Row],[Differenz
förderfähig/
eingereicht nach Prüfung ÖIF (€)]]/TabB2[[#This Row],[eingereichter
Betrag (€)]]*-1)</f>
        <v>0</v>
      </c>
      <c r="AI37" s="2"/>
    </row>
    <row r="38" spans="2:35" x14ac:dyDescent="0.2">
      <c r="B38" s="2"/>
      <c r="C38" s="251">
        <f>IF(TabB2[[#This Row],[Zufalls-
zahl wenn
lfd. Nr.]]=0,0,IF(RANK(TabB2[[#This Row],[Zufalls-
zahl wenn
lfd. Nr.]],TabB2[Zufalls-
zahl wenn
lfd. Nr.])&lt;=TabB2[[#Totals],[Zufalls-
zahl]],1,0))</f>
        <v>0</v>
      </c>
      <c r="D38" s="194" t="s">
        <v>265</v>
      </c>
      <c r="E38" s="207">
        <v>32</v>
      </c>
      <c r="F38" s="7"/>
      <c r="G38" s="17"/>
      <c r="H38" s="35"/>
      <c r="I38" s="4"/>
      <c r="J38" s="4"/>
      <c r="K38" s="4"/>
      <c r="L38" s="128"/>
      <c r="M38" s="216"/>
      <c r="N38" s="252">
        <f>(TabB2[[#This Row],[förderfähiger 
Betrag nach Prüfung ÖIF (€)]]-TabB2[[#This Row],[eingereichter
Betrag (€)]])*IF(TabB2[[#This Row],[Stich-
probe]]&gt;0,1,0)</f>
        <v>0</v>
      </c>
      <c r="O38" s="215"/>
      <c r="P38" s="215"/>
      <c r="Q38" s="215"/>
      <c r="R38" s="253"/>
      <c r="S38" s="6"/>
      <c r="T38" s="6" t="str">
        <f>IF(ISERROR(VLOOKUP(TabB2[[#This Row],[Grund für Differenz]],Datenquelle!$F$3:$G$17,2,FALSE)),"",VLOOKUP(TabB2[[#This Row],[Grund für Differenz]],Datenquelle!$F$3:$G$17,2,FALSE))</f>
        <v/>
      </c>
      <c r="U38" s="253"/>
      <c r="V38" s="254"/>
      <c r="W38" s="254"/>
      <c r="X38" s="254"/>
      <c r="Y38" s="254"/>
      <c r="Z38" s="254"/>
      <c r="AA38" s="254"/>
      <c r="AB38" s="254"/>
      <c r="AC38" s="300"/>
      <c r="AD38" s="2" t="str">
        <f>IF(OR(TabB2[[#This Row],[eingereichter
Betrag (€)]]=0,TabB2[[#This Row],[eingereichter
Betrag (€)]]=""),"",COUNTA($L$6:$L38)-COUNTIF(($L$6:$L38),0))</f>
        <v/>
      </c>
      <c r="AE38" s="255">
        <f t="shared" ca="1" si="0"/>
        <v>0.60924819953019149</v>
      </c>
      <c r="AF38" s="256">
        <f>IF(TabB2[[#This Row],[Lfd.
Nr. f.
Stich-
probe]]&lt;&gt;"",TabB2[[#This Row],[Zufalls-
zahl]],0)</f>
        <v>0</v>
      </c>
      <c r="AG38" s="257">
        <f>IF(TabB2[[#This Row],[Stich-
probe]]&gt;0,IF(TabB2[[#This Row],[Differenz
förderfähig/
eingereicht nach Prüfung ÖIF (€)]]&lt;&gt;0,1,0),0)</f>
        <v>0</v>
      </c>
      <c r="AH38" s="258">
        <f>IF(TabB2[[#This Row],[Stich-
probe]]=0,0,TabB2[[#This Row],[Stich-
probe]]*TabB2[[#This Row],[Differenz
förderfähig/
eingereicht nach Prüfung ÖIF (€)]]/TabB2[[#This Row],[eingereichter
Betrag (€)]]*-1)</f>
        <v>0</v>
      </c>
      <c r="AI38" s="2"/>
    </row>
    <row r="39" spans="2:35" x14ac:dyDescent="0.2">
      <c r="B39" s="2"/>
      <c r="C39" s="251">
        <f>IF(TabB2[[#This Row],[Zufalls-
zahl wenn
lfd. Nr.]]=0,0,IF(RANK(TabB2[[#This Row],[Zufalls-
zahl wenn
lfd. Nr.]],TabB2[Zufalls-
zahl wenn
lfd. Nr.])&lt;=TabB2[[#Totals],[Zufalls-
zahl]],1,0))</f>
        <v>0</v>
      </c>
      <c r="D39" s="194" t="s">
        <v>265</v>
      </c>
      <c r="E39" s="207">
        <v>33</v>
      </c>
      <c r="F39" s="7"/>
      <c r="G39" s="17"/>
      <c r="H39" s="35"/>
      <c r="I39" s="4"/>
      <c r="J39" s="4"/>
      <c r="K39" s="4"/>
      <c r="L39" s="128"/>
      <c r="M39" s="216"/>
      <c r="N39" s="252">
        <f>(TabB2[[#This Row],[förderfähiger 
Betrag nach Prüfung ÖIF (€)]]-TabB2[[#This Row],[eingereichter
Betrag (€)]])*IF(TabB2[[#This Row],[Stich-
probe]]&gt;0,1,0)</f>
        <v>0</v>
      </c>
      <c r="O39" s="215"/>
      <c r="P39" s="215"/>
      <c r="Q39" s="215"/>
      <c r="R39" s="253"/>
      <c r="S39" s="6"/>
      <c r="T39" s="6" t="str">
        <f>IF(ISERROR(VLOOKUP(TabB2[[#This Row],[Grund für Differenz]],Datenquelle!$F$3:$G$17,2,FALSE)),"",VLOOKUP(TabB2[[#This Row],[Grund für Differenz]],Datenquelle!$F$3:$G$17,2,FALSE))</f>
        <v/>
      </c>
      <c r="U39" s="253"/>
      <c r="V39" s="254"/>
      <c r="W39" s="254"/>
      <c r="X39" s="254"/>
      <c r="Y39" s="254"/>
      <c r="Z39" s="254"/>
      <c r="AA39" s="254"/>
      <c r="AB39" s="254"/>
      <c r="AC39" s="300"/>
      <c r="AD39" s="2" t="str">
        <f>IF(OR(TabB2[[#This Row],[eingereichter
Betrag (€)]]=0,TabB2[[#This Row],[eingereichter
Betrag (€)]]=""),"",COUNTA($L$6:$L39)-COUNTIF(($L$6:$L39),0))</f>
        <v/>
      </c>
      <c r="AE39" s="255">
        <f t="shared" ca="1" si="0"/>
        <v>0.54796580335885092</v>
      </c>
      <c r="AF39" s="256">
        <f>IF(TabB2[[#This Row],[Lfd.
Nr. f.
Stich-
probe]]&lt;&gt;"",TabB2[[#This Row],[Zufalls-
zahl]],0)</f>
        <v>0</v>
      </c>
      <c r="AG39" s="257">
        <f>IF(TabB2[[#This Row],[Stich-
probe]]&gt;0,IF(TabB2[[#This Row],[Differenz
förderfähig/
eingereicht nach Prüfung ÖIF (€)]]&lt;&gt;0,1,0),0)</f>
        <v>0</v>
      </c>
      <c r="AH39" s="258">
        <f>IF(TabB2[[#This Row],[Stich-
probe]]=0,0,TabB2[[#This Row],[Stich-
probe]]*TabB2[[#This Row],[Differenz
förderfähig/
eingereicht nach Prüfung ÖIF (€)]]/TabB2[[#This Row],[eingereichter
Betrag (€)]]*-1)</f>
        <v>0</v>
      </c>
      <c r="AI39" s="2"/>
    </row>
    <row r="40" spans="2:35" x14ac:dyDescent="0.2">
      <c r="B40" s="2"/>
      <c r="C40" s="251">
        <f>IF(TabB2[[#This Row],[Zufalls-
zahl wenn
lfd. Nr.]]=0,0,IF(RANK(TabB2[[#This Row],[Zufalls-
zahl wenn
lfd. Nr.]],TabB2[Zufalls-
zahl wenn
lfd. Nr.])&lt;=TabB2[[#Totals],[Zufalls-
zahl]],1,0))</f>
        <v>0</v>
      </c>
      <c r="D40" s="194" t="s">
        <v>265</v>
      </c>
      <c r="E40" s="207">
        <v>34</v>
      </c>
      <c r="F40" s="7"/>
      <c r="G40" s="17"/>
      <c r="H40" s="35"/>
      <c r="I40" s="4"/>
      <c r="J40" s="4"/>
      <c r="K40" s="4"/>
      <c r="L40" s="128"/>
      <c r="M40" s="216"/>
      <c r="N40" s="252">
        <f>(TabB2[[#This Row],[förderfähiger 
Betrag nach Prüfung ÖIF (€)]]-TabB2[[#This Row],[eingereichter
Betrag (€)]])*IF(TabB2[[#This Row],[Stich-
probe]]&gt;0,1,0)</f>
        <v>0</v>
      </c>
      <c r="O40" s="215"/>
      <c r="P40" s="215"/>
      <c r="Q40" s="215"/>
      <c r="R40" s="253"/>
      <c r="S40" s="6"/>
      <c r="T40" s="6" t="str">
        <f>IF(ISERROR(VLOOKUP(TabB2[[#This Row],[Grund für Differenz]],Datenquelle!$F$3:$G$17,2,FALSE)),"",VLOOKUP(TabB2[[#This Row],[Grund für Differenz]],Datenquelle!$F$3:$G$17,2,FALSE))</f>
        <v/>
      </c>
      <c r="U40" s="253"/>
      <c r="V40" s="254"/>
      <c r="W40" s="254"/>
      <c r="X40" s="254"/>
      <c r="Y40" s="254"/>
      <c r="Z40" s="254"/>
      <c r="AA40" s="254"/>
      <c r="AB40" s="254"/>
      <c r="AC40" s="300"/>
      <c r="AD40" s="2" t="str">
        <f>IF(OR(TabB2[[#This Row],[eingereichter
Betrag (€)]]=0,TabB2[[#This Row],[eingereichter
Betrag (€)]]=""),"",COUNTA($L$6:$L40)-COUNTIF(($L$6:$L40),0))</f>
        <v/>
      </c>
      <c r="AE40" s="255">
        <f t="shared" ca="1" si="0"/>
        <v>0.38149671120560324</v>
      </c>
      <c r="AF40" s="256">
        <f>IF(TabB2[[#This Row],[Lfd.
Nr. f.
Stich-
probe]]&lt;&gt;"",TabB2[[#This Row],[Zufalls-
zahl]],0)</f>
        <v>0</v>
      </c>
      <c r="AG40" s="257">
        <f>IF(TabB2[[#This Row],[Stich-
probe]]&gt;0,IF(TabB2[[#This Row],[Differenz
förderfähig/
eingereicht nach Prüfung ÖIF (€)]]&lt;&gt;0,1,0),0)</f>
        <v>0</v>
      </c>
      <c r="AH40" s="258">
        <f>IF(TabB2[[#This Row],[Stich-
probe]]=0,0,TabB2[[#This Row],[Stich-
probe]]*TabB2[[#This Row],[Differenz
förderfähig/
eingereicht nach Prüfung ÖIF (€)]]/TabB2[[#This Row],[eingereichter
Betrag (€)]]*-1)</f>
        <v>0</v>
      </c>
      <c r="AI40" s="2"/>
    </row>
    <row r="41" spans="2:35" x14ac:dyDescent="0.2">
      <c r="B41" s="2"/>
      <c r="C41" s="251">
        <f>IF(TabB2[[#This Row],[Zufalls-
zahl wenn
lfd. Nr.]]=0,0,IF(RANK(TabB2[[#This Row],[Zufalls-
zahl wenn
lfd. Nr.]],TabB2[Zufalls-
zahl wenn
lfd. Nr.])&lt;=TabB2[[#Totals],[Zufalls-
zahl]],1,0))</f>
        <v>0</v>
      </c>
      <c r="D41" s="194" t="s">
        <v>265</v>
      </c>
      <c r="E41" s="207">
        <v>35</v>
      </c>
      <c r="F41" s="7"/>
      <c r="G41" s="17"/>
      <c r="H41" s="35"/>
      <c r="I41" s="4"/>
      <c r="J41" s="4"/>
      <c r="K41" s="4"/>
      <c r="L41" s="128"/>
      <c r="M41" s="216"/>
      <c r="N41" s="252">
        <f>(TabB2[[#This Row],[förderfähiger 
Betrag nach Prüfung ÖIF (€)]]-TabB2[[#This Row],[eingereichter
Betrag (€)]])*IF(TabB2[[#This Row],[Stich-
probe]]&gt;0,1,0)</f>
        <v>0</v>
      </c>
      <c r="O41" s="215"/>
      <c r="P41" s="215"/>
      <c r="Q41" s="215"/>
      <c r="R41" s="253"/>
      <c r="S41" s="6"/>
      <c r="T41" s="6" t="str">
        <f>IF(ISERROR(VLOOKUP(TabB2[[#This Row],[Grund für Differenz]],Datenquelle!$F$3:$G$17,2,FALSE)),"",VLOOKUP(TabB2[[#This Row],[Grund für Differenz]],Datenquelle!$F$3:$G$17,2,FALSE))</f>
        <v/>
      </c>
      <c r="U41" s="253"/>
      <c r="V41" s="254"/>
      <c r="W41" s="254"/>
      <c r="X41" s="254"/>
      <c r="Y41" s="254"/>
      <c r="Z41" s="254"/>
      <c r="AA41" s="254"/>
      <c r="AB41" s="254"/>
      <c r="AC41" s="300"/>
      <c r="AD41" s="2" t="str">
        <f>IF(OR(TabB2[[#This Row],[eingereichter
Betrag (€)]]=0,TabB2[[#This Row],[eingereichter
Betrag (€)]]=""),"",COUNTA($L$6:$L41)-COUNTIF(($L$6:$L41),0))</f>
        <v/>
      </c>
      <c r="AE41" s="255">
        <f t="shared" ca="1" si="0"/>
        <v>0.8681072346513159</v>
      </c>
      <c r="AF41" s="256">
        <f>IF(TabB2[[#This Row],[Lfd.
Nr. f.
Stich-
probe]]&lt;&gt;"",TabB2[[#This Row],[Zufalls-
zahl]],0)</f>
        <v>0</v>
      </c>
      <c r="AG41" s="257">
        <f>IF(TabB2[[#This Row],[Stich-
probe]]&gt;0,IF(TabB2[[#This Row],[Differenz
förderfähig/
eingereicht nach Prüfung ÖIF (€)]]&lt;&gt;0,1,0),0)</f>
        <v>0</v>
      </c>
      <c r="AH41" s="258">
        <f>IF(TabB2[[#This Row],[Stich-
probe]]=0,0,TabB2[[#This Row],[Stich-
probe]]*TabB2[[#This Row],[Differenz
förderfähig/
eingereicht nach Prüfung ÖIF (€)]]/TabB2[[#This Row],[eingereichter
Betrag (€)]]*-1)</f>
        <v>0</v>
      </c>
      <c r="AI41" s="2"/>
    </row>
    <row r="42" spans="2:35" x14ac:dyDescent="0.2">
      <c r="B42" s="2"/>
      <c r="C42" s="251">
        <f>IF(TabB2[[#This Row],[Zufalls-
zahl wenn
lfd. Nr.]]=0,0,IF(RANK(TabB2[[#This Row],[Zufalls-
zahl wenn
lfd. Nr.]],TabB2[Zufalls-
zahl wenn
lfd. Nr.])&lt;=TabB2[[#Totals],[Zufalls-
zahl]],1,0))</f>
        <v>0</v>
      </c>
      <c r="D42" s="194" t="s">
        <v>265</v>
      </c>
      <c r="E42" s="207">
        <v>36</v>
      </c>
      <c r="F42" s="7"/>
      <c r="G42" s="17"/>
      <c r="H42" s="35"/>
      <c r="I42" s="4"/>
      <c r="J42" s="4"/>
      <c r="K42" s="4"/>
      <c r="L42" s="128"/>
      <c r="M42" s="216"/>
      <c r="N42" s="252">
        <f>(TabB2[[#This Row],[förderfähiger 
Betrag nach Prüfung ÖIF (€)]]-TabB2[[#This Row],[eingereichter
Betrag (€)]])*IF(TabB2[[#This Row],[Stich-
probe]]&gt;0,1,0)</f>
        <v>0</v>
      </c>
      <c r="O42" s="215"/>
      <c r="P42" s="215"/>
      <c r="Q42" s="215"/>
      <c r="R42" s="253"/>
      <c r="S42" s="6"/>
      <c r="T42" s="6" t="str">
        <f>IF(ISERROR(VLOOKUP(TabB2[[#This Row],[Grund für Differenz]],Datenquelle!$F$3:$G$17,2,FALSE)),"",VLOOKUP(TabB2[[#This Row],[Grund für Differenz]],Datenquelle!$F$3:$G$17,2,FALSE))</f>
        <v/>
      </c>
      <c r="U42" s="253"/>
      <c r="V42" s="254"/>
      <c r="W42" s="254"/>
      <c r="X42" s="254"/>
      <c r="Y42" s="254"/>
      <c r="Z42" s="254"/>
      <c r="AA42" s="254"/>
      <c r="AB42" s="254"/>
      <c r="AC42" s="300"/>
      <c r="AD42" s="2" t="str">
        <f>IF(OR(TabB2[[#This Row],[eingereichter
Betrag (€)]]=0,TabB2[[#This Row],[eingereichter
Betrag (€)]]=""),"",COUNTA($L$6:$L42)-COUNTIF(($L$6:$L42),0))</f>
        <v/>
      </c>
      <c r="AE42" s="255">
        <f t="shared" ca="1" si="0"/>
        <v>0.84820287140340289</v>
      </c>
      <c r="AF42" s="256">
        <f>IF(TabB2[[#This Row],[Lfd.
Nr. f.
Stich-
probe]]&lt;&gt;"",TabB2[[#This Row],[Zufalls-
zahl]],0)</f>
        <v>0</v>
      </c>
      <c r="AG42" s="257">
        <f>IF(TabB2[[#This Row],[Stich-
probe]]&gt;0,IF(TabB2[[#This Row],[Differenz
förderfähig/
eingereicht nach Prüfung ÖIF (€)]]&lt;&gt;0,1,0),0)</f>
        <v>0</v>
      </c>
      <c r="AH42" s="258">
        <f>IF(TabB2[[#This Row],[Stich-
probe]]=0,0,TabB2[[#This Row],[Stich-
probe]]*TabB2[[#This Row],[Differenz
förderfähig/
eingereicht nach Prüfung ÖIF (€)]]/TabB2[[#This Row],[eingereichter
Betrag (€)]]*-1)</f>
        <v>0</v>
      </c>
      <c r="AI42" s="2"/>
    </row>
    <row r="43" spans="2:35" x14ac:dyDescent="0.2">
      <c r="B43" s="2"/>
      <c r="C43" s="251">
        <f>IF(TabB2[[#This Row],[Zufalls-
zahl wenn
lfd. Nr.]]=0,0,IF(RANK(TabB2[[#This Row],[Zufalls-
zahl wenn
lfd. Nr.]],TabB2[Zufalls-
zahl wenn
lfd. Nr.])&lt;=TabB2[[#Totals],[Zufalls-
zahl]],1,0))</f>
        <v>0</v>
      </c>
      <c r="D43" s="194" t="s">
        <v>265</v>
      </c>
      <c r="E43" s="207">
        <v>37</v>
      </c>
      <c r="F43" s="7"/>
      <c r="G43" s="17"/>
      <c r="H43" s="35"/>
      <c r="I43" s="4"/>
      <c r="J43" s="4"/>
      <c r="K43" s="4"/>
      <c r="L43" s="128"/>
      <c r="M43" s="216"/>
      <c r="N43" s="252">
        <f>(TabB2[[#This Row],[förderfähiger 
Betrag nach Prüfung ÖIF (€)]]-TabB2[[#This Row],[eingereichter
Betrag (€)]])*IF(TabB2[[#This Row],[Stich-
probe]]&gt;0,1,0)</f>
        <v>0</v>
      </c>
      <c r="O43" s="215"/>
      <c r="P43" s="215"/>
      <c r="Q43" s="215"/>
      <c r="R43" s="253"/>
      <c r="S43" s="6"/>
      <c r="T43" s="6" t="str">
        <f>IF(ISERROR(VLOOKUP(TabB2[[#This Row],[Grund für Differenz]],Datenquelle!$F$3:$G$17,2,FALSE)),"",VLOOKUP(TabB2[[#This Row],[Grund für Differenz]],Datenquelle!$F$3:$G$17,2,FALSE))</f>
        <v/>
      </c>
      <c r="U43" s="253"/>
      <c r="V43" s="254"/>
      <c r="W43" s="254"/>
      <c r="X43" s="254"/>
      <c r="Y43" s="254"/>
      <c r="Z43" s="254"/>
      <c r="AA43" s="254"/>
      <c r="AB43" s="254"/>
      <c r="AC43" s="300"/>
      <c r="AD43" s="2" t="str">
        <f>IF(OR(TabB2[[#This Row],[eingereichter
Betrag (€)]]=0,TabB2[[#This Row],[eingereichter
Betrag (€)]]=""),"",COUNTA($L$6:$L43)-COUNTIF(($L$6:$L43),0))</f>
        <v/>
      </c>
      <c r="AE43" s="255">
        <f t="shared" ca="1" si="0"/>
        <v>9.1418381913755065E-2</v>
      </c>
      <c r="AF43" s="256">
        <f>IF(TabB2[[#This Row],[Lfd.
Nr. f.
Stich-
probe]]&lt;&gt;"",TabB2[[#This Row],[Zufalls-
zahl]],0)</f>
        <v>0</v>
      </c>
      <c r="AG43" s="257">
        <f>IF(TabB2[[#This Row],[Stich-
probe]]&gt;0,IF(TabB2[[#This Row],[Differenz
förderfähig/
eingereicht nach Prüfung ÖIF (€)]]&lt;&gt;0,1,0),0)</f>
        <v>0</v>
      </c>
      <c r="AH43" s="258">
        <f>IF(TabB2[[#This Row],[Stich-
probe]]=0,0,TabB2[[#This Row],[Stich-
probe]]*TabB2[[#This Row],[Differenz
förderfähig/
eingereicht nach Prüfung ÖIF (€)]]/TabB2[[#This Row],[eingereichter
Betrag (€)]]*-1)</f>
        <v>0</v>
      </c>
      <c r="AI43" s="2"/>
    </row>
    <row r="44" spans="2:35" x14ac:dyDescent="0.2">
      <c r="B44" s="2"/>
      <c r="C44" s="251">
        <f>IF(TabB2[[#This Row],[Zufalls-
zahl wenn
lfd. Nr.]]=0,0,IF(RANK(TabB2[[#This Row],[Zufalls-
zahl wenn
lfd. Nr.]],TabB2[Zufalls-
zahl wenn
lfd. Nr.])&lt;=TabB2[[#Totals],[Zufalls-
zahl]],1,0))</f>
        <v>0</v>
      </c>
      <c r="D44" s="194" t="s">
        <v>265</v>
      </c>
      <c r="E44" s="207">
        <v>38</v>
      </c>
      <c r="F44" s="7"/>
      <c r="G44" s="17"/>
      <c r="H44" s="35"/>
      <c r="I44" s="4"/>
      <c r="J44" s="4"/>
      <c r="K44" s="4"/>
      <c r="L44" s="128"/>
      <c r="M44" s="216"/>
      <c r="N44" s="252">
        <f>(TabB2[[#This Row],[förderfähiger 
Betrag nach Prüfung ÖIF (€)]]-TabB2[[#This Row],[eingereichter
Betrag (€)]])*IF(TabB2[[#This Row],[Stich-
probe]]&gt;0,1,0)</f>
        <v>0</v>
      </c>
      <c r="O44" s="215"/>
      <c r="P44" s="215"/>
      <c r="Q44" s="215"/>
      <c r="R44" s="253"/>
      <c r="S44" s="6"/>
      <c r="T44" s="6" t="str">
        <f>IF(ISERROR(VLOOKUP(TabB2[[#This Row],[Grund für Differenz]],Datenquelle!$F$3:$G$17,2,FALSE)),"",VLOOKUP(TabB2[[#This Row],[Grund für Differenz]],Datenquelle!$F$3:$G$17,2,FALSE))</f>
        <v/>
      </c>
      <c r="U44" s="253"/>
      <c r="V44" s="254"/>
      <c r="W44" s="254"/>
      <c r="X44" s="254"/>
      <c r="Y44" s="254"/>
      <c r="Z44" s="254"/>
      <c r="AA44" s="254"/>
      <c r="AB44" s="254"/>
      <c r="AC44" s="300"/>
      <c r="AD44" s="2" t="str">
        <f>IF(OR(TabB2[[#This Row],[eingereichter
Betrag (€)]]=0,TabB2[[#This Row],[eingereichter
Betrag (€)]]=""),"",COUNTA($L$6:$L44)-COUNTIF(($L$6:$L44),0))</f>
        <v/>
      </c>
      <c r="AE44" s="255">
        <f t="shared" ca="1" si="0"/>
        <v>0.8545815401513368</v>
      </c>
      <c r="AF44" s="256">
        <f>IF(TabB2[[#This Row],[Lfd.
Nr. f.
Stich-
probe]]&lt;&gt;"",TabB2[[#This Row],[Zufalls-
zahl]],0)</f>
        <v>0</v>
      </c>
      <c r="AG44" s="257">
        <f>IF(TabB2[[#This Row],[Stich-
probe]]&gt;0,IF(TabB2[[#This Row],[Differenz
förderfähig/
eingereicht nach Prüfung ÖIF (€)]]&lt;&gt;0,1,0),0)</f>
        <v>0</v>
      </c>
      <c r="AH44" s="258">
        <f>IF(TabB2[[#This Row],[Stich-
probe]]=0,0,TabB2[[#This Row],[Stich-
probe]]*TabB2[[#This Row],[Differenz
förderfähig/
eingereicht nach Prüfung ÖIF (€)]]/TabB2[[#This Row],[eingereichter
Betrag (€)]]*-1)</f>
        <v>0</v>
      </c>
      <c r="AI44" s="2"/>
    </row>
    <row r="45" spans="2:35" x14ac:dyDescent="0.2">
      <c r="B45" s="2"/>
      <c r="C45" s="251">
        <f>IF(TabB2[[#This Row],[Zufalls-
zahl wenn
lfd. Nr.]]=0,0,IF(RANK(TabB2[[#This Row],[Zufalls-
zahl wenn
lfd. Nr.]],TabB2[Zufalls-
zahl wenn
lfd. Nr.])&lt;=TabB2[[#Totals],[Zufalls-
zahl]],1,0))</f>
        <v>0</v>
      </c>
      <c r="D45" s="194" t="s">
        <v>265</v>
      </c>
      <c r="E45" s="207">
        <v>39</v>
      </c>
      <c r="F45" s="7"/>
      <c r="G45" s="17"/>
      <c r="H45" s="35"/>
      <c r="I45" s="4"/>
      <c r="J45" s="4"/>
      <c r="K45" s="4"/>
      <c r="L45" s="128"/>
      <c r="M45" s="216"/>
      <c r="N45" s="252">
        <f>(TabB2[[#This Row],[förderfähiger 
Betrag nach Prüfung ÖIF (€)]]-TabB2[[#This Row],[eingereichter
Betrag (€)]])*IF(TabB2[[#This Row],[Stich-
probe]]&gt;0,1,0)</f>
        <v>0</v>
      </c>
      <c r="O45" s="215"/>
      <c r="P45" s="215"/>
      <c r="Q45" s="215"/>
      <c r="R45" s="253"/>
      <c r="S45" s="6"/>
      <c r="T45" s="6" t="str">
        <f>IF(ISERROR(VLOOKUP(TabB2[[#This Row],[Grund für Differenz]],Datenquelle!$F$3:$G$17,2,FALSE)),"",VLOOKUP(TabB2[[#This Row],[Grund für Differenz]],Datenquelle!$F$3:$G$17,2,FALSE))</f>
        <v/>
      </c>
      <c r="U45" s="253"/>
      <c r="V45" s="254"/>
      <c r="W45" s="254"/>
      <c r="X45" s="254"/>
      <c r="Y45" s="254"/>
      <c r="Z45" s="254"/>
      <c r="AA45" s="254"/>
      <c r="AB45" s="254"/>
      <c r="AC45" s="300"/>
      <c r="AD45" s="2" t="str">
        <f>IF(OR(TabB2[[#This Row],[eingereichter
Betrag (€)]]=0,TabB2[[#This Row],[eingereichter
Betrag (€)]]=""),"",COUNTA($L$6:$L45)-COUNTIF(($L$6:$L45),0))</f>
        <v/>
      </c>
      <c r="AE45" s="255">
        <f t="shared" ca="1" si="0"/>
        <v>0.6387538114583251</v>
      </c>
      <c r="AF45" s="256">
        <f>IF(TabB2[[#This Row],[Lfd.
Nr. f.
Stich-
probe]]&lt;&gt;"",TabB2[[#This Row],[Zufalls-
zahl]],0)</f>
        <v>0</v>
      </c>
      <c r="AG45" s="257">
        <f>IF(TabB2[[#This Row],[Stich-
probe]]&gt;0,IF(TabB2[[#This Row],[Differenz
förderfähig/
eingereicht nach Prüfung ÖIF (€)]]&lt;&gt;0,1,0),0)</f>
        <v>0</v>
      </c>
      <c r="AH45" s="258">
        <f>IF(TabB2[[#This Row],[Stich-
probe]]=0,0,TabB2[[#This Row],[Stich-
probe]]*TabB2[[#This Row],[Differenz
förderfähig/
eingereicht nach Prüfung ÖIF (€)]]/TabB2[[#This Row],[eingereichter
Betrag (€)]]*-1)</f>
        <v>0</v>
      </c>
      <c r="AI45" s="2"/>
    </row>
    <row r="46" spans="2:35" x14ac:dyDescent="0.2">
      <c r="B46" s="2"/>
      <c r="C46" s="251">
        <f>IF(TabB2[[#This Row],[Zufalls-
zahl wenn
lfd. Nr.]]=0,0,IF(RANK(TabB2[[#This Row],[Zufalls-
zahl wenn
lfd. Nr.]],TabB2[Zufalls-
zahl wenn
lfd. Nr.])&lt;=TabB2[[#Totals],[Zufalls-
zahl]],1,0))</f>
        <v>0</v>
      </c>
      <c r="D46" s="194" t="s">
        <v>265</v>
      </c>
      <c r="E46" s="207">
        <v>40</v>
      </c>
      <c r="F46" s="7"/>
      <c r="G46" s="17"/>
      <c r="H46" s="35"/>
      <c r="I46" s="4"/>
      <c r="J46" s="4"/>
      <c r="K46" s="4"/>
      <c r="L46" s="128"/>
      <c r="M46" s="216"/>
      <c r="N46" s="252">
        <f>(TabB2[[#This Row],[förderfähiger 
Betrag nach Prüfung ÖIF (€)]]-TabB2[[#This Row],[eingereichter
Betrag (€)]])*IF(TabB2[[#This Row],[Stich-
probe]]&gt;0,1,0)</f>
        <v>0</v>
      </c>
      <c r="O46" s="215"/>
      <c r="P46" s="215"/>
      <c r="Q46" s="215"/>
      <c r="R46" s="253"/>
      <c r="S46" s="6"/>
      <c r="T46" s="6" t="str">
        <f>IF(ISERROR(VLOOKUP(TabB2[[#This Row],[Grund für Differenz]],Datenquelle!$F$3:$G$17,2,FALSE)),"",VLOOKUP(TabB2[[#This Row],[Grund für Differenz]],Datenquelle!$F$3:$G$17,2,FALSE))</f>
        <v/>
      </c>
      <c r="U46" s="253"/>
      <c r="V46" s="254"/>
      <c r="W46" s="254"/>
      <c r="X46" s="254"/>
      <c r="Y46" s="254"/>
      <c r="Z46" s="254"/>
      <c r="AA46" s="254"/>
      <c r="AB46" s="254"/>
      <c r="AC46" s="300"/>
      <c r="AD46" s="2" t="str">
        <f>IF(OR(TabB2[[#This Row],[eingereichter
Betrag (€)]]=0,TabB2[[#This Row],[eingereichter
Betrag (€)]]=""),"",COUNTA($L$6:$L46)-COUNTIF(($L$6:$L46),0))</f>
        <v/>
      </c>
      <c r="AE46" s="255">
        <f t="shared" ca="1" si="0"/>
        <v>0.54174758927310995</v>
      </c>
      <c r="AF46" s="256">
        <f>IF(TabB2[[#This Row],[Lfd.
Nr. f.
Stich-
probe]]&lt;&gt;"",TabB2[[#This Row],[Zufalls-
zahl]],0)</f>
        <v>0</v>
      </c>
      <c r="AG46" s="257">
        <f>IF(TabB2[[#This Row],[Stich-
probe]]&gt;0,IF(TabB2[[#This Row],[Differenz
förderfähig/
eingereicht nach Prüfung ÖIF (€)]]&lt;&gt;0,1,0),0)</f>
        <v>0</v>
      </c>
      <c r="AH46" s="258">
        <f>IF(TabB2[[#This Row],[Stich-
probe]]=0,0,TabB2[[#This Row],[Stich-
probe]]*TabB2[[#This Row],[Differenz
förderfähig/
eingereicht nach Prüfung ÖIF (€)]]/TabB2[[#This Row],[eingereichter
Betrag (€)]]*-1)</f>
        <v>0</v>
      </c>
      <c r="AI46" s="2"/>
    </row>
    <row r="47" spans="2:35" x14ac:dyDescent="0.2">
      <c r="B47" s="2"/>
      <c r="C47" s="251">
        <f>IF(TabB2[[#This Row],[Zufalls-
zahl wenn
lfd. Nr.]]=0,0,IF(RANK(TabB2[[#This Row],[Zufalls-
zahl wenn
lfd. Nr.]],TabB2[Zufalls-
zahl wenn
lfd. Nr.])&lt;=TabB2[[#Totals],[Zufalls-
zahl]],1,0))</f>
        <v>0</v>
      </c>
      <c r="D47" s="194" t="s">
        <v>265</v>
      </c>
      <c r="E47" s="207">
        <v>41</v>
      </c>
      <c r="F47" s="7"/>
      <c r="G47" s="17"/>
      <c r="H47" s="35"/>
      <c r="I47" s="4"/>
      <c r="J47" s="4"/>
      <c r="K47" s="4"/>
      <c r="L47" s="128"/>
      <c r="M47" s="216"/>
      <c r="N47" s="252">
        <f>(TabB2[[#This Row],[förderfähiger 
Betrag nach Prüfung ÖIF (€)]]-TabB2[[#This Row],[eingereichter
Betrag (€)]])*IF(TabB2[[#This Row],[Stich-
probe]]&gt;0,1,0)</f>
        <v>0</v>
      </c>
      <c r="O47" s="215"/>
      <c r="P47" s="215"/>
      <c r="Q47" s="215"/>
      <c r="R47" s="253"/>
      <c r="S47" s="6"/>
      <c r="T47" s="6" t="str">
        <f>IF(ISERROR(VLOOKUP(TabB2[[#This Row],[Grund für Differenz]],Datenquelle!$F$3:$G$17,2,FALSE)),"",VLOOKUP(TabB2[[#This Row],[Grund für Differenz]],Datenquelle!$F$3:$G$17,2,FALSE))</f>
        <v/>
      </c>
      <c r="U47" s="253"/>
      <c r="V47" s="254"/>
      <c r="W47" s="254"/>
      <c r="X47" s="254"/>
      <c r="Y47" s="254"/>
      <c r="Z47" s="254"/>
      <c r="AA47" s="254"/>
      <c r="AB47" s="254"/>
      <c r="AC47" s="300"/>
      <c r="AD47" s="2" t="str">
        <f>IF(OR(TabB2[[#This Row],[eingereichter
Betrag (€)]]=0,TabB2[[#This Row],[eingereichter
Betrag (€)]]=""),"",COUNTA($L$6:$L47)-COUNTIF(($L$6:$L47),0))</f>
        <v/>
      </c>
      <c r="AE47" s="255">
        <f t="shared" ca="1" si="0"/>
        <v>0.90494748724732543</v>
      </c>
      <c r="AF47" s="256">
        <f>IF(TabB2[[#This Row],[Lfd.
Nr. f.
Stich-
probe]]&lt;&gt;"",TabB2[[#This Row],[Zufalls-
zahl]],0)</f>
        <v>0</v>
      </c>
      <c r="AG47" s="257">
        <f>IF(TabB2[[#This Row],[Stich-
probe]]&gt;0,IF(TabB2[[#This Row],[Differenz
förderfähig/
eingereicht nach Prüfung ÖIF (€)]]&lt;&gt;0,1,0),0)</f>
        <v>0</v>
      </c>
      <c r="AH47" s="258">
        <f>IF(TabB2[[#This Row],[Stich-
probe]]=0,0,TabB2[[#This Row],[Stich-
probe]]*TabB2[[#This Row],[Differenz
förderfähig/
eingereicht nach Prüfung ÖIF (€)]]/TabB2[[#This Row],[eingereichter
Betrag (€)]]*-1)</f>
        <v>0</v>
      </c>
      <c r="AI47" s="2"/>
    </row>
    <row r="48" spans="2:35" x14ac:dyDescent="0.2">
      <c r="B48" s="2"/>
      <c r="C48" s="251">
        <f>IF(TabB2[[#This Row],[Zufalls-
zahl wenn
lfd. Nr.]]=0,0,IF(RANK(TabB2[[#This Row],[Zufalls-
zahl wenn
lfd. Nr.]],TabB2[Zufalls-
zahl wenn
lfd. Nr.])&lt;=TabB2[[#Totals],[Zufalls-
zahl]],1,0))</f>
        <v>0</v>
      </c>
      <c r="D48" s="194" t="s">
        <v>265</v>
      </c>
      <c r="E48" s="207">
        <v>42</v>
      </c>
      <c r="F48" s="7"/>
      <c r="G48" s="17"/>
      <c r="H48" s="35"/>
      <c r="I48" s="4"/>
      <c r="J48" s="4"/>
      <c r="K48" s="4"/>
      <c r="L48" s="128"/>
      <c r="M48" s="216"/>
      <c r="N48" s="252">
        <f>(TabB2[[#This Row],[förderfähiger 
Betrag nach Prüfung ÖIF (€)]]-TabB2[[#This Row],[eingereichter
Betrag (€)]])*IF(TabB2[[#This Row],[Stich-
probe]]&gt;0,1,0)</f>
        <v>0</v>
      </c>
      <c r="O48" s="215"/>
      <c r="P48" s="215"/>
      <c r="Q48" s="215"/>
      <c r="R48" s="253"/>
      <c r="S48" s="6"/>
      <c r="T48" s="6" t="str">
        <f>IF(ISERROR(VLOOKUP(TabB2[[#This Row],[Grund für Differenz]],Datenquelle!$F$3:$G$17,2,FALSE)),"",VLOOKUP(TabB2[[#This Row],[Grund für Differenz]],Datenquelle!$F$3:$G$17,2,FALSE))</f>
        <v/>
      </c>
      <c r="U48" s="253"/>
      <c r="V48" s="254"/>
      <c r="W48" s="254"/>
      <c r="X48" s="254"/>
      <c r="Y48" s="254"/>
      <c r="Z48" s="254"/>
      <c r="AA48" s="254"/>
      <c r="AB48" s="254"/>
      <c r="AC48" s="300"/>
      <c r="AD48" s="2" t="str">
        <f>IF(OR(TabB2[[#This Row],[eingereichter
Betrag (€)]]=0,TabB2[[#This Row],[eingereichter
Betrag (€)]]=""),"",COUNTA($L$6:$L48)-COUNTIF(($L$6:$L48),0))</f>
        <v/>
      </c>
      <c r="AE48" s="255">
        <f t="shared" ca="1" si="0"/>
        <v>0.25057622488592479</v>
      </c>
      <c r="AF48" s="256">
        <f>IF(TabB2[[#This Row],[Lfd.
Nr. f.
Stich-
probe]]&lt;&gt;"",TabB2[[#This Row],[Zufalls-
zahl]],0)</f>
        <v>0</v>
      </c>
      <c r="AG48" s="257">
        <f>IF(TabB2[[#This Row],[Stich-
probe]]&gt;0,IF(TabB2[[#This Row],[Differenz
förderfähig/
eingereicht nach Prüfung ÖIF (€)]]&lt;&gt;0,1,0),0)</f>
        <v>0</v>
      </c>
      <c r="AH48" s="258">
        <f>IF(TabB2[[#This Row],[Stich-
probe]]=0,0,TabB2[[#This Row],[Stich-
probe]]*TabB2[[#This Row],[Differenz
förderfähig/
eingereicht nach Prüfung ÖIF (€)]]/TabB2[[#This Row],[eingereichter
Betrag (€)]]*-1)</f>
        <v>0</v>
      </c>
      <c r="AI48" s="2"/>
    </row>
    <row r="49" spans="2:35" x14ac:dyDescent="0.2">
      <c r="B49" s="2"/>
      <c r="C49" s="251">
        <f>IF(TabB2[[#This Row],[Zufalls-
zahl wenn
lfd. Nr.]]=0,0,IF(RANK(TabB2[[#This Row],[Zufalls-
zahl wenn
lfd. Nr.]],TabB2[Zufalls-
zahl wenn
lfd. Nr.])&lt;=TabB2[[#Totals],[Zufalls-
zahl]],1,0))</f>
        <v>0</v>
      </c>
      <c r="D49" s="194" t="s">
        <v>265</v>
      </c>
      <c r="E49" s="207">
        <v>43</v>
      </c>
      <c r="F49" s="7"/>
      <c r="G49" s="17"/>
      <c r="H49" s="35"/>
      <c r="I49" s="4"/>
      <c r="J49" s="4"/>
      <c r="K49" s="4"/>
      <c r="L49" s="128"/>
      <c r="M49" s="216"/>
      <c r="N49" s="252">
        <f>(TabB2[[#This Row],[förderfähiger 
Betrag nach Prüfung ÖIF (€)]]-TabB2[[#This Row],[eingereichter
Betrag (€)]])*IF(TabB2[[#This Row],[Stich-
probe]]&gt;0,1,0)</f>
        <v>0</v>
      </c>
      <c r="O49" s="215"/>
      <c r="P49" s="215"/>
      <c r="Q49" s="215"/>
      <c r="R49" s="253"/>
      <c r="S49" s="6"/>
      <c r="T49" s="6" t="str">
        <f>IF(ISERROR(VLOOKUP(TabB2[[#This Row],[Grund für Differenz]],Datenquelle!$F$3:$G$17,2,FALSE)),"",VLOOKUP(TabB2[[#This Row],[Grund für Differenz]],Datenquelle!$F$3:$G$17,2,FALSE))</f>
        <v/>
      </c>
      <c r="U49" s="253"/>
      <c r="V49" s="254"/>
      <c r="W49" s="254"/>
      <c r="X49" s="254"/>
      <c r="Y49" s="254"/>
      <c r="Z49" s="254"/>
      <c r="AA49" s="254"/>
      <c r="AB49" s="254"/>
      <c r="AC49" s="300"/>
      <c r="AD49" s="2" t="str">
        <f>IF(OR(TabB2[[#This Row],[eingereichter
Betrag (€)]]=0,TabB2[[#This Row],[eingereichter
Betrag (€)]]=""),"",COUNTA($L$6:$L49)-COUNTIF(($L$6:$L49),0))</f>
        <v/>
      </c>
      <c r="AE49" s="255">
        <f t="shared" ca="1" si="0"/>
        <v>0.99724543323148629</v>
      </c>
      <c r="AF49" s="256">
        <f>IF(TabB2[[#This Row],[Lfd.
Nr. f.
Stich-
probe]]&lt;&gt;"",TabB2[[#This Row],[Zufalls-
zahl]],0)</f>
        <v>0</v>
      </c>
      <c r="AG49" s="257">
        <f>IF(TabB2[[#This Row],[Stich-
probe]]&gt;0,IF(TabB2[[#This Row],[Differenz
förderfähig/
eingereicht nach Prüfung ÖIF (€)]]&lt;&gt;0,1,0),0)</f>
        <v>0</v>
      </c>
      <c r="AH49" s="258">
        <f>IF(TabB2[[#This Row],[Stich-
probe]]=0,0,TabB2[[#This Row],[Stich-
probe]]*TabB2[[#This Row],[Differenz
förderfähig/
eingereicht nach Prüfung ÖIF (€)]]/TabB2[[#This Row],[eingereichter
Betrag (€)]]*-1)</f>
        <v>0</v>
      </c>
      <c r="AI49" s="2"/>
    </row>
    <row r="50" spans="2:35" x14ac:dyDescent="0.2">
      <c r="B50" s="2"/>
      <c r="C50" s="251">
        <f>IF(TabB2[[#This Row],[Zufalls-
zahl wenn
lfd. Nr.]]=0,0,IF(RANK(TabB2[[#This Row],[Zufalls-
zahl wenn
lfd. Nr.]],TabB2[Zufalls-
zahl wenn
lfd. Nr.])&lt;=TabB2[[#Totals],[Zufalls-
zahl]],1,0))</f>
        <v>0</v>
      </c>
      <c r="D50" s="194" t="s">
        <v>265</v>
      </c>
      <c r="E50" s="207">
        <v>44</v>
      </c>
      <c r="F50" s="7"/>
      <c r="G50" s="17"/>
      <c r="H50" s="35"/>
      <c r="I50" s="4"/>
      <c r="J50" s="4"/>
      <c r="K50" s="4"/>
      <c r="L50" s="128"/>
      <c r="M50" s="216"/>
      <c r="N50" s="252">
        <f>(TabB2[[#This Row],[förderfähiger 
Betrag nach Prüfung ÖIF (€)]]-TabB2[[#This Row],[eingereichter
Betrag (€)]])*IF(TabB2[[#This Row],[Stich-
probe]]&gt;0,1,0)</f>
        <v>0</v>
      </c>
      <c r="O50" s="215"/>
      <c r="P50" s="215"/>
      <c r="Q50" s="215"/>
      <c r="R50" s="253"/>
      <c r="S50" s="6"/>
      <c r="T50" s="6" t="str">
        <f>IF(ISERROR(VLOOKUP(TabB2[[#This Row],[Grund für Differenz]],Datenquelle!$F$3:$G$17,2,FALSE)),"",VLOOKUP(TabB2[[#This Row],[Grund für Differenz]],Datenquelle!$F$3:$G$17,2,FALSE))</f>
        <v/>
      </c>
      <c r="U50" s="253"/>
      <c r="V50" s="254"/>
      <c r="W50" s="254"/>
      <c r="X50" s="254"/>
      <c r="Y50" s="254"/>
      <c r="Z50" s="254"/>
      <c r="AA50" s="254"/>
      <c r="AB50" s="254"/>
      <c r="AC50" s="300"/>
      <c r="AD50" s="2" t="str">
        <f>IF(OR(TabB2[[#This Row],[eingereichter
Betrag (€)]]=0,TabB2[[#This Row],[eingereichter
Betrag (€)]]=""),"",COUNTA($L$6:$L50)-COUNTIF(($L$6:$L50),0))</f>
        <v/>
      </c>
      <c r="AE50" s="255">
        <f t="shared" ca="1" si="0"/>
        <v>0.8816468201456219</v>
      </c>
      <c r="AF50" s="256">
        <f>IF(TabB2[[#This Row],[Lfd.
Nr. f.
Stich-
probe]]&lt;&gt;"",TabB2[[#This Row],[Zufalls-
zahl]],0)</f>
        <v>0</v>
      </c>
      <c r="AG50" s="257">
        <f>IF(TabB2[[#This Row],[Stich-
probe]]&gt;0,IF(TabB2[[#This Row],[Differenz
förderfähig/
eingereicht nach Prüfung ÖIF (€)]]&lt;&gt;0,1,0),0)</f>
        <v>0</v>
      </c>
      <c r="AH50" s="258">
        <f>IF(TabB2[[#This Row],[Stich-
probe]]=0,0,TabB2[[#This Row],[Stich-
probe]]*TabB2[[#This Row],[Differenz
förderfähig/
eingereicht nach Prüfung ÖIF (€)]]/TabB2[[#This Row],[eingereichter
Betrag (€)]]*-1)</f>
        <v>0</v>
      </c>
      <c r="AI50" s="2"/>
    </row>
    <row r="51" spans="2:35" x14ac:dyDescent="0.2">
      <c r="B51" s="2"/>
      <c r="C51" s="251">
        <f>IF(TabB2[[#This Row],[Zufalls-
zahl wenn
lfd. Nr.]]=0,0,IF(RANK(TabB2[[#This Row],[Zufalls-
zahl wenn
lfd. Nr.]],TabB2[Zufalls-
zahl wenn
lfd. Nr.])&lt;=TabB2[[#Totals],[Zufalls-
zahl]],1,0))</f>
        <v>0</v>
      </c>
      <c r="D51" s="194" t="s">
        <v>265</v>
      </c>
      <c r="E51" s="207">
        <v>45</v>
      </c>
      <c r="F51" s="7"/>
      <c r="G51" s="17"/>
      <c r="H51" s="35"/>
      <c r="I51" s="4"/>
      <c r="J51" s="4"/>
      <c r="K51" s="4"/>
      <c r="L51" s="128"/>
      <c r="M51" s="216"/>
      <c r="N51" s="252">
        <f>(TabB2[[#This Row],[förderfähiger 
Betrag nach Prüfung ÖIF (€)]]-TabB2[[#This Row],[eingereichter
Betrag (€)]])*IF(TabB2[[#This Row],[Stich-
probe]]&gt;0,1,0)</f>
        <v>0</v>
      </c>
      <c r="O51" s="215"/>
      <c r="P51" s="215"/>
      <c r="Q51" s="215"/>
      <c r="R51" s="253"/>
      <c r="S51" s="6"/>
      <c r="T51" s="6" t="str">
        <f>IF(ISERROR(VLOOKUP(TabB2[[#This Row],[Grund für Differenz]],Datenquelle!$F$3:$G$17,2,FALSE)),"",VLOOKUP(TabB2[[#This Row],[Grund für Differenz]],Datenquelle!$F$3:$G$17,2,FALSE))</f>
        <v/>
      </c>
      <c r="U51" s="253"/>
      <c r="V51" s="254"/>
      <c r="W51" s="254"/>
      <c r="X51" s="254"/>
      <c r="Y51" s="254"/>
      <c r="Z51" s="254"/>
      <c r="AA51" s="254"/>
      <c r="AB51" s="254"/>
      <c r="AC51" s="300"/>
      <c r="AD51" s="2" t="str">
        <f>IF(OR(TabB2[[#This Row],[eingereichter
Betrag (€)]]=0,TabB2[[#This Row],[eingereichter
Betrag (€)]]=""),"",COUNTA($L$6:$L51)-COUNTIF(($L$6:$L51),0))</f>
        <v/>
      </c>
      <c r="AE51" s="255">
        <f t="shared" ca="1" si="0"/>
        <v>0.52965709069844147</v>
      </c>
      <c r="AF51" s="256">
        <f>IF(TabB2[[#This Row],[Lfd.
Nr. f.
Stich-
probe]]&lt;&gt;"",TabB2[[#This Row],[Zufalls-
zahl]],0)</f>
        <v>0</v>
      </c>
      <c r="AG51" s="257">
        <f>IF(TabB2[[#This Row],[Stich-
probe]]&gt;0,IF(TabB2[[#This Row],[Differenz
förderfähig/
eingereicht nach Prüfung ÖIF (€)]]&lt;&gt;0,1,0),0)</f>
        <v>0</v>
      </c>
      <c r="AH51" s="258">
        <f>IF(TabB2[[#This Row],[Stich-
probe]]=0,0,TabB2[[#This Row],[Stich-
probe]]*TabB2[[#This Row],[Differenz
förderfähig/
eingereicht nach Prüfung ÖIF (€)]]/TabB2[[#This Row],[eingereichter
Betrag (€)]]*-1)</f>
        <v>0</v>
      </c>
      <c r="AI51" s="2"/>
    </row>
    <row r="52" spans="2:35" x14ac:dyDescent="0.2">
      <c r="B52" s="2"/>
      <c r="C52" s="251">
        <f>IF(TabB2[[#This Row],[Zufalls-
zahl wenn
lfd. Nr.]]=0,0,IF(RANK(TabB2[[#This Row],[Zufalls-
zahl wenn
lfd. Nr.]],TabB2[Zufalls-
zahl wenn
lfd. Nr.])&lt;=TabB2[[#Totals],[Zufalls-
zahl]],1,0))</f>
        <v>0</v>
      </c>
      <c r="D52" s="194" t="s">
        <v>265</v>
      </c>
      <c r="E52" s="207">
        <v>46</v>
      </c>
      <c r="F52" s="7"/>
      <c r="G52" s="17"/>
      <c r="H52" s="35"/>
      <c r="I52" s="4"/>
      <c r="J52" s="4"/>
      <c r="K52" s="4"/>
      <c r="L52" s="128"/>
      <c r="M52" s="216"/>
      <c r="N52" s="252">
        <f>(TabB2[[#This Row],[förderfähiger 
Betrag nach Prüfung ÖIF (€)]]-TabB2[[#This Row],[eingereichter
Betrag (€)]])*IF(TabB2[[#This Row],[Stich-
probe]]&gt;0,1,0)</f>
        <v>0</v>
      </c>
      <c r="O52" s="215"/>
      <c r="P52" s="215"/>
      <c r="Q52" s="215"/>
      <c r="R52" s="253"/>
      <c r="S52" s="6"/>
      <c r="T52" s="6" t="str">
        <f>IF(ISERROR(VLOOKUP(TabB2[[#This Row],[Grund für Differenz]],Datenquelle!$F$3:$G$17,2,FALSE)),"",VLOOKUP(TabB2[[#This Row],[Grund für Differenz]],Datenquelle!$F$3:$G$17,2,FALSE))</f>
        <v/>
      </c>
      <c r="U52" s="253"/>
      <c r="V52" s="254"/>
      <c r="W52" s="254"/>
      <c r="X52" s="254"/>
      <c r="Y52" s="254"/>
      <c r="Z52" s="254"/>
      <c r="AA52" s="254"/>
      <c r="AB52" s="254"/>
      <c r="AC52" s="300"/>
      <c r="AD52" s="2" t="str">
        <f>IF(OR(TabB2[[#This Row],[eingereichter
Betrag (€)]]=0,TabB2[[#This Row],[eingereichter
Betrag (€)]]=""),"",COUNTA($L$6:$L52)-COUNTIF(($L$6:$L52),0))</f>
        <v/>
      </c>
      <c r="AE52" s="255">
        <f t="shared" ca="1" si="0"/>
        <v>0.35382973681134922</v>
      </c>
      <c r="AF52" s="256">
        <f>IF(TabB2[[#This Row],[Lfd.
Nr. f.
Stich-
probe]]&lt;&gt;"",TabB2[[#This Row],[Zufalls-
zahl]],0)</f>
        <v>0</v>
      </c>
      <c r="AG52" s="257">
        <f>IF(TabB2[[#This Row],[Stich-
probe]]&gt;0,IF(TabB2[[#This Row],[Differenz
förderfähig/
eingereicht nach Prüfung ÖIF (€)]]&lt;&gt;0,1,0),0)</f>
        <v>0</v>
      </c>
      <c r="AH52" s="258">
        <f>IF(TabB2[[#This Row],[Stich-
probe]]=0,0,TabB2[[#This Row],[Stich-
probe]]*TabB2[[#This Row],[Differenz
förderfähig/
eingereicht nach Prüfung ÖIF (€)]]/TabB2[[#This Row],[eingereichter
Betrag (€)]]*-1)</f>
        <v>0</v>
      </c>
      <c r="AI52" s="2"/>
    </row>
    <row r="53" spans="2:35" x14ac:dyDescent="0.2">
      <c r="B53" s="2"/>
      <c r="C53" s="251">
        <f>IF(TabB2[[#This Row],[Zufalls-
zahl wenn
lfd. Nr.]]=0,0,IF(RANK(TabB2[[#This Row],[Zufalls-
zahl wenn
lfd. Nr.]],TabB2[Zufalls-
zahl wenn
lfd. Nr.])&lt;=TabB2[[#Totals],[Zufalls-
zahl]],1,0))</f>
        <v>0</v>
      </c>
      <c r="D53" s="194" t="s">
        <v>265</v>
      </c>
      <c r="E53" s="207">
        <v>47</v>
      </c>
      <c r="F53" s="7"/>
      <c r="G53" s="17"/>
      <c r="H53" s="35"/>
      <c r="I53" s="4"/>
      <c r="J53" s="4"/>
      <c r="K53" s="4"/>
      <c r="L53" s="128"/>
      <c r="M53" s="216"/>
      <c r="N53" s="252">
        <f>(TabB2[[#This Row],[förderfähiger 
Betrag nach Prüfung ÖIF (€)]]-TabB2[[#This Row],[eingereichter
Betrag (€)]])*IF(TabB2[[#This Row],[Stich-
probe]]&gt;0,1,0)</f>
        <v>0</v>
      </c>
      <c r="O53" s="215"/>
      <c r="P53" s="215"/>
      <c r="Q53" s="215"/>
      <c r="R53" s="253"/>
      <c r="S53" s="6"/>
      <c r="T53" s="6" t="str">
        <f>IF(ISERROR(VLOOKUP(TabB2[[#This Row],[Grund für Differenz]],Datenquelle!$F$3:$G$17,2,FALSE)),"",VLOOKUP(TabB2[[#This Row],[Grund für Differenz]],Datenquelle!$F$3:$G$17,2,FALSE))</f>
        <v/>
      </c>
      <c r="U53" s="253"/>
      <c r="V53" s="254"/>
      <c r="W53" s="254"/>
      <c r="X53" s="254"/>
      <c r="Y53" s="254"/>
      <c r="Z53" s="254"/>
      <c r="AA53" s="254"/>
      <c r="AB53" s="254"/>
      <c r="AC53" s="300"/>
      <c r="AD53" s="2" t="str">
        <f>IF(OR(TabB2[[#This Row],[eingereichter
Betrag (€)]]=0,TabB2[[#This Row],[eingereichter
Betrag (€)]]=""),"",COUNTA($L$6:$L53)-COUNTIF(($L$6:$L53),0))</f>
        <v/>
      </c>
      <c r="AE53" s="255">
        <f t="shared" ca="1" si="0"/>
        <v>0.74582430362811758</v>
      </c>
      <c r="AF53" s="256">
        <f>IF(TabB2[[#This Row],[Lfd.
Nr. f.
Stich-
probe]]&lt;&gt;"",TabB2[[#This Row],[Zufalls-
zahl]],0)</f>
        <v>0</v>
      </c>
      <c r="AG53" s="257">
        <f>IF(TabB2[[#This Row],[Stich-
probe]]&gt;0,IF(TabB2[[#This Row],[Differenz
förderfähig/
eingereicht nach Prüfung ÖIF (€)]]&lt;&gt;0,1,0),0)</f>
        <v>0</v>
      </c>
      <c r="AH53" s="258">
        <f>IF(TabB2[[#This Row],[Stich-
probe]]=0,0,TabB2[[#This Row],[Stich-
probe]]*TabB2[[#This Row],[Differenz
förderfähig/
eingereicht nach Prüfung ÖIF (€)]]/TabB2[[#This Row],[eingereichter
Betrag (€)]]*-1)</f>
        <v>0</v>
      </c>
      <c r="AI53" s="2"/>
    </row>
    <row r="54" spans="2:35" x14ac:dyDescent="0.2">
      <c r="B54" s="2"/>
      <c r="C54" s="251">
        <f>IF(TabB2[[#This Row],[Zufalls-
zahl wenn
lfd. Nr.]]=0,0,IF(RANK(TabB2[[#This Row],[Zufalls-
zahl wenn
lfd. Nr.]],TabB2[Zufalls-
zahl wenn
lfd. Nr.])&lt;=TabB2[[#Totals],[Zufalls-
zahl]],1,0))</f>
        <v>0</v>
      </c>
      <c r="D54" s="194" t="s">
        <v>265</v>
      </c>
      <c r="E54" s="207">
        <v>48</v>
      </c>
      <c r="F54" s="7"/>
      <c r="G54" s="17"/>
      <c r="H54" s="35"/>
      <c r="I54" s="4"/>
      <c r="J54" s="4"/>
      <c r="K54" s="4"/>
      <c r="L54" s="128"/>
      <c r="M54" s="216"/>
      <c r="N54" s="252">
        <f>(TabB2[[#This Row],[förderfähiger 
Betrag nach Prüfung ÖIF (€)]]-TabB2[[#This Row],[eingereichter
Betrag (€)]])*IF(TabB2[[#This Row],[Stich-
probe]]&gt;0,1,0)</f>
        <v>0</v>
      </c>
      <c r="O54" s="215"/>
      <c r="P54" s="215"/>
      <c r="Q54" s="215"/>
      <c r="R54" s="253"/>
      <c r="S54" s="6"/>
      <c r="T54" s="6" t="str">
        <f>IF(ISERROR(VLOOKUP(TabB2[[#This Row],[Grund für Differenz]],Datenquelle!$F$3:$G$17,2,FALSE)),"",VLOOKUP(TabB2[[#This Row],[Grund für Differenz]],Datenquelle!$F$3:$G$17,2,FALSE))</f>
        <v/>
      </c>
      <c r="U54" s="253"/>
      <c r="V54" s="254"/>
      <c r="W54" s="254"/>
      <c r="X54" s="254"/>
      <c r="Y54" s="254"/>
      <c r="Z54" s="254"/>
      <c r="AA54" s="254"/>
      <c r="AB54" s="254"/>
      <c r="AC54" s="300"/>
      <c r="AD54" s="2" t="str">
        <f>IF(OR(TabB2[[#This Row],[eingereichter
Betrag (€)]]=0,TabB2[[#This Row],[eingereichter
Betrag (€)]]=""),"",COUNTA($L$6:$L54)-COUNTIF(($L$6:$L54),0))</f>
        <v/>
      </c>
      <c r="AE54" s="255">
        <f t="shared" ca="1" si="0"/>
        <v>0.21951922675590141</v>
      </c>
      <c r="AF54" s="256">
        <f>IF(TabB2[[#This Row],[Lfd.
Nr. f.
Stich-
probe]]&lt;&gt;"",TabB2[[#This Row],[Zufalls-
zahl]],0)</f>
        <v>0</v>
      </c>
      <c r="AG54" s="257">
        <f>IF(TabB2[[#This Row],[Stich-
probe]]&gt;0,IF(TabB2[[#This Row],[Differenz
förderfähig/
eingereicht nach Prüfung ÖIF (€)]]&lt;&gt;0,1,0),0)</f>
        <v>0</v>
      </c>
      <c r="AH54" s="258">
        <f>IF(TabB2[[#This Row],[Stich-
probe]]=0,0,TabB2[[#This Row],[Stich-
probe]]*TabB2[[#This Row],[Differenz
förderfähig/
eingereicht nach Prüfung ÖIF (€)]]/TabB2[[#This Row],[eingereichter
Betrag (€)]]*-1)</f>
        <v>0</v>
      </c>
      <c r="AI54" s="2"/>
    </row>
    <row r="55" spans="2:35" x14ac:dyDescent="0.2">
      <c r="B55" s="2"/>
      <c r="C55" s="251">
        <f>IF(TabB2[[#This Row],[Zufalls-
zahl wenn
lfd. Nr.]]=0,0,IF(RANK(TabB2[[#This Row],[Zufalls-
zahl wenn
lfd. Nr.]],TabB2[Zufalls-
zahl wenn
lfd. Nr.])&lt;=TabB2[[#Totals],[Zufalls-
zahl]],1,0))</f>
        <v>0</v>
      </c>
      <c r="D55" s="194" t="s">
        <v>265</v>
      </c>
      <c r="E55" s="207">
        <v>49</v>
      </c>
      <c r="F55" s="7"/>
      <c r="G55" s="17"/>
      <c r="H55" s="35"/>
      <c r="I55" s="4"/>
      <c r="J55" s="4"/>
      <c r="K55" s="4"/>
      <c r="L55" s="128"/>
      <c r="M55" s="216"/>
      <c r="N55" s="252">
        <f>(TabB2[[#This Row],[förderfähiger 
Betrag nach Prüfung ÖIF (€)]]-TabB2[[#This Row],[eingereichter
Betrag (€)]])*IF(TabB2[[#This Row],[Stich-
probe]]&gt;0,1,0)</f>
        <v>0</v>
      </c>
      <c r="O55" s="215"/>
      <c r="P55" s="215"/>
      <c r="Q55" s="215"/>
      <c r="R55" s="253"/>
      <c r="S55" s="6"/>
      <c r="T55" s="6" t="str">
        <f>IF(ISERROR(VLOOKUP(TabB2[[#This Row],[Grund für Differenz]],Datenquelle!$F$3:$G$17,2,FALSE)),"",VLOOKUP(TabB2[[#This Row],[Grund für Differenz]],Datenquelle!$F$3:$G$17,2,FALSE))</f>
        <v/>
      </c>
      <c r="U55" s="253"/>
      <c r="V55" s="254"/>
      <c r="W55" s="254"/>
      <c r="X55" s="254"/>
      <c r="Y55" s="254"/>
      <c r="Z55" s="254"/>
      <c r="AA55" s="254"/>
      <c r="AB55" s="254"/>
      <c r="AC55" s="300"/>
      <c r="AD55" s="2" t="str">
        <f>IF(OR(TabB2[[#This Row],[eingereichter
Betrag (€)]]=0,TabB2[[#This Row],[eingereichter
Betrag (€)]]=""),"",COUNTA($L$6:$L55)-COUNTIF(($L$6:$L55),0))</f>
        <v/>
      </c>
      <c r="AE55" s="255">
        <f t="shared" ca="1" si="0"/>
        <v>0.76354003192912667</v>
      </c>
      <c r="AF55" s="256">
        <f>IF(TabB2[[#This Row],[Lfd.
Nr. f.
Stich-
probe]]&lt;&gt;"",TabB2[[#This Row],[Zufalls-
zahl]],0)</f>
        <v>0</v>
      </c>
      <c r="AG55" s="257">
        <f>IF(TabB2[[#This Row],[Stich-
probe]]&gt;0,IF(TabB2[[#This Row],[Differenz
förderfähig/
eingereicht nach Prüfung ÖIF (€)]]&lt;&gt;0,1,0),0)</f>
        <v>0</v>
      </c>
      <c r="AH55" s="258">
        <f>IF(TabB2[[#This Row],[Stich-
probe]]=0,0,TabB2[[#This Row],[Stich-
probe]]*TabB2[[#This Row],[Differenz
förderfähig/
eingereicht nach Prüfung ÖIF (€)]]/TabB2[[#This Row],[eingereichter
Betrag (€)]]*-1)</f>
        <v>0</v>
      </c>
      <c r="AI55" s="2"/>
    </row>
    <row r="56" spans="2:35" x14ac:dyDescent="0.2">
      <c r="B56" s="2"/>
      <c r="C56" s="251">
        <f>IF(TabB2[[#This Row],[Zufalls-
zahl wenn
lfd. Nr.]]=0,0,IF(RANK(TabB2[[#This Row],[Zufalls-
zahl wenn
lfd. Nr.]],TabB2[Zufalls-
zahl wenn
lfd. Nr.])&lt;=TabB2[[#Totals],[Zufalls-
zahl]],1,0))</f>
        <v>0</v>
      </c>
      <c r="D56" s="194" t="s">
        <v>265</v>
      </c>
      <c r="E56" s="207">
        <v>50</v>
      </c>
      <c r="F56" s="7"/>
      <c r="G56" s="17"/>
      <c r="H56" s="35"/>
      <c r="I56" s="4"/>
      <c r="J56" s="4"/>
      <c r="K56" s="4"/>
      <c r="L56" s="128"/>
      <c r="M56" s="216"/>
      <c r="N56" s="252">
        <f>(TabB2[[#This Row],[förderfähiger 
Betrag nach Prüfung ÖIF (€)]]-TabB2[[#This Row],[eingereichter
Betrag (€)]])*IF(TabB2[[#This Row],[Stich-
probe]]&gt;0,1,0)</f>
        <v>0</v>
      </c>
      <c r="O56" s="215"/>
      <c r="P56" s="215"/>
      <c r="Q56" s="215"/>
      <c r="R56" s="253"/>
      <c r="S56" s="6"/>
      <c r="T56" s="6" t="str">
        <f>IF(ISERROR(VLOOKUP(TabB2[[#This Row],[Grund für Differenz]],Datenquelle!$F$3:$G$17,2,FALSE)),"",VLOOKUP(TabB2[[#This Row],[Grund für Differenz]],Datenquelle!$F$3:$G$17,2,FALSE))</f>
        <v/>
      </c>
      <c r="U56" s="253"/>
      <c r="V56" s="259"/>
      <c r="W56" s="259"/>
      <c r="X56" s="259"/>
      <c r="Y56" s="259"/>
      <c r="Z56" s="259"/>
      <c r="AA56" s="259"/>
      <c r="AB56" s="259"/>
      <c r="AC56" s="300"/>
      <c r="AD56" s="2" t="str">
        <f>IF(OR(TabB2[[#This Row],[eingereichter
Betrag (€)]]=0,TabB2[[#This Row],[eingereichter
Betrag (€)]]=""),"",COUNTA($L$6:$L56)-COUNTIF(($L$6:$L56),0))</f>
        <v/>
      </c>
      <c r="AE56" s="255">
        <f t="shared" ca="1" si="0"/>
        <v>0.13911602753510921</v>
      </c>
      <c r="AF56" s="256">
        <f>IF(TabB2[[#This Row],[Lfd.
Nr. f.
Stich-
probe]]&lt;&gt;"",TabB2[[#This Row],[Zufalls-
zahl]],0)</f>
        <v>0</v>
      </c>
      <c r="AG56" s="257">
        <f>IF(TabB2[[#This Row],[Stich-
probe]]&gt;0,IF(TabB2[[#This Row],[Differenz
förderfähig/
eingereicht nach Prüfung ÖIF (€)]]&lt;&gt;0,1,0),0)</f>
        <v>0</v>
      </c>
      <c r="AH56" s="258">
        <f>IF(TabB2[[#This Row],[Stich-
probe]]=0,0,TabB2[[#This Row],[Stich-
probe]]*TabB2[[#This Row],[Differenz
förderfähig/
eingereicht nach Prüfung ÖIF (€)]]/TabB2[[#This Row],[eingereichter
Betrag (€)]]*-1)</f>
        <v>0</v>
      </c>
      <c r="AI56" s="2"/>
    </row>
    <row r="57" spans="2:35" x14ac:dyDescent="0.2">
      <c r="B57" s="2"/>
      <c r="C57" s="251">
        <f>IF(TabB2[[#This Row],[Zufalls-
zahl wenn
lfd. Nr.]]=0,0,IF(RANK(TabB2[[#This Row],[Zufalls-
zahl wenn
lfd. Nr.]],TabB2[Zufalls-
zahl wenn
lfd. Nr.])&lt;=TabB2[[#Totals],[Zufalls-
zahl]],1,0))</f>
        <v>0</v>
      </c>
      <c r="D57" s="194" t="s">
        <v>265</v>
      </c>
      <c r="E57" s="207">
        <v>51</v>
      </c>
      <c r="F57" s="7"/>
      <c r="G57" s="17"/>
      <c r="H57" s="35"/>
      <c r="I57" s="4"/>
      <c r="J57" s="4"/>
      <c r="K57" s="4"/>
      <c r="L57" s="128"/>
      <c r="M57" s="216"/>
      <c r="N57" s="252">
        <f>(TabB2[[#This Row],[förderfähiger 
Betrag nach Prüfung ÖIF (€)]]-TabB2[[#This Row],[eingereichter
Betrag (€)]])*IF(TabB2[[#This Row],[Stich-
probe]]&gt;0,1,0)</f>
        <v>0</v>
      </c>
      <c r="O57" s="215"/>
      <c r="P57" s="215"/>
      <c r="Q57" s="215"/>
      <c r="R57" s="253"/>
      <c r="S57" s="6"/>
      <c r="T57" s="6" t="str">
        <f>IF(ISERROR(VLOOKUP(TabB2[[#This Row],[Grund für Differenz]],Datenquelle!$F$3:$G$17,2,FALSE)),"",VLOOKUP(TabB2[[#This Row],[Grund für Differenz]],Datenquelle!$F$3:$G$17,2,FALSE))</f>
        <v/>
      </c>
      <c r="U57" s="253"/>
      <c r="V57" s="259"/>
      <c r="W57" s="259"/>
      <c r="X57" s="259"/>
      <c r="Y57" s="259"/>
      <c r="Z57" s="259"/>
      <c r="AA57" s="259"/>
      <c r="AB57" s="259"/>
      <c r="AC57" s="300"/>
      <c r="AD57" s="251" t="str">
        <f>IF(OR(TabB2[[#This Row],[eingereichter
Betrag (€)]]=0,TabB2[[#This Row],[eingereichter
Betrag (€)]]=""),"",COUNTA($L$6:$L57)-COUNTIF(($L$6:$L57),0))</f>
        <v/>
      </c>
      <c r="AE57" s="255">
        <f t="shared" ca="1" si="0"/>
        <v>0.90404967014855075</v>
      </c>
      <c r="AF57" s="256">
        <f>IF(TabB2[[#This Row],[Lfd.
Nr. f.
Stich-
probe]]&lt;&gt;"",TabB2[[#This Row],[Zufalls-
zahl]],0)</f>
        <v>0</v>
      </c>
      <c r="AG57" s="257">
        <f>IF(TabB2[[#This Row],[Stich-
probe]]&gt;0,IF(TabB2[[#This Row],[Differenz
förderfähig/
eingereicht nach Prüfung ÖIF (€)]]&lt;&gt;0,1,0),0)</f>
        <v>0</v>
      </c>
      <c r="AH57" s="258">
        <f>IF(TabB2[[#This Row],[Stich-
probe]]=0,0,TabB2[[#This Row],[Stich-
probe]]*TabB2[[#This Row],[Differenz
förderfähig/
eingereicht nach Prüfung ÖIF (€)]]/TabB2[[#This Row],[eingereichter
Betrag (€)]]*-1)</f>
        <v>0</v>
      </c>
      <c r="AI57" s="2"/>
    </row>
    <row r="58" spans="2:35" x14ac:dyDescent="0.2">
      <c r="B58" s="2"/>
      <c r="C58" s="251">
        <f>IF(TabB2[[#This Row],[Zufalls-
zahl wenn
lfd. Nr.]]=0,0,IF(RANK(TabB2[[#This Row],[Zufalls-
zahl wenn
lfd. Nr.]],TabB2[Zufalls-
zahl wenn
lfd. Nr.])&lt;=TabB2[[#Totals],[Zufalls-
zahl]],1,0))</f>
        <v>0</v>
      </c>
      <c r="D58" s="194" t="s">
        <v>265</v>
      </c>
      <c r="E58" s="207">
        <v>52</v>
      </c>
      <c r="F58" s="7"/>
      <c r="G58" s="17"/>
      <c r="H58" s="35"/>
      <c r="I58" s="4"/>
      <c r="J58" s="4"/>
      <c r="K58" s="4"/>
      <c r="L58" s="128"/>
      <c r="M58" s="216"/>
      <c r="N58" s="252">
        <f>(TabB2[[#This Row],[förderfähiger 
Betrag nach Prüfung ÖIF (€)]]-TabB2[[#This Row],[eingereichter
Betrag (€)]])*IF(TabB2[[#This Row],[Stich-
probe]]&gt;0,1,0)</f>
        <v>0</v>
      </c>
      <c r="O58" s="215"/>
      <c r="P58" s="215"/>
      <c r="Q58" s="215"/>
      <c r="R58" s="253"/>
      <c r="S58" s="6"/>
      <c r="T58" s="6" t="str">
        <f>IF(ISERROR(VLOOKUP(TabB2[[#This Row],[Grund für Differenz]],Datenquelle!$F$3:$G$17,2,FALSE)),"",VLOOKUP(TabB2[[#This Row],[Grund für Differenz]],Datenquelle!$F$3:$G$17,2,FALSE))</f>
        <v/>
      </c>
      <c r="U58" s="253"/>
      <c r="V58" s="259"/>
      <c r="W58" s="259"/>
      <c r="X58" s="259"/>
      <c r="Y58" s="259"/>
      <c r="Z58" s="259"/>
      <c r="AA58" s="259"/>
      <c r="AB58" s="259"/>
      <c r="AC58" s="300"/>
      <c r="AD58" s="251" t="str">
        <f>IF(OR(TabB2[[#This Row],[eingereichter
Betrag (€)]]=0,TabB2[[#This Row],[eingereichter
Betrag (€)]]=""),"",COUNTA($L$6:$L58)-COUNTIF(($L$6:$L58),0))</f>
        <v/>
      </c>
      <c r="AE58" s="255">
        <f t="shared" ca="1" si="0"/>
        <v>0.11307382380364828</v>
      </c>
      <c r="AF58" s="256">
        <f>IF(TabB2[[#This Row],[Lfd.
Nr. f.
Stich-
probe]]&lt;&gt;"",TabB2[[#This Row],[Zufalls-
zahl]],0)</f>
        <v>0</v>
      </c>
      <c r="AG58" s="257">
        <f>IF(TabB2[[#This Row],[Stich-
probe]]&gt;0,IF(TabB2[[#This Row],[Differenz
förderfähig/
eingereicht nach Prüfung ÖIF (€)]]&lt;&gt;0,1,0),0)</f>
        <v>0</v>
      </c>
      <c r="AH58" s="258">
        <f>IF(TabB2[[#This Row],[Stich-
probe]]=0,0,TabB2[[#This Row],[Stich-
probe]]*TabB2[[#This Row],[Differenz
förderfähig/
eingereicht nach Prüfung ÖIF (€)]]/TabB2[[#This Row],[eingereichter
Betrag (€)]]*-1)</f>
        <v>0</v>
      </c>
      <c r="AI58" s="2"/>
    </row>
    <row r="59" spans="2:35" x14ac:dyDescent="0.2">
      <c r="B59" s="2"/>
      <c r="C59" s="251">
        <f>IF(TabB2[[#This Row],[Zufalls-
zahl wenn
lfd. Nr.]]=0,0,IF(RANK(TabB2[[#This Row],[Zufalls-
zahl wenn
lfd. Nr.]],TabB2[Zufalls-
zahl wenn
lfd. Nr.])&lt;=TabB2[[#Totals],[Zufalls-
zahl]],1,0))</f>
        <v>0</v>
      </c>
      <c r="D59" s="194" t="s">
        <v>265</v>
      </c>
      <c r="E59" s="207">
        <v>53</v>
      </c>
      <c r="F59" s="7"/>
      <c r="G59" s="17"/>
      <c r="H59" s="35"/>
      <c r="I59" s="4"/>
      <c r="J59" s="4"/>
      <c r="K59" s="4"/>
      <c r="L59" s="128"/>
      <c r="M59" s="216"/>
      <c r="N59" s="252">
        <f>(TabB2[[#This Row],[förderfähiger 
Betrag nach Prüfung ÖIF (€)]]-TabB2[[#This Row],[eingereichter
Betrag (€)]])*IF(TabB2[[#This Row],[Stich-
probe]]&gt;0,1,0)</f>
        <v>0</v>
      </c>
      <c r="O59" s="215"/>
      <c r="P59" s="215"/>
      <c r="Q59" s="215"/>
      <c r="R59" s="253"/>
      <c r="S59" s="6"/>
      <c r="T59" s="6" t="str">
        <f>IF(ISERROR(VLOOKUP(TabB2[[#This Row],[Grund für Differenz]],Datenquelle!$F$3:$G$17,2,FALSE)),"",VLOOKUP(TabB2[[#This Row],[Grund für Differenz]],Datenquelle!$F$3:$G$17,2,FALSE))</f>
        <v/>
      </c>
      <c r="U59" s="253"/>
      <c r="V59" s="259"/>
      <c r="W59" s="259"/>
      <c r="X59" s="259"/>
      <c r="Y59" s="259"/>
      <c r="Z59" s="259"/>
      <c r="AA59" s="259"/>
      <c r="AB59" s="259"/>
      <c r="AC59" s="300"/>
      <c r="AD59" s="251" t="str">
        <f>IF(OR(TabB2[[#This Row],[eingereichter
Betrag (€)]]=0,TabB2[[#This Row],[eingereichter
Betrag (€)]]=""),"",COUNTA($L$6:$L59)-COUNTIF(($L$6:$L59),0))</f>
        <v/>
      </c>
      <c r="AE59" s="255">
        <f t="shared" ca="1" si="0"/>
        <v>0.74303214468345191</v>
      </c>
      <c r="AF59" s="256">
        <f>IF(TabB2[[#This Row],[Lfd.
Nr. f.
Stich-
probe]]&lt;&gt;"",TabB2[[#This Row],[Zufalls-
zahl]],0)</f>
        <v>0</v>
      </c>
      <c r="AG59" s="257">
        <f>IF(TabB2[[#This Row],[Stich-
probe]]&gt;0,IF(TabB2[[#This Row],[Differenz
förderfähig/
eingereicht nach Prüfung ÖIF (€)]]&lt;&gt;0,1,0),0)</f>
        <v>0</v>
      </c>
      <c r="AH59" s="258">
        <f>IF(TabB2[[#This Row],[Stich-
probe]]=0,0,TabB2[[#This Row],[Stich-
probe]]*TabB2[[#This Row],[Differenz
förderfähig/
eingereicht nach Prüfung ÖIF (€)]]/TabB2[[#This Row],[eingereichter
Betrag (€)]]*-1)</f>
        <v>0</v>
      </c>
      <c r="AI59" s="2"/>
    </row>
    <row r="60" spans="2:35" x14ac:dyDescent="0.2">
      <c r="B60" s="2"/>
      <c r="C60" s="251">
        <f>IF(TabB2[[#This Row],[Zufalls-
zahl wenn
lfd. Nr.]]=0,0,IF(RANK(TabB2[[#This Row],[Zufalls-
zahl wenn
lfd. Nr.]],TabB2[Zufalls-
zahl wenn
lfd. Nr.])&lt;=TabB2[[#Totals],[Zufalls-
zahl]],1,0))</f>
        <v>0</v>
      </c>
      <c r="D60" s="194" t="s">
        <v>265</v>
      </c>
      <c r="E60" s="207">
        <v>54</v>
      </c>
      <c r="F60" s="7"/>
      <c r="G60" s="17"/>
      <c r="H60" s="35"/>
      <c r="I60" s="4"/>
      <c r="J60" s="4"/>
      <c r="K60" s="4"/>
      <c r="L60" s="128"/>
      <c r="M60" s="216"/>
      <c r="N60" s="252">
        <f>(TabB2[[#This Row],[förderfähiger 
Betrag nach Prüfung ÖIF (€)]]-TabB2[[#This Row],[eingereichter
Betrag (€)]])*IF(TabB2[[#This Row],[Stich-
probe]]&gt;0,1,0)</f>
        <v>0</v>
      </c>
      <c r="O60" s="215"/>
      <c r="P60" s="215"/>
      <c r="Q60" s="215"/>
      <c r="R60" s="253"/>
      <c r="S60" s="6"/>
      <c r="T60" s="6" t="str">
        <f>IF(ISERROR(VLOOKUP(TabB2[[#This Row],[Grund für Differenz]],Datenquelle!$F$3:$G$17,2,FALSE)),"",VLOOKUP(TabB2[[#This Row],[Grund für Differenz]],Datenquelle!$F$3:$G$17,2,FALSE))</f>
        <v/>
      </c>
      <c r="U60" s="253"/>
      <c r="V60" s="259"/>
      <c r="W60" s="259"/>
      <c r="X60" s="259"/>
      <c r="Y60" s="259"/>
      <c r="Z60" s="259"/>
      <c r="AA60" s="259"/>
      <c r="AB60" s="259"/>
      <c r="AC60" s="300"/>
      <c r="AD60" s="251" t="str">
        <f>IF(OR(TabB2[[#This Row],[eingereichter
Betrag (€)]]=0,TabB2[[#This Row],[eingereichter
Betrag (€)]]=""),"",COUNTA($L$6:$L60)-COUNTIF(($L$6:$L60),0))</f>
        <v/>
      </c>
      <c r="AE60" s="255">
        <f t="shared" ca="1" si="0"/>
        <v>0.33189406383081199</v>
      </c>
      <c r="AF60" s="256">
        <f>IF(TabB2[[#This Row],[Lfd.
Nr. f.
Stich-
probe]]&lt;&gt;"",TabB2[[#This Row],[Zufalls-
zahl]],0)</f>
        <v>0</v>
      </c>
      <c r="AG60" s="257">
        <f>IF(TabB2[[#This Row],[Stich-
probe]]&gt;0,IF(TabB2[[#This Row],[Differenz
förderfähig/
eingereicht nach Prüfung ÖIF (€)]]&lt;&gt;0,1,0),0)</f>
        <v>0</v>
      </c>
      <c r="AH60" s="258">
        <f>IF(TabB2[[#This Row],[Stich-
probe]]=0,0,TabB2[[#This Row],[Stich-
probe]]*TabB2[[#This Row],[Differenz
förderfähig/
eingereicht nach Prüfung ÖIF (€)]]/TabB2[[#This Row],[eingereichter
Betrag (€)]]*-1)</f>
        <v>0</v>
      </c>
      <c r="AI60" s="2"/>
    </row>
    <row r="61" spans="2:35" x14ac:dyDescent="0.2">
      <c r="B61" s="2"/>
      <c r="C61" s="251">
        <f>IF(TabB2[[#This Row],[Zufalls-
zahl wenn
lfd. Nr.]]=0,0,IF(RANK(TabB2[[#This Row],[Zufalls-
zahl wenn
lfd. Nr.]],TabB2[Zufalls-
zahl wenn
lfd. Nr.])&lt;=TabB2[[#Totals],[Zufalls-
zahl]],1,0))</f>
        <v>0</v>
      </c>
      <c r="D61" s="194" t="s">
        <v>265</v>
      </c>
      <c r="E61" s="207">
        <v>55</v>
      </c>
      <c r="F61" s="7"/>
      <c r="G61" s="17"/>
      <c r="H61" s="35"/>
      <c r="I61" s="4"/>
      <c r="J61" s="4"/>
      <c r="K61" s="4"/>
      <c r="L61" s="128"/>
      <c r="M61" s="216"/>
      <c r="N61" s="252">
        <f>(TabB2[[#This Row],[förderfähiger 
Betrag nach Prüfung ÖIF (€)]]-TabB2[[#This Row],[eingereichter
Betrag (€)]])*IF(TabB2[[#This Row],[Stich-
probe]]&gt;0,1,0)</f>
        <v>0</v>
      </c>
      <c r="O61" s="215"/>
      <c r="P61" s="215"/>
      <c r="Q61" s="215"/>
      <c r="R61" s="253"/>
      <c r="S61" s="6"/>
      <c r="T61" s="6" t="str">
        <f>IF(ISERROR(VLOOKUP(TabB2[[#This Row],[Grund für Differenz]],Datenquelle!$F$3:$G$17,2,FALSE)),"",VLOOKUP(TabB2[[#This Row],[Grund für Differenz]],Datenquelle!$F$3:$G$17,2,FALSE))</f>
        <v/>
      </c>
      <c r="U61" s="253"/>
      <c r="V61" s="259"/>
      <c r="W61" s="259"/>
      <c r="X61" s="259"/>
      <c r="Y61" s="259"/>
      <c r="Z61" s="259"/>
      <c r="AA61" s="259"/>
      <c r="AB61" s="259"/>
      <c r="AC61" s="300"/>
      <c r="AD61" s="251" t="str">
        <f>IF(OR(TabB2[[#This Row],[eingereichter
Betrag (€)]]=0,TabB2[[#This Row],[eingereichter
Betrag (€)]]=""),"",COUNTA($L$6:$L61)-COUNTIF(($L$6:$L61),0))</f>
        <v/>
      </c>
      <c r="AE61" s="255">
        <f t="shared" ca="1" si="0"/>
        <v>0.10640733929198776</v>
      </c>
      <c r="AF61" s="256">
        <f>IF(TabB2[[#This Row],[Lfd.
Nr. f.
Stich-
probe]]&lt;&gt;"",TabB2[[#This Row],[Zufalls-
zahl]],0)</f>
        <v>0</v>
      </c>
      <c r="AG61" s="257">
        <f>IF(TabB2[[#This Row],[Stich-
probe]]&gt;0,IF(TabB2[[#This Row],[Differenz
förderfähig/
eingereicht nach Prüfung ÖIF (€)]]&lt;&gt;0,1,0),0)</f>
        <v>0</v>
      </c>
      <c r="AH61" s="258">
        <f>IF(TabB2[[#This Row],[Stich-
probe]]=0,0,TabB2[[#This Row],[Stich-
probe]]*TabB2[[#This Row],[Differenz
förderfähig/
eingereicht nach Prüfung ÖIF (€)]]/TabB2[[#This Row],[eingereichter
Betrag (€)]]*-1)</f>
        <v>0</v>
      </c>
      <c r="AI61" s="2"/>
    </row>
    <row r="62" spans="2:35" x14ac:dyDescent="0.2">
      <c r="B62" s="2"/>
      <c r="C62" s="251">
        <f>IF(TabB2[[#This Row],[Zufalls-
zahl wenn
lfd. Nr.]]=0,0,IF(RANK(TabB2[[#This Row],[Zufalls-
zahl wenn
lfd. Nr.]],TabB2[Zufalls-
zahl wenn
lfd. Nr.])&lt;=TabB2[[#Totals],[Zufalls-
zahl]],1,0))</f>
        <v>0</v>
      </c>
      <c r="D62" s="194" t="s">
        <v>265</v>
      </c>
      <c r="E62" s="207">
        <v>56</v>
      </c>
      <c r="F62" s="7"/>
      <c r="G62" s="17"/>
      <c r="H62" s="35"/>
      <c r="I62" s="4"/>
      <c r="J62" s="4"/>
      <c r="K62" s="4"/>
      <c r="L62" s="128"/>
      <c r="M62" s="216"/>
      <c r="N62" s="252">
        <f>(TabB2[[#This Row],[förderfähiger 
Betrag nach Prüfung ÖIF (€)]]-TabB2[[#This Row],[eingereichter
Betrag (€)]])*IF(TabB2[[#This Row],[Stich-
probe]]&gt;0,1,0)</f>
        <v>0</v>
      </c>
      <c r="O62" s="215"/>
      <c r="P62" s="215"/>
      <c r="Q62" s="215"/>
      <c r="R62" s="253"/>
      <c r="S62" s="6"/>
      <c r="T62" s="6" t="str">
        <f>IF(ISERROR(VLOOKUP(TabB2[[#This Row],[Grund für Differenz]],Datenquelle!$F$3:$G$17,2,FALSE)),"",VLOOKUP(TabB2[[#This Row],[Grund für Differenz]],Datenquelle!$F$3:$G$17,2,FALSE))</f>
        <v/>
      </c>
      <c r="U62" s="253"/>
      <c r="V62" s="259"/>
      <c r="W62" s="259"/>
      <c r="X62" s="259"/>
      <c r="Y62" s="259"/>
      <c r="Z62" s="259"/>
      <c r="AA62" s="259"/>
      <c r="AB62" s="259"/>
      <c r="AC62" s="300"/>
      <c r="AD62" s="251" t="str">
        <f>IF(OR(TabB2[[#This Row],[eingereichter
Betrag (€)]]=0,TabB2[[#This Row],[eingereichter
Betrag (€)]]=""),"",COUNTA($L$6:$L62)-COUNTIF(($L$6:$L62),0))</f>
        <v/>
      </c>
      <c r="AE62" s="255">
        <f t="shared" ca="1" si="0"/>
        <v>0.63761024107692876</v>
      </c>
      <c r="AF62" s="256">
        <f>IF(TabB2[[#This Row],[Lfd.
Nr. f.
Stich-
probe]]&lt;&gt;"",TabB2[[#This Row],[Zufalls-
zahl]],0)</f>
        <v>0</v>
      </c>
      <c r="AG62" s="257">
        <f>IF(TabB2[[#This Row],[Stich-
probe]]&gt;0,IF(TabB2[[#This Row],[Differenz
förderfähig/
eingereicht nach Prüfung ÖIF (€)]]&lt;&gt;0,1,0),0)</f>
        <v>0</v>
      </c>
      <c r="AH62" s="258">
        <f>IF(TabB2[[#This Row],[Stich-
probe]]=0,0,TabB2[[#This Row],[Stich-
probe]]*TabB2[[#This Row],[Differenz
förderfähig/
eingereicht nach Prüfung ÖIF (€)]]/TabB2[[#This Row],[eingereichter
Betrag (€)]]*-1)</f>
        <v>0</v>
      </c>
      <c r="AI62" s="2"/>
    </row>
    <row r="63" spans="2:35" x14ac:dyDescent="0.2">
      <c r="B63" s="2"/>
      <c r="C63" s="251">
        <f>IF(TabB2[[#This Row],[Zufalls-
zahl wenn
lfd. Nr.]]=0,0,IF(RANK(TabB2[[#This Row],[Zufalls-
zahl wenn
lfd. Nr.]],TabB2[Zufalls-
zahl wenn
lfd. Nr.])&lt;=TabB2[[#Totals],[Zufalls-
zahl]],1,0))</f>
        <v>0</v>
      </c>
      <c r="D63" s="194" t="s">
        <v>265</v>
      </c>
      <c r="E63" s="207">
        <v>57</v>
      </c>
      <c r="F63" s="7"/>
      <c r="G63" s="17"/>
      <c r="H63" s="35"/>
      <c r="I63" s="4"/>
      <c r="J63" s="4"/>
      <c r="K63" s="4"/>
      <c r="L63" s="128"/>
      <c r="M63" s="216"/>
      <c r="N63" s="252">
        <f>(TabB2[[#This Row],[förderfähiger 
Betrag nach Prüfung ÖIF (€)]]-TabB2[[#This Row],[eingereichter
Betrag (€)]])*IF(TabB2[[#This Row],[Stich-
probe]]&gt;0,1,0)</f>
        <v>0</v>
      </c>
      <c r="O63" s="215"/>
      <c r="P63" s="215"/>
      <c r="Q63" s="215"/>
      <c r="R63" s="253"/>
      <c r="S63" s="6"/>
      <c r="T63" s="6" t="str">
        <f>IF(ISERROR(VLOOKUP(TabB2[[#This Row],[Grund für Differenz]],Datenquelle!$F$3:$G$17,2,FALSE)),"",VLOOKUP(TabB2[[#This Row],[Grund für Differenz]],Datenquelle!$F$3:$G$17,2,FALSE))</f>
        <v/>
      </c>
      <c r="U63" s="253"/>
      <c r="V63" s="259"/>
      <c r="W63" s="259"/>
      <c r="X63" s="259"/>
      <c r="Y63" s="259"/>
      <c r="Z63" s="259"/>
      <c r="AA63" s="259"/>
      <c r="AB63" s="259"/>
      <c r="AC63" s="300"/>
      <c r="AD63" s="251" t="str">
        <f>IF(OR(TabB2[[#This Row],[eingereichter
Betrag (€)]]=0,TabB2[[#This Row],[eingereichter
Betrag (€)]]=""),"",COUNTA($L$6:$L63)-COUNTIF(($L$6:$L63),0))</f>
        <v/>
      </c>
      <c r="AE63" s="255">
        <f t="shared" ca="1" si="0"/>
        <v>0.21610136444617456</v>
      </c>
      <c r="AF63" s="256">
        <f>IF(TabB2[[#This Row],[Lfd.
Nr. f.
Stich-
probe]]&lt;&gt;"",TabB2[[#This Row],[Zufalls-
zahl]],0)</f>
        <v>0</v>
      </c>
      <c r="AG63" s="257">
        <f>IF(TabB2[[#This Row],[Stich-
probe]]&gt;0,IF(TabB2[[#This Row],[Differenz
förderfähig/
eingereicht nach Prüfung ÖIF (€)]]&lt;&gt;0,1,0),0)</f>
        <v>0</v>
      </c>
      <c r="AH63" s="258">
        <f>IF(TabB2[[#This Row],[Stich-
probe]]=0,0,TabB2[[#This Row],[Stich-
probe]]*TabB2[[#This Row],[Differenz
förderfähig/
eingereicht nach Prüfung ÖIF (€)]]/TabB2[[#This Row],[eingereichter
Betrag (€)]]*-1)</f>
        <v>0</v>
      </c>
      <c r="AI63" s="2"/>
    </row>
    <row r="64" spans="2:35" x14ac:dyDescent="0.2">
      <c r="B64" s="2"/>
      <c r="C64" s="251">
        <f>IF(TabB2[[#This Row],[Zufalls-
zahl wenn
lfd. Nr.]]=0,0,IF(RANK(TabB2[[#This Row],[Zufalls-
zahl wenn
lfd. Nr.]],TabB2[Zufalls-
zahl wenn
lfd. Nr.])&lt;=TabB2[[#Totals],[Zufalls-
zahl]],1,0))</f>
        <v>0</v>
      </c>
      <c r="D64" s="194" t="s">
        <v>265</v>
      </c>
      <c r="E64" s="207">
        <v>58</v>
      </c>
      <c r="F64" s="7"/>
      <c r="G64" s="17"/>
      <c r="H64" s="35"/>
      <c r="I64" s="4"/>
      <c r="J64" s="4"/>
      <c r="K64" s="4"/>
      <c r="L64" s="128"/>
      <c r="M64" s="216"/>
      <c r="N64" s="252">
        <f>(TabB2[[#This Row],[förderfähiger 
Betrag nach Prüfung ÖIF (€)]]-TabB2[[#This Row],[eingereichter
Betrag (€)]])*IF(TabB2[[#This Row],[Stich-
probe]]&gt;0,1,0)</f>
        <v>0</v>
      </c>
      <c r="O64" s="215"/>
      <c r="P64" s="215"/>
      <c r="Q64" s="215"/>
      <c r="R64" s="253"/>
      <c r="S64" s="6"/>
      <c r="T64" s="6" t="str">
        <f>IF(ISERROR(VLOOKUP(TabB2[[#This Row],[Grund für Differenz]],Datenquelle!$F$3:$G$17,2,FALSE)),"",VLOOKUP(TabB2[[#This Row],[Grund für Differenz]],Datenquelle!$F$3:$G$17,2,FALSE))</f>
        <v/>
      </c>
      <c r="U64" s="253"/>
      <c r="V64" s="259"/>
      <c r="W64" s="259"/>
      <c r="X64" s="259"/>
      <c r="Y64" s="259"/>
      <c r="Z64" s="259"/>
      <c r="AA64" s="259"/>
      <c r="AB64" s="259"/>
      <c r="AC64" s="300"/>
      <c r="AD64" s="251" t="str">
        <f>IF(OR(TabB2[[#This Row],[eingereichter
Betrag (€)]]=0,TabB2[[#This Row],[eingereichter
Betrag (€)]]=""),"",COUNTA($L$6:$L64)-COUNTIF(($L$6:$L64),0))</f>
        <v/>
      </c>
      <c r="AE64" s="255">
        <f t="shared" ca="1" si="0"/>
        <v>0.13263562522682948</v>
      </c>
      <c r="AF64" s="256">
        <f>IF(TabB2[[#This Row],[Lfd.
Nr. f.
Stich-
probe]]&lt;&gt;"",TabB2[[#This Row],[Zufalls-
zahl]],0)</f>
        <v>0</v>
      </c>
      <c r="AG64" s="257">
        <f>IF(TabB2[[#This Row],[Stich-
probe]]&gt;0,IF(TabB2[[#This Row],[Differenz
förderfähig/
eingereicht nach Prüfung ÖIF (€)]]&lt;&gt;0,1,0),0)</f>
        <v>0</v>
      </c>
      <c r="AH64" s="258">
        <f>IF(TabB2[[#This Row],[Stich-
probe]]=0,0,TabB2[[#This Row],[Stich-
probe]]*TabB2[[#This Row],[Differenz
förderfähig/
eingereicht nach Prüfung ÖIF (€)]]/TabB2[[#This Row],[eingereichter
Betrag (€)]]*-1)</f>
        <v>0</v>
      </c>
      <c r="AI64" s="2"/>
    </row>
    <row r="65" spans="1:56" x14ac:dyDescent="0.2">
      <c r="B65" s="2"/>
      <c r="C65" s="251">
        <f>IF(TabB2[[#This Row],[Zufalls-
zahl wenn
lfd. Nr.]]=0,0,IF(RANK(TabB2[[#This Row],[Zufalls-
zahl wenn
lfd. Nr.]],TabB2[Zufalls-
zahl wenn
lfd. Nr.])&lt;=TabB2[[#Totals],[Zufalls-
zahl]],1,0))</f>
        <v>0</v>
      </c>
      <c r="D65" s="194" t="s">
        <v>265</v>
      </c>
      <c r="E65" s="207">
        <v>59</v>
      </c>
      <c r="F65" s="7"/>
      <c r="G65" s="17"/>
      <c r="H65" s="35"/>
      <c r="I65" s="4"/>
      <c r="J65" s="4"/>
      <c r="K65" s="4"/>
      <c r="L65" s="128"/>
      <c r="M65" s="216"/>
      <c r="N65" s="252">
        <f>(TabB2[[#This Row],[förderfähiger 
Betrag nach Prüfung ÖIF (€)]]-TabB2[[#This Row],[eingereichter
Betrag (€)]])*IF(TabB2[[#This Row],[Stich-
probe]]&gt;0,1,0)</f>
        <v>0</v>
      </c>
      <c r="O65" s="215"/>
      <c r="P65" s="215"/>
      <c r="Q65" s="215"/>
      <c r="R65" s="253"/>
      <c r="S65" s="6"/>
      <c r="T65" s="6" t="str">
        <f>IF(ISERROR(VLOOKUP(TabB2[[#This Row],[Grund für Differenz]],Datenquelle!$F$3:$G$17,2,FALSE)),"",VLOOKUP(TabB2[[#This Row],[Grund für Differenz]],Datenquelle!$F$3:$G$17,2,FALSE))</f>
        <v/>
      </c>
      <c r="U65" s="253"/>
      <c r="V65" s="259"/>
      <c r="W65" s="259"/>
      <c r="X65" s="259"/>
      <c r="Y65" s="259"/>
      <c r="Z65" s="259"/>
      <c r="AA65" s="259"/>
      <c r="AB65" s="259"/>
      <c r="AC65" s="300"/>
      <c r="AD65" s="251" t="str">
        <f>IF(OR(TabB2[[#This Row],[eingereichter
Betrag (€)]]=0,TabB2[[#This Row],[eingereichter
Betrag (€)]]=""),"",COUNTA($L$6:$L65)-COUNTIF(($L$6:$L65),0))</f>
        <v/>
      </c>
      <c r="AE65" s="255">
        <f t="shared" ca="1" si="0"/>
        <v>0.15524208501988901</v>
      </c>
      <c r="AF65" s="256">
        <f>IF(TabB2[[#This Row],[Lfd.
Nr. f.
Stich-
probe]]&lt;&gt;"",TabB2[[#This Row],[Zufalls-
zahl]],0)</f>
        <v>0</v>
      </c>
      <c r="AG65" s="257">
        <f>IF(TabB2[[#This Row],[Stich-
probe]]&gt;0,IF(TabB2[[#This Row],[Differenz
förderfähig/
eingereicht nach Prüfung ÖIF (€)]]&lt;&gt;0,1,0),0)</f>
        <v>0</v>
      </c>
      <c r="AH65" s="258">
        <f>IF(TabB2[[#This Row],[Stich-
probe]]=0,0,TabB2[[#This Row],[Stich-
probe]]*TabB2[[#This Row],[Differenz
förderfähig/
eingereicht nach Prüfung ÖIF (€)]]/TabB2[[#This Row],[eingereichter
Betrag (€)]]*-1)</f>
        <v>0</v>
      </c>
      <c r="AI65" s="2"/>
    </row>
    <row r="66" spans="1:56" x14ac:dyDescent="0.2">
      <c r="B66" s="2"/>
      <c r="C66" s="251">
        <f>IF(TabB2[[#This Row],[Zufalls-
zahl wenn
lfd. Nr.]]=0,0,IF(RANK(TabB2[[#This Row],[Zufalls-
zahl wenn
lfd. Nr.]],TabB2[Zufalls-
zahl wenn
lfd. Nr.])&lt;=TabB2[[#Totals],[Zufalls-
zahl]],1,0))</f>
        <v>0</v>
      </c>
      <c r="D66" s="194" t="s">
        <v>265</v>
      </c>
      <c r="E66" s="207">
        <v>60</v>
      </c>
      <c r="F66" s="7"/>
      <c r="G66" s="17"/>
      <c r="H66" s="35"/>
      <c r="I66" s="4"/>
      <c r="J66" s="4"/>
      <c r="K66" s="4"/>
      <c r="L66" s="128"/>
      <c r="M66" s="216"/>
      <c r="N66" s="252">
        <f>(TabB2[[#This Row],[förderfähiger 
Betrag nach Prüfung ÖIF (€)]]-TabB2[[#This Row],[eingereichter
Betrag (€)]])*IF(TabB2[[#This Row],[Stich-
probe]]&gt;0,1,0)</f>
        <v>0</v>
      </c>
      <c r="O66" s="215"/>
      <c r="P66" s="215"/>
      <c r="Q66" s="215"/>
      <c r="R66" s="253"/>
      <c r="S66" s="6"/>
      <c r="T66" s="6" t="str">
        <f>IF(ISERROR(VLOOKUP(TabB2[[#This Row],[Grund für Differenz]],Datenquelle!$F$3:$G$17,2,FALSE)),"",VLOOKUP(TabB2[[#This Row],[Grund für Differenz]],Datenquelle!$F$3:$G$17,2,FALSE))</f>
        <v/>
      </c>
      <c r="U66" s="253"/>
      <c r="V66" s="259"/>
      <c r="W66" s="259"/>
      <c r="X66" s="259"/>
      <c r="Y66" s="259"/>
      <c r="Z66" s="259"/>
      <c r="AA66" s="259"/>
      <c r="AB66" s="259"/>
      <c r="AC66" s="300"/>
      <c r="AD66" s="251" t="str">
        <f>IF(OR(TabB2[[#This Row],[eingereichter
Betrag (€)]]=0,TabB2[[#This Row],[eingereichter
Betrag (€)]]=""),"",COUNTA($L$6:$L66)-COUNTIF(($L$6:$L66),0))</f>
        <v/>
      </c>
      <c r="AE66" s="255">
        <f t="shared" ca="1" si="0"/>
        <v>0.18564844076134523</v>
      </c>
      <c r="AF66" s="256">
        <f>IF(TabB2[[#This Row],[Lfd.
Nr. f.
Stich-
probe]]&lt;&gt;"",TabB2[[#This Row],[Zufalls-
zahl]],0)</f>
        <v>0</v>
      </c>
      <c r="AG66" s="257">
        <f>IF(TabB2[[#This Row],[Stich-
probe]]&gt;0,IF(TabB2[[#This Row],[Differenz
förderfähig/
eingereicht nach Prüfung ÖIF (€)]]&lt;&gt;0,1,0),0)</f>
        <v>0</v>
      </c>
      <c r="AH66" s="258">
        <f>IF(TabB2[[#This Row],[Stich-
probe]]=0,0,TabB2[[#This Row],[Stich-
probe]]*TabB2[[#This Row],[Differenz
förderfähig/
eingereicht nach Prüfung ÖIF (€)]]/TabB2[[#This Row],[eingereichter
Betrag (€)]]*-1)</f>
        <v>0</v>
      </c>
      <c r="AI66" s="2"/>
    </row>
    <row r="67" spans="1:56" x14ac:dyDescent="0.2">
      <c r="B67" s="2"/>
      <c r="C67" s="251">
        <f>IF(TabB2[[#This Row],[Zufalls-
zahl wenn
lfd. Nr.]]=0,0,IF(RANK(TabB2[[#This Row],[Zufalls-
zahl wenn
lfd. Nr.]],TabB2[Zufalls-
zahl wenn
lfd. Nr.])&lt;=TabB2[[#Totals],[Zufalls-
zahl]],1,0))</f>
        <v>0</v>
      </c>
      <c r="D67" s="194" t="s">
        <v>265</v>
      </c>
      <c r="E67" s="207">
        <v>61</v>
      </c>
      <c r="F67" s="7"/>
      <c r="G67" s="17"/>
      <c r="H67" s="35"/>
      <c r="I67" s="4"/>
      <c r="J67" s="4"/>
      <c r="K67" s="4"/>
      <c r="L67" s="128"/>
      <c r="M67" s="216"/>
      <c r="N67" s="252">
        <f>(TabB2[[#This Row],[förderfähiger 
Betrag nach Prüfung ÖIF (€)]]-TabB2[[#This Row],[eingereichter
Betrag (€)]])*IF(TabB2[[#This Row],[Stich-
probe]]&gt;0,1,0)</f>
        <v>0</v>
      </c>
      <c r="O67" s="215"/>
      <c r="P67" s="215"/>
      <c r="Q67" s="215"/>
      <c r="R67" s="253"/>
      <c r="S67" s="6"/>
      <c r="T67" s="6" t="str">
        <f>IF(ISERROR(VLOOKUP(TabB2[[#This Row],[Grund für Differenz]],Datenquelle!$F$3:$G$17,2,FALSE)),"",VLOOKUP(TabB2[[#This Row],[Grund für Differenz]],Datenquelle!$F$3:$G$17,2,FALSE))</f>
        <v/>
      </c>
      <c r="U67" s="253"/>
      <c r="V67" s="259"/>
      <c r="W67" s="259"/>
      <c r="X67" s="259"/>
      <c r="Y67" s="259"/>
      <c r="Z67" s="259"/>
      <c r="AA67" s="259"/>
      <c r="AB67" s="259"/>
      <c r="AC67" s="300"/>
      <c r="AD67" s="251" t="str">
        <f>IF(OR(TabB2[[#This Row],[eingereichter
Betrag (€)]]=0,TabB2[[#This Row],[eingereichter
Betrag (€)]]=""),"",COUNTA($L$6:$L67)-COUNTIF(($L$6:$L67),0))</f>
        <v/>
      </c>
      <c r="AE67" s="255">
        <f t="shared" ca="1" si="0"/>
        <v>0.53564687690397939</v>
      </c>
      <c r="AF67" s="256">
        <f>IF(TabB2[[#This Row],[Lfd.
Nr. f.
Stich-
probe]]&lt;&gt;"",TabB2[[#This Row],[Zufalls-
zahl]],0)</f>
        <v>0</v>
      </c>
      <c r="AG67" s="257">
        <f>IF(TabB2[[#This Row],[Stich-
probe]]&gt;0,IF(TabB2[[#This Row],[Differenz
förderfähig/
eingereicht nach Prüfung ÖIF (€)]]&lt;&gt;0,1,0),0)</f>
        <v>0</v>
      </c>
      <c r="AH67" s="258">
        <f>IF(TabB2[[#This Row],[Stich-
probe]]=0,0,TabB2[[#This Row],[Stich-
probe]]*TabB2[[#This Row],[Differenz
förderfähig/
eingereicht nach Prüfung ÖIF (€)]]/TabB2[[#This Row],[eingereichter
Betrag (€)]]*-1)</f>
        <v>0</v>
      </c>
      <c r="AI67" s="2"/>
    </row>
    <row r="68" spans="1:56" x14ac:dyDescent="0.2">
      <c r="B68" s="2"/>
      <c r="C68" s="251">
        <f>IF(TabB2[[#This Row],[Zufalls-
zahl wenn
lfd. Nr.]]=0,0,IF(RANK(TabB2[[#This Row],[Zufalls-
zahl wenn
lfd. Nr.]],TabB2[Zufalls-
zahl wenn
lfd. Nr.])&lt;=TabB2[[#Totals],[Zufalls-
zahl]],1,0))</f>
        <v>0</v>
      </c>
      <c r="D68" s="194" t="s">
        <v>265</v>
      </c>
      <c r="E68" s="207">
        <v>62</v>
      </c>
      <c r="F68" s="7"/>
      <c r="G68" s="17"/>
      <c r="H68" s="35"/>
      <c r="I68" s="4"/>
      <c r="J68" s="4"/>
      <c r="K68" s="4"/>
      <c r="L68" s="128"/>
      <c r="M68" s="216"/>
      <c r="N68" s="252">
        <f>(TabB2[[#This Row],[förderfähiger 
Betrag nach Prüfung ÖIF (€)]]-TabB2[[#This Row],[eingereichter
Betrag (€)]])*IF(TabB2[[#This Row],[Stich-
probe]]&gt;0,1,0)</f>
        <v>0</v>
      </c>
      <c r="O68" s="215"/>
      <c r="P68" s="215"/>
      <c r="Q68" s="215"/>
      <c r="R68" s="253"/>
      <c r="S68" s="6"/>
      <c r="T68" s="6" t="str">
        <f>IF(ISERROR(VLOOKUP(TabB2[[#This Row],[Grund für Differenz]],Datenquelle!$F$3:$G$17,2,FALSE)),"",VLOOKUP(TabB2[[#This Row],[Grund für Differenz]],Datenquelle!$F$3:$G$17,2,FALSE))</f>
        <v/>
      </c>
      <c r="U68" s="253"/>
      <c r="V68" s="259"/>
      <c r="W68" s="259"/>
      <c r="X68" s="259"/>
      <c r="Y68" s="259"/>
      <c r="Z68" s="259"/>
      <c r="AA68" s="259"/>
      <c r="AB68" s="259"/>
      <c r="AC68" s="300"/>
      <c r="AD68" s="251" t="str">
        <f>IF(OR(TabB2[[#This Row],[eingereichter
Betrag (€)]]=0,TabB2[[#This Row],[eingereichter
Betrag (€)]]=""),"",COUNTA($L$6:$L68)-COUNTIF(($L$6:$L68),0))</f>
        <v/>
      </c>
      <c r="AE68" s="255">
        <f t="shared" ca="1" si="0"/>
        <v>0.42049918624140814</v>
      </c>
      <c r="AF68" s="256">
        <f>IF(TabB2[[#This Row],[Lfd.
Nr. f.
Stich-
probe]]&lt;&gt;"",TabB2[[#This Row],[Zufalls-
zahl]],0)</f>
        <v>0</v>
      </c>
      <c r="AG68" s="257">
        <f>IF(TabB2[[#This Row],[Stich-
probe]]&gt;0,IF(TabB2[[#This Row],[Differenz
förderfähig/
eingereicht nach Prüfung ÖIF (€)]]&lt;&gt;0,1,0),0)</f>
        <v>0</v>
      </c>
      <c r="AH68" s="258">
        <f>IF(TabB2[[#This Row],[Stich-
probe]]=0,0,TabB2[[#This Row],[Stich-
probe]]*TabB2[[#This Row],[Differenz
förderfähig/
eingereicht nach Prüfung ÖIF (€)]]/TabB2[[#This Row],[eingereichter
Betrag (€)]]*-1)</f>
        <v>0</v>
      </c>
      <c r="AI68" s="2"/>
    </row>
    <row r="69" spans="1:56" x14ac:dyDescent="0.2">
      <c r="B69" s="2"/>
      <c r="C69" s="251">
        <f>IF(TabB2[[#This Row],[Zufalls-
zahl wenn
lfd. Nr.]]=0,0,IF(RANK(TabB2[[#This Row],[Zufalls-
zahl wenn
lfd. Nr.]],TabB2[Zufalls-
zahl wenn
lfd. Nr.])&lt;=TabB2[[#Totals],[Zufalls-
zahl]],1,0))</f>
        <v>0</v>
      </c>
      <c r="D69" s="194" t="s">
        <v>265</v>
      </c>
      <c r="E69" s="207">
        <v>63</v>
      </c>
      <c r="F69" s="7"/>
      <c r="G69" s="17"/>
      <c r="H69" s="35"/>
      <c r="I69" s="4"/>
      <c r="J69" s="4"/>
      <c r="K69" s="4"/>
      <c r="L69" s="128"/>
      <c r="M69" s="216"/>
      <c r="N69" s="252">
        <f>(TabB2[[#This Row],[förderfähiger 
Betrag nach Prüfung ÖIF (€)]]-TabB2[[#This Row],[eingereichter
Betrag (€)]])*IF(TabB2[[#This Row],[Stich-
probe]]&gt;0,1,0)</f>
        <v>0</v>
      </c>
      <c r="O69" s="215"/>
      <c r="P69" s="215"/>
      <c r="Q69" s="215"/>
      <c r="R69" s="253"/>
      <c r="S69" s="6"/>
      <c r="T69" s="6" t="str">
        <f>IF(ISERROR(VLOOKUP(TabB2[[#This Row],[Grund für Differenz]],Datenquelle!$F$3:$G$17,2,FALSE)),"",VLOOKUP(TabB2[[#This Row],[Grund für Differenz]],Datenquelle!$F$3:$G$17,2,FALSE))</f>
        <v/>
      </c>
      <c r="U69" s="253"/>
      <c r="V69" s="259"/>
      <c r="W69" s="259"/>
      <c r="X69" s="259"/>
      <c r="Y69" s="259"/>
      <c r="Z69" s="259"/>
      <c r="AA69" s="259"/>
      <c r="AB69" s="259"/>
      <c r="AC69" s="300"/>
      <c r="AD69" s="251" t="str">
        <f>IF(OR(TabB2[[#This Row],[eingereichter
Betrag (€)]]=0,TabB2[[#This Row],[eingereichter
Betrag (€)]]=""),"",COUNTA($L$6:$L69)-COUNTIF(($L$6:$L69),0))</f>
        <v/>
      </c>
      <c r="AE69" s="255">
        <f t="shared" ca="1" si="0"/>
        <v>0.78655347813606824</v>
      </c>
      <c r="AF69" s="256">
        <f>IF(TabB2[[#This Row],[Lfd.
Nr. f.
Stich-
probe]]&lt;&gt;"",TabB2[[#This Row],[Zufalls-
zahl]],0)</f>
        <v>0</v>
      </c>
      <c r="AG69" s="257">
        <f>IF(TabB2[[#This Row],[Stich-
probe]]&gt;0,IF(TabB2[[#This Row],[Differenz
förderfähig/
eingereicht nach Prüfung ÖIF (€)]]&lt;&gt;0,1,0),0)</f>
        <v>0</v>
      </c>
      <c r="AH69" s="258">
        <f>IF(TabB2[[#This Row],[Stich-
probe]]=0,0,TabB2[[#This Row],[Stich-
probe]]*TabB2[[#This Row],[Differenz
förderfähig/
eingereicht nach Prüfung ÖIF (€)]]/TabB2[[#This Row],[eingereichter
Betrag (€)]]*-1)</f>
        <v>0</v>
      </c>
      <c r="AI69" s="2"/>
    </row>
    <row r="70" spans="1:56" x14ac:dyDescent="0.2">
      <c r="B70" s="2"/>
      <c r="C70" s="251">
        <f>IF(TabB2[[#This Row],[Zufalls-
zahl wenn
lfd. Nr.]]=0,0,IF(RANK(TabB2[[#This Row],[Zufalls-
zahl wenn
lfd. Nr.]],TabB2[Zufalls-
zahl wenn
lfd. Nr.])&lt;=TabB2[[#Totals],[Zufalls-
zahl]],1,0))</f>
        <v>0</v>
      </c>
      <c r="D70" s="194" t="s">
        <v>265</v>
      </c>
      <c r="E70" s="207">
        <v>64</v>
      </c>
      <c r="F70" s="7"/>
      <c r="G70" s="17"/>
      <c r="H70" s="35"/>
      <c r="I70" s="4"/>
      <c r="J70" s="4"/>
      <c r="K70" s="4"/>
      <c r="L70" s="128"/>
      <c r="M70" s="216"/>
      <c r="N70" s="252">
        <f>(TabB2[[#This Row],[förderfähiger 
Betrag nach Prüfung ÖIF (€)]]-TabB2[[#This Row],[eingereichter
Betrag (€)]])*IF(TabB2[[#This Row],[Stich-
probe]]&gt;0,1,0)</f>
        <v>0</v>
      </c>
      <c r="O70" s="215"/>
      <c r="P70" s="215"/>
      <c r="Q70" s="215"/>
      <c r="R70" s="253"/>
      <c r="S70" s="6"/>
      <c r="T70" s="6" t="str">
        <f>IF(ISERROR(VLOOKUP(TabB2[[#This Row],[Grund für Differenz]],Datenquelle!$F$3:$G$17,2,FALSE)),"",VLOOKUP(TabB2[[#This Row],[Grund für Differenz]],Datenquelle!$F$3:$G$17,2,FALSE))</f>
        <v/>
      </c>
      <c r="U70" s="253"/>
      <c r="V70" s="259"/>
      <c r="W70" s="259"/>
      <c r="X70" s="259"/>
      <c r="Y70" s="259"/>
      <c r="Z70" s="259"/>
      <c r="AA70" s="259"/>
      <c r="AB70" s="259"/>
      <c r="AC70" s="300"/>
      <c r="AD70" s="251" t="str">
        <f>IF(OR(TabB2[[#This Row],[eingereichter
Betrag (€)]]=0,TabB2[[#This Row],[eingereichter
Betrag (€)]]=""),"",COUNTA($L$6:$L70)-COUNTIF(($L$6:$L70),0))</f>
        <v/>
      </c>
      <c r="AE70" s="255">
        <f t="shared" ref="AE70:AE133" ca="1" si="1">RAND()</f>
        <v>0.33180310942292601</v>
      </c>
      <c r="AF70" s="256">
        <f>IF(TabB2[[#This Row],[Lfd.
Nr. f.
Stich-
probe]]&lt;&gt;"",TabB2[[#This Row],[Zufalls-
zahl]],0)</f>
        <v>0</v>
      </c>
      <c r="AG70" s="257">
        <f>IF(TabB2[[#This Row],[Stich-
probe]]&gt;0,IF(TabB2[[#This Row],[Differenz
förderfähig/
eingereicht nach Prüfung ÖIF (€)]]&lt;&gt;0,1,0),0)</f>
        <v>0</v>
      </c>
      <c r="AH70" s="258">
        <f>IF(TabB2[[#This Row],[Stich-
probe]]=0,0,TabB2[[#This Row],[Stich-
probe]]*TabB2[[#This Row],[Differenz
förderfähig/
eingereicht nach Prüfung ÖIF (€)]]/TabB2[[#This Row],[eingereichter
Betrag (€)]]*-1)</f>
        <v>0</v>
      </c>
      <c r="AI70" s="2"/>
    </row>
    <row r="71" spans="1:56" x14ac:dyDescent="0.2">
      <c r="B71" s="2"/>
      <c r="C71" s="251">
        <f>IF(TabB2[[#This Row],[Zufalls-
zahl wenn
lfd. Nr.]]=0,0,IF(RANK(TabB2[[#This Row],[Zufalls-
zahl wenn
lfd. Nr.]],TabB2[Zufalls-
zahl wenn
lfd. Nr.])&lt;=TabB2[[#Totals],[Zufalls-
zahl]],1,0))</f>
        <v>0</v>
      </c>
      <c r="D71" s="194" t="s">
        <v>265</v>
      </c>
      <c r="E71" s="207">
        <v>65</v>
      </c>
      <c r="F71" s="7"/>
      <c r="G71" s="17"/>
      <c r="H71" s="35"/>
      <c r="I71" s="4"/>
      <c r="J71" s="4"/>
      <c r="K71" s="4"/>
      <c r="L71" s="128"/>
      <c r="M71" s="216"/>
      <c r="N71" s="252">
        <f>(TabB2[[#This Row],[förderfähiger 
Betrag nach Prüfung ÖIF (€)]]-TabB2[[#This Row],[eingereichter
Betrag (€)]])*IF(TabB2[[#This Row],[Stich-
probe]]&gt;0,1,0)</f>
        <v>0</v>
      </c>
      <c r="O71" s="215"/>
      <c r="P71" s="215"/>
      <c r="Q71" s="215"/>
      <c r="R71" s="253"/>
      <c r="S71" s="6"/>
      <c r="T71" s="6" t="str">
        <f>IF(ISERROR(VLOOKUP(TabB2[[#This Row],[Grund für Differenz]],Datenquelle!$F$3:$G$17,2,FALSE)),"",VLOOKUP(TabB2[[#This Row],[Grund für Differenz]],Datenquelle!$F$3:$G$17,2,FALSE))</f>
        <v/>
      </c>
      <c r="U71" s="253"/>
      <c r="V71" s="259"/>
      <c r="W71" s="259"/>
      <c r="X71" s="259"/>
      <c r="Y71" s="259"/>
      <c r="Z71" s="259"/>
      <c r="AA71" s="259"/>
      <c r="AB71" s="259"/>
      <c r="AC71" s="300"/>
      <c r="AD71" s="251" t="str">
        <f>IF(OR(TabB2[[#This Row],[eingereichter
Betrag (€)]]=0,TabB2[[#This Row],[eingereichter
Betrag (€)]]=""),"",COUNTA($L$6:$L71)-COUNTIF(($L$6:$L71),0))</f>
        <v/>
      </c>
      <c r="AE71" s="255">
        <f t="shared" ca="1" si="1"/>
        <v>0.82593495617254897</v>
      </c>
      <c r="AF71" s="256">
        <f>IF(TabB2[[#This Row],[Lfd.
Nr. f.
Stich-
probe]]&lt;&gt;"",TabB2[[#This Row],[Zufalls-
zahl]],0)</f>
        <v>0</v>
      </c>
      <c r="AG71" s="257">
        <f>IF(TabB2[[#This Row],[Stich-
probe]]&gt;0,IF(TabB2[[#This Row],[Differenz
förderfähig/
eingereicht nach Prüfung ÖIF (€)]]&lt;&gt;0,1,0),0)</f>
        <v>0</v>
      </c>
      <c r="AH71" s="258">
        <f>IF(TabB2[[#This Row],[Stich-
probe]]=0,0,TabB2[[#This Row],[Stich-
probe]]*TabB2[[#This Row],[Differenz
förderfähig/
eingereicht nach Prüfung ÖIF (€)]]/TabB2[[#This Row],[eingereichter
Betrag (€)]]*-1)</f>
        <v>0</v>
      </c>
      <c r="AI71" s="2"/>
    </row>
    <row r="72" spans="1:56" s="224" customFormat="1" x14ac:dyDescent="0.2">
      <c r="A72" s="19"/>
      <c r="B72" s="19"/>
      <c r="C72" s="226">
        <f>IF(TabB2[[#This Row],[Zufalls-
zahl wenn
lfd. Nr.]]=0,0,IF(RANK(TabB2[[#This Row],[Zufalls-
zahl wenn
lfd. Nr.]],TabB2[Zufalls-
zahl wenn
lfd. Nr.])&lt;=TabB2[[#Totals],[Zufalls-
zahl]],1,0))</f>
        <v>0</v>
      </c>
      <c r="D72" s="194" t="s">
        <v>265</v>
      </c>
      <c r="E72" s="207">
        <v>66</v>
      </c>
      <c r="F72" s="8"/>
      <c r="G72" s="18"/>
      <c r="H72" s="36"/>
      <c r="I72" s="33"/>
      <c r="J72" s="33"/>
      <c r="K72" s="33"/>
      <c r="L72" s="129"/>
      <c r="M72" s="260"/>
      <c r="N72" s="261">
        <f>(TabB2[[#This Row],[förderfähiger 
Betrag nach Prüfung ÖIF (€)]]-TabB2[[#This Row],[eingereichter
Betrag (€)]])*IF(TabB2[[#This Row],[Stich-
probe]]&gt;0,1,0)</f>
        <v>0</v>
      </c>
      <c r="O72" s="19"/>
      <c r="P72" s="19"/>
      <c r="Q72" s="19"/>
      <c r="R72" s="253"/>
      <c r="S72" s="226"/>
      <c r="T72" s="226" t="str">
        <f>IF(ISERROR(VLOOKUP(TabB2[[#This Row],[Grund für Differenz]],Datenquelle!$F$3:$G$17,2,FALSE)),"",VLOOKUP(TabB2[[#This Row],[Grund für Differenz]],Datenquelle!$F$3:$G$17,2,FALSE))</f>
        <v/>
      </c>
      <c r="U72" s="253"/>
      <c r="V72" s="206"/>
      <c r="W72" s="206"/>
      <c r="X72" s="206"/>
      <c r="Y72" s="206"/>
      <c r="Z72" s="206"/>
      <c r="AA72" s="206"/>
      <c r="AB72" s="206"/>
      <c r="AC72" s="301"/>
      <c r="AD72" s="226" t="str">
        <f>IF(OR(TabB2[[#This Row],[eingereichter
Betrag (€)]]=0,TabB2[[#This Row],[eingereichter
Betrag (€)]]=""),"",COUNTA($L$6:$L72)-COUNTIF(($L$6:$L72),0))</f>
        <v/>
      </c>
      <c r="AE72" s="262">
        <f t="shared" ca="1" si="1"/>
        <v>0.75816313182996675</v>
      </c>
      <c r="AF72" s="262">
        <f>IF(TabB2[[#This Row],[Lfd.
Nr. f.
Stich-
probe]]&lt;&gt;"",TabB2[[#This Row],[Zufalls-
zahl]],0)</f>
        <v>0</v>
      </c>
      <c r="AG72" s="263">
        <f>IF(TabB2[[#This Row],[Stich-
probe]]&gt;0,IF(TabB2[[#This Row],[Differenz
förderfähig/
eingereicht nach Prüfung ÖIF (€)]]&lt;&gt;0,1,0),0)</f>
        <v>0</v>
      </c>
      <c r="AH72" s="264">
        <f>IF(TabB2[[#This Row],[Stich-
probe]]=0,0,TabB2[[#This Row],[Stich-
probe]]*TabB2[[#This Row],[Differenz
förderfähig/
eingereicht nach Prüfung ÖIF (€)]]/TabB2[[#This Row],[eingereichter
Betrag (€)]]*-1)</f>
        <v>0</v>
      </c>
      <c r="AI72" s="200"/>
      <c r="AJ72" s="200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224" customFormat="1" x14ac:dyDescent="0.2">
      <c r="A73" s="19"/>
      <c r="B73" s="19"/>
      <c r="C73" s="226">
        <f>IF(TabB2[[#This Row],[Zufalls-
zahl wenn
lfd. Nr.]]=0,0,IF(RANK(TabB2[[#This Row],[Zufalls-
zahl wenn
lfd. Nr.]],TabB2[Zufalls-
zahl wenn
lfd. Nr.])&lt;=TabB2[[#Totals],[Zufalls-
zahl]],1,0))</f>
        <v>0</v>
      </c>
      <c r="D73" s="194" t="s">
        <v>265</v>
      </c>
      <c r="E73" s="207">
        <v>67</v>
      </c>
      <c r="F73" s="8"/>
      <c r="G73" s="18"/>
      <c r="H73" s="36"/>
      <c r="I73" s="33"/>
      <c r="J73" s="33"/>
      <c r="K73" s="33"/>
      <c r="L73" s="129"/>
      <c r="M73" s="260"/>
      <c r="N73" s="261">
        <f>(TabB2[[#This Row],[förderfähiger 
Betrag nach Prüfung ÖIF (€)]]-TabB2[[#This Row],[eingereichter
Betrag (€)]])*IF(TabB2[[#This Row],[Stich-
probe]]&gt;0,1,0)</f>
        <v>0</v>
      </c>
      <c r="O73" s="19"/>
      <c r="P73" s="19"/>
      <c r="Q73" s="19"/>
      <c r="R73" s="253"/>
      <c r="S73" s="226"/>
      <c r="T73" s="226" t="str">
        <f>IF(ISERROR(VLOOKUP(TabB2[[#This Row],[Grund für Differenz]],Datenquelle!$F$3:$G$17,2,FALSE)),"",VLOOKUP(TabB2[[#This Row],[Grund für Differenz]],Datenquelle!$F$3:$G$17,2,FALSE))</f>
        <v/>
      </c>
      <c r="U73" s="253"/>
      <c r="V73" s="206"/>
      <c r="W73" s="206"/>
      <c r="X73" s="206"/>
      <c r="Y73" s="206"/>
      <c r="Z73" s="206"/>
      <c r="AA73" s="206"/>
      <c r="AB73" s="206"/>
      <c r="AC73" s="301"/>
      <c r="AD73" s="226" t="str">
        <f>IF(OR(TabB2[[#This Row],[eingereichter
Betrag (€)]]=0,TabB2[[#This Row],[eingereichter
Betrag (€)]]=""),"",COUNTA($L$6:$L73)-COUNTIF(($L$6:$L73),0))</f>
        <v/>
      </c>
      <c r="AE73" s="262">
        <f t="shared" ca="1" si="1"/>
        <v>0.78613734916814737</v>
      </c>
      <c r="AF73" s="262">
        <f>IF(TabB2[[#This Row],[Lfd.
Nr. f.
Stich-
probe]]&lt;&gt;"",TabB2[[#This Row],[Zufalls-
zahl]],0)</f>
        <v>0</v>
      </c>
      <c r="AG73" s="263">
        <f>IF(TabB2[[#This Row],[Stich-
probe]]&gt;0,IF(TabB2[[#This Row],[Differenz
förderfähig/
eingereicht nach Prüfung ÖIF (€)]]&lt;&gt;0,1,0),0)</f>
        <v>0</v>
      </c>
      <c r="AH73" s="264">
        <f>IF(TabB2[[#This Row],[Stich-
probe]]=0,0,TabB2[[#This Row],[Stich-
probe]]*TabB2[[#This Row],[Differenz
förderfähig/
eingereicht nach Prüfung ÖIF (€)]]/TabB2[[#This Row],[eingereichter
Betrag (€)]]*-1)</f>
        <v>0</v>
      </c>
      <c r="AI73" s="200"/>
      <c r="AJ73" s="200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224" customFormat="1" x14ac:dyDescent="0.2">
      <c r="A74" s="19"/>
      <c r="B74" s="19"/>
      <c r="C74" s="226">
        <f>IF(TabB2[[#This Row],[Zufalls-
zahl wenn
lfd. Nr.]]=0,0,IF(RANK(TabB2[[#This Row],[Zufalls-
zahl wenn
lfd. Nr.]],TabB2[Zufalls-
zahl wenn
lfd. Nr.])&lt;=TabB2[[#Totals],[Zufalls-
zahl]],1,0))</f>
        <v>0</v>
      </c>
      <c r="D74" s="194" t="s">
        <v>265</v>
      </c>
      <c r="E74" s="207">
        <v>68</v>
      </c>
      <c r="F74" s="8"/>
      <c r="G74" s="18"/>
      <c r="H74" s="36"/>
      <c r="I74" s="33"/>
      <c r="J74" s="33"/>
      <c r="K74" s="33"/>
      <c r="L74" s="129"/>
      <c r="M74" s="260"/>
      <c r="N74" s="261">
        <f>(TabB2[[#This Row],[förderfähiger 
Betrag nach Prüfung ÖIF (€)]]-TabB2[[#This Row],[eingereichter
Betrag (€)]])*IF(TabB2[[#This Row],[Stich-
probe]]&gt;0,1,0)</f>
        <v>0</v>
      </c>
      <c r="O74" s="19"/>
      <c r="P74" s="19"/>
      <c r="Q74" s="19"/>
      <c r="R74" s="253"/>
      <c r="S74" s="226"/>
      <c r="T74" s="226" t="str">
        <f>IF(ISERROR(VLOOKUP(TabB2[[#This Row],[Grund für Differenz]],Datenquelle!$F$3:$G$17,2,FALSE)),"",VLOOKUP(TabB2[[#This Row],[Grund für Differenz]],Datenquelle!$F$3:$G$17,2,FALSE))</f>
        <v/>
      </c>
      <c r="U74" s="253"/>
      <c r="V74" s="206"/>
      <c r="W74" s="206"/>
      <c r="X74" s="206"/>
      <c r="Y74" s="206"/>
      <c r="Z74" s="206"/>
      <c r="AA74" s="206"/>
      <c r="AB74" s="206"/>
      <c r="AC74" s="301"/>
      <c r="AD74" s="226" t="str">
        <f>IF(OR(TabB2[[#This Row],[eingereichter
Betrag (€)]]=0,TabB2[[#This Row],[eingereichter
Betrag (€)]]=""),"",COUNTA($L$6:$L74)-COUNTIF(($L$6:$L74),0))</f>
        <v/>
      </c>
      <c r="AE74" s="262">
        <f t="shared" ca="1" si="1"/>
        <v>0.44855771750845752</v>
      </c>
      <c r="AF74" s="262">
        <f>IF(TabB2[[#This Row],[Lfd.
Nr. f.
Stich-
probe]]&lt;&gt;"",TabB2[[#This Row],[Zufalls-
zahl]],0)</f>
        <v>0</v>
      </c>
      <c r="AG74" s="263">
        <f>IF(TabB2[[#This Row],[Stich-
probe]]&gt;0,IF(TabB2[[#This Row],[Differenz
förderfähig/
eingereicht nach Prüfung ÖIF (€)]]&lt;&gt;0,1,0),0)</f>
        <v>0</v>
      </c>
      <c r="AH74" s="264">
        <f>IF(TabB2[[#This Row],[Stich-
probe]]=0,0,TabB2[[#This Row],[Stich-
probe]]*TabB2[[#This Row],[Differenz
förderfähig/
eingereicht nach Prüfung ÖIF (€)]]/TabB2[[#This Row],[eingereichter
Betrag (€)]]*-1)</f>
        <v>0</v>
      </c>
      <c r="AI74" s="200"/>
      <c r="AJ74" s="200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224" customFormat="1" x14ac:dyDescent="0.2">
      <c r="A75" s="19"/>
      <c r="B75" s="19"/>
      <c r="C75" s="226">
        <f>IF(TabB2[[#This Row],[Zufalls-
zahl wenn
lfd. Nr.]]=0,0,IF(RANK(TabB2[[#This Row],[Zufalls-
zahl wenn
lfd. Nr.]],TabB2[Zufalls-
zahl wenn
lfd. Nr.])&lt;=TabB2[[#Totals],[Zufalls-
zahl]],1,0))</f>
        <v>0</v>
      </c>
      <c r="D75" s="194" t="s">
        <v>265</v>
      </c>
      <c r="E75" s="207">
        <v>69</v>
      </c>
      <c r="F75" s="8"/>
      <c r="G75" s="18"/>
      <c r="H75" s="36"/>
      <c r="I75" s="33"/>
      <c r="J75" s="33"/>
      <c r="K75" s="33"/>
      <c r="L75" s="129"/>
      <c r="M75" s="260"/>
      <c r="N75" s="261">
        <f>(TabB2[[#This Row],[förderfähiger 
Betrag nach Prüfung ÖIF (€)]]-TabB2[[#This Row],[eingereichter
Betrag (€)]])*IF(TabB2[[#This Row],[Stich-
probe]]&gt;0,1,0)</f>
        <v>0</v>
      </c>
      <c r="O75" s="19"/>
      <c r="P75" s="19"/>
      <c r="Q75" s="19"/>
      <c r="R75" s="253"/>
      <c r="S75" s="226"/>
      <c r="T75" s="226" t="str">
        <f>IF(ISERROR(VLOOKUP(TabB2[[#This Row],[Grund für Differenz]],Datenquelle!$F$3:$G$17,2,FALSE)),"",VLOOKUP(TabB2[[#This Row],[Grund für Differenz]],Datenquelle!$F$3:$G$17,2,FALSE))</f>
        <v/>
      </c>
      <c r="U75" s="253"/>
      <c r="V75" s="206"/>
      <c r="W75" s="206"/>
      <c r="X75" s="206"/>
      <c r="Y75" s="206"/>
      <c r="Z75" s="206"/>
      <c r="AA75" s="206"/>
      <c r="AB75" s="206"/>
      <c r="AC75" s="301"/>
      <c r="AD75" s="226" t="str">
        <f>IF(OR(TabB2[[#This Row],[eingereichter
Betrag (€)]]=0,TabB2[[#This Row],[eingereichter
Betrag (€)]]=""),"",COUNTA($L$6:$L75)-COUNTIF(($L$6:$L75),0))</f>
        <v/>
      </c>
      <c r="AE75" s="262">
        <f t="shared" ca="1" si="1"/>
        <v>0.82469053983242635</v>
      </c>
      <c r="AF75" s="262">
        <f>IF(TabB2[[#This Row],[Lfd.
Nr. f.
Stich-
probe]]&lt;&gt;"",TabB2[[#This Row],[Zufalls-
zahl]],0)</f>
        <v>0</v>
      </c>
      <c r="AG75" s="263">
        <f>IF(TabB2[[#This Row],[Stich-
probe]]&gt;0,IF(TabB2[[#This Row],[Differenz
förderfähig/
eingereicht nach Prüfung ÖIF (€)]]&lt;&gt;0,1,0),0)</f>
        <v>0</v>
      </c>
      <c r="AH75" s="264">
        <f>IF(TabB2[[#This Row],[Stich-
probe]]=0,0,TabB2[[#This Row],[Stich-
probe]]*TabB2[[#This Row],[Differenz
förderfähig/
eingereicht nach Prüfung ÖIF (€)]]/TabB2[[#This Row],[eingereichter
Betrag (€)]]*-1)</f>
        <v>0</v>
      </c>
      <c r="AI75" s="200"/>
      <c r="AJ75" s="200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224" customFormat="1" x14ac:dyDescent="0.2">
      <c r="A76" s="19"/>
      <c r="B76" s="19"/>
      <c r="C76" s="226">
        <f>IF(TabB2[[#This Row],[Zufalls-
zahl wenn
lfd. Nr.]]=0,0,IF(RANK(TabB2[[#This Row],[Zufalls-
zahl wenn
lfd. Nr.]],TabB2[Zufalls-
zahl wenn
lfd. Nr.])&lt;=TabB2[[#Totals],[Zufalls-
zahl]],1,0))</f>
        <v>0</v>
      </c>
      <c r="D76" s="194" t="s">
        <v>265</v>
      </c>
      <c r="E76" s="207">
        <v>70</v>
      </c>
      <c r="F76" s="8"/>
      <c r="G76" s="18"/>
      <c r="H76" s="36"/>
      <c r="I76" s="33"/>
      <c r="J76" s="33"/>
      <c r="K76" s="33"/>
      <c r="L76" s="129"/>
      <c r="M76" s="260"/>
      <c r="N76" s="261">
        <f>(TabB2[[#This Row],[förderfähiger 
Betrag nach Prüfung ÖIF (€)]]-TabB2[[#This Row],[eingereichter
Betrag (€)]])*IF(TabB2[[#This Row],[Stich-
probe]]&gt;0,1,0)</f>
        <v>0</v>
      </c>
      <c r="O76" s="19"/>
      <c r="P76" s="19"/>
      <c r="Q76" s="19"/>
      <c r="R76" s="253"/>
      <c r="S76" s="226"/>
      <c r="T76" s="226" t="str">
        <f>IF(ISERROR(VLOOKUP(TabB2[[#This Row],[Grund für Differenz]],Datenquelle!$F$3:$G$17,2,FALSE)),"",VLOOKUP(TabB2[[#This Row],[Grund für Differenz]],Datenquelle!$F$3:$G$17,2,FALSE))</f>
        <v/>
      </c>
      <c r="U76" s="253"/>
      <c r="V76" s="206"/>
      <c r="W76" s="206"/>
      <c r="X76" s="206"/>
      <c r="Y76" s="206"/>
      <c r="Z76" s="206"/>
      <c r="AA76" s="206"/>
      <c r="AB76" s="206"/>
      <c r="AC76" s="301"/>
      <c r="AD76" s="226" t="str">
        <f>IF(OR(TabB2[[#This Row],[eingereichter
Betrag (€)]]=0,TabB2[[#This Row],[eingereichter
Betrag (€)]]=""),"",COUNTA($L$6:$L76)-COUNTIF(($L$6:$L76),0))</f>
        <v/>
      </c>
      <c r="AE76" s="262">
        <f t="shared" ca="1" si="1"/>
        <v>0.61870791739718134</v>
      </c>
      <c r="AF76" s="262">
        <f>IF(TabB2[[#This Row],[Lfd.
Nr. f.
Stich-
probe]]&lt;&gt;"",TabB2[[#This Row],[Zufalls-
zahl]],0)</f>
        <v>0</v>
      </c>
      <c r="AG76" s="263">
        <f>IF(TabB2[[#This Row],[Stich-
probe]]&gt;0,IF(TabB2[[#This Row],[Differenz
förderfähig/
eingereicht nach Prüfung ÖIF (€)]]&lt;&gt;0,1,0),0)</f>
        <v>0</v>
      </c>
      <c r="AH76" s="264">
        <f>IF(TabB2[[#This Row],[Stich-
probe]]=0,0,TabB2[[#This Row],[Stich-
probe]]*TabB2[[#This Row],[Differenz
förderfähig/
eingereicht nach Prüfung ÖIF (€)]]/TabB2[[#This Row],[eingereichter
Betrag (€)]]*-1)</f>
        <v>0</v>
      </c>
      <c r="AI76" s="200"/>
      <c r="AJ76" s="200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224" customFormat="1" x14ac:dyDescent="0.2">
      <c r="A77" s="19"/>
      <c r="B77" s="19"/>
      <c r="C77" s="228">
        <f>IF(TabB2[[#This Row],[Zufalls-
zahl wenn
lfd. Nr.]]=0,0,IF(RANK(TabB2[[#This Row],[Zufalls-
zahl wenn
lfd. Nr.]],TabB2[Zufalls-
zahl wenn
lfd. Nr.])&lt;=TabB2[[#Totals],[Zufalls-
zahl]],1,0))</f>
        <v>0</v>
      </c>
      <c r="D77" s="194" t="s">
        <v>265</v>
      </c>
      <c r="E77" s="207">
        <v>71</v>
      </c>
      <c r="F77" s="9"/>
      <c r="G77" s="17"/>
      <c r="H77" s="35"/>
      <c r="I77" s="34"/>
      <c r="J77" s="34"/>
      <c r="K77" s="34"/>
      <c r="L77" s="128"/>
      <c r="M77" s="216"/>
      <c r="N77" s="252">
        <f>(TabB2[[#This Row],[förderfähiger 
Betrag nach Prüfung ÖIF (€)]]-TabB2[[#This Row],[eingereichter
Betrag (€)]])*IF(TabB2[[#This Row],[Stich-
probe]]&gt;0,1,0)</f>
        <v>0</v>
      </c>
      <c r="O77" s="2"/>
      <c r="P77" s="2"/>
      <c r="Q77" s="2"/>
      <c r="R77" s="265"/>
      <c r="S77" s="228"/>
      <c r="T77" s="228" t="str">
        <f>IF(ISERROR(VLOOKUP(TabB2[[#This Row],[Grund für Differenz]],Datenquelle!$F$3:$G$17,2,FALSE)),"",VLOOKUP(TabB2[[#This Row],[Grund für Differenz]],Datenquelle!$F$3:$G$17,2,FALSE))</f>
        <v/>
      </c>
      <c r="U77" s="265"/>
      <c r="V77" s="207"/>
      <c r="W77" s="207"/>
      <c r="X77" s="207"/>
      <c r="Y77" s="207"/>
      <c r="Z77" s="207"/>
      <c r="AA77" s="207"/>
      <c r="AB77" s="207"/>
      <c r="AC77" s="302"/>
      <c r="AD77" s="266" t="str">
        <f>IF(OR(TabB2[[#This Row],[eingereichter
Betrag (€)]]=0,TabB2[[#This Row],[eingereichter
Betrag (€)]]=""),"",COUNTA($L$6:$L156)-COUNTIF(($L$6:$L156),0))</f>
        <v/>
      </c>
      <c r="AE77" s="255">
        <f t="shared" ca="1" si="1"/>
        <v>0.9711797195748928</v>
      </c>
      <c r="AF77" s="255">
        <f>IF(TabB2[[#This Row],[Lfd.
Nr. f.
Stich-
probe]]&lt;&gt;"",TabB2[[#This Row],[Zufalls-
zahl]],0)</f>
        <v>0</v>
      </c>
      <c r="AG77" s="267">
        <f>IF(TabB2[[#This Row],[Stich-
probe]]&gt;0,IF(TabB2[[#This Row],[Differenz
förderfähig/
eingereicht nach Prüfung ÖIF (€)]]&lt;&gt;0,1,0),0)</f>
        <v>0</v>
      </c>
      <c r="AH77" s="268">
        <f>IF(TabB2[[#This Row],[Stich-
probe]]=0,0,TabB2[[#This Row],[Stich-
probe]]*TabB2[[#This Row],[Differenz
förderfähig/
eingereicht nach Prüfung ÖIF (€)]]/TabB2[[#This Row],[eingereichter
Betrag (€)]]*-1)</f>
        <v>0</v>
      </c>
      <c r="AI77" s="200"/>
      <c r="AJ77" s="200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224" customFormat="1" x14ac:dyDescent="0.2">
      <c r="A78" s="19"/>
      <c r="B78" s="19"/>
      <c r="C78" s="226">
        <f>IF(TabB2[[#This Row],[Zufalls-
zahl wenn
lfd. Nr.]]=0,0,IF(RANK(TabB2[[#This Row],[Zufalls-
zahl wenn
lfd. Nr.]],TabB2[Zufalls-
zahl wenn
lfd. Nr.])&lt;=TabB2[[#Totals],[Zufalls-
zahl]],1,0))</f>
        <v>0</v>
      </c>
      <c r="D78" s="194" t="s">
        <v>265</v>
      </c>
      <c r="E78" s="207">
        <v>72</v>
      </c>
      <c r="F78" s="8"/>
      <c r="G78" s="37"/>
      <c r="H78" s="36"/>
      <c r="I78" s="33"/>
      <c r="J78" s="33"/>
      <c r="K78" s="33"/>
      <c r="L78" s="129"/>
      <c r="M78" s="260"/>
      <c r="N78" s="269">
        <f>(TabB2[[#This Row],[förderfähiger 
Betrag nach Prüfung ÖIF (€)]]-TabB2[[#This Row],[eingereichter
Betrag (€)]])*IF(TabB2[[#This Row],[Stich-
probe]]&gt;0,1,0)</f>
        <v>0</v>
      </c>
      <c r="O78" s="19"/>
      <c r="P78" s="19"/>
      <c r="Q78" s="19"/>
      <c r="R78" s="270"/>
      <c r="S78" s="288"/>
      <c r="T78" s="288" t="str">
        <f>IF(ISERROR(VLOOKUP(TabB2[[#This Row],[Grund für Differenz]],Datenquelle!$F$3:$G$17,2,FALSE)),"",VLOOKUP(TabB2[[#This Row],[Grund für Differenz]],Datenquelle!$F$3:$G$17,2,FALSE))</f>
        <v/>
      </c>
      <c r="U78" s="270"/>
      <c r="V78" s="206"/>
      <c r="W78" s="206"/>
      <c r="X78" s="206"/>
      <c r="Y78" s="206"/>
      <c r="Z78" s="206"/>
      <c r="AA78" s="206"/>
      <c r="AB78" s="206"/>
      <c r="AC78" s="301"/>
      <c r="AD78" s="226" t="str">
        <f>IF(OR(TabB2[[#This Row],[eingereichter
Betrag (€)]]=0,TabB2[[#This Row],[eingereichter
Betrag (€)]]=""),"",COUNTA($L$6:$L78)-COUNTIF(($L$6:$L78),0))</f>
        <v/>
      </c>
      <c r="AE78" s="262">
        <f t="shared" ca="1" si="1"/>
        <v>0.65816324800926262</v>
      </c>
      <c r="AF78" s="262">
        <f>IF(TabB2[[#This Row],[Lfd.
Nr. f.
Stich-
probe]]&lt;&gt;"",TabB2[[#This Row],[Zufalls-
zahl]],0)</f>
        <v>0</v>
      </c>
      <c r="AG78" s="271">
        <f>IF(TabB2[[#This Row],[Stich-
probe]]&gt;0,IF(TabB2[[#This Row],[Differenz
förderfähig/
eingereicht nach Prüfung ÖIF (€)]]&lt;&gt;0,1,0),0)</f>
        <v>0</v>
      </c>
      <c r="AH78" s="272">
        <f>IF(TabB2[[#This Row],[Stich-
probe]]=0,0,TabB2[[#This Row],[Stich-
probe]]*TabB2[[#This Row],[Differenz
förderfähig/
eingereicht nach Prüfung ÖIF (€)]]/TabB2[[#This Row],[eingereichter
Betrag (€)]]*-1)</f>
        <v>0</v>
      </c>
      <c r="AI78" s="200"/>
      <c r="AJ78" s="200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224" customFormat="1" x14ac:dyDescent="0.2">
      <c r="A79" s="19"/>
      <c r="B79" s="19"/>
      <c r="C79" s="226">
        <f>IF(TabB2[[#This Row],[Zufalls-
zahl wenn
lfd. Nr.]]=0,0,IF(RANK(TabB2[[#This Row],[Zufalls-
zahl wenn
lfd. Nr.]],TabB2[Zufalls-
zahl wenn
lfd. Nr.])&lt;=TabB2[[#Totals],[Zufalls-
zahl]],1,0))</f>
        <v>0</v>
      </c>
      <c r="D79" s="194" t="s">
        <v>265</v>
      </c>
      <c r="E79" s="207">
        <v>73</v>
      </c>
      <c r="F79" s="8"/>
      <c r="G79" s="37"/>
      <c r="H79" s="36"/>
      <c r="I79" s="33"/>
      <c r="J79" s="33"/>
      <c r="K79" s="33"/>
      <c r="L79" s="129"/>
      <c r="M79" s="260"/>
      <c r="N79" s="269">
        <f>(TabB2[[#This Row],[förderfähiger 
Betrag nach Prüfung ÖIF (€)]]-TabB2[[#This Row],[eingereichter
Betrag (€)]])*IF(TabB2[[#This Row],[Stich-
probe]]&gt;0,1,0)</f>
        <v>0</v>
      </c>
      <c r="O79" s="19"/>
      <c r="P79" s="19"/>
      <c r="Q79" s="19"/>
      <c r="R79" s="270"/>
      <c r="S79" s="288"/>
      <c r="T79" s="288" t="str">
        <f>IF(ISERROR(VLOOKUP(TabB2[[#This Row],[Grund für Differenz]],Datenquelle!$F$3:$G$17,2,FALSE)),"",VLOOKUP(TabB2[[#This Row],[Grund für Differenz]],Datenquelle!$F$3:$G$17,2,FALSE))</f>
        <v/>
      </c>
      <c r="U79" s="270"/>
      <c r="V79" s="206"/>
      <c r="W79" s="206"/>
      <c r="X79" s="206"/>
      <c r="Y79" s="206"/>
      <c r="Z79" s="206"/>
      <c r="AA79" s="206"/>
      <c r="AB79" s="206"/>
      <c r="AC79" s="301"/>
      <c r="AD79" s="226" t="str">
        <f>IF(OR(TabB2[[#This Row],[eingereichter
Betrag (€)]]=0,TabB2[[#This Row],[eingereichter
Betrag (€)]]=""),"",COUNTA($L$6:$L79)-COUNTIF(($L$6:$L79),0))</f>
        <v/>
      </c>
      <c r="AE79" s="262">
        <f t="shared" ca="1" si="1"/>
        <v>0.53156618162209635</v>
      </c>
      <c r="AF79" s="262">
        <f>IF(TabB2[[#This Row],[Lfd.
Nr. f.
Stich-
probe]]&lt;&gt;"",TabB2[[#This Row],[Zufalls-
zahl]],0)</f>
        <v>0</v>
      </c>
      <c r="AG79" s="271">
        <f>IF(TabB2[[#This Row],[Stich-
probe]]&gt;0,IF(TabB2[[#This Row],[Differenz
förderfähig/
eingereicht nach Prüfung ÖIF (€)]]&lt;&gt;0,1,0),0)</f>
        <v>0</v>
      </c>
      <c r="AH79" s="272">
        <f>IF(TabB2[[#This Row],[Stich-
probe]]=0,0,TabB2[[#This Row],[Stich-
probe]]*TabB2[[#This Row],[Differenz
förderfähig/
eingereicht nach Prüfung ÖIF (€)]]/TabB2[[#This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224" customFormat="1" x14ac:dyDescent="0.2">
      <c r="A80" s="19"/>
      <c r="B80" s="19"/>
      <c r="C80" s="226">
        <f>IF(TabB2[[#This Row],[Zufalls-
zahl wenn
lfd. Nr.]]=0,0,IF(RANK(TabB2[[#This Row],[Zufalls-
zahl wenn
lfd. Nr.]],TabB2[Zufalls-
zahl wenn
lfd. Nr.])&lt;=TabB2[[#Totals],[Zufalls-
zahl]],1,0))</f>
        <v>0</v>
      </c>
      <c r="D80" s="194" t="s">
        <v>265</v>
      </c>
      <c r="E80" s="207">
        <v>74</v>
      </c>
      <c r="F80" s="8"/>
      <c r="G80" s="37"/>
      <c r="H80" s="36"/>
      <c r="I80" s="33"/>
      <c r="J80" s="33"/>
      <c r="K80" s="33"/>
      <c r="L80" s="129"/>
      <c r="M80" s="260"/>
      <c r="N80" s="269">
        <f>(TabB2[[#This Row],[förderfähiger 
Betrag nach Prüfung ÖIF (€)]]-TabB2[[#This Row],[eingereichter
Betrag (€)]])*IF(TabB2[[#This Row],[Stich-
probe]]&gt;0,1,0)</f>
        <v>0</v>
      </c>
      <c r="O80" s="19"/>
      <c r="P80" s="19"/>
      <c r="Q80" s="19"/>
      <c r="R80" s="270"/>
      <c r="S80" s="288"/>
      <c r="T80" s="288" t="str">
        <f>IF(ISERROR(VLOOKUP(TabB2[[#This Row],[Grund für Differenz]],Datenquelle!$F$3:$G$17,2,FALSE)),"",VLOOKUP(TabB2[[#This Row],[Grund für Differenz]],Datenquelle!$F$3:$G$17,2,FALSE))</f>
        <v/>
      </c>
      <c r="U80" s="270"/>
      <c r="V80" s="206"/>
      <c r="W80" s="206"/>
      <c r="X80" s="206"/>
      <c r="Y80" s="206"/>
      <c r="Z80" s="206"/>
      <c r="AA80" s="206"/>
      <c r="AB80" s="206"/>
      <c r="AC80" s="301"/>
      <c r="AD80" s="226" t="str">
        <f>IF(OR(TabB2[[#This Row],[eingereichter
Betrag (€)]]=0,TabB2[[#This Row],[eingereichter
Betrag (€)]]=""),"",COUNTA($L$6:$L80)-COUNTIF(($L$6:$L80),0))</f>
        <v/>
      </c>
      <c r="AE80" s="262">
        <f t="shared" ca="1" si="1"/>
        <v>0.33332124027259136</v>
      </c>
      <c r="AF80" s="262">
        <f>IF(TabB2[[#This Row],[Lfd.
Nr. f.
Stich-
probe]]&lt;&gt;"",TabB2[[#This Row],[Zufalls-
zahl]],0)</f>
        <v>0</v>
      </c>
      <c r="AG80" s="271">
        <f>IF(TabB2[[#This Row],[Stich-
probe]]&gt;0,IF(TabB2[[#This Row],[Differenz
förderfähig/
eingereicht nach Prüfung ÖIF (€)]]&lt;&gt;0,1,0),0)</f>
        <v>0</v>
      </c>
      <c r="AH80" s="272">
        <f>IF(TabB2[[#This Row],[Stich-
probe]]=0,0,TabB2[[#This Row],[Stich-
probe]]*TabB2[[#This Row],[Differenz
förderfähig/
eingereicht nach Prüfung ÖIF (€)]]/TabB2[[#This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97" customFormat="1" x14ac:dyDescent="0.2">
      <c r="A81" s="19"/>
      <c r="B81" s="19"/>
      <c r="C81" s="226">
        <f>IF(TabB2[[#This Row],[Zufalls-
zahl wenn
lfd. Nr.]]=0,0,IF(RANK(TabB2[[#This Row],[Zufalls-
zahl wenn
lfd. Nr.]],TabB2[Zufalls-
zahl wenn
lfd. Nr.])&lt;=TabB2[[#Totals],[Zufalls-
zahl]],1,0))</f>
        <v>0</v>
      </c>
      <c r="D81" s="194" t="s">
        <v>265</v>
      </c>
      <c r="E81" s="207">
        <v>75</v>
      </c>
      <c r="F81" s="8"/>
      <c r="G81" s="37"/>
      <c r="H81" s="36"/>
      <c r="I81" s="33"/>
      <c r="J81" s="33"/>
      <c r="K81" s="33"/>
      <c r="L81" s="129"/>
      <c r="M81" s="260"/>
      <c r="N81" s="269">
        <f>(TabB2[[#This Row],[förderfähiger 
Betrag nach Prüfung ÖIF (€)]]-TabB2[[#This Row],[eingereichter
Betrag (€)]])*IF(TabB2[[#This Row],[Stich-
probe]]&gt;0,1,0)</f>
        <v>0</v>
      </c>
      <c r="O81" s="19"/>
      <c r="P81" s="19"/>
      <c r="Q81" s="19"/>
      <c r="R81" s="270"/>
      <c r="S81" s="288"/>
      <c r="T81" s="288" t="str">
        <f>IF(ISERROR(VLOOKUP(TabB2[[#This Row],[Grund für Differenz]],Datenquelle!$F$3:$G$17,2,FALSE)),"",VLOOKUP(TabB2[[#This Row],[Grund für Differenz]],Datenquelle!$F$3:$G$17,2,FALSE))</f>
        <v/>
      </c>
      <c r="U81" s="270"/>
      <c r="V81" s="206"/>
      <c r="W81" s="206"/>
      <c r="X81" s="206"/>
      <c r="Y81" s="206"/>
      <c r="Z81" s="206"/>
      <c r="AA81" s="206"/>
      <c r="AB81" s="206"/>
      <c r="AC81" s="301"/>
      <c r="AD81" s="226" t="str">
        <f>IF(OR(TabB2[[#This Row],[eingereichter
Betrag (€)]]=0,TabB2[[#This Row],[eingereichter
Betrag (€)]]=""),"",COUNTA($L$6:$L81)-COUNTIF(($L$6:$L81),0))</f>
        <v/>
      </c>
      <c r="AE81" s="262">
        <f t="shared" ca="1" si="1"/>
        <v>0.14219747906641678</v>
      </c>
      <c r="AF81" s="262">
        <f>IF(TabB2[[#This Row],[Lfd.
Nr. f.
Stich-
probe]]&lt;&gt;"",TabB2[[#This Row],[Zufalls-
zahl]],0)</f>
        <v>0</v>
      </c>
      <c r="AG81" s="271">
        <f>IF(TabB2[[#This Row],[Stich-
probe]]&gt;0,IF(TabB2[[#This Row],[Differenz
förderfähig/
eingereicht nach Prüfung ÖIF (€)]]&lt;&gt;0,1,0),0)</f>
        <v>0</v>
      </c>
      <c r="AH81" s="272">
        <f>IF(TabB2[[#This Row],[Stich-
probe]]=0,0,TabB2[[#This Row],[Stich-
probe]]*TabB2[[#This Row],[Differenz
förderfähig/
eingereicht nach Prüfung ÖIF (€)]]/TabB2[[#This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97" customFormat="1" x14ac:dyDescent="0.2">
      <c r="A82" s="19"/>
      <c r="B82" s="19"/>
      <c r="C82" s="226">
        <f>IF(TabB2[[#This Row],[Zufalls-
zahl wenn
lfd. Nr.]]=0,0,IF(RANK(TabB2[[#This Row],[Zufalls-
zahl wenn
lfd. Nr.]],TabB2[Zufalls-
zahl wenn
lfd. Nr.])&lt;=TabB2[[#Totals],[Zufalls-
zahl]],1,0))</f>
        <v>0</v>
      </c>
      <c r="D82" s="194" t="s">
        <v>265</v>
      </c>
      <c r="E82" s="207">
        <v>76</v>
      </c>
      <c r="F82" s="8"/>
      <c r="G82" s="37"/>
      <c r="H82" s="36"/>
      <c r="I82" s="33"/>
      <c r="J82" s="33"/>
      <c r="K82" s="33"/>
      <c r="L82" s="129"/>
      <c r="M82" s="260"/>
      <c r="N82" s="269">
        <f>(TabB2[[#This Row],[förderfähiger 
Betrag nach Prüfung ÖIF (€)]]-TabB2[[#This Row],[eingereichter
Betrag (€)]])*IF(TabB2[[#This Row],[Stich-
probe]]&gt;0,1,0)</f>
        <v>0</v>
      </c>
      <c r="O82" s="19"/>
      <c r="P82" s="19"/>
      <c r="Q82" s="19"/>
      <c r="R82" s="270"/>
      <c r="S82" s="288"/>
      <c r="T82" s="288" t="str">
        <f>IF(ISERROR(VLOOKUP(TabB2[[#This Row],[Grund für Differenz]],Datenquelle!$F$3:$G$17,2,FALSE)),"",VLOOKUP(TabB2[[#This Row],[Grund für Differenz]],Datenquelle!$F$3:$G$17,2,FALSE))</f>
        <v/>
      </c>
      <c r="U82" s="270"/>
      <c r="V82" s="206"/>
      <c r="W82" s="206"/>
      <c r="X82" s="206"/>
      <c r="Y82" s="206"/>
      <c r="Z82" s="206"/>
      <c r="AA82" s="206"/>
      <c r="AB82" s="206"/>
      <c r="AC82" s="301"/>
      <c r="AD82" s="226" t="str">
        <f>IF(OR(TabB2[[#This Row],[eingereichter
Betrag (€)]]=0,TabB2[[#This Row],[eingereichter
Betrag (€)]]=""),"",COUNTA($L$6:$L82)-COUNTIF(($L$6:$L82),0))</f>
        <v/>
      </c>
      <c r="AE82" s="262">
        <f t="shared" ca="1" si="1"/>
        <v>0.60812051734662442</v>
      </c>
      <c r="AF82" s="262">
        <f>IF(TabB2[[#This Row],[Lfd.
Nr. f.
Stich-
probe]]&lt;&gt;"",TabB2[[#This Row],[Zufalls-
zahl]],0)</f>
        <v>0</v>
      </c>
      <c r="AG82" s="271">
        <f>IF(TabB2[[#This Row],[Stich-
probe]]&gt;0,IF(TabB2[[#This Row],[Differenz
förderfähig/
eingereicht nach Prüfung ÖIF (€)]]&lt;&gt;0,1,0),0)</f>
        <v>0</v>
      </c>
      <c r="AH82" s="272">
        <f>IF(TabB2[[#This Row],[Stich-
probe]]=0,0,TabB2[[#This Row],[Stich-
probe]]*TabB2[[#This Row],[Differenz
förderfähig/
eingereicht nach Prüfung ÖIF (€)]]/TabB2[[#This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97" customFormat="1" x14ac:dyDescent="0.2">
      <c r="A83" s="19"/>
      <c r="B83" s="19"/>
      <c r="C83" s="226">
        <f>IF(TabB2[[#This Row],[Zufalls-
zahl wenn
lfd. Nr.]]=0,0,IF(RANK(TabB2[[#This Row],[Zufalls-
zahl wenn
lfd. Nr.]],TabB2[Zufalls-
zahl wenn
lfd. Nr.])&lt;=TabB2[[#Totals],[Zufalls-
zahl]],1,0))</f>
        <v>0</v>
      </c>
      <c r="D83" s="194" t="s">
        <v>265</v>
      </c>
      <c r="E83" s="207">
        <v>77</v>
      </c>
      <c r="F83" s="8"/>
      <c r="G83" s="37"/>
      <c r="H83" s="36"/>
      <c r="I83" s="33"/>
      <c r="J83" s="33"/>
      <c r="K83" s="33"/>
      <c r="L83" s="129"/>
      <c r="M83" s="260"/>
      <c r="N83" s="269">
        <f>(TabB2[[#This Row],[förderfähiger 
Betrag nach Prüfung ÖIF (€)]]-TabB2[[#This Row],[eingereichter
Betrag (€)]])*IF(TabB2[[#This Row],[Stich-
probe]]&gt;0,1,0)</f>
        <v>0</v>
      </c>
      <c r="O83" s="19"/>
      <c r="P83" s="19"/>
      <c r="Q83" s="19"/>
      <c r="R83" s="270"/>
      <c r="S83" s="288"/>
      <c r="T83" s="288" t="str">
        <f>IF(ISERROR(VLOOKUP(TabB2[[#This Row],[Grund für Differenz]],Datenquelle!$F$3:$G$17,2,FALSE)),"",VLOOKUP(TabB2[[#This Row],[Grund für Differenz]],Datenquelle!$F$3:$G$17,2,FALSE))</f>
        <v/>
      </c>
      <c r="U83" s="270"/>
      <c r="V83" s="206"/>
      <c r="W83" s="206"/>
      <c r="X83" s="206"/>
      <c r="Y83" s="206"/>
      <c r="Z83" s="206"/>
      <c r="AA83" s="206"/>
      <c r="AB83" s="206"/>
      <c r="AC83" s="301"/>
      <c r="AD83" s="226" t="str">
        <f>IF(OR(TabB2[[#This Row],[eingereichter
Betrag (€)]]=0,TabB2[[#This Row],[eingereichter
Betrag (€)]]=""),"",COUNTA($L$6:$L83)-COUNTIF(($L$6:$L83),0))</f>
        <v/>
      </c>
      <c r="AE83" s="262">
        <f t="shared" ca="1" si="1"/>
        <v>0.59241418026073489</v>
      </c>
      <c r="AF83" s="262">
        <f>IF(TabB2[[#This Row],[Lfd.
Nr. f.
Stich-
probe]]&lt;&gt;"",TabB2[[#This Row],[Zufalls-
zahl]],0)</f>
        <v>0</v>
      </c>
      <c r="AG83" s="271">
        <f>IF(TabB2[[#This Row],[Stich-
probe]]&gt;0,IF(TabB2[[#This Row],[Differenz
förderfähig/
eingereicht nach Prüfung ÖIF (€)]]&lt;&gt;0,1,0),0)</f>
        <v>0</v>
      </c>
      <c r="AH83" s="272">
        <f>IF(TabB2[[#This Row],[Stich-
probe]]=0,0,TabB2[[#This Row],[Stich-
probe]]*TabB2[[#This Row],[Differenz
förderfähig/
eingereicht nach Prüfung ÖIF (€)]]/TabB2[[#This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226">
        <f>IF(TabB2[[#This Row],[Zufalls-
zahl wenn
lfd. Nr.]]=0,0,IF(RANK(TabB2[[#This Row],[Zufalls-
zahl wenn
lfd. Nr.]],TabB2[Zufalls-
zahl wenn
lfd. Nr.])&lt;=TabB2[[#Totals],[Zufalls-
zahl]],1,0))</f>
        <v>0</v>
      </c>
      <c r="D84" s="194" t="s">
        <v>265</v>
      </c>
      <c r="E84" s="207">
        <v>78</v>
      </c>
      <c r="F84" s="8"/>
      <c r="G84" s="37"/>
      <c r="H84" s="36"/>
      <c r="I84" s="33"/>
      <c r="J84" s="33"/>
      <c r="K84" s="33"/>
      <c r="L84" s="129"/>
      <c r="M84" s="260"/>
      <c r="N84" s="269">
        <f>(TabB2[[#This Row],[förderfähiger 
Betrag nach Prüfung ÖIF (€)]]-TabB2[[#This Row],[eingereichter
Betrag (€)]])*IF(TabB2[[#This Row],[Stich-
probe]]&gt;0,1,0)</f>
        <v>0</v>
      </c>
      <c r="O84" s="19"/>
      <c r="P84" s="19"/>
      <c r="Q84" s="19"/>
      <c r="R84" s="270"/>
      <c r="S84" s="288"/>
      <c r="T84" s="288" t="str">
        <f>IF(ISERROR(VLOOKUP(TabB2[[#This Row],[Grund für Differenz]],Datenquelle!$F$3:$G$17,2,FALSE)),"",VLOOKUP(TabB2[[#This Row],[Grund für Differenz]],Datenquelle!$F$3:$G$17,2,FALSE))</f>
        <v/>
      </c>
      <c r="U84" s="270"/>
      <c r="V84" s="206"/>
      <c r="W84" s="206"/>
      <c r="X84" s="206"/>
      <c r="Y84" s="206"/>
      <c r="Z84" s="206"/>
      <c r="AA84" s="206"/>
      <c r="AB84" s="206"/>
      <c r="AC84" s="301"/>
      <c r="AD84" s="226" t="str">
        <f>IF(OR(TabB2[[#This Row],[eingereichter
Betrag (€)]]=0,TabB2[[#This Row],[eingereichter
Betrag (€)]]=""),"",COUNTA($L$6:$L84)-COUNTIF(($L$6:$L84),0))</f>
        <v/>
      </c>
      <c r="AE84" s="262">
        <f t="shared" ca="1" si="1"/>
        <v>1.3913889294645654E-2</v>
      </c>
      <c r="AF84" s="262">
        <f>IF(TabB2[[#This Row],[Lfd.
Nr. f.
Stich-
probe]]&lt;&gt;"",TabB2[[#This Row],[Zufalls-
zahl]],0)</f>
        <v>0</v>
      </c>
      <c r="AG84" s="271">
        <f>IF(TabB2[[#This Row],[Stich-
probe]]&gt;0,IF(TabB2[[#This Row],[Differenz
förderfähig/
eingereicht nach Prüfung ÖIF (€)]]&lt;&gt;0,1,0),0)</f>
        <v>0</v>
      </c>
      <c r="AH8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4" x14ac:dyDescent="0.2">
      <c r="C85" s="226">
        <f>IF(TabB2[[#This Row],[Zufalls-
zahl wenn
lfd. Nr.]]=0,0,IF(RANK(TabB2[[#This Row],[Zufalls-
zahl wenn
lfd. Nr.]],TabB2[Zufalls-
zahl wenn
lfd. Nr.])&lt;=TabB2[[#Totals],[Zufalls-
zahl]],1,0))</f>
        <v>0</v>
      </c>
      <c r="D85" s="194" t="s">
        <v>265</v>
      </c>
      <c r="E85" s="207">
        <v>79</v>
      </c>
      <c r="F85" s="8"/>
      <c r="G85" s="37"/>
      <c r="H85" s="36"/>
      <c r="I85" s="33"/>
      <c r="J85" s="33"/>
      <c r="K85" s="33"/>
      <c r="L85" s="129"/>
      <c r="M85" s="260"/>
      <c r="N85" s="269">
        <f>(TabB2[[#This Row],[förderfähiger 
Betrag nach Prüfung ÖIF (€)]]-TabB2[[#This Row],[eingereichter
Betrag (€)]])*IF(TabB2[[#This Row],[Stich-
probe]]&gt;0,1,0)</f>
        <v>0</v>
      </c>
      <c r="O85" s="19"/>
      <c r="P85" s="19"/>
      <c r="Q85" s="19"/>
      <c r="R85" s="270"/>
      <c r="S85" s="288"/>
      <c r="T85" s="288" t="str">
        <f>IF(ISERROR(VLOOKUP(TabB2[[#This Row],[Grund für Differenz]],Datenquelle!$F$3:$G$17,2,FALSE)),"",VLOOKUP(TabB2[[#This Row],[Grund für Differenz]],Datenquelle!$F$3:$G$17,2,FALSE))</f>
        <v/>
      </c>
      <c r="U85" s="270"/>
      <c r="V85" s="206"/>
      <c r="W85" s="206"/>
      <c r="X85" s="206"/>
      <c r="Y85" s="206"/>
      <c r="Z85" s="206"/>
      <c r="AA85" s="206"/>
      <c r="AB85" s="206"/>
      <c r="AC85" s="301"/>
      <c r="AD85" s="226" t="str">
        <f>IF(OR(TabB2[[#This Row],[eingereichter
Betrag (€)]]=0,TabB2[[#This Row],[eingereichter
Betrag (€)]]=""),"",COUNTA($L$6:$L85)-COUNTIF(($L$6:$L85),0))</f>
        <v/>
      </c>
      <c r="AE85" s="262">
        <f t="shared" ca="1" si="1"/>
        <v>0.17815647323184447</v>
      </c>
      <c r="AF85" s="262">
        <f>IF(TabB2[[#This Row],[Lfd.
Nr. f.
Stich-
probe]]&lt;&gt;"",TabB2[[#This Row],[Zufalls-
zahl]],0)</f>
        <v>0</v>
      </c>
      <c r="AG85" s="271">
        <f>IF(TabB2[[#This Row],[Stich-
probe]]&gt;0,IF(TabB2[[#This Row],[Differenz
förderfähig/
eingereicht nach Prüfung ÖIF (€)]]&lt;&gt;0,1,0),0)</f>
        <v>0</v>
      </c>
      <c r="AH8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4" x14ac:dyDescent="0.2">
      <c r="C86" s="226">
        <f>IF(TabB2[[#This Row],[Zufalls-
zahl wenn
lfd. Nr.]]=0,0,IF(RANK(TabB2[[#This Row],[Zufalls-
zahl wenn
lfd. Nr.]],TabB2[Zufalls-
zahl wenn
lfd. Nr.])&lt;=TabB2[[#Totals],[Zufalls-
zahl]],1,0))</f>
        <v>0</v>
      </c>
      <c r="D86" s="194" t="s">
        <v>265</v>
      </c>
      <c r="E86" s="207">
        <v>80</v>
      </c>
      <c r="F86" s="8"/>
      <c r="G86" s="37"/>
      <c r="H86" s="36"/>
      <c r="I86" s="33"/>
      <c r="J86" s="33"/>
      <c r="K86" s="33"/>
      <c r="L86" s="129"/>
      <c r="M86" s="260"/>
      <c r="N86" s="269">
        <f>(TabB2[[#This Row],[förderfähiger 
Betrag nach Prüfung ÖIF (€)]]-TabB2[[#This Row],[eingereichter
Betrag (€)]])*IF(TabB2[[#This Row],[Stich-
probe]]&gt;0,1,0)</f>
        <v>0</v>
      </c>
      <c r="O86" s="19"/>
      <c r="P86" s="19"/>
      <c r="Q86" s="19"/>
      <c r="R86" s="270"/>
      <c r="S86" s="288"/>
      <c r="T86" s="288" t="str">
        <f>IF(ISERROR(VLOOKUP(TabB2[[#This Row],[Grund für Differenz]],Datenquelle!$F$3:$G$17,2,FALSE)),"",VLOOKUP(TabB2[[#This Row],[Grund für Differenz]],Datenquelle!$F$3:$G$17,2,FALSE))</f>
        <v/>
      </c>
      <c r="U86" s="270"/>
      <c r="V86" s="206"/>
      <c r="W86" s="206"/>
      <c r="X86" s="206"/>
      <c r="Y86" s="206"/>
      <c r="Z86" s="206"/>
      <c r="AA86" s="206"/>
      <c r="AB86" s="206"/>
      <c r="AC86" s="301"/>
      <c r="AD86" s="226" t="str">
        <f>IF(OR(TabB2[[#This Row],[eingereichter
Betrag (€)]]=0,TabB2[[#This Row],[eingereichter
Betrag (€)]]=""),"",COUNTA($L$6:$L86)-COUNTIF(($L$6:$L86),0))</f>
        <v/>
      </c>
      <c r="AE86" s="262">
        <f t="shared" ca="1" si="1"/>
        <v>0.90195793798033896</v>
      </c>
      <c r="AF86" s="262">
        <f>IF(TabB2[[#This Row],[Lfd.
Nr. f.
Stich-
probe]]&lt;&gt;"",TabB2[[#This Row],[Zufalls-
zahl]],0)</f>
        <v>0</v>
      </c>
      <c r="AG86" s="271">
        <f>IF(TabB2[[#This Row],[Stich-
probe]]&gt;0,IF(TabB2[[#This Row],[Differenz
förderfähig/
eingereicht nach Prüfung ÖIF (€)]]&lt;&gt;0,1,0),0)</f>
        <v>0</v>
      </c>
      <c r="AH8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4" x14ac:dyDescent="0.2">
      <c r="C87" s="226">
        <f>IF(TabB2[[#This Row],[Zufalls-
zahl wenn
lfd. Nr.]]=0,0,IF(RANK(TabB2[[#This Row],[Zufalls-
zahl wenn
lfd. Nr.]],TabB2[Zufalls-
zahl wenn
lfd. Nr.])&lt;=TabB2[[#Totals],[Zufalls-
zahl]],1,0))</f>
        <v>0</v>
      </c>
      <c r="D87" s="194" t="s">
        <v>265</v>
      </c>
      <c r="E87" s="207">
        <v>81</v>
      </c>
      <c r="F87" s="8"/>
      <c r="G87" s="37"/>
      <c r="H87" s="36"/>
      <c r="I87" s="33"/>
      <c r="J87" s="33"/>
      <c r="K87" s="33"/>
      <c r="L87" s="129"/>
      <c r="M87" s="260"/>
      <c r="N87" s="269">
        <f>(TabB2[[#This Row],[förderfähiger 
Betrag nach Prüfung ÖIF (€)]]-TabB2[[#This Row],[eingereichter
Betrag (€)]])*IF(TabB2[[#This Row],[Stich-
probe]]&gt;0,1,0)</f>
        <v>0</v>
      </c>
      <c r="O87" s="19"/>
      <c r="P87" s="19"/>
      <c r="Q87" s="19"/>
      <c r="R87" s="270"/>
      <c r="S87" s="288"/>
      <c r="T87" s="288" t="str">
        <f>IF(ISERROR(VLOOKUP(TabB2[[#This Row],[Grund für Differenz]],Datenquelle!$F$3:$G$17,2,FALSE)),"",VLOOKUP(TabB2[[#This Row],[Grund für Differenz]],Datenquelle!$F$3:$G$17,2,FALSE))</f>
        <v/>
      </c>
      <c r="U87" s="270"/>
      <c r="V87" s="206"/>
      <c r="W87" s="206"/>
      <c r="X87" s="206"/>
      <c r="Y87" s="206"/>
      <c r="Z87" s="206"/>
      <c r="AA87" s="206"/>
      <c r="AB87" s="206"/>
      <c r="AC87" s="301"/>
      <c r="AD87" s="226" t="str">
        <f>IF(OR(TabB2[[#This Row],[eingereichter
Betrag (€)]]=0,TabB2[[#This Row],[eingereichter
Betrag (€)]]=""),"",COUNTA($L$6:$L87)-COUNTIF(($L$6:$L87),0))</f>
        <v/>
      </c>
      <c r="AE87" s="262">
        <f t="shared" ca="1" si="1"/>
        <v>0.15517999910596181</v>
      </c>
      <c r="AF87" s="262">
        <f>IF(TabB2[[#This Row],[Lfd.
Nr. f.
Stich-
probe]]&lt;&gt;"",TabB2[[#This Row],[Zufalls-
zahl]],0)</f>
        <v>0</v>
      </c>
      <c r="AG87" s="271">
        <f>IF(TabB2[[#This Row],[Stich-
probe]]&gt;0,IF(TabB2[[#This Row],[Differenz
förderfähig/
eingereicht nach Prüfung ÖIF (€)]]&lt;&gt;0,1,0),0)</f>
        <v>0</v>
      </c>
      <c r="AH8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4" x14ac:dyDescent="0.2">
      <c r="C88" s="226">
        <f>IF(TabB2[[#This Row],[Zufalls-
zahl wenn
lfd. Nr.]]=0,0,IF(RANK(TabB2[[#This Row],[Zufalls-
zahl wenn
lfd. Nr.]],TabB2[Zufalls-
zahl wenn
lfd. Nr.])&lt;=TabB2[[#Totals],[Zufalls-
zahl]],1,0))</f>
        <v>0</v>
      </c>
      <c r="D88" s="194" t="s">
        <v>265</v>
      </c>
      <c r="E88" s="207">
        <v>82</v>
      </c>
      <c r="F88" s="8"/>
      <c r="G88" s="37"/>
      <c r="H88" s="36"/>
      <c r="I88" s="33"/>
      <c r="J88" s="33"/>
      <c r="K88" s="33"/>
      <c r="L88" s="129"/>
      <c r="M88" s="260"/>
      <c r="N88" s="269">
        <f>(TabB2[[#This Row],[förderfähiger 
Betrag nach Prüfung ÖIF (€)]]-TabB2[[#This Row],[eingereichter
Betrag (€)]])*IF(TabB2[[#This Row],[Stich-
probe]]&gt;0,1,0)</f>
        <v>0</v>
      </c>
      <c r="O88" s="19"/>
      <c r="P88" s="19"/>
      <c r="Q88" s="19"/>
      <c r="R88" s="270"/>
      <c r="S88" s="288"/>
      <c r="T88" s="288" t="str">
        <f>IF(ISERROR(VLOOKUP(TabB2[[#This Row],[Grund für Differenz]],Datenquelle!$F$3:$G$17,2,FALSE)),"",VLOOKUP(TabB2[[#This Row],[Grund für Differenz]],Datenquelle!$F$3:$G$17,2,FALSE))</f>
        <v/>
      </c>
      <c r="U88" s="270"/>
      <c r="V88" s="206"/>
      <c r="W88" s="206"/>
      <c r="X88" s="206"/>
      <c r="Y88" s="206"/>
      <c r="Z88" s="206"/>
      <c r="AA88" s="206"/>
      <c r="AB88" s="206"/>
      <c r="AC88" s="301"/>
      <c r="AD88" s="226" t="str">
        <f>IF(OR(TabB2[[#This Row],[eingereichter
Betrag (€)]]=0,TabB2[[#This Row],[eingereichter
Betrag (€)]]=""),"",COUNTA($L$6:$L88)-COUNTIF(($L$6:$L88),0))</f>
        <v/>
      </c>
      <c r="AE88" s="262">
        <f t="shared" ca="1" si="1"/>
        <v>0.86184166392496919</v>
      </c>
      <c r="AF88" s="262">
        <f>IF(TabB2[[#This Row],[Lfd.
Nr. f.
Stich-
probe]]&lt;&gt;"",TabB2[[#This Row],[Zufalls-
zahl]],0)</f>
        <v>0</v>
      </c>
      <c r="AG88" s="271">
        <f>IF(TabB2[[#This Row],[Stich-
probe]]&gt;0,IF(TabB2[[#This Row],[Differenz
förderfähig/
eingereicht nach Prüfung ÖIF (€)]]&lt;&gt;0,1,0),0)</f>
        <v>0</v>
      </c>
      <c r="AH8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4" x14ac:dyDescent="0.2">
      <c r="C89" s="226">
        <f>IF(TabB2[[#This Row],[Zufalls-
zahl wenn
lfd. Nr.]]=0,0,IF(RANK(TabB2[[#This Row],[Zufalls-
zahl wenn
lfd. Nr.]],TabB2[Zufalls-
zahl wenn
lfd. Nr.])&lt;=TabB2[[#Totals],[Zufalls-
zahl]],1,0))</f>
        <v>0</v>
      </c>
      <c r="D89" s="194" t="s">
        <v>265</v>
      </c>
      <c r="E89" s="207">
        <v>83</v>
      </c>
      <c r="F89" s="8"/>
      <c r="G89" s="37"/>
      <c r="H89" s="36"/>
      <c r="I89" s="33"/>
      <c r="J89" s="33"/>
      <c r="K89" s="33"/>
      <c r="L89" s="129"/>
      <c r="M89" s="260"/>
      <c r="N89" s="269">
        <f>(TabB2[[#This Row],[förderfähiger 
Betrag nach Prüfung ÖIF (€)]]-TabB2[[#This Row],[eingereichter
Betrag (€)]])*IF(TabB2[[#This Row],[Stich-
probe]]&gt;0,1,0)</f>
        <v>0</v>
      </c>
      <c r="O89" s="19"/>
      <c r="P89" s="19"/>
      <c r="Q89" s="19"/>
      <c r="R89" s="270"/>
      <c r="S89" s="288"/>
      <c r="T89" s="288" t="str">
        <f>IF(ISERROR(VLOOKUP(TabB2[[#This Row],[Grund für Differenz]],Datenquelle!$F$3:$G$17,2,FALSE)),"",VLOOKUP(TabB2[[#This Row],[Grund für Differenz]],Datenquelle!$F$3:$G$17,2,FALSE))</f>
        <v/>
      </c>
      <c r="U89" s="270"/>
      <c r="V89" s="206"/>
      <c r="W89" s="206"/>
      <c r="X89" s="206"/>
      <c r="Y89" s="206"/>
      <c r="Z89" s="206"/>
      <c r="AA89" s="206"/>
      <c r="AB89" s="206"/>
      <c r="AC89" s="301"/>
      <c r="AD89" s="226" t="str">
        <f>IF(OR(TabB2[[#This Row],[eingereichter
Betrag (€)]]=0,TabB2[[#This Row],[eingereichter
Betrag (€)]]=""),"",COUNTA($L$6:$L89)-COUNTIF(($L$6:$L89),0))</f>
        <v/>
      </c>
      <c r="AE89" s="262">
        <f t="shared" ca="1" si="1"/>
        <v>3.3777044721825078E-2</v>
      </c>
      <c r="AF89" s="262">
        <f>IF(TabB2[[#This Row],[Lfd.
Nr. f.
Stich-
probe]]&lt;&gt;"",TabB2[[#This Row],[Zufalls-
zahl]],0)</f>
        <v>0</v>
      </c>
      <c r="AG89" s="271">
        <f>IF(TabB2[[#This Row],[Stich-
probe]]&gt;0,IF(TabB2[[#This Row],[Differenz
förderfähig/
eingereicht nach Prüfung ÖIF (€)]]&lt;&gt;0,1,0),0)</f>
        <v>0</v>
      </c>
      <c r="AH8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4" x14ac:dyDescent="0.2">
      <c r="C90" s="226">
        <f>IF(TabB2[[#This Row],[Zufalls-
zahl wenn
lfd. Nr.]]=0,0,IF(RANK(TabB2[[#This Row],[Zufalls-
zahl wenn
lfd. Nr.]],TabB2[Zufalls-
zahl wenn
lfd. Nr.])&lt;=TabB2[[#Totals],[Zufalls-
zahl]],1,0))</f>
        <v>0</v>
      </c>
      <c r="D90" s="194" t="s">
        <v>265</v>
      </c>
      <c r="E90" s="207">
        <v>84</v>
      </c>
      <c r="F90" s="8"/>
      <c r="G90" s="37"/>
      <c r="H90" s="36"/>
      <c r="I90" s="33"/>
      <c r="J90" s="33"/>
      <c r="K90" s="33"/>
      <c r="L90" s="129"/>
      <c r="M90" s="260"/>
      <c r="N90" s="269">
        <f>(TabB2[[#This Row],[förderfähiger 
Betrag nach Prüfung ÖIF (€)]]-TabB2[[#This Row],[eingereichter
Betrag (€)]])*IF(TabB2[[#This Row],[Stich-
probe]]&gt;0,1,0)</f>
        <v>0</v>
      </c>
      <c r="O90" s="19"/>
      <c r="P90" s="19"/>
      <c r="Q90" s="19"/>
      <c r="R90" s="270"/>
      <c r="S90" s="288"/>
      <c r="T90" s="288" t="str">
        <f>IF(ISERROR(VLOOKUP(TabB2[[#This Row],[Grund für Differenz]],Datenquelle!$F$3:$G$17,2,FALSE)),"",VLOOKUP(TabB2[[#This Row],[Grund für Differenz]],Datenquelle!$F$3:$G$17,2,FALSE))</f>
        <v/>
      </c>
      <c r="U90" s="270"/>
      <c r="V90" s="206"/>
      <c r="W90" s="206"/>
      <c r="X90" s="206"/>
      <c r="Y90" s="206"/>
      <c r="Z90" s="206"/>
      <c r="AA90" s="206"/>
      <c r="AB90" s="206"/>
      <c r="AC90" s="301"/>
      <c r="AD90" s="226" t="str">
        <f>IF(OR(TabB2[[#This Row],[eingereichter
Betrag (€)]]=0,TabB2[[#This Row],[eingereichter
Betrag (€)]]=""),"",COUNTA($L$6:$L90)-COUNTIF(($L$6:$L90),0))</f>
        <v/>
      </c>
      <c r="AE90" s="262">
        <f t="shared" ca="1" si="1"/>
        <v>0.69109042957010725</v>
      </c>
      <c r="AF90" s="262">
        <f>IF(TabB2[[#This Row],[Lfd.
Nr. f.
Stich-
probe]]&lt;&gt;"",TabB2[[#This Row],[Zufalls-
zahl]],0)</f>
        <v>0</v>
      </c>
      <c r="AG90" s="271">
        <f>IF(TabB2[[#This Row],[Stich-
probe]]&gt;0,IF(TabB2[[#This Row],[Differenz
förderfähig/
eingereicht nach Prüfung ÖIF (€)]]&lt;&gt;0,1,0),0)</f>
        <v>0</v>
      </c>
      <c r="AH9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4" x14ac:dyDescent="0.2">
      <c r="C91" s="226">
        <f>IF(TabB2[[#This Row],[Zufalls-
zahl wenn
lfd. Nr.]]=0,0,IF(RANK(TabB2[[#This Row],[Zufalls-
zahl wenn
lfd. Nr.]],TabB2[Zufalls-
zahl wenn
lfd. Nr.])&lt;=TabB2[[#Totals],[Zufalls-
zahl]],1,0))</f>
        <v>0</v>
      </c>
      <c r="D91" s="194" t="s">
        <v>265</v>
      </c>
      <c r="E91" s="207">
        <v>85</v>
      </c>
      <c r="F91" s="8"/>
      <c r="G91" s="37"/>
      <c r="H91" s="36"/>
      <c r="I91" s="33"/>
      <c r="J91" s="33"/>
      <c r="K91" s="33"/>
      <c r="L91" s="129"/>
      <c r="M91" s="260"/>
      <c r="N91" s="269">
        <f>(TabB2[[#This Row],[förderfähiger 
Betrag nach Prüfung ÖIF (€)]]-TabB2[[#This Row],[eingereichter
Betrag (€)]])*IF(TabB2[[#This Row],[Stich-
probe]]&gt;0,1,0)</f>
        <v>0</v>
      </c>
      <c r="O91" s="19"/>
      <c r="P91" s="19"/>
      <c r="Q91" s="19"/>
      <c r="R91" s="270"/>
      <c r="S91" s="288"/>
      <c r="T91" s="288" t="str">
        <f>IF(ISERROR(VLOOKUP(TabB2[[#This Row],[Grund für Differenz]],Datenquelle!$F$3:$G$17,2,FALSE)),"",VLOOKUP(TabB2[[#This Row],[Grund für Differenz]],Datenquelle!$F$3:$G$17,2,FALSE))</f>
        <v/>
      </c>
      <c r="U91" s="270"/>
      <c r="V91" s="206"/>
      <c r="W91" s="206"/>
      <c r="X91" s="206"/>
      <c r="Y91" s="206"/>
      <c r="Z91" s="206"/>
      <c r="AA91" s="206"/>
      <c r="AB91" s="206"/>
      <c r="AC91" s="301"/>
      <c r="AD91" s="226" t="str">
        <f>IF(OR(TabB2[[#This Row],[eingereichter
Betrag (€)]]=0,TabB2[[#This Row],[eingereichter
Betrag (€)]]=""),"",COUNTA($L$6:$L91)-COUNTIF(($L$6:$L91),0))</f>
        <v/>
      </c>
      <c r="AE91" s="262">
        <f t="shared" ca="1" si="1"/>
        <v>0.1565614785021463</v>
      </c>
      <c r="AF91" s="262">
        <f>IF(TabB2[[#This Row],[Lfd.
Nr. f.
Stich-
probe]]&lt;&gt;"",TabB2[[#This Row],[Zufalls-
zahl]],0)</f>
        <v>0</v>
      </c>
      <c r="AG91" s="271">
        <f>IF(TabB2[[#This Row],[Stich-
probe]]&gt;0,IF(TabB2[[#This Row],[Differenz
förderfähig/
eingereicht nach Prüfung ÖIF (€)]]&lt;&gt;0,1,0),0)</f>
        <v>0</v>
      </c>
      <c r="AH9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4" x14ac:dyDescent="0.2">
      <c r="C92" s="226">
        <f>IF(TabB2[[#This Row],[Zufalls-
zahl wenn
lfd. Nr.]]=0,0,IF(RANK(TabB2[[#This Row],[Zufalls-
zahl wenn
lfd. Nr.]],TabB2[Zufalls-
zahl wenn
lfd. Nr.])&lt;=TabB2[[#Totals],[Zufalls-
zahl]],1,0))</f>
        <v>0</v>
      </c>
      <c r="D92" s="194" t="s">
        <v>265</v>
      </c>
      <c r="E92" s="207">
        <v>86</v>
      </c>
      <c r="F92" s="8"/>
      <c r="G92" s="37"/>
      <c r="H92" s="36"/>
      <c r="I92" s="33"/>
      <c r="J92" s="33"/>
      <c r="K92" s="33"/>
      <c r="L92" s="129"/>
      <c r="M92" s="260"/>
      <c r="N92" s="269">
        <f>(TabB2[[#This Row],[förderfähiger 
Betrag nach Prüfung ÖIF (€)]]-TabB2[[#This Row],[eingereichter
Betrag (€)]])*IF(TabB2[[#This Row],[Stich-
probe]]&gt;0,1,0)</f>
        <v>0</v>
      </c>
      <c r="O92" s="19"/>
      <c r="P92" s="19"/>
      <c r="Q92" s="19"/>
      <c r="R92" s="270"/>
      <c r="S92" s="288"/>
      <c r="T92" s="288" t="str">
        <f>IF(ISERROR(VLOOKUP(TabB2[[#This Row],[Grund für Differenz]],Datenquelle!$F$3:$G$17,2,FALSE)),"",VLOOKUP(TabB2[[#This Row],[Grund für Differenz]],Datenquelle!$F$3:$G$17,2,FALSE))</f>
        <v/>
      </c>
      <c r="U92" s="270"/>
      <c r="V92" s="206"/>
      <c r="W92" s="206"/>
      <c r="X92" s="206"/>
      <c r="Y92" s="206"/>
      <c r="Z92" s="206"/>
      <c r="AA92" s="206"/>
      <c r="AB92" s="206"/>
      <c r="AC92" s="301"/>
      <c r="AD92" s="226" t="str">
        <f>IF(OR(TabB2[[#This Row],[eingereichter
Betrag (€)]]=0,TabB2[[#This Row],[eingereichter
Betrag (€)]]=""),"",COUNTA($L$6:$L92)-COUNTIF(($L$6:$L92),0))</f>
        <v/>
      </c>
      <c r="AE92" s="262">
        <f ca="1">RAND()</f>
        <v>0.35764045394760702</v>
      </c>
      <c r="AF92" s="262">
        <f>IF(TabB2[[#This Row],[Lfd.
Nr. f.
Stich-
probe]]&lt;&gt;"",TabB2[[#This Row],[Zufalls-
zahl]],0)</f>
        <v>0</v>
      </c>
      <c r="AG92" s="271">
        <f>IF(TabB2[[#This Row],[Stich-
probe]]&gt;0,IF(TabB2[[#This Row],[Differenz
förderfähig/
eingereicht nach Prüfung ÖIF (€)]]&lt;&gt;0,1,0),0)</f>
        <v>0</v>
      </c>
      <c r="AH9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4" x14ac:dyDescent="0.2">
      <c r="C93" s="226">
        <f>IF(TabB2[[#This Row],[Zufalls-
zahl wenn
lfd. Nr.]]=0,0,IF(RANK(TabB2[[#This Row],[Zufalls-
zahl wenn
lfd. Nr.]],TabB2[Zufalls-
zahl wenn
lfd. Nr.])&lt;=TabB2[[#Totals],[Zufalls-
zahl]],1,0))</f>
        <v>0</v>
      </c>
      <c r="D93" s="194" t="s">
        <v>265</v>
      </c>
      <c r="E93" s="207">
        <v>87</v>
      </c>
      <c r="F93" s="8"/>
      <c r="G93" s="37"/>
      <c r="H93" s="36"/>
      <c r="I93" s="33"/>
      <c r="J93" s="33"/>
      <c r="K93" s="33"/>
      <c r="L93" s="129"/>
      <c r="M93" s="260"/>
      <c r="N93" s="269">
        <f>(TabB2[[#This Row],[förderfähiger 
Betrag nach Prüfung ÖIF (€)]]-TabB2[[#This Row],[eingereichter
Betrag (€)]])*IF(TabB2[[#This Row],[Stich-
probe]]&gt;0,1,0)</f>
        <v>0</v>
      </c>
      <c r="O93" s="19"/>
      <c r="P93" s="19"/>
      <c r="Q93" s="19"/>
      <c r="R93" s="270"/>
      <c r="S93" s="288"/>
      <c r="T93" s="288" t="str">
        <f>IF(ISERROR(VLOOKUP(TabB2[[#This Row],[Grund für Differenz]],Datenquelle!$F$3:$G$17,2,FALSE)),"",VLOOKUP(TabB2[[#This Row],[Grund für Differenz]],Datenquelle!$F$3:$G$17,2,FALSE))</f>
        <v/>
      </c>
      <c r="U93" s="270"/>
      <c r="V93" s="206"/>
      <c r="W93" s="206"/>
      <c r="X93" s="206"/>
      <c r="Y93" s="206"/>
      <c r="Z93" s="206"/>
      <c r="AA93" s="206"/>
      <c r="AB93" s="206"/>
      <c r="AC93" s="301"/>
      <c r="AD93" s="226" t="str">
        <f>IF(OR(TabB2[[#This Row],[eingereichter
Betrag (€)]]=0,TabB2[[#This Row],[eingereichter
Betrag (€)]]=""),"",COUNTA($L$6:$L93)-COUNTIF(($L$6:$L93),0))</f>
        <v/>
      </c>
      <c r="AE93" s="262">
        <f t="shared" ca="1" si="1"/>
        <v>0.44574257132669115</v>
      </c>
      <c r="AF93" s="262">
        <f>IF(TabB2[[#This Row],[Lfd.
Nr. f.
Stich-
probe]]&lt;&gt;"",TabB2[[#This Row],[Zufalls-
zahl]],0)</f>
        <v>0</v>
      </c>
      <c r="AG93" s="271">
        <f>IF(TabB2[[#This Row],[Stich-
probe]]&gt;0,IF(TabB2[[#This Row],[Differenz
förderfähig/
eingereicht nach Prüfung ÖIF (€)]]&lt;&gt;0,1,0),0)</f>
        <v>0</v>
      </c>
      <c r="AH9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4" x14ac:dyDescent="0.2">
      <c r="C94" s="226">
        <f>IF(TabB2[[#This Row],[Zufalls-
zahl wenn
lfd. Nr.]]=0,0,IF(RANK(TabB2[[#This Row],[Zufalls-
zahl wenn
lfd. Nr.]],TabB2[Zufalls-
zahl wenn
lfd. Nr.])&lt;=TabB2[[#Totals],[Zufalls-
zahl]],1,0))</f>
        <v>0</v>
      </c>
      <c r="D94" s="194" t="s">
        <v>265</v>
      </c>
      <c r="E94" s="207">
        <v>88</v>
      </c>
      <c r="F94" s="8"/>
      <c r="G94" s="37"/>
      <c r="H94" s="36"/>
      <c r="I94" s="33"/>
      <c r="J94" s="33"/>
      <c r="K94" s="33"/>
      <c r="L94" s="129"/>
      <c r="M94" s="260"/>
      <c r="N94" s="269">
        <f>(TabB2[[#This Row],[förderfähiger 
Betrag nach Prüfung ÖIF (€)]]-TabB2[[#This Row],[eingereichter
Betrag (€)]])*IF(TabB2[[#This Row],[Stich-
probe]]&gt;0,1,0)</f>
        <v>0</v>
      </c>
      <c r="O94" s="19"/>
      <c r="P94" s="19"/>
      <c r="Q94" s="19"/>
      <c r="R94" s="270"/>
      <c r="S94" s="288"/>
      <c r="T94" s="288" t="str">
        <f>IF(ISERROR(VLOOKUP(TabB2[[#This Row],[Grund für Differenz]],Datenquelle!$F$3:$G$17,2,FALSE)),"",VLOOKUP(TabB2[[#This Row],[Grund für Differenz]],Datenquelle!$F$3:$G$17,2,FALSE))</f>
        <v/>
      </c>
      <c r="U94" s="270"/>
      <c r="V94" s="206"/>
      <c r="W94" s="206"/>
      <c r="X94" s="206"/>
      <c r="Y94" s="206"/>
      <c r="Z94" s="206"/>
      <c r="AA94" s="206"/>
      <c r="AB94" s="206"/>
      <c r="AC94" s="301"/>
      <c r="AD94" s="226" t="str">
        <f>IF(OR(TabB2[[#This Row],[eingereichter
Betrag (€)]]=0,TabB2[[#This Row],[eingereichter
Betrag (€)]]=""),"",COUNTA($L$6:$L94)-COUNTIF(($L$6:$L94),0))</f>
        <v/>
      </c>
      <c r="AE94" s="262">
        <f t="shared" ca="1" si="1"/>
        <v>0.16601121836087873</v>
      </c>
      <c r="AF94" s="262">
        <f>IF(TabB2[[#This Row],[Lfd.
Nr. f.
Stich-
probe]]&lt;&gt;"",TabB2[[#This Row],[Zufalls-
zahl]],0)</f>
        <v>0</v>
      </c>
      <c r="AG94" s="271">
        <f>IF(TabB2[[#This Row],[Stich-
probe]]&gt;0,IF(TabB2[[#This Row],[Differenz
förderfähig/
eingereicht nach Prüfung ÖIF (€)]]&lt;&gt;0,1,0),0)</f>
        <v>0</v>
      </c>
      <c r="AH9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4" x14ac:dyDescent="0.2">
      <c r="C95" s="226">
        <f>IF(TabB2[[#This Row],[Zufalls-
zahl wenn
lfd. Nr.]]=0,0,IF(RANK(TabB2[[#This Row],[Zufalls-
zahl wenn
lfd. Nr.]],TabB2[Zufalls-
zahl wenn
lfd. Nr.])&lt;=TabB2[[#Totals],[Zufalls-
zahl]],1,0))</f>
        <v>0</v>
      </c>
      <c r="D95" s="194" t="s">
        <v>265</v>
      </c>
      <c r="E95" s="207">
        <v>89</v>
      </c>
      <c r="F95" s="8"/>
      <c r="G95" s="37"/>
      <c r="H95" s="36"/>
      <c r="I95" s="33"/>
      <c r="J95" s="33"/>
      <c r="K95" s="33"/>
      <c r="L95" s="129"/>
      <c r="M95" s="260"/>
      <c r="N95" s="269">
        <f>(TabB2[[#This Row],[förderfähiger 
Betrag nach Prüfung ÖIF (€)]]-TabB2[[#This Row],[eingereichter
Betrag (€)]])*IF(TabB2[[#This Row],[Stich-
probe]]&gt;0,1,0)</f>
        <v>0</v>
      </c>
      <c r="O95" s="19"/>
      <c r="P95" s="19"/>
      <c r="Q95" s="19"/>
      <c r="R95" s="270"/>
      <c r="S95" s="288"/>
      <c r="T95" s="288" t="str">
        <f>IF(ISERROR(VLOOKUP(TabB2[[#This Row],[Grund für Differenz]],Datenquelle!$F$3:$G$17,2,FALSE)),"",VLOOKUP(TabB2[[#This Row],[Grund für Differenz]],Datenquelle!$F$3:$G$17,2,FALSE))</f>
        <v/>
      </c>
      <c r="U95" s="270"/>
      <c r="V95" s="206"/>
      <c r="W95" s="206"/>
      <c r="X95" s="206"/>
      <c r="Y95" s="206"/>
      <c r="Z95" s="206"/>
      <c r="AA95" s="206"/>
      <c r="AB95" s="206"/>
      <c r="AC95" s="301"/>
      <c r="AD95" s="226" t="str">
        <f>IF(OR(TabB2[[#This Row],[eingereichter
Betrag (€)]]=0,TabB2[[#This Row],[eingereichter
Betrag (€)]]=""),"",COUNTA($L$6:$L95)-COUNTIF(($L$6:$L95),0))</f>
        <v/>
      </c>
      <c r="AE95" s="262">
        <f t="shared" ca="1" si="1"/>
        <v>0.1663084100046095</v>
      </c>
      <c r="AF95" s="262">
        <f>IF(TabB2[[#This Row],[Lfd.
Nr. f.
Stich-
probe]]&lt;&gt;"",TabB2[[#This Row],[Zufalls-
zahl]],0)</f>
        <v>0</v>
      </c>
      <c r="AG95" s="271">
        <f>IF(TabB2[[#This Row],[Stich-
probe]]&gt;0,IF(TabB2[[#This Row],[Differenz
förderfähig/
eingereicht nach Prüfung ÖIF (€)]]&lt;&gt;0,1,0),0)</f>
        <v>0</v>
      </c>
      <c r="AH9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4" x14ac:dyDescent="0.2">
      <c r="C96" s="226">
        <f>IF(TabB2[[#This Row],[Zufalls-
zahl wenn
lfd. Nr.]]=0,0,IF(RANK(TabB2[[#This Row],[Zufalls-
zahl wenn
lfd. Nr.]],TabB2[Zufalls-
zahl wenn
lfd. Nr.])&lt;=TabB2[[#Totals],[Zufalls-
zahl]],1,0))</f>
        <v>0</v>
      </c>
      <c r="D96" s="194" t="s">
        <v>265</v>
      </c>
      <c r="E96" s="207">
        <v>90</v>
      </c>
      <c r="F96" s="8"/>
      <c r="G96" s="37"/>
      <c r="H96" s="36"/>
      <c r="I96" s="33"/>
      <c r="J96" s="33"/>
      <c r="K96" s="33"/>
      <c r="L96" s="129"/>
      <c r="M96" s="260"/>
      <c r="N96" s="269">
        <f>(TabB2[[#This Row],[förderfähiger 
Betrag nach Prüfung ÖIF (€)]]-TabB2[[#This Row],[eingereichter
Betrag (€)]])*IF(TabB2[[#This Row],[Stich-
probe]]&gt;0,1,0)</f>
        <v>0</v>
      </c>
      <c r="O96" s="19"/>
      <c r="P96" s="19"/>
      <c r="Q96" s="19"/>
      <c r="R96" s="270"/>
      <c r="S96" s="288"/>
      <c r="T96" s="288" t="str">
        <f>IF(ISERROR(VLOOKUP(TabB2[[#This Row],[Grund für Differenz]],Datenquelle!$F$3:$G$17,2,FALSE)),"",VLOOKUP(TabB2[[#This Row],[Grund für Differenz]],Datenquelle!$F$3:$G$17,2,FALSE))</f>
        <v/>
      </c>
      <c r="U96" s="270"/>
      <c r="V96" s="206"/>
      <c r="W96" s="206"/>
      <c r="X96" s="206"/>
      <c r="Y96" s="206"/>
      <c r="Z96" s="206"/>
      <c r="AA96" s="206"/>
      <c r="AB96" s="206"/>
      <c r="AC96" s="301"/>
      <c r="AD96" s="226" t="str">
        <f>IF(OR(TabB2[[#This Row],[eingereichter
Betrag (€)]]=0,TabB2[[#This Row],[eingereichter
Betrag (€)]]=""),"",COUNTA($L$6:$L96)-COUNTIF(($L$6:$L96),0))</f>
        <v/>
      </c>
      <c r="AE96" s="262">
        <f t="shared" ca="1" si="1"/>
        <v>0.16074211419590478</v>
      </c>
      <c r="AF96" s="262">
        <f>IF(TabB2[[#This Row],[Lfd.
Nr. f.
Stich-
probe]]&lt;&gt;"",TabB2[[#This Row],[Zufalls-
zahl]],0)</f>
        <v>0</v>
      </c>
      <c r="AG96" s="271">
        <f>IF(TabB2[[#This Row],[Stich-
probe]]&gt;0,IF(TabB2[[#This Row],[Differenz
förderfähig/
eingereicht nach Prüfung ÖIF (€)]]&lt;&gt;0,1,0),0)</f>
        <v>0</v>
      </c>
      <c r="AH9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4" x14ac:dyDescent="0.2">
      <c r="C97" s="226">
        <f>IF(TabB2[[#This Row],[Zufalls-
zahl wenn
lfd. Nr.]]=0,0,IF(RANK(TabB2[[#This Row],[Zufalls-
zahl wenn
lfd. Nr.]],TabB2[Zufalls-
zahl wenn
lfd. Nr.])&lt;=TabB2[[#Totals],[Zufalls-
zahl]],1,0))</f>
        <v>0</v>
      </c>
      <c r="D97" s="194" t="s">
        <v>265</v>
      </c>
      <c r="E97" s="207">
        <v>91</v>
      </c>
      <c r="F97" s="8"/>
      <c r="G97" s="37"/>
      <c r="H97" s="36"/>
      <c r="I97" s="33"/>
      <c r="J97" s="33"/>
      <c r="K97" s="33"/>
      <c r="L97" s="129"/>
      <c r="M97" s="260"/>
      <c r="N97" s="269">
        <f>(TabB2[[#This Row],[förderfähiger 
Betrag nach Prüfung ÖIF (€)]]-TabB2[[#This Row],[eingereichter
Betrag (€)]])*IF(TabB2[[#This Row],[Stich-
probe]]&gt;0,1,0)</f>
        <v>0</v>
      </c>
      <c r="O97" s="19"/>
      <c r="P97" s="19"/>
      <c r="Q97" s="19"/>
      <c r="R97" s="270"/>
      <c r="S97" s="288"/>
      <c r="T97" s="288" t="str">
        <f>IF(ISERROR(VLOOKUP(TabB2[[#This Row],[Grund für Differenz]],Datenquelle!$F$3:$G$17,2,FALSE)),"",VLOOKUP(TabB2[[#This Row],[Grund für Differenz]],Datenquelle!$F$3:$G$17,2,FALSE))</f>
        <v/>
      </c>
      <c r="U97" s="270"/>
      <c r="V97" s="206"/>
      <c r="W97" s="206"/>
      <c r="X97" s="206"/>
      <c r="Y97" s="206"/>
      <c r="Z97" s="206"/>
      <c r="AA97" s="206"/>
      <c r="AB97" s="206"/>
      <c r="AC97" s="301"/>
      <c r="AD97" s="226" t="str">
        <f>IF(OR(TabB2[[#This Row],[eingereichter
Betrag (€)]]=0,TabB2[[#This Row],[eingereichter
Betrag (€)]]=""),"",COUNTA($L$6:$L97)-COUNTIF(($L$6:$L97),0))</f>
        <v/>
      </c>
      <c r="AE97" s="262">
        <f t="shared" ca="1" si="1"/>
        <v>0.65212943026896852</v>
      </c>
      <c r="AF97" s="262">
        <f>IF(TabB2[[#This Row],[Lfd.
Nr. f.
Stich-
probe]]&lt;&gt;"",TabB2[[#This Row],[Zufalls-
zahl]],0)</f>
        <v>0</v>
      </c>
      <c r="AG97" s="271">
        <f>IF(TabB2[[#This Row],[Stich-
probe]]&gt;0,IF(TabB2[[#This Row],[Differenz
förderfähig/
eingereicht nach Prüfung ÖIF (€)]]&lt;&gt;0,1,0),0)</f>
        <v>0</v>
      </c>
      <c r="AH9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4" x14ac:dyDescent="0.2">
      <c r="C98" s="226">
        <f>IF(TabB2[[#This Row],[Zufalls-
zahl wenn
lfd. Nr.]]=0,0,IF(RANK(TabB2[[#This Row],[Zufalls-
zahl wenn
lfd. Nr.]],TabB2[Zufalls-
zahl wenn
lfd. Nr.])&lt;=TabB2[[#Totals],[Zufalls-
zahl]],1,0))</f>
        <v>0</v>
      </c>
      <c r="D98" s="194" t="s">
        <v>265</v>
      </c>
      <c r="E98" s="207">
        <v>92</v>
      </c>
      <c r="F98" s="8"/>
      <c r="G98" s="37"/>
      <c r="H98" s="36"/>
      <c r="I98" s="33"/>
      <c r="J98" s="33"/>
      <c r="K98" s="33"/>
      <c r="L98" s="129"/>
      <c r="M98" s="260"/>
      <c r="N98" s="269">
        <f>(TabB2[[#This Row],[förderfähiger 
Betrag nach Prüfung ÖIF (€)]]-TabB2[[#This Row],[eingereichter
Betrag (€)]])*IF(TabB2[[#This Row],[Stich-
probe]]&gt;0,1,0)</f>
        <v>0</v>
      </c>
      <c r="O98" s="19"/>
      <c r="P98" s="19"/>
      <c r="Q98" s="19"/>
      <c r="R98" s="270"/>
      <c r="S98" s="288"/>
      <c r="T98" s="288" t="str">
        <f>IF(ISERROR(VLOOKUP(TabB2[[#This Row],[Grund für Differenz]],Datenquelle!$F$3:$G$17,2,FALSE)),"",VLOOKUP(TabB2[[#This Row],[Grund für Differenz]],Datenquelle!$F$3:$G$17,2,FALSE))</f>
        <v/>
      </c>
      <c r="U98" s="270"/>
      <c r="V98" s="206"/>
      <c r="W98" s="206"/>
      <c r="X98" s="206"/>
      <c r="Y98" s="206"/>
      <c r="Z98" s="206"/>
      <c r="AA98" s="206"/>
      <c r="AB98" s="206"/>
      <c r="AC98" s="301"/>
      <c r="AD98" s="226" t="str">
        <f>IF(OR(TabB2[[#This Row],[eingereichter
Betrag (€)]]=0,TabB2[[#This Row],[eingereichter
Betrag (€)]]=""),"",COUNTA($L$6:$L98)-COUNTIF(($L$6:$L98),0))</f>
        <v/>
      </c>
      <c r="AE98" s="262">
        <f t="shared" ca="1" si="1"/>
        <v>0.1022666348416934</v>
      </c>
      <c r="AF98" s="262">
        <f>IF(TabB2[[#This Row],[Lfd.
Nr. f.
Stich-
probe]]&lt;&gt;"",TabB2[[#This Row],[Zufalls-
zahl]],0)</f>
        <v>0</v>
      </c>
      <c r="AG98" s="271">
        <f>IF(TabB2[[#This Row],[Stich-
probe]]&gt;0,IF(TabB2[[#This Row],[Differenz
förderfähig/
eingereicht nach Prüfung ÖIF (€)]]&lt;&gt;0,1,0),0)</f>
        <v>0</v>
      </c>
      <c r="AH9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4" x14ac:dyDescent="0.2">
      <c r="C99" s="226">
        <f>IF(TabB2[[#This Row],[Zufalls-
zahl wenn
lfd. Nr.]]=0,0,IF(RANK(TabB2[[#This Row],[Zufalls-
zahl wenn
lfd. Nr.]],TabB2[Zufalls-
zahl wenn
lfd. Nr.])&lt;=TabB2[[#Totals],[Zufalls-
zahl]],1,0))</f>
        <v>0</v>
      </c>
      <c r="D99" s="194" t="s">
        <v>265</v>
      </c>
      <c r="E99" s="207">
        <v>93</v>
      </c>
      <c r="F99" s="8"/>
      <c r="G99" s="37"/>
      <c r="H99" s="36"/>
      <c r="I99" s="33"/>
      <c r="J99" s="33"/>
      <c r="K99" s="33"/>
      <c r="L99" s="129"/>
      <c r="M99" s="260"/>
      <c r="N99" s="269">
        <f>(TabB2[[#This Row],[förderfähiger 
Betrag nach Prüfung ÖIF (€)]]-TabB2[[#This Row],[eingereichter
Betrag (€)]])*IF(TabB2[[#This Row],[Stich-
probe]]&gt;0,1,0)</f>
        <v>0</v>
      </c>
      <c r="O99" s="19"/>
      <c r="P99" s="19"/>
      <c r="Q99" s="19"/>
      <c r="R99" s="270"/>
      <c r="S99" s="288"/>
      <c r="T99" s="288" t="str">
        <f>IF(ISERROR(VLOOKUP(TabB2[[#This Row],[Grund für Differenz]],Datenquelle!$F$3:$G$17,2,FALSE)),"",VLOOKUP(TabB2[[#This Row],[Grund für Differenz]],Datenquelle!$F$3:$G$17,2,FALSE))</f>
        <v/>
      </c>
      <c r="U99" s="270"/>
      <c r="V99" s="206"/>
      <c r="W99" s="206"/>
      <c r="X99" s="206"/>
      <c r="Y99" s="206"/>
      <c r="Z99" s="206"/>
      <c r="AA99" s="206"/>
      <c r="AB99" s="206"/>
      <c r="AC99" s="301"/>
      <c r="AD99" s="226" t="str">
        <f>IF(OR(TabB2[[#This Row],[eingereichter
Betrag (€)]]=0,TabB2[[#This Row],[eingereichter
Betrag (€)]]=""),"",COUNTA($L$6:$L99)-COUNTIF(($L$6:$L99),0))</f>
        <v/>
      </c>
      <c r="AE99" s="262">
        <f t="shared" ca="1" si="1"/>
        <v>5.3941727924623373E-2</v>
      </c>
      <c r="AF99" s="262">
        <f>IF(TabB2[[#This Row],[Lfd.
Nr. f.
Stich-
probe]]&lt;&gt;"",TabB2[[#This Row],[Zufalls-
zahl]],0)</f>
        <v>0</v>
      </c>
      <c r="AG99" s="271">
        <f>IF(TabB2[[#This Row],[Stich-
probe]]&gt;0,IF(TabB2[[#This Row],[Differenz
förderfähig/
eingereicht nach Prüfung ÖIF (€)]]&lt;&gt;0,1,0),0)</f>
        <v>0</v>
      </c>
      <c r="AH9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4" x14ac:dyDescent="0.2">
      <c r="C100" s="226">
        <f>IF(TabB2[[#This Row],[Zufalls-
zahl wenn
lfd. Nr.]]=0,0,IF(RANK(TabB2[[#This Row],[Zufalls-
zahl wenn
lfd. Nr.]],TabB2[Zufalls-
zahl wenn
lfd. Nr.])&lt;=TabB2[[#Totals],[Zufalls-
zahl]],1,0))</f>
        <v>0</v>
      </c>
      <c r="D100" s="194" t="s">
        <v>265</v>
      </c>
      <c r="E100" s="207">
        <v>94</v>
      </c>
      <c r="F100" s="8"/>
      <c r="G100" s="37"/>
      <c r="H100" s="36"/>
      <c r="I100" s="33"/>
      <c r="J100" s="33"/>
      <c r="K100" s="33"/>
      <c r="L100" s="129"/>
      <c r="M100" s="260"/>
      <c r="N100" s="269">
        <f>(TabB2[[#This Row],[förderfähiger 
Betrag nach Prüfung ÖIF (€)]]-TabB2[[#This Row],[eingereichter
Betrag (€)]])*IF(TabB2[[#This Row],[Stich-
probe]]&gt;0,1,0)</f>
        <v>0</v>
      </c>
      <c r="O100" s="19"/>
      <c r="P100" s="19"/>
      <c r="Q100" s="19"/>
      <c r="R100" s="270"/>
      <c r="S100" s="288"/>
      <c r="T100" s="288" t="str">
        <f>IF(ISERROR(VLOOKUP(TabB2[[#This Row],[Grund für Differenz]],Datenquelle!$F$3:$G$17,2,FALSE)),"",VLOOKUP(TabB2[[#This Row],[Grund für Differenz]],Datenquelle!$F$3:$G$17,2,FALSE))</f>
        <v/>
      </c>
      <c r="U100" s="270"/>
      <c r="V100" s="206"/>
      <c r="W100" s="206"/>
      <c r="X100" s="206"/>
      <c r="Y100" s="206"/>
      <c r="Z100" s="206"/>
      <c r="AA100" s="206"/>
      <c r="AB100" s="206"/>
      <c r="AC100" s="301"/>
      <c r="AD100" s="226" t="str">
        <f>IF(OR(TabB2[[#This Row],[eingereichter
Betrag (€)]]=0,TabB2[[#This Row],[eingereichter
Betrag (€)]]=""),"",COUNTA($L$6:$L100)-COUNTIF(($L$6:$L100),0))</f>
        <v/>
      </c>
      <c r="AE100" s="262">
        <f t="shared" ca="1" si="1"/>
        <v>0.16537564719652909</v>
      </c>
      <c r="AF100" s="262">
        <f>IF(TabB2[[#This Row],[Lfd.
Nr. f.
Stich-
probe]]&lt;&gt;"",TabB2[[#This Row],[Zufalls-
zahl]],0)</f>
        <v>0</v>
      </c>
      <c r="AG100" s="271">
        <f>IF(TabB2[[#This Row],[Stich-
probe]]&gt;0,IF(TabB2[[#This Row],[Differenz
förderfähig/
eingereicht nach Prüfung ÖIF (€)]]&lt;&gt;0,1,0),0)</f>
        <v>0</v>
      </c>
      <c r="AH10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4" x14ac:dyDescent="0.2">
      <c r="C101" s="226">
        <f>IF(TabB2[[#This Row],[Zufalls-
zahl wenn
lfd. Nr.]]=0,0,IF(RANK(TabB2[[#This Row],[Zufalls-
zahl wenn
lfd. Nr.]],TabB2[Zufalls-
zahl wenn
lfd. Nr.])&lt;=TabB2[[#Totals],[Zufalls-
zahl]],1,0))</f>
        <v>0</v>
      </c>
      <c r="D101" s="194" t="s">
        <v>265</v>
      </c>
      <c r="E101" s="207">
        <v>95</v>
      </c>
      <c r="F101" s="8"/>
      <c r="G101" s="37"/>
      <c r="H101" s="36"/>
      <c r="I101" s="33"/>
      <c r="J101" s="33"/>
      <c r="K101" s="33"/>
      <c r="L101" s="129"/>
      <c r="M101" s="260"/>
      <c r="N101" s="269">
        <f>(TabB2[[#This Row],[förderfähiger 
Betrag nach Prüfung ÖIF (€)]]-TabB2[[#This Row],[eingereichter
Betrag (€)]])*IF(TabB2[[#This Row],[Stich-
probe]]&gt;0,1,0)</f>
        <v>0</v>
      </c>
      <c r="O101" s="19"/>
      <c r="P101" s="19"/>
      <c r="Q101" s="19"/>
      <c r="R101" s="270"/>
      <c r="S101" s="288"/>
      <c r="T101" s="288" t="str">
        <f>IF(ISERROR(VLOOKUP(TabB2[[#This Row],[Grund für Differenz]],Datenquelle!$F$3:$G$17,2,FALSE)),"",VLOOKUP(TabB2[[#This Row],[Grund für Differenz]],Datenquelle!$F$3:$G$17,2,FALSE))</f>
        <v/>
      </c>
      <c r="U101" s="270"/>
      <c r="V101" s="206"/>
      <c r="W101" s="206"/>
      <c r="X101" s="206"/>
      <c r="Y101" s="206"/>
      <c r="Z101" s="206"/>
      <c r="AA101" s="206"/>
      <c r="AB101" s="206"/>
      <c r="AC101" s="301"/>
      <c r="AD101" s="226" t="str">
        <f>IF(OR(TabB2[[#This Row],[eingereichter
Betrag (€)]]=0,TabB2[[#This Row],[eingereichter
Betrag (€)]]=""),"",COUNTA($L$6:$L101)-COUNTIF(($L$6:$L101),0))</f>
        <v/>
      </c>
      <c r="AE101" s="262">
        <f t="shared" ca="1" si="1"/>
        <v>0.15531921924269809</v>
      </c>
      <c r="AF101" s="262">
        <f>IF(TabB2[[#This Row],[Lfd.
Nr. f.
Stich-
probe]]&lt;&gt;"",TabB2[[#This Row],[Zufalls-
zahl]],0)</f>
        <v>0</v>
      </c>
      <c r="AG101" s="271">
        <f>IF(TabB2[[#This Row],[Stich-
probe]]&gt;0,IF(TabB2[[#This Row],[Differenz
förderfähig/
eingereicht nach Prüfung ÖIF (€)]]&lt;&gt;0,1,0),0)</f>
        <v>0</v>
      </c>
      <c r="AH10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4" x14ac:dyDescent="0.2">
      <c r="C102" s="226">
        <f>IF(TabB2[[#This Row],[Zufalls-
zahl wenn
lfd. Nr.]]=0,0,IF(RANK(TabB2[[#This Row],[Zufalls-
zahl wenn
lfd. Nr.]],TabB2[Zufalls-
zahl wenn
lfd. Nr.])&lt;=TabB2[[#Totals],[Zufalls-
zahl]],1,0))</f>
        <v>0</v>
      </c>
      <c r="D102" s="194" t="s">
        <v>265</v>
      </c>
      <c r="E102" s="207">
        <v>96</v>
      </c>
      <c r="F102" s="8"/>
      <c r="G102" s="37"/>
      <c r="H102" s="36"/>
      <c r="I102" s="33"/>
      <c r="J102" s="33"/>
      <c r="K102" s="33"/>
      <c r="L102" s="129"/>
      <c r="M102" s="260"/>
      <c r="N102" s="269">
        <f>(TabB2[[#This Row],[förderfähiger 
Betrag nach Prüfung ÖIF (€)]]-TabB2[[#This Row],[eingereichter
Betrag (€)]])*IF(TabB2[[#This Row],[Stich-
probe]]&gt;0,1,0)</f>
        <v>0</v>
      </c>
      <c r="O102" s="19"/>
      <c r="P102" s="19"/>
      <c r="Q102" s="19"/>
      <c r="R102" s="270"/>
      <c r="S102" s="288"/>
      <c r="T102" s="288" t="str">
        <f>IF(ISERROR(VLOOKUP(TabB2[[#This Row],[Grund für Differenz]],Datenquelle!$F$3:$G$17,2,FALSE)),"",VLOOKUP(TabB2[[#This Row],[Grund für Differenz]],Datenquelle!$F$3:$G$17,2,FALSE))</f>
        <v/>
      </c>
      <c r="U102" s="270"/>
      <c r="V102" s="206"/>
      <c r="W102" s="206"/>
      <c r="X102" s="206"/>
      <c r="Y102" s="206"/>
      <c r="Z102" s="206"/>
      <c r="AA102" s="206"/>
      <c r="AB102" s="206"/>
      <c r="AC102" s="301"/>
      <c r="AD102" s="226" t="str">
        <f>IF(OR(TabB2[[#This Row],[eingereichter
Betrag (€)]]=0,TabB2[[#This Row],[eingereichter
Betrag (€)]]=""),"",COUNTA($L$6:$L102)-COUNTIF(($L$6:$L102),0))</f>
        <v/>
      </c>
      <c r="AE102" s="262">
        <f t="shared" ca="1" si="1"/>
        <v>0.2389731905634993</v>
      </c>
      <c r="AF102" s="262">
        <f>IF(TabB2[[#This Row],[Lfd.
Nr. f.
Stich-
probe]]&lt;&gt;"",TabB2[[#This Row],[Zufalls-
zahl]],0)</f>
        <v>0</v>
      </c>
      <c r="AG102" s="271">
        <f>IF(TabB2[[#This Row],[Stich-
probe]]&gt;0,IF(TabB2[[#This Row],[Differenz
förderfähig/
eingereicht nach Prüfung ÖIF (€)]]&lt;&gt;0,1,0),0)</f>
        <v>0</v>
      </c>
      <c r="AH10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4" x14ac:dyDescent="0.2">
      <c r="C103" s="226">
        <f>IF(TabB2[[#This Row],[Zufalls-
zahl wenn
lfd. Nr.]]=0,0,IF(RANK(TabB2[[#This Row],[Zufalls-
zahl wenn
lfd. Nr.]],TabB2[Zufalls-
zahl wenn
lfd. Nr.])&lt;=TabB2[[#Totals],[Zufalls-
zahl]],1,0))</f>
        <v>0</v>
      </c>
      <c r="D103" s="194" t="s">
        <v>265</v>
      </c>
      <c r="E103" s="207">
        <v>97</v>
      </c>
      <c r="F103" s="8"/>
      <c r="G103" s="37"/>
      <c r="H103" s="36"/>
      <c r="I103" s="33"/>
      <c r="J103" s="33"/>
      <c r="K103" s="33"/>
      <c r="L103" s="129"/>
      <c r="M103" s="260"/>
      <c r="N103" s="269">
        <f>(TabB2[[#This Row],[förderfähiger 
Betrag nach Prüfung ÖIF (€)]]-TabB2[[#This Row],[eingereichter
Betrag (€)]])*IF(TabB2[[#This Row],[Stich-
probe]]&gt;0,1,0)</f>
        <v>0</v>
      </c>
      <c r="O103" s="19"/>
      <c r="P103" s="19"/>
      <c r="Q103" s="19"/>
      <c r="R103" s="270"/>
      <c r="S103" s="288"/>
      <c r="T103" s="288" t="str">
        <f>IF(ISERROR(VLOOKUP(TabB2[[#This Row],[Grund für Differenz]],Datenquelle!$F$3:$G$17,2,FALSE)),"",VLOOKUP(TabB2[[#This Row],[Grund für Differenz]],Datenquelle!$F$3:$G$17,2,FALSE))</f>
        <v/>
      </c>
      <c r="U103" s="270"/>
      <c r="V103" s="206"/>
      <c r="W103" s="206"/>
      <c r="X103" s="206"/>
      <c r="Y103" s="206"/>
      <c r="Z103" s="206"/>
      <c r="AA103" s="206"/>
      <c r="AB103" s="206"/>
      <c r="AC103" s="301"/>
      <c r="AD103" s="226" t="str">
        <f>IF(OR(TabB2[[#This Row],[eingereichter
Betrag (€)]]=0,TabB2[[#This Row],[eingereichter
Betrag (€)]]=""),"",COUNTA($L$6:$L103)-COUNTIF(($L$6:$L103),0))</f>
        <v/>
      </c>
      <c r="AE103" s="262">
        <f t="shared" ca="1" si="1"/>
        <v>0.56617600884122821</v>
      </c>
      <c r="AF103" s="262">
        <f>IF(TabB2[[#This Row],[Lfd.
Nr. f.
Stich-
probe]]&lt;&gt;"",TabB2[[#This Row],[Zufalls-
zahl]],0)</f>
        <v>0</v>
      </c>
      <c r="AG103" s="271">
        <f>IF(TabB2[[#This Row],[Stich-
probe]]&gt;0,IF(TabB2[[#This Row],[Differenz
förderfähig/
eingereicht nach Prüfung ÖIF (€)]]&lt;&gt;0,1,0),0)</f>
        <v>0</v>
      </c>
      <c r="AH10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4" x14ac:dyDescent="0.2">
      <c r="C104" s="226">
        <f>IF(TabB2[[#This Row],[Zufalls-
zahl wenn
lfd. Nr.]]=0,0,IF(RANK(TabB2[[#This Row],[Zufalls-
zahl wenn
lfd. Nr.]],TabB2[Zufalls-
zahl wenn
lfd. Nr.])&lt;=TabB2[[#Totals],[Zufalls-
zahl]],1,0))</f>
        <v>0</v>
      </c>
      <c r="D104" s="194" t="s">
        <v>265</v>
      </c>
      <c r="E104" s="207">
        <v>98</v>
      </c>
      <c r="F104" s="8"/>
      <c r="G104" s="37"/>
      <c r="H104" s="36"/>
      <c r="I104" s="33"/>
      <c r="J104" s="33"/>
      <c r="K104" s="33"/>
      <c r="L104" s="129"/>
      <c r="M104" s="260"/>
      <c r="N104" s="269">
        <f>(TabB2[[#This Row],[förderfähiger 
Betrag nach Prüfung ÖIF (€)]]-TabB2[[#This Row],[eingereichter
Betrag (€)]])*IF(TabB2[[#This Row],[Stich-
probe]]&gt;0,1,0)</f>
        <v>0</v>
      </c>
      <c r="O104" s="19"/>
      <c r="P104" s="19"/>
      <c r="Q104" s="19"/>
      <c r="R104" s="270"/>
      <c r="S104" s="288"/>
      <c r="T104" s="288" t="str">
        <f>IF(ISERROR(VLOOKUP(TabB2[[#This Row],[Grund für Differenz]],Datenquelle!$F$3:$G$17,2,FALSE)),"",VLOOKUP(TabB2[[#This Row],[Grund für Differenz]],Datenquelle!$F$3:$G$17,2,FALSE))</f>
        <v/>
      </c>
      <c r="U104" s="270"/>
      <c r="V104" s="206"/>
      <c r="W104" s="206"/>
      <c r="X104" s="206"/>
      <c r="Y104" s="206"/>
      <c r="Z104" s="206"/>
      <c r="AA104" s="206"/>
      <c r="AB104" s="206"/>
      <c r="AC104" s="301"/>
      <c r="AD104" s="226" t="str">
        <f>IF(OR(TabB2[[#This Row],[eingereichter
Betrag (€)]]=0,TabB2[[#This Row],[eingereichter
Betrag (€)]]=""),"",COUNTA($L$6:$L104)-COUNTIF(($L$6:$L104),0))</f>
        <v/>
      </c>
      <c r="AE104" s="262">
        <f t="shared" ca="1" si="1"/>
        <v>0.39231970530617621</v>
      </c>
      <c r="AF104" s="262">
        <f>IF(TabB2[[#This Row],[Lfd.
Nr. f.
Stich-
probe]]&lt;&gt;"",TabB2[[#This Row],[Zufalls-
zahl]],0)</f>
        <v>0</v>
      </c>
      <c r="AG104" s="271">
        <f>IF(TabB2[[#This Row],[Stich-
probe]]&gt;0,IF(TabB2[[#This Row],[Differenz
förderfähig/
eingereicht nach Prüfung ÖIF (€)]]&lt;&gt;0,1,0),0)</f>
        <v>0</v>
      </c>
      <c r="AH10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4" x14ac:dyDescent="0.2">
      <c r="C105" s="226">
        <f>IF(TabB2[[#This Row],[Zufalls-
zahl wenn
lfd. Nr.]]=0,0,IF(RANK(TabB2[[#This Row],[Zufalls-
zahl wenn
lfd. Nr.]],TabB2[Zufalls-
zahl wenn
lfd. Nr.])&lt;=TabB2[[#Totals],[Zufalls-
zahl]],1,0))</f>
        <v>0</v>
      </c>
      <c r="D105" s="194" t="s">
        <v>265</v>
      </c>
      <c r="E105" s="207">
        <v>99</v>
      </c>
      <c r="F105" s="8"/>
      <c r="G105" s="37"/>
      <c r="H105" s="36"/>
      <c r="I105" s="33"/>
      <c r="J105" s="33"/>
      <c r="K105" s="33"/>
      <c r="L105" s="129"/>
      <c r="M105" s="260"/>
      <c r="N105" s="269">
        <f>(TabB2[[#This Row],[förderfähiger 
Betrag nach Prüfung ÖIF (€)]]-TabB2[[#This Row],[eingereichter
Betrag (€)]])*IF(TabB2[[#This Row],[Stich-
probe]]&gt;0,1,0)</f>
        <v>0</v>
      </c>
      <c r="O105" s="19"/>
      <c r="P105" s="19"/>
      <c r="Q105" s="19"/>
      <c r="R105" s="270"/>
      <c r="S105" s="288"/>
      <c r="T105" s="288" t="str">
        <f>IF(ISERROR(VLOOKUP(TabB2[[#This Row],[Grund für Differenz]],Datenquelle!$F$3:$G$17,2,FALSE)),"",VLOOKUP(TabB2[[#This Row],[Grund für Differenz]],Datenquelle!$F$3:$G$17,2,FALSE))</f>
        <v/>
      </c>
      <c r="U105" s="270"/>
      <c r="V105" s="206"/>
      <c r="W105" s="206"/>
      <c r="X105" s="206"/>
      <c r="Y105" s="206"/>
      <c r="Z105" s="206"/>
      <c r="AA105" s="206"/>
      <c r="AB105" s="206"/>
      <c r="AC105" s="301"/>
      <c r="AD105" s="226" t="str">
        <f>IF(OR(TabB2[[#This Row],[eingereichter
Betrag (€)]]=0,TabB2[[#This Row],[eingereichter
Betrag (€)]]=""),"",COUNTA($L$6:$L105)-COUNTIF(($L$6:$L105),0))</f>
        <v/>
      </c>
      <c r="AE105" s="262">
        <f t="shared" ca="1" si="1"/>
        <v>0.78477042807968522</v>
      </c>
      <c r="AF105" s="262">
        <f>IF(TabB2[[#This Row],[Lfd.
Nr. f.
Stich-
probe]]&lt;&gt;"",TabB2[[#This Row],[Zufalls-
zahl]],0)</f>
        <v>0</v>
      </c>
      <c r="AG105" s="271">
        <f>IF(TabB2[[#This Row],[Stich-
probe]]&gt;0,IF(TabB2[[#This Row],[Differenz
förderfähig/
eingereicht nach Prüfung ÖIF (€)]]&lt;&gt;0,1,0),0)</f>
        <v>0</v>
      </c>
      <c r="AH10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4" x14ac:dyDescent="0.2">
      <c r="C106" s="226">
        <f>IF(TabB2[[#This Row],[Zufalls-
zahl wenn
lfd. Nr.]]=0,0,IF(RANK(TabB2[[#This Row],[Zufalls-
zahl wenn
lfd. Nr.]],TabB2[Zufalls-
zahl wenn
lfd. Nr.])&lt;=TabB2[[#Totals],[Zufalls-
zahl]],1,0))</f>
        <v>0</v>
      </c>
      <c r="D106" s="194" t="s">
        <v>265</v>
      </c>
      <c r="E106" s="207">
        <v>100</v>
      </c>
      <c r="F106" s="8"/>
      <c r="G106" s="37"/>
      <c r="H106" s="36"/>
      <c r="I106" s="33"/>
      <c r="J106" s="33"/>
      <c r="K106" s="33"/>
      <c r="L106" s="129"/>
      <c r="M106" s="260"/>
      <c r="N106" s="269">
        <f>(TabB2[[#This Row],[förderfähiger 
Betrag nach Prüfung ÖIF (€)]]-TabB2[[#This Row],[eingereichter
Betrag (€)]])*IF(TabB2[[#This Row],[Stich-
probe]]&gt;0,1,0)</f>
        <v>0</v>
      </c>
      <c r="O106" s="19"/>
      <c r="P106" s="19"/>
      <c r="Q106" s="19"/>
      <c r="R106" s="270"/>
      <c r="S106" s="288"/>
      <c r="T106" s="288" t="str">
        <f>IF(ISERROR(VLOOKUP(TabB2[[#This Row],[Grund für Differenz]],Datenquelle!$F$3:$G$17,2,FALSE)),"",VLOOKUP(TabB2[[#This Row],[Grund für Differenz]],Datenquelle!$F$3:$G$17,2,FALSE))</f>
        <v/>
      </c>
      <c r="U106" s="270"/>
      <c r="V106" s="206"/>
      <c r="W106" s="206"/>
      <c r="X106" s="206"/>
      <c r="Y106" s="206"/>
      <c r="Z106" s="206"/>
      <c r="AA106" s="206"/>
      <c r="AB106" s="206"/>
      <c r="AC106" s="301"/>
      <c r="AD106" s="226" t="str">
        <f>IF(OR(TabB2[[#This Row],[eingereichter
Betrag (€)]]=0,TabB2[[#This Row],[eingereichter
Betrag (€)]]=""),"",COUNTA($L$6:$L106)-COUNTIF(($L$6:$L106),0))</f>
        <v/>
      </c>
      <c r="AE106" s="262">
        <f t="shared" ca="1" si="1"/>
        <v>0.46993101206073629</v>
      </c>
      <c r="AF106" s="262">
        <f>IF(TabB2[[#This Row],[Lfd.
Nr. f.
Stich-
probe]]&lt;&gt;"",TabB2[[#This Row],[Zufalls-
zahl]],0)</f>
        <v>0</v>
      </c>
      <c r="AG106" s="271">
        <f>IF(TabB2[[#This Row],[Stich-
probe]]&gt;0,IF(TabB2[[#This Row],[Differenz
förderfähig/
eingereicht nach Prüfung ÖIF (€)]]&lt;&gt;0,1,0),0)</f>
        <v>0</v>
      </c>
      <c r="AH10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4" x14ac:dyDescent="0.2">
      <c r="C107" s="226">
        <f>IF(TabB2[[#This Row],[Zufalls-
zahl wenn
lfd. Nr.]]=0,0,IF(RANK(TabB2[[#This Row],[Zufalls-
zahl wenn
lfd. Nr.]],TabB2[Zufalls-
zahl wenn
lfd. Nr.])&lt;=TabB2[[#Totals],[Zufalls-
zahl]],1,0))</f>
        <v>0</v>
      </c>
      <c r="D107" s="194" t="s">
        <v>265</v>
      </c>
      <c r="E107" s="207">
        <v>101</v>
      </c>
      <c r="F107" s="8"/>
      <c r="G107" s="37"/>
      <c r="H107" s="36"/>
      <c r="I107" s="33"/>
      <c r="J107" s="33"/>
      <c r="K107" s="33"/>
      <c r="L107" s="129"/>
      <c r="M107" s="260"/>
      <c r="N107" s="269">
        <f>(TabB2[[#This Row],[förderfähiger 
Betrag nach Prüfung ÖIF (€)]]-TabB2[[#This Row],[eingereichter
Betrag (€)]])*IF(TabB2[[#This Row],[Stich-
probe]]&gt;0,1,0)</f>
        <v>0</v>
      </c>
      <c r="O107" s="19"/>
      <c r="P107" s="19"/>
      <c r="Q107" s="19"/>
      <c r="R107" s="270"/>
      <c r="S107" s="288"/>
      <c r="T107" s="288" t="str">
        <f>IF(ISERROR(VLOOKUP(TabB2[[#This Row],[Grund für Differenz]],Datenquelle!$F$3:$G$17,2,FALSE)),"",VLOOKUP(TabB2[[#This Row],[Grund für Differenz]],Datenquelle!$F$3:$G$17,2,FALSE))</f>
        <v/>
      </c>
      <c r="U107" s="270"/>
      <c r="V107" s="206"/>
      <c r="W107" s="206"/>
      <c r="X107" s="206"/>
      <c r="Y107" s="206"/>
      <c r="Z107" s="206"/>
      <c r="AA107" s="206"/>
      <c r="AB107" s="206"/>
      <c r="AC107" s="301"/>
      <c r="AD107" s="226" t="str">
        <f>IF(OR(TabB2[[#This Row],[eingereichter
Betrag (€)]]=0,TabB2[[#This Row],[eingereichter
Betrag (€)]]=""),"",COUNTA($L$6:$L107)-COUNTIF(($L$6:$L107),0))</f>
        <v/>
      </c>
      <c r="AE107" s="262">
        <f t="shared" ca="1" si="1"/>
        <v>0.9767916094342034</v>
      </c>
      <c r="AF107" s="262">
        <f>IF(TabB2[[#This Row],[Lfd.
Nr. f.
Stich-
probe]]&lt;&gt;"",TabB2[[#This Row],[Zufalls-
zahl]],0)</f>
        <v>0</v>
      </c>
      <c r="AG107" s="271">
        <f>IF(TabB2[[#This Row],[Stich-
probe]]&gt;0,IF(TabB2[[#This Row],[Differenz
förderfähig/
eingereicht nach Prüfung ÖIF (€)]]&lt;&gt;0,1,0),0)</f>
        <v>0</v>
      </c>
      <c r="AH10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4" x14ac:dyDescent="0.2">
      <c r="C108" s="226">
        <f>IF(TabB2[[#This Row],[Zufalls-
zahl wenn
lfd. Nr.]]=0,0,IF(RANK(TabB2[[#This Row],[Zufalls-
zahl wenn
lfd. Nr.]],TabB2[Zufalls-
zahl wenn
lfd. Nr.])&lt;=TabB2[[#Totals],[Zufalls-
zahl]],1,0))</f>
        <v>0</v>
      </c>
      <c r="D108" s="194" t="s">
        <v>265</v>
      </c>
      <c r="E108" s="207">
        <v>102</v>
      </c>
      <c r="F108" s="8"/>
      <c r="G108" s="37"/>
      <c r="H108" s="36"/>
      <c r="I108" s="33"/>
      <c r="J108" s="33"/>
      <c r="K108" s="33"/>
      <c r="L108" s="129"/>
      <c r="M108" s="260"/>
      <c r="N108" s="269">
        <f>(TabB2[[#This Row],[förderfähiger 
Betrag nach Prüfung ÖIF (€)]]-TabB2[[#This Row],[eingereichter
Betrag (€)]])*IF(TabB2[[#This Row],[Stich-
probe]]&gt;0,1,0)</f>
        <v>0</v>
      </c>
      <c r="O108" s="19"/>
      <c r="P108" s="19"/>
      <c r="Q108" s="19"/>
      <c r="R108" s="270"/>
      <c r="S108" s="288"/>
      <c r="T108" s="288" t="str">
        <f>IF(ISERROR(VLOOKUP(TabB2[[#This Row],[Grund für Differenz]],Datenquelle!$F$3:$G$17,2,FALSE)),"",VLOOKUP(TabB2[[#This Row],[Grund für Differenz]],Datenquelle!$F$3:$G$17,2,FALSE))</f>
        <v/>
      </c>
      <c r="U108" s="270"/>
      <c r="V108" s="206"/>
      <c r="W108" s="206"/>
      <c r="X108" s="206"/>
      <c r="Y108" s="206"/>
      <c r="Z108" s="206"/>
      <c r="AA108" s="206"/>
      <c r="AB108" s="206"/>
      <c r="AC108" s="301"/>
      <c r="AD108" s="226" t="str">
        <f>IF(OR(TabB2[[#This Row],[eingereichter
Betrag (€)]]=0,TabB2[[#This Row],[eingereichter
Betrag (€)]]=""),"",COUNTA($L$6:$L108)-COUNTIF(($L$6:$L108),0))</f>
        <v/>
      </c>
      <c r="AE108" s="262">
        <f t="shared" ca="1" si="1"/>
        <v>0.72595089339431951</v>
      </c>
      <c r="AF108" s="262">
        <f>IF(TabB2[[#This Row],[Lfd.
Nr. f.
Stich-
probe]]&lt;&gt;"",TabB2[[#This Row],[Zufalls-
zahl]],0)</f>
        <v>0</v>
      </c>
      <c r="AG108" s="271">
        <f>IF(TabB2[[#This Row],[Stich-
probe]]&gt;0,IF(TabB2[[#This Row],[Differenz
förderfähig/
eingereicht nach Prüfung ÖIF (€)]]&lt;&gt;0,1,0),0)</f>
        <v>0</v>
      </c>
      <c r="AH10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4" x14ac:dyDescent="0.2">
      <c r="C109" s="226">
        <f>IF(TabB2[[#This Row],[Zufalls-
zahl wenn
lfd. Nr.]]=0,0,IF(RANK(TabB2[[#This Row],[Zufalls-
zahl wenn
lfd. Nr.]],TabB2[Zufalls-
zahl wenn
lfd. Nr.])&lt;=TabB2[[#Totals],[Zufalls-
zahl]],1,0))</f>
        <v>0</v>
      </c>
      <c r="D109" s="194" t="s">
        <v>265</v>
      </c>
      <c r="E109" s="207">
        <v>103</v>
      </c>
      <c r="F109" s="8"/>
      <c r="G109" s="37"/>
      <c r="H109" s="36"/>
      <c r="I109" s="33"/>
      <c r="J109" s="33"/>
      <c r="K109" s="33"/>
      <c r="L109" s="129"/>
      <c r="M109" s="260"/>
      <c r="N109" s="269">
        <f>(TabB2[[#This Row],[förderfähiger 
Betrag nach Prüfung ÖIF (€)]]-TabB2[[#This Row],[eingereichter
Betrag (€)]])*IF(TabB2[[#This Row],[Stich-
probe]]&gt;0,1,0)</f>
        <v>0</v>
      </c>
      <c r="O109" s="19"/>
      <c r="P109" s="19"/>
      <c r="Q109" s="19"/>
      <c r="R109" s="270"/>
      <c r="S109" s="288"/>
      <c r="T109" s="288" t="str">
        <f>IF(ISERROR(VLOOKUP(TabB2[[#This Row],[Grund für Differenz]],Datenquelle!$F$3:$G$17,2,FALSE)),"",VLOOKUP(TabB2[[#This Row],[Grund für Differenz]],Datenquelle!$F$3:$G$17,2,FALSE))</f>
        <v/>
      </c>
      <c r="U109" s="270"/>
      <c r="V109" s="206"/>
      <c r="W109" s="206"/>
      <c r="X109" s="206"/>
      <c r="Y109" s="206"/>
      <c r="Z109" s="206"/>
      <c r="AA109" s="206"/>
      <c r="AB109" s="206"/>
      <c r="AC109" s="301"/>
      <c r="AD109" s="226" t="str">
        <f>IF(OR(TabB2[[#This Row],[eingereichter
Betrag (€)]]=0,TabB2[[#This Row],[eingereichter
Betrag (€)]]=""),"",COUNTA($L$6:$L109)-COUNTIF(($L$6:$L109),0))</f>
        <v/>
      </c>
      <c r="AE109" s="262">
        <f t="shared" ca="1" si="1"/>
        <v>0.52393727572059723</v>
      </c>
      <c r="AF109" s="262">
        <f>IF(TabB2[[#This Row],[Lfd.
Nr. f.
Stich-
probe]]&lt;&gt;"",TabB2[[#This Row],[Zufalls-
zahl]],0)</f>
        <v>0</v>
      </c>
      <c r="AG109" s="271">
        <f>IF(TabB2[[#This Row],[Stich-
probe]]&gt;0,IF(TabB2[[#This Row],[Differenz
förderfähig/
eingereicht nach Prüfung ÖIF (€)]]&lt;&gt;0,1,0),0)</f>
        <v>0</v>
      </c>
      <c r="AH10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4" x14ac:dyDescent="0.2">
      <c r="C110" s="226">
        <f>IF(TabB2[[#This Row],[Zufalls-
zahl wenn
lfd. Nr.]]=0,0,IF(RANK(TabB2[[#This Row],[Zufalls-
zahl wenn
lfd. Nr.]],TabB2[Zufalls-
zahl wenn
lfd. Nr.])&lt;=TabB2[[#Totals],[Zufalls-
zahl]],1,0))</f>
        <v>0</v>
      </c>
      <c r="D110" s="194" t="s">
        <v>265</v>
      </c>
      <c r="E110" s="207">
        <v>104</v>
      </c>
      <c r="F110" s="8"/>
      <c r="G110" s="37"/>
      <c r="H110" s="36"/>
      <c r="I110" s="33"/>
      <c r="J110" s="33"/>
      <c r="K110" s="33"/>
      <c r="L110" s="129"/>
      <c r="M110" s="260"/>
      <c r="N110" s="269">
        <f>(TabB2[[#This Row],[förderfähiger 
Betrag nach Prüfung ÖIF (€)]]-TabB2[[#This Row],[eingereichter
Betrag (€)]])*IF(TabB2[[#This Row],[Stich-
probe]]&gt;0,1,0)</f>
        <v>0</v>
      </c>
      <c r="O110" s="19"/>
      <c r="P110" s="19"/>
      <c r="Q110" s="19"/>
      <c r="R110" s="270"/>
      <c r="S110" s="288"/>
      <c r="T110" s="288" t="str">
        <f>IF(ISERROR(VLOOKUP(TabB2[[#This Row],[Grund für Differenz]],Datenquelle!$F$3:$G$17,2,FALSE)),"",VLOOKUP(TabB2[[#This Row],[Grund für Differenz]],Datenquelle!$F$3:$G$17,2,FALSE))</f>
        <v/>
      </c>
      <c r="U110" s="270"/>
      <c r="V110" s="206"/>
      <c r="W110" s="206"/>
      <c r="X110" s="206"/>
      <c r="Y110" s="206"/>
      <c r="Z110" s="206"/>
      <c r="AA110" s="206"/>
      <c r="AB110" s="206"/>
      <c r="AC110" s="301"/>
      <c r="AD110" s="226" t="str">
        <f>IF(OR(TabB2[[#This Row],[eingereichter
Betrag (€)]]=0,TabB2[[#This Row],[eingereichter
Betrag (€)]]=""),"",COUNTA($L$6:$L110)-COUNTIF(($L$6:$L110),0))</f>
        <v/>
      </c>
      <c r="AE110" s="262">
        <f t="shared" ca="1" si="1"/>
        <v>0.59895029118671972</v>
      </c>
      <c r="AF110" s="262">
        <f>IF(TabB2[[#This Row],[Lfd.
Nr. f.
Stich-
probe]]&lt;&gt;"",TabB2[[#This Row],[Zufalls-
zahl]],0)</f>
        <v>0</v>
      </c>
      <c r="AG110" s="271">
        <f>IF(TabB2[[#This Row],[Stich-
probe]]&gt;0,IF(TabB2[[#This Row],[Differenz
förderfähig/
eingereicht nach Prüfung ÖIF (€)]]&lt;&gt;0,1,0),0)</f>
        <v>0</v>
      </c>
      <c r="AH11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4" x14ac:dyDescent="0.2">
      <c r="C111" s="226">
        <f>IF(TabB2[[#This Row],[Zufalls-
zahl wenn
lfd. Nr.]]=0,0,IF(RANK(TabB2[[#This Row],[Zufalls-
zahl wenn
lfd. Nr.]],TabB2[Zufalls-
zahl wenn
lfd. Nr.])&lt;=TabB2[[#Totals],[Zufalls-
zahl]],1,0))</f>
        <v>0</v>
      </c>
      <c r="D111" s="194" t="s">
        <v>265</v>
      </c>
      <c r="E111" s="207">
        <v>105</v>
      </c>
      <c r="F111" s="8"/>
      <c r="G111" s="37"/>
      <c r="H111" s="36"/>
      <c r="I111" s="33"/>
      <c r="J111" s="33"/>
      <c r="K111" s="33"/>
      <c r="L111" s="129"/>
      <c r="M111" s="260"/>
      <c r="N111" s="269">
        <f>(TabB2[[#This Row],[förderfähiger 
Betrag nach Prüfung ÖIF (€)]]-TabB2[[#This Row],[eingereichter
Betrag (€)]])*IF(TabB2[[#This Row],[Stich-
probe]]&gt;0,1,0)</f>
        <v>0</v>
      </c>
      <c r="O111" s="19"/>
      <c r="P111" s="19"/>
      <c r="Q111" s="19"/>
      <c r="R111" s="270"/>
      <c r="S111" s="288"/>
      <c r="T111" s="288" t="str">
        <f>IF(ISERROR(VLOOKUP(TabB2[[#This Row],[Grund für Differenz]],Datenquelle!$F$3:$G$17,2,FALSE)),"",VLOOKUP(TabB2[[#This Row],[Grund für Differenz]],Datenquelle!$F$3:$G$17,2,FALSE))</f>
        <v/>
      </c>
      <c r="U111" s="270"/>
      <c r="V111" s="206"/>
      <c r="W111" s="206"/>
      <c r="X111" s="206"/>
      <c r="Y111" s="206"/>
      <c r="Z111" s="206"/>
      <c r="AA111" s="206"/>
      <c r="AB111" s="206"/>
      <c r="AC111" s="301"/>
      <c r="AD111" s="226" t="str">
        <f>IF(OR(TabB2[[#This Row],[eingereichter
Betrag (€)]]=0,TabB2[[#This Row],[eingereichter
Betrag (€)]]=""),"",COUNTA($L$6:$L111)-COUNTIF(($L$6:$L111),0))</f>
        <v/>
      </c>
      <c r="AE111" s="262">
        <f t="shared" ca="1" si="1"/>
        <v>0.6567325826242173</v>
      </c>
      <c r="AF111" s="262">
        <f>IF(TabB2[[#This Row],[Lfd.
Nr. f.
Stich-
probe]]&lt;&gt;"",TabB2[[#This Row],[Zufalls-
zahl]],0)</f>
        <v>0</v>
      </c>
      <c r="AG111" s="271">
        <f>IF(TabB2[[#This Row],[Stich-
probe]]&gt;0,IF(TabB2[[#This Row],[Differenz
förderfähig/
eingereicht nach Prüfung ÖIF (€)]]&lt;&gt;0,1,0),0)</f>
        <v>0</v>
      </c>
      <c r="AH11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4" x14ac:dyDescent="0.2">
      <c r="C112" s="226">
        <f>IF(TabB2[[#This Row],[Zufalls-
zahl wenn
lfd. Nr.]]=0,0,IF(RANK(TabB2[[#This Row],[Zufalls-
zahl wenn
lfd. Nr.]],TabB2[Zufalls-
zahl wenn
lfd. Nr.])&lt;=TabB2[[#Totals],[Zufalls-
zahl]],1,0))</f>
        <v>0</v>
      </c>
      <c r="D112" s="194" t="s">
        <v>265</v>
      </c>
      <c r="E112" s="207">
        <v>106</v>
      </c>
      <c r="F112" s="8"/>
      <c r="G112" s="37"/>
      <c r="H112" s="36"/>
      <c r="I112" s="33"/>
      <c r="J112" s="33"/>
      <c r="K112" s="33"/>
      <c r="L112" s="129"/>
      <c r="M112" s="260"/>
      <c r="N112" s="269">
        <f>(TabB2[[#This Row],[förderfähiger 
Betrag nach Prüfung ÖIF (€)]]-TabB2[[#This Row],[eingereichter
Betrag (€)]])*IF(TabB2[[#This Row],[Stich-
probe]]&gt;0,1,0)</f>
        <v>0</v>
      </c>
      <c r="O112" s="19"/>
      <c r="P112" s="19"/>
      <c r="Q112" s="19"/>
      <c r="R112" s="270"/>
      <c r="S112" s="288"/>
      <c r="T112" s="288" t="str">
        <f>IF(ISERROR(VLOOKUP(TabB2[[#This Row],[Grund für Differenz]],Datenquelle!$F$3:$G$17,2,FALSE)),"",VLOOKUP(TabB2[[#This Row],[Grund für Differenz]],Datenquelle!$F$3:$G$17,2,FALSE))</f>
        <v/>
      </c>
      <c r="U112" s="270"/>
      <c r="V112" s="206"/>
      <c r="W112" s="206"/>
      <c r="X112" s="206"/>
      <c r="Y112" s="206"/>
      <c r="Z112" s="206"/>
      <c r="AA112" s="206"/>
      <c r="AB112" s="206"/>
      <c r="AC112" s="301"/>
      <c r="AD112" s="226" t="str">
        <f>IF(OR(TabB2[[#This Row],[eingereichter
Betrag (€)]]=0,TabB2[[#This Row],[eingereichter
Betrag (€)]]=""),"",COUNTA($L$6:$L112)-COUNTIF(($L$6:$L112),0))</f>
        <v/>
      </c>
      <c r="AE112" s="262">
        <f t="shared" ca="1" si="1"/>
        <v>0.6127879190200437</v>
      </c>
      <c r="AF112" s="262">
        <f>IF(TabB2[[#This Row],[Lfd.
Nr. f.
Stich-
probe]]&lt;&gt;"",TabB2[[#This Row],[Zufalls-
zahl]],0)</f>
        <v>0</v>
      </c>
      <c r="AG112" s="271">
        <f>IF(TabB2[[#This Row],[Stich-
probe]]&gt;0,IF(TabB2[[#This Row],[Differenz
förderfähig/
eingereicht nach Prüfung ÖIF (€)]]&lt;&gt;0,1,0),0)</f>
        <v>0</v>
      </c>
      <c r="AH11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4" x14ac:dyDescent="0.2">
      <c r="C113" s="226">
        <f>IF(TabB2[[#This Row],[Zufalls-
zahl wenn
lfd. Nr.]]=0,0,IF(RANK(TabB2[[#This Row],[Zufalls-
zahl wenn
lfd. Nr.]],TabB2[Zufalls-
zahl wenn
lfd. Nr.])&lt;=TabB2[[#Totals],[Zufalls-
zahl]],1,0))</f>
        <v>0</v>
      </c>
      <c r="D113" s="194" t="s">
        <v>265</v>
      </c>
      <c r="E113" s="207">
        <v>107</v>
      </c>
      <c r="F113" s="8"/>
      <c r="G113" s="37"/>
      <c r="H113" s="36"/>
      <c r="I113" s="33"/>
      <c r="J113" s="33"/>
      <c r="K113" s="33"/>
      <c r="L113" s="129"/>
      <c r="M113" s="260"/>
      <c r="N113" s="269">
        <f>(TabB2[[#This Row],[förderfähiger 
Betrag nach Prüfung ÖIF (€)]]-TabB2[[#This Row],[eingereichter
Betrag (€)]])*IF(TabB2[[#This Row],[Stich-
probe]]&gt;0,1,0)</f>
        <v>0</v>
      </c>
      <c r="O113" s="19"/>
      <c r="P113" s="19"/>
      <c r="Q113" s="19"/>
      <c r="R113" s="270"/>
      <c r="S113" s="288"/>
      <c r="T113" s="288" t="str">
        <f>IF(ISERROR(VLOOKUP(TabB2[[#This Row],[Grund für Differenz]],Datenquelle!$F$3:$G$17,2,FALSE)),"",VLOOKUP(TabB2[[#This Row],[Grund für Differenz]],Datenquelle!$F$3:$G$17,2,FALSE))</f>
        <v/>
      </c>
      <c r="U113" s="270"/>
      <c r="V113" s="206"/>
      <c r="W113" s="206"/>
      <c r="X113" s="206"/>
      <c r="Y113" s="206"/>
      <c r="Z113" s="206"/>
      <c r="AA113" s="206"/>
      <c r="AB113" s="206"/>
      <c r="AC113" s="301"/>
      <c r="AD113" s="226" t="str">
        <f>IF(OR(TabB2[[#This Row],[eingereichter
Betrag (€)]]=0,TabB2[[#This Row],[eingereichter
Betrag (€)]]=""),"",COUNTA($L$6:$L113)-COUNTIF(($L$6:$L113),0))</f>
        <v/>
      </c>
      <c r="AE113" s="262">
        <f t="shared" ca="1" si="1"/>
        <v>0.85881965201606958</v>
      </c>
      <c r="AF113" s="262">
        <f>IF(TabB2[[#This Row],[Lfd.
Nr. f.
Stich-
probe]]&lt;&gt;"",TabB2[[#This Row],[Zufalls-
zahl]],0)</f>
        <v>0</v>
      </c>
      <c r="AG113" s="271">
        <f>IF(TabB2[[#This Row],[Stich-
probe]]&gt;0,IF(TabB2[[#This Row],[Differenz
förderfähig/
eingereicht nach Prüfung ÖIF (€)]]&lt;&gt;0,1,0),0)</f>
        <v>0</v>
      </c>
      <c r="AH11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4" x14ac:dyDescent="0.2">
      <c r="C114" s="226">
        <f>IF(TabB2[[#This Row],[Zufalls-
zahl wenn
lfd. Nr.]]=0,0,IF(RANK(TabB2[[#This Row],[Zufalls-
zahl wenn
lfd. Nr.]],TabB2[Zufalls-
zahl wenn
lfd. Nr.])&lt;=TabB2[[#Totals],[Zufalls-
zahl]],1,0))</f>
        <v>0</v>
      </c>
      <c r="D114" s="194" t="s">
        <v>265</v>
      </c>
      <c r="E114" s="207">
        <v>108</v>
      </c>
      <c r="F114" s="8"/>
      <c r="G114" s="37"/>
      <c r="H114" s="36"/>
      <c r="I114" s="33"/>
      <c r="J114" s="33"/>
      <c r="K114" s="33"/>
      <c r="L114" s="129"/>
      <c r="M114" s="260"/>
      <c r="N114" s="269">
        <f>(TabB2[[#This Row],[förderfähiger 
Betrag nach Prüfung ÖIF (€)]]-TabB2[[#This Row],[eingereichter
Betrag (€)]])*IF(TabB2[[#This Row],[Stich-
probe]]&gt;0,1,0)</f>
        <v>0</v>
      </c>
      <c r="O114" s="19"/>
      <c r="P114" s="19"/>
      <c r="Q114" s="19"/>
      <c r="R114" s="270"/>
      <c r="S114" s="288"/>
      <c r="T114" s="288" t="str">
        <f>IF(ISERROR(VLOOKUP(TabB2[[#This Row],[Grund für Differenz]],Datenquelle!$F$3:$G$17,2,FALSE)),"",VLOOKUP(TabB2[[#This Row],[Grund für Differenz]],Datenquelle!$F$3:$G$17,2,FALSE))</f>
        <v/>
      </c>
      <c r="U114" s="270"/>
      <c r="V114" s="206"/>
      <c r="W114" s="206"/>
      <c r="X114" s="206"/>
      <c r="Y114" s="206"/>
      <c r="Z114" s="206"/>
      <c r="AA114" s="206"/>
      <c r="AB114" s="206"/>
      <c r="AC114" s="301"/>
      <c r="AD114" s="226" t="str">
        <f>IF(OR(TabB2[[#This Row],[eingereichter
Betrag (€)]]=0,TabB2[[#This Row],[eingereichter
Betrag (€)]]=""),"",COUNTA($L$6:$L114)-COUNTIF(($L$6:$L114),0))</f>
        <v/>
      </c>
      <c r="AE114" s="262">
        <f t="shared" ca="1" si="1"/>
        <v>1.9304253321994591E-2</v>
      </c>
      <c r="AF114" s="262">
        <f>IF(TabB2[[#This Row],[Lfd.
Nr. f.
Stich-
probe]]&lt;&gt;"",TabB2[[#This Row],[Zufalls-
zahl]],0)</f>
        <v>0</v>
      </c>
      <c r="AG114" s="271">
        <f>IF(TabB2[[#This Row],[Stich-
probe]]&gt;0,IF(TabB2[[#This Row],[Differenz
förderfähig/
eingereicht nach Prüfung ÖIF (€)]]&lt;&gt;0,1,0),0)</f>
        <v>0</v>
      </c>
      <c r="AH11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4" x14ac:dyDescent="0.2">
      <c r="C115" s="226">
        <f>IF(TabB2[[#This Row],[Zufalls-
zahl wenn
lfd. Nr.]]=0,0,IF(RANK(TabB2[[#This Row],[Zufalls-
zahl wenn
lfd. Nr.]],TabB2[Zufalls-
zahl wenn
lfd. Nr.])&lt;=TabB2[[#Totals],[Zufalls-
zahl]],1,0))</f>
        <v>0</v>
      </c>
      <c r="D115" s="194" t="s">
        <v>265</v>
      </c>
      <c r="E115" s="207">
        <v>109</v>
      </c>
      <c r="F115" s="8"/>
      <c r="G115" s="37"/>
      <c r="H115" s="36"/>
      <c r="I115" s="33"/>
      <c r="J115" s="33"/>
      <c r="K115" s="33"/>
      <c r="L115" s="129"/>
      <c r="M115" s="260"/>
      <c r="N115" s="269">
        <f>(TabB2[[#This Row],[förderfähiger 
Betrag nach Prüfung ÖIF (€)]]-TabB2[[#This Row],[eingereichter
Betrag (€)]])*IF(TabB2[[#This Row],[Stich-
probe]]&gt;0,1,0)</f>
        <v>0</v>
      </c>
      <c r="O115" s="19"/>
      <c r="P115" s="19"/>
      <c r="Q115" s="19"/>
      <c r="R115" s="270"/>
      <c r="S115" s="288"/>
      <c r="T115" s="288" t="str">
        <f>IF(ISERROR(VLOOKUP(TabB2[[#This Row],[Grund für Differenz]],Datenquelle!$F$3:$G$17,2,FALSE)),"",VLOOKUP(TabB2[[#This Row],[Grund für Differenz]],Datenquelle!$F$3:$G$17,2,FALSE))</f>
        <v/>
      </c>
      <c r="U115" s="270"/>
      <c r="V115" s="206"/>
      <c r="W115" s="206"/>
      <c r="X115" s="206"/>
      <c r="Y115" s="206"/>
      <c r="Z115" s="206"/>
      <c r="AA115" s="206"/>
      <c r="AB115" s="206"/>
      <c r="AC115" s="301"/>
      <c r="AD115" s="226" t="str">
        <f>IF(OR(TabB2[[#This Row],[eingereichter
Betrag (€)]]=0,TabB2[[#This Row],[eingereichter
Betrag (€)]]=""),"",COUNTA($L$6:$L115)-COUNTIF(($L$6:$L115),0))</f>
        <v/>
      </c>
      <c r="AE115" s="262">
        <f t="shared" ca="1" si="1"/>
        <v>0.81747658457880279</v>
      </c>
      <c r="AF115" s="262">
        <f>IF(TabB2[[#This Row],[Lfd.
Nr. f.
Stich-
probe]]&lt;&gt;"",TabB2[[#This Row],[Zufalls-
zahl]],0)</f>
        <v>0</v>
      </c>
      <c r="AG115" s="271">
        <f>IF(TabB2[[#This Row],[Stich-
probe]]&gt;0,IF(TabB2[[#This Row],[Differenz
förderfähig/
eingereicht nach Prüfung ÖIF (€)]]&lt;&gt;0,1,0),0)</f>
        <v>0</v>
      </c>
      <c r="AH11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4" x14ac:dyDescent="0.2">
      <c r="C116" s="226">
        <f>IF(TabB2[[#This Row],[Zufalls-
zahl wenn
lfd. Nr.]]=0,0,IF(RANK(TabB2[[#This Row],[Zufalls-
zahl wenn
lfd. Nr.]],TabB2[Zufalls-
zahl wenn
lfd. Nr.])&lt;=TabB2[[#Totals],[Zufalls-
zahl]],1,0))</f>
        <v>0</v>
      </c>
      <c r="D116" s="194" t="s">
        <v>265</v>
      </c>
      <c r="E116" s="207">
        <v>110</v>
      </c>
      <c r="F116" s="8"/>
      <c r="G116" s="37"/>
      <c r="H116" s="36"/>
      <c r="I116" s="33"/>
      <c r="J116" s="33"/>
      <c r="K116" s="33"/>
      <c r="L116" s="129"/>
      <c r="M116" s="260"/>
      <c r="N116" s="269">
        <f>(TabB2[[#This Row],[förderfähiger 
Betrag nach Prüfung ÖIF (€)]]-TabB2[[#This Row],[eingereichter
Betrag (€)]])*IF(TabB2[[#This Row],[Stich-
probe]]&gt;0,1,0)</f>
        <v>0</v>
      </c>
      <c r="O116" s="19"/>
      <c r="P116" s="19"/>
      <c r="Q116" s="19"/>
      <c r="R116" s="270"/>
      <c r="S116" s="288"/>
      <c r="T116" s="288" t="str">
        <f>IF(ISERROR(VLOOKUP(TabB2[[#This Row],[Grund für Differenz]],Datenquelle!$F$3:$G$17,2,FALSE)),"",VLOOKUP(TabB2[[#This Row],[Grund für Differenz]],Datenquelle!$F$3:$G$17,2,FALSE))</f>
        <v/>
      </c>
      <c r="U116" s="270"/>
      <c r="V116" s="206"/>
      <c r="W116" s="206"/>
      <c r="X116" s="206"/>
      <c r="Y116" s="206"/>
      <c r="Z116" s="206"/>
      <c r="AA116" s="206"/>
      <c r="AB116" s="206"/>
      <c r="AC116" s="301"/>
      <c r="AD116" s="226" t="str">
        <f>IF(OR(TabB2[[#This Row],[eingereichter
Betrag (€)]]=0,TabB2[[#This Row],[eingereichter
Betrag (€)]]=""),"",COUNTA($L$6:$L116)-COUNTIF(($L$6:$L116),0))</f>
        <v/>
      </c>
      <c r="AE116" s="262">
        <f t="shared" ca="1" si="1"/>
        <v>0.52423981728428914</v>
      </c>
      <c r="AF116" s="262">
        <f>IF(TabB2[[#This Row],[Lfd.
Nr. f.
Stich-
probe]]&lt;&gt;"",TabB2[[#This Row],[Zufalls-
zahl]],0)</f>
        <v>0</v>
      </c>
      <c r="AG116" s="271">
        <f>IF(TabB2[[#This Row],[Stich-
probe]]&gt;0,IF(TabB2[[#This Row],[Differenz
förderfähig/
eingereicht nach Prüfung ÖIF (€)]]&lt;&gt;0,1,0),0)</f>
        <v>0</v>
      </c>
      <c r="AH11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4" x14ac:dyDescent="0.2">
      <c r="C117" s="226">
        <f>IF(TabB2[[#This Row],[Zufalls-
zahl wenn
lfd. Nr.]]=0,0,IF(RANK(TabB2[[#This Row],[Zufalls-
zahl wenn
lfd. Nr.]],TabB2[Zufalls-
zahl wenn
lfd. Nr.])&lt;=TabB2[[#Totals],[Zufalls-
zahl]],1,0))</f>
        <v>0</v>
      </c>
      <c r="D117" s="194" t="s">
        <v>265</v>
      </c>
      <c r="E117" s="207">
        <v>111</v>
      </c>
      <c r="F117" s="8"/>
      <c r="G117" s="37"/>
      <c r="H117" s="36"/>
      <c r="I117" s="33"/>
      <c r="J117" s="33"/>
      <c r="K117" s="33"/>
      <c r="L117" s="129"/>
      <c r="M117" s="260"/>
      <c r="N117" s="269">
        <f>(TabB2[[#This Row],[förderfähiger 
Betrag nach Prüfung ÖIF (€)]]-TabB2[[#This Row],[eingereichter
Betrag (€)]])*IF(TabB2[[#This Row],[Stich-
probe]]&gt;0,1,0)</f>
        <v>0</v>
      </c>
      <c r="O117" s="19"/>
      <c r="P117" s="19"/>
      <c r="Q117" s="19"/>
      <c r="R117" s="270"/>
      <c r="S117" s="288"/>
      <c r="T117" s="288" t="str">
        <f>IF(ISERROR(VLOOKUP(TabB2[[#This Row],[Grund für Differenz]],Datenquelle!$F$3:$G$17,2,FALSE)),"",VLOOKUP(TabB2[[#This Row],[Grund für Differenz]],Datenquelle!$F$3:$G$17,2,FALSE))</f>
        <v/>
      </c>
      <c r="U117" s="270"/>
      <c r="V117" s="206"/>
      <c r="W117" s="206"/>
      <c r="X117" s="206"/>
      <c r="Y117" s="206"/>
      <c r="Z117" s="206"/>
      <c r="AA117" s="206"/>
      <c r="AB117" s="206"/>
      <c r="AC117" s="301"/>
      <c r="AD117" s="226" t="str">
        <f>IF(OR(TabB2[[#This Row],[eingereichter
Betrag (€)]]=0,TabB2[[#This Row],[eingereichter
Betrag (€)]]=""),"",COUNTA($L$6:$L117)-COUNTIF(($L$6:$L117),0))</f>
        <v/>
      </c>
      <c r="AE117" s="262">
        <f t="shared" ca="1" si="1"/>
        <v>0.91788516391655706</v>
      </c>
      <c r="AF117" s="262">
        <f>IF(TabB2[[#This Row],[Lfd.
Nr. f.
Stich-
probe]]&lt;&gt;"",TabB2[[#This Row],[Zufalls-
zahl]],0)</f>
        <v>0</v>
      </c>
      <c r="AG117" s="271">
        <f>IF(TabB2[[#This Row],[Stich-
probe]]&gt;0,IF(TabB2[[#This Row],[Differenz
förderfähig/
eingereicht nach Prüfung ÖIF (€)]]&lt;&gt;0,1,0),0)</f>
        <v>0</v>
      </c>
      <c r="AH11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4" x14ac:dyDescent="0.2">
      <c r="C118" s="226">
        <f>IF(TabB2[[#This Row],[Zufalls-
zahl wenn
lfd. Nr.]]=0,0,IF(RANK(TabB2[[#This Row],[Zufalls-
zahl wenn
lfd. Nr.]],TabB2[Zufalls-
zahl wenn
lfd. Nr.])&lt;=TabB2[[#Totals],[Zufalls-
zahl]],1,0))</f>
        <v>0</v>
      </c>
      <c r="D118" s="194" t="s">
        <v>265</v>
      </c>
      <c r="E118" s="207">
        <v>112</v>
      </c>
      <c r="F118" s="8"/>
      <c r="G118" s="37"/>
      <c r="H118" s="36"/>
      <c r="I118" s="33"/>
      <c r="J118" s="33"/>
      <c r="K118" s="33"/>
      <c r="L118" s="129"/>
      <c r="M118" s="260"/>
      <c r="N118" s="269">
        <f>(TabB2[[#This Row],[förderfähiger 
Betrag nach Prüfung ÖIF (€)]]-TabB2[[#This Row],[eingereichter
Betrag (€)]])*IF(TabB2[[#This Row],[Stich-
probe]]&gt;0,1,0)</f>
        <v>0</v>
      </c>
      <c r="O118" s="19"/>
      <c r="P118" s="19"/>
      <c r="Q118" s="19"/>
      <c r="R118" s="270"/>
      <c r="S118" s="288"/>
      <c r="T118" s="288" t="str">
        <f>IF(ISERROR(VLOOKUP(TabB2[[#This Row],[Grund für Differenz]],Datenquelle!$F$3:$G$17,2,FALSE)),"",VLOOKUP(TabB2[[#This Row],[Grund für Differenz]],Datenquelle!$F$3:$G$17,2,FALSE))</f>
        <v/>
      </c>
      <c r="U118" s="270"/>
      <c r="V118" s="206"/>
      <c r="W118" s="206"/>
      <c r="X118" s="206"/>
      <c r="Y118" s="206"/>
      <c r="Z118" s="206"/>
      <c r="AA118" s="206"/>
      <c r="AB118" s="206"/>
      <c r="AC118" s="301"/>
      <c r="AD118" s="226" t="str">
        <f>IF(OR(TabB2[[#This Row],[eingereichter
Betrag (€)]]=0,TabB2[[#This Row],[eingereichter
Betrag (€)]]=""),"",COUNTA($L$6:$L118)-COUNTIF(($L$6:$L118),0))</f>
        <v/>
      </c>
      <c r="AE118" s="262">
        <f t="shared" ca="1" si="1"/>
        <v>0.45730272108277936</v>
      </c>
      <c r="AF118" s="262">
        <f>IF(TabB2[[#This Row],[Lfd.
Nr. f.
Stich-
probe]]&lt;&gt;"",TabB2[[#This Row],[Zufalls-
zahl]],0)</f>
        <v>0</v>
      </c>
      <c r="AG118" s="271">
        <f>IF(TabB2[[#This Row],[Stich-
probe]]&gt;0,IF(TabB2[[#This Row],[Differenz
förderfähig/
eingereicht nach Prüfung ÖIF (€)]]&lt;&gt;0,1,0),0)</f>
        <v>0</v>
      </c>
      <c r="AH11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4" x14ac:dyDescent="0.2">
      <c r="C119" s="226">
        <f>IF(TabB2[[#This Row],[Zufalls-
zahl wenn
lfd. Nr.]]=0,0,IF(RANK(TabB2[[#This Row],[Zufalls-
zahl wenn
lfd. Nr.]],TabB2[Zufalls-
zahl wenn
lfd. Nr.])&lt;=TabB2[[#Totals],[Zufalls-
zahl]],1,0))</f>
        <v>0</v>
      </c>
      <c r="D119" s="194" t="s">
        <v>265</v>
      </c>
      <c r="E119" s="207">
        <v>113</v>
      </c>
      <c r="F119" s="8"/>
      <c r="G119" s="37"/>
      <c r="H119" s="36"/>
      <c r="I119" s="33"/>
      <c r="J119" s="33"/>
      <c r="K119" s="33"/>
      <c r="L119" s="129"/>
      <c r="M119" s="260"/>
      <c r="N119" s="269">
        <f>(TabB2[[#This Row],[förderfähiger 
Betrag nach Prüfung ÖIF (€)]]-TabB2[[#This Row],[eingereichter
Betrag (€)]])*IF(TabB2[[#This Row],[Stich-
probe]]&gt;0,1,0)</f>
        <v>0</v>
      </c>
      <c r="O119" s="19"/>
      <c r="P119" s="19"/>
      <c r="Q119" s="19"/>
      <c r="R119" s="270"/>
      <c r="S119" s="288"/>
      <c r="T119" s="288" t="str">
        <f>IF(ISERROR(VLOOKUP(TabB2[[#This Row],[Grund für Differenz]],Datenquelle!$F$3:$G$17,2,FALSE)),"",VLOOKUP(TabB2[[#This Row],[Grund für Differenz]],Datenquelle!$F$3:$G$17,2,FALSE))</f>
        <v/>
      </c>
      <c r="U119" s="270"/>
      <c r="V119" s="206"/>
      <c r="W119" s="206"/>
      <c r="X119" s="206"/>
      <c r="Y119" s="206"/>
      <c r="Z119" s="206"/>
      <c r="AA119" s="206"/>
      <c r="AB119" s="206"/>
      <c r="AC119" s="301"/>
      <c r="AD119" s="226" t="str">
        <f>IF(OR(TabB2[[#This Row],[eingereichter
Betrag (€)]]=0,TabB2[[#This Row],[eingereichter
Betrag (€)]]=""),"",COUNTA($L$6:$L119)-COUNTIF(($L$6:$L119),0))</f>
        <v/>
      </c>
      <c r="AE119" s="262">
        <f t="shared" ca="1" si="1"/>
        <v>0.1327090035881886</v>
      </c>
      <c r="AF119" s="262">
        <f>IF(TabB2[[#This Row],[Lfd.
Nr. f.
Stich-
probe]]&lt;&gt;"",TabB2[[#This Row],[Zufalls-
zahl]],0)</f>
        <v>0</v>
      </c>
      <c r="AG119" s="271">
        <f>IF(TabB2[[#This Row],[Stich-
probe]]&gt;0,IF(TabB2[[#This Row],[Differenz
förderfähig/
eingereicht nach Prüfung ÖIF (€)]]&lt;&gt;0,1,0),0)</f>
        <v>0</v>
      </c>
      <c r="AH11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4" x14ac:dyDescent="0.2">
      <c r="C120" s="226">
        <f>IF(TabB2[[#This Row],[Zufalls-
zahl wenn
lfd. Nr.]]=0,0,IF(RANK(TabB2[[#This Row],[Zufalls-
zahl wenn
lfd. Nr.]],TabB2[Zufalls-
zahl wenn
lfd. Nr.])&lt;=TabB2[[#Totals],[Zufalls-
zahl]],1,0))</f>
        <v>0</v>
      </c>
      <c r="D120" s="194" t="s">
        <v>265</v>
      </c>
      <c r="E120" s="207">
        <v>114</v>
      </c>
      <c r="F120" s="8"/>
      <c r="G120" s="37"/>
      <c r="H120" s="36"/>
      <c r="I120" s="33"/>
      <c r="J120" s="33"/>
      <c r="K120" s="33"/>
      <c r="L120" s="129"/>
      <c r="M120" s="260"/>
      <c r="N120" s="269">
        <f>(TabB2[[#This Row],[förderfähiger 
Betrag nach Prüfung ÖIF (€)]]-TabB2[[#This Row],[eingereichter
Betrag (€)]])*IF(TabB2[[#This Row],[Stich-
probe]]&gt;0,1,0)</f>
        <v>0</v>
      </c>
      <c r="O120" s="19"/>
      <c r="P120" s="19"/>
      <c r="Q120" s="19"/>
      <c r="R120" s="270"/>
      <c r="S120" s="288"/>
      <c r="T120" s="288" t="str">
        <f>IF(ISERROR(VLOOKUP(TabB2[[#This Row],[Grund für Differenz]],Datenquelle!$F$3:$G$17,2,FALSE)),"",VLOOKUP(TabB2[[#This Row],[Grund für Differenz]],Datenquelle!$F$3:$G$17,2,FALSE))</f>
        <v/>
      </c>
      <c r="U120" s="270"/>
      <c r="V120" s="206"/>
      <c r="W120" s="206"/>
      <c r="X120" s="206"/>
      <c r="Y120" s="206"/>
      <c r="Z120" s="206"/>
      <c r="AA120" s="206"/>
      <c r="AB120" s="206"/>
      <c r="AC120" s="301"/>
      <c r="AD120" s="226" t="str">
        <f>IF(OR(TabB2[[#This Row],[eingereichter
Betrag (€)]]=0,TabB2[[#This Row],[eingereichter
Betrag (€)]]=""),"",COUNTA($L$6:$L120)-COUNTIF(($L$6:$L120),0))</f>
        <v/>
      </c>
      <c r="AE120" s="262">
        <f t="shared" ca="1" si="1"/>
        <v>0.87158889449478849</v>
      </c>
      <c r="AF120" s="262">
        <f>IF(TabB2[[#This Row],[Lfd.
Nr. f.
Stich-
probe]]&lt;&gt;"",TabB2[[#This Row],[Zufalls-
zahl]],0)</f>
        <v>0</v>
      </c>
      <c r="AG120" s="271">
        <f>IF(TabB2[[#This Row],[Stich-
probe]]&gt;0,IF(TabB2[[#This Row],[Differenz
förderfähig/
eingereicht nach Prüfung ÖIF (€)]]&lt;&gt;0,1,0),0)</f>
        <v>0</v>
      </c>
      <c r="AH12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4" x14ac:dyDescent="0.2">
      <c r="C121" s="226">
        <f>IF(TabB2[[#This Row],[Zufalls-
zahl wenn
lfd. Nr.]]=0,0,IF(RANK(TabB2[[#This Row],[Zufalls-
zahl wenn
lfd. Nr.]],TabB2[Zufalls-
zahl wenn
lfd. Nr.])&lt;=TabB2[[#Totals],[Zufalls-
zahl]],1,0))</f>
        <v>0</v>
      </c>
      <c r="D121" s="194" t="s">
        <v>265</v>
      </c>
      <c r="E121" s="207">
        <v>115</v>
      </c>
      <c r="F121" s="8"/>
      <c r="G121" s="37"/>
      <c r="H121" s="36"/>
      <c r="I121" s="33"/>
      <c r="J121" s="33"/>
      <c r="K121" s="33"/>
      <c r="L121" s="129"/>
      <c r="M121" s="260"/>
      <c r="N121" s="269">
        <f>(TabB2[[#This Row],[förderfähiger 
Betrag nach Prüfung ÖIF (€)]]-TabB2[[#This Row],[eingereichter
Betrag (€)]])*IF(TabB2[[#This Row],[Stich-
probe]]&gt;0,1,0)</f>
        <v>0</v>
      </c>
      <c r="O121" s="19"/>
      <c r="P121" s="19"/>
      <c r="Q121" s="19"/>
      <c r="R121" s="270"/>
      <c r="S121" s="288"/>
      <c r="T121" s="288" t="str">
        <f>IF(ISERROR(VLOOKUP(TabB2[[#This Row],[Grund für Differenz]],Datenquelle!$F$3:$G$17,2,FALSE)),"",VLOOKUP(TabB2[[#This Row],[Grund für Differenz]],Datenquelle!$F$3:$G$17,2,FALSE))</f>
        <v/>
      </c>
      <c r="U121" s="270"/>
      <c r="V121" s="206"/>
      <c r="W121" s="206"/>
      <c r="X121" s="206"/>
      <c r="Y121" s="206"/>
      <c r="Z121" s="206"/>
      <c r="AA121" s="206"/>
      <c r="AB121" s="206"/>
      <c r="AC121" s="301"/>
      <c r="AD121" s="226" t="str">
        <f>IF(OR(TabB2[[#This Row],[eingereichter
Betrag (€)]]=0,TabB2[[#This Row],[eingereichter
Betrag (€)]]=""),"",COUNTA($L$6:$L121)-COUNTIF(($L$6:$L121),0))</f>
        <v/>
      </c>
      <c r="AE121" s="262">
        <f t="shared" ca="1" si="1"/>
        <v>0.20274539978634554</v>
      </c>
      <c r="AF121" s="262">
        <f>IF(TabB2[[#This Row],[Lfd.
Nr. f.
Stich-
probe]]&lt;&gt;"",TabB2[[#This Row],[Zufalls-
zahl]],0)</f>
        <v>0</v>
      </c>
      <c r="AG121" s="271">
        <f>IF(TabB2[[#This Row],[Stich-
probe]]&gt;0,IF(TabB2[[#This Row],[Differenz
förderfähig/
eingereicht nach Prüfung ÖIF (€)]]&lt;&gt;0,1,0),0)</f>
        <v>0</v>
      </c>
      <c r="AH12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4" x14ac:dyDescent="0.2">
      <c r="C122" s="226">
        <f>IF(TabB2[[#This Row],[Zufalls-
zahl wenn
lfd. Nr.]]=0,0,IF(RANK(TabB2[[#This Row],[Zufalls-
zahl wenn
lfd. Nr.]],TabB2[Zufalls-
zahl wenn
lfd. Nr.])&lt;=TabB2[[#Totals],[Zufalls-
zahl]],1,0))</f>
        <v>0</v>
      </c>
      <c r="D122" s="194" t="s">
        <v>265</v>
      </c>
      <c r="E122" s="207">
        <v>116</v>
      </c>
      <c r="F122" s="8"/>
      <c r="G122" s="37"/>
      <c r="H122" s="36"/>
      <c r="I122" s="33"/>
      <c r="J122" s="33"/>
      <c r="K122" s="33"/>
      <c r="L122" s="129"/>
      <c r="M122" s="260"/>
      <c r="N122" s="269">
        <f>(TabB2[[#This Row],[förderfähiger 
Betrag nach Prüfung ÖIF (€)]]-TabB2[[#This Row],[eingereichter
Betrag (€)]])*IF(TabB2[[#This Row],[Stich-
probe]]&gt;0,1,0)</f>
        <v>0</v>
      </c>
      <c r="O122" s="19"/>
      <c r="P122" s="19"/>
      <c r="Q122" s="19"/>
      <c r="R122" s="270"/>
      <c r="S122" s="288"/>
      <c r="T122" s="288" t="str">
        <f>IF(ISERROR(VLOOKUP(TabB2[[#This Row],[Grund für Differenz]],Datenquelle!$F$3:$G$17,2,FALSE)),"",VLOOKUP(TabB2[[#This Row],[Grund für Differenz]],Datenquelle!$F$3:$G$17,2,FALSE))</f>
        <v/>
      </c>
      <c r="U122" s="270"/>
      <c r="V122" s="206"/>
      <c r="W122" s="206"/>
      <c r="X122" s="206"/>
      <c r="Y122" s="206"/>
      <c r="Z122" s="206"/>
      <c r="AA122" s="206"/>
      <c r="AB122" s="206"/>
      <c r="AC122" s="301"/>
      <c r="AD122" s="226" t="str">
        <f>IF(OR(TabB2[[#This Row],[eingereichter
Betrag (€)]]=0,TabB2[[#This Row],[eingereichter
Betrag (€)]]=""),"",COUNTA($L$6:$L122)-COUNTIF(($L$6:$L122),0))</f>
        <v/>
      </c>
      <c r="AE122" s="262">
        <f t="shared" ca="1" si="1"/>
        <v>0.148383351746604</v>
      </c>
      <c r="AF122" s="262">
        <f>IF(TabB2[[#This Row],[Lfd.
Nr. f.
Stich-
probe]]&lt;&gt;"",TabB2[[#This Row],[Zufalls-
zahl]],0)</f>
        <v>0</v>
      </c>
      <c r="AG122" s="271">
        <f>IF(TabB2[[#This Row],[Stich-
probe]]&gt;0,IF(TabB2[[#This Row],[Differenz
förderfähig/
eingereicht nach Prüfung ÖIF (€)]]&lt;&gt;0,1,0),0)</f>
        <v>0</v>
      </c>
      <c r="AH12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4" x14ac:dyDescent="0.2">
      <c r="C123" s="226">
        <f>IF(TabB2[[#This Row],[Zufalls-
zahl wenn
lfd. Nr.]]=0,0,IF(RANK(TabB2[[#This Row],[Zufalls-
zahl wenn
lfd. Nr.]],TabB2[Zufalls-
zahl wenn
lfd. Nr.])&lt;=TabB2[[#Totals],[Zufalls-
zahl]],1,0))</f>
        <v>0</v>
      </c>
      <c r="D123" s="194" t="s">
        <v>265</v>
      </c>
      <c r="E123" s="207">
        <v>117</v>
      </c>
      <c r="F123" s="8"/>
      <c r="G123" s="37"/>
      <c r="H123" s="36"/>
      <c r="I123" s="33"/>
      <c r="J123" s="33"/>
      <c r="K123" s="33"/>
      <c r="L123" s="129"/>
      <c r="M123" s="260"/>
      <c r="N123" s="269">
        <f>(TabB2[[#This Row],[förderfähiger 
Betrag nach Prüfung ÖIF (€)]]-TabB2[[#This Row],[eingereichter
Betrag (€)]])*IF(TabB2[[#This Row],[Stich-
probe]]&gt;0,1,0)</f>
        <v>0</v>
      </c>
      <c r="O123" s="19"/>
      <c r="P123" s="19"/>
      <c r="Q123" s="19"/>
      <c r="R123" s="270"/>
      <c r="S123" s="288"/>
      <c r="T123" s="288" t="str">
        <f>IF(ISERROR(VLOOKUP(TabB2[[#This Row],[Grund für Differenz]],Datenquelle!$F$3:$G$17,2,FALSE)),"",VLOOKUP(TabB2[[#This Row],[Grund für Differenz]],Datenquelle!$F$3:$G$17,2,FALSE))</f>
        <v/>
      </c>
      <c r="U123" s="270"/>
      <c r="V123" s="206"/>
      <c r="W123" s="206"/>
      <c r="X123" s="206"/>
      <c r="Y123" s="206"/>
      <c r="Z123" s="206"/>
      <c r="AA123" s="206"/>
      <c r="AB123" s="206"/>
      <c r="AC123" s="301"/>
      <c r="AD123" s="226" t="str">
        <f>IF(OR(TabB2[[#This Row],[eingereichter
Betrag (€)]]=0,TabB2[[#This Row],[eingereichter
Betrag (€)]]=""),"",COUNTA($L$6:$L123)-COUNTIF(($L$6:$L123),0))</f>
        <v/>
      </c>
      <c r="AE123" s="262">
        <f t="shared" ca="1" si="1"/>
        <v>6.3636984409946695E-2</v>
      </c>
      <c r="AF123" s="262">
        <f>IF(TabB2[[#This Row],[Lfd.
Nr. f.
Stich-
probe]]&lt;&gt;"",TabB2[[#This Row],[Zufalls-
zahl]],0)</f>
        <v>0</v>
      </c>
      <c r="AG123" s="271">
        <f>IF(TabB2[[#This Row],[Stich-
probe]]&gt;0,IF(TabB2[[#This Row],[Differenz
förderfähig/
eingereicht nach Prüfung ÖIF (€)]]&lt;&gt;0,1,0),0)</f>
        <v>0</v>
      </c>
      <c r="AH12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4" x14ac:dyDescent="0.2">
      <c r="C124" s="226">
        <f>IF(TabB2[[#This Row],[Zufalls-
zahl wenn
lfd. Nr.]]=0,0,IF(RANK(TabB2[[#This Row],[Zufalls-
zahl wenn
lfd. Nr.]],TabB2[Zufalls-
zahl wenn
lfd. Nr.])&lt;=TabB2[[#Totals],[Zufalls-
zahl]],1,0))</f>
        <v>0</v>
      </c>
      <c r="D124" s="194" t="s">
        <v>265</v>
      </c>
      <c r="E124" s="207">
        <v>118</v>
      </c>
      <c r="F124" s="8"/>
      <c r="G124" s="37"/>
      <c r="H124" s="36"/>
      <c r="I124" s="33"/>
      <c r="J124" s="33"/>
      <c r="K124" s="33"/>
      <c r="L124" s="129"/>
      <c r="M124" s="260"/>
      <c r="N124" s="269">
        <f>(TabB2[[#This Row],[förderfähiger 
Betrag nach Prüfung ÖIF (€)]]-TabB2[[#This Row],[eingereichter
Betrag (€)]])*IF(TabB2[[#This Row],[Stich-
probe]]&gt;0,1,0)</f>
        <v>0</v>
      </c>
      <c r="O124" s="19"/>
      <c r="P124" s="19"/>
      <c r="Q124" s="19"/>
      <c r="R124" s="270"/>
      <c r="S124" s="288"/>
      <c r="T124" s="288" t="str">
        <f>IF(ISERROR(VLOOKUP(TabB2[[#This Row],[Grund für Differenz]],Datenquelle!$F$3:$G$17,2,FALSE)),"",VLOOKUP(TabB2[[#This Row],[Grund für Differenz]],Datenquelle!$F$3:$G$17,2,FALSE))</f>
        <v/>
      </c>
      <c r="U124" s="270"/>
      <c r="V124" s="206"/>
      <c r="W124" s="206"/>
      <c r="X124" s="206"/>
      <c r="Y124" s="206"/>
      <c r="Z124" s="206"/>
      <c r="AA124" s="206"/>
      <c r="AB124" s="206"/>
      <c r="AC124" s="301"/>
      <c r="AD124" s="226" t="str">
        <f>IF(OR(TabB2[[#This Row],[eingereichter
Betrag (€)]]=0,TabB2[[#This Row],[eingereichter
Betrag (€)]]=""),"",COUNTA($L$6:$L124)-COUNTIF(($L$6:$L124),0))</f>
        <v/>
      </c>
      <c r="AE124" s="262">
        <f t="shared" ca="1" si="1"/>
        <v>0.25991407199111838</v>
      </c>
      <c r="AF124" s="262">
        <f>IF(TabB2[[#This Row],[Lfd.
Nr. f.
Stich-
probe]]&lt;&gt;"",TabB2[[#This Row],[Zufalls-
zahl]],0)</f>
        <v>0</v>
      </c>
      <c r="AG124" s="271">
        <f>IF(TabB2[[#This Row],[Stich-
probe]]&gt;0,IF(TabB2[[#This Row],[Differenz
förderfähig/
eingereicht nach Prüfung ÖIF (€)]]&lt;&gt;0,1,0),0)</f>
        <v>0</v>
      </c>
      <c r="AH12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4" x14ac:dyDescent="0.2">
      <c r="C125" s="226">
        <f>IF(TabB2[[#This Row],[Zufalls-
zahl wenn
lfd. Nr.]]=0,0,IF(RANK(TabB2[[#This Row],[Zufalls-
zahl wenn
lfd. Nr.]],TabB2[Zufalls-
zahl wenn
lfd. Nr.])&lt;=TabB2[[#Totals],[Zufalls-
zahl]],1,0))</f>
        <v>0</v>
      </c>
      <c r="D125" s="194" t="s">
        <v>265</v>
      </c>
      <c r="E125" s="207">
        <v>119</v>
      </c>
      <c r="F125" s="8"/>
      <c r="G125" s="37"/>
      <c r="H125" s="36"/>
      <c r="I125" s="33"/>
      <c r="J125" s="33"/>
      <c r="K125" s="33"/>
      <c r="L125" s="129"/>
      <c r="M125" s="260"/>
      <c r="N125" s="269">
        <f>(TabB2[[#This Row],[förderfähiger 
Betrag nach Prüfung ÖIF (€)]]-TabB2[[#This Row],[eingereichter
Betrag (€)]])*IF(TabB2[[#This Row],[Stich-
probe]]&gt;0,1,0)</f>
        <v>0</v>
      </c>
      <c r="O125" s="19"/>
      <c r="P125" s="19"/>
      <c r="Q125" s="19"/>
      <c r="R125" s="270"/>
      <c r="S125" s="288"/>
      <c r="T125" s="288" t="str">
        <f>IF(ISERROR(VLOOKUP(TabB2[[#This Row],[Grund für Differenz]],Datenquelle!$F$3:$G$17,2,FALSE)),"",VLOOKUP(TabB2[[#This Row],[Grund für Differenz]],Datenquelle!$F$3:$G$17,2,FALSE))</f>
        <v/>
      </c>
      <c r="U125" s="270"/>
      <c r="V125" s="206"/>
      <c r="W125" s="206"/>
      <c r="X125" s="206"/>
      <c r="Y125" s="206"/>
      <c r="Z125" s="206"/>
      <c r="AA125" s="206"/>
      <c r="AB125" s="206"/>
      <c r="AC125" s="301"/>
      <c r="AD125" s="226" t="str">
        <f>IF(OR(TabB2[[#This Row],[eingereichter
Betrag (€)]]=0,TabB2[[#This Row],[eingereichter
Betrag (€)]]=""),"",COUNTA($L$6:$L125)-COUNTIF(($L$6:$L125),0))</f>
        <v/>
      </c>
      <c r="AE125" s="262">
        <f t="shared" ca="1" si="1"/>
        <v>0.6284417659521333</v>
      </c>
      <c r="AF125" s="262">
        <f>IF(TabB2[[#This Row],[Lfd.
Nr. f.
Stich-
probe]]&lt;&gt;"",TabB2[[#This Row],[Zufalls-
zahl]],0)</f>
        <v>0</v>
      </c>
      <c r="AG125" s="271">
        <f>IF(TabB2[[#This Row],[Stich-
probe]]&gt;0,IF(TabB2[[#This Row],[Differenz
förderfähig/
eingereicht nach Prüfung ÖIF (€)]]&lt;&gt;0,1,0),0)</f>
        <v>0</v>
      </c>
      <c r="AH12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4" x14ac:dyDescent="0.2">
      <c r="C126" s="226">
        <f>IF(TabB2[[#This Row],[Zufalls-
zahl wenn
lfd. Nr.]]=0,0,IF(RANK(TabB2[[#This Row],[Zufalls-
zahl wenn
lfd. Nr.]],TabB2[Zufalls-
zahl wenn
lfd. Nr.])&lt;=TabB2[[#Totals],[Zufalls-
zahl]],1,0))</f>
        <v>0</v>
      </c>
      <c r="D126" s="194" t="s">
        <v>265</v>
      </c>
      <c r="E126" s="207">
        <v>120</v>
      </c>
      <c r="F126" s="8"/>
      <c r="G126" s="37"/>
      <c r="H126" s="36"/>
      <c r="I126" s="33"/>
      <c r="J126" s="33"/>
      <c r="K126" s="33"/>
      <c r="L126" s="129"/>
      <c r="M126" s="260"/>
      <c r="N126" s="269">
        <f>(TabB2[[#This Row],[förderfähiger 
Betrag nach Prüfung ÖIF (€)]]-TabB2[[#This Row],[eingereichter
Betrag (€)]])*IF(TabB2[[#This Row],[Stich-
probe]]&gt;0,1,0)</f>
        <v>0</v>
      </c>
      <c r="O126" s="19"/>
      <c r="P126" s="19"/>
      <c r="Q126" s="19"/>
      <c r="R126" s="270"/>
      <c r="S126" s="288"/>
      <c r="T126" s="288" t="str">
        <f>IF(ISERROR(VLOOKUP(TabB2[[#This Row],[Grund für Differenz]],Datenquelle!$F$3:$G$17,2,FALSE)),"",VLOOKUP(TabB2[[#This Row],[Grund für Differenz]],Datenquelle!$F$3:$G$17,2,FALSE))</f>
        <v/>
      </c>
      <c r="U126" s="270"/>
      <c r="V126" s="206"/>
      <c r="W126" s="206"/>
      <c r="X126" s="206"/>
      <c r="Y126" s="206"/>
      <c r="Z126" s="206"/>
      <c r="AA126" s="206"/>
      <c r="AB126" s="206"/>
      <c r="AC126" s="301"/>
      <c r="AD126" s="226" t="str">
        <f>IF(OR(TabB2[[#This Row],[eingereichter
Betrag (€)]]=0,TabB2[[#This Row],[eingereichter
Betrag (€)]]=""),"",COUNTA($L$6:$L126)-COUNTIF(($L$6:$L126),0))</f>
        <v/>
      </c>
      <c r="AE126" s="262">
        <f t="shared" ca="1" si="1"/>
        <v>0.62272217590725543</v>
      </c>
      <c r="AF126" s="262">
        <f>IF(TabB2[[#This Row],[Lfd.
Nr. f.
Stich-
probe]]&lt;&gt;"",TabB2[[#This Row],[Zufalls-
zahl]],0)</f>
        <v>0</v>
      </c>
      <c r="AG126" s="271">
        <f>IF(TabB2[[#This Row],[Stich-
probe]]&gt;0,IF(TabB2[[#This Row],[Differenz
förderfähig/
eingereicht nach Prüfung ÖIF (€)]]&lt;&gt;0,1,0),0)</f>
        <v>0</v>
      </c>
      <c r="AH12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4" x14ac:dyDescent="0.2">
      <c r="C127" s="226">
        <f>IF(TabB2[[#This Row],[Zufalls-
zahl wenn
lfd. Nr.]]=0,0,IF(RANK(TabB2[[#This Row],[Zufalls-
zahl wenn
lfd. Nr.]],TabB2[Zufalls-
zahl wenn
lfd. Nr.])&lt;=TabB2[[#Totals],[Zufalls-
zahl]],1,0))</f>
        <v>0</v>
      </c>
      <c r="D127" s="194" t="s">
        <v>265</v>
      </c>
      <c r="E127" s="207">
        <v>121</v>
      </c>
      <c r="F127" s="8"/>
      <c r="G127" s="37"/>
      <c r="H127" s="36"/>
      <c r="I127" s="33"/>
      <c r="J127" s="33"/>
      <c r="K127" s="33"/>
      <c r="L127" s="129"/>
      <c r="M127" s="260"/>
      <c r="N127" s="269">
        <f>(TabB2[[#This Row],[förderfähiger 
Betrag nach Prüfung ÖIF (€)]]-TabB2[[#This Row],[eingereichter
Betrag (€)]])*IF(TabB2[[#This Row],[Stich-
probe]]&gt;0,1,0)</f>
        <v>0</v>
      </c>
      <c r="O127" s="19"/>
      <c r="P127" s="19"/>
      <c r="Q127" s="19"/>
      <c r="R127" s="270"/>
      <c r="S127" s="288"/>
      <c r="T127" s="288" t="str">
        <f>IF(ISERROR(VLOOKUP(TabB2[[#This Row],[Grund für Differenz]],Datenquelle!$F$3:$G$17,2,FALSE)),"",VLOOKUP(TabB2[[#This Row],[Grund für Differenz]],Datenquelle!$F$3:$G$17,2,FALSE))</f>
        <v/>
      </c>
      <c r="U127" s="270"/>
      <c r="V127" s="206"/>
      <c r="W127" s="206"/>
      <c r="X127" s="206"/>
      <c r="Y127" s="206"/>
      <c r="Z127" s="206"/>
      <c r="AA127" s="206"/>
      <c r="AB127" s="206"/>
      <c r="AC127" s="301"/>
      <c r="AD127" s="226" t="str">
        <f>IF(OR(TabB2[[#This Row],[eingereichter
Betrag (€)]]=0,TabB2[[#This Row],[eingereichter
Betrag (€)]]=""),"",COUNTA($L$6:$L127)-COUNTIF(($L$6:$L127),0))</f>
        <v/>
      </c>
      <c r="AE127" s="262">
        <f t="shared" ca="1" si="1"/>
        <v>0.66211569007068627</v>
      </c>
      <c r="AF127" s="262">
        <f>IF(TabB2[[#This Row],[Lfd.
Nr. f.
Stich-
probe]]&lt;&gt;"",TabB2[[#This Row],[Zufalls-
zahl]],0)</f>
        <v>0</v>
      </c>
      <c r="AG127" s="271">
        <f>IF(TabB2[[#This Row],[Stich-
probe]]&gt;0,IF(TabB2[[#This Row],[Differenz
förderfähig/
eingereicht nach Prüfung ÖIF (€)]]&lt;&gt;0,1,0),0)</f>
        <v>0</v>
      </c>
      <c r="AH12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4" x14ac:dyDescent="0.2">
      <c r="C128" s="226">
        <f>IF(TabB2[[#This Row],[Zufalls-
zahl wenn
lfd. Nr.]]=0,0,IF(RANK(TabB2[[#This Row],[Zufalls-
zahl wenn
lfd. Nr.]],TabB2[Zufalls-
zahl wenn
lfd. Nr.])&lt;=TabB2[[#Totals],[Zufalls-
zahl]],1,0))</f>
        <v>0</v>
      </c>
      <c r="D128" s="194" t="s">
        <v>265</v>
      </c>
      <c r="E128" s="207">
        <v>122</v>
      </c>
      <c r="F128" s="8"/>
      <c r="G128" s="37"/>
      <c r="H128" s="36"/>
      <c r="I128" s="33"/>
      <c r="J128" s="33"/>
      <c r="K128" s="33"/>
      <c r="L128" s="129"/>
      <c r="M128" s="260"/>
      <c r="N128" s="269">
        <f>(TabB2[[#This Row],[förderfähiger 
Betrag nach Prüfung ÖIF (€)]]-TabB2[[#This Row],[eingereichter
Betrag (€)]])*IF(TabB2[[#This Row],[Stich-
probe]]&gt;0,1,0)</f>
        <v>0</v>
      </c>
      <c r="O128" s="19"/>
      <c r="P128" s="19"/>
      <c r="Q128" s="19"/>
      <c r="R128" s="270"/>
      <c r="S128" s="288"/>
      <c r="T128" s="288" t="str">
        <f>IF(ISERROR(VLOOKUP(TabB2[[#This Row],[Grund für Differenz]],Datenquelle!$F$3:$G$17,2,FALSE)),"",VLOOKUP(TabB2[[#This Row],[Grund für Differenz]],Datenquelle!$F$3:$G$17,2,FALSE))</f>
        <v/>
      </c>
      <c r="U128" s="270"/>
      <c r="V128" s="206"/>
      <c r="W128" s="206"/>
      <c r="X128" s="206"/>
      <c r="Y128" s="206"/>
      <c r="Z128" s="206"/>
      <c r="AA128" s="206"/>
      <c r="AB128" s="206"/>
      <c r="AC128" s="301"/>
      <c r="AD128" s="226" t="str">
        <f>IF(OR(TabB2[[#This Row],[eingereichter
Betrag (€)]]=0,TabB2[[#This Row],[eingereichter
Betrag (€)]]=""),"",COUNTA($L$6:$L128)-COUNTIF(($L$6:$L128),0))</f>
        <v/>
      </c>
      <c r="AE128" s="262">
        <f t="shared" ca="1" si="1"/>
        <v>0.57933315845241629</v>
      </c>
      <c r="AF128" s="262">
        <f>IF(TabB2[[#This Row],[Lfd.
Nr. f.
Stich-
probe]]&lt;&gt;"",TabB2[[#This Row],[Zufalls-
zahl]],0)</f>
        <v>0</v>
      </c>
      <c r="AG128" s="271">
        <f>IF(TabB2[[#This Row],[Stich-
probe]]&gt;0,IF(TabB2[[#This Row],[Differenz
förderfähig/
eingereicht nach Prüfung ÖIF (€)]]&lt;&gt;0,1,0),0)</f>
        <v>0</v>
      </c>
      <c r="AH12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4" x14ac:dyDescent="0.2">
      <c r="C129" s="226">
        <f>IF(TabB2[[#This Row],[Zufalls-
zahl wenn
lfd. Nr.]]=0,0,IF(RANK(TabB2[[#This Row],[Zufalls-
zahl wenn
lfd. Nr.]],TabB2[Zufalls-
zahl wenn
lfd. Nr.])&lt;=TabB2[[#Totals],[Zufalls-
zahl]],1,0))</f>
        <v>0</v>
      </c>
      <c r="D129" s="194" t="s">
        <v>265</v>
      </c>
      <c r="E129" s="207">
        <v>123</v>
      </c>
      <c r="F129" s="8"/>
      <c r="G129" s="37"/>
      <c r="H129" s="36"/>
      <c r="I129" s="33"/>
      <c r="J129" s="33"/>
      <c r="K129" s="33"/>
      <c r="L129" s="129"/>
      <c r="M129" s="260"/>
      <c r="N129" s="269">
        <f>(TabB2[[#This Row],[förderfähiger 
Betrag nach Prüfung ÖIF (€)]]-TabB2[[#This Row],[eingereichter
Betrag (€)]])*IF(TabB2[[#This Row],[Stich-
probe]]&gt;0,1,0)</f>
        <v>0</v>
      </c>
      <c r="O129" s="19"/>
      <c r="P129" s="19"/>
      <c r="Q129" s="19"/>
      <c r="R129" s="270"/>
      <c r="S129" s="288"/>
      <c r="T129" s="288" t="str">
        <f>IF(ISERROR(VLOOKUP(TabB2[[#This Row],[Grund für Differenz]],Datenquelle!$F$3:$G$17,2,FALSE)),"",VLOOKUP(TabB2[[#This Row],[Grund für Differenz]],Datenquelle!$F$3:$G$17,2,FALSE))</f>
        <v/>
      </c>
      <c r="U129" s="270"/>
      <c r="V129" s="206"/>
      <c r="W129" s="206"/>
      <c r="X129" s="206"/>
      <c r="Y129" s="206"/>
      <c r="Z129" s="206"/>
      <c r="AA129" s="206"/>
      <c r="AB129" s="206"/>
      <c r="AC129" s="301"/>
      <c r="AD129" s="226" t="str">
        <f>IF(OR(TabB2[[#This Row],[eingereichter
Betrag (€)]]=0,TabB2[[#This Row],[eingereichter
Betrag (€)]]=""),"",COUNTA($L$6:$L129)-COUNTIF(($L$6:$L129),0))</f>
        <v/>
      </c>
      <c r="AE129" s="262">
        <f t="shared" ca="1" si="1"/>
        <v>0.44887398776116227</v>
      </c>
      <c r="AF129" s="262">
        <f>IF(TabB2[[#This Row],[Lfd.
Nr. f.
Stich-
probe]]&lt;&gt;"",TabB2[[#This Row],[Zufalls-
zahl]],0)</f>
        <v>0</v>
      </c>
      <c r="AG129" s="271">
        <f>IF(TabB2[[#This Row],[Stich-
probe]]&gt;0,IF(TabB2[[#This Row],[Differenz
förderfähig/
eingereicht nach Prüfung ÖIF (€)]]&lt;&gt;0,1,0),0)</f>
        <v>0</v>
      </c>
      <c r="AH12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4" x14ac:dyDescent="0.2">
      <c r="C130" s="226">
        <f>IF(TabB2[[#This Row],[Zufalls-
zahl wenn
lfd. Nr.]]=0,0,IF(RANK(TabB2[[#This Row],[Zufalls-
zahl wenn
lfd. Nr.]],TabB2[Zufalls-
zahl wenn
lfd. Nr.])&lt;=TabB2[[#Totals],[Zufalls-
zahl]],1,0))</f>
        <v>0</v>
      </c>
      <c r="D130" s="194" t="s">
        <v>265</v>
      </c>
      <c r="E130" s="207">
        <v>124</v>
      </c>
      <c r="F130" s="8"/>
      <c r="G130" s="37"/>
      <c r="H130" s="36"/>
      <c r="I130" s="33"/>
      <c r="J130" s="33"/>
      <c r="K130" s="33"/>
      <c r="L130" s="129"/>
      <c r="M130" s="260"/>
      <c r="N130" s="269">
        <f>(TabB2[[#This Row],[förderfähiger 
Betrag nach Prüfung ÖIF (€)]]-TabB2[[#This Row],[eingereichter
Betrag (€)]])*IF(TabB2[[#This Row],[Stich-
probe]]&gt;0,1,0)</f>
        <v>0</v>
      </c>
      <c r="O130" s="19"/>
      <c r="P130" s="19"/>
      <c r="Q130" s="19"/>
      <c r="R130" s="270"/>
      <c r="S130" s="288"/>
      <c r="T130" s="288" t="str">
        <f>IF(ISERROR(VLOOKUP(TabB2[[#This Row],[Grund für Differenz]],Datenquelle!$F$3:$G$17,2,FALSE)),"",VLOOKUP(TabB2[[#This Row],[Grund für Differenz]],Datenquelle!$F$3:$G$17,2,FALSE))</f>
        <v/>
      </c>
      <c r="U130" s="270"/>
      <c r="V130" s="206"/>
      <c r="W130" s="206"/>
      <c r="X130" s="206"/>
      <c r="Y130" s="206"/>
      <c r="Z130" s="206"/>
      <c r="AA130" s="206"/>
      <c r="AB130" s="206"/>
      <c r="AC130" s="301"/>
      <c r="AD130" s="226" t="str">
        <f>IF(OR(TabB2[[#This Row],[eingereichter
Betrag (€)]]=0,TabB2[[#This Row],[eingereichter
Betrag (€)]]=""),"",COUNTA($L$6:$L130)-COUNTIF(($L$6:$L130),0))</f>
        <v/>
      </c>
      <c r="AE130" s="262">
        <f t="shared" ca="1" si="1"/>
        <v>0.83536637128862856</v>
      </c>
      <c r="AF130" s="262">
        <f>IF(TabB2[[#This Row],[Lfd.
Nr. f.
Stich-
probe]]&lt;&gt;"",TabB2[[#This Row],[Zufalls-
zahl]],0)</f>
        <v>0</v>
      </c>
      <c r="AG130" s="271">
        <f>IF(TabB2[[#This Row],[Stich-
probe]]&gt;0,IF(TabB2[[#This Row],[Differenz
förderfähig/
eingereicht nach Prüfung ÖIF (€)]]&lt;&gt;0,1,0),0)</f>
        <v>0</v>
      </c>
      <c r="AH13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4" x14ac:dyDescent="0.2">
      <c r="C131" s="226">
        <f>IF(TabB2[[#This Row],[Zufalls-
zahl wenn
lfd. Nr.]]=0,0,IF(RANK(TabB2[[#This Row],[Zufalls-
zahl wenn
lfd. Nr.]],TabB2[Zufalls-
zahl wenn
lfd. Nr.])&lt;=TabB2[[#Totals],[Zufalls-
zahl]],1,0))</f>
        <v>0</v>
      </c>
      <c r="D131" s="194" t="s">
        <v>265</v>
      </c>
      <c r="E131" s="207">
        <v>125</v>
      </c>
      <c r="F131" s="8"/>
      <c r="G131" s="37"/>
      <c r="H131" s="36"/>
      <c r="I131" s="33"/>
      <c r="J131" s="33"/>
      <c r="K131" s="33"/>
      <c r="L131" s="129"/>
      <c r="M131" s="260"/>
      <c r="N131" s="269">
        <f>(TabB2[[#This Row],[förderfähiger 
Betrag nach Prüfung ÖIF (€)]]-TabB2[[#This Row],[eingereichter
Betrag (€)]])*IF(TabB2[[#This Row],[Stich-
probe]]&gt;0,1,0)</f>
        <v>0</v>
      </c>
      <c r="O131" s="19"/>
      <c r="P131" s="19"/>
      <c r="Q131" s="19"/>
      <c r="R131" s="270"/>
      <c r="S131" s="288"/>
      <c r="T131" s="288" t="str">
        <f>IF(ISERROR(VLOOKUP(TabB2[[#This Row],[Grund für Differenz]],Datenquelle!$F$3:$G$17,2,FALSE)),"",VLOOKUP(TabB2[[#This Row],[Grund für Differenz]],Datenquelle!$F$3:$G$17,2,FALSE))</f>
        <v/>
      </c>
      <c r="U131" s="270"/>
      <c r="V131" s="206"/>
      <c r="W131" s="206"/>
      <c r="X131" s="206"/>
      <c r="Y131" s="206"/>
      <c r="Z131" s="206"/>
      <c r="AA131" s="206"/>
      <c r="AB131" s="206"/>
      <c r="AC131" s="301"/>
      <c r="AD131" s="226" t="str">
        <f>IF(OR(TabB2[[#This Row],[eingereichter
Betrag (€)]]=0,TabB2[[#This Row],[eingereichter
Betrag (€)]]=""),"",COUNTA($L$6:$L131)-COUNTIF(($L$6:$L131),0))</f>
        <v/>
      </c>
      <c r="AE131" s="262">
        <f t="shared" ca="1" si="1"/>
        <v>0.98530523335913733</v>
      </c>
      <c r="AF131" s="262">
        <f>IF(TabB2[[#This Row],[Lfd.
Nr. f.
Stich-
probe]]&lt;&gt;"",TabB2[[#This Row],[Zufalls-
zahl]],0)</f>
        <v>0</v>
      </c>
      <c r="AG131" s="271">
        <f>IF(TabB2[[#This Row],[Stich-
probe]]&gt;0,IF(TabB2[[#This Row],[Differenz
förderfähig/
eingereicht nach Prüfung ÖIF (€)]]&lt;&gt;0,1,0),0)</f>
        <v>0</v>
      </c>
      <c r="AH13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4" x14ac:dyDescent="0.2">
      <c r="C132" s="226">
        <f>IF(TabB2[[#This Row],[Zufalls-
zahl wenn
lfd. Nr.]]=0,0,IF(RANK(TabB2[[#This Row],[Zufalls-
zahl wenn
lfd. Nr.]],TabB2[Zufalls-
zahl wenn
lfd. Nr.])&lt;=TabB2[[#Totals],[Zufalls-
zahl]],1,0))</f>
        <v>0</v>
      </c>
      <c r="D132" s="194" t="s">
        <v>265</v>
      </c>
      <c r="E132" s="207">
        <v>126</v>
      </c>
      <c r="F132" s="8"/>
      <c r="G132" s="37"/>
      <c r="H132" s="36"/>
      <c r="I132" s="33"/>
      <c r="J132" s="33"/>
      <c r="K132" s="33"/>
      <c r="L132" s="129"/>
      <c r="M132" s="260"/>
      <c r="N132" s="269">
        <f>(TabB2[[#This Row],[förderfähiger 
Betrag nach Prüfung ÖIF (€)]]-TabB2[[#This Row],[eingereichter
Betrag (€)]])*IF(TabB2[[#This Row],[Stich-
probe]]&gt;0,1,0)</f>
        <v>0</v>
      </c>
      <c r="O132" s="19"/>
      <c r="P132" s="19"/>
      <c r="Q132" s="19"/>
      <c r="R132" s="270"/>
      <c r="S132" s="288"/>
      <c r="T132" s="288" t="str">
        <f>IF(ISERROR(VLOOKUP(TabB2[[#This Row],[Grund für Differenz]],Datenquelle!$F$3:$G$17,2,FALSE)),"",VLOOKUP(TabB2[[#This Row],[Grund für Differenz]],Datenquelle!$F$3:$G$17,2,FALSE))</f>
        <v/>
      </c>
      <c r="U132" s="270"/>
      <c r="V132" s="206"/>
      <c r="W132" s="206"/>
      <c r="X132" s="206"/>
      <c r="Y132" s="206"/>
      <c r="Z132" s="206"/>
      <c r="AA132" s="206"/>
      <c r="AB132" s="206"/>
      <c r="AC132" s="301"/>
      <c r="AD132" s="226" t="str">
        <f>IF(OR(TabB2[[#This Row],[eingereichter
Betrag (€)]]=0,TabB2[[#This Row],[eingereichter
Betrag (€)]]=""),"",COUNTA($L$6:$L132)-COUNTIF(($L$6:$L132),0))</f>
        <v/>
      </c>
      <c r="AE132" s="262">
        <f t="shared" ca="1" si="1"/>
        <v>0.90787074744732332</v>
      </c>
      <c r="AF132" s="262">
        <f>IF(TabB2[[#This Row],[Lfd.
Nr. f.
Stich-
probe]]&lt;&gt;"",TabB2[[#This Row],[Zufalls-
zahl]],0)</f>
        <v>0</v>
      </c>
      <c r="AG132" s="271">
        <f>IF(TabB2[[#This Row],[Stich-
probe]]&gt;0,IF(TabB2[[#This Row],[Differenz
förderfähig/
eingereicht nach Prüfung ÖIF (€)]]&lt;&gt;0,1,0),0)</f>
        <v>0</v>
      </c>
      <c r="AH13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4" x14ac:dyDescent="0.2">
      <c r="C133" s="226">
        <f>IF(TabB2[[#This Row],[Zufalls-
zahl wenn
lfd. Nr.]]=0,0,IF(RANK(TabB2[[#This Row],[Zufalls-
zahl wenn
lfd. Nr.]],TabB2[Zufalls-
zahl wenn
lfd. Nr.])&lt;=TabB2[[#Totals],[Zufalls-
zahl]],1,0))</f>
        <v>0</v>
      </c>
      <c r="D133" s="194" t="s">
        <v>265</v>
      </c>
      <c r="E133" s="207">
        <v>127</v>
      </c>
      <c r="F133" s="8"/>
      <c r="G133" s="37"/>
      <c r="H133" s="36"/>
      <c r="I133" s="33"/>
      <c r="J133" s="33"/>
      <c r="K133" s="33"/>
      <c r="L133" s="129"/>
      <c r="M133" s="260"/>
      <c r="N133" s="269">
        <f>(TabB2[[#This Row],[förderfähiger 
Betrag nach Prüfung ÖIF (€)]]-TabB2[[#This Row],[eingereichter
Betrag (€)]])*IF(TabB2[[#This Row],[Stich-
probe]]&gt;0,1,0)</f>
        <v>0</v>
      </c>
      <c r="O133" s="19"/>
      <c r="P133" s="19"/>
      <c r="Q133" s="19"/>
      <c r="R133" s="270"/>
      <c r="S133" s="288"/>
      <c r="T133" s="288" t="str">
        <f>IF(ISERROR(VLOOKUP(TabB2[[#This Row],[Grund für Differenz]],Datenquelle!$F$3:$G$17,2,FALSE)),"",VLOOKUP(TabB2[[#This Row],[Grund für Differenz]],Datenquelle!$F$3:$G$17,2,FALSE))</f>
        <v/>
      </c>
      <c r="U133" s="270"/>
      <c r="V133" s="206"/>
      <c r="W133" s="206"/>
      <c r="X133" s="206"/>
      <c r="Y133" s="206"/>
      <c r="Z133" s="206"/>
      <c r="AA133" s="206"/>
      <c r="AB133" s="206"/>
      <c r="AC133" s="301"/>
      <c r="AD133" s="226" t="str">
        <f>IF(OR(TabB2[[#This Row],[eingereichter
Betrag (€)]]=0,TabB2[[#This Row],[eingereichter
Betrag (€)]]=""),"",COUNTA($L$6:$L133)-COUNTIF(($L$6:$L133),0))</f>
        <v/>
      </c>
      <c r="AE133" s="262">
        <f t="shared" ca="1" si="1"/>
        <v>0.56892013329983493</v>
      </c>
      <c r="AF133" s="262">
        <f>IF(TabB2[[#This Row],[Lfd.
Nr. f.
Stich-
probe]]&lt;&gt;"",TabB2[[#This Row],[Zufalls-
zahl]],0)</f>
        <v>0</v>
      </c>
      <c r="AG133" s="271">
        <f>IF(TabB2[[#This Row],[Stich-
probe]]&gt;0,IF(TabB2[[#This Row],[Differenz
förderfähig/
eingereicht nach Prüfung ÖIF (€)]]&lt;&gt;0,1,0),0)</f>
        <v>0</v>
      </c>
      <c r="AH13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4" x14ac:dyDescent="0.2">
      <c r="C134" s="226">
        <f>IF(TabB2[[#This Row],[Zufalls-
zahl wenn
lfd. Nr.]]=0,0,IF(RANK(TabB2[[#This Row],[Zufalls-
zahl wenn
lfd. Nr.]],TabB2[Zufalls-
zahl wenn
lfd. Nr.])&lt;=TabB2[[#Totals],[Zufalls-
zahl]],1,0))</f>
        <v>0</v>
      </c>
      <c r="D134" s="194" t="s">
        <v>265</v>
      </c>
      <c r="E134" s="207">
        <v>128</v>
      </c>
      <c r="F134" s="8"/>
      <c r="G134" s="37"/>
      <c r="H134" s="36"/>
      <c r="I134" s="33"/>
      <c r="J134" s="33"/>
      <c r="K134" s="33"/>
      <c r="L134" s="129"/>
      <c r="M134" s="260"/>
      <c r="N134" s="269">
        <f>(TabB2[[#This Row],[förderfähiger 
Betrag nach Prüfung ÖIF (€)]]-TabB2[[#This Row],[eingereichter
Betrag (€)]])*IF(TabB2[[#This Row],[Stich-
probe]]&gt;0,1,0)</f>
        <v>0</v>
      </c>
      <c r="O134" s="19"/>
      <c r="P134" s="19"/>
      <c r="Q134" s="19"/>
      <c r="R134" s="270"/>
      <c r="S134" s="288"/>
      <c r="T134" s="288" t="str">
        <f>IF(ISERROR(VLOOKUP(TabB2[[#This Row],[Grund für Differenz]],Datenquelle!$F$3:$G$17,2,FALSE)),"",VLOOKUP(TabB2[[#This Row],[Grund für Differenz]],Datenquelle!$F$3:$G$17,2,FALSE))</f>
        <v/>
      </c>
      <c r="U134" s="270"/>
      <c r="V134" s="206"/>
      <c r="W134" s="206"/>
      <c r="X134" s="206"/>
      <c r="Y134" s="206"/>
      <c r="Z134" s="206"/>
      <c r="AA134" s="206"/>
      <c r="AB134" s="206"/>
      <c r="AC134" s="301"/>
      <c r="AD134" s="226" t="str">
        <f>IF(OR(TabB2[[#This Row],[eingereichter
Betrag (€)]]=0,TabB2[[#This Row],[eingereichter
Betrag (€)]]=""),"",COUNTA($L$6:$L134)-COUNTIF(($L$6:$L134),0))</f>
        <v/>
      </c>
      <c r="AE134" s="262">
        <f t="shared" ref="AE134:AE156" ca="1" si="2">RAND()</f>
        <v>0.89959347403224277</v>
      </c>
      <c r="AF134" s="262">
        <f>IF(TabB2[[#This Row],[Lfd.
Nr. f.
Stich-
probe]]&lt;&gt;"",TabB2[[#This Row],[Zufalls-
zahl]],0)</f>
        <v>0</v>
      </c>
      <c r="AG134" s="271">
        <f>IF(TabB2[[#This Row],[Stich-
probe]]&gt;0,IF(TabB2[[#This Row],[Differenz
förderfähig/
eingereicht nach Prüfung ÖIF (€)]]&lt;&gt;0,1,0),0)</f>
        <v>0</v>
      </c>
      <c r="AH13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4" x14ac:dyDescent="0.2">
      <c r="C135" s="226">
        <f>IF(TabB2[[#This Row],[Zufalls-
zahl wenn
lfd. Nr.]]=0,0,IF(RANK(TabB2[[#This Row],[Zufalls-
zahl wenn
lfd. Nr.]],TabB2[Zufalls-
zahl wenn
lfd. Nr.])&lt;=TabB2[[#Totals],[Zufalls-
zahl]],1,0))</f>
        <v>0</v>
      </c>
      <c r="D135" s="194" t="s">
        <v>265</v>
      </c>
      <c r="E135" s="207">
        <v>129</v>
      </c>
      <c r="F135" s="8"/>
      <c r="G135" s="37"/>
      <c r="H135" s="36"/>
      <c r="I135" s="33"/>
      <c r="J135" s="33"/>
      <c r="K135" s="33"/>
      <c r="L135" s="129"/>
      <c r="M135" s="260"/>
      <c r="N135" s="269">
        <f>(TabB2[[#This Row],[förderfähiger 
Betrag nach Prüfung ÖIF (€)]]-TabB2[[#This Row],[eingereichter
Betrag (€)]])*IF(TabB2[[#This Row],[Stich-
probe]]&gt;0,1,0)</f>
        <v>0</v>
      </c>
      <c r="O135" s="19"/>
      <c r="P135" s="19"/>
      <c r="Q135" s="19"/>
      <c r="R135" s="270"/>
      <c r="S135" s="288"/>
      <c r="T135" s="288" t="str">
        <f>IF(ISERROR(VLOOKUP(TabB2[[#This Row],[Grund für Differenz]],Datenquelle!$F$3:$G$17,2,FALSE)),"",VLOOKUP(TabB2[[#This Row],[Grund für Differenz]],Datenquelle!$F$3:$G$17,2,FALSE))</f>
        <v/>
      </c>
      <c r="U135" s="270"/>
      <c r="V135" s="206"/>
      <c r="W135" s="206"/>
      <c r="X135" s="206"/>
      <c r="Y135" s="206"/>
      <c r="Z135" s="206"/>
      <c r="AA135" s="206"/>
      <c r="AB135" s="206"/>
      <c r="AC135" s="301"/>
      <c r="AD135" s="226" t="str">
        <f>IF(OR(TabB2[[#This Row],[eingereichter
Betrag (€)]]=0,TabB2[[#This Row],[eingereichter
Betrag (€)]]=""),"",COUNTA($L$6:$L135)-COUNTIF(($L$6:$L135),0))</f>
        <v/>
      </c>
      <c r="AE135" s="262">
        <f t="shared" ca="1" si="2"/>
        <v>0.39916114006971981</v>
      </c>
      <c r="AF135" s="262">
        <f>IF(TabB2[[#This Row],[Lfd.
Nr. f.
Stich-
probe]]&lt;&gt;"",TabB2[[#This Row],[Zufalls-
zahl]],0)</f>
        <v>0</v>
      </c>
      <c r="AG135" s="271">
        <f>IF(TabB2[[#This Row],[Stich-
probe]]&gt;0,IF(TabB2[[#This Row],[Differenz
förderfähig/
eingereicht nach Prüfung ÖIF (€)]]&lt;&gt;0,1,0),0)</f>
        <v>0</v>
      </c>
      <c r="AH13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4" x14ac:dyDescent="0.2">
      <c r="C136" s="226">
        <f>IF(TabB2[[#This Row],[Zufalls-
zahl wenn
lfd. Nr.]]=0,0,IF(RANK(TabB2[[#This Row],[Zufalls-
zahl wenn
lfd. Nr.]],TabB2[Zufalls-
zahl wenn
lfd. Nr.])&lt;=TabB2[[#Totals],[Zufalls-
zahl]],1,0))</f>
        <v>0</v>
      </c>
      <c r="D136" s="194" t="s">
        <v>265</v>
      </c>
      <c r="E136" s="207">
        <v>130</v>
      </c>
      <c r="F136" s="8"/>
      <c r="G136" s="37"/>
      <c r="H136" s="36"/>
      <c r="I136" s="33"/>
      <c r="J136" s="33"/>
      <c r="K136" s="33"/>
      <c r="L136" s="129"/>
      <c r="M136" s="260"/>
      <c r="N136" s="269">
        <f>(TabB2[[#This Row],[förderfähiger 
Betrag nach Prüfung ÖIF (€)]]-TabB2[[#This Row],[eingereichter
Betrag (€)]])*IF(TabB2[[#This Row],[Stich-
probe]]&gt;0,1,0)</f>
        <v>0</v>
      </c>
      <c r="O136" s="19"/>
      <c r="P136" s="19"/>
      <c r="Q136" s="19"/>
      <c r="R136" s="270"/>
      <c r="S136" s="288"/>
      <c r="T136" s="288" t="str">
        <f>IF(ISERROR(VLOOKUP(TabB2[[#This Row],[Grund für Differenz]],Datenquelle!$F$3:$G$17,2,FALSE)),"",VLOOKUP(TabB2[[#This Row],[Grund für Differenz]],Datenquelle!$F$3:$G$17,2,FALSE))</f>
        <v/>
      </c>
      <c r="U136" s="270"/>
      <c r="V136" s="206"/>
      <c r="W136" s="206"/>
      <c r="X136" s="206"/>
      <c r="Y136" s="206"/>
      <c r="Z136" s="206"/>
      <c r="AA136" s="206"/>
      <c r="AB136" s="206"/>
      <c r="AC136" s="301"/>
      <c r="AD136" s="226" t="str">
        <f>IF(OR(TabB2[[#This Row],[eingereichter
Betrag (€)]]=0,TabB2[[#This Row],[eingereichter
Betrag (€)]]=""),"",COUNTA($L$6:$L136)-COUNTIF(($L$6:$L136),0))</f>
        <v/>
      </c>
      <c r="AE136" s="262">
        <f t="shared" ca="1" si="2"/>
        <v>0.2651875407359191</v>
      </c>
      <c r="AF136" s="262">
        <f>IF(TabB2[[#This Row],[Lfd.
Nr. f.
Stich-
probe]]&lt;&gt;"",TabB2[[#This Row],[Zufalls-
zahl]],0)</f>
        <v>0</v>
      </c>
      <c r="AG136" s="271">
        <f>IF(TabB2[[#This Row],[Stich-
probe]]&gt;0,IF(TabB2[[#This Row],[Differenz
förderfähig/
eingereicht nach Prüfung ÖIF (€)]]&lt;&gt;0,1,0),0)</f>
        <v>0</v>
      </c>
      <c r="AH13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4" x14ac:dyDescent="0.2">
      <c r="C137" s="226">
        <f>IF(TabB2[[#This Row],[Zufalls-
zahl wenn
lfd. Nr.]]=0,0,IF(RANK(TabB2[[#This Row],[Zufalls-
zahl wenn
lfd. Nr.]],TabB2[Zufalls-
zahl wenn
lfd. Nr.])&lt;=TabB2[[#Totals],[Zufalls-
zahl]],1,0))</f>
        <v>0</v>
      </c>
      <c r="D137" s="194" t="s">
        <v>265</v>
      </c>
      <c r="E137" s="207">
        <v>131</v>
      </c>
      <c r="F137" s="8"/>
      <c r="G137" s="37"/>
      <c r="H137" s="36"/>
      <c r="I137" s="33"/>
      <c r="J137" s="33"/>
      <c r="K137" s="33"/>
      <c r="L137" s="129"/>
      <c r="M137" s="260"/>
      <c r="N137" s="269">
        <f>(TabB2[[#This Row],[förderfähiger 
Betrag nach Prüfung ÖIF (€)]]-TabB2[[#This Row],[eingereichter
Betrag (€)]])*IF(TabB2[[#This Row],[Stich-
probe]]&gt;0,1,0)</f>
        <v>0</v>
      </c>
      <c r="O137" s="19"/>
      <c r="P137" s="19"/>
      <c r="Q137" s="19"/>
      <c r="R137" s="270"/>
      <c r="S137" s="288"/>
      <c r="T137" s="288" t="str">
        <f>IF(ISERROR(VLOOKUP(TabB2[[#This Row],[Grund für Differenz]],Datenquelle!$F$3:$G$17,2,FALSE)),"",VLOOKUP(TabB2[[#This Row],[Grund für Differenz]],Datenquelle!$F$3:$G$17,2,FALSE))</f>
        <v/>
      </c>
      <c r="U137" s="270"/>
      <c r="V137" s="206"/>
      <c r="W137" s="206"/>
      <c r="X137" s="206"/>
      <c r="Y137" s="206"/>
      <c r="Z137" s="206"/>
      <c r="AA137" s="206"/>
      <c r="AB137" s="206"/>
      <c r="AC137" s="301"/>
      <c r="AD137" s="226" t="str">
        <f>IF(OR(TabB2[[#This Row],[eingereichter
Betrag (€)]]=0,TabB2[[#This Row],[eingereichter
Betrag (€)]]=""),"",COUNTA($L$6:$L137)-COUNTIF(($L$6:$L137),0))</f>
        <v/>
      </c>
      <c r="AE137" s="262">
        <f t="shared" ca="1" si="2"/>
        <v>0.53620930275608769</v>
      </c>
      <c r="AF137" s="262">
        <f>IF(TabB2[[#This Row],[Lfd.
Nr. f.
Stich-
probe]]&lt;&gt;"",TabB2[[#This Row],[Zufalls-
zahl]],0)</f>
        <v>0</v>
      </c>
      <c r="AG137" s="271">
        <f>IF(TabB2[[#This Row],[Stich-
probe]]&gt;0,IF(TabB2[[#This Row],[Differenz
förderfähig/
eingereicht nach Prüfung ÖIF (€)]]&lt;&gt;0,1,0),0)</f>
        <v>0</v>
      </c>
      <c r="AH13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4" x14ac:dyDescent="0.2">
      <c r="C138" s="226">
        <f>IF(TabB2[[#This Row],[Zufalls-
zahl wenn
lfd. Nr.]]=0,0,IF(RANK(TabB2[[#This Row],[Zufalls-
zahl wenn
lfd. Nr.]],TabB2[Zufalls-
zahl wenn
lfd. Nr.])&lt;=TabB2[[#Totals],[Zufalls-
zahl]],1,0))</f>
        <v>0</v>
      </c>
      <c r="D138" s="194" t="s">
        <v>265</v>
      </c>
      <c r="E138" s="207">
        <v>132</v>
      </c>
      <c r="F138" s="8"/>
      <c r="G138" s="37"/>
      <c r="H138" s="36"/>
      <c r="I138" s="33"/>
      <c r="J138" s="33"/>
      <c r="K138" s="33"/>
      <c r="L138" s="129"/>
      <c r="M138" s="260"/>
      <c r="N138" s="269">
        <f>(TabB2[[#This Row],[förderfähiger 
Betrag nach Prüfung ÖIF (€)]]-TabB2[[#This Row],[eingereichter
Betrag (€)]])*IF(TabB2[[#This Row],[Stich-
probe]]&gt;0,1,0)</f>
        <v>0</v>
      </c>
      <c r="O138" s="19"/>
      <c r="P138" s="19"/>
      <c r="Q138" s="19"/>
      <c r="R138" s="270"/>
      <c r="S138" s="288"/>
      <c r="T138" s="288" t="str">
        <f>IF(ISERROR(VLOOKUP(TabB2[[#This Row],[Grund für Differenz]],Datenquelle!$F$3:$G$17,2,FALSE)),"",VLOOKUP(TabB2[[#This Row],[Grund für Differenz]],Datenquelle!$F$3:$G$17,2,FALSE))</f>
        <v/>
      </c>
      <c r="U138" s="270"/>
      <c r="V138" s="206"/>
      <c r="W138" s="206"/>
      <c r="X138" s="206"/>
      <c r="Y138" s="206"/>
      <c r="Z138" s="206"/>
      <c r="AA138" s="206"/>
      <c r="AB138" s="206"/>
      <c r="AC138" s="301"/>
      <c r="AD138" s="226" t="str">
        <f>IF(OR(TabB2[[#This Row],[eingereichter
Betrag (€)]]=0,TabB2[[#This Row],[eingereichter
Betrag (€)]]=""),"",COUNTA($L$6:$L138)-COUNTIF(($L$6:$L138),0))</f>
        <v/>
      </c>
      <c r="AE138" s="262">
        <f t="shared" ca="1" si="2"/>
        <v>0.12479658003514471</v>
      </c>
      <c r="AF138" s="262">
        <f>IF(TabB2[[#This Row],[Lfd.
Nr. f.
Stich-
probe]]&lt;&gt;"",TabB2[[#This Row],[Zufalls-
zahl]],0)</f>
        <v>0</v>
      </c>
      <c r="AG138" s="271">
        <f>IF(TabB2[[#This Row],[Stich-
probe]]&gt;0,IF(TabB2[[#This Row],[Differenz
förderfähig/
eingereicht nach Prüfung ÖIF (€)]]&lt;&gt;0,1,0),0)</f>
        <v>0</v>
      </c>
      <c r="AH13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4" x14ac:dyDescent="0.2">
      <c r="C139" s="226">
        <f>IF(TabB2[[#This Row],[Zufalls-
zahl wenn
lfd. Nr.]]=0,0,IF(RANK(TabB2[[#This Row],[Zufalls-
zahl wenn
lfd. Nr.]],TabB2[Zufalls-
zahl wenn
lfd. Nr.])&lt;=TabB2[[#Totals],[Zufalls-
zahl]],1,0))</f>
        <v>0</v>
      </c>
      <c r="D139" s="194" t="s">
        <v>265</v>
      </c>
      <c r="E139" s="207">
        <v>133</v>
      </c>
      <c r="F139" s="8"/>
      <c r="G139" s="37"/>
      <c r="H139" s="36"/>
      <c r="I139" s="33"/>
      <c r="J139" s="33"/>
      <c r="K139" s="33"/>
      <c r="L139" s="129"/>
      <c r="M139" s="260"/>
      <c r="N139" s="269">
        <f>(TabB2[[#This Row],[förderfähiger 
Betrag nach Prüfung ÖIF (€)]]-TabB2[[#This Row],[eingereichter
Betrag (€)]])*IF(TabB2[[#This Row],[Stich-
probe]]&gt;0,1,0)</f>
        <v>0</v>
      </c>
      <c r="O139" s="19"/>
      <c r="P139" s="19"/>
      <c r="Q139" s="19"/>
      <c r="R139" s="270"/>
      <c r="S139" s="288"/>
      <c r="T139" s="288" t="str">
        <f>IF(ISERROR(VLOOKUP(TabB2[[#This Row],[Grund für Differenz]],Datenquelle!$F$3:$G$17,2,FALSE)),"",VLOOKUP(TabB2[[#This Row],[Grund für Differenz]],Datenquelle!$F$3:$G$17,2,FALSE))</f>
        <v/>
      </c>
      <c r="U139" s="270"/>
      <c r="V139" s="206"/>
      <c r="W139" s="206"/>
      <c r="X139" s="206"/>
      <c r="Y139" s="206"/>
      <c r="Z139" s="206"/>
      <c r="AA139" s="206"/>
      <c r="AB139" s="206"/>
      <c r="AC139" s="301"/>
      <c r="AD139" s="226" t="str">
        <f>IF(OR(TabB2[[#This Row],[eingereichter
Betrag (€)]]=0,TabB2[[#This Row],[eingereichter
Betrag (€)]]=""),"",COUNTA($L$6:$L139)-COUNTIF(($L$6:$L139),0))</f>
        <v/>
      </c>
      <c r="AE139" s="262">
        <f t="shared" ca="1" si="2"/>
        <v>0.77825265861248949</v>
      </c>
      <c r="AF139" s="262">
        <f>IF(TabB2[[#This Row],[Lfd.
Nr. f.
Stich-
probe]]&lt;&gt;"",TabB2[[#This Row],[Zufalls-
zahl]],0)</f>
        <v>0</v>
      </c>
      <c r="AG139" s="271">
        <f>IF(TabB2[[#This Row],[Stich-
probe]]&gt;0,IF(TabB2[[#This Row],[Differenz
förderfähig/
eingereicht nach Prüfung ÖIF (€)]]&lt;&gt;0,1,0),0)</f>
        <v>0</v>
      </c>
      <c r="AH13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4" x14ac:dyDescent="0.2">
      <c r="C140" s="226">
        <f>IF(TabB2[[#This Row],[Zufalls-
zahl wenn
lfd. Nr.]]=0,0,IF(RANK(TabB2[[#This Row],[Zufalls-
zahl wenn
lfd. Nr.]],TabB2[Zufalls-
zahl wenn
lfd. Nr.])&lt;=TabB2[[#Totals],[Zufalls-
zahl]],1,0))</f>
        <v>0</v>
      </c>
      <c r="D140" s="194" t="s">
        <v>265</v>
      </c>
      <c r="E140" s="207">
        <v>134</v>
      </c>
      <c r="F140" s="8"/>
      <c r="G140" s="37"/>
      <c r="H140" s="36"/>
      <c r="I140" s="33"/>
      <c r="J140" s="33"/>
      <c r="K140" s="33"/>
      <c r="L140" s="129"/>
      <c r="M140" s="260"/>
      <c r="N140" s="269">
        <f>(TabB2[[#This Row],[förderfähiger 
Betrag nach Prüfung ÖIF (€)]]-TabB2[[#This Row],[eingereichter
Betrag (€)]])*IF(TabB2[[#This Row],[Stich-
probe]]&gt;0,1,0)</f>
        <v>0</v>
      </c>
      <c r="O140" s="19"/>
      <c r="P140" s="19"/>
      <c r="Q140" s="19"/>
      <c r="R140" s="270"/>
      <c r="S140" s="288"/>
      <c r="T140" s="288" t="str">
        <f>IF(ISERROR(VLOOKUP(TabB2[[#This Row],[Grund für Differenz]],Datenquelle!$F$3:$G$17,2,FALSE)),"",VLOOKUP(TabB2[[#This Row],[Grund für Differenz]],Datenquelle!$F$3:$G$17,2,FALSE))</f>
        <v/>
      </c>
      <c r="U140" s="270"/>
      <c r="V140" s="206"/>
      <c r="W140" s="206"/>
      <c r="X140" s="206"/>
      <c r="Y140" s="206"/>
      <c r="Z140" s="206"/>
      <c r="AA140" s="206"/>
      <c r="AB140" s="206"/>
      <c r="AC140" s="301"/>
      <c r="AD140" s="226" t="str">
        <f>IF(OR(TabB2[[#This Row],[eingereichter
Betrag (€)]]=0,TabB2[[#This Row],[eingereichter
Betrag (€)]]=""),"",COUNTA($L$6:$L140)-COUNTIF(($L$6:$L140),0))</f>
        <v/>
      </c>
      <c r="AE140" s="262">
        <f t="shared" ca="1" si="2"/>
        <v>0.48988560106186252</v>
      </c>
      <c r="AF140" s="262">
        <f>IF(TabB2[[#This Row],[Lfd.
Nr. f.
Stich-
probe]]&lt;&gt;"",TabB2[[#This Row],[Zufalls-
zahl]],0)</f>
        <v>0</v>
      </c>
      <c r="AG140" s="271">
        <f>IF(TabB2[[#This Row],[Stich-
probe]]&gt;0,IF(TabB2[[#This Row],[Differenz
förderfähig/
eingereicht nach Prüfung ÖIF (€)]]&lt;&gt;0,1,0),0)</f>
        <v>0</v>
      </c>
      <c r="AH14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4" x14ac:dyDescent="0.2">
      <c r="C141" s="226">
        <f>IF(TabB2[[#This Row],[Zufalls-
zahl wenn
lfd. Nr.]]=0,0,IF(RANK(TabB2[[#This Row],[Zufalls-
zahl wenn
lfd. Nr.]],TabB2[Zufalls-
zahl wenn
lfd. Nr.])&lt;=TabB2[[#Totals],[Zufalls-
zahl]],1,0))</f>
        <v>0</v>
      </c>
      <c r="D141" s="194" t="s">
        <v>265</v>
      </c>
      <c r="E141" s="207">
        <v>135</v>
      </c>
      <c r="F141" s="8"/>
      <c r="G141" s="37"/>
      <c r="H141" s="36"/>
      <c r="I141" s="33"/>
      <c r="J141" s="33"/>
      <c r="K141" s="33"/>
      <c r="L141" s="129"/>
      <c r="M141" s="260"/>
      <c r="N141" s="269">
        <f>(TabB2[[#This Row],[förderfähiger 
Betrag nach Prüfung ÖIF (€)]]-TabB2[[#This Row],[eingereichter
Betrag (€)]])*IF(TabB2[[#This Row],[Stich-
probe]]&gt;0,1,0)</f>
        <v>0</v>
      </c>
      <c r="O141" s="19"/>
      <c r="P141" s="19"/>
      <c r="Q141" s="19"/>
      <c r="R141" s="270"/>
      <c r="S141" s="288"/>
      <c r="T141" s="288" t="str">
        <f>IF(ISERROR(VLOOKUP(TabB2[[#This Row],[Grund für Differenz]],Datenquelle!$F$3:$G$17,2,FALSE)),"",VLOOKUP(TabB2[[#This Row],[Grund für Differenz]],Datenquelle!$F$3:$G$17,2,FALSE))</f>
        <v/>
      </c>
      <c r="U141" s="270"/>
      <c r="V141" s="206"/>
      <c r="W141" s="206"/>
      <c r="X141" s="206"/>
      <c r="Y141" s="206"/>
      <c r="Z141" s="206"/>
      <c r="AA141" s="206"/>
      <c r="AB141" s="206"/>
      <c r="AC141" s="301"/>
      <c r="AD141" s="226" t="str">
        <f>IF(OR(TabB2[[#This Row],[eingereichter
Betrag (€)]]=0,TabB2[[#This Row],[eingereichter
Betrag (€)]]=""),"",COUNTA($L$6:$L141)-COUNTIF(($L$6:$L141),0))</f>
        <v/>
      </c>
      <c r="AE141" s="262">
        <f t="shared" ca="1" si="2"/>
        <v>0.47147668905196272</v>
      </c>
      <c r="AF141" s="262">
        <f>IF(TabB2[[#This Row],[Lfd.
Nr. f.
Stich-
probe]]&lt;&gt;"",TabB2[[#This Row],[Zufalls-
zahl]],0)</f>
        <v>0</v>
      </c>
      <c r="AG141" s="271">
        <f>IF(TabB2[[#This Row],[Stich-
probe]]&gt;0,IF(TabB2[[#This Row],[Differenz
förderfähig/
eingereicht nach Prüfung ÖIF (€)]]&lt;&gt;0,1,0),0)</f>
        <v>0</v>
      </c>
      <c r="AH14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4" x14ac:dyDescent="0.2">
      <c r="C142" s="226">
        <f>IF(TabB2[[#This Row],[Zufalls-
zahl wenn
lfd. Nr.]]=0,0,IF(RANK(TabB2[[#This Row],[Zufalls-
zahl wenn
lfd. Nr.]],TabB2[Zufalls-
zahl wenn
lfd. Nr.])&lt;=TabB2[[#Totals],[Zufalls-
zahl]],1,0))</f>
        <v>0</v>
      </c>
      <c r="D142" s="194" t="s">
        <v>265</v>
      </c>
      <c r="E142" s="207">
        <v>136</v>
      </c>
      <c r="F142" s="8"/>
      <c r="G142" s="37"/>
      <c r="H142" s="36"/>
      <c r="I142" s="33"/>
      <c r="J142" s="33"/>
      <c r="K142" s="33"/>
      <c r="L142" s="129"/>
      <c r="M142" s="260"/>
      <c r="N142" s="269">
        <f>(TabB2[[#This Row],[förderfähiger 
Betrag nach Prüfung ÖIF (€)]]-TabB2[[#This Row],[eingereichter
Betrag (€)]])*IF(TabB2[[#This Row],[Stich-
probe]]&gt;0,1,0)</f>
        <v>0</v>
      </c>
      <c r="O142" s="19"/>
      <c r="P142" s="19"/>
      <c r="Q142" s="19"/>
      <c r="R142" s="270"/>
      <c r="S142" s="288"/>
      <c r="T142" s="288" t="str">
        <f>IF(ISERROR(VLOOKUP(TabB2[[#This Row],[Grund für Differenz]],Datenquelle!$F$3:$G$17,2,FALSE)),"",VLOOKUP(TabB2[[#This Row],[Grund für Differenz]],Datenquelle!$F$3:$G$17,2,FALSE))</f>
        <v/>
      </c>
      <c r="U142" s="270"/>
      <c r="V142" s="206"/>
      <c r="W142" s="206"/>
      <c r="X142" s="206"/>
      <c r="Y142" s="206"/>
      <c r="Z142" s="206"/>
      <c r="AA142" s="206"/>
      <c r="AB142" s="206"/>
      <c r="AC142" s="301"/>
      <c r="AD142" s="226" t="str">
        <f>IF(OR(TabB2[[#This Row],[eingereichter
Betrag (€)]]=0,TabB2[[#This Row],[eingereichter
Betrag (€)]]=""),"",COUNTA($L$6:$L142)-COUNTIF(($L$6:$L142),0))</f>
        <v/>
      </c>
      <c r="AE142" s="262">
        <f t="shared" ca="1" si="2"/>
        <v>7.3115352663389865E-3</v>
      </c>
      <c r="AF142" s="262">
        <f>IF(TabB2[[#This Row],[Lfd.
Nr. f.
Stich-
probe]]&lt;&gt;"",TabB2[[#This Row],[Zufalls-
zahl]],0)</f>
        <v>0</v>
      </c>
      <c r="AG142" s="271">
        <f>IF(TabB2[[#This Row],[Stich-
probe]]&gt;0,IF(TabB2[[#This Row],[Differenz
förderfähig/
eingereicht nach Prüfung ÖIF (€)]]&lt;&gt;0,1,0),0)</f>
        <v>0</v>
      </c>
      <c r="AH14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4" x14ac:dyDescent="0.2">
      <c r="C143" s="226">
        <f>IF(TabB2[[#This Row],[Zufalls-
zahl wenn
lfd. Nr.]]=0,0,IF(RANK(TabB2[[#This Row],[Zufalls-
zahl wenn
lfd. Nr.]],TabB2[Zufalls-
zahl wenn
lfd. Nr.])&lt;=TabB2[[#Totals],[Zufalls-
zahl]],1,0))</f>
        <v>0</v>
      </c>
      <c r="D143" s="194" t="s">
        <v>265</v>
      </c>
      <c r="E143" s="207">
        <v>137</v>
      </c>
      <c r="F143" s="8"/>
      <c r="G143" s="37"/>
      <c r="H143" s="36"/>
      <c r="I143" s="33"/>
      <c r="J143" s="33"/>
      <c r="K143" s="33"/>
      <c r="L143" s="129"/>
      <c r="M143" s="260"/>
      <c r="N143" s="269">
        <f>(TabB2[[#This Row],[förderfähiger 
Betrag nach Prüfung ÖIF (€)]]-TabB2[[#This Row],[eingereichter
Betrag (€)]])*IF(TabB2[[#This Row],[Stich-
probe]]&gt;0,1,0)</f>
        <v>0</v>
      </c>
      <c r="O143" s="19"/>
      <c r="P143" s="19"/>
      <c r="Q143" s="19"/>
      <c r="R143" s="270"/>
      <c r="S143" s="288"/>
      <c r="T143" s="288" t="str">
        <f>IF(ISERROR(VLOOKUP(TabB2[[#This Row],[Grund für Differenz]],Datenquelle!$F$3:$G$17,2,FALSE)),"",VLOOKUP(TabB2[[#This Row],[Grund für Differenz]],Datenquelle!$F$3:$G$17,2,FALSE))</f>
        <v/>
      </c>
      <c r="U143" s="270"/>
      <c r="V143" s="206"/>
      <c r="W143" s="206"/>
      <c r="X143" s="206"/>
      <c r="Y143" s="206"/>
      <c r="Z143" s="206"/>
      <c r="AA143" s="206"/>
      <c r="AB143" s="206"/>
      <c r="AC143" s="301"/>
      <c r="AD143" s="226" t="str">
        <f>IF(OR(TabB2[[#This Row],[eingereichter
Betrag (€)]]=0,TabB2[[#This Row],[eingereichter
Betrag (€)]]=""),"",COUNTA($L$6:$L143)-COUNTIF(($L$6:$L143),0))</f>
        <v/>
      </c>
      <c r="AE143" s="262">
        <f t="shared" ca="1" si="2"/>
        <v>0.73457695512043575</v>
      </c>
      <c r="AF143" s="262">
        <f>IF(TabB2[[#This Row],[Lfd.
Nr. f.
Stich-
probe]]&lt;&gt;"",TabB2[[#This Row],[Zufalls-
zahl]],0)</f>
        <v>0</v>
      </c>
      <c r="AG143" s="271">
        <f>IF(TabB2[[#This Row],[Stich-
probe]]&gt;0,IF(TabB2[[#This Row],[Differenz
förderfähig/
eingereicht nach Prüfung ÖIF (€)]]&lt;&gt;0,1,0),0)</f>
        <v>0</v>
      </c>
      <c r="AH14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4" x14ac:dyDescent="0.2">
      <c r="C144" s="226">
        <f>IF(TabB2[[#This Row],[Zufalls-
zahl wenn
lfd. Nr.]]=0,0,IF(RANK(TabB2[[#This Row],[Zufalls-
zahl wenn
lfd. Nr.]],TabB2[Zufalls-
zahl wenn
lfd. Nr.])&lt;=TabB2[[#Totals],[Zufalls-
zahl]],1,0))</f>
        <v>0</v>
      </c>
      <c r="D144" s="194" t="s">
        <v>265</v>
      </c>
      <c r="E144" s="207">
        <v>138</v>
      </c>
      <c r="F144" s="8"/>
      <c r="G144" s="37"/>
      <c r="H144" s="36"/>
      <c r="I144" s="33"/>
      <c r="J144" s="33"/>
      <c r="K144" s="33"/>
      <c r="L144" s="129"/>
      <c r="M144" s="260"/>
      <c r="N144" s="269">
        <f>(TabB2[[#This Row],[förderfähiger 
Betrag nach Prüfung ÖIF (€)]]-TabB2[[#This Row],[eingereichter
Betrag (€)]])*IF(TabB2[[#This Row],[Stich-
probe]]&gt;0,1,0)</f>
        <v>0</v>
      </c>
      <c r="O144" s="19"/>
      <c r="P144" s="19"/>
      <c r="Q144" s="19"/>
      <c r="R144" s="270"/>
      <c r="S144" s="288"/>
      <c r="T144" s="288" t="str">
        <f>IF(ISERROR(VLOOKUP(TabB2[[#This Row],[Grund für Differenz]],Datenquelle!$F$3:$G$17,2,FALSE)),"",VLOOKUP(TabB2[[#This Row],[Grund für Differenz]],Datenquelle!$F$3:$G$17,2,FALSE))</f>
        <v/>
      </c>
      <c r="U144" s="270"/>
      <c r="V144" s="206"/>
      <c r="W144" s="206"/>
      <c r="X144" s="206"/>
      <c r="Y144" s="206"/>
      <c r="Z144" s="206"/>
      <c r="AA144" s="206"/>
      <c r="AB144" s="206"/>
      <c r="AC144" s="301"/>
      <c r="AD144" s="226" t="str">
        <f>IF(OR(TabB2[[#This Row],[eingereichter
Betrag (€)]]=0,TabB2[[#This Row],[eingereichter
Betrag (€)]]=""),"",COUNTA($L$6:$L144)-COUNTIF(($L$6:$L144),0))</f>
        <v/>
      </c>
      <c r="AE144" s="262">
        <f t="shared" ca="1" si="2"/>
        <v>0.17706947704414966</v>
      </c>
      <c r="AF144" s="262">
        <f>IF(TabB2[[#This Row],[Lfd.
Nr. f.
Stich-
probe]]&lt;&gt;"",TabB2[[#This Row],[Zufalls-
zahl]],0)</f>
        <v>0</v>
      </c>
      <c r="AG144" s="271">
        <f>IF(TabB2[[#This Row],[Stich-
probe]]&gt;0,IF(TabB2[[#This Row],[Differenz
förderfähig/
eingereicht nach Prüfung ÖIF (€)]]&lt;&gt;0,1,0),0)</f>
        <v>0</v>
      </c>
      <c r="AH14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4" x14ac:dyDescent="0.2">
      <c r="C145" s="226">
        <f>IF(TabB2[[#This Row],[Zufalls-
zahl wenn
lfd. Nr.]]=0,0,IF(RANK(TabB2[[#This Row],[Zufalls-
zahl wenn
lfd. Nr.]],TabB2[Zufalls-
zahl wenn
lfd. Nr.])&lt;=TabB2[[#Totals],[Zufalls-
zahl]],1,0))</f>
        <v>0</v>
      </c>
      <c r="D145" s="194" t="s">
        <v>265</v>
      </c>
      <c r="E145" s="207">
        <v>139</v>
      </c>
      <c r="F145" s="8"/>
      <c r="G145" s="37"/>
      <c r="H145" s="36"/>
      <c r="I145" s="33"/>
      <c r="J145" s="33"/>
      <c r="K145" s="33"/>
      <c r="L145" s="129"/>
      <c r="M145" s="260"/>
      <c r="N145" s="269">
        <f>(TabB2[[#This Row],[förderfähiger 
Betrag nach Prüfung ÖIF (€)]]-TabB2[[#This Row],[eingereichter
Betrag (€)]])*IF(TabB2[[#This Row],[Stich-
probe]]&gt;0,1,0)</f>
        <v>0</v>
      </c>
      <c r="O145" s="19"/>
      <c r="P145" s="19"/>
      <c r="Q145" s="19"/>
      <c r="R145" s="270"/>
      <c r="S145" s="288"/>
      <c r="T145" s="288" t="str">
        <f>IF(ISERROR(VLOOKUP(TabB2[[#This Row],[Grund für Differenz]],Datenquelle!$F$3:$G$17,2,FALSE)),"",VLOOKUP(TabB2[[#This Row],[Grund für Differenz]],Datenquelle!$F$3:$G$17,2,FALSE))</f>
        <v/>
      </c>
      <c r="U145" s="270"/>
      <c r="V145" s="206"/>
      <c r="W145" s="206"/>
      <c r="X145" s="206"/>
      <c r="Y145" s="206"/>
      <c r="Z145" s="206"/>
      <c r="AA145" s="206"/>
      <c r="AB145" s="206"/>
      <c r="AC145" s="301"/>
      <c r="AD145" s="226" t="str">
        <f>IF(OR(TabB2[[#This Row],[eingereichter
Betrag (€)]]=0,TabB2[[#This Row],[eingereichter
Betrag (€)]]=""),"",COUNTA($L$6:$L145)-COUNTIF(($L$6:$L145),0))</f>
        <v/>
      </c>
      <c r="AE145" s="262">
        <f t="shared" ca="1" si="2"/>
        <v>0.53902695735347395</v>
      </c>
      <c r="AF145" s="262">
        <f>IF(TabB2[[#This Row],[Lfd.
Nr. f.
Stich-
probe]]&lt;&gt;"",TabB2[[#This Row],[Zufalls-
zahl]],0)</f>
        <v>0</v>
      </c>
      <c r="AG145" s="271">
        <f>IF(TabB2[[#This Row],[Stich-
probe]]&gt;0,IF(TabB2[[#This Row],[Differenz
förderfähig/
eingereicht nach Prüfung ÖIF (€)]]&lt;&gt;0,1,0),0)</f>
        <v>0</v>
      </c>
      <c r="AH14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4" x14ac:dyDescent="0.2">
      <c r="C146" s="226">
        <f>IF(TabB2[[#This Row],[Zufalls-
zahl wenn
lfd. Nr.]]=0,0,IF(RANK(TabB2[[#This Row],[Zufalls-
zahl wenn
lfd. Nr.]],TabB2[Zufalls-
zahl wenn
lfd. Nr.])&lt;=TabB2[[#Totals],[Zufalls-
zahl]],1,0))</f>
        <v>0</v>
      </c>
      <c r="D146" s="194" t="s">
        <v>265</v>
      </c>
      <c r="E146" s="207">
        <v>140</v>
      </c>
      <c r="F146" s="8"/>
      <c r="G146" s="37"/>
      <c r="H146" s="36"/>
      <c r="I146" s="33"/>
      <c r="J146" s="33"/>
      <c r="K146" s="33"/>
      <c r="L146" s="129"/>
      <c r="M146" s="260"/>
      <c r="N146" s="269">
        <f>(TabB2[[#This Row],[förderfähiger 
Betrag nach Prüfung ÖIF (€)]]-TabB2[[#This Row],[eingereichter
Betrag (€)]])*IF(TabB2[[#This Row],[Stich-
probe]]&gt;0,1,0)</f>
        <v>0</v>
      </c>
      <c r="O146" s="19"/>
      <c r="P146" s="19"/>
      <c r="Q146" s="19"/>
      <c r="R146" s="270"/>
      <c r="S146" s="288"/>
      <c r="T146" s="288" t="str">
        <f>IF(ISERROR(VLOOKUP(TabB2[[#This Row],[Grund für Differenz]],Datenquelle!$F$3:$G$17,2,FALSE)),"",VLOOKUP(TabB2[[#This Row],[Grund für Differenz]],Datenquelle!$F$3:$G$17,2,FALSE))</f>
        <v/>
      </c>
      <c r="U146" s="270"/>
      <c r="V146" s="206"/>
      <c r="W146" s="206"/>
      <c r="X146" s="206"/>
      <c r="Y146" s="206"/>
      <c r="Z146" s="206"/>
      <c r="AA146" s="206"/>
      <c r="AB146" s="206"/>
      <c r="AC146" s="301"/>
      <c r="AD146" s="226" t="str">
        <f>IF(OR(TabB2[[#This Row],[eingereichter
Betrag (€)]]=0,TabB2[[#This Row],[eingereichter
Betrag (€)]]=""),"",COUNTA($L$6:$L146)-COUNTIF(($L$6:$L146),0))</f>
        <v/>
      </c>
      <c r="AE146" s="262">
        <f t="shared" ca="1" si="2"/>
        <v>0.34887861901885808</v>
      </c>
      <c r="AF146" s="262">
        <f>IF(TabB2[[#This Row],[Lfd.
Nr. f.
Stich-
probe]]&lt;&gt;"",TabB2[[#This Row],[Zufalls-
zahl]],0)</f>
        <v>0</v>
      </c>
      <c r="AG146" s="271">
        <f>IF(TabB2[[#This Row],[Stich-
probe]]&gt;0,IF(TabB2[[#This Row],[Differenz
förderfähig/
eingereicht nach Prüfung ÖIF (€)]]&lt;&gt;0,1,0),0)</f>
        <v>0</v>
      </c>
      <c r="AH146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4" x14ac:dyDescent="0.2">
      <c r="C147" s="226">
        <f>IF(TabB2[[#This Row],[Zufalls-
zahl wenn
lfd. Nr.]]=0,0,IF(RANK(TabB2[[#This Row],[Zufalls-
zahl wenn
lfd. Nr.]],TabB2[Zufalls-
zahl wenn
lfd. Nr.])&lt;=TabB2[[#Totals],[Zufalls-
zahl]],1,0))</f>
        <v>0</v>
      </c>
      <c r="D147" s="194" t="s">
        <v>265</v>
      </c>
      <c r="E147" s="207">
        <v>141</v>
      </c>
      <c r="F147" s="8"/>
      <c r="G147" s="37"/>
      <c r="H147" s="36"/>
      <c r="I147" s="33"/>
      <c r="J147" s="33"/>
      <c r="K147" s="33"/>
      <c r="L147" s="129"/>
      <c r="M147" s="260"/>
      <c r="N147" s="269">
        <f>(TabB2[[#This Row],[förderfähiger 
Betrag nach Prüfung ÖIF (€)]]-TabB2[[#This Row],[eingereichter
Betrag (€)]])*IF(TabB2[[#This Row],[Stich-
probe]]&gt;0,1,0)</f>
        <v>0</v>
      </c>
      <c r="O147" s="19"/>
      <c r="P147" s="19"/>
      <c r="Q147" s="19"/>
      <c r="R147" s="270"/>
      <c r="S147" s="288"/>
      <c r="T147" s="288" t="str">
        <f>IF(ISERROR(VLOOKUP(TabB2[[#This Row],[Grund für Differenz]],Datenquelle!$F$3:$G$17,2,FALSE)),"",VLOOKUP(TabB2[[#This Row],[Grund für Differenz]],Datenquelle!$F$3:$G$17,2,FALSE))</f>
        <v/>
      </c>
      <c r="U147" s="270"/>
      <c r="V147" s="206"/>
      <c r="W147" s="206"/>
      <c r="X147" s="206"/>
      <c r="Y147" s="206"/>
      <c r="Z147" s="206"/>
      <c r="AA147" s="206"/>
      <c r="AB147" s="206"/>
      <c r="AC147" s="301"/>
      <c r="AD147" s="226" t="str">
        <f>IF(OR(TabB2[[#This Row],[eingereichter
Betrag (€)]]=0,TabB2[[#This Row],[eingereichter
Betrag (€)]]=""),"",COUNTA($L$6:$L147)-COUNTIF(($L$6:$L147),0))</f>
        <v/>
      </c>
      <c r="AE147" s="262">
        <f t="shared" ca="1" si="2"/>
        <v>0.59680144904855048</v>
      </c>
      <c r="AF147" s="262">
        <f>IF(TabB2[[#This Row],[Lfd.
Nr. f.
Stich-
probe]]&lt;&gt;"",TabB2[[#This Row],[Zufalls-
zahl]],0)</f>
        <v>0</v>
      </c>
      <c r="AG147" s="271">
        <f>IF(TabB2[[#This Row],[Stich-
probe]]&gt;0,IF(TabB2[[#This Row],[Differenz
förderfähig/
eingereicht nach Prüfung ÖIF (€)]]&lt;&gt;0,1,0),0)</f>
        <v>0</v>
      </c>
      <c r="AH147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4" x14ac:dyDescent="0.2">
      <c r="C148" s="226">
        <f>IF(TabB2[[#This Row],[Zufalls-
zahl wenn
lfd. Nr.]]=0,0,IF(RANK(TabB2[[#This Row],[Zufalls-
zahl wenn
lfd. Nr.]],TabB2[Zufalls-
zahl wenn
lfd. Nr.])&lt;=TabB2[[#Totals],[Zufalls-
zahl]],1,0))</f>
        <v>0</v>
      </c>
      <c r="D148" s="194" t="s">
        <v>265</v>
      </c>
      <c r="E148" s="207">
        <v>142</v>
      </c>
      <c r="F148" s="8"/>
      <c r="G148" s="37"/>
      <c r="H148" s="36"/>
      <c r="I148" s="33"/>
      <c r="J148" s="33"/>
      <c r="K148" s="33"/>
      <c r="L148" s="129"/>
      <c r="M148" s="260"/>
      <c r="N148" s="269">
        <f>(TabB2[[#This Row],[förderfähiger 
Betrag nach Prüfung ÖIF (€)]]-TabB2[[#This Row],[eingereichter
Betrag (€)]])*IF(TabB2[[#This Row],[Stich-
probe]]&gt;0,1,0)</f>
        <v>0</v>
      </c>
      <c r="O148" s="19"/>
      <c r="P148" s="19"/>
      <c r="Q148" s="19"/>
      <c r="R148" s="270"/>
      <c r="S148" s="288"/>
      <c r="T148" s="288" t="str">
        <f>IF(ISERROR(VLOOKUP(TabB2[[#This Row],[Grund für Differenz]],Datenquelle!$F$3:$G$17,2,FALSE)),"",VLOOKUP(TabB2[[#This Row],[Grund für Differenz]],Datenquelle!$F$3:$G$17,2,FALSE))</f>
        <v/>
      </c>
      <c r="U148" s="270"/>
      <c r="V148" s="206"/>
      <c r="W148" s="206"/>
      <c r="X148" s="206"/>
      <c r="Y148" s="206"/>
      <c r="Z148" s="206"/>
      <c r="AA148" s="206"/>
      <c r="AB148" s="206"/>
      <c r="AC148" s="301"/>
      <c r="AD148" s="226" t="str">
        <f>IF(OR(TabB2[[#This Row],[eingereichter
Betrag (€)]]=0,TabB2[[#This Row],[eingereichter
Betrag (€)]]=""),"",COUNTA($L$6:$L148)-COUNTIF(($L$6:$L148),0))</f>
        <v/>
      </c>
      <c r="AE148" s="262">
        <f t="shared" ca="1" si="2"/>
        <v>8.0174575531982706E-2</v>
      </c>
      <c r="AF148" s="262">
        <f>IF(TabB2[[#This Row],[Lfd.
Nr. f.
Stich-
probe]]&lt;&gt;"",TabB2[[#This Row],[Zufalls-
zahl]],0)</f>
        <v>0</v>
      </c>
      <c r="AG148" s="271">
        <f>IF(TabB2[[#This Row],[Stich-
probe]]&gt;0,IF(TabB2[[#This Row],[Differenz
förderfähig/
eingereicht nach Prüfung ÖIF (€)]]&lt;&gt;0,1,0),0)</f>
        <v>0</v>
      </c>
      <c r="AH148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4" x14ac:dyDescent="0.2">
      <c r="C149" s="226">
        <f>IF(TabB2[[#This Row],[Zufalls-
zahl wenn
lfd. Nr.]]=0,0,IF(RANK(TabB2[[#This Row],[Zufalls-
zahl wenn
lfd. Nr.]],TabB2[Zufalls-
zahl wenn
lfd. Nr.])&lt;=TabB2[[#Totals],[Zufalls-
zahl]],1,0))</f>
        <v>0</v>
      </c>
      <c r="D149" s="194" t="s">
        <v>265</v>
      </c>
      <c r="E149" s="207">
        <v>143</v>
      </c>
      <c r="F149" s="8"/>
      <c r="G149" s="37"/>
      <c r="H149" s="36"/>
      <c r="I149" s="33"/>
      <c r="J149" s="33"/>
      <c r="K149" s="33"/>
      <c r="L149" s="129"/>
      <c r="M149" s="260"/>
      <c r="N149" s="269">
        <f>(TabB2[[#This Row],[förderfähiger 
Betrag nach Prüfung ÖIF (€)]]-TabB2[[#This Row],[eingereichter
Betrag (€)]])*IF(TabB2[[#This Row],[Stich-
probe]]&gt;0,1,0)</f>
        <v>0</v>
      </c>
      <c r="O149" s="19"/>
      <c r="P149" s="19"/>
      <c r="Q149" s="19"/>
      <c r="R149" s="270"/>
      <c r="S149" s="288"/>
      <c r="T149" s="288" t="str">
        <f>IF(ISERROR(VLOOKUP(TabB2[[#This Row],[Grund für Differenz]],Datenquelle!$F$3:$G$17,2,FALSE)),"",VLOOKUP(TabB2[[#This Row],[Grund für Differenz]],Datenquelle!$F$3:$G$17,2,FALSE))</f>
        <v/>
      </c>
      <c r="U149" s="270"/>
      <c r="V149" s="206"/>
      <c r="W149" s="206"/>
      <c r="X149" s="206"/>
      <c r="Y149" s="206"/>
      <c r="Z149" s="206"/>
      <c r="AA149" s="206"/>
      <c r="AB149" s="206"/>
      <c r="AC149" s="301"/>
      <c r="AD149" s="226" t="str">
        <f>IF(OR(TabB2[[#This Row],[eingereichter
Betrag (€)]]=0,TabB2[[#This Row],[eingereichter
Betrag (€)]]=""),"",COUNTA($L$6:$L149)-COUNTIF(($L$6:$L149),0))</f>
        <v/>
      </c>
      <c r="AE149" s="262">
        <f t="shared" ca="1" si="2"/>
        <v>0.78762506693745704</v>
      </c>
      <c r="AF149" s="262">
        <f>IF(TabB2[[#This Row],[Lfd.
Nr. f.
Stich-
probe]]&lt;&gt;"",TabB2[[#This Row],[Zufalls-
zahl]],0)</f>
        <v>0</v>
      </c>
      <c r="AG149" s="271">
        <f>IF(TabB2[[#This Row],[Stich-
probe]]&gt;0,IF(TabB2[[#This Row],[Differenz
förderfähig/
eingereicht nach Prüfung ÖIF (€)]]&lt;&gt;0,1,0),0)</f>
        <v>0</v>
      </c>
      <c r="AH149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4" x14ac:dyDescent="0.2">
      <c r="C150" s="226">
        <f>IF(TabB2[[#This Row],[Zufalls-
zahl wenn
lfd. Nr.]]=0,0,IF(RANK(TabB2[[#This Row],[Zufalls-
zahl wenn
lfd. Nr.]],TabB2[Zufalls-
zahl wenn
lfd. Nr.])&lt;=TabB2[[#Totals],[Zufalls-
zahl]],1,0))</f>
        <v>0</v>
      </c>
      <c r="D150" s="194" t="s">
        <v>265</v>
      </c>
      <c r="E150" s="207">
        <v>144</v>
      </c>
      <c r="F150" s="8"/>
      <c r="G150" s="37"/>
      <c r="H150" s="36"/>
      <c r="I150" s="33"/>
      <c r="J150" s="33"/>
      <c r="K150" s="33"/>
      <c r="L150" s="129"/>
      <c r="M150" s="260"/>
      <c r="N150" s="269">
        <f>(TabB2[[#This Row],[förderfähiger 
Betrag nach Prüfung ÖIF (€)]]-TabB2[[#This Row],[eingereichter
Betrag (€)]])*IF(TabB2[[#This Row],[Stich-
probe]]&gt;0,1,0)</f>
        <v>0</v>
      </c>
      <c r="O150" s="19"/>
      <c r="P150" s="19"/>
      <c r="Q150" s="19"/>
      <c r="R150" s="270"/>
      <c r="S150" s="288"/>
      <c r="T150" s="288" t="str">
        <f>IF(ISERROR(VLOOKUP(TabB2[[#This Row],[Grund für Differenz]],Datenquelle!$F$3:$G$17,2,FALSE)),"",VLOOKUP(TabB2[[#This Row],[Grund für Differenz]],Datenquelle!$F$3:$G$17,2,FALSE))</f>
        <v/>
      </c>
      <c r="U150" s="270"/>
      <c r="V150" s="206"/>
      <c r="W150" s="206"/>
      <c r="X150" s="206"/>
      <c r="Y150" s="206"/>
      <c r="Z150" s="206"/>
      <c r="AA150" s="206"/>
      <c r="AB150" s="206"/>
      <c r="AC150" s="301"/>
      <c r="AD150" s="226" t="str">
        <f>IF(OR(TabB2[[#This Row],[eingereichter
Betrag (€)]]=0,TabB2[[#This Row],[eingereichter
Betrag (€)]]=""),"",COUNTA($L$6:$L150)-COUNTIF(($L$6:$L150),0))</f>
        <v/>
      </c>
      <c r="AE150" s="262">
        <f t="shared" ca="1" si="2"/>
        <v>0.27417662201318227</v>
      </c>
      <c r="AF150" s="262">
        <f>IF(TabB2[[#This Row],[Lfd.
Nr. f.
Stich-
probe]]&lt;&gt;"",TabB2[[#This Row],[Zufalls-
zahl]],0)</f>
        <v>0</v>
      </c>
      <c r="AG150" s="271">
        <f>IF(TabB2[[#This Row],[Stich-
probe]]&gt;0,IF(TabB2[[#This Row],[Differenz
förderfähig/
eingereicht nach Prüfung ÖIF (€)]]&lt;&gt;0,1,0),0)</f>
        <v>0</v>
      </c>
      <c r="AH150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4" x14ac:dyDescent="0.2">
      <c r="C151" s="226">
        <f>IF(TabB2[[#This Row],[Zufalls-
zahl wenn
lfd. Nr.]]=0,0,IF(RANK(TabB2[[#This Row],[Zufalls-
zahl wenn
lfd. Nr.]],TabB2[Zufalls-
zahl wenn
lfd. Nr.])&lt;=TabB2[[#Totals],[Zufalls-
zahl]],1,0))</f>
        <v>0</v>
      </c>
      <c r="D151" s="194" t="s">
        <v>265</v>
      </c>
      <c r="E151" s="207">
        <v>145</v>
      </c>
      <c r="F151" s="8"/>
      <c r="G151" s="37"/>
      <c r="H151" s="36"/>
      <c r="I151" s="33"/>
      <c r="J151" s="33"/>
      <c r="K151" s="33"/>
      <c r="L151" s="129"/>
      <c r="M151" s="260"/>
      <c r="N151" s="269">
        <f>(TabB2[[#This Row],[förderfähiger 
Betrag nach Prüfung ÖIF (€)]]-TabB2[[#This Row],[eingereichter
Betrag (€)]])*IF(TabB2[[#This Row],[Stich-
probe]]&gt;0,1,0)</f>
        <v>0</v>
      </c>
      <c r="O151" s="19"/>
      <c r="P151" s="19"/>
      <c r="Q151" s="19"/>
      <c r="R151" s="270"/>
      <c r="S151" s="288"/>
      <c r="T151" s="288" t="str">
        <f>IF(ISERROR(VLOOKUP(TabB2[[#This Row],[Grund für Differenz]],Datenquelle!$F$3:$G$17,2,FALSE)),"",VLOOKUP(TabB2[[#This Row],[Grund für Differenz]],Datenquelle!$F$3:$G$17,2,FALSE))</f>
        <v/>
      </c>
      <c r="U151" s="270"/>
      <c r="V151" s="206"/>
      <c r="W151" s="206"/>
      <c r="X151" s="206"/>
      <c r="Y151" s="206"/>
      <c r="Z151" s="206"/>
      <c r="AA151" s="206"/>
      <c r="AB151" s="206"/>
      <c r="AC151" s="301"/>
      <c r="AD151" s="226" t="str">
        <f>IF(OR(TabB2[[#This Row],[eingereichter
Betrag (€)]]=0,TabB2[[#This Row],[eingereichter
Betrag (€)]]=""),"",COUNTA($L$6:$L151)-COUNTIF(($L$6:$L151),0))</f>
        <v/>
      </c>
      <c r="AE151" s="262">
        <f t="shared" ca="1" si="2"/>
        <v>0.90812908657253544</v>
      </c>
      <c r="AF151" s="262">
        <f>IF(TabB2[[#This Row],[Lfd.
Nr. f.
Stich-
probe]]&lt;&gt;"",TabB2[[#This Row],[Zufalls-
zahl]],0)</f>
        <v>0</v>
      </c>
      <c r="AG151" s="271">
        <f>IF(TabB2[[#This Row],[Stich-
probe]]&gt;0,IF(TabB2[[#This Row],[Differenz
förderfähig/
eingereicht nach Prüfung ÖIF (€)]]&lt;&gt;0,1,0),0)</f>
        <v>0</v>
      </c>
      <c r="AH151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4" x14ac:dyDescent="0.2">
      <c r="C152" s="226">
        <f>IF(TabB2[[#This Row],[Zufalls-
zahl wenn
lfd. Nr.]]=0,0,IF(RANK(TabB2[[#This Row],[Zufalls-
zahl wenn
lfd. Nr.]],TabB2[Zufalls-
zahl wenn
lfd. Nr.])&lt;=TabB2[[#Totals],[Zufalls-
zahl]],1,0))</f>
        <v>0</v>
      </c>
      <c r="D152" s="194" t="s">
        <v>265</v>
      </c>
      <c r="E152" s="207">
        <v>146</v>
      </c>
      <c r="F152" s="8"/>
      <c r="G152" s="37"/>
      <c r="H152" s="36"/>
      <c r="I152" s="33"/>
      <c r="J152" s="33"/>
      <c r="K152" s="33"/>
      <c r="L152" s="129"/>
      <c r="M152" s="260"/>
      <c r="N152" s="269">
        <f>(TabB2[[#This Row],[förderfähiger 
Betrag nach Prüfung ÖIF (€)]]-TabB2[[#This Row],[eingereichter
Betrag (€)]])*IF(TabB2[[#This Row],[Stich-
probe]]&gt;0,1,0)</f>
        <v>0</v>
      </c>
      <c r="O152" s="19"/>
      <c r="P152" s="19"/>
      <c r="Q152" s="19"/>
      <c r="R152" s="270"/>
      <c r="S152" s="288"/>
      <c r="T152" s="288" t="str">
        <f>IF(ISERROR(VLOOKUP(TabB2[[#This Row],[Grund für Differenz]],Datenquelle!$F$3:$G$17,2,FALSE)),"",VLOOKUP(TabB2[[#This Row],[Grund für Differenz]],Datenquelle!$F$3:$G$17,2,FALSE))</f>
        <v/>
      </c>
      <c r="U152" s="270"/>
      <c r="V152" s="206"/>
      <c r="W152" s="206"/>
      <c r="X152" s="206"/>
      <c r="Y152" s="206"/>
      <c r="Z152" s="206"/>
      <c r="AA152" s="206"/>
      <c r="AB152" s="206"/>
      <c r="AC152" s="301"/>
      <c r="AD152" s="226" t="str">
        <f>IF(OR(TabB2[[#This Row],[eingereichter
Betrag (€)]]=0,TabB2[[#This Row],[eingereichter
Betrag (€)]]=""),"",COUNTA($L$6:$L152)-COUNTIF(($L$6:$L152),0))</f>
        <v/>
      </c>
      <c r="AE152" s="262">
        <f t="shared" ca="1" si="2"/>
        <v>0.55731765776369546</v>
      </c>
      <c r="AF152" s="262">
        <f>IF(TabB2[[#This Row],[Lfd.
Nr. f.
Stich-
probe]]&lt;&gt;"",TabB2[[#This Row],[Zufalls-
zahl]],0)</f>
        <v>0</v>
      </c>
      <c r="AG152" s="271">
        <f>IF(TabB2[[#This Row],[Stich-
probe]]&gt;0,IF(TabB2[[#This Row],[Differenz
förderfähig/
eingereicht nach Prüfung ÖIF (€)]]&lt;&gt;0,1,0),0)</f>
        <v>0</v>
      </c>
      <c r="AH152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4" x14ac:dyDescent="0.2">
      <c r="C153" s="226">
        <f>IF(TabB2[[#This Row],[Zufalls-
zahl wenn
lfd. Nr.]]=0,0,IF(RANK(TabB2[[#This Row],[Zufalls-
zahl wenn
lfd. Nr.]],TabB2[Zufalls-
zahl wenn
lfd. Nr.])&lt;=TabB2[[#Totals],[Zufalls-
zahl]],1,0))</f>
        <v>0</v>
      </c>
      <c r="D153" s="194" t="s">
        <v>265</v>
      </c>
      <c r="E153" s="207">
        <v>147</v>
      </c>
      <c r="F153" s="8"/>
      <c r="G153" s="37"/>
      <c r="H153" s="36"/>
      <c r="I153" s="33"/>
      <c r="J153" s="33"/>
      <c r="K153" s="33"/>
      <c r="L153" s="129"/>
      <c r="M153" s="260"/>
      <c r="N153" s="269">
        <f>(TabB2[[#This Row],[förderfähiger 
Betrag nach Prüfung ÖIF (€)]]-TabB2[[#This Row],[eingereichter
Betrag (€)]])*IF(TabB2[[#This Row],[Stich-
probe]]&gt;0,1,0)</f>
        <v>0</v>
      </c>
      <c r="O153" s="19"/>
      <c r="P153" s="19"/>
      <c r="Q153" s="19"/>
      <c r="R153" s="270"/>
      <c r="S153" s="288"/>
      <c r="T153" s="288" t="str">
        <f>IF(ISERROR(VLOOKUP(TabB2[[#This Row],[Grund für Differenz]],Datenquelle!$F$3:$G$17,2,FALSE)),"",VLOOKUP(TabB2[[#This Row],[Grund für Differenz]],Datenquelle!$F$3:$G$17,2,FALSE))</f>
        <v/>
      </c>
      <c r="U153" s="270"/>
      <c r="V153" s="206"/>
      <c r="W153" s="206"/>
      <c r="X153" s="206"/>
      <c r="Y153" s="206"/>
      <c r="Z153" s="206"/>
      <c r="AA153" s="206"/>
      <c r="AB153" s="206"/>
      <c r="AC153" s="301"/>
      <c r="AD153" s="226" t="str">
        <f>IF(OR(TabB2[[#This Row],[eingereichter
Betrag (€)]]=0,TabB2[[#This Row],[eingereichter
Betrag (€)]]=""),"",COUNTA($L$6:$L153)-COUNTIF(($L$6:$L153),0))</f>
        <v/>
      </c>
      <c r="AE153" s="262">
        <f t="shared" ca="1" si="2"/>
        <v>0.46300063884383824</v>
      </c>
      <c r="AF153" s="262">
        <f>IF(TabB2[[#This Row],[Lfd.
Nr. f.
Stich-
probe]]&lt;&gt;"",TabB2[[#This Row],[Zufalls-
zahl]],0)</f>
        <v>0</v>
      </c>
      <c r="AG153" s="271">
        <f>IF(TabB2[[#This Row],[Stich-
probe]]&gt;0,IF(TabB2[[#This Row],[Differenz
förderfähig/
eingereicht nach Prüfung ÖIF (€)]]&lt;&gt;0,1,0),0)</f>
        <v>0</v>
      </c>
      <c r="AH153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4" x14ac:dyDescent="0.2">
      <c r="C154" s="226">
        <f>IF(TabB2[[#This Row],[Zufalls-
zahl wenn
lfd. Nr.]]=0,0,IF(RANK(TabB2[[#This Row],[Zufalls-
zahl wenn
lfd. Nr.]],TabB2[Zufalls-
zahl wenn
lfd. Nr.])&lt;=TabB2[[#Totals],[Zufalls-
zahl]],1,0))</f>
        <v>0</v>
      </c>
      <c r="D154" s="194" t="s">
        <v>265</v>
      </c>
      <c r="E154" s="207">
        <v>148</v>
      </c>
      <c r="F154" s="8"/>
      <c r="G154" s="37"/>
      <c r="H154" s="36"/>
      <c r="I154" s="33"/>
      <c r="J154" s="33"/>
      <c r="K154" s="33"/>
      <c r="L154" s="129"/>
      <c r="M154" s="260"/>
      <c r="N154" s="269">
        <f>(TabB2[[#This Row],[förderfähiger 
Betrag nach Prüfung ÖIF (€)]]-TabB2[[#This Row],[eingereichter
Betrag (€)]])*IF(TabB2[[#This Row],[Stich-
probe]]&gt;0,1,0)</f>
        <v>0</v>
      </c>
      <c r="O154" s="19"/>
      <c r="P154" s="19"/>
      <c r="Q154" s="19"/>
      <c r="R154" s="270"/>
      <c r="S154" s="288"/>
      <c r="T154" s="288" t="str">
        <f>IF(ISERROR(VLOOKUP(TabB2[[#This Row],[Grund für Differenz]],Datenquelle!$F$3:$G$17,2,FALSE)),"",VLOOKUP(TabB2[[#This Row],[Grund für Differenz]],Datenquelle!$F$3:$G$17,2,FALSE))</f>
        <v/>
      </c>
      <c r="U154" s="270"/>
      <c r="V154" s="206"/>
      <c r="W154" s="206"/>
      <c r="X154" s="206"/>
      <c r="Y154" s="206"/>
      <c r="Z154" s="206"/>
      <c r="AA154" s="206"/>
      <c r="AB154" s="206"/>
      <c r="AC154" s="301"/>
      <c r="AD154" s="226" t="str">
        <f>IF(OR(TabB2[[#This Row],[eingereichter
Betrag (€)]]=0,TabB2[[#This Row],[eingereichter
Betrag (€)]]=""),"",COUNTA($L$6:$L154)-COUNTIF(($L$6:$L154),0))</f>
        <v/>
      </c>
      <c r="AE154" s="262">
        <f t="shared" ca="1" si="2"/>
        <v>0.8965022590029631</v>
      </c>
      <c r="AF154" s="262">
        <f>IF(TabB2[[#This Row],[Lfd.
Nr. f.
Stich-
probe]]&lt;&gt;"",TabB2[[#This Row],[Zufalls-
zahl]],0)</f>
        <v>0</v>
      </c>
      <c r="AG154" s="271">
        <f>IF(TabB2[[#This Row],[Stich-
probe]]&gt;0,IF(TabB2[[#This Row],[Differenz
förderfähig/
eingereicht nach Prüfung ÖIF (€)]]&lt;&gt;0,1,0),0)</f>
        <v>0</v>
      </c>
      <c r="AH154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4" x14ac:dyDescent="0.2">
      <c r="C155" s="226">
        <f>IF(TabB2[[#This Row],[Zufalls-
zahl wenn
lfd. Nr.]]=0,0,IF(RANK(TabB2[[#This Row],[Zufalls-
zahl wenn
lfd. Nr.]],TabB2[Zufalls-
zahl wenn
lfd. Nr.])&lt;=TabB2[[#Totals],[Zufalls-
zahl]],1,0))</f>
        <v>0</v>
      </c>
      <c r="D155" s="194" t="s">
        <v>265</v>
      </c>
      <c r="E155" s="207">
        <v>149</v>
      </c>
      <c r="F155" s="8"/>
      <c r="G155" s="37"/>
      <c r="H155" s="36"/>
      <c r="I155" s="33"/>
      <c r="J155" s="33"/>
      <c r="K155" s="33"/>
      <c r="L155" s="129"/>
      <c r="M155" s="260"/>
      <c r="N155" s="269">
        <f>(TabB2[[#This Row],[förderfähiger 
Betrag nach Prüfung ÖIF (€)]]-TabB2[[#This Row],[eingereichter
Betrag (€)]])*IF(TabB2[[#This Row],[Stich-
probe]]&gt;0,1,0)</f>
        <v>0</v>
      </c>
      <c r="O155" s="19"/>
      <c r="P155" s="19"/>
      <c r="Q155" s="19"/>
      <c r="R155" s="270"/>
      <c r="S155" s="288"/>
      <c r="T155" s="288" t="str">
        <f>IF(ISERROR(VLOOKUP(TabB2[[#This Row],[Grund für Differenz]],Datenquelle!$F$3:$G$17,2,FALSE)),"",VLOOKUP(TabB2[[#This Row],[Grund für Differenz]],Datenquelle!$F$3:$G$17,2,FALSE))</f>
        <v/>
      </c>
      <c r="U155" s="270"/>
      <c r="V155" s="206"/>
      <c r="W155" s="206"/>
      <c r="X155" s="206"/>
      <c r="Y155" s="206"/>
      <c r="Z155" s="206"/>
      <c r="AA155" s="206"/>
      <c r="AB155" s="206"/>
      <c r="AC155" s="301"/>
      <c r="AD155" s="226" t="str">
        <f>IF(OR(TabB2[[#This Row],[eingereichter
Betrag (€)]]=0,TabB2[[#This Row],[eingereichter
Betrag (€)]]=""),"",COUNTA($L$6:$L155)-COUNTIF(($L$6:$L155),0))</f>
        <v/>
      </c>
      <c r="AE155" s="262">
        <f t="shared" ca="1" si="2"/>
        <v>0.29005594139888313</v>
      </c>
      <c r="AF155" s="262">
        <f>IF(TabB2[[#This Row],[Lfd.
Nr. f.
Stich-
probe]]&lt;&gt;"",TabB2[[#This Row],[Zufalls-
zahl]],0)</f>
        <v>0</v>
      </c>
      <c r="AG155" s="271">
        <f>IF(TabB2[[#This Row],[Stich-
probe]]&gt;0,IF(TabB2[[#This Row],[Differenz
förderfähig/
eingereicht nach Prüfung ÖIF (€)]]&lt;&gt;0,1,0),0)</f>
        <v>0</v>
      </c>
      <c r="AH155" s="272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4" x14ac:dyDescent="0.2">
      <c r="C156" s="226">
        <f>IF(TabB2[[#This Row],[Zufalls-
zahl wenn
lfd. Nr.]]=0,0,IF(RANK(TabB2[[#This Row],[Zufalls-
zahl wenn
lfd. Nr.]],TabB2[Zufalls-
zahl wenn
lfd. Nr.])&lt;=TabB2[[#Totals],[Zufalls-
zahl]],1,0))</f>
        <v>0</v>
      </c>
      <c r="D156" s="194" t="s">
        <v>265</v>
      </c>
      <c r="E156" s="207">
        <v>150</v>
      </c>
      <c r="F156" s="8"/>
      <c r="G156" s="37"/>
      <c r="H156" s="36"/>
      <c r="I156" s="33"/>
      <c r="J156" s="33"/>
      <c r="K156" s="33"/>
      <c r="L156" s="129"/>
      <c r="M156" s="260"/>
      <c r="N156" s="269">
        <f>(TabB2[[#This Row],[förderfähiger 
Betrag nach Prüfung ÖIF (€)]]-TabB2[[#This Row],[eingereichter
Betrag (€)]])*IF(TabB2[[#This Row],[Stich-
probe]]&gt;0,1,0)</f>
        <v>0</v>
      </c>
      <c r="O156" s="19"/>
      <c r="P156" s="19"/>
      <c r="Q156" s="19"/>
      <c r="R156" s="270"/>
      <c r="S156" s="288"/>
      <c r="T156" s="288" t="str">
        <f>IF(ISERROR(VLOOKUP(TabB2[[#This Row],[Grund für Differenz]],Datenquelle!$F$3:$G$17,2,FALSE)),"",VLOOKUP(TabB2[[#This Row],[Grund für Differenz]],Datenquelle!$F$3:$G$17,2,FALSE))</f>
        <v/>
      </c>
      <c r="U156" s="270"/>
      <c r="V156" s="206"/>
      <c r="W156" s="206"/>
      <c r="X156" s="206"/>
      <c r="Y156" s="206"/>
      <c r="Z156" s="206"/>
      <c r="AA156" s="206"/>
      <c r="AB156" s="206"/>
      <c r="AC156" s="301"/>
      <c r="AD156" s="303" t="str">
        <f>IF(OR(TabB2[[#This Row],[eingereichter
Betrag (€)]]=0,TabB2[[#This Row],[eingereichter
Betrag (€)]]=""),"",COUNTA($L$6:$L156)-COUNTIF(($L$6:$L156),0))</f>
        <v/>
      </c>
      <c r="AE156" s="304">
        <f t="shared" ca="1" si="2"/>
        <v>7.14444730199435E-2</v>
      </c>
      <c r="AF156" s="304">
        <f>IF(TabB2[[#This Row],[Lfd.
Nr. f.
Stich-
probe]]&lt;&gt;"",TabB2[[#This Row],[Zufalls-
zahl]],0)</f>
        <v>0</v>
      </c>
      <c r="AG156" s="305">
        <f>IF(TabB2[[#This Row],[Stich-
probe]]&gt;0,IF(TabB2[[#This Row],[Differenz
förderfähig/
eingereicht nach Prüfung ÖIF (€)]]&lt;&gt;0,1,0),0)</f>
        <v>0</v>
      </c>
      <c r="AH156" s="306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4" x14ac:dyDescent="0.2">
      <c r="C157" s="273">
        <f>COUNTIF(TabB2[Stich-
probe],"&gt;0")</f>
        <v>0</v>
      </c>
      <c r="D157" s="273"/>
      <c r="E157" s="273"/>
      <c r="F157" s="274"/>
      <c r="G157" s="289"/>
      <c r="H157" s="276"/>
      <c r="I157" s="275"/>
      <c r="J157" s="275"/>
      <c r="K157" s="275"/>
      <c r="L157" s="276">
        <f>ROUND(SUM(TabB2[eingereichter
Betrag (€)]),2)</f>
        <v>0</v>
      </c>
      <c r="M157" s="277">
        <f>ROUND(SUM(TabB2[förderfähiger 
Betrag nach Prüfung ÖIF (€)]),2)</f>
        <v>0</v>
      </c>
      <c r="N157" s="277">
        <f>ROUND(SUM(TabB2[Differenz
förderfähig/
eingereicht nach Prüfung ÖIF (€)]),2)</f>
        <v>0</v>
      </c>
      <c r="O157" s="278"/>
      <c r="P157" s="278"/>
      <c r="Q157" s="278"/>
      <c r="R157" s="279"/>
      <c r="S157" s="280"/>
      <c r="T157" s="280"/>
      <c r="U157" s="279"/>
      <c r="V157" s="281"/>
      <c r="W157" s="281"/>
      <c r="X157" s="281"/>
      <c r="Y157" s="281"/>
      <c r="Z157" s="281"/>
      <c r="AA157" s="281"/>
      <c r="AB157" s="281"/>
      <c r="AC157" s="307"/>
      <c r="AD157" s="280">
        <f>COUNTIF(TabB2[Lfd.
Nr. f.
Stich-
probe],"&gt;0")</f>
        <v>0</v>
      </c>
      <c r="AE157" s="282">
        <f>Stichprobe!E15</f>
        <v>0</v>
      </c>
      <c r="AF157" s="283">
        <f>COUNTIF(TabB2[Zufalls-
zahl wenn
lfd. Nr.],"&gt;0")</f>
        <v>0</v>
      </c>
      <c r="AG157" s="284">
        <f>SUM(TabB2[Fehler
(wenn
geprüft)])</f>
        <v>0</v>
      </c>
      <c r="AH157" s="285">
        <f>IF(TabB2[[#Totals],[Fehler
(wenn
geprüft)]]=0,0,SUM(TabB2[Fehler-
quote (wenn geprüft)])/TabB2[[#Totals],[Fehler
(wenn
geprüft)]])</f>
        <v>0</v>
      </c>
    </row>
  </sheetData>
  <sheetProtection algorithmName="SHA-512" hashValue="XUPiPnWHA/Tv0n/to2ogqBqsnsE5E1lCdAWhsnuU8byKupf4l/wSY6TiaU94+fP8Rg9bEAJ8LEpELYYwD4csqw==" saltValue="VK/qPnMbt7ZE8RQHtVdL5g==" spinCount="100000" sheet="1" objects="1" scenarios="1" formatCells="0" selectLockedCells="1"/>
  <conditionalFormatting sqref="C7:C156 C158:C100050">
    <cfRule type="expression" dxfId="224" priority="3">
      <formula>$C7=0</formula>
    </cfRule>
  </conditionalFormatting>
  <conditionalFormatting sqref="V6:AC10050">
    <cfRule type="cellIs" dxfId="223" priority="2" operator="equal">
      <formula>"nein"</formula>
    </cfRule>
  </conditionalFormatting>
  <conditionalFormatting sqref="T1:T1048576">
    <cfRule type="cellIs" dxfId="222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9">
    <tabColor theme="4" tint="0.39997558519241921"/>
    <pageSetUpPr fitToPage="1"/>
  </sheetPr>
  <dimension ref="A1:BF157"/>
  <sheetViews>
    <sheetView showGridLines="0" zoomScaleNormal="100" workbookViewId="0">
      <selection activeCell="M15" sqref="M15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8" width="17.28515625" style="195" customWidth="1"/>
    <col min="9" max="11" width="30.7109375" style="197" customWidth="1"/>
    <col min="12" max="12" width="32.85546875" style="197" customWidth="1"/>
    <col min="13" max="13" width="15.85546875" style="199" customWidth="1"/>
    <col min="14" max="14" width="15.85546875" style="199" hidden="1" customWidth="1" outlineLevel="1"/>
    <col min="15" max="15" width="15.85546875" style="224" hidden="1" customWidth="1" outlineLevel="1"/>
    <col min="16" max="17" width="30.7109375" style="197" hidden="1" customWidth="1" outlineLevel="1"/>
    <col min="18" max="18" width="30.7109375" style="197" hidden="1" customWidth="1" outlineLevel="2"/>
    <col min="19" max="19" width="2.7109375" style="197" hidden="1" customWidth="1" outlineLevel="2"/>
    <col min="20" max="21" width="30.7109375" style="226" hidden="1" customWidth="1" outlineLevel="2"/>
    <col min="22" max="22" width="2.7109375" style="197" hidden="1" customWidth="1" outlineLevel="2"/>
    <col min="23" max="30" width="10.7109375" style="197" hidden="1" customWidth="1" outlineLevel="2"/>
    <col min="31" max="31" width="2.7109375" style="197" hidden="1" customWidth="1" outlineLevel="2"/>
    <col min="32" max="34" width="10.7109375" style="19" hidden="1" customWidth="1" outlineLevel="2"/>
    <col min="35" max="36" width="10.7109375" style="224" hidden="1" customWidth="1" outlineLevel="2"/>
    <col min="37" max="38" width="10.85546875" style="19" hidden="1" customWidth="1" outlineLevel="1"/>
    <col min="39" max="39" width="14.140625" style="19" customWidth="1" collapsed="1"/>
    <col min="40" max="56" width="10.85546875" style="19" customWidth="1"/>
    <col min="57" max="16384" width="10.85546875" style="19"/>
  </cols>
  <sheetData>
    <row r="1" spans="2:41" x14ac:dyDescent="0.2">
      <c r="D1" s="225" t="str">
        <f>IF(Deckblatt!D7="","","Projektnummer: " &amp; Deckblatt!D6 &amp; ", Projektträger: " &amp; Deckblatt!D7)</f>
        <v/>
      </c>
      <c r="M1" s="198"/>
    </row>
    <row r="2" spans="2:41" x14ac:dyDescent="0.2">
      <c r="B2" s="2"/>
      <c r="C2" s="2"/>
      <c r="D2" s="2"/>
      <c r="E2" s="2"/>
      <c r="F2" s="201"/>
      <c r="G2" s="201"/>
      <c r="H2" s="201"/>
      <c r="I2" s="203"/>
      <c r="J2" s="203"/>
      <c r="K2" s="203"/>
      <c r="L2" s="203"/>
      <c r="M2" s="1"/>
      <c r="N2" s="1"/>
      <c r="O2" s="227"/>
      <c r="P2" s="203"/>
      <c r="Q2" s="203"/>
      <c r="R2" s="203"/>
      <c r="S2" s="203"/>
      <c r="T2" s="228"/>
      <c r="U2" s="228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"/>
      <c r="AG2" s="2"/>
      <c r="AH2" s="2"/>
      <c r="AI2" s="227"/>
      <c r="AJ2" s="227"/>
      <c r="AM2" s="204"/>
    </row>
    <row r="3" spans="2:41" ht="15.75" x14ac:dyDescent="0.2">
      <c r="B3" s="2"/>
      <c r="D3" s="205" t="s">
        <v>279</v>
      </c>
      <c r="E3" s="205"/>
      <c r="F3" s="201"/>
      <c r="G3" s="201"/>
      <c r="H3" s="201"/>
      <c r="I3" s="203"/>
      <c r="J3" s="203"/>
      <c r="K3" s="203"/>
      <c r="L3" s="203"/>
      <c r="M3" s="1"/>
      <c r="N3" s="1"/>
      <c r="O3" s="227"/>
      <c r="P3" s="203"/>
      <c r="Q3" s="203"/>
      <c r="R3" s="203"/>
      <c r="S3" s="205"/>
      <c r="T3" s="205" t="s">
        <v>184</v>
      </c>
      <c r="U3" s="228"/>
      <c r="V3" s="205"/>
      <c r="W3" s="205" t="s">
        <v>199</v>
      </c>
      <c r="X3" s="203"/>
      <c r="Y3" s="203"/>
      <c r="Z3" s="203"/>
      <c r="AA3" s="203"/>
      <c r="AB3" s="203"/>
      <c r="AC3" s="203"/>
      <c r="AD3" s="203"/>
      <c r="AE3" s="205"/>
      <c r="AF3" s="205" t="s">
        <v>99</v>
      </c>
      <c r="AG3" s="2"/>
      <c r="AH3" s="2"/>
      <c r="AI3" s="227"/>
      <c r="AJ3" s="227"/>
      <c r="AM3" s="204"/>
    </row>
    <row r="4" spans="2:41" x14ac:dyDescent="0.2">
      <c r="B4" s="2"/>
      <c r="C4" s="2"/>
      <c r="D4" s="2"/>
      <c r="E4" s="2"/>
      <c r="F4" s="201"/>
      <c r="G4" s="201"/>
      <c r="H4" s="201"/>
      <c r="I4" s="203"/>
      <c r="J4" s="203"/>
      <c r="K4" s="203"/>
      <c r="L4" s="203"/>
      <c r="M4" s="1"/>
      <c r="N4" s="1"/>
      <c r="O4" s="227"/>
      <c r="P4" s="203"/>
      <c r="Q4" s="203"/>
      <c r="R4" s="203"/>
      <c r="S4" s="203"/>
      <c r="T4" s="228"/>
      <c r="U4" s="228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"/>
      <c r="AG4" s="2"/>
      <c r="AH4" s="2"/>
      <c r="AI4" s="227"/>
      <c r="AJ4" s="227"/>
      <c r="AM4" s="204"/>
    </row>
    <row r="5" spans="2:41" s="206" customFormat="1" ht="63.75" x14ac:dyDescent="0.2">
      <c r="B5" s="207"/>
      <c r="C5" s="208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09" t="s">
        <v>76</v>
      </c>
      <c r="I5" s="211" t="s">
        <v>14</v>
      </c>
      <c r="J5" s="211" t="s">
        <v>20</v>
      </c>
      <c r="K5" s="211" t="s">
        <v>22</v>
      </c>
      <c r="L5" s="211" t="s">
        <v>233</v>
      </c>
      <c r="M5" s="212" t="s">
        <v>9</v>
      </c>
      <c r="N5" s="231" t="s">
        <v>94</v>
      </c>
      <c r="O5" s="231" t="s">
        <v>205</v>
      </c>
      <c r="P5" s="214" t="s">
        <v>93</v>
      </c>
      <c r="Q5" s="214" t="s">
        <v>91</v>
      </c>
      <c r="R5" s="214" t="s">
        <v>92</v>
      </c>
      <c r="S5" s="232" t="s">
        <v>74</v>
      </c>
      <c r="T5" s="233" t="s">
        <v>184</v>
      </c>
      <c r="U5" s="213" t="s">
        <v>185</v>
      </c>
      <c r="V5" s="232" t="s">
        <v>69</v>
      </c>
      <c r="W5" s="234" t="s">
        <v>252</v>
      </c>
      <c r="X5" s="234" t="s">
        <v>241</v>
      </c>
      <c r="Y5" s="234" t="s">
        <v>238</v>
      </c>
      <c r="Z5" s="234" t="s">
        <v>242</v>
      </c>
      <c r="AA5" s="234" t="s">
        <v>247</v>
      </c>
      <c r="AB5" s="234" t="s">
        <v>27</v>
      </c>
      <c r="AC5" s="234" t="s">
        <v>26</v>
      </c>
      <c r="AD5" s="234" t="s">
        <v>29</v>
      </c>
      <c r="AE5" s="291" t="s">
        <v>70</v>
      </c>
      <c r="AF5" s="235" t="s">
        <v>3</v>
      </c>
      <c r="AG5" s="235" t="s">
        <v>4</v>
      </c>
      <c r="AH5" s="235" t="s">
        <v>190</v>
      </c>
      <c r="AI5" s="236" t="s">
        <v>191</v>
      </c>
      <c r="AJ5" s="236" t="s">
        <v>192</v>
      </c>
      <c r="AK5" s="207"/>
      <c r="AL5" s="19"/>
      <c r="AM5" s="19"/>
      <c r="AN5" s="19"/>
      <c r="AO5" s="204"/>
    </row>
    <row r="6" spans="2:41" s="23" customFormat="1" ht="1.5" customHeight="1" x14ac:dyDescent="0.2">
      <c r="B6" s="238"/>
      <c r="C6" s="238">
        <f>IF(TabB3[[#This Row],[Zufalls-
zahl wenn
lfd. Nr.]]=0,0,IF(RANK(TabB3[[#This Row],[Zufalls-
zahl wenn
lfd. Nr.]],TabB3[Zufalls-
zahl wenn
lfd. Nr.])&lt;=TabB3[[#Totals],[Zufalls-
zahl]],1,0))</f>
        <v>0</v>
      </c>
      <c r="D6" s="239"/>
      <c r="E6" s="239"/>
      <c r="F6" s="240"/>
      <c r="G6" s="286"/>
      <c r="H6" s="308"/>
      <c r="I6" s="241"/>
      <c r="J6" s="241"/>
      <c r="K6" s="241"/>
      <c r="L6" s="241"/>
      <c r="M6" s="242"/>
      <c r="N6" s="242"/>
      <c r="O6" s="243">
        <f>(TabB3[[#This Row],[förderfähiger 
Betrag nach Prüfung ÖIF (€)]]-TabB3[[#This Row],[eingereichter
Betrag (€)]])*IF(TabB3[[#This Row],[Stich-
probe]]&gt;0,1,0)</f>
        <v>0</v>
      </c>
      <c r="P6" s="241"/>
      <c r="Q6" s="241"/>
      <c r="R6" s="241"/>
      <c r="S6" s="244"/>
      <c r="T6" s="245"/>
      <c r="U6" s="245" t="str">
        <f>IF(ISERROR(VLOOKUP(TabB3[[#This Row],[Grund für Differenz]],Datenquelle!$F$3:$G$17,2,FALSE)),"",VLOOKUP(TabB3[[#This Row],[Grund für Differenz]],Datenquelle!$F$3:$G$17,2,FALSE))</f>
        <v/>
      </c>
      <c r="V6" s="244"/>
      <c r="W6" s="246"/>
      <c r="X6" s="246"/>
      <c r="Y6" s="246"/>
      <c r="Z6" s="246"/>
      <c r="AA6" s="246"/>
      <c r="AB6" s="246"/>
      <c r="AC6" s="246"/>
      <c r="AD6" s="246"/>
      <c r="AE6" s="299"/>
      <c r="AF6" s="238" t="str">
        <f>IF(OR(TabB3[[#This Row],[eingereichter
Betrag (€)]]=0,TabB3[[#This Row],[eingereichter
Betrag (€)]]=""),"",COUNTA($M$6:$M6)-COUNTIF(($M$6:$M6),0))</f>
        <v/>
      </c>
      <c r="AG6" s="247">
        <f t="shared" ref="AG6:AG69" ca="1" si="0">RAND()</f>
        <v>0.90977974277472085</v>
      </c>
      <c r="AH6" s="248">
        <f>IF(TabB3[[#This Row],[Lfd.
Nr. f.
Stich-
probe]]&lt;&gt;"",TabB3[[#This Row],[Zufalls-
zahl]],0)</f>
        <v>0</v>
      </c>
      <c r="AI6" s="249">
        <f>IF(TabB3[[#This Row],[Stich-
probe]]&gt;0,IF(TabB3[[#This Row],[Differenz
förderfähig/
eingereicht nach Prüfung ÖIF (€)]]&lt;&gt;0,1,0),0)</f>
        <v>0</v>
      </c>
      <c r="AJ6" s="250">
        <f>IF(TabB3[[#This Row],[Stich-
probe]]=0,0,TabB3[[#This Row],[Stich-
probe]]*TabB3[[#This Row],[Differenz
förderfähig/
eingereicht nach Prüfung ÖIF (€)]]/TabB3[[#This Row],[eingereichter
Betrag (€)]]*-1)</f>
        <v>0</v>
      </c>
      <c r="AK6" s="238"/>
    </row>
    <row r="7" spans="2:41" x14ac:dyDescent="0.2">
      <c r="B7" s="2"/>
      <c r="C7" s="251">
        <f>IF(TabB3[[#This Row],[Zufalls-
zahl wenn
lfd. Nr.]]=0,0,IF(RANK(TabB3[[#This Row],[Zufalls-
zahl wenn
lfd. Nr.]],TabB3[Zufalls-
zahl wenn
lfd. Nr.])&lt;=TabB3[[#Totals],[Zufalls-
zahl]],1,0))</f>
        <v>0</v>
      </c>
      <c r="D7" s="194" t="s">
        <v>23</v>
      </c>
      <c r="E7" s="207">
        <v>1</v>
      </c>
      <c r="F7" s="7"/>
      <c r="G7" s="17"/>
      <c r="H7" s="38"/>
      <c r="I7" s="4"/>
      <c r="J7" s="4"/>
      <c r="K7" s="4"/>
      <c r="L7" s="4"/>
      <c r="M7" s="128"/>
      <c r="N7" s="216"/>
      <c r="O7" s="252">
        <f>(TabB3[[#This Row],[förderfähiger 
Betrag nach Prüfung ÖIF (€)]]-TabB3[[#This Row],[eingereichter
Betrag (€)]])*IF(TabB3[[#This Row],[Stich-
probe]]&gt;0,1,0)</f>
        <v>0</v>
      </c>
      <c r="P7" s="215"/>
      <c r="Q7" s="215"/>
      <c r="R7" s="215"/>
      <c r="S7" s="253"/>
      <c r="T7" s="6"/>
      <c r="U7" s="6" t="str">
        <f>IF(ISERROR(VLOOKUP(TabB3[[#This Row],[Grund für Differenz]],Datenquelle!$F$3:$G$17,2,FALSE)),"",VLOOKUP(TabB3[[#This Row],[Grund für Differenz]],Datenquelle!$F$3:$G$17,2,FALSE))</f>
        <v/>
      </c>
      <c r="V7" s="253"/>
      <c r="W7" s="254"/>
      <c r="X7" s="254"/>
      <c r="Y7" s="254"/>
      <c r="Z7" s="254"/>
      <c r="AA7" s="254"/>
      <c r="AB7" s="254"/>
      <c r="AC7" s="254"/>
      <c r="AD7" s="254"/>
      <c r="AE7" s="300"/>
      <c r="AF7" s="2" t="str">
        <f>IF(OR(TabB3[[#This Row],[eingereichter
Betrag (€)]]=0,TabB3[[#This Row],[eingereichter
Betrag (€)]]=""),"",COUNTA($M$6:$M7)-COUNTIF(($M$6:$M7),0))</f>
        <v/>
      </c>
      <c r="AG7" s="255">
        <f t="shared" ca="1" si="0"/>
        <v>0.13704339273832467</v>
      </c>
      <c r="AH7" s="256">
        <f>IF(TabB3[[#This Row],[Lfd.
Nr. f.
Stich-
probe]]&lt;&gt;"",TabB3[[#This Row],[Zufalls-
zahl]],0)</f>
        <v>0</v>
      </c>
      <c r="AI7" s="257">
        <f>IF(TabB3[[#This Row],[Stich-
probe]]&gt;0,IF(TabB3[[#This Row],[Differenz
förderfähig/
eingereicht nach Prüfung ÖIF (€)]]&lt;&gt;0,1,0),0)</f>
        <v>0</v>
      </c>
      <c r="AJ7" s="258">
        <f>IF(TabB3[[#This Row],[Stich-
probe]]=0,0,TabB3[[#This Row],[Stich-
probe]]*TabB3[[#This Row],[Differenz
förderfähig/
eingereicht nach Prüfung ÖIF (€)]]/TabB3[[#This Row],[eingereichter
Betrag (€)]]*-1)</f>
        <v>0</v>
      </c>
      <c r="AK7" s="2"/>
    </row>
    <row r="8" spans="2:41" x14ac:dyDescent="0.2">
      <c r="B8" s="2"/>
      <c r="C8" s="251">
        <f>IF(TabB3[[#This Row],[Zufalls-
zahl wenn
lfd. Nr.]]=0,0,IF(RANK(TabB3[[#This Row],[Zufalls-
zahl wenn
lfd. Nr.]],TabB3[Zufalls-
zahl wenn
lfd. Nr.])&lt;=TabB3[[#Totals],[Zufalls-
zahl]],1,0))</f>
        <v>0</v>
      </c>
      <c r="D8" s="194" t="s">
        <v>23</v>
      </c>
      <c r="E8" s="207">
        <v>2</v>
      </c>
      <c r="F8" s="7"/>
      <c r="G8" s="17"/>
      <c r="H8" s="38"/>
      <c r="I8" s="4"/>
      <c r="J8" s="4"/>
      <c r="K8" s="4"/>
      <c r="L8" s="4"/>
      <c r="M8" s="128"/>
      <c r="N8" s="216"/>
      <c r="O8" s="252">
        <f>(TabB3[[#This Row],[förderfähiger 
Betrag nach Prüfung ÖIF (€)]]-TabB3[[#This Row],[eingereichter
Betrag (€)]])*IF(TabB3[[#This Row],[Stich-
probe]]&gt;0,1,0)</f>
        <v>0</v>
      </c>
      <c r="P8" s="215"/>
      <c r="Q8" s="215"/>
      <c r="R8" s="215"/>
      <c r="S8" s="253"/>
      <c r="T8" s="6"/>
      <c r="U8" s="6" t="str">
        <f>IF(ISERROR(VLOOKUP(TabB3[[#This Row],[Grund für Differenz]],Datenquelle!$F$3:$G$17,2,FALSE)),"",VLOOKUP(TabB3[[#This Row],[Grund für Differenz]],Datenquelle!$F$3:$G$17,2,FALSE))</f>
        <v/>
      </c>
      <c r="V8" s="253"/>
      <c r="W8" s="254"/>
      <c r="X8" s="254"/>
      <c r="Y8" s="254"/>
      <c r="Z8" s="254"/>
      <c r="AA8" s="254"/>
      <c r="AB8" s="254"/>
      <c r="AC8" s="254"/>
      <c r="AD8" s="254"/>
      <c r="AE8" s="300"/>
      <c r="AF8" s="2" t="str">
        <f>IF(OR(TabB3[[#This Row],[eingereichter
Betrag (€)]]=0,TabB3[[#This Row],[eingereichter
Betrag (€)]]=""),"",COUNTA($M$6:$M8)-COUNTIF(($M$6:$M8),0))</f>
        <v/>
      </c>
      <c r="AG8" s="255">
        <f t="shared" ca="1" si="0"/>
        <v>0.18223343746613263</v>
      </c>
      <c r="AH8" s="256">
        <f>IF(TabB3[[#This Row],[Lfd.
Nr. f.
Stich-
probe]]&lt;&gt;"",TabB3[[#This Row],[Zufalls-
zahl]],0)</f>
        <v>0</v>
      </c>
      <c r="AI8" s="257">
        <f>IF(TabB3[[#This Row],[Stich-
probe]]&gt;0,IF(TabB3[[#This Row],[Differenz
förderfähig/
eingereicht nach Prüfung ÖIF (€)]]&lt;&gt;0,1,0),0)</f>
        <v>0</v>
      </c>
      <c r="AJ8" s="258">
        <f>IF(TabB3[[#This Row],[Stich-
probe]]=0,0,TabB3[[#This Row],[Stich-
probe]]*TabB3[[#This Row],[Differenz
förderfähig/
eingereicht nach Prüfung ÖIF (€)]]/TabB3[[#This Row],[eingereichter
Betrag (€)]]*-1)</f>
        <v>0</v>
      </c>
      <c r="AK8" s="2"/>
      <c r="AO8" s="197"/>
    </row>
    <row r="9" spans="2:41" x14ac:dyDescent="0.2">
      <c r="B9" s="2"/>
      <c r="C9" s="251">
        <f>IF(TabB3[[#This Row],[Zufalls-
zahl wenn
lfd. Nr.]]=0,0,IF(RANK(TabB3[[#This Row],[Zufalls-
zahl wenn
lfd. Nr.]],TabB3[Zufalls-
zahl wenn
lfd. Nr.])&lt;=TabB3[[#Totals],[Zufalls-
zahl]],1,0))</f>
        <v>0</v>
      </c>
      <c r="D9" s="194" t="s">
        <v>23</v>
      </c>
      <c r="E9" s="207">
        <v>3</v>
      </c>
      <c r="F9" s="7"/>
      <c r="G9" s="17"/>
      <c r="H9" s="38"/>
      <c r="I9" s="4"/>
      <c r="J9" s="4"/>
      <c r="K9" s="4"/>
      <c r="L9" s="4"/>
      <c r="M9" s="128"/>
      <c r="N9" s="216"/>
      <c r="O9" s="252">
        <f>(TabB3[[#This Row],[förderfähiger 
Betrag nach Prüfung ÖIF (€)]]-TabB3[[#This Row],[eingereichter
Betrag (€)]])*IF(TabB3[[#This Row],[Stich-
probe]]&gt;0,1,0)</f>
        <v>0</v>
      </c>
      <c r="P9" s="215"/>
      <c r="Q9" s="215"/>
      <c r="R9" s="215"/>
      <c r="S9" s="253"/>
      <c r="T9" s="6"/>
      <c r="U9" s="6" t="str">
        <f>IF(ISERROR(VLOOKUP(TabB3[[#This Row],[Grund für Differenz]],Datenquelle!$F$3:$G$17,2,FALSE)),"",VLOOKUP(TabB3[[#This Row],[Grund für Differenz]],Datenquelle!$F$3:$G$17,2,FALSE))</f>
        <v/>
      </c>
      <c r="V9" s="253"/>
      <c r="W9" s="254"/>
      <c r="X9" s="254"/>
      <c r="Y9" s="254"/>
      <c r="Z9" s="254"/>
      <c r="AA9" s="254"/>
      <c r="AB9" s="254"/>
      <c r="AC9" s="254"/>
      <c r="AD9" s="254"/>
      <c r="AE9" s="300"/>
      <c r="AF9" s="2" t="str">
        <f>IF(OR(TabB3[[#This Row],[eingereichter
Betrag (€)]]=0,TabB3[[#This Row],[eingereichter
Betrag (€)]]=""),"",COUNTA($M$6:$M9)-COUNTIF(($M$6:$M9),0))</f>
        <v/>
      </c>
      <c r="AG9" s="255">
        <f ca="1">RAND()</f>
        <v>0.90643730670532663</v>
      </c>
      <c r="AH9" s="256">
        <f>IF(TabB3[[#This Row],[Lfd.
Nr. f.
Stich-
probe]]&lt;&gt;"",TabB3[[#This Row],[Zufalls-
zahl]],0)</f>
        <v>0</v>
      </c>
      <c r="AI9" s="257">
        <f>IF(TabB3[[#This Row],[Stich-
probe]]&gt;0,IF(TabB3[[#This Row],[Differenz
förderfähig/
eingereicht nach Prüfung ÖIF (€)]]&lt;&gt;0,1,0),0)</f>
        <v>0</v>
      </c>
      <c r="AJ9" s="258">
        <f>IF(TabB3[[#This Row],[Stich-
probe]]=0,0,TabB3[[#This Row],[Stich-
probe]]*TabB3[[#This Row],[Differenz
förderfähig/
eingereicht nach Prüfung ÖIF (€)]]/TabB3[[#This Row],[eingereichter
Betrag (€)]]*-1)</f>
        <v>0</v>
      </c>
      <c r="AK9" s="2"/>
      <c r="AO9" s="197"/>
    </row>
    <row r="10" spans="2:41" x14ac:dyDescent="0.2">
      <c r="B10" s="2"/>
      <c r="C10" s="251">
        <f>IF(TabB3[[#This Row],[Zufalls-
zahl wenn
lfd. Nr.]]=0,0,IF(RANK(TabB3[[#This Row],[Zufalls-
zahl wenn
lfd. Nr.]],TabB3[Zufalls-
zahl wenn
lfd. Nr.])&lt;=TabB3[[#Totals],[Zufalls-
zahl]],1,0))</f>
        <v>0</v>
      </c>
      <c r="D10" s="194" t="s">
        <v>23</v>
      </c>
      <c r="E10" s="207">
        <v>4</v>
      </c>
      <c r="F10" s="7"/>
      <c r="G10" s="17"/>
      <c r="H10" s="38"/>
      <c r="I10" s="4"/>
      <c r="J10" s="4"/>
      <c r="K10" s="4"/>
      <c r="L10" s="4"/>
      <c r="M10" s="128"/>
      <c r="N10" s="216"/>
      <c r="O10" s="252">
        <f>(TabB3[[#This Row],[förderfähiger 
Betrag nach Prüfung ÖIF (€)]]-TabB3[[#This Row],[eingereichter
Betrag (€)]])*IF(TabB3[[#This Row],[Stich-
probe]]&gt;0,1,0)</f>
        <v>0</v>
      </c>
      <c r="P10" s="215"/>
      <c r="Q10" s="215"/>
      <c r="R10" s="215"/>
      <c r="S10" s="253"/>
      <c r="T10" s="6"/>
      <c r="U10" s="6" t="str">
        <f>IF(ISERROR(VLOOKUP(TabB3[[#This Row],[Grund für Differenz]],Datenquelle!$F$3:$G$17,2,FALSE)),"",VLOOKUP(TabB3[[#This Row],[Grund für Differenz]],Datenquelle!$F$3:$G$17,2,FALSE))</f>
        <v/>
      </c>
      <c r="V10" s="253"/>
      <c r="W10" s="254"/>
      <c r="X10" s="254"/>
      <c r="Y10" s="254"/>
      <c r="Z10" s="254"/>
      <c r="AA10" s="254"/>
      <c r="AB10" s="254"/>
      <c r="AC10" s="254"/>
      <c r="AD10" s="254"/>
      <c r="AE10" s="300"/>
      <c r="AF10" s="2" t="str">
        <f>IF(OR(TabB3[[#This Row],[eingereichter
Betrag (€)]]=0,TabB3[[#This Row],[eingereichter
Betrag (€)]]=""),"",COUNTA($M$6:$M10)-COUNTIF(($M$6:$M10),0))</f>
        <v/>
      </c>
      <c r="AG10" s="255">
        <f t="shared" ca="1" si="0"/>
        <v>0.83267701559029583</v>
      </c>
      <c r="AH10" s="256">
        <f>IF(TabB3[[#This Row],[Lfd.
Nr. f.
Stich-
probe]]&lt;&gt;"",TabB3[[#This Row],[Zufalls-
zahl]],0)</f>
        <v>0</v>
      </c>
      <c r="AI10" s="257">
        <f>IF(TabB3[[#This Row],[Stich-
probe]]&gt;0,IF(TabB3[[#This Row],[Differenz
förderfähig/
eingereicht nach Prüfung ÖIF (€)]]&lt;&gt;0,1,0),0)</f>
        <v>0</v>
      </c>
      <c r="AJ10" s="258">
        <f>IF(TabB3[[#This Row],[Stich-
probe]]=0,0,TabB3[[#This Row],[Stich-
probe]]*TabB3[[#This Row],[Differenz
förderfähig/
eingereicht nach Prüfung ÖIF (€)]]/TabB3[[#This Row],[eingereichter
Betrag (€)]]*-1)</f>
        <v>0</v>
      </c>
      <c r="AK10" s="2"/>
      <c r="AO10" s="197"/>
    </row>
    <row r="11" spans="2:41" x14ac:dyDescent="0.2">
      <c r="B11" s="2"/>
      <c r="C11" s="251">
        <f>IF(TabB3[[#This Row],[Zufalls-
zahl wenn
lfd. Nr.]]=0,0,IF(RANK(TabB3[[#This Row],[Zufalls-
zahl wenn
lfd. Nr.]],TabB3[Zufalls-
zahl wenn
lfd. Nr.])&lt;=TabB3[[#Totals],[Zufalls-
zahl]],1,0))</f>
        <v>0</v>
      </c>
      <c r="D11" s="194" t="s">
        <v>23</v>
      </c>
      <c r="E11" s="207">
        <v>5</v>
      </c>
      <c r="F11" s="7"/>
      <c r="G11" s="17"/>
      <c r="H11" s="38"/>
      <c r="I11" s="4"/>
      <c r="J11" s="4"/>
      <c r="K11" s="4"/>
      <c r="L11" s="4"/>
      <c r="M11" s="128"/>
      <c r="N11" s="216"/>
      <c r="O11" s="252">
        <f>(TabB3[[#This Row],[förderfähiger 
Betrag nach Prüfung ÖIF (€)]]-TabB3[[#This Row],[eingereichter
Betrag (€)]])*IF(TabB3[[#This Row],[Stich-
probe]]&gt;0,1,0)</f>
        <v>0</v>
      </c>
      <c r="P11" s="215"/>
      <c r="Q11" s="215"/>
      <c r="R11" s="215"/>
      <c r="S11" s="253"/>
      <c r="T11" s="6"/>
      <c r="U11" s="6" t="str">
        <f>IF(ISERROR(VLOOKUP(TabB3[[#This Row],[Grund für Differenz]],Datenquelle!$F$3:$G$17,2,FALSE)),"",VLOOKUP(TabB3[[#This Row],[Grund für Differenz]],Datenquelle!$F$3:$G$17,2,FALSE))</f>
        <v/>
      </c>
      <c r="V11" s="253"/>
      <c r="W11" s="254"/>
      <c r="X11" s="254"/>
      <c r="Y11" s="254"/>
      <c r="Z11" s="254"/>
      <c r="AA11" s="254"/>
      <c r="AB11" s="254"/>
      <c r="AC11" s="254"/>
      <c r="AD11" s="254"/>
      <c r="AE11" s="300"/>
      <c r="AF11" s="2" t="str">
        <f>IF(OR(TabB3[[#This Row],[eingereichter
Betrag (€)]]=0,TabB3[[#This Row],[eingereichter
Betrag (€)]]=""),"",COUNTA($M$6:$M11)-COUNTIF(($M$6:$M11),0))</f>
        <v/>
      </c>
      <c r="AG11" s="255">
        <f t="shared" ca="1" si="0"/>
        <v>1.7823277035716956E-2</v>
      </c>
      <c r="AH11" s="256">
        <f>IF(TabB3[[#This Row],[Lfd.
Nr. f.
Stich-
probe]]&lt;&gt;"",TabB3[[#This Row],[Zufalls-
zahl]],0)</f>
        <v>0</v>
      </c>
      <c r="AI11" s="257">
        <f>IF(TabB3[[#This Row],[Stich-
probe]]&gt;0,IF(TabB3[[#This Row],[Differenz
förderfähig/
eingereicht nach Prüfung ÖIF (€)]]&lt;&gt;0,1,0),0)</f>
        <v>0</v>
      </c>
      <c r="AJ11" s="258">
        <f>IF(TabB3[[#This Row],[Stich-
probe]]=0,0,TabB3[[#This Row],[Stich-
probe]]*TabB3[[#This Row],[Differenz
förderfähig/
eingereicht nach Prüfung ÖIF (€)]]/TabB3[[#This Row],[eingereichter
Betrag (€)]]*-1)</f>
        <v>0</v>
      </c>
      <c r="AK11" s="2"/>
      <c r="AO11" s="197"/>
    </row>
    <row r="12" spans="2:41" x14ac:dyDescent="0.2">
      <c r="B12" s="2"/>
      <c r="C12" s="251">
        <f>IF(TabB3[[#This Row],[Zufalls-
zahl wenn
lfd. Nr.]]=0,0,IF(RANK(TabB3[[#This Row],[Zufalls-
zahl wenn
lfd. Nr.]],TabB3[Zufalls-
zahl wenn
lfd. Nr.])&lt;=TabB3[[#Totals],[Zufalls-
zahl]],1,0))</f>
        <v>0</v>
      </c>
      <c r="D12" s="194" t="s">
        <v>23</v>
      </c>
      <c r="E12" s="207">
        <v>6</v>
      </c>
      <c r="F12" s="7"/>
      <c r="G12" s="17"/>
      <c r="H12" s="38"/>
      <c r="I12" s="4"/>
      <c r="J12" s="4"/>
      <c r="K12" s="4"/>
      <c r="L12" s="4"/>
      <c r="M12" s="128"/>
      <c r="N12" s="216"/>
      <c r="O12" s="252">
        <f>(TabB3[[#This Row],[förderfähiger 
Betrag nach Prüfung ÖIF (€)]]-TabB3[[#This Row],[eingereichter
Betrag (€)]])*IF(TabB3[[#This Row],[Stich-
probe]]&gt;0,1,0)</f>
        <v>0</v>
      </c>
      <c r="P12" s="215"/>
      <c r="Q12" s="215"/>
      <c r="R12" s="215"/>
      <c r="S12" s="253"/>
      <c r="T12" s="6"/>
      <c r="U12" s="6" t="str">
        <f>IF(ISERROR(VLOOKUP(TabB3[[#This Row],[Grund für Differenz]],Datenquelle!$F$3:$G$17,2,FALSE)),"",VLOOKUP(TabB3[[#This Row],[Grund für Differenz]],Datenquelle!$F$3:$G$17,2,FALSE))</f>
        <v/>
      </c>
      <c r="V12" s="253"/>
      <c r="W12" s="254"/>
      <c r="X12" s="254"/>
      <c r="Y12" s="254"/>
      <c r="Z12" s="254"/>
      <c r="AA12" s="254"/>
      <c r="AB12" s="254"/>
      <c r="AC12" s="254"/>
      <c r="AD12" s="254"/>
      <c r="AE12" s="300"/>
      <c r="AF12" s="2" t="str">
        <f>IF(OR(TabB3[[#This Row],[eingereichter
Betrag (€)]]=0,TabB3[[#This Row],[eingereichter
Betrag (€)]]=""),"",COUNTA($M$6:$M12)-COUNTIF(($M$6:$M12),0))</f>
        <v/>
      </c>
      <c r="AG12" s="255">
        <f t="shared" ca="1" si="0"/>
        <v>0.31884979028050631</v>
      </c>
      <c r="AH12" s="256">
        <f>IF(TabB3[[#This Row],[Lfd.
Nr. f.
Stich-
probe]]&lt;&gt;"",TabB3[[#This Row],[Zufalls-
zahl]],0)</f>
        <v>0</v>
      </c>
      <c r="AI12" s="257">
        <f>IF(TabB3[[#This Row],[Stich-
probe]]&gt;0,IF(TabB3[[#This Row],[Differenz
förderfähig/
eingereicht nach Prüfung ÖIF (€)]]&lt;&gt;0,1,0),0)</f>
        <v>0</v>
      </c>
      <c r="AJ12" s="258">
        <f>IF(TabB3[[#This Row],[Stich-
probe]]=0,0,TabB3[[#This Row],[Stich-
probe]]*TabB3[[#This Row],[Differenz
förderfähig/
eingereicht nach Prüfung ÖIF (€)]]/TabB3[[#This Row],[eingereichter
Betrag (€)]]*-1)</f>
        <v>0</v>
      </c>
      <c r="AK12" s="2"/>
      <c r="AO12" s="197"/>
    </row>
    <row r="13" spans="2:41" x14ac:dyDescent="0.2">
      <c r="B13" s="2"/>
      <c r="C13" s="251">
        <f>IF(TabB3[[#This Row],[Zufalls-
zahl wenn
lfd. Nr.]]=0,0,IF(RANK(TabB3[[#This Row],[Zufalls-
zahl wenn
lfd. Nr.]],TabB3[Zufalls-
zahl wenn
lfd. Nr.])&lt;=TabB3[[#Totals],[Zufalls-
zahl]],1,0))</f>
        <v>0</v>
      </c>
      <c r="D13" s="194" t="s">
        <v>23</v>
      </c>
      <c r="E13" s="207">
        <v>7</v>
      </c>
      <c r="F13" s="7"/>
      <c r="G13" s="17"/>
      <c r="H13" s="38"/>
      <c r="I13" s="4"/>
      <c r="J13" s="4"/>
      <c r="K13" s="4"/>
      <c r="L13" s="4"/>
      <c r="M13" s="128"/>
      <c r="N13" s="216"/>
      <c r="O13" s="252">
        <f>(TabB3[[#This Row],[förderfähiger 
Betrag nach Prüfung ÖIF (€)]]-TabB3[[#This Row],[eingereichter
Betrag (€)]])*IF(TabB3[[#This Row],[Stich-
probe]]&gt;0,1,0)</f>
        <v>0</v>
      </c>
      <c r="P13" s="215"/>
      <c r="Q13" s="215"/>
      <c r="R13" s="215"/>
      <c r="S13" s="253"/>
      <c r="T13" s="6"/>
      <c r="U13" s="6" t="str">
        <f>IF(ISERROR(VLOOKUP(TabB3[[#This Row],[Grund für Differenz]],Datenquelle!$F$3:$G$17,2,FALSE)),"",VLOOKUP(TabB3[[#This Row],[Grund für Differenz]],Datenquelle!$F$3:$G$17,2,FALSE))</f>
        <v/>
      </c>
      <c r="V13" s="253"/>
      <c r="W13" s="254"/>
      <c r="X13" s="254"/>
      <c r="Y13" s="254"/>
      <c r="Z13" s="254"/>
      <c r="AA13" s="254"/>
      <c r="AB13" s="254"/>
      <c r="AC13" s="254"/>
      <c r="AD13" s="254"/>
      <c r="AE13" s="300"/>
      <c r="AF13" s="2" t="str">
        <f>IF(OR(TabB3[[#This Row],[eingereichter
Betrag (€)]]=0,TabB3[[#This Row],[eingereichter
Betrag (€)]]=""),"",COUNTA($M$6:$M13)-COUNTIF(($M$6:$M13),0))</f>
        <v/>
      </c>
      <c r="AG13" s="255">
        <f t="shared" ca="1" si="0"/>
        <v>0.43380596242866032</v>
      </c>
      <c r="AH13" s="256">
        <f>IF(TabB3[[#This Row],[Lfd.
Nr. f.
Stich-
probe]]&lt;&gt;"",TabB3[[#This Row],[Zufalls-
zahl]],0)</f>
        <v>0</v>
      </c>
      <c r="AI13" s="257">
        <f>IF(TabB3[[#This Row],[Stich-
probe]]&gt;0,IF(TabB3[[#This Row],[Differenz
förderfähig/
eingereicht nach Prüfung ÖIF (€)]]&lt;&gt;0,1,0),0)</f>
        <v>0</v>
      </c>
      <c r="AJ13" s="258">
        <f>IF(TabB3[[#This Row],[Stich-
probe]]=0,0,TabB3[[#This Row],[Stich-
probe]]*TabB3[[#This Row],[Differenz
förderfähig/
eingereicht nach Prüfung ÖIF (€)]]/TabB3[[#This Row],[eingereichter
Betrag (€)]]*-1)</f>
        <v>0</v>
      </c>
      <c r="AK13" s="2"/>
      <c r="AO13" s="197"/>
    </row>
    <row r="14" spans="2:41" x14ac:dyDescent="0.2">
      <c r="B14" s="2"/>
      <c r="C14" s="251">
        <f>IF(TabB3[[#This Row],[Zufalls-
zahl wenn
lfd. Nr.]]=0,0,IF(RANK(TabB3[[#This Row],[Zufalls-
zahl wenn
lfd. Nr.]],TabB3[Zufalls-
zahl wenn
lfd. Nr.])&lt;=TabB3[[#Totals],[Zufalls-
zahl]],1,0))</f>
        <v>0</v>
      </c>
      <c r="D14" s="194" t="s">
        <v>23</v>
      </c>
      <c r="E14" s="207">
        <v>8</v>
      </c>
      <c r="F14" s="7"/>
      <c r="G14" s="17"/>
      <c r="H14" s="38"/>
      <c r="I14" s="4"/>
      <c r="J14" s="4"/>
      <c r="K14" s="4"/>
      <c r="L14" s="4"/>
      <c r="M14" s="128"/>
      <c r="N14" s="216"/>
      <c r="O14" s="252">
        <f>(TabB3[[#This Row],[förderfähiger 
Betrag nach Prüfung ÖIF (€)]]-TabB3[[#This Row],[eingereichter
Betrag (€)]])*IF(TabB3[[#This Row],[Stich-
probe]]&gt;0,1,0)</f>
        <v>0</v>
      </c>
      <c r="P14" s="215"/>
      <c r="Q14" s="215"/>
      <c r="R14" s="215"/>
      <c r="S14" s="253"/>
      <c r="T14" s="6"/>
      <c r="U14" s="6" t="str">
        <f>IF(ISERROR(VLOOKUP(TabB3[[#This Row],[Grund für Differenz]],Datenquelle!$F$3:$G$17,2,FALSE)),"",VLOOKUP(TabB3[[#This Row],[Grund für Differenz]],Datenquelle!$F$3:$G$17,2,FALSE))</f>
        <v/>
      </c>
      <c r="V14" s="253"/>
      <c r="W14" s="254"/>
      <c r="X14" s="254"/>
      <c r="Y14" s="254"/>
      <c r="Z14" s="254"/>
      <c r="AA14" s="254"/>
      <c r="AB14" s="254"/>
      <c r="AC14" s="254"/>
      <c r="AD14" s="254"/>
      <c r="AE14" s="300"/>
      <c r="AF14" s="2" t="str">
        <f>IF(OR(TabB3[[#This Row],[eingereichter
Betrag (€)]]=0,TabB3[[#This Row],[eingereichter
Betrag (€)]]=""),"",COUNTA($M$6:$M14)-COUNTIF(($M$6:$M14),0))</f>
        <v/>
      </c>
      <c r="AG14" s="255">
        <f t="shared" ca="1" si="0"/>
        <v>0.3494180652782628</v>
      </c>
      <c r="AH14" s="256">
        <f>IF(TabB3[[#This Row],[Lfd.
Nr. f.
Stich-
probe]]&lt;&gt;"",TabB3[[#This Row],[Zufalls-
zahl]],0)</f>
        <v>0</v>
      </c>
      <c r="AI14" s="257">
        <f>IF(TabB3[[#This Row],[Stich-
probe]]&gt;0,IF(TabB3[[#This Row],[Differenz
förderfähig/
eingereicht nach Prüfung ÖIF (€)]]&lt;&gt;0,1,0),0)</f>
        <v>0</v>
      </c>
      <c r="AJ14" s="258">
        <f>IF(TabB3[[#This Row],[Stich-
probe]]=0,0,TabB3[[#This Row],[Stich-
probe]]*TabB3[[#This Row],[Differenz
förderfähig/
eingereicht nach Prüfung ÖIF (€)]]/TabB3[[#This Row],[eingereichter
Betrag (€)]]*-1)</f>
        <v>0</v>
      </c>
      <c r="AK14" s="2"/>
      <c r="AO14" s="197"/>
    </row>
    <row r="15" spans="2:41" x14ac:dyDescent="0.2">
      <c r="B15" s="2"/>
      <c r="C15" s="251">
        <f>IF(TabB3[[#This Row],[Zufalls-
zahl wenn
lfd. Nr.]]=0,0,IF(RANK(TabB3[[#This Row],[Zufalls-
zahl wenn
lfd. Nr.]],TabB3[Zufalls-
zahl wenn
lfd. Nr.])&lt;=TabB3[[#Totals],[Zufalls-
zahl]],1,0))</f>
        <v>0</v>
      </c>
      <c r="D15" s="194" t="s">
        <v>23</v>
      </c>
      <c r="E15" s="207">
        <v>9</v>
      </c>
      <c r="F15" s="7"/>
      <c r="G15" s="17"/>
      <c r="H15" s="38"/>
      <c r="I15" s="4"/>
      <c r="J15" s="4"/>
      <c r="K15" s="4"/>
      <c r="L15" s="4"/>
      <c r="M15" s="128"/>
      <c r="N15" s="216"/>
      <c r="O15" s="252">
        <f>(TabB3[[#This Row],[förderfähiger 
Betrag nach Prüfung ÖIF (€)]]-TabB3[[#This Row],[eingereichter
Betrag (€)]])*IF(TabB3[[#This Row],[Stich-
probe]]&gt;0,1,0)</f>
        <v>0</v>
      </c>
      <c r="P15" s="215"/>
      <c r="Q15" s="215"/>
      <c r="R15" s="215"/>
      <c r="S15" s="253"/>
      <c r="T15" s="6"/>
      <c r="U15" s="6" t="str">
        <f>IF(ISERROR(VLOOKUP(TabB3[[#This Row],[Grund für Differenz]],Datenquelle!$F$3:$G$17,2,FALSE)),"",VLOOKUP(TabB3[[#This Row],[Grund für Differenz]],Datenquelle!$F$3:$G$17,2,FALSE))</f>
        <v/>
      </c>
      <c r="V15" s="253"/>
      <c r="W15" s="254"/>
      <c r="X15" s="254"/>
      <c r="Y15" s="254"/>
      <c r="Z15" s="254"/>
      <c r="AA15" s="254"/>
      <c r="AB15" s="254"/>
      <c r="AC15" s="254"/>
      <c r="AD15" s="254"/>
      <c r="AE15" s="300"/>
      <c r="AF15" s="2" t="str">
        <f>IF(OR(TabB3[[#This Row],[eingereichter
Betrag (€)]]=0,TabB3[[#This Row],[eingereichter
Betrag (€)]]=""),"",COUNTA($M$6:$M15)-COUNTIF(($M$6:$M15),0))</f>
        <v/>
      </c>
      <c r="AG15" s="255">
        <f t="shared" ca="1" si="0"/>
        <v>0.90494723203492777</v>
      </c>
      <c r="AH15" s="256">
        <f>IF(TabB3[[#This Row],[Lfd.
Nr. f.
Stich-
probe]]&lt;&gt;"",TabB3[[#This Row],[Zufalls-
zahl]],0)</f>
        <v>0</v>
      </c>
      <c r="AI15" s="257">
        <f>IF(TabB3[[#This Row],[Stich-
probe]]&gt;0,IF(TabB3[[#This Row],[Differenz
förderfähig/
eingereicht nach Prüfung ÖIF (€)]]&lt;&gt;0,1,0),0)</f>
        <v>0</v>
      </c>
      <c r="AJ15" s="258">
        <f>IF(TabB3[[#This Row],[Stich-
probe]]=0,0,TabB3[[#This Row],[Stich-
probe]]*TabB3[[#This Row],[Differenz
förderfähig/
eingereicht nach Prüfung ÖIF (€)]]/TabB3[[#This Row],[eingereichter
Betrag (€)]]*-1)</f>
        <v>0</v>
      </c>
      <c r="AK15" s="2"/>
      <c r="AO15" s="197"/>
    </row>
    <row r="16" spans="2:41" x14ac:dyDescent="0.2">
      <c r="B16" s="2"/>
      <c r="C16" s="251">
        <f>IF(TabB3[[#This Row],[Zufalls-
zahl wenn
lfd. Nr.]]=0,0,IF(RANK(TabB3[[#This Row],[Zufalls-
zahl wenn
lfd. Nr.]],TabB3[Zufalls-
zahl wenn
lfd. Nr.])&lt;=TabB3[[#Totals],[Zufalls-
zahl]],1,0))</f>
        <v>0</v>
      </c>
      <c r="D16" s="194" t="s">
        <v>23</v>
      </c>
      <c r="E16" s="207">
        <v>10</v>
      </c>
      <c r="F16" s="7"/>
      <c r="G16" s="17"/>
      <c r="H16" s="38"/>
      <c r="I16" s="4"/>
      <c r="J16" s="4"/>
      <c r="K16" s="4"/>
      <c r="L16" s="4"/>
      <c r="M16" s="128"/>
      <c r="N16" s="216"/>
      <c r="O16" s="252">
        <f>(TabB3[[#This Row],[förderfähiger 
Betrag nach Prüfung ÖIF (€)]]-TabB3[[#This Row],[eingereichter
Betrag (€)]])*IF(TabB3[[#This Row],[Stich-
probe]]&gt;0,1,0)</f>
        <v>0</v>
      </c>
      <c r="P16" s="215"/>
      <c r="Q16" s="215"/>
      <c r="R16" s="215"/>
      <c r="S16" s="253"/>
      <c r="T16" s="6"/>
      <c r="U16" s="6" t="str">
        <f>IF(ISERROR(VLOOKUP(TabB3[[#This Row],[Grund für Differenz]],Datenquelle!$F$3:$G$17,2,FALSE)),"",VLOOKUP(TabB3[[#This Row],[Grund für Differenz]],Datenquelle!$F$3:$G$17,2,FALSE))</f>
        <v/>
      </c>
      <c r="V16" s="253"/>
      <c r="W16" s="254"/>
      <c r="X16" s="254"/>
      <c r="Y16" s="254"/>
      <c r="Z16" s="254"/>
      <c r="AA16" s="254"/>
      <c r="AB16" s="254"/>
      <c r="AC16" s="254"/>
      <c r="AD16" s="254"/>
      <c r="AE16" s="300"/>
      <c r="AF16" s="2" t="str">
        <f>IF(OR(TabB3[[#This Row],[eingereichter
Betrag (€)]]=0,TabB3[[#This Row],[eingereichter
Betrag (€)]]=""),"",COUNTA($M$6:$M16)-COUNTIF(($M$6:$M16),0))</f>
        <v/>
      </c>
      <c r="AG16" s="255">
        <f t="shared" ca="1" si="0"/>
        <v>0.86175809532898662</v>
      </c>
      <c r="AH16" s="256">
        <f>IF(TabB3[[#This Row],[Lfd.
Nr. f.
Stich-
probe]]&lt;&gt;"",TabB3[[#This Row],[Zufalls-
zahl]],0)</f>
        <v>0</v>
      </c>
      <c r="AI16" s="257">
        <f>IF(TabB3[[#This Row],[Stich-
probe]]&gt;0,IF(TabB3[[#This Row],[Differenz
förderfähig/
eingereicht nach Prüfung ÖIF (€)]]&lt;&gt;0,1,0),0)</f>
        <v>0</v>
      </c>
      <c r="AJ16" s="258">
        <f>IF(TabB3[[#This Row],[Stich-
probe]]=0,0,TabB3[[#This Row],[Stich-
probe]]*TabB3[[#This Row],[Differenz
förderfähig/
eingereicht nach Prüfung ÖIF (€)]]/TabB3[[#This Row],[eingereichter
Betrag (€)]]*-1)</f>
        <v>0</v>
      </c>
      <c r="AK16" s="2"/>
      <c r="AO16" s="197"/>
    </row>
    <row r="17" spans="2:41" x14ac:dyDescent="0.2">
      <c r="B17" s="2"/>
      <c r="C17" s="251">
        <f>IF(TabB3[[#This Row],[Zufalls-
zahl wenn
lfd. Nr.]]=0,0,IF(RANK(TabB3[[#This Row],[Zufalls-
zahl wenn
lfd. Nr.]],TabB3[Zufalls-
zahl wenn
lfd. Nr.])&lt;=TabB3[[#Totals],[Zufalls-
zahl]],1,0))</f>
        <v>0</v>
      </c>
      <c r="D17" s="194" t="s">
        <v>23</v>
      </c>
      <c r="E17" s="207">
        <v>11</v>
      </c>
      <c r="F17" s="7"/>
      <c r="G17" s="17"/>
      <c r="H17" s="38"/>
      <c r="I17" s="4"/>
      <c r="J17" s="4"/>
      <c r="K17" s="4"/>
      <c r="L17" s="4"/>
      <c r="M17" s="128"/>
      <c r="N17" s="216"/>
      <c r="O17" s="252">
        <f>(TabB3[[#This Row],[förderfähiger 
Betrag nach Prüfung ÖIF (€)]]-TabB3[[#This Row],[eingereichter
Betrag (€)]])*IF(TabB3[[#This Row],[Stich-
probe]]&gt;0,1,0)</f>
        <v>0</v>
      </c>
      <c r="P17" s="215"/>
      <c r="Q17" s="215"/>
      <c r="R17" s="215"/>
      <c r="S17" s="253"/>
      <c r="T17" s="6"/>
      <c r="U17" s="6" t="str">
        <f>IF(ISERROR(VLOOKUP(TabB3[[#This Row],[Grund für Differenz]],Datenquelle!$F$3:$G$17,2,FALSE)),"",VLOOKUP(TabB3[[#This Row],[Grund für Differenz]],Datenquelle!$F$3:$G$17,2,FALSE))</f>
        <v/>
      </c>
      <c r="V17" s="253"/>
      <c r="W17" s="254"/>
      <c r="X17" s="254"/>
      <c r="Y17" s="254"/>
      <c r="Z17" s="254"/>
      <c r="AA17" s="254"/>
      <c r="AB17" s="254"/>
      <c r="AC17" s="254"/>
      <c r="AD17" s="254"/>
      <c r="AE17" s="300"/>
      <c r="AF17" s="2" t="str">
        <f>IF(OR(TabB3[[#This Row],[eingereichter
Betrag (€)]]=0,TabB3[[#This Row],[eingereichter
Betrag (€)]]=""),"",COUNTA($M$6:$M17)-COUNTIF(($M$6:$M17),0))</f>
        <v/>
      </c>
      <c r="AG17" s="255">
        <f t="shared" ca="1" si="0"/>
        <v>0.42944768527090149</v>
      </c>
      <c r="AH17" s="256">
        <f>IF(TabB3[[#This Row],[Lfd.
Nr. f.
Stich-
probe]]&lt;&gt;"",TabB3[[#This Row],[Zufalls-
zahl]],0)</f>
        <v>0</v>
      </c>
      <c r="AI17" s="257">
        <f>IF(TabB3[[#This Row],[Stich-
probe]]&gt;0,IF(TabB3[[#This Row],[Differenz
förderfähig/
eingereicht nach Prüfung ÖIF (€)]]&lt;&gt;0,1,0),0)</f>
        <v>0</v>
      </c>
      <c r="AJ17" s="258">
        <f>IF(TabB3[[#This Row],[Stich-
probe]]=0,0,TabB3[[#This Row],[Stich-
probe]]*TabB3[[#This Row],[Differenz
förderfähig/
eingereicht nach Prüfung ÖIF (€)]]/TabB3[[#This Row],[eingereichter
Betrag (€)]]*-1)</f>
        <v>0</v>
      </c>
      <c r="AK17" s="2"/>
      <c r="AO17" s="197"/>
    </row>
    <row r="18" spans="2:41" x14ac:dyDescent="0.2">
      <c r="B18" s="2"/>
      <c r="C18" s="251">
        <f>IF(TabB3[[#This Row],[Zufalls-
zahl wenn
lfd. Nr.]]=0,0,IF(RANK(TabB3[[#This Row],[Zufalls-
zahl wenn
lfd. Nr.]],TabB3[Zufalls-
zahl wenn
lfd. Nr.])&lt;=TabB3[[#Totals],[Zufalls-
zahl]],1,0))</f>
        <v>0</v>
      </c>
      <c r="D18" s="194" t="s">
        <v>23</v>
      </c>
      <c r="E18" s="207">
        <v>12</v>
      </c>
      <c r="F18" s="7"/>
      <c r="G18" s="17"/>
      <c r="H18" s="38"/>
      <c r="I18" s="4"/>
      <c r="J18" s="4"/>
      <c r="K18" s="4"/>
      <c r="L18" s="4"/>
      <c r="M18" s="128"/>
      <c r="N18" s="216"/>
      <c r="O18" s="252">
        <f>(TabB3[[#This Row],[förderfähiger 
Betrag nach Prüfung ÖIF (€)]]-TabB3[[#This Row],[eingereichter
Betrag (€)]])*IF(TabB3[[#This Row],[Stich-
probe]]&gt;0,1,0)</f>
        <v>0</v>
      </c>
      <c r="P18" s="215"/>
      <c r="Q18" s="215"/>
      <c r="R18" s="215"/>
      <c r="S18" s="253"/>
      <c r="T18" s="6"/>
      <c r="U18" s="6" t="str">
        <f>IF(ISERROR(VLOOKUP(TabB3[[#This Row],[Grund für Differenz]],Datenquelle!$F$3:$G$17,2,FALSE)),"",VLOOKUP(TabB3[[#This Row],[Grund für Differenz]],Datenquelle!$F$3:$G$17,2,FALSE))</f>
        <v/>
      </c>
      <c r="V18" s="253"/>
      <c r="W18" s="254"/>
      <c r="X18" s="254"/>
      <c r="Y18" s="254"/>
      <c r="Z18" s="254"/>
      <c r="AA18" s="254"/>
      <c r="AB18" s="254"/>
      <c r="AC18" s="254"/>
      <c r="AD18" s="254"/>
      <c r="AE18" s="300"/>
      <c r="AF18" s="2" t="str">
        <f>IF(OR(TabB3[[#This Row],[eingereichter
Betrag (€)]]=0,TabB3[[#This Row],[eingereichter
Betrag (€)]]=""),"",COUNTA($M$6:$M18)-COUNTIF(($M$6:$M18),0))</f>
        <v/>
      </c>
      <c r="AG18" s="255">
        <f t="shared" ca="1" si="0"/>
        <v>5.5724463661181556E-2</v>
      </c>
      <c r="AH18" s="256">
        <f>IF(TabB3[[#This Row],[Lfd.
Nr. f.
Stich-
probe]]&lt;&gt;"",TabB3[[#This Row],[Zufalls-
zahl]],0)</f>
        <v>0</v>
      </c>
      <c r="AI18" s="257">
        <f>IF(TabB3[[#This Row],[Stich-
probe]]&gt;0,IF(TabB3[[#This Row],[Differenz
förderfähig/
eingereicht nach Prüfung ÖIF (€)]]&lt;&gt;0,1,0),0)</f>
        <v>0</v>
      </c>
      <c r="AJ18" s="258">
        <f>IF(TabB3[[#This Row],[Stich-
probe]]=0,0,TabB3[[#This Row],[Stich-
probe]]*TabB3[[#This Row],[Differenz
förderfähig/
eingereicht nach Prüfung ÖIF (€)]]/TabB3[[#This Row],[eingereichter
Betrag (€)]]*-1)</f>
        <v>0</v>
      </c>
      <c r="AK18" s="2"/>
      <c r="AO18" s="197"/>
    </row>
    <row r="19" spans="2:41" x14ac:dyDescent="0.2">
      <c r="B19" s="2"/>
      <c r="C19" s="251">
        <f>IF(TabB3[[#This Row],[Zufalls-
zahl wenn
lfd. Nr.]]=0,0,IF(RANK(TabB3[[#This Row],[Zufalls-
zahl wenn
lfd. Nr.]],TabB3[Zufalls-
zahl wenn
lfd. Nr.])&lt;=TabB3[[#Totals],[Zufalls-
zahl]],1,0))</f>
        <v>0</v>
      </c>
      <c r="D19" s="194" t="s">
        <v>23</v>
      </c>
      <c r="E19" s="207">
        <v>13</v>
      </c>
      <c r="F19" s="7"/>
      <c r="G19" s="17"/>
      <c r="H19" s="38"/>
      <c r="I19" s="4"/>
      <c r="J19" s="4"/>
      <c r="K19" s="4"/>
      <c r="L19" s="4"/>
      <c r="M19" s="128"/>
      <c r="N19" s="216"/>
      <c r="O19" s="252">
        <f>(TabB3[[#This Row],[förderfähiger 
Betrag nach Prüfung ÖIF (€)]]-TabB3[[#This Row],[eingereichter
Betrag (€)]])*IF(TabB3[[#This Row],[Stich-
probe]]&gt;0,1,0)</f>
        <v>0</v>
      </c>
      <c r="P19" s="215"/>
      <c r="Q19" s="215"/>
      <c r="R19" s="215"/>
      <c r="S19" s="253"/>
      <c r="T19" s="6"/>
      <c r="U19" s="6" t="str">
        <f>IF(ISERROR(VLOOKUP(TabB3[[#This Row],[Grund für Differenz]],Datenquelle!$F$3:$G$17,2,FALSE)),"",VLOOKUP(TabB3[[#This Row],[Grund für Differenz]],Datenquelle!$F$3:$G$17,2,FALSE))</f>
        <v/>
      </c>
      <c r="V19" s="253"/>
      <c r="W19" s="254"/>
      <c r="X19" s="254"/>
      <c r="Y19" s="254"/>
      <c r="Z19" s="254"/>
      <c r="AA19" s="254"/>
      <c r="AB19" s="254"/>
      <c r="AC19" s="254"/>
      <c r="AD19" s="254"/>
      <c r="AE19" s="300"/>
      <c r="AF19" s="2" t="str">
        <f>IF(OR(TabB3[[#This Row],[eingereichter
Betrag (€)]]=0,TabB3[[#This Row],[eingereichter
Betrag (€)]]=""),"",COUNTA($M$6:$M19)-COUNTIF(($M$6:$M19),0))</f>
        <v/>
      </c>
      <c r="AG19" s="255">
        <f t="shared" ca="1" si="0"/>
        <v>0.50520337329604748</v>
      </c>
      <c r="AH19" s="256">
        <f>IF(TabB3[[#This Row],[Lfd.
Nr. f.
Stich-
probe]]&lt;&gt;"",TabB3[[#This Row],[Zufalls-
zahl]],0)</f>
        <v>0</v>
      </c>
      <c r="AI19" s="257">
        <f>IF(TabB3[[#This Row],[Stich-
probe]]&gt;0,IF(TabB3[[#This Row],[Differenz
förderfähig/
eingereicht nach Prüfung ÖIF (€)]]&lt;&gt;0,1,0),0)</f>
        <v>0</v>
      </c>
      <c r="AJ19" s="258">
        <f>IF(TabB3[[#This Row],[Stich-
probe]]=0,0,TabB3[[#This Row],[Stich-
probe]]*TabB3[[#This Row],[Differenz
förderfähig/
eingereicht nach Prüfung ÖIF (€)]]/TabB3[[#This Row],[eingereichter
Betrag (€)]]*-1)</f>
        <v>0</v>
      </c>
      <c r="AK19" s="2"/>
      <c r="AO19" s="197"/>
    </row>
    <row r="20" spans="2:41" x14ac:dyDescent="0.2">
      <c r="B20" s="2"/>
      <c r="C20" s="251">
        <f>IF(TabB3[[#This Row],[Zufalls-
zahl wenn
lfd. Nr.]]=0,0,IF(RANK(TabB3[[#This Row],[Zufalls-
zahl wenn
lfd. Nr.]],TabB3[Zufalls-
zahl wenn
lfd. Nr.])&lt;=TabB3[[#Totals],[Zufalls-
zahl]],1,0))</f>
        <v>0</v>
      </c>
      <c r="D20" s="194" t="s">
        <v>23</v>
      </c>
      <c r="E20" s="207">
        <v>14</v>
      </c>
      <c r="F20" s="7"/>
      <c r="G20" s="17"/>
      <c r="H20" s="38"/>
      <c r="I20" s="4"/>
      <c r="J20" s="4"/>
      <c r="K20" s="4"/>
      <c r="L20" s="4"/>
      <c r="M20" s="128"/>
      <c r="N20" s="216"/>
      <c r="O20" s="252">
        <f>(TabB3[[#This Row],[förderfähiger 
Betrag nach Prüfung ÖIF (€)]]-TabB3[[#This Row],[eingereichter
Betrag (€)]])*IF(TabB3[[#This Row],[Stich-
probe]]&gt;0,1,0)</f>
        <v>0</v>
      </c>
      <c r="P20" s="215"/>
      <c r="Q20" s="215"/>
      <c r="R20" s="215"/>
      <c r="S20" s="253"/>
      <c r="T20" s="6"/>
      <c r="U20" s="6" t="str">
        <f>IF(ISERROR(VLOOKUP(TabB3[[#This Row],[Grund für Differenz]],Datenquelle!$F$3:$G$17,2,FALSE)),"",VLOOKUP(TabB3[[#This Row],[Grund für Differenz]],Datenquelle!$F$3:$G$17,2,FALSE))</f>
        <v/>
      </c>
      <c r="V20" s="253"/>
      <c r="W20" s="254"/>
      <c r="X20" s="254"/>
      <c r="Y20" s="254"/>
      <c r="Z20" s="254"/>
      <c r="AA20" s="254"/>
      <c r="AB20" s="254"/>
      <c r="AC20" s="254"/>
      <c r="AD20" s="254"/>
      <c r="AE20" s="300"/>
      <c r="AF20" s="2" t="str">
        <f>IF(OR(TabB3[[#This Row],[eingereichter
Betrag (€)]]=0,TabB3[[#This Row],[eingereichter
Betrag (€)]]=""),"",COUNTA($M$6:$M20)-COUNTIF(($M$6:$M20),0))</f>
        <v/>
      </c>
      <c r="AG20" s="255">
        <f t="shared" ca="1" si="0"/>
        <v>0.73551280414296771</v>
      </c>
      <c r="AH20" s="256">
        <f>IF(TabB3[[#This Row],[Lfd.
Nr. f.
Stich-
probe]]&lt;&gt;"",TabB3[[#This Row],[Zufalls-
zahl]],0)</f>
        <v>0</v>
      </c>
      <c r="AI20" s="257">
        <f>IF(TabB3[[#This Row],[Stich-
probe]]&gt;0,IF(TabB3[[#This Row],[Differenz
förderfähig/
eingereicht nach Prüfung ÖIF (€)]]&lt;&gt;0,1,0),0)</f>
        <v>0</v>
      </c>
      <c r="AJ20" s="258">
        <f>IF(TabB3[[#This Row],[Stich-
probe]]=0,0,TabB3[[#This Row],[Stich-
probe]]*TabB3[[#This Row],[Differenz
förderfähig/
eingereicht nach Prüfung ÖIF (€)]]/TabB3[[#This Row],[eingereichter
Betrag (€)]]*-1)</f>
        <v>0</v>
      </c>
      <c r="AK20" s="2"/>
      <c r="AO20" s="197"/>
    </row>
    <row r="21" spans="2:41" x14ac:dyDescent="0.2">
      <c r="B21" s="2"/>
      <c r="C21" s="251">
        <f>IF(TabB3[[#This Row],[Zufalls-
zahl wenn
lfd. Nr.]]=0,0,IF(RANK(TabB3[[#This Row],[Zufalls-
zahl wenn
lfd. Nr.]],TabB3[Zufalls-
zahl wenn
lfd. Nr.])&lt;=TabB3[[#Totals],[Zufalls-
zahl]],1,0))</f>
        <v>0</v>
      </c>
      <c r="D21" s="194" t="s">
        <v>23</v>
      </c>
      <c r="E21" s="207">
        <v>15</v>
      </c>
      <c r="F21" s="7"/>
      <c r="G21" s="17"/>
      <c r="H21" s="38"/>
      <c r="I21" s="4"/>
      <c r="J21" s="4"/>
      <c r="K21" s="4"/>
      <c r="L21" s="4"/>
      <c r="M21" s="128"/>
      <c r="N21" s="216"/>
      <c r="O21" s="252">
        <f>(TabB3[[#This Row],[förderfähiger 
Betrag nach Prüfung ÖIF (€)]]-TabB3[[#This Row],[eingereichter
Betrag (€)]])*IF(TabB3[[#This Row],[Stich-
probe]]&gt;0,1,0)</f>
        <v>0</v>
      </c>
      <c r="P21" s="215"/>
      <c r="Q21" s="215"/>
      <c r="R21" s="215"/>
      <c r="S21" s="253"/>
      <c r="T21" s="6"/>
      <c r="U21" s="6" t="str">
        <f>IF(ISERROR(VLOOKUP(TabB3[[#This Row],[Grund für Differenz]],Datenquelle!$F$3:$G$17,2,FALSE)),"",VLOOKUP(TabB3[[#This Row],[Grund für Differenz]],Datenquelle!$F$3:$G$17,2,FALSE))</f>
        <v/>
      </c>
      <c r="V21" s="253"/>
      <c r="W21" s="254"/>
      <c r="X21" s="254"/>
      <c r="Y21" s="254"/>
      <c r="Z21" s="254"/>
      <c r="AA21" s="254"/>
      <c r="AB21" s="254"/>
      <c r="AC21" s="254"/>
      <c r="AD21" s="254"/>
      <c r="AE21" s="300"/>
      <c r="AF21" s="2" t="str">
        <f>IF(OR(TabB3[[#This Row],[eingereichter
Betrag (€)]]=0,TabB3[[#This Row],[eingereichter
Betrag (€)]]=""),"",COUNTA($M$6:$M21)-COUNTIF(($M$6:$M21),0))</f>
        <v/>
      </c>
      <c r="AG21" s="255">
        <f t="shared" ca="1" si="0"/>
        <v>0.51231743106168071</v>
      </c>
      <c r="AH21" s="256">
        <f>IF(TabB3[[#This Row],[Lfd.
Nr. f.
Stich-
probe]]&lt;&gt;"",TabB3[[#This Row],[Zufalls-
zahl]],0)</f>
        <v>0</v>
      </c>
      <c r="AI21" s="257">
        <f>IF(TabB3[[#This Row],[Stich-
probe]]&gt;0,IF(TabB3[[#This Row],[Differenz
förderfähig/
eingereicht nach Prüfung ÖIF (€)]]&lt;&gt;0,1,0),0)</f>
        <v>0</v>
      </c>
      <c r="AJ21" s="258">
        <f>IF(TabB3[[#This Row],[Stich-
probe]]=0,0,TabB3[[#This Row],[Stich-
probe]]*TabB3[[#This Row],[Differenz
förderfähig/
eingereicht nach Prüfung ÖIF (€)]]/TabB3[[#This Row],[eingereichter
Betrag (€)]]*-1)</f>
        <v>0</v>
      </c>
      <c r="AK21" s="2"/>
      <c r="AO21" s="197"/>
    </row>
    <row r="22" spans="2:41" x14ac:dyDescent="0.2">
      <c r="B22" s="2"/>
      <c r="C22" s="251">
        <f>IF(TabB3[[#This Row],[Zufalls-
zahl wenn
lfd. Nr.]]=0,0,IF(RANK(TabB3[[#This Row],[Zufalls-
zahl wenn
lfd. Nr.]],TabB3[Zufalls-
zahl wenn
lfd. Nr.])&lt;=TabB3[[#Totals],[Zufalls-
zahl]],1,0))</f>
        <v>0</v>
      </c>
      <c r="D22" s="194" t="s">
        <v>23</v>
      </c>
      <c r="E22" s="207">
        <v>16</v>
      </c>
      <c r="F22" s="7"/>
      <c r="G22" s="17"/>
      <c r="H22" s="38"/>
      <c r="I22" s="4"/>
      <c r="J22" s="4"/>
      <c r="K22" s="4"/>
      <c r="L22" s="4"/>
      <c r="M22" s="128"/>
      <c r="N22" s="216"/>
      <c r="O22" s="252">
        <f>(TabB3[[#This Row],[förderfähiger 
Betrag nach Prüfung ÖIF (€)]]-TabB3[[#This Row],[eingereichter
Betrag (€)]])*IF(TabB3[[#This Row],[Stich-
probe]]&gt;0,1,0)</f>
        <v>0</v>
      </c>
      <c r="P22" s="215"/>
      <c r="Q22" s="215"/>
      <c r="R22" s="215"/>
      <c r="S22" s="253"/>
      <c r="T22" s="6"/>
      <c r="U22" s="6" t="str">
        <f>IF(ISERROR(VLOOKUP(TabB3[[#This Row],[Grund für Differenz]],Datenquelle!$F$3:$G$17,2,FALSE)),"",VLOOKUP(TabB3[[#This Row],[Grund für Differenz]],Datenquelle!$F$3:$G$17,2,FALSE))</f>
        <v/>
      </c>
      <c r="V22" s="253"/>
      <c r="W22" s="254"/>
      <c r="X22" s="254"/>
      <c r="Y22" s="254"/>
      <c r="Z22" s="254"/>
      <c r="AA22" s="254"/>
      <c r="AB22" s="254"/>
      <c r="AC22" s="254"/>
      <c r="AD22" s="254"/>
      <c r="AE22" s="300"/>
      <c r="AF22" s="2" t="str">
        <f>IF(OR(TabB3[[#This Row],[eingereichter
Betrag (€)]]=0,TabB3[[#This Row],[eingereichter
Betrag (€)]]=""),"",COUNTA($M$6:$M22)-COUNTIF(($M$6:$M22),0))</f>
        <v/>
      </c>
      <c r="AG22" s="255">
        <f t="shared" ca="1" si="0"/>
        <v>0.50854285190001913</v>
      </c>
      <c r="AH22" s="256">
        <f>IF(TabB3[[#This Row],[Lfd.
Nr. f.
Stich-
probe]]&lt;&gt;"",TabB3[[#This Row],[Zufalls-
zahl]],0)</f>
        <v>0</v>
      </c>
      <c r="AI22" s="257">
        <f>IF(TabB3[[#This Row],[Stich-
probe]]&gt;0,IF(TabB3[[#This Row],[Differenz
förderfähig/
eingereicht nach Prüfung ÖIF (€)]]&lt;&gt;0,1,0),0)</f>
        <v>0</v>
      </c>
      <c r="AJ22" s="258">
        <f>IF(TabB3[[#This Row],[Stich-
probe]]=0,0,TabB3[[#This Row],[Stich-
probe]]*TabB3[[#This Row],[Differenz
förderfähig/
eingereicht nach Prüfung ÖIF (€)]]/TabB3[[#This Row],[eingereichter
Betrag (€)]]*-1)</f>
        <v>0</v>
      </c>
      <c r="AK22" s="2"/>
      <c r="AO22" s="197"/>
    </row>
    <row r="23" spans="2:41" x14ac:dyDescent="0.2">
      <c r="B23" s="2"/>
      <c r="C23" s="251">
        <f>IF(TabB3[[#This Row],[Zufalls-
zahl wenn
lfd. Nr.]]=0,0,IF(RANK(TabB3[[#This Row],[Zufalls-
zahl wenn
lfd. Nr.]],TabB3[Zufalls-
zahl wenn
lfd. Nr.])&lt;=TabB3[[#Totals],[Zufalls-
zahl]],1,0))</f>
        <v>0</v>
      </c>
      <c r="D23" s="194" t="s">
        <v>23</v>
      </c>
      <c r="E23" s="207">
        <v>17</v>
      </c>
      <c r="F23" s="7"/>
      <c r="G23" s="17"/>
      <c r="H23" s="38"/>
      <c r="I23" s="4"/>
      <c r="J23" s="4"/>
      <c r="K23" s="4"/>
      <c r="L23" s="4"/>
      <c r="M23" s="128"/>
      <c r="N23" s="216"/>
      <c r="O23" s="252">
        <f>(TabB3[[#This Row],[förderfähiger 
Betrag nach Prüfung ÖIF (€)]]-TabB3[[#This Row],[eingereichter
Betrag (€)]])*IF(TabB3[[#This Row],[Stich-
probe]]&gt;0,1,0)</f>
        <v>0</v>
      </c>
      <c r="P23" s="215"/>
      <c r="Q23" s="215"/>
      <c r="R23" s="215"/>
      <c r="S23" s="253"/>
      <c r="T23" s="6"/>
      <c r="U23" s="6" t="str">
        <f>IF(ISERROR(VLOOKUP(TabB3[[#This Row],[Grund für Differenz]],Datenquelle!$F$3:$G$17,2,FALSE)),"",VLOOKUP(TabB3[[#This Row],[Grund für Differenz]],Datenquelle!$F$3:$G$17,2,FALSE))</f>
        <v/>
      </c>
      <c r="V23" s="253"/>
      <c r="W23" s="254"/>
      <c r="X23" s="254"/>
      <c r="Y23" s="254"/>
      <c r="Z23" s="254"/>
      <c r="AA23" s="254"/>
      <c r="AB23" s="254"/>
      <c r="AC23" s="254"/>
      <c r="AD23" s="254"/>
      <c r="AE23" s="300"/>
      <c r="AF23" s="2" t="str">
        <f>IF(OR(TabB3[[#This Row],[eingereichter
Betrag (€)]]=0,TabB3[[#This Row],[eingereichter
Betrag (€)]]=""),"",COUNTA($M$6:$M23)-COUNTIF(($M$6:$M23),0))</f>
        <v/>
      </c>
      <c r="AG23" s="255">
        <f t="shared" ca="1" si="0"/>
        <v>0.78999384530463779</v>
      </c>
      <c r="AH23" s="256">
        <f>IF(TabB3[[#This Row],[Lfd.
Nr. f.
Stich-
probe]]&lt;&gt;"",TabB3[[#This Row],[Zufalls-
zahl]],0)</f>
        <v>0</v>
      </c>
      <c r="AI23" s="257">
        <f>IF(TabB3[[#This Row],[Stich-
probe]]&gt;0,IF(TabB3[[#This Row],[Differenz
förderfähig/
eingereicht nach Prüfung ÖIF (€)]]&lt;&gt;0,1,0),0)</f>
        <v>0</v>
      </c>
      <c r="AJ23" s="258">
        <f>IF(TabB3[[#This Row],[Stich-
probe]]=0,0,TabB3[[#This Row],[Stich-
probe]]*TabB3[[#This Row],[Differenz
förderfähig/
eingereicht nach Prüfung ÖIF (€)]]/TabB3[[#This Row],[eingereichter
Betrag (€)]]*-1)</f>
        <v>0</v>
      </c>
      <c r="AK23" s="2"/>
      <c r="AO23" s="197"/>
    </row>
    <row r="24" spans="2:41" x14ac:dyDescent="0.2">
      <c r="B24" s="2"/>
      <c r="C24" s="251">
        <f>IF(TabB3[[#This Row],[Zufalls-
zahl wenn
lfd. Nr.]]=0,0,IF(RANK(TabB3[[#This Row],[Zufalls-
zahl wenn
lfd. Nr.]],TabB3[Zufalls-
zahl wenn
lfd. Nr.])&lt;=TabB3[[#Totals],[Zufalls-
zahl]],1,0))</f>
        <v>0</v>
      </c>
      <c r="D24" s="194" t="s">
        <v>23</v>
      </c>
      <c r="E24" s="207">
        <v>18</v>
      </c>
      <c r="F24" s="7"/>
      <c r="G24" s="17"/>
      <c r="H24" s="38"/>
      <c r="I24" s="4"/>
      <c r="J24" s="4"/>
      <c r="K24" s="4"/>
      <c r="L24" s="4"/>
      <c r="M24" s="128"/>
      <c r="N24" s="216"/>
      <c r="O24" s="252">
        <f>(TabB3[[#This Row],[förderfähiger 
Betrag nach Prüfung ÖIF (€)]]-TabB3[[#This Row],[eingereichter
Betrag (€)]])*IF(TabB3[[#This Row],[Stich-
probe]]&gt;0,1,0)</f>
        <v>0</v>
      </c>
      <c r="P24" s="215"/>
      <c r="Q24" s="215"/>
      <c r="R24" s="215"/>
      <c r="S24" s="253"/>
      <c r="T24" s="6"/>
      <c r="U24" s="6" t="str">
        <f>IF(ISERROR(VLOOKUP(TabB3[[#This Row],[Grund für Differenz]],Datenquelle!$F$3:$G$17,2,FALSE)),"",VLOOKUP(TabB3[[#This Row],[Grund für Differenz]],Datenquelle!$F$3:$G$17,2,FALSE))</f>
        <v/>
      </c>
      <c r="V24" s="253"/>
      <c r="W24" s="254"/>
      <c r="X24" s="254"/>
      <c r="Y24" s="254"/>
      <c r="Z24" s="254"/>
      <c r="AA24" s="254"/>
      <c r="AB24" s="254"/>
      <c r="AC24" s="254"/>
      <c r="AD24" s="254"/>
      <c r="AE24" s="300"/>
      <c r="AF24" s="2" t="str">
        <f>IF(OR(TabB3[[#This Row],[eingereichter
Betrag (€)]]=0,TabB3[[#This Row],[eingereichter
Betrag (€)]]=""),"",COUNTA($M$6:$M24)-COUNTIF(($M$6:$M24),0))</f>
        <v/>
      </c>
      <c r="AG24" s="255">
        <f t="shared" ca="1" si="0"/>
        <v>0.9270317741575167</v>
      </c>
      <c r="AH24" s="256">
        <f>IF(TabB3[[#This Row],[Lfd.
Nr. f.
Stich-
probe]]&lt;&gt;"",TabB3[[#This Row],[Zufalls-
zahl]],0)</f>
        <v>0</v>
      </c>
      <c r="AI24" s="257">
        <f>IF(TabB3[[#This Row],[Stich-
probe]]&gt;0,IF(TabB3[[#This Row],[Differenz
förderfähig/
eingereicht nach Prüfung ÖIF (€)]]&lt;&gt;0,1,0),0)</f>
        <v>0</v>
      </c>
      <c r="AJ24" s="258">
        <f>IF(TabB3[[#This Row],[Stich-
probe]]=0,0,TabB3[[#This Row],[Stich-
probe]]*TabB3[[#This Row],[Differenz
förderfähig/
eingereicht nach Prüfung ÖIF (€)]]/TabB3[[#This Row],[eingereichter
Betrag (€)]]*-1)</f>
        <v>0</v>
      </c>
      <c r="AK24" s="2"/>
    </row>
    <row r="25" spans="2:41" x14ac:dyDescent="0.2">
      <c r="B25" s="2"/>
      <c r="C25" s="251">
        <f>IF(TabB3[[#This Row],[Zufalls-
zahl wenn
lfd. Nr.]]=0,0,IF(RANK(TabB3[[#This Row],[Zufalls-
zahl wenn
lfd. Nr.]],TabB3[Zufalls-
zahl wenn
lfd. Nr.])&lt;=TabB3[[#Totals],[Zufalls-
zahl]],1,0))</f>
        <v>0</v>
      </c>
      <c r="D25" s="194" t="s">
        <v>23</v>
      </c>
      <c r="E25" s="207">
        <v>19</v>
      </c>
      <c r="F25" s="7"/>
      <c r="G25" s="17"/>
      <c r="H25" s="38"/>
      <c r="I25" s="4"/>
      <c r="J25" s="4"/>
      <c r="K25" s="4"/>
      <c r="L25" s="4"/>
      <c r="M25" s="128"/>
      <c r="N25" s="216"/>
      <c r="O25" s="252">
        <f>(TabB3[[#This Row],[förderfähiger 
Betrag nach Prüfung ÖIF (€)]]-TabB3[[#This Row],[eingereichter
Betrag (€)]])*IF(TabB3[[#This Row],[Stich-
probe]]&gt;0,1,0)</f>
        <v>0</v>
      </c>
      <c r="P25" s="215"/>
      <c r="Q25" s="215"/>
      <c r="R25" s="215"/>
      <c r="S25" s="253"/>
      <c r="T25" s="6"/>
      <c r="U25" s="6" t="str">
        <f>IF(ISERROR(VLOOKUP(TabB3[[#This Row],[Grund für Differenz]],Datenquelle!$F$3:$G$17,2,FALSE)),"",VLOOKUP(TabB3[[#This Row],[Grund für Differenz]],Datenquelle!$F$3:$G$17,2,FALSE))</f>
        <v/>
      </c>
      <c r="V25" s="253"/>
      <c r="W25" s="254"/>
      <c r="X25" s="254"/>
      <c r="Y25" s="254"/>
      <c r="Z25" s="254"/>
      <c r="AA25" s="254"/>
      <c r="AB25" s="254"/>
      <c r="AC25" s="254"/>
      <c r="AD25" s="254"/>
      <c r="AE25" s="300"/>
      <c r="AF25" s="2" t="str">
        <f>IF(OR(TabB3[[#This Row],[eingereichter
Betrag (€)]]=0,TabB3[[#This Row],[eingereichter
Betrag (€)]]=""),"",COUNTA($M$6:$M25)-COUNTIF(($M$6:$M25),0))</f>
        <v/>
      </c>
      <c r="AG25" s="255">
        <f t="shared" ca="1" si="0"/>
        <v>9.6172147106154626E-2</v>
      </c>
      <c r="AH25" s="256">
        <f>IF(TabB3[[#This Row],[Lfd.
Nr. f.
Stich-
probe]]&lt;&gt;"",TabB3[[#This Row],[Zufalls-
zahl]],0)</f>
        <v>0</v>
      </c>
      <c r="AI25" s="257">
        <f>IF(TabB3[[#This Row],[Stich-
probe]]&gt;0,IF(TabB3[[#This Row],[Differenz
förderfähig/
eingereicht nach Prüfung ÖIF (€)]]&lt;&gt;0,1,0),0)</f>
        <v>0</v>
      </c>
      <c r="AJ25" s="258">
        <f>IF(TabB3[[#This Row],[Stich-
probe]]=0,0,TabB3[[#This Row],[Stich-
probe]]*TabB3[[#This Row],[Differenz
förderfähig/
eingereicht nach Prüfung ÖIF (€)]]/TabB3[[#This Row],[eingereichter
Betrag (€)]]*-1)</f>
        <v>0</v>
      </c>
      <c r="AK25" s="2"/>
    </row>
    <row r="26" spans="2:41" x14ac:dyDescent="0.2">
      <c r="B26" s="2"/>
      <c r="C26" s="251">
        <f>IF(TabB3[[#This Row],[Zufalls-
zahl wenn
lfd. Nr.]]=0,0,IF(RANK(TabB3[[#This Row],[Zufalls-
zahl wenn
lfd. Nr.]],TabB3[Zufalls-
zahl wenn
lfd. Nr.])&lt;=TabB3[[#Totals],[Zufalls-
zahl]],1,0))</f>
        <v>0</v>
      </c>
      <c r="D26" s="194" t="s">
        <v>23</v>
      </c>
      <c r="E26" s="207">
        <v>20</v>
      </c>
      <c r="F26" s="7"/>
      <c r="G26" s="17"/>
      <c r="H26" s="38"/>
      <c r="I26" s="4"/>
      <c r="J26" s="4"/>
      <c r="K26" s="4"/>
      <c r="L26" s="4"/>
      <c r="M26" s="128"/>
      <c r="N26" s="216"/>
      <c r="O26" s="252">
        <f>(TabB3[[#This Row],[förderfähiger 
Betrag nach Prüfung ÖIF (€)]]-TabB3[[#This Row],[eingereichter
Betrag (€)]])*IF(TabB3[[#This Row],[Stich-
probe]]&gt;0,1,0)</f>
        <v>0</v>
      </c>
      <c r="P26" s="215"/>
      <c r="Q26" s="215"/>
      <c r="R26" s="215"/>
      <c r="S26" s="253"/>
      <c r="T26" s="6"/>
      <c r="U26" s="6" t="str">
        <f>IF(ISERROR(VLOOKUP(TabB3[[#This Row],[Grund für Differenz]],Datenquelle!$F$3:$G$17,2,FALSE)),"",VLOOKUP(TabB3[[#This Row],[Grund für Differenz]],Datenquelle!$F$3:$G$17,2,FALSE))</f>
        <v/>
      </c>
      <c r="V26" s="253"/>
      <c r="W26" s="254"/>
      <c r="X26" s="254"/>
      <c r="Y26" s="254"/>
      <c r="Z26" s="254"/>
      <c r="AA26" s="254"/>
      <c r="AB26" s="254"/>
      <c r="AC26" s="254"/>
      <c r="AD26" s="254"/>
      <c r="AE26" s="300"/>
      <c r="AF26" s="2" t="str">
        <f>IF(OR(TabB3[[#This Row],[eingereichter
Betrag (€)]]=0,TabB3[[#This Row],[eingereichter
Betrag (€)]]=""),"",COUNTA($M$6:$M26)-COUNTIF(($M$6:$M26),0))</f>
        <v/>
      </c>
      <c r="AG26" s="255">
        <f t="shared" ca="1" si="0"/>
        <v>0.978911852012188</v>
      </c>
      <c r="AH26" s="256">
        <f>IF(TabB3[[#This Row],[Lfd.
Nr. f.
Stich-
probe]]&lt;&gt;"",TabB3[[#This Row],[Zufalls-
zahl]],0)</f>
        <v>0</v>
      </c>
      <c r="AI26" s="257">
        <f>IF(TabB3[[#This Row],[Stich-
probe]]&gt;0,IF(TabB3[[#This Row],[Differenz
förderfähig/
eingereicht nach Prüfung ÖIF (€)]]&lt;&gt;0,1,0),0)</f>
        <v>0</v>
      </c>
      <c r="AJ26" s="258">
        <f>IF(TabB3[[#This Row],[Stich-
probe]]=0,0,TabB3[[#This Row],[Stich-
probe]]*TabB3[[#This Row],[Differenz
förderfähig/
eingereicht nach Prüfung ÖIF (€)]]/TabB3[[#This Row],[eingereichter
Betrag (€)]]*-1)</f>
        <v>0</v>
      </c>
      <c r="AK26" s="2"/>
    </row>
    <row r="27" spans="2:41" x14ac:dyDescent="0.2">
      <c r="B27" s="2"/>
      <c r="C27" s="251">
        <f>IF(TabB3[[#This Row],[Zufalls-
zahl wenn
lfd. Nr.]]=0,0,IF(RANK(TabB3[[#This Row],[Zufalls-
zahl wenn
lfd. Nr.]],TabB3[Zufalls-
zahl wenn
lfd. Nr.])&lt;=TabB3[[#Totals],[Zufalls-
zahl]],1,0))</f>
        <v>0</v>
      </c>
      <c r="D27" s="194" t="s">
        <v>23</v>
      </c>
      <c r="E27" s="207">
        <v>21</v>
      </c>
      <c r="F27" s="7"/>
      <c r="G27" s="17"/>
      <c r="H27" s="38"/>
      <c r="I27" s="4"/>
      <c r="J27" s="4"/>
      <c r="K27" s="4"/>
      <c r="L27" s="4"/>
      <c r="M27" s="128"/>
      <c r="N27" s="216"/>
      <c r="O27" s="252">
        <f>(TabB3[[#This Row],[förderfähiger 
Betrag nach Prüfung ÖIF (€)]]-TabB3[[#This Row],[eingereichter
Betrag (€)]])*IF(TabB3[[#This Row],[Stich-
probe]]&gt;0,1,0)</f>
        <v>0</v>
      </c>
      <c r="P27" s="215"/>
      <c r="Q27" s="215"/>
      <c r="R27" s="215"/>
      <c r="S27" s="253"/>
      <c r="T27" s="6"/>
      <c r="U27" s="6" t="str">
        <f>IF(ISERROR(VLOOKUP(TabB3[[#This Row],[Grund für Differenz]],Datenquelle!$F$3:$G$17,2,FALSE)),"",VLOOKUP(TabB3[[#This Row],[Grund für Differenz]],Datenquelle!$F$3:$G$17,2,FALSE))</f>
        <v/>
      </c>
      <c r="V27" s="253"/>
      <c r="W27" s="254"/>
      <c r="X27" s="254"/>
      <c r="Y27" s="254"/>
      <c r="Z27" s="254"/>
      <c r="AA27" s="254"/>
      <c r="AB27" s="254"/>
      <c r="AC27" s="254"/>
      <c r="AD27" s="254"/>
      <c r="AE27" s="300"/>
      <c r="AF27" s="2" t="str">
        <f>IF(OR(TabB3[[#This Row],[eingereichter
Betrag (€)]]=0,TabB3[[#This Row],[eingereichter
Betrag (€)]]=""),"",COUNTA($M$6:$M27)-COUNTIF(($M$6:$M27),0))</f>
        <v/>
      </c>
      <c r="AG27" s="255">
        <f t="shared" ca="1" si="0"/>
        <v>0.5878933080612786</v>
      </c>
      <c r="AH27" s="256">
        <f>IF(TabB3[[#This Row],[Lfd.
Nr. f.
Stich-
probe]]&lt;&gt;"",TabB3[[#This Row],[Zufalls-
zahl]],0)</f>
        <v>0</v>
      </c>
      <c r="AI27" s="257">
        <f>IF(TabB3[[#This Row],[Stich-
probe]]&gt;0,IF(TabB3[[#This Row],[Differenz
förderfähig/
eingereicht nach Prüfung ÖIF (€)]]&lt;&gt;0,1,0),0)</f>
        <v>0</v>
      </c>
      <c r="AJ27" s="258">
        <f>IF(TabB3[[#This Row],[Stich-
probe]]=0,0,TabB3[[#This Row],[Stich-
probe]]*TabB3[[#This Row],[Differenz
förderfähig/
eingereicht nach Prüfung ÖIF (€)]]/TabB3[[#This Row],[eingereichter
Betrag (€)]]*-1)</f>
        <v>0</v>
      </c>
      <c r="AK27" s="2"/>
    </row>
    <row r="28" spans="2:41" x14ac:dyDescent="0.2">
      <c r="B28" s="2"/>
      <c r="C28" s="251">
        <f>IF(TabB3[[#This Row],[Zufalls-
zahl wenn
lfd. Nr.]]=0,0,IF(RANK(TabB3[[#This Row],[Zufalls-
zahl wenn
lfd. Nr.]],TabB3[Zufalls-
zahl wenn
lfd. Nr.])&lt;=TabB3[[#Totals],[Zufalls-
zahl]],1,0))</f>
        <v>0</v>
      </c>
      <c r="D28" s="194" t="s">
        <v>23</v>
      </c>
      <c r="E28" s="207">
        <v>22</v>
      </c>
      <c r="F28" s="7"/>
      <c r="G28" s="17"/>
      <c r="H28" s="38"/>
      <c r="I28" s="4"/>
      <c r="J28" s="4"/>
      <c r="K28" s="4"/>
      <c r="L28" s="4"/>
      <c r="M28" s="128"/>
      <c r="N28" s="216"/>
      <c r="O28" s="252">
        <f>(TabB3[[#This Row],[förderfähiger 
Betrag nach Prüfung ÖIF (€)]]-TabB3[[#This Row],[eingereichter
Betrag (€)]])*IF(TabB3[[#This Row],[Stich-
probe]]&gt;0,1,0)</f>
        <v>0</v>
      </c>
      <c r="P28" s="215"/>
      <c r="Q28" s="215"/>
      <c r="R28" s="215"/>
      <c r="S28" s="253"/>
      <c r="T28" s="6"/>
      <c r="U28" s="6" t="str">
        <f>IF(ISERROR(VLOOKUP(TabB3[[#This Row],[Grund für Differenz]],Datenquelle!$F$3:$G$17,2,FALSE)),"",VLOOKUP(TabB3[[#This Row],[Grund für Differenz]],Datenquelle!$F$3:$G$17,2,FALSE))</f>
        <v/>
      </c>
      <c r="V28" s="253"/>
      <c r="W28" s="254"/>
      <c r="X28" s="254"/>
      <c r="Y28" s="254"/>
      <c r="Z28" s="254"/>
      <c r="AA28" s="254"/>
      <c r="AB28" s="254"/>
      <c r="AC28" s="254"/>
      <c r="AD28" s="254"/>
      <c r="AE28" s="300"/>
      <c r="AF28" s="2" t="str">
        <f>IF(OR(TabB3[[#This Row],[eingereichter
Betrag (€)]]=0,TabB3[[#This Row],[eingereichter
Betrag (€)]]=""),"",COUNTA($M$6:$M28)-COUNTIF(($M$6:$M28),0))</f>
        <v/>
      </c>
      <c r="AG28" s="255">
        <f t="shared" ca="1" si="0"/>
        <v>0.76918316700676492</v>
      </c>
      <c r="AH28" s="256">
        <f>IF(TabB3[[#This Row],[Lfd.
Nr. f.
Stich-
probe]]&lt;&gt;"",TabB3[[#This Row],[Zufalls-
zahl]],0)</f>
        <v>0</v>
      </c>
      <c r="AI28" s="257">
        <f>IF(TabB3[[#This Row],[Stich-
probe]]&gt;0,IF(TabB3[[#This Row],[Differenz
förderfähig/
eingereicht nach Prüfung ÖIF (€)]]&lt;&gt;0,1,0),0)</f>
        <v>0</v>
      </c>
      <c r="AJ28" s="258">
        <f>IF(TabB3[[#This Row],[Stich-
probe]]=0,0,TabB3[[#This Row],[Stich-
probe]]*TabB3[[#This Row],[Differenz
förderfähig/
eingereicht nach Prüfung ÖIF (€)]]/TabB3[[#This Row],[eingereichter
Betrag (€)]]*-1)</f>
        <v>0</v>
      </c>
      <c r="AK28" s="2"/>
    </row>
    <row r="29" spans="2:41" x14ac:dyDescent="0.2">
      <c r="B29" s="2"/>
      <c r="C29" s="251">
        <f>IF(TabB3[[#This Row],[Zufalls-
zahl wenn
lfd. Nr.]]=0,0,IF(RANK(TabB3[[#This Row],[Zufalls-
zahl wenn
lfd. Nr.]],TabB3[Zufalls-
zahl wenn
lfd. Nr.])&lt;=TabB3[[#Totals],[Zufalls-
zahl]],1,0))</f>
        <v>0</v>
      </c>
      <c r="D29" s="194" t="s">
        <v>23</v>
      </c>
      <c r="E29" s="207">
        <v>23</v>
      </c>
      <c r="F29" s="7"/>
      <c r="G29" s="17"/>
      <c r="H29" s="38"/>
      <c r="I29" s="4"/>
      <c r="J29" s="4"/>
      <c r="K29" s="4"/>
      <c r="L29" s="4"/>
      <c r="M29" s="128"/>
      <c r="N29" s="216"/>
      <c r="O29" s="252">
        <f>(TabB3[[#This Row],[förderfähiger 
Betrag nach Prüfung ÖIF (€)]]-TabB3[[#This Row],[eingereichter
Betrag (€)]])*IF(TabB3[[#This Row],[Stich-
probe]]&gt;0,1,0)</f>
        <v>0</v>
      </c>
      <c r="P29" s="215"/>
      <c r="Q29" s="215"/>
      <c r="R29" s="215"/>
      <c r="S29" s="253"/>
      <c r="T29" s="6"/>
      <c r="U29" s="6" t="str">
        <f>IF(ISERROR(VLOOKUP(TabB3[[#This Row],[Grund für Differenz]],Datenquelle!$F$3:$G$17,2,FALSE)),"",VLOOKUP(TabB3[[#This Row],[Grund für Differenz]],Datenquelle!$F$3:$G$17,2,FALSE))</f>
        <v/>
      </c>
      <c r="V29" s="253"/>
      <c r="W29" s="254"/>
      <c r="X29" s="254"/>
      <c r="Y29" s="254"/>
      <c r="Z29" s="254"/>
      <c r="AA29" s="254"/>
      <c r="AB29" s="254"/>
      <c r="AC29" s="254"/>
      <c r="AD29" s="254"/>
      <c r="AE29" s="300"/>
      <c r="AF29" s="2" t="str">
        <f>IF(OR(TabB3[[#This Row],[eingereichter
Betrag (€)]]=0,TabB3[[#This Row],[eingereichter
Betrag (€)]]=""),"",COUNTA($M$6:$M29)-COUNTIF(($M$6:$M29),0))</f>
        <v/>
      </c>
      <c r="AG29" s="255">
        <f t="shared" ca="1" si="0"/>
        <v>0.59012573304365723</v>
      </c>
      <c r="AH29" s="256">
        <f>IF(TabB3[[#This Row],[Lfd.
Nr. f.
Stich-
probe]]&lt;&gt;"",TabB3[[#This Row],[Zufalls-
zahl]],0)</f>
        <v>0</v>
      </c>
      <c r="AI29" s="257">
        <f>IF(TabB3[[#This Row],[Stich-
probe]]&gt;0,IF(TabB3[[#This Row],[Differenz
förderfähig/
eingereicht nach Prüfung ÖIF (€)]]&lt;&gt;0,1,0),0)</f>
        <v>0</v>
      </c>
      <c r="AJ29" s="258">
        <f>IF(TabB3[[#This Row],[Stich-
probe]]=0,0,TabB3[[#This Row],[Stich-
probe]]*TabB3[[#This Row],[Differenz
förderfähig/
eingereicht nach Prüfung ÖIF (€)]]/TabB3[[#This Row],[eingereichter
Betrag (€)]]*-1)</f>
        <v>0</v>
      </c>
      <c r="AK29" s="2"/>
    </row>
    <row r="30" spans="2:41" x14ac:dyDescent="0.2">
      <c r="B30" s="2"/>
      <c r="C30" s="251">
        <f>IF(TabB3[[#This Row],[Zufalls-
zahl wenn
lfd. Nr.]]=0,0,IF(RANK(TabB3[[#This Row],[Zufalls-
zahl wenn
lfd. Nr.]],TabB3[Zufalls-
zahl wenn
lfd. Nr.])&lt;=TabB3[[#Totals],[Zufalls-
zahl]],1,0))</f>
        <v>0</v>
      </c>
      <c r="D30" s="194" t="s">
        <v>23</v>
      </c>
      <c r="E30" s="207">
        <v>24</v>
      </c>
      <c r="F30" s="7"/>
      <c r="G30" s="17"/>
      <c r="H30" s="38"/>
      <c r="I30" s="4"/>
      <c r="J30" s="4"/>
      <c r="K30" s="4"/>
      <c r="L30" s="4"/>
      <c r="M30" s="128"/>
      <c r="N30" s="216"/>
      <c r="O30" s="252">
        <f>(TabB3[[#This Row],[förderfähiger 
Betrag nach Prüfung ÖIF (€)]]-TabB3[[#This Row],[eingereichter
Betrag (€)]])*IF(TabB3[[#This Row],[Stich-
probe]]&gt;0,1,0)</f>
        <v>0</v>
      </c>
      <c r="P30" s="215"/>
      <c r="Q30" s="215"/>
      <c r="R30" s="215"/>
      <c r="S30" s="253"/>
      <c r="T30" s="6"/>
      <c r="U30" s="6" t="str">
        <f>IF(ISERROR(VLOOKUP(TabB3[[#This Row],[Grund für Differenz]],Datenquelle!$F$3:$G$17,2,FALSE)),"",VLOOKUP(TabB3[[#This Row],[Grund für Differenz]],Datenquelle!$F$3:$G$17,2,FALSE))</f>
        <v/>
      </c>
      <c r="V30" s="253"/>
      <c r="W30" s="254"/>
      <c r="X30" s="254"/>
      <c r="Y30" s="254"/>
      <c r="Z30" s="254"/>
      <c r="AA30" s="254"/>
      <c r="AB30" s="254"/>
      <c r="AC30" s="254"/>
      <c r="AD30" s="254"/>
      <c r="AE30" s="300"/>
      <c r="AF30" s="2" t="str">
        <f>IF(OR(TabB3[[#This Row],[eingereichter
Betrag (€)]]=0,TabB3[[#This Row],[eingereichter
Betrag (€)]]=""),"",COUNTA($M$6:$M30)-COUNTIF(($M$6:$M30),0))</f>
        <v/>
      </c>
      <c r="AG30" s="255">
        <f t="shared" ca="1" si="0"/>
        <v>0.44127398057709555</v>
      </c>
      <c r="AH30" s="256">
        <f>IF(TabB3[[#This Row],[Lfd.
Nr. f.
Stich-
probe]]&lt;&gt;"",TabB3[[#This Row],[Zufalls-
zahl]],0)</f>
        <v>0</v>
      </c>
      <c r="AI30" s="257">
        <f>IF(TabB3[[#This Row],[Stich-
probe]]&gt;0,IF(TabB3[[#This Row],[Differenz
förderfähig/
eingereicht nach Prüfung ÖIF (€)]]&lt;&gt;0,1,0),0)</f>
        <v>0</v>
      </c>
      <c r="AJ30" s="258">
        <f>IF(TabB3[[#This Row],[Stich-
probe]]=0,0,TabB3[[#This Row],[Stich-
probe]]*TabB3[[#This Row],[Differenz
förderfähig/
eingereicht nach Prüfung ÖIF (€)]]/TabB3[[#This Row],[eingereichter
Betrag (€)]]*-1)</f>
        <v>0</v>
      </c>
      <c r="AK30" s="2"/>
    </row>
    <row r="31" spans="2:41" x14ac:dyDescent="0.2">
      <c r="B31" s="2"/>
      <c r="C31" s="251">
        <f>IF(TabB3[[#This Row],[Zufalls-
zahl wenn
lfd. Nr.]]=0,0,IF(RANK(TabB3[[#This Row],[Zufalls-
zahl wenn
lfd. Nr.]],TabB3[Zufalls-
zahl wenn
lfd. Nr.])&lt;=TabB3[[#Totals],[Zufalls-
zahl]],1,0))</f>
        <v>0</v>
      </c>
      <c r="D31" s="194" t="s">
        <v>23</v>
      </c>
      <c r="E31" s="207">
        <v>25</v>
      </c>
      <c r="F31" s="7"/>
      <c r="G31" s="17"/>
      <c r="H31" s="38"/>
      <c r="I31" s="4"/>
      <c r="J31" s="4"/>
      <c r="K31" s="4"/>
      <c r="L31" s="4"/>
      <c r="M31" s="128"/>
      <c r="N31" s="216"/>
      <c r="O31" s="252">
        <f>(TabB3[[#This Row],[förderfähiger 
Betrag nach Prüfung ÖIF (€)]]-TabB3[[#This Row],[eingereichter
Betrag (€)]])*IF(TabB3[[#This Row],[Stich-
probe]]&gt;0,1,0)</f>
        <v>0</v>
      </c>
      <c r="P31" s="215"/>
      <c r="Q31" s="215"/>
      <c r="R31" s="215"/>
      <c r="S31" s="253"/>
      <c r="T31" s="6"/>
      <c r="U31" s="6" t="str">
        <f>IF(ISERROR(VLOOKUP(TabB3[[#This Row],[Grund für Differenz]],Datenquelle!$F$3:$G$17,2,FALSE)),"",VLOOKUP(TabB3[[#This Row],[Grund für Differenz]],Datenquelle!$F$3:$G$17,2,FALSE))</f>
        <v/>
      </c>
      <c r="V31" s="253"/>
      <c r="W31" s="254"/>
      <c r="X31" s="254"/>
      <c r="Y31" s="254"/>
      <c r="Z31" s="254"/>
      <c r="AA31" s="254"/>
      <c r="AB31" s="254"/>
      <c r="AC31" s="254"/>
      <c r="AD31" s="254"/>
      <c r="AE31" s="300"/>
      <c r="AF31" s="2" t="str">
        <f>IF(OR(TabB3[[#This Row],[eingereichter
Betrag (€)]]=0,TabB3[[#This Row],[eingereichter
Betrag (€)]]=""),"",COUNTA($M$6:$M31)-COUNTIF(($M$6:$M31),0))</f>
        <v/>
      </c>
      <c r="AG31" s="255">
        <f t="shared" ca="1" si="0"/>
        <v>0.67224571568365143</v>
      </c>
      <c r="AH31" s="256">
        <f>IF(TabB3[[#This Row],[Lfd.
Nr. f.
Stich-
probe]]&lt;&gt;"",TabB3[[#This Row],[Zufalls-
zahl]],0)</f>
        <v>0</v>
      </c>
      <c r="AI31" s="257">
        <f>IF(TabB3[[#This Row],[Stich-
probe]]&gt;0,IF(TabB3[[#This Row],[Differenz
förderfähig/
eingereicht nach Prüfung ÖIF (€)]]&lt;&gt;0,1,0),0)</f>
        <v>0</v>
      </c>
      <c r="AJ31" s="258">
        <f>IF(TabB3[[#This Row],[Stich-
probe]]=0,0,TabB3[[#This Row],[Stich-
probe]]*TabB3[[#This Row],[Differenz
förderfähig/
eingereicht nach Prüfung ÖIF (€)]]/TabB3[[#This Row],[eingereichter
Betrag (€)]]*-1)</f>
        <v>0</v>
      </c>
      <c r="AK31" s="2"/>
    </row>
    <row r="32" spans="2:41" x14ac:dyDescent="0.2">
      <c r="B32" s="2"/>
      <c r="C32" s="251">
        <f>IF(TabB3[[#This Row],[Zufalls-
zahl wenn
lfd. Nr.]]=0,0,IF(RANK(TabB3[[#This Row],[Zufalls-
zahl wenn
lfd. Nr.]],TabB3[Zufalls-
zahl wenn
lfd. Nr.])&lt;=TabB3[[#Totals],[Zufalls-
zahl]],1,0))</f>
        <v>0</v>
      </c>
      <c r="D32" s="194" t="s">
        <v>23</v>
      </c>
      <c r="E32" s="207">
        <v>26</v>
      </c>
      <c r="F32" s="7"/>
      <c r="G32" s="17"/>
      <c r="H32" s="38"/>
      <c r="I32" s="4"/>
      <c r="J32" s="4"/>
      <c r="K32" s="4"/>
      <c r="L32" s="4"/>
      <c r="M32" s="128"/>
      <c r="N32" s="216"/>
      <c r="O32" s="252">
        <f>(TabB3[[#This Row],[förderfähiger 
Betrag nach Prüfung ÖIF (€)]]-TabB3[[#This Row],[eingereichter
Betrag (€)]])*IF(TabB3[[#This Row],[Stich-
probe]]&gt;0,1,0)</f>
        <v>0</v>
      </c>
      <c r="P32" s="215"/>
      <c r="Q32" s="215"/>
      <c r="R32" s="215"/>
      <c r="S32" s="253"/>
      <c r="T32" s="6"/>
      <c r="U32" s="6" t="str">
        <f>IF(ISERROR(VLOOKUP(TabB3[[#This Row],[Grund für Differenz]],Datenquelle!$F$3:$G$17,2,FALSE)),"",VLOOKUP(TabB3[[#This Row],[Grund für Differenz]],Datenquelle!$F$3:$G$17,2,FALSE))</f>
        <v/>
      </c>
      <c r="V32" s="253"/>
      <c r="W32" s="254"/>
      <c r="X32" s="254"/>
      <c r="Y32" s="254"/>
      <c r="Z32" s="254"/>
      <c r="AA32" s="254"/>
      <c r="AB32" s="254"/>
      <c r="AC32" s="254"/>
      <c r="AD32" s="254"/>
      <c r="AE32" s="300"/>
      <c r="AF32" s="2" t="str">
        <f>IF(OR(TabB3[[#This Row],[eingereichter
Betrag (€)]]=0,TabB3[[#This Row],[eingereichter
Betrag (€)]]=""),"",COUNTA($M$6:$M32)-COUNTIF(($M$6:$M32),0))</f>
        <v/>
      </c>
      <c r="AG32" s="255">
        <f t="shared" ca="1" si="0"/>
        <v>0.16956934102399135</v>
      </c>
      <c r="AH32" s="256">
        <f>IF(TabB3[[#This Row],[Lfd.
Nr. f.
Stich-
probe]]&lt;&gt;"",TabB3[[#This Row],[Zufalls-
zahl]],0)</f>
        <v>0</v>
      </c>
      <c r="AI32" s="257">
        <f>IF(TabB3[[#This Row],[Stich-
probe]]&gt;0,IF(TabB3[[#This Row],[Differenz
förderfähig/
eingereicht nach Prüfung ÖIF (€)]]&lt;&gt;0,1,0),0)</f>
        <v>0</v>
      </c>
      <c r="AJ32" s="258">
        <f>IF(TabB3[[#This Row],[Stich-
probe]]=0,0,TabB3[[#This Row],[Stich-
probe]]*TabB3[[#This Row],[Differenz
förderfähig/
eingereicht nach Prüfung ÖIF (€)]]/TabB3[[#This Row],[eingereichter
Betrag (€)]]*-1)</f>
        <v>0</v>
      </c>
      <c r="AK32" s="2"/>
    </row>
    <row r="33" spans="2:37" x14ac:dyDescent="0.2">
      <c r="B33" s="2"/>
      <c r="C33" s="251">
        <f>IF(TabB3[[#This Row],[Zufalls-
zahl wenn
lfd. Nr.]]=0,0,IF(RANK(TabB3[[#This Row],[Zufalls-
zahl wenn
lfd. Nr.]],TabB3[Zufalls-
zahl wenn
lfd. Nr.])&lt;=TabB3[[#Totals],[Zufalls-
zahl]],1,0))</f>
        <v>0</v>
      </c>
      <c r="D33" s="194" t="s">
        <v>23</v>
      </c>
      <c r="E33" s="207">
        <v>27</v>
      </c>
      <c r="F33" s="7"/>
      <c r="G33" s="17"/>
      <c r="H33" s="38"/>
      <c r="I33" s="4"/>
      <c r="J33" s="4"/>
      <c r="K33" s="4"/>
      <c r="L33" s="4"/>
      <c r="M33" s="128"/>
      <c r="N33" s="216"/>
      <c r="O33" s="252">
        <f>(TabB3[[#This Row],[förderfähiger 
Betrag nach Prüfung ÖIF (€)]]-TabB3[[#This Row],[eingereichter
Betrag (€)]])*IF(TabB3[[#This Row],[Stich-
probe]]&gt;0,1,0)</f>
        <v>0</v>
      </c>
      <c r="P33" s="215"/>
      <c r="Q33" s="215"/>
      <c r="R33" s="215"/>
      <c r="S33" s="253"/>
      <c r="T33" s="6"/>
      <c r="U33" s="6" t="str">
        <f>IF(ISERROR(VLOOKUP(TabB3[[#This Row],[Grund für Differenz]],Datenquelle!$F$3:$G$17,2,FALSE)),"",VLOOKUP(TabB3[[#This Row],[Grund für Differenz]],Datenquelle!$F$3:$G$17,2,FALSE))</f>
        <v/>
      </c>
      <c r="V33" s="253"/>
      <c r="W33" s="254"/>
      <c r="X33" s="254"/>
      <c r="Y33" s="254"/>
      <c r="Z33" s="254"/>
      <c r="AA33" s="254"/>
      <c r="AB33" s="254"/>
      <c r="AC33" s="254"/>
      <c r="AD33" s="254"/>
      <c r="AE33" s="300"/>
      <c r="AF33" s="2" t="str">
        <f>IF(OR(TabB3[[#This Row],[eingereichter
Betrag (€)]]=0,TabB3[[#This Row],[eingereichter
Betrag (€)]]=""),"",COUNTA($M$6:$M33)-COUNTIF(($M$6:$M33),0))</f>
        <v/>
      </c>
      <c r="AG33" s="255">
        <f t="shared" ca="1" si="0"/>
        <v>0.93633227762916704</v>
      </c>
      <c r="AH33" s="256">
        <f>IF(TabB3[[#This Row],[Lfd.
Nr. f.
Stich-
probe]]&lt;&gt;"",TabB3[[#This Row],[Zufalls-
zahl]],0)</f>
        <v>0</v>
      </c>
      <c r="AI33" s="257">
        <f>IF(TabB3[[#This Row],[Stich-
probe]]&gt;0,IF(TabB3[[#This Row],[Differenz
förderfähig/
eingereicht nach Prüfung ÖIF (€)]]&lt;&gt;0,1,0),0)</f>
        <v>0</v>
      </c>
      <c r="AJ33" s="258">
        <f>IF(TabB3[[#This Row],[Stich-
probe]]=0,0,TabB3[[#This Row],[Stich-
probe]]*TabB3[[#This Row],[Differenz
förderfähig/
eingereicht nach Prüfung ÖIF (€)]]/TabB3[[#This Row],[eingereichter
Betrag (€)]]*-1)</f>
        <v>0</v>
      </c>
      <c r="AK33" s="2"/>
    </row>
    <row r="34" spans="2:37" x14ac:dyDescent="0.2">
      <c r="B34" s="2"/>
      <c r="C34" s="251">
        <f>IF(TabB3[[#This Row],[Zufalls-
zahl wenn
lfd. Nr.]]=0,0,IF(RANK(TabB3[[#This Row],[Zufalls-
zahl wenn
lfd. Nr.]],TabB3[Zufalls-
zahl wenn
lfd. Nr.])&lt;=TabB3[[#Totals],[Zufalls-
zahl]],1,0))</f>
        <v>0</v>
      </c>
      <c r="D34" s="194" t="s">
        <v>23</v>
      </c>
      <c r="E34" s="207">
        <v>28</v>
      </c>
      <c r="F34" s="7"/>
      <c r="G34" s="17"/>
      <c r="H34" s="38"/>
      <c r="I34" s="4"/>
      <c r="J34" s="4"/>
      <c r="K34" s="4"/>
      <c r="L34" s="4"/>
      <c r="M34" s="128"/>
      <c r="N34" s="216"/>
      <c r="O34" s="252">
        <f>(TabB3[[#This Row],[förderfähiger 
Betrag nach Prüfung ÖIF (€)]]-TabB3[[#This Row],[eingereichter
Betrag (€)]])*IF(TabB3[[#This Row],[Stich-
probe]]&gt;0,1,0)</f>
        <v>0</v>
      </c>
      <c r="P34" s="215"/>
      <c r="Q34" s="215"/>
      <c r="R34" s="215"/>
      <c r="S34" s="253"/>
      <c r="T34" s="6"/>
      <c r="U34" s="6" t="str">
        <f>IF(ISERROR(VLOOKUP(TabB3[[#This Row],[Grund für Differenz]],Datenquelle!$F$3:$G$17,2,FALSE)),"",VLOOKUP(TabB3[[#This Row],[Grund für Differenz]],Datenquelle!$F$3:$G$17,2,FALSE))</f>
        <v/>
      </c>
      <c r="V34" s="253"/>
      <c r="W34" s="254"/>
      <c r="X34" s="254"/>
      <c r="Y34" s="254"/>
      <c r="Z34" s="254"/>
      <c r="AA34" s="254"/>
      <c r="AB34" s="254"/>
      <c r="AC34" s="254"/>
      <c r="AD34" s="254"/>
      <c r="AE34" s="300"/>
      <c r="AF34" s="2" t="str">
        <f>IF(OR(TabB3[[#This Row],[eingereichter
Betrag (€)]]=0,TabB3[[#This Row],[eingereichter
Betrag (€)]]=""),"",COUNTA($M$6:$M34)-COUNTIF(($M$6:$M34),0))</f>
        <v/>
      </c>
      <c r="AG34" s="255">
        <f t="shared" ca="1" si="0"/>
        <v>3.6220389433257782E-2</v>
      </c>
      <c r="AH34" s="256">
        <f>IF(TabB3[[#This Row],[Lfd.
Nr. f.
Stich-
probe]]&lt;&gt;"",TabB3[[#This Row],[Zufalls-
zahl]],0)</f>
        <v>0</v>
      </c>
      <c r="AI34" s="257">
        <f>IF(TabB3[[#This Row],[Stich-
probe]]&gt;0,IF(TabB3[[#This Row],[Differenz
förderfähig/
eingereicht nach Prüfung ÖIF (€)]]&lt;&gt;0,1,0),0)</f>
        <v>0</v>
      </c>
      <c r="AJ34" s="258">
        <f>IF(TabB3[[#This Row],[Stich-
probe]]=0,0,TabB3[[#This Row],[Stich-
probe]]*TabB3[[#This Row],[Differenz
förderfähig/
eingereicht nach Prüfung ÖIF (€)]]/TabB3[[#This Row],[eingereichter
Betrag (€)]]*-1)</f>
        <v>0</v>
      </c>
      <c r="AK34" s="2"/>
    </row>
    <row r="35" spans="2:37" x14ac:dyDescent="0.2">
      <c r="B35" s="2"/>
      <c r="C35" s="251">
        <f>IF(TabB3[[#This Row],[Zufalls-
zahl wenn
lfd. Nr.]]=0,0,IF(RANK(TabB3[[#This Row],[Zufalls-
zahl wenn
lfd. Nr.]],TabB3[Zufalls-
zahl wenn
lfd. Nr.])&lt;=TabB3[[#Totals],[Zufalls-
zahl]],1,0))</f>
        <v>0</v>
      </c>
      <c r="D35" s="194" t="s">
        <v>23</v>
      </c>
      <c r="E35" s="207">
        <v>29</v>
      </c>
      <c r="F35" s="7"/>
      <c r="G35" s="17"/>
      <c r="H35" s="38"/>
      <c r="I35" s="4"/>
      <c r="J35" s="4"/>
      <c r="K35" s="4"/>
      <c r="L35" s="4"/>
      <c r="M35" s="128"/>
      <c r="N35" s="216"/>
      <c r="O35" s="252">
        <f>(TabB3[[#This Row],[förderfähiger 
Betrag nach Prüfung ÖIF (€)]]-TabB3[[#This Row],[eingereichter
Betrag (€)]])*IF(TabB3[[#This Row],[Stich-
probe]]&gt;0,1,0)</f>
        <v>0</v>
      </c>
      <c r="P35" s="215"/>
      <c r="Q35" s="215"/>
      <c r="R35" s="215"/>
      <c r="S35" s="253"/>
      <c r="T35" s="6"/>
      <c r="U35" s="6" t="str">
        <f>IF(ISERROR(VLOOKUP(TabB3[[#This Row],[Grund für Differenz]],Datenquelle!$F$3:$G$17,2,FALSE)),"",VLOOKUP(TabB3[[#This Row],[Grund für Differenz]],Datenquelle!$F$3:$G$17,2,FALSE))</f>
        <v/>
      </c>
      <c r="V35" s="253"/>
      <c r="W35" s="254"/>
      <c r="X35" s="254"/>
      <c r="Y35" s="254"/>
      <c r="Z35" s="254"/>
      <c r="AA35" s="254"/>
      <c r="AB35" s="254"/>
      <c r="AC35" s="254"/>
      <c r="AD35" s="254"/>
      <c r="AE35" s="300"/>
      <c r="AF35" s="2" t="str">
        <f>IF(OR(TabB3[[#This Row],[eingereichter
Betrag (€)]]=0,TabB3[[#This Row],[eingereichter
Betrag (€)]]=""),"",COUNTA($M$6:$M35)-COUNTIF(($M$6:$M35),0))</f>
        <v/>
      </c>
      <c r="AG35" s="255">
        <f t="shared" ca="1" si="0"/>
        <v>0.46231949893085111</v>
      </c>
      <c r="AH35" s="256">
        <f>IF(TabB3[[#This Row],[Lfd.
Nr. f.
Stich-
probe]]&lt;&gt;"",TabB3[[#This Row],[Zufalls-
zahl]],0)</f>
        <v>0</v>
      </c>
      <c r="AI35" s="257">
        <f>IF(TabB3[[#This Row],[Stich-
probe]]&gt;0,IF(TabB3[[#This Row],[Differenz
förderfähig/
eingereicht nach Prüfung ÖIF (€)]]&lt;&gt;0,1,0),0)</f>
        <v>0</v>
      </c>
      <c r="AJ35" s="258">
        <f>IF(TabB3[[#This Row],[Stich-
probe]]=0,0,TabB3[[#This Row],[Stich-
probe]]*TabB3[[#This Row],[Differenz
förderfähig/
eingereicht nach Prüfung ÖIF (€)]]/TabB3[[#This Row],[eingereichter
Betrag (€)]]*-1)</f>
        <v>0</v>
      </c>
      <c r="AK35" s="2"/>
    </row>
    <row r="36" spans="2:37" x14ac:dyDescent="0.2">
      <c r="B36" s="2"/>
      <c r="C36" s="251">
        <f>IF(TabB3[[#This Row],[Zufalls-
zahl wenn
lfd. Nr.]]=0,0,IF(RANK(TabB3[[#This Row],[Zufalls-
zahl wenn
lfd. Nr.]],TabB3[Zufalls-
zahl wenn
lfd. Nr.])&lt;=TabB3[[#Totals],[Zufalls-
zahl]],1,0))</f>
        <v>0</v>
      </c>
      <c r="D36" s="194" t="s">
        <v>23</v>
      </c>
      <c r="E36" s="207">
        <v>30</v>
      </c>
      <c r="F36" s="7"/>
      <c r="G36" s="17"/>
      <c r="H36" s="38"/>
      <c r="I36" s="4"/>
      <c r="J36" s="4"/>
      <c r="K36" s="4"/>
      <c r="L36" s="4"/>
      <c r="M36" s="128"/>
      <c r="N36" s="216"/>
      <c r="O36" s="252">
        <f>(TabB3[[#This Row],[förderfähiger 
Betrag nach Prüfung ÖIF (€)]]-TabB3[[#This Row],[eingereichter
Betrag (€)]])*IF(TabB3[[#This Row],[Stich-
probe]]&gt;0,1,0)</f>
        <v>0</v>
      </c>
      <c r="P36" s="215"/>
      <c r="Q36" s="215"/>
      <c r="R36" s="215"/>
      <c r="S36" s="253"/>
      <c r="T36" s="6"/>
      <c r="U36" s="6" t="str">
        <f>IF(ISERROR(VLOOKUP(TabB3[[#This Row],[Grund für Differenz]],Datenquelle!$F$3:$G$17,2,FALSE)),"",VLOOKUP(TabB3[[#This Row],[Grund für Differenz]],Datenquelle!$F$3:$G$17,2,FALSE))</f>
        <v/>
      </c>
      <c r="V36" s="253"/>
      <c r="W36" s="254"/>
      <c r="X36" s="254"/>
      <c r="Y36" s="254"/>
      <c r="Z36" s="254"/>
      <c r="AA36" s="254"/>
      <c r="AB36" s="254"/>
      <c r="AC36" s="254"/>
      <c r="AD36" s="254"/>
      <c r="AE36" s="300"/>
      <c r="AF36" s="2" t="str">
        <f>IF(OR(TabB3[[#This Row],[eingereichter
Betrag (€)]]=0,TabB3[[#This Row],[eingereichter
Betrag (€)]]=""),"",COUNTA($M$6:$M36)-COUNTIF(($M$6:$M36),0))</f>
        <v/>
      </c>
      <c r="AG36" s="255">
        <f t="shared" ca="1" si="0"/>
        <v>0.30538014072308395</v>
      </c>
      <c r="AH36" s="256">
        <f>IF(TabB3[[#This Row],[Lfd.
Nr. f.
Stich-
probe]]&lt;&gt;"",TabB3[[#This Row],[Zufalls-
zahl]],0)</f>
        <v>0</v>
      </c>
      <c r="AI36" s="257">
        <f>IF(TabB3[[#This Row],[Stich-
probe]]&gt;0,IF(TabB3[[#This Row],[Differenz
förderfähig/
eingereicht nach Prüfung ÖIF (€)]]&lt;&gt;0,1,0),0)</f>
        <v>0</v>
      </c>
      <c r="AJ36" s="258">
        <f>IF(TabB3[[#This Row],[Stich-
probe]]=0,0,TabB3[[#This Row],[Stich-
probe]]*TabB3[[#This Row],[Differenz
förderfähig/
eingereicht nach Prüfung ÖIF (€)]]/TabB3[[#This Row],[eingereichter
Betrag (€)]]*-1)</f>
        <v>0</v>
      </c>
      <c r="AK36" s="2"/>
    </row>
    <row r="37" spans="2:37" x14ac:dyDescent="0.2">
      <c r="B37" s="2"/>
      <c r="C37" s="251">
        <f>IF(TabB3[[#This Row],[Zufalls-
zahl wenn
lfd. Nr.]]=0,0,IF(RANK(TabB3[[#This Row],[Zufalls-
zahl wenn
lfd. Nr.]],TabB3[Zufalls-
zahl wenn
lfd. Nr.])&lt;=TabB3[[#Totals],[Zufalls-
zahl]],1,0))</f>
        <v>0</v>
      </c>
      <c r="D37" s="194" t="s">
        <v>23</v>
      </c>
      <c r="E37" s="207">
        <v>31</v>
      </c>
      <c r="F37" s="7"/>
      <c r="G37" s="17"/>
      <c r="H37" s="38"/>
      <c r="I37" s="4"/>
      <c r="J37" s="4"/>
      <c r="K37" s="4"/>
      <c r="L37" s="4"/>
      <c r="M37" s="128"/>
      <c r="N37" s="216"/>
      <c r="O37" s="252">
        <f>(TabB3[[#This Row],[förderfähiger 
Betrag nach Prüfung ÖIF (€)]]-TabB3[[#This Row],[eingereichter
Betrag (€)]])*IF(TabB3[[#This Row],[Stich-
probe]]&gt;0,1,0)</f>
        <v>0</v>
      </c>
      <c r="P37" s="215"/>
      <c r="Q37" s="215"/>
      <c r="R37" s="215"/>
      <c r="S37" s="253"/>
      <c r="T37" s="6"/>
      <c r="U37" s="6" t="str">
        <f>IF(ISERROR(VLOOKUP(TabB3[[#This Row],[Grund für Differenz]],Datenquelle!$F$3:$G$17,2,FALSE)),"",VLOOKUP(TabB3[[#This Row],[Grund für Differenz]],Datenquelle!$F$3:$G$17,2,FALSE))</f>
        <v/>
      </c>
      <c r="V37" s="253"/>
      <c r="W37" s="254"/>
      <c r="X37" s="254"/>
      <c r="Y37" s="254"/>
      <c r="Z37" s="254"/>
      <c r="AA37" s="254"/>
      <c r="AB37" s="254"/>
      <c r="AC37" s="254"/>
      <c r="AD37" s="254"/>
      <c r="AE37" s="300"/>
      <c r="AF37" s="2" t="str">
        <f>IF(OR(TabB3[[#This Row],[eingereichter
Betrag (€)]]=0,TabB3[[#This Row],[eingereichter
Betrag (€)]]=""),"",COUNTA($M$6:$M37)-COUNTIF(($M$6:$M37),0))</f>
        <v/>
      </c>
      <c r="AG37" s="255">
        <f t="shared" ca="1" si="0"/>
        <v>0.80644642792388088</v>
      </c>
      <c r="AH37" s="256">
        <f>IF(TabB3[[#This Row],[Lfd.
Nr. f.
Stich-
probe]]&lt;&gt;"",TabB3[[#This Row],[Zufalls-
zahl]],0)</f>
        <v>0</v>
      </c>
      <c r="AI37" s="257">
        <f>IF(TabB3[[#This Row],[Stich-
probe]]&gt;0,IF(TabB3[[#This Row],[Differenz
förderfähig/
eingereicht nach Prüfung ÖIF (€)]]&lt;&gt;0,1,0),0)</f>
        <v>0</v>
      </c>
      <c r="AJ37" s="258">
        <f>IF(TabB3[[#This Row],[Stich-
probe]]=0,0,TabB3[[#This Row],[Stich-
probe]]*TabB3[[#This Row],[Differenz
förderfähig/
eingereicht nach Prüfung ÖIF (€)]]/TabB3[[#This Row],[eingereichter
Betrag (€)]]*-1)</f>
        <v>0</v>
      </c>
      <c r="AK37" s="2"/>
    </row>
    <row r="38" spans="2:37" x14ac:dyDescent="0.2">
      <c r="B38" s="2"/>
      <c r="C38" s="251">
        <f>IF(TabB3[[#This Row],[Zufalls-
zahl wenn
lfd. Nr.]]=0,0,IF(RANK(TabB3[[#This Row],[Zufalls-
zahl wenn
lfd. Nr.]],TabB3[Zufalls-
zahl wenn
lfd. Nr.])&lt;=TabB3[[#Totals],[Zufalls-
zahl]],1,0))</f>
        <v>0</v>
      </c>
      <c r="D38" s="194" t="s">
        <v>23</v>
      </c>
      <c r="E38" s="207">
        <v>32</v>
      </c>
      <c r="F38" s="7"/>
      <c r="G38" s="17"/>
      <c r="H38" s="38"/>
      <c r="I38" s="4"/>
      <c r="J38" s="4"/>
      <c r="K38" s="4"/>
      <c r="L38" s="4"/>
      <c r="M38" s="128"/>
      <c r="N38" s="216"/>
      <c r="O38" s="252">
        <f>(TabB3[[#This Row],[förderfähiger 
Betrag nach Prüfung ÖIF (€)]]-TabB3[[#This Row],[eingereichter
Betrag (€)]])*IF(TabB3[[#This Row],[Stich-
probe]]&gt;0,1,0)</f>
        <v>0</v>
      </c>
      <c r="P38" s="215"/>
      <c r="Q38" s="215"/>
      <c r="R38" s="215"/>
      <c r="S38" s="253"/>
      <c r="T38" s="6"/>
      <c r="U38" s="6" t="str">
        <f>IF(ISERROR(VLOOKUP(TabB3[[#This Row],[Grund für Differenz]],Datenquelle!$F$3:$G$17,2,FALSE)),"",VLOOKUP(TabB3[[#This Row],[Grund für Differenz]],Datenquelle!$F$3:$G$17,2,FALSE))</f>
        <v/>
      </c>
      <c r="V38" s="253"/>
      <c r="W38" s="254"/>
      <c r="X38" s="254"/>
      <c r="Y38" s="254"/>
      <c r="Z38" s="254"/>
      <c r="AA38" s="254"/>
      <c r="AB38" s="254"/>
      <c r="AC38" s="254"/>
      <c r="AD38" s="254"/>
      <c r="AE38" s="300"/>
      <c r="AF38" s="2" t="str">
        <f>IF(OR(TabB3[[#This Row],[eingereichter
Betrag (€)]]=0,TabB3[[#This Row],[eingereichter
Betrag (€)]]=""),"",COUNTA($M$6:$M38)-COUNTIF(($M$6:$M38),0))</f>
        <v/>
      </c>
      <c r="AG38" s="255">
        <f t="shared" ca="1" si="0"/>
        <v>0.78525559780408427</v>
      </c>
      <c r="AH38" s="256">
        <f>IF(TabB3[[#This Row],[Lfd.
Nr. f.
Stich-
probe]]&lt;&gt;"",TabB3[[#This Row],[Zufalls-
zahl]],0)</f>
        <v>0</v>
      </c>
      <c r="AI38" s="257">
        <f>IF(TabB3[[#This Row],[Stich-
probe]]&gt;0,IF(TabB3[[#This Row],[Differenz
förderfähig/
eingereicht nach Prüfung ÖIF (€)]]&lt;&gt;0,1,0),0)</f>
        <v>0</v>
      </c>
      <c r="AJ38" s="258">
        <f>IF(TabB3[[#This Row],[Stich-
probe]]=0,0,TabB3[[#This Row],[Stich-
probe]]*TabB3[[#This Row],[Differenz
förderfähig/
eingereicht nach Prüfung ÖIF (€)]]/TabB3[[#This Row],[eingereichter
Betrag (€)]]*-1)</f>
        <v>0</v>
      </c>
      <c r="AK38" s="2"/>
    </row>
    <row r="39" spans="2:37" x14ac:dyDescent="0.2">
      <c r="B39" s="2"/>
      <c r="C39" s="251">
        <f>IF(TabB3[[#This Row],[Zufalls-
zahl wenn
lfd. Nr.]]=0,0,IF(RANK(TabB3[[#This Row],[Zufalls-
zahl wenn
lfd. Nr.]],TabB3[Zufalls-
zahl wenn
lfd. Nr.])&lt;=TabB3[[#Totals],[Zufalls-
zahl]],1,0))</f>
        <v>0</v>
      </c>
      <c r="D39" s="194" t="s">
        <v>23</v>
      </c>
      <c r="E39" s="207">
        <v>33</v>
      </c>
      <c r="F39" s="7"/>
      <c r="G39" s="17"/>
      <c r="H39" s="38"/>
      <c r="I39" s="4"/>
      <c r="J39" s="4"/>
      <c r="K39" s="4"/>
      <c r="L39" s="4"/>
      <c r="M39" s="128"/>
      <c r="N39" s="216"/>
      <c r="O39" s="252">
        <f>(TabB3[[#This Row],[förderfähiger 
Betrag nach Prüfung ÖIF (€)]]-TabB3[[#This Row],[eingereichter
Betrag (€)]])*IF(TabB3[[#This Row],[Stich-
probe]]&gt;0,1,0)</f>
        <v>0</v>
      </c>
      <c r="P39" s="215"/>
      <c r="Q39" s="215"/>
      <c r="R39" s="215"/>
      <c r="S39" s="253"/>
      <c r="T39" s="6"/>
      <c r="U39" s="6" t="str">
        <f>IF(ISERROR(VLOOKUP(TabB3[[#This Row],[Grund für Differenz]],Datenquelle!$F$3:$G$17,2,FALSE)),"",VLOOKUP(TabB3[[#This Row],[Grund für Differenz]],Datenquelle!$F$3:$G$17,2,FALSE))</f>
        <v/>
      </c>
      <c r="V39" s="253"/>
      <c r="W39" s="254"/>
      <c r="X39" s="254"/>
      <c r="Y39" s="254"/>
      <c r="Z39" s="254"/>
      <c r="AA39" s="254"/>
      <c r="AB39" s="254"/>
      <c r="AC39" s="254"/>
      <c r="AD39" s="254"/>
      <c r="AE39" s="300"/>
      <c r="AF39" s="2" t="str">
        <f>IF(OR(TabB3[[#This Row],[eingereichter
Betrag (€)]]=0,TabB3[[#This Row],[eingereichter
Betrag (€)]]=""),"",COUNTA($M$6:$M39)-COUNTIF(($M$6:$M39),0))</f>
        <v/>
      </c>
      <c r="AG39" s="255">
        <f t="shared" ca="1" si="0"/>
        <v>0.66516480058227756</v>
      </c>
      <c r="AH39" s="256">
        <f>IF(TabB3[[#This Row],[Lfd.
Nr. f.
Stich-
probe]]&lt;&gt;"",TabB3[[#This Row],[Zufalls-
zahl]],0)</f>
        <v>0</v>
      </c>
      <c r="AI39" s="257">
        <f>IF(TabB3[[#This Row],[Stich-
probe]]&gt;0,IF(TabB3[[#This Row],[Differenz
förderfähig/
eingereicht nach Prüfung ÖIF (€)]]&lt;&gt;0,1,0),0)</f>
        <v>0</v>
      </c>
      <c r="AJ39" s="258">
        <f>IF(TabB3[[#This Row],[Stich-
probe]]=0,0,TabB3[[#This Row],[Stich-
probe]]*TabB3[[#This Row],[Differenz
förderfähig/
eingereicht nach Prüfung ÖIF (€)]]/TabB3[[#This Row],[eingereichter
Betrag (€)]]*-1)</f>
        <v>0</v>
      </c>
      <c r="AK39" s="2"/>
    </row>
    <row r="40" spans="2:37" x14ac:dyDescent="0.2">
      <c r="B40" s="2"/>
      <c r="C40" s="251">
        <f>IF(TabB3[[#This Row],[Zufalls-
zahl wenn
lfd. Nr.]]=0,0,IF(RANK(TabB3[[#This Row],[Zufalls-
zahl wenn
lfd. Nr.]],TabB3[Zufalls-
zahl wenn
lfd. Nr.])&lt;=TabB3[[#Totals],[Zufalls-
zahl]],1,0))</f>
        <v>0</v>
      </c>
      <c r="D40" s="194" t="s">
        <v>23</v>
      </c>
      <c r="E40" s="207">
        <v>34</v>
      </c>
      <c r="F40" s="7"/>
      <c r="G40" s="17"/>
      <c r="H40" s="38"/>
      <c r="I40" s="4"/>
      <c r="J40" s="4"/>
      <c r="K40" s="4"/>
      <c r="L40" s="4"/>
      <c r="M40" s="128"/>
      <c r="N40" s="216"/>
      <c r="O40" s="252">
        <f>(TabB3[[#This Row],[förderfähiger 
Betrag nach Prüfung ÖIF (€)]]-TabB3[[#This Row],[eingereichter
Betrag (€)]])*IF(TabB3[[#This Row],[Stich-
probe]]&gt;0,1,0)</f>
        <v>0</v>
      </c>
      <c r="P40" s="215"/>
      <c r="Q40" s="215"/>
      <c r="R40" s="215"/>
      <c r="S40" s="253"/>
      <c r="T40" s="6"/>
      <c r="U40" s="6" t="str">
        <f>IF(ISERROR(VLOOKUP(TabB3[[#This Row],[Grund für Differenz]],Datenquelle!$F$3:$G$17,2,FALSE)),"",VLOOKUP(TabB3[[#This Row],[Grund für Differenz]],Datenquelle!$F$3:$G$17,2,FALSE))</f>
        <v/>
      </c>
      <c r="V40" s="253"/>
      <c r="W40" s="254"/>
      <c r="X40" s="254"/>
      <c r="Y40" s="254"/>
      <c r="Z40" s="254"/>
      <c r="AA40" s="254"/>
      <c r="AB40" s="254"/>
      <c r="AC40" s="254"/>
      <c r="AD40" s="254"/>
      <c r="AE40" s="300"/>
      <c r="AF40" s="2" t="str">
        <f>IF(OR(TabB3[[#This Row],[eingereichter
Betrag (€)]]=0,TabB3[[#This Row],[eingereichter
Betrag (€)]]=""),"",COUNTA($M$6:$M40)-COUNTIF(($M$6:$M40),0))</f>
        <v/>
      </c>
      <c r="AG40" s="255">
        <f t="shared" ca="1" si="0"/>
        <v>0.89628483584992602</v>
      </c>
      <c r="AH40" s="256">
        <f>IF(TabB3[[#This Row],[Lfd.
Nr. f.
Stich-
probe]]&lt;&gt;"",TabB3[[#This Row],[Zufalls-
zahl]],0)</f>
        <v>0</v>
      </c>
      <c r="AI40" s="257">
        <f>IF(TabB3[[#This Row],[Stich-
probe]]&gt;0,IF(TabB3[[#This Row],[Differenz
förderfähig/
eingereicht nach Prüfung ÖIF (€)]]&lt;&gt;0,1,0),0)</f>
        <v>0</v>
      </c>
      <c r="AJ40" s="258">
        <f>IF(TabB3[[#This Row],[Stich-
probe]]=0,0,TabB3[[#This Row],[Stich-
probe]]*TabB3[[#This Row],[Differenz
förderfähig/
eingereicht nach Prüfung ÖIF (€)]]/TabB3[[#This Row],[eingereichter
Betrag (€)]]*-1)</f>
        <v>0</v>
      </c>
      <c r="AK40" s="2"/>
    </row>
    <row r="41" spans="2:37" x14ac:dyDescent="0.2">
      <c r="B41" s="2"/>
      <c r="C41" s="251">
        <f>IF(TabB3[[#This Row],[Zufalls-
zahl wenn
lfd. Nr.]]=0,0,IF(RANK(TabB3[[#This Row],[Zufalls-
zahl wenn
lfd. Nr.]],TabB3[Zufalls-
zahl wenn
lfd. Nr.])&lt;=TabB3[[#Totals],[Zufalls-
zahl]],1,0))</f>
        <v>0</v>
      </c>
      <c r="D41" s="194" t="s">
        <v>23</v>
      </c>
      <c r="E41" s="207">
        <v>35</v>
      </c>
      <c r="F41" s="7"/>
      <c r="G41" s="17"/>
      <c r="H41" s="38"/>
      <c r="I41" s="4"/>
      <c r="J41" s="4"/>
      <c r="K41" s="4"/>
      <c r="L41" s="4"/>
      <c r="M41" s="128"/>
      <c r="N41" s="216"/>
      <c r="O41" s="252">
        <f>(TabB3[[#This Row],[förderfähiger 
Betrag nach Prüfung ÖIF (€)]]-TabB3[[#This Row],[eingereichter
Betrag (€)]])*IF(TabB3[[#This Row],[Stich-
probe]]&gt;0,1,0)</f>
        <v>0</v>
      </c>
      <c r="P41" s="215"/>
      <c r="Q41" s="215"/>
      <c r="R41" s="215"/>
      <c r="S41" s="253"/>
      <c r="T41" s="6"/>
      <c r="U41" s="6" t="str">
        <f>IF(ISERROR(VLOOKUP(TabB3[[#This Row],[Grund für Differenz]],Datenquelle!$F$3:$G$17,2,FALSE)),"",VLOOKUP(TabB3[[#This Row],[Grund für Differenz]],Datenquelle!$F$3:$G$17,2,FALSE))</f>
        <v/>
      </c>
      <c r="V41" s="253"/>
      <c r="W41" s="254"/>
      <c r="X41" s="254"/>
      <c r="Y41" s="254"/>
      <c r="Z41" s="254"/>
      <c r="AA41" s="254"/>
      <c r="AB41" s="254"/>
      <c r="AC41" s="254"/>
      <c r="AD41" s="254"/>
      <c r="AE41" s="300"/>
      <c r="AF41" s="2" t="str">
        <f>IF(OR(TabB3[[#This Row],[eingereichter
Betrag (€)]]=0,TabB3[[#This Row],[eingereichter
Betrag (€)]]=""),"",COUNTA($M$6:$M41)-COUNTIF(($M$6:$M41),0))</f>
        <v/>
      </c>
      <c r="AG41" s="255">
        <f t="shared" ca="1" si="0"/>
        <v>0.10041761442865116</v>
      </c>
      <c r="AH41" s="256">
        <f>IF(TabB3[[#This Row],[Lfd.
Nr. f.
Stich-
probe]]&lt;&gt;"",TabB3[[#This Row],[Zufalls-
zahl]],0)</f>
        <v>0</v>
      </c>
      <c r="AI41" s="257">
        <f>IF(TabB3[[#This Row],[Stich-
probe]]&gt;0,IF(TabB3[[#This Row],[Differenz
förderfähig/
eingereicht nach Prüfung ÖIF (€)]]&lt;&gt;0,1,0),0)</f>
        <v>0</v>
      </c>
      <c r="AJ41" s="258">
        <f>IF(TabB3[[#This Row],[Stich-
probe]]=0,0,TabB3[[#This Row],[Stich-
probe]]*TabB3[[#This Row],[Differenz
förderfähig/
eingereicht nach Prüfung ÖIF (€)]]/TabB3[[#This Row],[eingereichter
Betrag (€)]]*-1)</f>
        <v>0</v>
      </c>
      <c r="AK41" s="2"/>
    </row>
    <row r="42" spans="2:37" x14ac:dyDescent="0.2">
      <c r="B42" s="2"/>
      <c r="C42" s="251">
        <f>IF(TabB3[[#This Row],[Zufalls-
zahl wenn
lfd. Nr.]]=0,0,IF(RANK(TabB3[[#This Row],[Zufalls-
zahl wenn
lfd. Nr.]],TabB3[Zufalls-
zahl wenn
lfd. Nr.])&lt;=TabB3[[#Totals],[Zufalls-
zahl]],1,0))</f>
        <v>0</v>
      </c>
      <c r="D42" s="194" t="s">
        <v>23</v>
      </c>
      <c r="E42" s="207">
        <v>36</v>
      </c>
      <c r="F42" s="7"/>
      <c r="G42" s="17"/>
      <c r="H42" s="38"/>
      <c r="I42" s="4"/>
      <c r="J42" s="4"/>
      <c r="K42" s="4"/>
      <c r="L42" s="4"/>
      <c r="M42" s="128"/>
      <c r="N42" s="216"/>
      <c r="O42" s="252">
        <f>(TabB3[[#This Row],[förderfähiger 
Betrag nach Prüfung ÖIF (€)]]-TabB3[[#This Row],[eingereichter
Betrag (€)]])*IF(TabB3[[#This Row],[Stich-
probe]]&gt;0,1,0)</f>
        <v>0</v>
      </c>
      <c r="P42" s="215"/>
      <c r="Q42" s="215"/>
      <c r="R42" s="215"/>
      <c r="S42" s="253"/>
      <c r="T42" s="6"/>
      <c r="U42" s="6" t="str">
        <f>IF(ISERROR(VLOOKUP(TabB3[[#This Row],[Grund für Differenz]],Datenquelle!$F$3:$G$17,2,FALSE)),"",VLOOKUP(TabB3[[#This Row],[Grund für Differenz]],Datenquelle!$F$3:$G$17,2,FALSE))</f>
        <v/>
      </c>
      <c r="V42" s="253"/>
      <c r="W42" s="254"/>
      <c r="X42" s="254"/>
      <c r="Y42" s="254"/>
      <c r="Z42" s="254"/>
      <c r="AA42" s="254"/>
      <c r="AB42" s="254"/>
      <c r="AC42" s="254"/>
      <c r="AD42" s="254"/>
      <c r="AE42" s="300"/>
      <c r="AF42" s="2" t="str">
        <f>IF(OR(TabB3[[#This Row],[eingereichter
Betrag (€)]]=0,TabB3[[#This Row],[eingereichter
Betrag (€)]]=""),"",COUNTA($M$6:$M42)-COUNTIF(($M$6:$M42),0))</f>
        <v/>
      </c>
      <c r="AG42" s="255">
        <f t="shared" ca="1" si="0"/>
        <v>0.75404852069623707</v>
      </c>
      <c r="AH42" s="256">
        <f>IF(TabB3[[#This Row],[Lfd.
Nr. f.
Stich-
probe]]&lt;&gt;"",TabB3[[#This Row],[Zufalls-
zahl]],0)</f>
        <v>0</v>
      </c>
      <c r="AI42" s="257">
        <f>IF(TabB3[[#This Row],[Stich-
probe]]&gt;0,IF(TabB3[[#This Row],[Differenz
förderfähig/
eingereicht nach Prüfung ÖIF (€)]]&lt;&gt;0,1,0),0)</f>
        <v>0</v>
      </c>
      <c r="AJ42" s="258">
        <f>IF(TabB3[[#This Row],[Stich-
probe]]=0,0,TabB3[[#This Row],[Stich-
probe]]*TabB3[[#This Row],[Differenz
förderfähig/
eingereicht nach Prüfung ÖIF (€)]]/TabB3[[#This Row],[eingereichter
Betrag (€)]]*-1)</f>
        <v>0</v>
      </c>
      <c r="AK42" s="2"/>
    </row>
    <row r="43" spans="2:37" x14ac:dyDescent="0.2">
      <c r="B43" s="2"/>
      <c r="C43" s="251">
        <f>IF(TabB3[[#This Row],[Zufalls-
zahl wenn
lfd. Nr.]]=0,0,IF(RANK(TabB3[[#This Row],[Zufalls-
zahl wenn
lfd. Nr.]],TabB3[Zufalls-
zahl wenn
lfd. Nr.])&lt;=TabB3[[#Totals],[Zufalls-
zahl]],1,0))</f>
        <v>0</v>
      </c>
      <c r="D43" s="194" t="s">
        <v>23</v>
      </c>
      <c r="E43" s="207">
        <v>37</v>
      </c>
      <c r="F43" s="7"/>
      <c r="G43" s="17"/>
      <c r="H43" s="38"/>
      <c r="I43" s="4"/>
      <c r="J43" s="4"/>
      <c r="K43" s="4"/>
      <c r="L43" s="4"/>
      <c r="M43" s="128"/>
      <c r="N43" s="216"/>
      <c r="O43" s="252">
        <f>(TabB3[[#This Row],[förderfähiger 
Betrag nach Prüfung ÖIF (€)]]-TabB3[[#This Row],[eingereichter
Betrag (€)]])*IF(TabB3[[#This Row],[Stich-
probe]]&gt;0,1,0)</f>
        <v>0</v>
      </c>
      <c r="P43" s="215"/>
      <c r="Q43" s="215"/>
      <c r="R43" s="215"/>
      <c r="S43" s="253"/>
      <c r="T43" s="6"/>
      <c r="U43" s="6" t="str">
        <f>IF(ISERROR(VLOOKUP(TabB3[[#This Row],[Grund für Differenz]],Datenquelle!$F$3:$G$17,2,FALSE)),"",VLOOKUP(TabB3[[#This Row],[Grund für Differenz]],Datenquelle!$F$3:$G$17,2,FALSE))</f>
        <v/>
      </c>
      <c r="V43" s="253"/>
      <c r="W43" s="254"/>
      <c r="X43" s="254"/>
      <c r="Y43" s="254"/>
      <c r="Z43" s="254"/>
      <c r="AA43" s="254"/>
      <c r="AB43" s="254"/>
      <c r="AC43" s="254"/>
      <c r="AD43" s="254"/>
      <c r="AE43" s="300"/>
      <c r="AF43" s="2" t="str">
        <f>IF(OR(TabB3[[#This Row],[eingereichter
Betrag (€)]]=0,TabB3[[#This Row],[eingereichter
Betrag (€)]]=""),"",COUNTA($M$6:$M43)-COUNTIF(($M$6:$M43),0))</f>
        <v/>
      </c>
      <c r="AG43" s="255">
        <f t="shared" ca="1" si="0"/>
        <v>5.41093796367208E-2</v>
      </c>
      <c r="AH43" s="256">
        <f>IF(TabB3[[#This Row],[Lfd.
Nr. f.
Stich-
probe]]&lt;&gt;"",TabB3[[#This Row],[Zufalls-
zahl]],0)</f>
        <v>0</v>
      </c>
      <c r="AI43" s="257">
        <f>IF(TabB3[[#This Row],[Stich-
probe]]&gt;0,IF(TabB3[[#This Row],[Differenz
förderfähig/
eingereicht nach Prüfung ÖIF (€)]]&lt;&gt;0,1,0),0)</f>
        <v>0</v>
      </c>
      <c r="AJ43" s="258">
        <f>IF(TabB3[[#This Row],[Stich-
probe]]=0,0,TabB3[[#This Row],[Stich-
probe]]*TabB3[[#This Row],[Differenz
förderfähig/
eingereicht nach Prüfung ÖIF (€)]]/TabB3[[#This Row],[eingereichter
Betrag (€)]]*-1)</f>
        <v>0</v>
      </c>
      <c r="AK43" s="2"/>
    </row>
    <row r="44" spans="2:37" x14ac:dyDescent="0.2">
      <c r="B44" s="2"/>
      <c r="C44" s="251">
        <f>IF(TabB3[[#This Row],[Zufalls-
zahl wenn
lfd. Nr.]]=0,0,IF(RANK(TabB3[[#This Row],[Zufalls-
zahl wenn
lfd. Nr.]],TabB3[Zufalls-
zahl wenn
lfd. Nr.])&lt;=TabB3[[#Totals],[Zufalls-
zahl]],1,0))</f>
        <v>0</v>
      </c>
      <c r="D44" s="194" t="s">
        <v>23</v>
      </c>
      <c r="E44" s="207">
        <v>38</v>
      </c>
      <c r="F44" s="7"/>
      <c r="G44" s="17"/>
      <c r="H44" s="38"/>
      <c r="I44" s="4"/>
      <c r="J44" s="4"/>
      <c r="K44" s="4"/>
      <c r="L44" s="4"/>
      <c r="M44" s="128"/>
      <c r="N44" s="216"/>
      <c r="O44" s="252">
        <f>(TabB3[[#This Row],[förderfähiger 
Betrag nach Prüfung ÖIF (€)]]-TabB3[[#This Row],[eingereichter
Betrag (€)]])*IF(TabB3[[#This Row],[Stich-
probe]]&gt;0,1,0)</f>
        <v>0</v>
      </c>
      <c r="P44" s="215"/>
      <c r="Q44" s="215"/>
      <c r="R44" s="215"/>
      <c r="S44" s="253"/>
      <c r="T44" s="6"/>
      <c r="U44" s="6" t="str">
        <f>IF(ISERROR(VLOOKUP(TabB3[[#This Row],[Grund für Differenz]],Datenquelle!$F$3:$G$17,2,FALSE)),"",VLOOKUP(TabB3[[#This Row],[Grund für Differenz]],Datenquelle!$F$3:$G$17,2,FALSE))</f>
        <v/>
      </c>
      <c r="V44" s="253"/>
      <c r="W44" s="254"/>
      <c r="X44" s="254"/>
      <c r="Y44" s="254"/>
      <c r="Z44" s="254"/>
      <c r="AA44" s="254"/>
      <c r="AB44" s="254"/>
      <c r="AC44" s="254"/>
      <c r="AD44" s="254"/>
      <c r="AE44" s="300"/>
      <c r="AF44" s="2" t="str">
        <f>IF(OR(TabB3[[#This Row],[eingereichter
Betrag (€)]]=0,TabB3[[#This Row],[eingereichter
Betrag (€)]]=""),"",COUNTA($M$6:$M44)-COUNTIF(($M$6:$M44),0))</f>
        <v/>
      </c>
      <c r="AG44" s="255">
        <f t="shared" ca="1" si="0"/>
        <v>0.61091605898296431</v>
      </c>
      <c r="AH44" s="256">
        <f>IF(TabB3[[#This Row],[Lfd.
Nr. f.
Stich-
probe]]&lt;&gt;"",TabB3[[#This Row],[Zufalls-
zahl]],0)</f>
        <v>0</v>
      </c>
      <c r="AI44" s="257">
        <f>IF(TabB3[[#This Row],[Stich-
probe]]&gt;0,IF(TabB3[[#This Row],[Differenz
förderfähig/
eingereicht nach Prüfung ÖIF (€)]]&lt;&gt;0,1,0),0)</f>
        <v>0</v>
      </c>
      <c r="AJ44" s="258">
        <f>IF(TabB3[[#This Row],[Stich-
probe]]=0,0,TabB3[[#This Row],[Stich-
probe]]*TabB3[[#This Row],[Differenz
förderfähig/
eingereicht nach Prüfung ÖIF (€)]]/TabB3[[#This Row],[eingereichter
Betrag (€)]]*-1)</f>
        <v>0</v>
      </c>
      <c r="AK44" s="2"/>
    </row>
    <row r="45" spans="2:37" x14ac:dyDescent="0.2">
      <c r="B45" s="2"/>
      <c r="C45" s="251">
        <f>IF(TabB3[[#This Row],[Zufalls-
zahl wenn
lfd. Nr.]]=0,0,IF(RANK(TabB3[[#This Row],[Zufalls-
zahl wenn
lfd. Nr.]],TabB3[Zufalls-
zahl wenn
lfd. Nr.])&lt;=TabB3[[#Totals],[Zufalls-
zahl]],1,0))</f>
        <v>0</v>
      </c>
      <c r="D45" s="194" t="s">
        <v>23</v>
      </c>
      <c r="E45" s="207">
        <v>39</v>
      </c>
      <c r="F45" s="7"/>
      <c r="G45" s="17"/>
      <c r="H45" s="38"/>
      <c r="I45" s="4"/>
      <c r="J45" s="4"/>
      <c r="K45" s="4"/>
      <c r="L45" s="4"/>
      <c r="M45" s="128"/>
      <c r="N45" s="216"/>
      <c r="O45" s="252">
        <f>(TabB3[[#This Row],[förderfähiger 
Betrag nach Prüfung ÖIF (€)]]-TabB3[[#This Row],[eingereichter
Betrag (€)]])*IF(TabB3[[#This Row],[Stich-
probe]]&gt;0,1,0)</f>
        <v>0</v>
      </c>
      <c r="P45" s="215"/>
      <c r="Q45" s="215"/>
      <c r="R45" s="215"/>
      <c r="S45" s="253"/>
      <c r="T45" s="6"/>
      <c r="U45" s="6" t="str">
        <f>IF(ISERROR(VLOOKUP(TabB3[[#This Row],[Grund für Differenz]],Datenquelle!$F$3:$G$17,2,FALSE)),"",VLOOKUP(TabB3[[#This Row],[Grund für Differenz]],Datenquelle!$F$3:$G$17,2,FALSE))</f>
        <v/>
      </c>
      <c r="V45" s="253"/>
      <c r="W45" s="254"/>
      <c r="X45" s="254"/>
      <c r="Y45" s="254"/>
      <c r="Z45" s="254"/>
      <c r="AA45" s="254"/>
      <c r="AB45" s="254"/>
      <c r="AC45" s="254"/>
      <c r="AD45" s="254"/>
      <c r="AE45" s="300"/>
      <c r="AF45" s="2" t="str">
        <f>IF(OR(TabB3[[#This Row],[eingereichter
Betrag (€)]]=0,TabB3[[#This Row],[eingereichter
Betrag (€)]]=""),"",COUNTA($M$6:$M45)-COUNTIF(($M$6:$M45),0))</f>
        <v/>
      </c>
      <c r="AG45" s="255">
        <f t="shared" ca="1" si="0"/>
        <v>0.65978811297061157</v>
      </c>
      <c r="AH45" s="256">
        <f>IF(TabB3[[#This Row],[Lfd.
Nr. f.
Stich-
probe]]&lt;&gt;"",TabB3[[#This Row],[Zufalls-
zahl]],0)</f>
        <v>0</v>
      </c>
      <c r="AI45" s="257">
        <f>IF(TabB3[[#This Row],[Stich-
probe]]&gt;0,IF(TabB3[[#This Row],[Differenz
förderfähig/
eingereicht nach Prüfung ÖIF (€)]]&lt;&gt;0,1,0),0)</f>
        <v>0</v>
      </c>
      <c r="AJ45" s="258">
        <f>IF(TabB3[[#This Row],[Stich-
probe]]=0,0,TabB3[[#This Row],[Stich-
probe]]*TabB3[[#This Row],[Differenz
förderfähig/
eingereicht nach Prüfung ÖIF (€)]]/TabB3[[#This Row],[eingereichter
Betrag (€)]]*-1)</f>
        <v>0</v>
      </c>
      <c r="AK45" s="2"/>
    </row>
    <row r="46" spans="2:37" x14ac:dyDescent="0.2">
      <c r="B46" s="2"/>
      <c r="C46" s="251">
        <f>IF(TabB3[[#This Row],[Zufalls-
zahl wenn
lfd. Nr.]]=0,0,IF(RANK(TabB3[[#This Row],[Zufalls-
zahl wenn
lfd. Nr.]],TabB3[Zufalls-
zahl wenn
lfd. Nr.])&lt;=TabB3[[#Totals],[Zufalls-
zahl]],1,0))</f>
        <v>0</v>
      </c>
      <c r="D46" s="194" t="s">
        <v>23</v>
      </c>
      <c r="E46" s="207">
        <v>40</v>
      </c>
      <c r="F46" s="7"/>
      <c r="G46" s="17"/>
      <c r="H46" s="38"/>
      <c r="I46" s="4"/>
      <c r="J46" s="4"/>
      <c r="K46" s="4"/>
      <c r="L46" s="4"/>
      <c r="M46" s="128"/>
      <c r="N46" s="216"/>
      <c r="O46" s="252">
        <f>(TabB3[[#This Row],[förderfähiger 
Betrag nach Prüfung ÖIF (€)]]-TabB3[[#This Row],[eingereichter
Betrag (€)]])*IF(TabB3[[#This Row],[Stich-
probe]]&gt;0,1,0)</f>
        <v>0</v>
      </c>
      <c r="P46" s="215"/>
      <c r="Q46" s="215"/>
      <c r="R46" s="215"/>
      <c r="S46" s="253"/>
      <c r="T46" s="6"/>
      <c r="U46" s="6" t="str">
        <f>IF(ISERROR(VLOOKUP(TabB3[[#This Row],[Grund für Differenz]],Datenquelle!$F$3:$G$17,2,FALSE)),"",VLOOKUP(TabB3[[#This Row],[Grund für Differenz]],Datenquelle!$F$3:$G$17,2,FALSE))</f>
        <v/>
      </c>
      <c r="V46" s="253"/>
      <c r="W46" s="254"/>
      <c r="X46" s="254"/>
      <c r="Y46" s="254"/>
      <c r="Z46" s="254"/>
      <c r="AA46" s="254"/>
      <c r="AB46" s="254"/>
      <c r="AC46" s="254"/>
      <c r="AD46" s="254"/>
      <c r="AE46" s="300"/>
      <c r="AF46" s="2" t="str">
        <f>IF(OR(TabB3[[#This Row],[eingereichter
Betrag (€)]]=0,TabB3[[#This Row],[eingereichter
Betrag (€)]]=""),"",COUNTA($M$6:$M46)-COUNTIF(($M$6:$M46),0))</f>
        <v/>
      </c>
      <c r="AG46" s="255">
        <f t="shared" ca="1" si="0"/>
        <v>0.98469846533450212</v>
      </c>
      <c r="AH46" s="256">
        <f>IF(TabB3[[#This Row],[Lfd.
Nr. f.
Stich-
probe]]&lt;&gt;"",TabB3[[#This Row],[Zufalls-
zahl]],0)</f>
        <v>0</v>
      </c>
      <c r="AI46" s="257">
        <f>IF(TabB3[[#This Row],[Stich-
probe]]&gt;0,IF(TabB3[[#This Row],[Differenz
förderfähig/
eingereicht nach Prüfung ÖIF (€)]]&lt;&gt;0,1,0),0)</f>
        <v>0</v>
      </c>
      <c r="AJ46" s="258">
        <f>IF(TabB3[[#This Row],[Stich-
probe]]=0,0,TabB3[[#This Row],[Stich-
probe]]*TabB3[[#This Row],[Differenz
förderfähig/
eingereicht nach Prüfung ÖIF (€)]]/TabB3[[#This Row],[eingereichter
Betrag (€)]]*-1)</f>
        <v>0</v>
      </c>
      <c r="AK46" s="2"/>
    </row>
    <row r="47" spans="2:37" x14ac:dyDescent="0.2">
      <c r="B47" s="2"/>
      <c r="C47" s="251">
        <f>IF(TabB3[[#This Row],[Zufalls-
zahl wenn
lfd. Nr.]]=0,0,IF(RANK(TabB3[[#This Row],[Zufalls-
zahl wenn
lfd. Nr.]],TabB3[Zufalls-
zahl wenn
lfd. Nr.])&lt;=TabB3[[#Totals],[Zufalls-
zahl]],1,0))</f>
        <v>0</v>
      </c>
      <c r="D47" s="194" t="s">
        <v>23</v>
      </c>
      <c r="E47" s="207">
        <v>41</v>
      </c>
      <c r="F47" s="7"/>
      <c r="G47" s="17"/>
      <c r="H47" s="38"/>
      <c r="I47" s="4"/>
      <c r="J47" s="4"/>
      <c r="K47" s="4"/>
      <c r="L47" s="4"/>
      <c r="M47" s="128"/>
      <c r="N47" s="216"/>
      <c r="O47" s="252">
        <f>(TabB3[[#This Row],[förderfähiger 
Betrag nach Prüfung ÖIF (€)]]-TabB3[[#This Row],[eingereichter
Betrag (€)]])*IF(TabB3[[#This Row],[Stich-
probe]]&gt;0,1,0)</f>
        <v>0</v>
      </c>
      <c r="P47" s="215"/>
      <c r="Q47" s="215"/>
      <c r="R47" s="215"/>
      <c r="S47" s="253"/>
      <c r="T47" s="6"/>
      <c r="U47" s="6" t="str">
        <f>IF(ISERROR(VLOOKUP(TabB3[[#This Row],[Grund für Differenz]],Datenquelle!$F$3:$G$17,2,FALSE)),"",VLOOKUP(TabB3[[#This Row],[Grund für Differenz]],Datenquelle!$F$3:$G$17,2,FALSE))</f>
        <v/>
      </c>
      <c r="V47" s="253"/>
      <c r="W47" s="254"/>
      <c r="X47" s="254"/>
      <c r="Y47" s="254"/>
      <c r="Z47" s="254"/>
      <c r="AA47" s="254"/>
      <c r="AB47" s="254"/>
      <c r="AC47" s="254"/>
      <c r="AD47" s="254"/>
      <c r="AE47" s="300"/>
      <c r="AF47" s="2" t="str">
        <f>IF(OR(TabB3[[#This Row],[eingereichter
Betrag (€)]]=0,TabB3[[#This Row],[eingereichter
Betrag (€)]]=""),"",COUNTA($M$6:$M47)-COUNTIF(($M$6:$M47),0))</f>
        <v/>
      </c>
      <c r="AG47" s="255">
        <f t="shared" ca="1" si="0"/>
        <v>0.41442235524440585</v>
      </c>
      <c r="AH47" s="256">
        <f>IF(TabB3[[#This Row],[Lfd.
Nr. f.
Stich-
probe]]&lt;&gt;"",TabB3[[#This Row],[Zufalls-
zahl]],0)</f>
        <v>0</v>
      </c>
      <c r="AI47" s="257">
        <f>IF(TabB3[[#This Row],[Stich-
probe]]&gt;0,IF(TabB3[[#This Row],[Differenz
förderfähig/
eingereicht nach Prüfung ÖIF (€)]]&lt;&gt;0,1,0),0)</f>
        <v>0</v>
      </c>
      <c r="AJ47" s="258">
        <f>IF(TabB3[[#This Row],[Stich-
probe]]=0,0,TabB3[[#This Row],[Stich-
probe]]*TabB3[[#This Row],[Differenz
förderfähig/
eingereicht nach Prüfung ÖIF (€)]]/TabB3[[#This Row],[eingereichter
Betrag (€)]]*-1)</f>
        <v>0</v>
      </c>
      <c r="AK47" s="2"/>
    </row>
    <row r="48" spans="2:37" x14ac:dyDescent="0.2">
      <c r="B48" s="2"/>
      <c r="C48" s="251">
        <f>IF(TabB3[[#This Row],[Zufalls-
zahl wenn
lfd. Nr.]]=0,0,IF(RANK(TabB3[[#This Row],[Zufalls-
zahl wenn
lfd. Nr.]],TabB3[Zufalls-
zahl wenn
lfd. Nr.])&lt;=TabB3[[#Totals],[Zufalls-
zahl]],1,0))</f>
        <v>0</v>
      </c>
      <c r="D48" s="194" t="s">
        <v>23</v>
      </c>
      <c r="E48" s="207">
        <v>42</v>
      </c>
      <c r="F48" s="7"/>
      <c r="G48" s="17"/>
      <c r="H48" s="38"/>
      <c r="I48" s="4"/>
      <c r="J48" s="4"/>
      <c r="K48" s="4"/>
      <c r="L48" s="4"/>
      <c r="M48" s="128"/>
      <c r="N48" s="216"/>
      <c r="O48" s="252">
        <f>(TabB3[[#This Row],[förderfähiger 
Betrag nach Prüfung ÖIF (€)]]-TabB3[[#This Row],[eingereichter
Betrag (€)]])*IF(TabB3[[#This Row],[Stich-
probe]]&gt;0,1,0)</f>
        <v>0</v>
      </c>
      <c r="P48" s="215"/>
      <c r="Q48" s="215"/>
      <c r="R48" s="215"/>
      <c r="S48" s="253"/>
      <c r="T48" s="6"/>
      <c r="U48" s="6" t="str">
        <f>IF(ISERROR(VLOOKUP(TabB3[[#This Row],[Grund für Differenz]],Datenquelle!$F$3:$G$17,2,FALSE)),"",VLOOKUP(TabB3[[#This Row],[Grund für Differenz]],Datenquelle!$F$3:$G$17,2,FALSE))</f>
        <v/>
      </c>
      <c r="V48" s="253"/>
      <c r="W48" s="254"/>
      <c r="X48" s="254"/>
      <c r="Y48" s="254"/>
      <c r="Z48" s="254"/>
      <c r="AA48" s="254"/>
      <c r="AB48" s="254"/>
      <c r="AC48" s="254"/>
      <c r="AD48" s="254"/>
      <c r="AE48" s="300"/>
      <c r="AF48" s="2" t="str">
        <f>IF(OR(TabB3[[#This Row],[eingereichter
Betrag (€)]]=0,TabB3[[#This Row],[eingereichter
Betrag (€)]]=""),"",COUNTA($M$6:$M48)-COUNTIF(($M$6:$M48),0))</f>
        <v/>
      </c>
      <c r="AG48" s="255">
        <f t="shared" ca="1" si="0"/>
        <v>5.612359177038595E-2</v>
      </c>
      <c r="AH48" s="256">
        <f>IF(TabB3[[#This Row],[Lfd.
Nr. f.
Stich-
probe]]&lt;&gt;"",TabB3[[#This Row],[Zufalls-
zahl]],0)</f>
        <v>0</v>
      </c>
      <c r="AI48" s="257">
        <f>IF(TabB3[[#This Row],[Stich-
probe]]&gt;0,IF(TabB3[[#This Row],[Differenz
förderfähig/
eingereicht nach Prüfung ÖIF (€)]]&lt;&gt;0,1,0),0)</f>
        <v>0</v>
      </c>
      <c r="AJ48" s="258">
        <f>IF(TabB3[[#This Row],[Stich-
probe]]=0,0,TabB3[[#This Row],[Stich-
probe]]*TabB3[[#This Row],[Differenz
förderfähig/
eingereicht nach Prüfung ÖIF (€)]]/TabB3[[#This Row],[eingereichter
Betrag (€)]]*-1)</f>
        <v>0</v>
      </c>
      <c r="AK48" s="2"/>
    </row>
    <row r="49" spans="2:37" x14ac:dyDescent="0.2">
      <c r="B49" s="2"/>
      <c r="C49" s="251">
        <f>IF(TabB3[[#This Row],[Zufalls-
zahl wenn
lfd. Nr.]]=0,0,IF(RANK(TabB3[[#This Row],[Zufalls-
zahl wenn
lfd. Nr.]],TabB3[Zufalls-
zahl wenn
lfd. Nr.])&lt;=TabB3[[#Totals],[Zufalls-
zahl]],1,0))</f>
        <v>0</v>
      </c>
      <c r="D49" s="194" t="s">
        <v>23</v>
      </c>
      <c r="E49" s="207">
        <v>43</v>
      </c>
      <c r="F49" s="7"/>
      <c r="G49" s="17"/>
      <c r="H49" s="38"/>
      <c r="I49" s="4"/>
      <c r="J49" s="4"/>
      <c r="K49" s="4"/>
      <c r="L49" s="4"/>
      <c r="M49" s="128"/>
      <c r="N49" s="216"/>
      <c r="O49" s="252">
        <f>(TabB3[[#This Row],[förderfähiger 
Betrag nach Prüfung ÖIF (€)]]-TabB3[[#This Row],[eingereichter
Betrag (€)]])*IF(TabB3[[#This Row],[Stich-
probe]]&gt;0,1,0)</f>
        <v>0</v>
      </c>
      <c r="P49" s="215"/>
      <c r="Q49" s="215"/>
      <c r="R49" s="215"/>
      <c r="S49" s="253"/>
      <c r="T49" s="6"/>
      <c r="U49" s="6" t="str">
        <f>IF(ISERROR(VLOOKUP(TabB3[[#This Row],[Grund für Differenz]],Datenquelle!$F$3:$G$17,2,FALSE)),"",VLOOKUP(TabB3[[#This Row],[Grund für Differenz]],Datenquelle!$F$3:$G$17,2,FALSE))</f>
        <v/>
      </c>
      <c r="V49" s="253"/>
      <c r="W49" s="254"/>
      <c r="X49" s="254"/>
      <c r="Y49" s="254"/>
      <c r="Z49" s="254"/>
      <c r="AA49" s="254"/>
      <c r="AB49" s="254"/>
      <c r="AC49" s="254"/>
      <c r="AD49" s="254"/>
      <c r="AE49" s="300"/>
      <c r="AF49" s="2" t="str">
        <f>IF(OR(TabB3[[#This Row],[eingereichter
Betrag (€)]]=0,TabB3[[#This Row],[eingereichter
Betrag (€)]]=""),"",COUNTA($M$6:$M49)-COUNTIF(($M$6:$M49),0))</f>
        <v/>
      </c>
      <c r="AG49" s="255">
        <f t="shared" ca="1" si="0"/>
        <v>1.5366004778981313E-2</v>
      </c>
      <c r="AH49" s="256">
        <f>IF(TabB3[[#This Row],[Lfd.
Nr. f.
Stich-
probe]]&lt;&gt;"",TabB3[[#This Row],[Zufalls-
zahl]],0)</f>
        <v>0</v>
      </c>
      <c r="AI49" s="257">
        <f>IF(TabB3[[#This Row],[Stich-
probe]]&gt;0,IF(TabB3[[#This Row],[Differenz
förderfähig/
eingereicht nach Prüfung ÖIF (€)]]&lt;&gt;0,1,0),0)</f>
        <v>0</v>
      </c>
      <c r="AJ49" s="258">
        <f>IF(TabB3[[#This Row],[Stich-
probe]]=0,0,TabB3[[#This Row],[Stich-
probe]]*TabB3[[#This Row],[Differenz
förderfähig/
eingereicht nach Prüfung ÖIF (€)]]/TabB3[[#This Row],[eingereichter
Betrag (€)]]*-1)</f>
        <v>0</v>
      </c>
      <c r="AK49" s="2"/>
    </row>
    <row r="50" spans="2:37" x14ac:dyDescent="0.2">
      <c r="B50" s="2"/>
      <c r="C50" s="251">
        <f>IF(TabB3[[#This Row],[Zufalls-
zahl wenn
lfd. Nr.]]=0,0,IF(RANK(TabB3[[#This Row],[Zufalls-
zahl wenn
lfd. Nr.]],TabB3[Zufalls-
zahl wenn
lfd. Nr.])&lt;=TabB3[[#Totals],[Zufalls-
zahl]],1,0))</f>
        <v>0</v>
      </c>
      <c r="D50" s="194" t="s">
        <v>23</v>
      </c>
      <c r="E50" s="207">
        <v>44</v>
      </c>
      <c r="F50" s="7"/>
      <c r="G50" s="17"/>
      <c r="H50" s="38"/>
      <c r="I50" s="4"/>
      <c r="J50" s="4"/>
      <c r="K50" s="4"/>
      <c r="L50" s="4"/>
      <c r="M50" s="128"/>
      <c r="N50" s="216"/>
      <c r="O50" s="252">
        <f>(TabB3[[#This Row],[förderfähiger 
Betrag nach Prüfung ÖIF (€)]]-TabB3[[#This Row],[eingereichter
Betrag (€)]])*IF(TabB3[[#This Row],[Stich-
probe]]&gt;0,1,0)</f>
        <v>0</v>
      </c>
      <c r="P50" s="215"/>
      <c r="Q50" s="215"/>
      <c r="R50" s="215"/>
      <c r="S50" s="253"/>
      <c r="T50" s="6"/>
      <c r="U50" s="6" t="str">
        <f>IF(ISERROR(VLOOKUP(TabB3[[#This Row],[Grund für Differenz]],Datenquelle!$F$3:$G$17,2,FALSE)),"",VLOOKUP(TabB3[[#This Row],[Grund für Differenz]],Datenquelle!$F$3:$G$17,2,FALSE))</f>
        <v/>
      </c>
      <c r="V50" s="253"/>
      <c r="W50" s="254"/>
      <c r="X50" s="254"/>
      <c r="Y50" s="254"/>
      <c r="Z50" s="254"/>
      <c r="AA50" s="254"/>
      <c r="AB50" s="254"/>
      <c r="AC50" s="254"/>
      <c r="AD50" s="254"/>
      <c r="AE50" s="300"/>
      <c r="AF50" s="2" t="str">
        <f>IF(OR(TabB3[[#This Row],[eingereichter
Betrag (€)]]=0,TabB3[[#This Row],[eingereichter
Betrag (€)]]=""),"",COUNTA($M$6:$M50)-COUNTIF(($M$6:$M50),0))</f>
        <v/>
      </c>
      <c r="AG50" s="255">
        <f t="shared" ca="1" si="0"/>
        <v>0.26734856418125619</v>
      </c>
      <c r="AH50" s="256">
        <f>IF(TabB3[[#This Row],[Lfd.
Nr. f.
Stich-
probe]]&lt;&gt;"",TabB3[[#This Row],[Zufalls-
zahl]],0)</f>
        <v>0</v>
      </c>
      <c r="AI50" s="257">
        <f>IF(TabB3[[#This Row],[Stich-
probe]]&gt;0,IF(TabB3[[#This Row],[Differenz
förderfähig/
eingereicht nach Prüfung ÖIF (€)]]&lt;&gt;0,1,0),0)</f>
        <v>0</v>
      </c>
      <c r="AJ50" s="258">
        <f>IF(TabB3[[#This Row],[Stich-
probe]]=0,0,TabB3[[#This Row],[Stich-
probe]]*TabB3[[#This Row],[Differenz
förderfähig/
eingereicht nach Prüfung ÖIF (€)]]/TabB3[[#This Row],[eingereichter
Betrag (€)]]*-1)</f>
        <v>0</v>
      </c>
      <c r="AK50" s="2"/>
    </row>
    <row r="51" spans="2:37" x14ac:dyDescent="0.2">
      <c r="B51" s="2"/>
      <c r="C51" s="251">
        <f>IF(TabB3[[#This Row],[Zufalls-
zahl wenn
lfd. Nr.]]=0,0,IF(RANK(TabB3[[#This Row],[Zufalls-
zahl wenn
lfd. Nr.]],TabB3[Zufalls-
zahl wenn
lfd. Nr.])&lt;=TabB3[[#Totals],[Zufalls-
zahl]],1,0))</f>
        <v>0</v>
      </c>
      <c r="D51" s="194" t="s">
        <v>23</v>
      </c>
      <c r="E51" s="207">
        <v>45</v>
      </c>
      <c r="F51" s="7"/>
      <c r="G51" s="17"/>
      <c r="H51" s="38"/>
      <c r="I51" s="4"/>
      <c r="J51" s="4"/>
      <c r="K51" s="4"/>
      <c r="L51" s="4"/>
      <c r="M51" s="128"/>
      <c r="N51" s="216"/>
      <c r="O51" s="252">
        <f>(TabB3[[#This Row],[förderfähiger 
Betrag nach Prüfung ÖIF (€)]]-TabB3[[#This Row],[eingereichter
Betrag (€)]])*IF(TabB3[[#This Row],[Stich-
probe]]&gt;0,1,0)</f>
        <v>0</v>
      </c>
      <c r="P51" s="215"/>
      <c r="Q51" s="215"/>
      <c r="R51" s="215"/>
      <c r="S51" s="253"/>
      <c r="T51" s="6"/>
      <c r="U51" s="6" t="str">
        <f>IF(ISERROR(VLOOKUP(TabB3[[#This Row],[Grund für Differenz]],Datenquelle!$F$3:$G$17,2,FALSE)),"",VLOOKUP(TabB3[[#This Row],[Grund für Differenz]],Datenquelle!$F$3:$G$17,2,FALSE))</f>
        <v/>
      </c>
      <c r="V51" s="253"/>
      <c r="W51" s="254"/>
      <c r="X51" s="254"/>
      <c r="Y51" s="254"/>
      <c r="Z51" s="254"/>
      <c r="AA51" s="254"/>
      <c r="AB51" s="254"/>
      <c r="AC51" s="254"/>
      <c r="AD51" s="254"/>
      <c r="AE51" s="300"/>
      <c r="AF51" s="2" t="str">
        <f>IF(OR(TabB3[[#This Row],[eingereichter
Betrag (€)]]=0,TabB3[[#This Row],[eingereichter
Betrag (€)]]=""),"",COUNTA($M$6:$M51)-COUNTIF(($M$6:$M51),0))</f>
        <v/>
      </c>
      <c r="AG51" s="255">
        <f t="shared" ca="1" si="0"/>
        <v>0.96683841602208709</v>
      </c>
      <c r="AH51" s="256">
        <f>IF(TabB3[[#This Row],[Lfd.
Nr. f.
Stich-
probe]]&lt;&gt;"",TabB3[[#This Row],[Zufalls-
zahl]],0)</f>
        <v>0</v>
      </c>
      <c r="AI51" s="257">
        <f>IF(TabB3[[#This Row],[Stich-
probe]]&gt;0,IF(TabB3[[#This Row],[Differenz
förderfähig/
eingereicht nach Prüfung ÖIF (€)]]&lt;&gt;0,1,0),0)</f>
        <v>0</v>
      </c>
      <c r="AJ51" s="258">
        <f>IF(TabB3[[#This Row],[Stich-
probe]]=0,0,TabB3[[#This Row],[Stich-
probe]]*TabB3[[#This Row],[Differenz
förderfähig/
eingereicht nach Prüfung ÖIF (€)]]/TabB3[[#This Row],[eingereichter
Betrag (€)]]*-1)</f>
        <v>0</v>
      </c>
      <c r="AK51" s="2"/>
    </row>
    <row r="52" spans="2:37" x14ac:dyDescent="0.2">
      <c r="B52" s="2"/>
      <c r="C52" s="251">
        <f>IF(TabB3[[#This Row],[Zufalls-
zahl wenn
lfd. Nr.]]=0,0,IF(RANK(TabB3[[#This Row],[Zufalls-
zahl wenn
lfd. Nr.]],TabB3[Zufalls-
zahl wenn
lfd. Nr.])&lt;=TabB3[[#Totals],[Zufalls-
zahl]],1,0))</f>
        <v>0</v>
      </c>
      <c r="D52" s="194" t="s">
        <v>23</v>
      </c>
      <c r="E52" s="207">
        <v>46</v>
      </c>
      <c r="F52" s="7"/>
      <c r="G52" s="17"/>
      <c r="H52" s="38"/>
      <c r="I52" s="4"/>
      <c r="J52" s="4"/>
      <c r="K52" s="4"/>
      <c r="L52" s="4"/>
      <c r="M52" s="128"/>
      <c r="N52" s="216"/>
      <c r="O52" s="252">
        <f>(TabB3[[#This Row],[förderfähiger 
Betrag nach Prüfung ÖIF (€)]]-TabB3[[#This Row],[eingereichter
Betrag (€)]])*IF(TabB3[[#This Row],[Stich-
probe]]&gt;0,1,0)</f>
        <v>0</v>
      </c>
      <c r="P52" s="215"/>
      <c r="Q52" s="215"/>
      <c r="R52" s="215"/>
      <c r="S52" s="253"/>
      <c r="T52" s="6"/>
      <c r="U52" s="6" t="str">
        <f>IF(ISERROR(VLOOKUP(TabB3[[#This Row],[Grund für Differenz]],Datenquelle!$F$3:$G$17,2,FALSE)),"",VLOOKUP(TabB3[[#This Row],[Grund für Differenz]],Datenquelle!$F$3:$G$17,2,FALSE))</f>
        <v/>
      </c>
      <c r="V52" s="253"/>
      <c r="W52" s="254"/>
      <c r="X52" s="254"/>
      <c r="Y52" s="254"/>
      <c r="Z52" s="254"/>
      <c r="AA52" s="254"/>
      <c r="AB52" s="254"/>
      <c r="AC52" s="254"/>
      <c r="AD52" s="254"/>
      <c r="AE52" s="300"/>
      <c r="AF52" s="2" t="str">
        <f>IF(OR(TabB3[[#This Row],[eingereichter
Betrag (€)]]=0,TabB3[[#This Row],[eingereichter
Betrag (€)]]=""),"",COUNTA($M$6:$M52)-COUNTIF(($M$6:$M52),0))</f>
        <v/>
      </c>
      <c r="AG52" s="255">
        <f t="shared" ca="1" si="0"/>
        <v>0.51188194024032074</v>
      </c>
      <c r="AH52" s="256">
        <f>IF(TabB3[[#This Row],[Lfd.
Nr. f.
Stich-
probe]]&lt;&gt;"",TabB3[[#This Row],[Zufalls-
zahl]],0)</f>
        <v>0</v>
      </c>
      <c r="AI52" s="257">
        <f>IF(TabB3[[#This Row],[Stich-
probe]]&gt;0,IF(TabB3[[#This Row],[Differenz
förderfähig/
eingereicht nach Prüfung ÖIF (€)]]&lt;&gt;0,1,0),0)</f>
        <v>0</v>
      </c>
      <c r="AJ52" s="258">
        <f>IF(TabB3[[#This Row],[Stich-
probe]]=0,0,TabB3[[#This Row],[Stich-
probe]]*TabB3[[#This Row],[Differenz
förderfähig/
eingereicht nach Prüfung ÖIF (€)]]/TabB3[[#This Row],[eingereichter
Betrag (€)]]*-1)</f>
        <v>0</v>
      </c>
      <c r="AK52" s="2"/>
    </row>
    <row r="53" spans="2:37" x14ac:dyDescent="0.2">
      <c r="B53" s="2"/>
      <c r="C53" s="251">
        <f>IF(TabB3[[#This Row],[Zufalls-
zahl wenn
lfd. Nr.]]=0,0,IF(RANK(TabB3[[#This Row],[Zufalls-
zahl wenn
lfd. Nr.]],TabB3[Zufalls-
zahl wenn
lfd. Nr.])&lt;=TabB3[[#Totals],[Zufalls-
zahl]],1,0))</f>
        <v>0</v>
      </c>
      <c r="D53" s="194" t="s">
        <v>23</v>
      </c>
      <c r="E53" s="207">
        <v>47</v>
      </c>
      <c r="F53" s="7"/>
      <c r="G53" s="17"/>
      <c r="H53" s="38"/>
      <c r="I53" s="4"/>
      <c r="J53" s="4"/>
      <c r="K53" s="4"/>
      <c r="L53" s="4"/>
      <c r="M53" s="128"/>
      <c r="N53" s="216"/>
      <c r="O53" s="252">
        <f>(TabB3[[#This Row],[förderfähiger 
Betrag nach Prüfung ÖIF (€)]]-TabB3[[#This Row],[eingereichter
Betrag (€)]])*IF(TabB3[[#This Row],[Stich-
probe]]&gt;0,1,0)</f>
        <v>0</v>
      </c>
      <c r="P53" s="215"/>
      <c r="Q53" s="215"/>
      <c r="R53" s="215"/>
      <c r="S53" s="253"/>
      <c r="T53" s="6"/>
      <c r="U53" s="6" t="str">
        <f>IF(ISERROR(VLOOKUP(TabB3[[#This Row],[Grund für Differenz]],Datenquelle!$F$3:$G$17,2,FALSE)),"",VLOOKUP(TabB3[[#This Row],[Grund für Differenz]],Datenquelle!$F$3:$G$17,2,FALSE))</f>
        <v/>
      </c>
      <c r="V53" s="253"/>
      <c r="W53" s="254"/>
      <c r="X53" s="254"/>
      <c r="Y53" s="254"/>
      <c r="Z53" s="254"/>
      <c r="AA53" s="254"/>
      <c r="AB53" s="254"/>
      <c r="AC53" s="254"/>
      <c r="AD53" s="254"/>
      <c r="AE53" s="300"/>
      <c r="AF53" s="2" t="str">
        <f>IF(OR(TabB3[[#This Row],[eingereichter
Betrag (€)]]=0,TabB3[[#This Row],[eingereichter
Betrag (€)]]=""),"",COUNTA($M$6:$M53)-COUNTIF(($M$6:$M53),0))</f>
        <v/>
      </c>
      <c r="AG53" s="255">
        <f t="shared" ca="1" si="0"/>
        <v>0.80975133356079543</v>
      </c>
      <c r="AH53" s="256">
        <f>IF(TabB3[[#This Row],[Lfd.
Nr. f.
Stich-
probe]]&lt;&gt;"",TabB3[[#This Row],[Zufalls-
zahl]],0)</f>
        <v>0</v>
      </c>
      <c r="AI53" s="257">
        <f>IF(TabB3[[#This Row],[Stich-
probe]]&gt;0,IF(TabB3[[#This Row],[Differenz
förderfähig/
eingereicht nach Prüfung ÖIF (€)]]&lt;&gt;0,1,0),0)</f>
        <v>0</v>
      </c>
      <c r="AJ53" s="258">
        <f>IF(TabB3[[#This Row],[Stich-
probe]]=0,0,TabB3[[#This Row],[Stich-
probe]]*TabB3[[#This Row],[Differenz
förderfähig/
eingereicht nach Prüfung ÖIF (€)]]/TabB3[[#This Row],[eingereichter
Betrag (€)]]*-1)</f>
        <v>0</v>
      </c>
      <c r="AK53" s="2"/>
    </row>
    <row r="54" spans="2:37" x14ac:dyDescent="0.2">
      <c r="B54" s="2"/>
      <c r="C54" s="251">
        <f>IF(TabB3[[#This Row],[Zufalls-
zahl wenn
lfd. Nr.]]=0,0,IF(RANK(TabB3[[#This Row],[Zufalls-
zahl wenn
lfd. Nr.]],TabB3[Zufalls-
zahl wenn
lfd. Nr.])&lt;=TabB3[[#Totals],[Zufalls-
zahl]],1,0))</f>
        <v>0</v>
      </c>
      <c r="D54" s="194" t="s">
        <v>23</v>
      </c>
      <c r="E54" s="207">
        <v>48</v>
      </c>
      <c r="F54" s="7"/>
      <c r="G54" s="17"/>
      <c r="H54" s="38"/>
      <c r="I54" s="4"/>
      <c r="J54" s="4"/>
      <c r="K54" s="4"/>
      <c r="L54" s="4"/>
      <c r="M54" s="128"/>
      <c r="N54" s="216"/>
      <c r="O54" s="252">
        <f>(TabB3[[#This Row],[förderfähiger 
Betrag nach Prüfung ÖIF (€)]]-TabB3[[#This Row],[eingereichter
Betrag (€)]])*IF(TabB3[[#This Row],[Stich-
probe]]&gt;0,1,0)</f>
        <v>0</v>
      </c>
      <c r="P54" s="215"/>
      <c r="Q54" s="215"/>
      <c r="R54" s="215"/>
      <c r="S54" s="253"/>
      <c r="T54" s="6"/>
      <c r="U54" s="6" t="str">
        <f>IF(ISERROR(VLOOKUP(TabB3[[#This Row],[Grund für Differenz]],Datenquelle!$F$3:$G$17,2,FALSE)),"",VLOOKUP(TabB3[[#This Row],[Grund für Differenz]],Datenquelle!$F$3:$G$17,2,FALSE))</f>
        <v/>
      </c>
      <c r="V54" s="253"/>
      <c r="W54" s="254"/>
      <c r="X54" s="254"/>
      <c r="Y54" s="254"/>
      <c r="Z54" s="254"/>
      <c r="AA54" s="254"/>
      <c r="AB54" s="254"/>
      <c r="AC54" s="254"/>
      <c r="AD54" s="254"/>
      <c r="AE54" s="300"/>
      <c r="AF54" s="2" t="str">
        <f>IF(OR(TabB3[[#This Row],[eingereichter
Betrag (€)]]=0,TabB3[[#This Row],[eingereichter
Betrag (€)]]=""),"",COUNTA($M$6:$M54)-COUNTIF(($M$6:$M54),0))</f>
        <v/>
      </c>
      <c r="AG54" s="255">
        <f t="shared" ca="1" si="0"/>
        <v>0.83527176066039954</v>
      </c>
      <c r="AH54" s="256">
        <f>IF(TabB3[[#This Row],[Lfd.
Nr. f.
Stich-
probe]]&lt;&gt;"",TabB3[[#This Row],[Zufalls-
zahl]],0)</f>
        <v>0</v>
      </c>
      <c r="AI54" s="257">
        <f>IF(TabB3[[#This Row],[Stich-
probe]]&gt;0,IF(TabB3[[#This Row],[Differenz
förderfähig/
eingereicht nach Prüfung ÖIF (€)]]&lt;&gt;0,1,0),0)</f>
        <v>0</v>
      </c>
      <c r="AJ54" s="258">
        <f>IF(TabB3[[#This Row],[Stich-
probe]]=0,0,TabB3[[#This Row],[Stich-
probe]]*TabB3[[#This Row],[Differenz
förderfähig/
eingereicht nach Prüfung ÖIF (€)]]/TabB3[[#This Row],[eingereichter
Betrag (€)]]*-1)</f>
        <v>0</v>
      </c>
      <c r="AK54" s="2"/>
    </row>
    <row r="55" spans="2:37" x14ac:dyDescent="0.2">
      <c r="B55" s="2"/>
      <c r="C55" s="251">
        <f>IF(TabB3[[#This Row],[Zufalls-
zahl wenn
lfd. Nr.]]=0,0,IF(RANK(TabB3[[#This Row],[Zufalls-
zahl wenn
lfd. Nr.]],TabB3[Zufalls-
zahl wenn
lfd. Nr.])&lt;=TabB3[[#Totals],[Zufalls-
zahl]],1,0))</f>
        <v>0</v>
      </c>
      <c r="D55" s="194" t="s">
        <v>23</v>
      </c>
      <c r="E55" s="207">
        <v>49</v>
      </c>
      <c r="F55" s="7"/>
      <c r="G55" s="17"/>
      <c r="H55" s="38"/>
      <c r="I55" s="4"/>
      <c r="J55" s="4"/>
      <c r="K55" s="4"/>
      <c r="L55" s="4"/>
      <c r="M55" s="128"/>
      <c r="N55" s="216"/>
      <c r="O55" s="252">
        <f>(TabB3[[#This Row],[förderfähiger 
Betrag nach Prüfung ÖIF (€)]]-TabB3[[#This Row],[eingereichter
Betrag (€)]])*IF(TabB3[[#This Row],[Stich-
probe]]&gt;0,1,0)</f>
        <v>0</v>
      </c>
      <c r="P55" s="215"/>
      <c r="Q55" s="215"/>
      <c r="R55" s="215"/>
      <c r="S55" s="253"/>
      <c r="T55" s="6"/>
      <c r="U55" s="6" t="str">
        <f>IF(ISERROR(VLOOKUP(TabB3[[#This Row],[Grund für Differenz]],Datenquelle!$F$3:$G$17,2,FALSE)),"",VLOOKUP(TabB3[[#This Row],[Grund für Differenz]],Datenquelle!$F$3:$G$17,2,FALSE))</f>
        <v/>
      </c>
      <c r="V55" s="253"/>
      <c r="W55" s="254"/>
      <c r="X55" s="254"/>
      <c r="Y55" s="254"/>
      <c r="Z55" s="254"/>
      <c r="AA55" s="254"/>
      <c r="AB55" s="254"/>
      <c r="AC55" s="254"/>
      <c r="AD55" s="254"/>
      <c r="AE55" s="300"/>
      <c r="AF55" s="2" t="str">
        <f>IF(OR(TabB3[[#This Row],[eingereichter
Betrag (€)]]=0,TabB3[[#This Row],[eingereichter
Betrag (€)]]=""),"",COUNTA($M$6:$M55)-COUNTIF(($M$6:$M55),0))</f>
        <v/>
      </c>
      <c r="AG55" s="255">
        <f t="shared" ca="1" si="0"/>
        <v>0.27307633615606119</v>
      </c>
      <c r="AH55" s="256">
        <f>IF(TabB3[[#This Row],[Lfd.
Nr. f.
Stich-
probe]]&lt;&gt;"",TabB3[[#This Row],[Zufalls-
zahl]],0)</f>
        <v>0</v>
      </c>
      <c r="AI55" s="257">
        <f>IF(TabB3[[#This Row],[Stich-
probe]]&gt;0,IF(TabB3[[#This Row],[Differenz
förderfähig/
eingereicht nach Prüfung ÖIF (€)]]&lt;&gt;0,1,0),0)</f>
        <v>0</v>
      </c>
      <c r="AJ55" s="258">
        <f>IF(TabB3[[#This Row],[Stich-
probe]]=0,0,TabB3[[#This Row],[Stich-
probe]]*TabB3[[#This Row],[Differenz
förderfähig/
eingereicht nach Prüfung ÖIF (€)]]/TabB3[[#This Row],[eingereichter
Betrag (€)]]*-1)</f>
        <v>0</v>
      </c>
      <c r="AK55" s="2"/>
    </row>
    <row r="56" spans="2:37" x14ac:dyDescent="0.2">
      <c r="B56" s="2"/>
      <c r="C56" s="251">
        <f>IF(TabB3[[#This Row],[Zufalls-
zahl wenn
lfd. Nr.]]=0,0,IF(RANK(TabB3[[#This Row],[Zufalls-
zahl wenn
lfd. Nr.]],TabB3[Zufalls-
zahl wenn
lfd. Nr.])&lt;=TabB3[[#Totals],[Zufalls-
zahl]],1,0))</f>
        <v>0</v>
      </c>
      <c r="D56" s="194" t="s">
        <v>23</v>
      </c>
      <c r="E56" s="207">
        <v>50</v>
      </c>
      <c r="F56" s="7"/>
      <c r="G56" s="17"/>
      <c r="H56" s="38"/>
      <c r="I56" s="4"/>
      <c r="J56" s="4"/>
      <c r="K56" s="4"/>
      <c r="L56" s="4"/>
      <c r="M56" s="128"/>
      <c r="N56" s="216"/>
      <c r="O56" s="252">
        <f>(TabB3[[#This Row],[förderfähiger 
Betrag nach Prüfung ÖIF (€)]]-TabB3[[#This Row],[eingereichter
Betrag (€)]])*IF(TabB3[[#This Row],[Stich-
probe]]&gt;0,1,0)</f>
        <v>0</v>
      </c>
      <c r="P56" s="215"/>
      <c r="Q56" s="215"/>
      <c r="R56" s="215"/>
      <c r="S56" s="253"/>
      <c r="T56" s="6"/>
      <c r="U56" s="6" t="str">
        <f>IF(ISERROR(VLOOKUP(TabB3[[#This Row],[Grund für Differenz]],Datenquelle!$F$3:$G$17,2,FALSE)),"",VLOOKUP(TabB3[[#This Row],[Grund für Differenz]],Datenquelle!$F$3:$G$17,2,FALSE))</f>
        <v/>
      </c>
      <c r="V56" s="253"/>
      <c r="W56" s="259"/>
      <c r="X56" s="259"/>
      <c r="Y56" s="259"/>
      <c r="Z56" s="259"/>
      <c r="AA56" s="259"/>
      <c r="AB56" s="259"/>
      <c r="AC56" s="259"/>
      <c r="AD56" s="259"/>
      <c r="AE56" s="300"/>
      <c r="AF56" s="2" t="str">
        <f>IF(OR(TabB3[[#This Row],[eingereichter
Betrag (€)]]=0,TabB3[[#This Row],[eingereichter
Betrag (€)]]=""),"",COUNTA($M$6:$M56)-COUNTIF(($M$6:$M56),0))</f>
        <v/>
      </c>
      <c r="AG56" s="255">
        <f t="shared" ca="1" si="0"/>
        <v>8.2789382170836423E-2</v>
      </c>
      <c r="AH56" s="256">
        <f>IF(TabB3[[#This Row],[Lfd.
Nr. f.
Stich-
probe]]&lt;&gt;"",TabB3[[#This Row],[Zufalls-
zahl]],0)</f>
        <v>0</v>
      </c>
      <c r="AI56" s="257">
        <f>IF(TabB3[[#This Row],[Stich-
probe]]&gt;0,IF(TabB3[[#This Row],[Differenz
förderfähig/
eingereicht nach Prüfung ÖIF (€)]]&lt;&gt;0,1,0),0)</f>
        <v>0</v>
      </c>
      <c r="AJ56" s="258">
        <f>IF(TabB3[[#This Row],[Stich-
probe]]=0,0,TabB3[[#This Row],[Stich-
probe]]*TabB3[[#This Row],[Differenz
förderfähig/
eingereicht nach Prüfung ÖIF (€)]]/TabB3[[#This Row],[eingereichter
Betrag (€)]]*-1)</f>
        <v>0</v>
      </c>
      <c r="AK56" s="2"/>
    </row>
    <row r="57" spans="2:37" x14ac:dyDescent="0.2">
      <c r="B57" s="2"/>
      <c r="C57" s="251">
        <f>IF(TabB3[[#This Row],[Zufalls-
zahl wenn
lfd. Nr.]]=0,0,IF(RANK(TabB3[[#This Row],[Zufalls-
zahl wenn
lfd. Nr.]],TabB3[Zufalls-
zahl wenn
lfd. Nr.])&lt;=TabB3[[#Totals],[Zufalls-
zahl]],1,0))</f>
        <v>0</v>
      </c>
      <c r="D57" s="194" t="s">
        <v>23</v>
      </c>
      <c r="E57" s="207">
        <v>51</v>
      </c>
      <c r="F57" s="7"/>
      <c r="G57" s="17"/>
      <c r="H57" s="38"/>
      <c r="I57" s="4"/>
      <c r="J57" s="4"/>
      <c r="K57" s="4"/>
      <c r="L57" s="4"/>
      <c r="M57" s="128"/>
      <c r="N57" s="216"/>
      <c r="O57" s="252">
        <f>(TabB3[[#This Row],[förderfähiger 
Betrag nach Prüfung ÖIF (€)]]-TabB3[[#This Row],[eingereichter
Betrag (€)]])*IF(TabB3[[#This Row],[Stich-
probe]]&gt;0,1,0)</f>
        <v>0</v>
      </c>
      <c r="P57" s="215"/>
      <c r="Q57" s="215"/>
      <c r="R57" s="215"/>
      <c r="S57" s="253"/>
      <c r="T57" s="6"/>
      <c r="U57" s="6" t="str">
        <f>IF(ISERROR(VLOOKUP(TabB3[[#This Row],[Grund für Differenz]],Datenquelle!$F$3:$G$17,2,FALSE)),"",VLOOKUP(TabB3[[#This Row],[Grund für Differenz]],Datenquelle!$F$3:$G$17,2,FALSE))</f>
        <v/>
      </c>
      <c r="V57" s="253"/>
      <c r="W57" s="259"/>
      <c r="X57" s="259"/>
      <c r="Y57" s="259"/>
      <c r="Z57" s="259"/>
      <c r="AA57" s="259"/>
      <c r="AB57" s="259"/>
      <c r="AC57" s="259"/>
      <c r="AD57" s="259"/>
      <c r="AE57" s="300"/>
      <c r="AF57" s="251" t="str">
        <f>IF(OR(TabB3[[#This Row],[eingereichter
Betrag (€)]]=0,TabB3[[#This Row],[eingereichter
Betrag (€)]]=""),"",COUNTA($M$6:$M57)-COUNTIF(($M$6:$M57),0))</f>
        <v/>
      </c>
      <c r="AG57" s="255">
        <f t="shared" ca="1" si="0"/>
        <v>0.76443676145929751</v>
      </c>
      <c r="AH57" s="256">
        <f>IF(TabB3[[#This Row],[Lfd.
Nr. f.
Stich-
probe]]&lt;&gt;"",TabB3[[#This Row],[Zufalls-
zahl]],0)</f>
        <v>0</v>
      </c>
      <c r="AI57" s="257">
        <f>IF(TabB3[[#This Row],[Stich-
probe]]&gt;0,IF(TabB3[[#This Row],[Differenz
förderfähig/
eingereicht nach Prüfung ÖIF (€)]]&lt;&gt;0,1,0),0)</f>
        <v>0</v>
      </c>
      <c r="AJ57" s="258">
        <f>IF(TabB3[[#This Row],[Stich-
probe]]=0,0,TabB3[[#This Row],[Stich-
probe]]*TabB3[[#This Row],[Differenz
förderfähig/
eingereicht nach Prüfung ÖIF (€)]]/TabB3[[#This Row],[eingereichter
Betrag (€)]]*-1)</f>
        <v>0</v>
      </c>
      <c r="AK57" s="2"/>
    </row>
    <row r="58" spans="2:37" x14ac:dyDescent="0.2">
      <c r="B58" s="2"/>
      <c r="C58" s="251">
        <f>IF(TabB3[[#This Row],[Zufalls-
zahl wenn
lfd. Nr.]]=0,0,IF(RANK(TabB3[[#This Row],[Zufalls-
zahl wenn
lfd. Nr.]],TabB3[Zufalls-
zahl wenn
lfd. Nr.])&lt;=TabB3[[#Totals],[Zufalls-
zahl]],1,0))</f>
        <v>0</v>
      </c>
      <c r="D58" s="194" t="s">
        <v>23</v>
      </c>
      <c r="E58" s="207">
        <v>52</v>
      </c>
      <c r="F58" s="7"/>
      <c r="G58" s="17"/>
      <c r="H58" s="38"/>
      <c r="I58" s="4"/>
      <c r="J58" s="4"/>
      <c r="K58" s="4"/>
      <c r="L58" s="4"/>
      <c r="M58" s="128"/>
      <c r="N58" s="216"/>
      <c r="O58" s="252">
        <f>(TabB3[[#This Row],[förderfähiger 
Betrag nach Prüfung ÖIF (€)]]-TabB3[[#This Row],[eingereichter
Betrag (€)]])*IF(TabB3[[#This Row],[Stich-
probe]]&gt;0,1,0)</f>
        <v>0</v>
      </c>
      <c r="P58" s="215"/>
      <c r="Q58" s="215"/>
      <c r="R58" s="215"/>
      <c r="S58" s="253"/>
      <c r="T58" s="6"/>
      <c r="U58" s="6" t="str">
        <f>IF(ISERROR(VLOOKUP(TabB3[[#This Row],[Grund für Differenz]],Datenquelle!$F$3:$G$17,2,FALSE)),"",VLOOKUP(TabB3[[#This Row],[Grund für Differenz]],Datenquelle!$F$3:$G$17,2,FALSE))</f>
        <v/>
      </c>
      <c r="V58" s="253"/>
      <c r="W58" s="259"/>
      <c r="X58" s="259"/>
      <c r="Y58" s="259"/>
      <c r="Z58" s="259"/>
      <c r="AA58" s="259"/>
      <c r="AB58" s="259"/>
      <c r="AC58" s="259"/>
      <c r="AD58" s="259"/>
      <c r="AE58" s="300"/>
      <c r="AF58" s="251" t="str">
        <f>IF(OR(TabB3[[#This Row],[eingereichter
Betrag (€)]]=0,TabB3[[#This Row],[eingereichter
Betrag (€)]]=""),"",COUNTA($M$6:$M58)-COUNTIF(($M$6:$M58),0))</f>
        <v/>
      </c>
      <c r="AG58" s="255">
        <f t="shared" ca="1" si="0"/>
        <v>0.42221427422375135</v>
      </c>
      <c r="AH58" s="256">
        <f>IF(TabB3[[#This Row],[Lfd.
Nr. f.
Stich-
probe]]&lt;&gt;"",TabB3[[#This Row],[Zufalls-
zahl]],0)</f>
        <v>0</v>
      </c>
      <c r="AI58" s="257">
        <f>IF(TabB3[[#This Row],[Stich-
probe]]&gt;0,IF(TabB3[[#This Row],[Differenz
förderfähig/
eingereicht nach Prüfung ÖIF (€)]]&lt;&gt;0,1,0),0)</f>
        <v>0</v>
      </c>
      <c r="AJ58" s="258">
        <f>IF(TabB3[[#This Row],[Stich-
probe]]=0,0,TabB3[[#This Row],[Stich-
probe]]*TabB3[[#This Row],[Differenz
förderfähig/
eingereicht nach Prüfung ÖIF (€)]]/TabB3[[#This Row],[eingereichter
Betrag (€)]]*-1)</f>
        <v>0</v>
      </c>
      <c r="AK58" s="2"/>
    </row>
    <row r="59" spans="2:37" x14ac:dyDescent="0.2">
      <c r="B59" s="2"/>
      <c r="C59" s="251">
        <f>IF(TabB3[[#This Row],[Zufalls-
zahl wenn
lfd. Nr.]]=0,0,IF(RANK(TabB3[[#This Row],[Zufalls-
zahl wenn
lfd. Nr.]],TabB3[Zufalls-
zahl wenn
lfd. Nr.])&lt;=TabB3[[#Totals],[Zufalls-
zahl]],1,0))</f>
        <v>0</v>
      </c>
      <c r="D59" s="194" t="s">
        <v>23</v>
      </c>
      <c r="E59" s="207">
        <v>53</v>
      </c>
      <c r="F59" s="7"/>
      <c r="G59" s="17"/>
      <c r="H59" s="38"/>
      <c r="I59" s="4"/>
      <c r="J59" s="4"/>
      <c r="K59" s="4"/>
      <c r="L59" s="4"/>
      <c r="M59" s="128"/>
      <c r="N59" s="216"/>
      <c r="O59" s="252">
        <f>(TabB3[[#This Row],[förderfähiger 
Betrag nach Prüfung ÖIF (€)]]-TabB3[[#This Row],[eingereichter
Betrag (€)]])*IF(TabB3[[#This Row],[Stich-
probe]]&gt;0,1,0)</f>
        <v>0</v>
      </c>
      <c r="P59" s="215"/>
      <c r="Q59" s="215"/>
      <c r="R59" s="215"/>
      <c r="S59" s="253"/>
      <c r="T59" s="6"/>
      <c r="U59" s="6" t="str">
        <f>IF(ISERROR(VLOOKUP(TabB3[[#This Row],[Grund für Differenz]],Datenquelle!$F$3:$G$17,2,FALSE)),"",VLOOKUP(TabB3[[#This Row],[Grund für Differenz]],Datenquelle!$F$3:$G$17,2,FALSE))</f>
        <v/>
      </c>
      <c r="V59" s="253"/>
      <c r="W59" s="259"/>
      <c r="X59" s="259"/>
      <c r="Y59" s="259"/>
      <c r="Z59" s="259"/>
      <c r="AA59" s="259"/>
      <c r="AB59" s="259"/>
      <c r="AC59" s="259"/>
      <c r="AD59" s="259"/>
      <c r="AE59" s="300"/>
      <c r="AF59" s="251" t="str">
        <f>IF(OR(TabB3[[#This Row],[eingereichter
Betrag (€)]]=0,TabB3[[#This Row],[eingereichter
Betrag (€)]]=""),"",COUNTA($M$6:$M59)-COUNTIF(($M$6:$M59),0))</f>
        <v/>
      </c>
      <c r="AG59" s="255">
        <f t="shared" ca="1" si="0"/>
        <v>0.36143778876302424</v>
      </c>
      <c r="AH59" s="256">
        <f>IF(TabB3[[#This Row],[Lfd.
Nr. f.
Stich-
probe]]&lt;&gt;"",TabB3[[#This Row],[Zufalls-
zahl]],0)</f>
        <v>0</v>
      </c>
      <c r="AI59" s="257">
        <f>IF(TabB3[[#This Row],[Stich-
probe]]&gt;0,IF(TabB3[[#This Row],[Differenz
förderfähig/
eingereicht nach Prüfung ÖIF (€)]]&lt;&gt;0,1,0),0)</f>
        <v>0</v>
      </c>
      <c r="AJ59" s="258">
        <f>IF(TabB3[[#This Row],[Stich-
probe]]=0,0,TabB3[[#This Row],[Stich-
probe]]*TabB3[[#This Row],[Differenz
förderfähig/
eingereicht nach Prüfung ÖIF (€)]]/TabB3[[#This Row],[eingereichter
Betrag (€)]]*-1)</f>
        <v>0</v>
      </c>
      <c r="AK59" s="2"/>
    </row>
    <row r="60" spans="2:37" x14ac:dyDescent="0.2">
      <c r="B60" s="2"/>
      <c r="C60" s="251">
        <f>IF(TabB3[[#This Row],[Zufalls-
zahl wenn
lfd. Nr.]]=0,0,IF(RANK(TabB3[[#This Row],[Zufalls-
zahl wenn
lfd. Nr.]],TabB3[Zufalls-
zahl wenn
lfd. Nr.])&lt;=TabB3[[#Totals],[Zufalls-
zahl]],1,0))</f>
        <v>0</v>
      </c>
      <c r="D60" s="194" t="s">
        <v>23</v>
      </c>
      <c r="E60" s="207">
        <v>54</v>
      </c>
      <c r="F60" s="7"/>
      <c r="G60" s="17"/>
      <c r="H60" s="38"/>
      <c r="I60" s="4"/>
      <c r="J60" s="4"/>
      <c r="K60" s="4"/>
      <c r="L60" s="4"/>
      <c r="M60" s="128"/>
      <c r="N60" s="216"/>
      <c r="O60" s="252">
        <f>(TabB3[[#This Row],[förderfähiger 
Betrag nach Prüfung ÖIF (€)]]-TabB3[[#This Row],[eingereichter
Betrag (€)]])*IF(TabB3[[#This Row],[Stich-
probe]]&gt;0,1,0)</f>
        <v>0</v>
      </c>
      <c r="P60" s="215"/>
      <c r="Q60" s="215"/>
      <c r="R60" s="215"/>
      <c r="S60" s="253"/>
      <c r="T60" s="6"/>
      <c r="U60" s="6" t="str">
        <f>IF(ISERROR(VLOOKUP(TabB3[[#This Row],[Grund für Differenz]],Datenquelle!$F$3:$G$17,2,FALSE)),"",VLOOKUP(TabB3[[#This Row],[Grund für Differenz]],Datenquelle!$F$3:$G$17,2,FALSE))</f>
        <v/>
      </c>
      <c r="V60" s="253"/>
      <c r="W60" s="259"/>
      <c r="X60" s="259"/>
      <c r="Y60" s="259"/>
      <c r="Z60" s="259"/>
      <c r="AA60" s="259"/>
      <c r="AB60" s="259"/>
      <c r="AC60" s="259"/>
      <c r="AD60" s="259"/>
      <c r="AE60" s="300"/>
      <c r="AF60" s="251" t="str">
        <f>IF(OR(TabB3[[#This Row],[eingereichter
Betrag (€)]]=0,TabB3[[#This Row],[eingereichter
Betrag (€)]]=""),"",COUNTA($M$6:$M60)-COUNTIF(($M$6:$M60),0))</f>
        <v/>
      </c>
      <c r="AG60" s="255">
        <f t="shared" ca="1" si="0"/>
        <v>8.4380942773573442E-2</v>
      </c>
      <c r="AH60" s="256">
        <f>IF(TabB3[[#This Row],[Lfd.
Nr. f.
Stich-
probe]]&lt;&gt;"",TabB3[[#This Row],[Zufalls-
zahl]],0)</f>
        <v>0</v>
      </c>
      <c r="AI60" s="257">
        <f>IF(TabB3[[#This Row],[Stich-
probe]]&gt;0,IF(TabB3[[#This Row],[Differenz
förderfähig/
eingereicht nach Prüfung ÖIF (€)]]&lt;&gt;0,1,0),0)</f>
        <v>0</v>
      </c>
      <c r="AJ60" s="258">
        <f>IF(TabB3[[#This Row],[Stich-
probe]]=0,0,TabB3[[#This Row],[Stich-
probe]]*TabB3[[#This Row],[Differenz
förderfähig/
eingereicht nach Prüfung ÖIF (€)]]/TabB3[[#This Row],[eingereichter
Betrag (€)]]*-1)</f>
        <v>0</v>
      </c>
      <c r="AK60" s="2"/>
    </row>
    <row r="61" spans="2:37" x14ac:dyDescent="0.2">
      <c r="B61" s="2"/>
      <c r="C61" s="251">
        <f>IF(TabB3[[#This Row],[Zufalls-
zahl wenn
lfd. Nr.]]=0,0,IF(RANK(TabB3[[#This Row],[Zufalls-
zahl wenn
lfd. Nr.]],TabB3[Zufalls-
zahl wenn
lfd. Nr.])&lt;=TabB3[[#Totals],[Zufalls-
zahl]],1,0))</f>
        <v>0</v>
      </c>
      <c r="D61" s="194" t="s">
        <v>23</v>
      </c>
      <c r="E61" s="207">
        <v>55</v>
      </c>
      <c r="F61" s="7"/>
      <c r="G61" s="17"/>
      <c r="H61" s="38"/>
      <c r="I61" s="4"/>
      <c r="J61" s="4"/>
      <c r="K61" s="4"/>
      <c r="L61" s="4"/>
      <c r="M61" s="128"/>
      <c r="N61" s="216"/>
      <c r="O61" s="252">
        <f>(TabB3[[#This Row],[förderfähiger 
Betrag nach Prüfung ÖIF (€)]]-TabB3[[#This Row],[eingereichter
Betrag (€)]])*IF(TabB3[[#This Row],[Stich-
probe]]&gt;0,1,0)</f>
        <v>0</v>
      </c>
      <c r="P61" s="215"/>
      <c r="Q61" s="215"/>
      <c r="R61" s="215"/>
      <c r="S61" s="253"/>
      <c r="T61" s="6"/>
      <c r="U61" s="6" t="str">
        <f>IF(ISERROR(VLOOKUP(TabB3[[#This Row],[Grund für Differenz]],Datenquelle!$F$3:$G$17,2,FALSE)),"",VLOOKUP(TabB3[[#This Row],[Grund für Differenz]],Datenquelle!$F$3:$G$17,2,FALSE))</f>
        <v/>
      </c>
      <c r="V61" s="253"/>
      <c r="W61" s="259"/>
      <c r="X61" s="259"/>
      <c r="Y61" s="259"/>
      <c r="Z61" s="259"/>
      <c r="AA61" s="259"/>
      <c r="AB61" s="259"/>
      <c r="AC61" s="259"/>
      <c r="AD61" s="259"/>
      <c r="AE61" s="300"/>
      <c r="AF61" s="251" t="str">
        <f>IF(OR(TabB3[[#This Row],[eingereichter
Betrag (€)]]=0,TabB3[[#This Row],[eingereichter
Betrag (€)]]=""),"",COUNTA($M$6:$M61)-COUNTIF(($M$6:$M61),0))</f>
        <v/>
      </c>
      <c r="AG61" s="255">
        <f t="shared" ca="1" si="0"/>
        <v>0.42719570782410099</v>
      </c>
      <c r="AH61" s="256">
        <f>IF(TabB3[[#This Row],[Lfd.
Nr. f.
Stich-
probe]]&lt;&gt;"",TabB3[[#This Row],[Zufalls-
zahl]],0)</f>
        <v>0</v>
      </c>
      <c r="AI61" s="257">
        <f>IF(TabB3[[#This Row],[Stich-
probe]]&gt;0,IF(TabB3[[#This Row],[Differenz
förderfähig/
eingereicht nach Prüfung ÖIF (€)]]&lt;&gt;0,1,0),0)</f>
        <v>0</v>
      </c>
      <c r="AJ61" s="258">
        <f>IF(TabB3[[#This Row],[Stich-
probe]]=0,0,TabB3[[#This Row],[Stich-
probe]]*TabB3[[#This Row],[Differenz
förderfähig/
eingereicht nach Prüfung ÖIF (€)]]/TabB3[[#This Row],[eingereichter
Betrag (€)]]*-1)</f>
        <v>0</v>
      </c>
      <c r="AK61" s="2"/>
    </row>
    <row r="62" spans="2:37" x14ac:dyDescent="0.2">
      <c r="B62" s="2"/>
      <c r="C62" s="251">
        <f>IF(TabB3[[#This Row],[Zufalls-
zahl wenn
lfd. Nr.]]=0,0,IF(RANK(TabB3[[#This Row],[Zufalls-
zahl wenn
lfd. Nr.]],TabB3[Zufalls-
zahl wenn
lfd. Nr.])&lt;=TabB3[[#Totals],[Zufalls-
zahl]],1,0))</f>
        <v>0</v>
      </c>
      <c r="D62" s="194" t="s">
        <v>23</v>
      </c>
      <c r="E62" s="207">
        <v>56</v>
      </c>
      <c r="F62" s="7"/>
      <c r="G62" s="17"/>
      <c r="H62" s="38"/>
      <c r="I62" s="4"/>
      <c r="J62" s="4"/>
      <c r="K62" s="4"/>
      <c r="L62" s="4"/>
      <c r="M62" s="128"/>
      <c r="N62" s="216"/>
      <c r="O62" s="252">
        <f>(TabB3[[#This Row],[förderfähiger 
Betrag nach Prüfung ÖIF (€)]]-TabB3[[#This Row],[eingereichter
Betrag (€)]])*IF(TabB3[[#This Row],[Stich-
probe]]&gt;0,1,0)</f>
        <v>0</v>
      </c>
      <c r="P62" s="215"/>
      <c r="Q62" s="215"/>
      <c r="R62" s="215"/>
      <c r="S62" s="253"/>
      <c r="T62" s="6"/>
      <c r="U62" s="6" t="str">
        <f>IF(ISERROR(VLOOKUP(TabB3[[#This Row],[Grund für Differenz]],Datenquelle!$F$3:$G$17,2,FALSE)),"",VLOOKUP(TabB3[[#This Row],[Grund für Differenz]],Datenquelle!$F$3:$G$17,2,FALSE))</f>
        <v/>
      </c>
      <c r="V62" s="253"/>
      <c r="W62" s="259"/>
      <c r="X62" s="259"/>
      <c r="Y62" s="259"/>
      <c r="Z62" s="259"/>
      <c r="AA62" s="259"/>
      <c r="AB62" s="259"/>
      <c r="AC62" s="259"/>
      <c r="AD62" s="259"/>
      <c r="AE62" s="300"/>
      <c r="AF62" s="251" t="str">
        <f>IF(OR(TabB3[[#This Row],[eingereichter
Betrag (€)]]=0,TabB3[[#This Row],[eingereichter
Betrag (€)]]=""),"",COUNTA($M$6:$M62)-COUNTIF(($M$6:$M62),0))</f>
        <v/>
      </c>
      <c r="AG62" s="255">
        <f t="shared" ca="1" si="0"/>
        <v>0.53052031093294105</v>
      </c>
      <c r="AH62" s="256">
        <f>IF(TabB3[[#This Row],[Lfd.
Nr. f.
Stich-
probe]]&lt;&gt;"",TabB3[[#This Row],[Zufalls-
zahl]],0)</f>
        <v>0</v>
      </c>
      <c r="AI62" s="257">
        <f>IF(TabB3[[#This Row],[Stich-
probe]]&gt;0,IF(TabB3[[#This Row],[Differenz
förderfähig/
eingereicht nach Prüfung ÖIF (€)]]&lt;&gt;0,1,0),0)</f>
        <v>0</v>
      </c>
      <c r="AJ62" s="258">
        <f>IF(TabB3[[#This Row],[Stich-
probe]]=0,0,TabB3[[#This Row],[Stich-
probe]]*TabB3[[#This Row],[Differenz
förderfähig/
eingereicht nach Prüfung ÖIF (€)]]/TabB3[[#This Row],[eingereichter
Betrag (€)]]*-1)</f>
        <v>0</v>
      </c>
      <c r="AK62" s="2"/>
    </row>
    <row r="63" spans="2:37" x14ac:dyDescent="0.2">
      <c r="B63" s="2"/>
      <c r="C63" s="251">
        <f>IF(TabB3[[#This Row],[Zufalls-
zahl wenn
lfd. Nr.]]=0,0,IF(RANK(TabB3[[#This Row],[Zufalls-
zahl wenn
lfd. Nr.]],TabB3[Zufalls-
zahl wenn
lfd. Nr.])&lt;=TabB3[[#Totals],[Zufalls-
zahl]],1,0))</f>
        <v>0</v>
      </c>
      <c r="D63" s="194" t="s">
        <v>23</v>
      </c>
      <c r="E63" s="207">
        <v>57</v>
      </c>
      <c r="F63" s="7"/>
      <c r="G63" s="17"/>
      <c r="H63" s="38"/>
      <c r="I63" s="4"/>
      <c r="J63" s="4"/>
      <c r="K63" s="4"/>
      <c r="L63" s="4"/>
      <c r="M63" s="128"/>
      <c r="N63" s="216"/>
      <c r="O63" s="252">
        <f>(TabB3[[#This Row],[förderfähiger 
Betrag nach Prüfung ÖIF (€)]]-TabB3[[#This Row],[eingereichter
Betrag (€)]])*IF(TabB3[[#This Row],[Stich-
probe]]&gt;0,1,0)</f>
        <v>0</v>
      </c>
      <c r="P63" s="215"/>
      <c r="Q63" s="215"/>
      <c r="R63" s="215"/>
      <c r="S63" s="253"/>
      <c r="T63" s="6"/>
      <c r="U63" s="6" t="str">
        <f>IF(ISERROR(VLOOKUP(TabB3[[#This Row],[Grund für Differenz]],Datenquelle!$F$3:$G$17,2,FALSE)),"",VLOOKUP(TabB3[[#This Row],[Grund für Differenz]],Datenquelle!$F$3:$G$17,2,FALSE))</f>
        <v/>
      </c>
      <c r="V63" s="253"/>
      <c r="W63" s="259"/>
      <c r="X63" s="259"/>
      <c r="Y63" s="259"/>
      <c r="Z63" s="259"/>
      <c r="AA63" s="259"/>
      <c r="AB63" s="259"/>
      <c r="AC63" s="259"/>
      <c r="AD63" s="259"/>
      <c r="AE63" s="300"/>
      <c r="AF63" s="251" t="str">
        <f>IF(OR(TabB3[[#This Row],[eingereichter
Betrag (€)]]=0,TabB3[[#This Row],[eingereichter
Betrag (€)]]=""),"",COUNTA($M$6:$M63)-COUNTIF(($M$6:$M63),0))</f>
        <v/>
      </c>
      <c r="AG63" s="255">
        <f t="shared" ca="1" si="0"/>
        <v>0.79663965845029894</v>
      </c>
      <c r="AH63" s="256">
        <f>IF(TabB3[[#This Row],[Lfd.
Nr. f.
Stich-
probe]]&lt;&gt;"",TabB3[[#This Row],[Zufalls-
zahl]],0)</f>
        <v>0</v>
      </c>
      <c r="AI63" s="257">
        <f>IF(TabB3[[#This Row],[Stich-
probe]]&gt;0,IF(TabB3[[#This Row],[Differenz
förderfähig/
eingereicht nach Prüfung ÖIF (€)]]&lt;&gt;0,1,0),0)</f>
        <v>0</v>
      </c>
      <c r="AJ63" s="258">
        <f>IF(TabB3[[#This Row],[Stich-
probe]]=0,0,TabB3[[#This Row],[Stich-
probe]]*TabB3[[#This Row],[Differenz
förderfähig/
eingereicht nach Prüfung ÖIF (€)]]/TabB3[[#This Row],[eingereichter
Betrag (€)]]*-1)</f>
        <v>0</v>
      </c>
      <c r="AK63" s="2"/>
    </row>
    <row r="64" spans="2:37" x14ac:dyDescent="0.2">
      <c r="B64" s="2"/>
      <c r="C64" s="251">
        <f>IF(TabB3[[#This Row],[Zufalls-
zahl wenn
lfd. Nr.]]=0,0,IF(RANK(TabB3[[#This Row],[Zufalls-
zahl wenn
lfd. Nr.]],TabB3[Zufalls-
zahl wenn
lfd. Nr.])&lt;=TabB3[[#Totals],[Zufalls-
zahl]],1,0))</f>
        <v>0</v>
      </c>
      <c r="D64" s="194" t="s">
        <v>23</v>
      </c>
      <c r="E64" s="207">
        <v>58</v>
      </c>
      <c r="F64" s="7"/>
      <c r="G64" s="17"/>
      <c r="H64" s="38"/>
      <c r="I64" s="4"/>
      <c r="J64" s="4"/>
      <c r="K64" s="4"/>
      <c r="L64" s="4"/>
      <c r="M64" s="128"/>
      <c r="N64" s="216"/>
      <c r="O64" s="252">
        <f>(TabB3[[#This Row],[förderfähiger 
Betrag nach Prüfung ÖIF (€)]]-TabB3[[#This Row],[eingereichter
Betrag (€)]])*IF(TabB3[[#This Row],[Stich-
probe]]&gt;0,1,0)</f>
        <v>0</v>
      </c>
      <c r="P64" s="215"/>
      <c r="Q64" s="215"/>
      <c r="R64" s="215"/>
      <c r="S64" s="253"/>
      <c r="T64" s="6"/>
      <c r="U64" s="6" t="str">
        <f>IF(ISERROR(VLOOKUP(TabB3[[#This Row],[Grund für Differenz]],Datenquelle!$F$3:$G$17,2,FALSE)),"",VLOOKUP(TabB3[[#This Row],[Grund für Differenz]],Datenquelle!$F$3:$G$17,2,FALSE))</f>
        <v/>
      </c>
      <c r="V64" s="253"/>
      <c r="W64" s="259"/>
      <c r="X64" s="259"/>
      <c r="Y64" s="259"/>
      <c r="Z64" s="259"/>
      <c r="AA64" s="259"/>
      <c r="AB64" s="259"/>
      <c r="AC64" s="259"/>
      <c r="AD64" s="259"/>
      <c r="AE64" s="300"/>
      <c r="AF64" s="251" t="str">
        <f>IF(OR(TabB3[[#This Row],[eingereichter
Betrag (€)]]=0,TabB3[[#This Row],[eingereichter
Betrag (€)]]=""),"",COUNTA($M$6:$M64)-COUNTIF(($M$6:$M64),0))</f>
        <v/>
      </c>
      <c r="AG64" s="255">
        <f t="shared" ca="1" si="0"/>
        <v>0.90207318833828321</v>
      </c>
      <c r="AH64" s="256">
        <f>IF(TabB3[[#This Row],[Lfd.
Nr. f.
Stich-
probe]]&lt;&gt;"",TabB3[[#This Row],[Zufalls-
zahl]],0)</f>
        <v>0</v>
      </c>
      <c r="AI64" s="257">
        <f>IF(TabB3[[#This Row],[Stich-
probe]]&gt;0,IF(TabB3[[#This Row],[Differenz
förderfähig/
eingereicht nach Prüfung ÖIF (€)]]&lt;&gt;0,1,0),0)</f>
        <v>0</v>
      </c>
      <c r="AJ64" s="258">
        <f>IF(TabB3[[#This Row],[Stich-
probe]]=0,0,TabB3[[#This Row],[Stich-
probe]]*TabB3[[#This Row],[Differenz
förderfähig/
eingereicht nach Prüfung ÖIF (€)]]/TabB3[[#This Row],[eingereichter
Betrag (€)]]*-1)</f>
        <v>0</v>
      </c>
      <c r="AK64" s="2"/>
    </row>
    <row r="65" spans="1:58" x14ac:dyDescent="0.2">
      <c r="B65" s="2"/>
      <c r="C65" s="251">
        <f>IF(TabB3[[#This Row],[Zufalls-
zahl wenn
lfd. Nr.]]=0,0,IF(RANK(TabB3[[#This Row],[Zufalls-
zahl wenn
lfd. Nr.]],TabB3[Zufalls-
zahl wenn
lfd. Nr.])&lt;=TabB3[[#Totals],[Zufalls-
zahl]],1,0))</f>
        <v>0</v>
      </c>
      <c r="D65" s="194" t="s">
        <v>23</v>
      </c>
      <c r="E65" s="207">
        <v>59</v>
      </c>
      <c r="F65" s="7"/>
      <c r="G65" s="17"/>
      <c r="H65" s="38"/>
      <c r="I65" s="4"/>
      <c r="J65" s="4"/>
      <c r="K65" s="4"/>
      <c r="L65" s="4"/>
      <c r="M65" s="128"/>
      <c r="N65" s="216"/>
      <c r="O65" s="252">
        <f>(TabB3[[#This Row],[förderfähiger 
Betrag nach Prüfung ÖIF (€)]]-TabB3[[#This Row],[eingereichter
Betrag (€)]])*IF(TabB3[[#This Row],[Stich-
probe]]&gt;0,1,0)</f>
        <v>0</v>
      </c>
      <c r="P65" s="215"/>
      <c r="Q65" s="215"/>
      <c r="R65" s="215"/>
      <c r="S65" s="253"/>
      <c r="T65" s="6"/>
      <c r="U65" s="6" t="str">
        <f>IF(ISERROR(VLOOKUP(TabB3[[#This Row],[Grund für Differenz]],Datenquelle!$F$3:$G$17,2,FALSE)),"",VLOOKUP(TabB3[[#This Row],[Grund für Differenz]],Datenquelle!$F$3:$G$17,2,FALSE))</f>
        <v/>
      </c>
      <c r="V65" s="253"/>
      <c r="W65" s="259"/>
      <c r="X65" s="259"/>
      <c r="Y65" s="259"/>
      <c r="Z65" s="259"/>
      <c r="AA65" s="259"/>
      <c r="AB65" s="259"/>
      <c r="AC65" s="259"/>
      <c r="AD65" s="259"/>
      <c r="AE65" s="300"/>
      <c r="AF65" s="251" t="str">
        <f>IF(OR(TabB3[[#This Row],[eingereichter
Betrag (€)]]=0,TabB3[[#This Row],[eingereichter
Betrag (€)]]=""),"",COUNTA($M$6:$M65)-COUNTIF(($M$6:$M65),0))</f>
        <v/>
      </c>
      <c r="AG65" s="255">
        <f t="shared" ca="1" si="0"/>
        <v>0.14425496072630484</v>
      </c>
      <c r="AH65" s="256">
        <f>IF(TabB3[[#This Row],[Lfd.
Nr. f.
Stich-
probe]]&lt;&gt;"",TabB3[[#This Row],[Zufalls-
zahl]],0)</f>
        <v>0</v>
      </c>
      <c r="AI65" s="257">
        <f>IF(TabB3[[#This Row],[Stich-
probe]]&gt;0,IF(TabB3[[#This Row],[Differenz
förderfähig/
eingereicht nach Prüfung ÖIF (€)]]&lt;&gt;0,1,0),0)</f>
        <v>0</v>
      </c>
      <c r="AJ65" s="258">
        <f>IF(TabB3[[#This Row],[Stich-
probe]]=0,0,TabB3[[#This Row],[Stich-
probe]]*TabB3[[#This Row],[Differenz
förderfähig/
eingereicht nach Prüfung ÖIF (€)]]/TabB3[[#This Row],[eingereichter
Betrag (€)]]*-1)</f>
        <v>0</v>
      </c>
      <c r="AK65" s="2"/>
    </row>
    <row r="66" spans="1:58" x14ac:dyDescent="0.2">
      <c r="B66" s="2"/>
      <c r="C66" s="251">
        <f>IF(TabB3[[#This Row],[Zufalls-
zahl wenn
lfd. Nr.]]=0,0,IF(RANK(TabB3[[#This Row],[Zufalls-
zahl wenn
lfd. Nr.]],TabB3[Zufalls-
zahl wenn
lfd. Nr.])&lt;=TabB3[[#Totals],[Zufalls-
zahl]],1,0))</f>
        <v>0</v>
      </c>
      <c r="D66" s="194" t="s">
        <v>23</v>
      </c>
      <c r="E66" s="207">
        <v>60</v>
      </c>
      <c r="F66" s="7"/>
      <c r="G66" s="17"/>
      <c r="H66" s="38"/>
      <c r="I66" s="4"/>
      <c r="J66" s="4"/>
      <c r="K66" s="4"/>
      <c r="L66" s="4"/>
      <c r="M66" s="128"/>
      <c r="N66" s="216"/>
      <c r="O66" s="252">
        <f>(TabB3[[#This Row],[förderfähiger 
Betrag nach Prüfung ÖIF (€)]]-TabB3[[#This Row],[eingereichter
Betrag (€)]])*IF(TabB3[[#This Row],[Stich-
probe]]&gt;0,1,0)</f>
        <v>0</v>
      </c>
      <c r="P66" s="215"/>
      <c r="Q66" s="215"/>
      <c r="R66" s="215"/>
      <c r="S66" s="253"/>
      <c r="T66" s="6"/>
      <c r="U66" s="6" t="str">
        <f>IF(ISERROR(VLOOKUP(TabB3[[#This Row],[Grund für Differenz]],Datenquelle!$F$3:$G$17,2,FALSE)),"",VLOOKUP(TabB3[[#This Row],[Grund für Differenz]],Datenquelle!$F$3:$G$17,2,FALSE))</f>
        <v/>
      </c>
      <c r="V66" s="253"/>
      <c r="W66" s="259"/>
      <c r="X66" s="259"/>
      <c r="Y66" s="259"/>
      <c r="Z66" s="259"/>
      <c r="AA66" s="259"/>
      <c r="AB66" s="259"/>
      <c r="AC66" s="259"/>
      <c r="AD66" s="259"/>
      <c r="AE66" s="300"/>
      <c r="AF66" s="251" t="str">
        <f>IF(OR(TabB3[[#This Row],[eingereichter
Betrag (€)]]=0,TabB3[[#This Row],[eingereichter
Betrag (€)]]=""),"",COUNTA($M$6:$M66)-COUNTIF(($M$6:$M66),0))</f>
        <v/>
      </c>
      <c r="AG66" s="255">
        <f t="shared" ca="1" si="0"/>
        <v>0.73663941342490546</v>
      </c>
      <c r="AH66" s="256">
        <f>IF(TabB3[[#This Row],[Lfd.
Nr. f.
Stich-
probe]]&lt;&gt;"",TabB3[[#This Row],[Zufalls-
zahl]],0)</f>
        <v>0</v>
      </c>
      <c r="AI66" s="257">
        <f>IF(TabB3[[#This Row],[Stich-
probe]]&gt;0,IF(TabB3[[#This Row],[Differenz
förderfähig/
eingereicht nach Prüfung ÖIF (€)]]&lt;&gt;0,1,0),0)</f>
        <v>0</v>
      </c>
      <c r="AJ66" s="258">
        <f>IF(TabB3[[#This Row],[Stich-
probe]]=0,0,TabB3[[#This Row],[Stich-
probe]]*TabB3[[#This Row],[Differenz
förderfähig/
eingereicht nach Prüfung ÖIF (€)]]/TabB3[[#This Row],[eingereichter
Betrag (€)]]*-1)</f>
        <v>0</v>
      </c>
      <c r="AK66" s="2"/>
    </row>
    <row r="67" spans="1:58" x14ac:dyDescent="0.2">
      <c r="B67" s="2"/>
      <c r="C67" s="251">
        <f>IF(TabB3[[#This Row],[Zufalls-
zahl wenn
lfd. Nr.]]=0,0,IF(RANK(TabB3[[#This Row],[Zufalls-
zahl wenn
lfd. Nr.]],TabB3[Zufalls-
zahl wenn
lfd. Nr.])&lt;=TabB3[[#Totals],[Zufalls-
zahl]],1,0))</f>
        <v>0</v>
      </c>
      <c r="D67" s="194" t="s">
        <v>23</v>
      </c>
      <c r="E67" s="207">
        <v>61</v>
      </c>
      <c r="F67" s="7"/>
      <c r="G67" s="17"/>
      <c r="H67" s="38"/>
      <c r="I67" s="4"/>
      <c r="J67" s="4"/>
      <c r="K67" s="4"/>
      <c r="L67" s="4"/>
      <c r="M67" s="128"/>
      <c r="N67" s="216"/>
      <c r="O67" s="252">
        <f>(TabB3[[#This Row],[förderfähiger 
Betrag nach Prüfung ÖIF (€)]]-TabB3[[#This Row],[eingereichter
Betrag (€)]])*IF(TabB3[[#This Row],[Stich-
probe]]&gt;0,1,0)</f>
        <v>0</v>
      </c>
      <c r="P67" s="215"/>
      <c r="Q67" s="215"/>
      <c r="R67" s="215"/>
      <c r="S67" s="253"/>
      <c r="T67" s="6"/>
      <c r="U67" s="6" t="str">
        <f>IF(ISERROR(VLOOKUP(TabB3[[#This Row],[Grund für Differenz]],Datenquelle!$F$3:$G$17,2,FALSE)),"",VLOOKUP(TabB3[[#This Row],[Grund für Differenz]],Datenquelle!$F$3:$G$17,2,FALSE))</f>
        <v/>
      </c>
      <c r="V67" s="253"/>
      <c r="W67" s="259"/>
      <c r="X67" s="259"/>
      <c r="Y67" s="259"/>
      <c r="Z67" s="259"/>
      <c r="AA67" s="259"/>
      <c r="AB67" s="259"/>
      <c r="AC67" s="259"/>
      <c r="AD67" s="259"/>
      <c r="AE67" s="300"/>
      <c r="AF67" s="251" t="str">
        <f>IF(OR(TabB3[[#This Row],[eingereichter
Betrag (€)]]=0,TabB3[[#This Row],[eingereichter
Betrag (€)]]=""),"",COUNTA($M$6:$M67)-COUNTIF(($M$6:$M67),0))</f>
        <v/>
      </c>
      <c r="AG67" s="255">
        <f t="shared" ca="1" si="0"/>
        <v>0.27711833016984511</v>
      </c>
      <c r="AH67" s="256">
        <f>IF(TabB3[[#This Row],[Lfd.
Nr. f.
Stich-
probe]]&lt;&gt;"",TabB3[[#This Row],[Zufalls-
zahl]],0)</f>
        <v>0</v>
      </c>
      <c r="AI67" s="257">
        <f>IF(TabB3[[#This Row],[Stich-
probe]]&gt;0,IF(TabB3[[#This Row],[Differenz
förderfähig/
eingereicht nach Prüfung ÖIF (€)]]&lt;&gt;0,1,0),0)</f>
        <v>0</v>
      </c>
      <c r="AJ67" s="258">
        <f>IF(TabB3[[#This Row],[Stich-
probe]]=0,0,TabB3[[#This Row],[Stich-
probe]]*TabB3[[#This Row],[Differenz
förderfähig/
eingereicht nach Prüfung ÖIF (€)]]/TabB3[[#This Row],[eingereichter
Betrag (€)]]*-1)</f>
        <v>0</v>
      </c>
      <c r="AK67" s="2"/>
    </row>
    <row r="68" spans="1:58" x14ac:dyDescent="0.2">
      <c r="B68" s="2"/>
      <c r="C68" s="251">
        <f>IF(TabB3[[#This Row],[Zufalls-
zahl wenn
lfd. Nr.]]=0,0,IF(RANK(TabB3[[#This Row],[Zufalls-
zahl wenn
lfd. Nr.]],TabB3[Zufalls-
zahl wenn
lfd. Nr.])&lt;=TabB3[[#Totals],[Zufalls-
zahl]],1,0))</f>
        <v>0</v>
      </c>
      <c r="D68" s="194" t="s">
        <v>23</v>
      </c>
      <c r="E68" s="207">
        <v>62</v>
      </c>
      <c r="F68" s="7"/>
      <c r="G68" s="17"/>
      <c r="H68" s="38"/>
      <c r="I68" s="4"/>
      <c r="J68" s="4"/>
      <c r="K68" s="4"/>
      <c r="L68" s="4"/>
      <c r="M68" s="128"/>
      <c r="N68" s="216"/>
      <c r="O68" s="252">
        <f>(TabB3[[#This Row],[förderfähiger 
Betrag nach Prüfung ÖIF (€)]]-TabB3[[#This Row],[eingereichter
Betrag (€)]])*IF(TabB3[[#This Row],[Stich-
probe]]&gt;0,1,0)</f>
        <v>0</v>
      </c>
      <c r="P68" s="215"/>
      <c r="Q68" s="215"/>
      <c r="R68" s="215"/>
      <c r="S68" s="253"/>
      <c r="T68" s="6"/>
      <c r="U68" s="6" t="str">
        <f>IF(ISERROR(VLOOKUP(TabB3[[#This Row],[Grund für Differenz]],Datenquelle!$F$3:$G$17,2,FALSE)),"",VLOOKUP(TabB3[[#This Row],[Grund für Differenz]],Datenquelle!$F$3:$G$17,2,FALSE))</f>
        <v/>
      </c>
      <c r="V68" s="253"/>
      <c r="W68" s="259"/>
      <c r="X68" s="259"/>
      <c r="Y68" s="259"/>
      <c r="Z68" s="259"/>
      <c r="AA68" s="259"/>
      <c r="AB68" s="259"/>
      <c r="AC68" s="259"/>
      <c r="AD68" s="259"/>
      <c r="AE68" s="300"/>
      <c r="AF68" s="251" t="str">
        <f>IF(OR(TabB3[[#This Row],[eingereichter
Betrag (€)]]=0,TabB3[[#This Row],[eingereichter
Betrag (€)]]=""),"",COUNTA($M$6:$M68)-COUNTIF(($M$6:$M68),0))</f>
        <v/>
      </c>
      <c r="AG68" s="255">
        <f t="shared" ca="1" si="0"/>
        <v>6.7143467955173119E-2</v>
      </c>
      <c r="AH68" s="256">
        <f>IF(TabB3[[#This Row],[Lfd.
Nr. f.
Stich-
probe]]&lt;&gt;"",TabB3[[#This Row],[Zufalls-
zahl]],0)</f>
        <v>0</v>
      </c>
      <c r="AI68" s="257">
        <f>IF(TabB3[[#This Row],[Stich-
probe]]&gt;0,IF(TabB3[[#This Row],[Differenz
förderfähig/
eingereicht nach Prüfung ÖIF (€)]]&lt;&gt;0,1,0),0)</f>
        <v>0</v>
      </c>
      <c r="AJ68" s="258">
        <f>IF(TabB3[[#This Row],[Stich-
probe]]=0,0,TabB3[[#This Row],[Stich-
probe]]*TabB3[[#This Row],[Differenz
förderfähig/
eingereicht nach Prüfung ÖIF (€)]]/TabB3[[#This Row],[eingereichter
Betrag (€)]]*-1)</f>
        <v>0</v>
      </c>
      <c r="AK68" s="2"/>
    </row>
    <row r="69" spans="1:58" x14ac:dyDescent="0.2">
      <c r="B69" s="2"/>
      <c r="C69" s="251">
        <f>IF(TabB3[[#This Row],[Zufalls-
zahl wenn
lfd. Nr.]]=0,0,IF(RANK(TabB3[[#This Row],[Zufalls-
zahl wenn
lfd. Nr.]],TabB3[Zufalls-
zahl wenn
lfd. Nr.])&lt;=TabB3[[#Totals],[Zufalls-
zahl]],1,0))</f>
        <v>0</v>
      </c>
      <c r="D69" s="194" t="s">
        <v>23</v>
      </c>
      <c r="E69" s="207">
        <v>63</v>
      </c>
      <c r="F69" s="7"/>
      <c r="G69" s="17"/>
      <c r="H69" s="38"/>
      <c r="I69" s="4"/>
      <c r="J69" s="4"/>
      <c r="K69" s="4"/>
      <c r="L69" s="4"/>
      <c r="M69" s="128"/>
      <c r="N69" s="216"/>
      <c r="O69" s="252">
        <f>(TabB3[[#This Row],[förderfähiger 
Betrag nach Prüfung ÖIF (€)]]-TabB3[[#This Row],[eingereichter
Betrag (€)]])*IF(TabB3[[#This Row],[Stich-
probe]]&gt;0,1,0)</f>
        <v>0</v>
      </c>
      <c r="P69" s="215"/>
      <c r="Q69" s="215"/>
      <c r="R69" s="215"/>
      <c r="S69" s="253"/>
      <c r="T69" s="6"/>
      <c r="U69" s="6" t="str">
        <f>IF(ISERROR(VLOOKUP(TabB3[[#This Row],[Grund für Differenz]],Datenquelle!$F$3:$G$17,2,FALSE)),"",VLOOKUP(TabB3[[#This Row],[Grund für Differenz]],Datenquelle!$F$3:$G$17,2,FALSE))</f>
        <v/>
      </c>
      <c r="V69" s="253"/>
      <c r="W69" s="259"/>
      <c r="X69" s="259"/>
      <c r="Y69" s="259"/>
      <c r="Z69" s="259"/>
      <c r="AA69" s="259"/>
      <c r="AB69" s="259"/>
      <c r="AC69" s="259"/>
      <c r="AD69" s="259"/>
      <c r="AE69" s="300"/>
      <c r="AF69" s="251" t="str">
        <f>IF(OR(TabB3[[#This Row],[eingereichter
Betrag (€)]]=0,TabB3[[#This Row],[eingereichter
Betrag (€)]]=""),"",COUNTA($M$6:$M69)-COUNTIF(($M$6:$M69),0))</f>
        <v/>
      </c>
      <c r="AG69" s="255">
        <f t="shared" ca="1" si="0"/>
        <v>0.69586107113893214</v>
      </c>
      <c r="AH69" s="256">
        <f>IF(TabB3[[#This Row],[Lfd.
Nr. f.
Stich-
probe]]&lt;&gt;"",TabB3[[#This Row],[Zufalls-
zahl]],0)</f>
        <v>0</v>
      </c>
      <c r="AI69" s="257">
        <f>IF(TabB3[[#This Row],[Stich-
probe]]&gt;0,IF(TabB3[[#This Row],[Differenz
förderfähig/
eingereicht nach Prüfung ÖIF (€)]]&lt;&gt;0,1,0),0)</f>
        <v>0</v>
      </c>
      <c r="AJ69" s="258">
        <f>IF(TabB3[[#This Row],[Stich-
probe]]=0,0,TabB3[[#This Row],[Stich-
probe]]*TabB3[[#This Row],[Differenz
förderfähig/
eingereicht nach Prüfung ÖIF (€)]]/TabB3[[#This Row],[eingereichter
Betrag (€)]]*-1)</f>
        <v>0</v>
      </c>
      <c r="AK69" s="2"/>
    </row>
    <row r="70" spans="1:58" x14ac:dyDescent="0.2">
      <c r="B70" s="2"/>
      <c r="C70" s="251">
        <f>IF(TabB3[[#This Row],[Zufalls-
zahl wenn
lfd. Nr.]]=0,0,IF(RANK(TabB3[[#This Row],[Zufalls-
zahl wenn
lfd. Nr.]],TabB3[Zufalls-
zahl wenn
lfd. Nr.])&lt;=TabB3[[#Totals],[Zufalls-
zahl]],1,0))</f>
        <v>0</v>
      </c>
      <c r="D70" s="194" t="s">
        <v>23</v>
      </c>
      <c r="E70" s="207">
        <v>64</v>
      </c>
      <c r="F70" s="7"/>
      <c r="G70" s="17"/>
      <c r="H70" s="38"/>
      <c r="I70" s="4"/>
      <c r="J70" s="4"/>
      <c r="K70" s="4"/>
      <c r="L70" s="4"/>
      <c r="M70" s="128"/>
      <c r="N70" s="216"/>
      <c r="O70" s="252">
        <f>(TabB3[[#This Row],[förderfähiger 
Betrag nach Prüfung ÖIF (€)]]-TabB3[[#This Row],[eingereichter
Betrag (€)]])*IF(TabB3[[#This Row],[Stich-
probe]]&gt;0,1,0)</f>
        <v>0</v>
      </c>
      <c r="P70" s="215"/>
      <c r="Q70" s="215"/>
      <c r="R70" s="215"/>
      <c r="S70" s="253"/>
      <c r="T70" s="6"/>
      <c r="U70" s="6" t="str">
        <f>IF(ISERROR(VLOOKUP(TabB3[[#This Row],[Grund für Differenz]],Datenquelle!$F$3:$G$17,2,FALSE)),"",VLOOKUP(TabB3[[#This Row],[Grund für Differenz]],Datenquelle!$F$3:$G$17,2,FALSE))</f>
        <v/>
      </c>
      <c r="V70" s="253"/>
      <c r="W70" s="259"/>
      <c r="X70" s="259"/>
      <c r="Y70" s="259"/>
      <c r="Z70" s="259"/>
      <c r="AA70" s="259"/>
      <c r="AB70" s="259"/>
      <c r="AC70" s="259"/>
      <c r="AD70" s="259"/>
      <c r="AE70" s="300"/>
      <c r="AF70" s="251" t="str">
        <f>IF(OR(TabB3[[#This Row],[eingereichter
Betrag (€)]]=0,TabB3[[#This Row],[eingereichter
Betrag (€)]]=""),"",COUNTA($M$6:$M70)-COUNTIF(($M$6:$M70),0))</f>
        <v/>
      </c>
      <c r="AG70" s="255">
        <f t="shared" ref="AG70:AG133" ca="1" si="1">RAND()</f>
        <v>0.16865098595165129</v>
      </c>
      <c r="AH70" s="256">
        <f>IF(TabB3[[#This Row],[Lfd.
Nr. f.
Stich-
probe]]&lt;&gt;"",TabB3[[#This Row],[Zufalls-
zahl]],0)</f>
        <v>0</v>
      </c>
      <c r="AI70" s="257">
        <f>IF(TabB3[[#This Row],[Stich-
probe]]&gt;0,IF(TabB3[[#This Row],[Differenz
förderfähig/
eingereicht nach Prüfung ÖIF (€)]]&lt;&gt;0,1,0),0)</f>
        <v>0</v>
      </c>
      <c r="AJ70" s="258">
        <f>IF(TabB3[[#This Row],[Stich-
probe]]=0,0,TabB3[[#This Row],[Stich-
probe]]*TabB3[[#This Row],[Differenz
förderfähig/
eingereicht nach Prüfung ÖIF (€)]]/TabB3[[#This Row],[eingereichter
Betrag (€)]]*-1)</f>
        <v>0</v>
      </c>
      <c r="AK70" s="2"/>
    </row>
    <row r="71" spans="1:58" x14ac:dyDescent="0.2">
      <c r="B71" s="2"/>
      <c r="C71" s="251">
        <f>IF(TabB3[[#This Row],[Zufalls-
zahl wenn
lfd. Nr.]]=0,0,IF(RANK(TabB3[[#This Row],[Zufalls-
zahl wenn
lfd. Nr.]],TabB3[Zufalls-
zahl wenn
lfd. Nr.])&lt;=TabB3[[#Totals],[Zufalls-
zahl]],1,0))</f>
        <v>0</v>
      </c>
      <c r="D71" s="194" t="s">
        <v>23</v>
      </c>
      <c r="E71" s="207">
        <v>65</v>
      </c>
      <c r="F71" s="7"/>
      <c r="G71" s="17"/>
      <c r="H71" s="38"/>
      <c r="I71" s="4"/>
      <c r="J71" s="4"/>
      <c r="K71" s="4"/>
      <c r="L71" s="4"/>
      <c r="M71" s="128"/>
      <c r="N71" s="216"/>
      <c r="O71" s="252">
        <f>(TabB3[[#This Row],[förderfähiger 
Betrag nach Prüfung ÖIF (€)]]-TabB3[[#This Row],[eingereichter
Betrag (€)]])*IF(TabB3[[#This Row],[Stich-
probe]]&gt;0,1,0)</f>
        <v>0</v>
      </c>
      <c r="P71" s="215"/>
      <c r="Q71" s="215"/>
      <c r="R71" s="215"/>
      <c r="S71" s="253"/>
      <c r="T71" s="6"/>
      <c r="U71" s="6" t="str">
        <f>IF(ISERROR(VLOOKUP(TabB3[[#This Row],[Grund für Differenz]],Datenquelle!$F$3:$G$17,2,FALSE)),"",VLOOKUP(TabB3[[#This Row],[Grund für Differenz]],Datenquelle!$F$3:$G$17,2,FALSE))</f>
        <v/>
      </c>
      <c r="V71" s="253"/>
      <c r="W71" s="259"/>
      <c r="X71" s="259"/>
      <c r="Y71" s="259"/>
      <c r="Z71" s="259"/>
      <c r="AA71" s="259"/>
      <c r="AB71" s="259"/>
      <c r="AC71" s="259"/>
      <c r="AD71" s="259"/>
      <c r="AE71" s="300"/>
      <c r="AF71" s="251" t="str">
        <f>IF(OR(TabB3[[#This Row],[eingereichter
Betrag (€)]]=0,TabB3[[#This Row],[eingereichter
Betrag (€)]]=""),"",COUNTA($M$6:$M71)-COUNTIF(($M$6:$M71),0))</f>
        <v/>
      </c>
      <c r="AG71" s="255">
        <f t="shared" ca="1" si="1"/>
        <v>0.48285201292209257</v>
      </c>
      <c r="AH71" s="256">
        <f>IF(TabB3[[#This Row],[Lfd.
Nr. f.
Stich-
probe]]&lt;&gt;"",TabB3[[#This Row],[Zufalls-
zahl]],0)</f>
        <v>0</v>
      </c>
      <c r="AI71" s="257">
        <f>IF(TabB3[[#This Row],[Stich-
probe]]&gt;0,IF(TabB3[[#This Row],[Differenz
förderfähig/
eingereicht nach Prüfung ÖIF (€)]]&lt;&gt;0,1,0),0)</f>
        <v>0</v>
      </c>
      <c r="AJ71" s="258">
        <f>IF(TabB3[[#This Row],[Stich-
probe]]=0,0,TabB3[[#This Row],[Stich-
probe]]*TabB3[[#This Row],[Differenz
förderfähig/
eingereicht nach Prüfung ÖIF (€)]]/TabB3[[#This Row],[eingereichter
Betrag (€)]]*-1)</f>
        <v>0</v>
      </c>
      <c r="AK71" s="2"/>
    </row>
    <row r="72" spans="1:58" s="224" customFormat="1" x14ac:dyDescent="0.2">
      <c r="A72" s="19"/>
      <c r="B72" s="19"/>
      <c r="C72" s="226">
        <f>IF(TabB3[[#This Row],[Zufalls-
zahl wenn
lfd. Nr.]]=0,0,IF(RANK(TabB3[[#This Row],[Zufalls-
zahl wenn
lfd. Nr.]],TabB3[Zufalls-
zahl wenn
lfd. Nr.])&lt;=TabB3[[#Totals],[Zufalls-
zahl]],1,0))</f>
        <v>0</v>
      </c>
      <c r="D72" s="194" t="s">
        <v>23</v>
      </c>
      <c r="E72" s="207">
        <v>66</v>
      </c>
      <c r="F72" s="8"/>
      <c r="G72" s="18"/>
      <c r="H72" s="39"/>
      <c r="I72" s="33"/>
      <c r="J72" s="33"/>
      <c r="K72" s="33"/>
      <c r="L72" s="33"/>
      <c r="M72" s="129"/>
      <c r="N72" s="260"/>
      <c r="O72" s="261">
        <f>(TabB3[[#This Row],[förderfähiger 
Betrag nach Prüfung ÖIF (€)]]-TabB3[[#This Row],[eingereichter
Betrag (€)]])*IF(TabB3[[#This Row],[Stich-
probe]]&gt;0,1,0)</f>
        <v>0</v>
      </c>
      <c r="P72" s="19"/>
      <c r="Q72" s="19"/>
      <c r="R72" s="19"/>
      <c r="S72" s="253"/>
      <c r="T72" s="226"/>
      <c r="U72" s="226" t="str">
        <f>IF(ISERROR(VLOOKUP(TabB3[[#This Row],[Grund für Differenz]],Datenquelle!$F$3:$G$17,2,FALSE)),"",VLOOKUP(TabB3[[#This Row],[Grund für Differenz]],Datenquelle!$F$3:$G$17,2,FALSE))</f>
        <v/>
      </c>
      <c r="V72" s="253"/>
      <c r="W72" s="206"/>
      <c r="X72" s="206"/>
      <c r="Y72" s="206"/>
      <c r="Z72" s="206"/>
      <c r="AA72" s="206"/>
      <c r="AB72" s="206"/>
      <c r="AC72" s="206"/>
      <c r="AD72" s="206"/>
      <c r="AE72" s="301"/>
      <c r="AF72" s="226" t="str">
        <f>IF(OR(TabB3[[#This Row],[eingereichter
Betrag (€)]]=0,TabB3[[#This Row],[eingereichter
Betrag (€)]]=""),"",COUNTA($M$6:$M72)-COUNTIF(($M$6:$M72),0))</f>
        <v/>
      </c>
      <c r="AG72" s="262">
        <f t="shared" ca="1" si="1"/>
        <v>0.26496139063405455</v>
      </c>
      <c r="AH72" s="262">
        <f>IF(TabB3[[#This Row],[Lfd.
Nr. f.
Stich-
probe]]&lt;&gt;"",TabB3[[#This Row],[Zufalls-
zahl]],0)</f>
        <v>0</v>
      </c>
      <c r="AI72" s="263">
        <f>IF(TabB3[[#This Row],[Stich-
probe]]&gt;0,IF(TabB3[[#This Row],[Differenz
förderfähig/
eingereicht nach Prüfung ÖIF (€)]]&lt;&gt;0,1,0),0)</f>
        <v>0</v>
      </c>
      <c r="AJ72" s="264">
        <f>IF(TabB3[[#This Row],[Stich-
probe]]=0,0,TabB3[[#This Row],[Stich-
probe]]*TabB3[[#This Row],[Differenz
förderfähig/
eingereicht nach Prüfung ÖIF (€)]]/TabB3[[#This Row],[eingereichter
Betrag (€)]]*-1)</f>
        <v>0</v>
      </c>
      <c r="AK72" s="200"/>
      <c r="AL72" s="200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</row>
    <row r="73" spans="1:58" s="224" customFormat="1" x14ac:dyDescent="0.2">
      <c r="A73" s="19"/>
      <c r="B73" s="19"/>
      <c r="C73" s="226">
        <f>IF(TabB3[[#This Row],[Zufalls-
zahl wenn
lfd. Nr.]]=0,0,IF(RANK(TabB3[[#This Row],[Zufalls-
zahl wenn
lfd. Nr.]],TabB3[Zufalls-
zahl wenn
lfd. Nr.])&lt;=TabB3[[#Totals],[Zufalls-
zahl]],1,0))</f>
        <v>0</v>
      </c>
      <c r="D73" s="194" t="s">
        <v>23</v>
      </c>
      <c r="E73" s="207">
        <v>67</v>
      </c>
      <c r="F73" s="8"/>
      <c r="G73" s="18"/>
      <c r="H73" s="39"/>
      <c r="I73" s="33"/>
      <c r="J73" s="33"/>
      <c r="K73" s="33"/>
      <c r="L73" s="33"/>
      <c r="M73" s="129"/>
      <c r="N73" s="260"/>
      <c r="O73" s="261">
        <f>(TabB3[[#This Row],[förderfähiger 
Betrag nach Prüfung ÖIF (€)]]-TabB3[[#This Row],[eingereichter
Betrag (€)]])*IF(TabB3[[#This Row],[Stich-
probe]]&gt;0,1,0)</f>
        <v>0</v>
      </c>
      <c r="P73" s="19"/>
      <c r="Q73" s="19"/>
      <c r="R73" s="19"/>
      <c r="S73" s="253"/>
      <c r="T73" s="226"/>
      <c r="U73" s="226" t="str">
        <f>IF(ISERROR(VLOOKUP(TabB3[[#This Row],[Grund für Differenz]],Datenquelle!$F$3:$G$17,2,FALSE)),"",VLOOKUP(TabB3[[#This Row],[Grund für Differenz]],Datenquelle!$F$3:$G$17,2,FALSE))</f>
        <v/>
      </c>
      <c r="V73" s="253"/>
      <c r="W73" s="206"/>
      <c r="X73" s="206"/>
      <c r="Y73" s="206"/>
      <c r="Z73" s="206"/>
      <c r="AA73" s="206"/>
      <c r="AB73" s="206"/>
      <c r="AC73" s="206"/>
      <c r="AD73" s="206"/>
      <c r="AE73" s="301"/>
      <c r="AF73" s="226" t="str">
        <f>IF(OR(TabB3[[#This Row],[eingereichter
Betrag (€)]]=0,TabB3[[#This Row],[eingereichter
Betrag (€)]]=""),"",COUNTA($M$6:$M73)-COUNTIF(($M$6:$M73),0))</f>
        <v/>
      </c>
      <c r="AG73" s="262">
        <f t="shared" ca="1" si="1"/>
        <v>0.97466872400369409</v>
      </c>
      <c r="AH73" s="262">
        <f>IF(TabB3[[#This Row],[Lfd.
Nr. f.
Stich-
probe]]&lt;&gt;"",TabB3[[#This Row],[Zufalls-
zahl]],0)</f>
        <v>0</v>
      </c>
      <c r="AI73" s="263">
        <f>IF(TabB3[[#This Row],[Stich-
probe]]&gt;0,IF(TabB3[[#This Row],[Differenz
förderfähig/
eingereicht nach Prüfung ÖIF (€)]]&lt;&gt;0,1,0),0)</f>
        <v>0</v>
      </c>
      <c r="AJ73" s="264">
        <f>IF(TabB3[[#This Row],[Stich-
probe]]=0,0,TabB3[[#This Row],[Stich-
probe]]*TabB3[[#This Row],[Differenz
förderfähig/
eingereicht nach Prüfung ÖIF (€)]]/TabB3[[#This Row],[eingereichter
Betrag (€)]]*-1)</f>
        <v>0</v>
      </c>
      <c r="AK73" s="200"/>
      <c r="AL73" s="200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</row>
    <row r="74" spans="1:58" s="224" customFormat="1" x14ac:dyDescent="0.2">
      <c r="A74" s="19"/>
      <c r="B74" s="19"/>
      <c r="C74" s="226">
        <f>IF(TabB3[[#This Row],[Zufalls-
zahl wenn
lfd. Nr.]]=0,0,IF(RANK(TabB3[[#This Row],[Zufalls-
zahl wenn
lfd. Nr.]],TabB3[Zufalls-
zahl wenn
lfd. Nr.])&lt;=TabB3[[#Totals],[Zufalls-
zahl]],1,0))</f>
        <v>0</v>
      </c>
      <c r="D74" s="194" t="s">
        <v>23</v>
      </c>
      <c r="E74" s="207">
        <v>68</v>
      </c>
      <c r="F74" s="8"/>
      <c r="G74" s="18"/>
      <c r="H74" s="39"/>
      <c r="I74" s="33"/>
      <c r="J74" s="33"/>
      <c r="K74" s="33"/>
      <c r="L74" s="33"/>
      <c r="M74" s="129"/>
      <c r="N74" s="260"/>
      <c r="O74" s="261">
        <f>(TabB3[[#This Row],[förderfähiger 
Betrag nach Prüfung ÖIF (€)]]-TabB3[[#This Row],[eingereichter
Betrag (€)]])*IF(TabB3[[#This Row],[Stich-
probe]]&gt;0,1,0)</f>
        <v>0</v>
      </c>
      <c r="P74" s="19"/>
      <c r="Q74" s="19"/>
      <c r="R74" s="19"/>
      <c r="S74" s="253"/>
      <c r="T74" s="226"/>
      <c r="U74" s="226" t="str">
        <f>IF(ISERROR(VLOOKUP(TabB3[[#This Row],[Grund für Differenz]],Datenquelle!$F$3:$G$17,2,FALSE)),"",VLOOKUP(TabB3[[#This Row],[Grund für Differenz]],Datenquelle!$F$3:$G$17,2,FALSE))</f>
        <v/>
      </c>
      <c r="V74" s="253"/>
      <c r="W74" s="206"/>
      <c r="X74" s="206"/>
      <c r="Y74" s="206"/>
      <c r="Z74" s="206"/>
      <c r="AA74" s="206"/>
      <c r="AB74" s="206"/>
      <c r="AC74" s="206"/>
      <c r="AD74" s="206"/>
      <c r="AE74" s="301"/>
      <c r="AF74" s="226" t="str">
        <f>IF(OR(TabB3[[#This Row],[eingereichter
Betrag (€)]]=0,TabB3[[#This Row],[eingereichter
Betrag (€)]]=""),"",COUNTA($M$6:$M74)-COUNTIF(($M$6:$M74),0))</f>
        <v/>
      </c>
      <c r="AG74" s="262">
        <f t="shared" ca="1" si="1"/>
        <v>0.33055842968981097</v>
      </c>
      <c r="AH74" s="262">
        <f>IF(TabB3[[#This Row],[Lfd.
Nr. f.
Stich-
probe]]&lt;&gt;"",TabB3[[#This Row],[Zufalls-
zahl]],0)</f>
        <v>0</v>
      </c>
      <c r="AI74" s="263">
        <f>IF(TabB3[[#This Row],[Stich-
probe]]&gt;0,IF(TabB3[[#This Row],[Differenz
förderfähig/
eingereicht nach Prüfung ÖIF (€)]]&lt;&gt;0,1,0),0)</f>
        <v>0</v>
      </c>
      <c r="AJ74" s="264">
        <f>IF(TabB3[[#This Row],[Stich-
probe]]=0,0,TabB3[[#This Row],[Stich-
probe]]*TabB3[[#This Row],[Differenz
förderfähig/
eingereicht nach Prüfung ÖIF (€)]]/TabB3[[#This Row],[eingereichter
Betrag (€)]]*-1)</f>
        <v>0</v>
      </c>
      <c r="AK74" s="200"/>
      <c r="AL74" s="200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</row>
    <row r="75" spans="1:58" s="224" customFormat="1" x14ac:dyDescent="0.2">
      <c r="A75" s="19"/>
      <c r="B75" s="19"/>
      <c r="C75" s="226">
        <f>IF(TabB3[[#This Row],[Zufalls-
zahl wenn
lfd. Nr.]]=0,0,IF(RANK(TabB3[[#This Row],[Zufalls-
zahl wenn
lfd. Nr.]],TabB3[Zufalls-
zahl wenn
lfd. Nr.])&lt;=TabB3[[#Totals],[Zufalls-
zahl]],1,0))</f>
        <v>0</v>
      </c>
      <c r="D75" s="194" t="s">
        <v>23</v>
      </c>
      <c r="E75" s="207">
        <v>69</v>
      </c>
      <c r="F75" s="8"/>
      <c r="G75" s="18"/>
      <c r="H75" s="39"/>
      <c r="I75" s="33"/>
      <c r="J75" s="33"/>
      <c r="K75" s="33"/>
      <c r="L75" s="33"/>
      <c r="M75" s="129"/>
      <c r="N75" s="260"/>
      <c r="O75" s="261">
        <f>(TabB3[[#This Row],[förderfähiger 
Betrag nach Prüfung ÖIF (€)]]-TabB3[[#This Row],[eingereichter
Betrag (€)]])*IF(TabB3[[#This Row],[Stich-
probe]]&gt;0,1,0)</f>
        <v>0</v>
      </c>
      <c r="P75" s="19"/>
      <c r="Q75" s="19"/>
      <c r="R75" s="19"/>
      <c r="S75" s="253"/>
      <c r="T75" s="226"/>
      <c r="U75" s="226" t="str">
        <f>IF(ISERROR(VLOOKUP(TabB3[[#This Row],[Grund für Differenz]],Datenquelle!$F$3:$G$17,2,FALSE)),"",VLOOKUP(TabB3[[#This Row],[Grund für Differenz]],Datenquelle!$F$3:$G$17,2,FALSE))</f>
        <v/>
      </c>
      <c r="V75" s="253"/>
      <c r="W75" s="206"/>
      <c r="X75" s="206"/>
      <c r="Y75" s="206"/>
      <c r="Z75" s="206"/>
      <c r="AA75" s="206"/>
      <c r="AB75" s="206"/>
      <c r="AC75" s="206"/>
      <c r="AD75" s="206"/>
      <c r="AE75" s="301"/>
      <c r="AF75" s="226" t="str">
        <f>IF(OR(TabB3[[#This Row],[eingereichter
Betrag (€)]]=0,TabB3[[#This Row],[eingereichter
Betrag (€)]]=""),"",COUNTA($M$6:$M75)-COUNTIF(($M$6:$M75),0))</f>
        <v/>
      </c>
      <c r="AG75" s="262">
        <f t="shared" ca="1" si="1"/>
        <v>0.26542819674378981</v>
      </c>
      <c r="AH75" s="262">
        <f>IF(TabB3[[#This Row],[Lfd.
Nr. f.
Stich-
probe]]&lt;&gt;"",TabB3[[#This Row],[Zufalls-
zahl]],0)</f>
        <v>0</v>
      </c>
      <c r="AI75" s="263">
        <f>IF(TabB3[[#This Row],[Stich-
probe]]&gt;0,IF(TabB3[[#This Row],[Differenz
förderfähig/
eingereicht nach Prüfung ÖIF (€)]]&lt;&gt;0,1,0),0)</f>
        <v>0</v>
      </c>
      <c r="AJ75" s="264">
        <f>IF(TabB3[[#This Row],[Stich-
probe]]=0,0,TabB3[[#This Row],[Stich-
probe]]*TabB3[[#This Row],[Differenz
förderfähig/
eingereicht nach Prüfung ÖIF (€)]]/TabB3[[#This Row],[eingereichter
Betrag (€)]]*-1)</f>
        <v>0</v>
      </c>
      <c r="AK75" s="200"/>
      <c r="AL75" s="200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</row>
    <row r="76" spans="1:58" s="224" customFormat="1" x14ac:dyDescent="0.2">
      <c r="A76" s="19"/>
      <c r="B76" s="19"/>
      <c r="C76" s="226">
        <f>IF(TabB3[[#This Row],[Zufalls-
zahl wenn
lfd. Nr.]]=0,0,IF(RANK(TabB3[[#This Row],[Zufalls-
zahl wenn
lfd. Nr.]],TabB3[Zufalls-
zahl wenn
lfd. Nr.])&lt;=TabB3[[#Totals],[Zufalls-
zahl]],1,0))</f>
        <v>0</v>
      </c>
      <c r="D76" s="194" t="s">
        <v>23</v>
      </c>
      <c r="E76" s="207">
        <v>70</v>
      </c>
      <c r="F76" s="8"/>
      <c r="G76" s="18"/>
      <c r="H76" s="39"/>
      <c r="I76" s="33"/>
      <c r="J76" s="33"/>
      <c r="K76" s="33"/>
      <c r="L76" s="33"/>
      <c r="M76" s="129"/>
      <c r="N76" s="260"/>
      <c r="O76" s="261">
        <f>(TabB3[[#This Row],[förderfähiger 
Betrag nach Prüfung ÖIF (€)]]-TabB3[[#This Row],[eingereichter
Betrag (€)]])*IF(TabB3[[#This Row],[Stich-
probe]]&gt;0,1,0)</f>
        <v>0</v>
      </c>
      <c r="P76" s="19"/>
      <c r="Q76" s="19"/>
      <c r="R76" s="19"/>
      <c r="S76" s="253"/>
      <c r="T76" s="226"/>
      <c r="U76" s="226" t="str">
        <f>IF(ISERROR(VLOOKUP(TabB3[[#This Row],[Grund für Differenz]],Datenquelle!$F$3:$G$17,2,FALSE)),"",VLOOKUP(TabB3[[#This Row],[Grund für Differenz]],Datenquelle!$F$3:$G$17,2,FALSE))</f>
        <v/>
      </c>
      <c r="V76" s="253"/>
      <c r="W76" s="206"/>
      <c r="X76" s="206"/>
      <c r="Y76" s="206"/>
      <c r="Z76" s="206"/>
      <c r="AA76" s="206"/>
      <c r="AB76" s="206"/>
      <c r="AC76" s="206"/>
      <c r="AD76" s="206"/>
      <c r="AE76" s="301"/>
      <c r="AF76" s="226" t="str">
        <f>IF(OR(TabB3[[#This Row],[eingereichter
Betrag (€)]]=0,TabB3[[#This Row],[eingereichter
Betrag (€)]]=""),"",COUNTA($M$6:$M76)-COUNTIF(($M$6:$M76),0))</f>
        <v/>
      </c>
      <c r="AG76" s="262">
        <f t="shared" ca="1" si="1"/>
        <v>0.27313774252608902</v>
      </c>
      <c r="AH76" s="262">
        <f>IF(TabB3[[#This Row],[Lfd.
Nr. f.
Stich-
probe]]&lt;&gt;"",TabB3[[#This Row],[Zufalls-
zahl]],0)</f>
        <v>0</v>
      </c>
      <c r="AI76" s="263">
        <f>IF(TabB3[[#This Row],[Stich-
probe]]&gt;0,IF(TabB3[[#This Row],[Differenz
förderfähig/
eingereicht nach Prüfung ÖIF (€)]]&lt;&gt;0,1,0),0)</f>
        <v>0</v>
      </c>
      <c r="AJ76" s="264">
        <f>IF(TabB3[[#This Row],[Stich-
probe]]=0,0,TabB3[[#This Row],[Stich-
probe]]*TabB3[[#This Row],[Differenz
förderfähig/
eingereicht nach Prüfung ÖIF (€)]]/TabB3[[#This Row],[eingereichter
Betrag (€)]]*-1)</f>
        <v>0</v>
      </c>
      <c r="AK76" s="200"/>
      <c r="AL76" s="200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</row>
    <row r="77" spans="1:58" s="224" customFormat="1" x14ac:dyDescent="0.2">
      <c r="A77" s="19"/>
      <c r="B77" s="19"/>
      <c r="C77" s="228">
        <f>IF(TabB3[[#This Row],[Zufalls-
zahl wenn
lfd. Nr.]]=0,0,IF(RANK(TabB3[[#This Row],[Zufalls-
zahl wenn
lfd. Nr.]],TabB3[Zufalls-
zahl wenn
lfd. Nr.])&lt;=TabB3[[#Totals],[Zufalls-
zahl]],1,0))</f>
        <v>0</v>
      </c>
      <c r="D77" s="194" t="s">
        <v>23</v>
      </c>
      <c r="E77" s="207">
        <v>71</v>
      </c>
      <c r="F77" s="9"/>
      <c r="G77" s="17"/>
      <c r="H77" s="38"/>
      <c r="I77" s="34"/>
      <c r="J77" s="34"/>
      <c r="K77" s="34"/>
      <c r="L77" s="34"/>
      <c r="M77" s="128"/>
      <c r="N77" s="216"/>
      <c r="O77" s="252">
        <f>(TabB3[[#This Row],[förderfähiger 
Betrag nach Prüfung ÖIF (€)]]-TabB3[[#This Row],[eingereichter
Betrag (€)]])*IF(TabB3[[#This Row],[Stich-
probe]]&gt;0,1,0)</f>
        <v>0</v>
      </c>
      <c r="P77" s="2"/>
      <c r="Q77" s="2"/>
      <c r="R77" s="2"/>
      <c r="S77" s="265"/>
      <c r="T77" s="228"/>
      <c r="U77" s="228" t="str">
        <f>IF(ISERROR(VLOOKUP(TabB3[[#This Row],[Grund für Differenz]],Datenquelle!$F$3:$G$17,2,FALSE)),"",VLOOKUP(TabB3[[#This Row],[Grund für Differenz]],Datenquelle!$F$3:$G$17,2,FALSE))</f>
        <v/>
      </c>
      <c r="V77" s="265"/>
      <c r="W77" s="207"/>
      <c r="X77" s="207"/>
      <c r="Y77" s="207"/>
      <c r="Z77" s="207"/>
      <c r="AA77" s="207"/>
      <c r="AB77" s="207"/>
      <c r="AC77" s="207"/>
      <c r="AD77" s="207"/>
      <c r="AE77" s="302"/>
      <c r="AF77" s="266" t="str">
        <f>IF(OR(TabB3[[#This Row],[eingereichter
Betrag (€)]]=0,TabB3[[#This Row],[eingereichter
Betrag (€)]]=""),"",COUNTA($M$6:$M156)-COUNTIF(($M$6:$M156),0))</f>
        <v/>
      </c>
      <c r="AG77" s="255">
        <f t="shared" ca="1" si="1"/>
        <v>0.60188734968236557</v>
      </c>
      <c r="AH77" s="255">
        <f>IF(TabB3[[#This Row],[Lfd.
Nr. f.
Stich-
probe]]&lt;&gt;"",TabB3[[#This Row],[Zufalls-
zahl]],0)</f>
        <v>0</v>
      </c>
      <c r="AI77" s="267">
        <f>IF(TabB3[[#This Row],[Stich-
probe]]&gt;0,IF(TabB3[[#This Row],[Differenz
förderfähig/
eingereicht nach Prüfung ÖIF (€)]]&lt;&gt;0,1,0),0)</f>
        <v>0</v>
      </c>
      <c r="AJ77" s="268">
        <f>IF(TabB3[[#This Row],[Stich-
probe]]=0,0,TabB3[[#This Row],[Stich-
probe]]*TabB3[[#This Row],[Differenz
förderfähig/
eingereicht nach Prüfung ÖIF (€)]]/TabB3[[#This Row],[eingereichter
Betrag (€)]]*-1)</f>
        <v>0</v>
      </c>
      <c r="AK77" s="200"/>
      <c r="AL77" s="200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</row>
    <row r="78" spans="1:58" s="224" customFormat="1" x14ac:dyDescent="0.2">
      <c r="A78" s="19"/>
      <c r="B78" s="19"/>
      <c r="C78" s="226">
        <f>IF(TabB3[[#This Row],[Zufalls-
zahl wenn
lfd. Nr.]]=0,0,IF(RANK(TabB3[[#This Row],[Zufalls-
zahl wenn
lfd. Nr.]],TabB3[Zufalls-
zahl wenn
lfd. Nr.])&lt;=TabB3[[#Totals],[Zufalls-
zahl]],1,0))</f>
        <v>0</v>
      </c>
      <c r="D78" s="194" t="s">
        <v>23</v>
      </c>
      <c r="E78" s="207">
        <v>72</v>
      </c>
      <c r="F78" s="8"/>
      <c r="G78" s="37"/>
      <c r="H78" s="40"/>
      <c r="I78" s="33"/>
      <c r="J78" s="33"/>
      <c r="K78" s="33"/>
      <c r="L78" s="33"/>
      <c r="M78" s="129"/>
      <c r="N78" s="260"/>
      <c r="O78" s="269">
        <f>(TabB3[[#This Row],[förderfähiger 
Betrag nach Prüfung ÖIF (€)]]-TabB3[[#This Row],[eingereichter
Betrag (€)]])*IF(TabB3[[#This Row],[Stich-
probe]]&gt;0,1,0)</f>
        <v>0</v>
      </c>
      <c r="P78" s="19"/>
      <c r="Q78" s="19"/>
      <c r="R78" s="19"/>
      <c r="S78" s="270"/>
      <c r="T78" s="288"/>
      <c r="U78" s="288" t="str">
        <f>IF(ISERROR(VLOOKUP(TabB3[[#This Row],[Grund für Differenz]],Datenquelle!$F$3:$G$17,2,FALSE)),"",VLOOKUP(TabB3[[#This Row],[Grund für Differenz]],Datenquelle!$F$3:$G$17,2,FALSE))</f>
        <v/>
      </c>
      <c r="V78" s="270"/>
      <c r="W78" s="206"/>
      <c r="X78" s="206"/>
      <c r="Y78" s="206"/>
      <c r="Z78" s="206"/>
      <c r="AA78" s="206"/>
      <c r="AB78" s="206"/>
      <c r="AC78" s="206"/>
      <c r="AD78" s="206"/>
      <c r="AE78" s="301"/>
      <c r="AF78" s="226" t="str">
        <f>IF(OR(TabB3[[#This Row],[eingereichter
Betrag (€)]]=0,TabB3[[#This Row],[eingereichter
Betrag (€)]]=""),"",COUNTA($M$6:$M78)-COUNTIF(($M$6:$M78),0))</f>
        <v/>
      </c>
      <c r="AG78" s="262">
        <f t="shared" ca="1" si="1"/>
        <v>0.55449508650807022</v>
      </c>
      <c r="AH78" s="262">
        <f>IF(TabB3[[#This Row],[Lfd.
Nr. f.
Stich-
probe]]&lt;&gt;"",TabB3[[#This Row],[Zufalls-
zahl]],0)</f>
        <v>0</v>
      </c>
      <c r="AI78" s="271">
        <f>IF(TabB3[[#This Row],[Stich-
probe]]&gt;0,IF(TabB3[[#This Row],[Differenz
förderfähig/
eingereicht nach Prüfung ÖIF (€)]]&lt;&gt;0,1,0),0)</f>
        <v>0</v>
      </c>
      <c r="AJ78" s="272">
        <f>IF(TabB3[[#This Row],[Stich-
probe]]=0,0,TabB3[[#This Row],[Stich-
probe]]*TabB3[[#This Row],[Differenz
förderfähig/
eingereicht nach Prüfung ÖIF (€)]]/TabB3[[#This Row],[eingereichter
Betrag (€)]]*-1)</f>
        <v>0</v>
      </c>
      <c r="AK78" s="200"/>
      <c r="AL78" s="200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</row>
    <row r="79" spans="1:58" s="224" customFormat="1" x14ac:dyDescent="0.2">
      <c r="A79" s="19"/>
      <c r="B79" s="19"/>
      <c r="C79" s="226">
        <f>IF(TabB3[[#This Row],[Zufalls-
zahl wenn
lfd. Nr.]]=0,0,IF(RANK(TabB3[[#This Row],[Zufalls-
zahl wenn
lfd. Nr.]],TabB3[Zufalls-
zahl wenn
lfd. Nr.])&lt;=TabB3[[#Totals],[Zufalls-
zahl]],1,0))</f>
        <v>0</v>
      </c>
      <c r="D79" s="194" t="s">
        <v>23</v>
      </c>
      <c r="E79" s="207">
        <v>73</v>
      </c>
      <c r="F79" s="8"/>
      <c r="G79" s="37"/>
      <c r="H79" s="40"/>
      <c r="I79" s="33"/>
      <c r="J79" s="33"/>
      <c r="K79" s="33"/>
      <c r="L79" s="33"/>
      <c r="M79" s="129"/>
      <c r="N79" s="260"/>
      <c r="O79" s="269">
        <f>(TabB3[[#This Row],[förderfähiger 
Betrag nach Prüfung ÖIF (€)]]-TabB3[[#This Row],[eingereichter
Betrag (€)]])*IF(TabB3[[#This Row],[Stich-
probe]]&gt;0,1,0)</f>
        <v>0</v>
      </c>
      <c r="P79" s="19"/>
      <c r="Q79" s="19"/>
      <c r="R79" s="19"/>
      <c r="S79" s="270"/>
      <c r="T79" s="288"/>
      <c r="U79" s="288" t="str">
        <f>IF(ISERROR(VLOOKUP(TabB3[[#This Row],[Grund für Differenz]],Datenquelle!$F$3:$G$17,2,FALSE)),"",VLOOKUP(TabB3[[#This Row],[Grund für Differenz]],Datenquelle!$F$3:$G$17,2,FALSE))</f>
        <v/>
      </c>
      <c r="V79" s="270"/>
      <c r="W79" s="206"/>
      <c r="X79" s="206"/>
      <c r="Y79" s="206"/>
      <c r="Z79" s="206"/>
      <c r="AA79" s="206"/>
      <c r="AB79" s="206"/>
      <c r="AC79" s="206"/>
      <c r="AD79" s="206"/>
      <c r="AE79" s="301"/>
      <c r="AF79" s="226" t="str">
        <f>IF(OR(TabB3[[#This Row],[eingereichter
Betrag (€)]]=0,TabB3[[#This Row],[eingereichter
Betrag (€)]]=""),"",COUNTA($M$6:$M79)-COUNTIF(($M$6:$M79),0))</f>
        <v/>
      </c>
      <c r="AG79" s="262">
        <f t="shared" ca="1" si="1"/>
        <v>0.11009832658621721</v>
      </c>
      <c r="AH79" s="262">
        <f>IF(TabB3[[#This Row],[Lfd.
Nr. f.
Stich-
probe]]&lt;&gt;"",TabB3[[#This Row],[Zufalls-
zahl]],0)</f>
        <v>0</v>
      </c>
      <c r="AI79" s="271">
        <f>IF(TabB3[[#This Row],[Stich-
probe]]&gt;0,IF(TabB3[[#This Row],[Differenz
förderfähig/
eingereicht nach Prüfung ÖIF (€)]]&lt;&gt;0,1,0),0)</f>
        <v>0</v>
      </c>
      <c r="AJ79" s="272">
        <f>IF(TabB3[[#This Row],[Stich-
probe]]=0,0,TabB3[[#This Row],[Stich-
probe]]*TabB3[[#This Row],[Differenz
förderfähig/
eingereicht nach Prüfung ÖIF (€)]]/TabB3[[#This Row],[eingereichter
Betrag (€)]]*-1)</f>
        <v>0</v>
      </c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</row>
    <row r="80" spans="1:58" s="224" customFormat="1" x14ac:dyDescent="0.2">
      <c r="A80" s="19"/>
      <c r="B80" s="19"/>
      <c r="C80" s="226">
        <f>IF(TabB3[[#This Row],[Zufalls-
zahl wenn
lfd. Nr.]]=0,0,IF(RANK(TabB3[[#This Row],[Zufalls-
zahl wenn
lfd. Nr.]],TabB3[Zufalls-
zahl wenn
lfd. Nr.])&lt;=TabB3[[#Totals],[Zufalls-
zahl]],1,0))</f>
        <v>0</v>
      </c>
      <c r="D80" s="194" t="s">
        <v>23</v>
      </c>
      <c r="E80" s="207">
        <v>74</v>
      </c>
      <c r="F80" s="8"/>
      <c r="G80" s="37"/>
      <c r="H80" s="40"/>
      <c r="I80" s="33"/>
      <c r="J80" s="33"/>
      <c r="K80" s="33"/>
      <c r="L80" s="33"/>
      <c r="M80" s="129"/>
      <c r="N80" s="260"/>
      <c r="O80" s="269">
        <f>(TabB3[[#This Row],[förderfähiger 
Betrag nach Prüfung ÖIF (€)]]-TabB3[[#This Row],[eingereichter
Betrag (€)]])*IF(TabB3[[#This Row],[Stich-
probe]]&gt;0,1,0)</f>
        <v>0</v>
      </c>
      <c r="P80" s="19"/>
      <c r="Q80" s="19"/>
      <c r="R80" s="19"/>
      <c r="S80" s="270"/>
      <c r="T80" s="288"/>
      <c r="U80" s="288" t="str">
        <f>IF(ISERROR(VLOOKUP(TabB3[[#This Row],[Grund für Differenz]],Datenquelle!$F$3:$G$17,2,FALSE)),"",VLOOKUP(TabB3[[#This Row],[Grund für Differenz]],Datenquelle!$F$3:$G$17,2,FALSE))</f>
        <v/>
      </c>
      <c r="V80" s="270"/>
      <c r="W80" s="206"/>
      <c r="X80" s="206"/>
      <c r="Y80" s="206"/>
      <c r="Z80" s="206"/>
      <c r="AA80" s="206"/>
      <c r="AB80" s="206"/>
      <c r="AC80" s="206"/>
      <c r="AD80" s="206"/>
      <c r="AE80" s="301"/>
      <c r="AF80" s="226" t="str">
        <f>IF(OR(TabB3[[#This Row],[eingereichter
Betrag (€)]]=0,TabB3[[#This Row],[eingereichter
Betrag (€)]]=""),"",COUNTA($M$6:$M80)-COUNTIF(($M$6:$M80),0))</f>
        <v/>
      </c>
      <c r="AG80" s="262">
        <f t="shared" ca="1" si="1"/>
        <v>0.63286548172247759</v>
      </c>
      <c r="AH80" s="262">
        <f>IF(TabB3[[#This Row],[Lfd.
Nr. f.
Stich-
probe]]&lt;&gt;"",TabB3[[#This Row],[Zufalls-
zahl]],0)</f>
        <v>0</v>
      </c>
      <c r="AI80" s="271">
        <f>IF(TabB3[[#This Row],[Stich-
probe]]&gt;0,IF(TabB3[[#This Row],[Differenz
förderfähig/
eingereicht nach Prüfung ÖIF (€)]]&lt;&gt;0,1,0),0)</f>
        <v>0</v>
      </c>
      <c r="AJ80" s="272">
        <f>IF(TabB3[[#This Row],[Stich-
probe]]=0,0,TabB3[[#This Row],[Stich-
probe]]*TabB3[[#This Row],[Differenz
förderfähig/
eingereicht nach Prüfung ÖIF (€)]]/TabB3[[#This Row],[eingereichter
Betrag (€)]]*-1)</f>
        <v>0</v>
      </c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</row>
    <row r="81" spans="1:56" s="197" customFormat="1" x14ac:dyDescent="0.2">
      <c r="A81" s="19"/>
      <c r="B81" s="19"/>
      <c r="C81" s="226">
        <f>IF(TabB3[[#This Row],[Zufalls-
zahl wenn
lfd. Nr.]]=0,0,IF(RANK(TabB3[[#This Row],[Zufalls-
zahl wenn
lfd. Nr.]],TabB3[Zufalls-
zahl wenn
lfd. Nr.])&lt;=TabB3[[#Totals],[Zufalls-
zahl]],1,0))</f>
        <v>0</v>
      </c>
      <c r="D81" s="194" t="s">
        <v>23</v>
      </c>
      <c r="E81" s="207">
        <v>75</v>
      </c>
      <c r="F81" s="8"/>
      <c r="G81" s="37"/>
      <c r="H81" s="40"/>
      <c r="I81" s="33"/>
      <c r="J81" s="33"/>
      <c r="K81" s="33"/>
      <c r="L81" s="33"/>
      <c r="M81" s="129"/>
      <c r="N81" s="260"/>
      <c r="O81" s="269">
        <f>(TabB3[[#This Row],[förderfähiger 
Betrag nach Prüfung ÖIF (€)]]-TabB3[[#This Row],[eingereichter
Betrag (€)]])*IF(TabB3[[#This Row],[Stich-
probe]]&gt;0,1,0)</f>
        <v>0</v>
      </c>
      <c r="P81" s="19"/>
      <c r="Q81" s="19"/>
      <c r="R81" s="19"/>
      <c r="S81" s="270"/>
      <c r="T81" s="288"/>
      <c r="U81" s="288" t="str">
        <f>IF(ISERROR(VLOOKUP(TabB3[[#This Row],[Grund für Differenz]],Datenquelle!$F$3:$G$17,2,FALSE)),"",VLOOKUP(TabB3[[#This Row],[Grund für Differenz]],Datenquelle!$F$3:$G$17,2,FALSE))</f>
        <v/>
      </c>
      <c r="V81" s="270"/>
      <c r="W81" s="206"/>
      <c r="X81" s="206"/>
      <c r="Y81" s="206"/>
      <c r="Z81" s="206"/>
      <c r="AA81" s="206"/>
      <c r="AB81" s="206"/>
      <c r="AC81" s="206"/>
      <c r="AD81" s="206"/>
      <c r="AE81" s="301"/>
      <c r="AF81" s="226" t="str">
        <f>IF(OR(TabB3[[#This Row],[eingereichter
Betrag (€)]]=0,TabB3[[#This Row],[eingereichter
Betrag (€)]]=""),"",COUNTA($M$6:$M81)-COUNTIF(($M$6:$M81),0))</f>
        <v/>
      </c>
      <c r="AG81" s="262">
        <f t="shared" ca="1" si="1"/>
        <v>0.86298221959798838</v>
      </c>
      <c r="AH81" s="262">
        <f>IF(TabB3[[#This Row],[Lfd.
Nr. f.
Stich-
probe]]&lt;&gt;"",TabB3[[#This Row],[Zufalls-
zahl]],0)</f>
        <v>0</v>
      </c>
      <c r="AI81" s="271">
        <f>IF(TabB3[[#This Row],[Stich-
probe]]&gt;0,IF(TabB3[[#This Row],[Differenz
förderfähig/
eingereicht nach Prüfung ÖIF (€)]]&lt;&gt;0,1,0),0)</f>
        <v>0</v>
      </c>
      <c r="AJ81" s="272">
        <f>IF(TabB3[[#This Row],[Stich-
probe]]=0,0,TabB3[[#This Row],[Stich-
probe]]*TabB3[[#This Row],[Differenz
förderfähig/
eingereicht nach Prüfung ÖIF (€)]]/TabB3[[#This Row],[eingereichter
Betrag (€)]]*-1)</f>
        <v>0</v>
      </c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</row>
    <row r="82" spans="1:56" s="197" customFormat="1" x14ac:dyDescent="0.2">
      <c r="A82" s="19"/>
      <c r="B82" s="19"/>
      <c r="C82" s="226">
        <f>IF(TabB3[[#This Row],[Zufalls-
zahl wenn
lfd. Nr.]]=0,0,IF(RANK(TabB3[[#This Row],[Zufalls-
zahl wenn
lfd. Nr.]],TabB3[Zufalls-
zahl wenn
lfd. Nr.])&lt;=TabB3[[#Totals],[Zufalls-
zahl]],1,0))</f>
        <v>0</v>
      </c>
      <c r="D82" s="194" t="s">
        <v>23</v>
      </c>
      <c r="E82" s="207">
        <v>76</v>
      </c>
      <c r="F82" s="8"/>
      <c r="G82" s="37"/>
      <c r="H82" s="40"/>
      <c r="I82" s="33"/>
      <c r="J82" s="33"/>
      <c r="K82" s="33"/>
      <c r="L82" s="33"/>
      <c r="M82" s="129"/>
      <c r="N82" s="260"/>
      <c r="O82" s="269">
        <f>(TabB3[[#This Row],[förderfähiger 
Betrag nach Prüfung ÖIF (€)]]-TabB3[[#This Row],[eingereichter
Betrag (€)]])*IF(TabB3[[#This Row],[Stich-
probe]]&gt;0,1,0)</f>
        <v>0</v>
      </c>
      <c r="P82" s="19"/>
      <c r="Q82" s="19"/>
      <c r="R82" s="19"/>
      <c r="S82" s="270"/>
      <c r="T82" s="288"/>
      <c r="U82" s="288" t="str">
        <f>IF(ISERROR(VLOOKUP(TabB3[[#This Row],[Grund für Differenz]],Datenquelle!$F$3:$G$17,2,FALSE)),"",VLOOKUP(TabB3[[#This Row],[Grund für Differenz]],Datenquelle!$F$3:$G$17,2,FALSE))</f>
        <v/>
      </c>
      <c r="V82" s="270"/>
      <c r="W82" s="206"/>
      <c r="X82" s="206"/>
      <c r="Y82" s="206"/>
      <c r="Z82" s="206"/>
      <c r="AA82" s="206"/>
      <c r="AB82" s="206"/>
      <c r="AC82" s="206"/>
      <c r="AD82" s="206"/>
      <c r="AE82" s="301"/>
      <c r="AF82" s="226" t="str">
        <f>IF(OR(TabB3[[#This Row],[eingereichter
Betrag (€)]]=0,TabB3[[#This Row],[eingereichter
Betrag (€)]]=""),"",COUNTA($M$6:$M82)-COUNTIF(($M$6:$M82),0))</f>
        <v/>
      </c>
      <c r="AG82" s="262">
        <f t="shared" ca="1" si="1"/>
        <v>0.17145337345082812</v>
      </c>
      <c r="AH82" s="262">
        <f>IF(TabB3[[#This Row],[Lfd.
Nr. f.
Stich-
probe]]&lt;&gt;"",TabB3[[#This Row],[Zufalls-
zahl]],0)</f>
        <v>0</v>
      </c>
      <c r="AI82" s="271">
        <f>IF(TabB3[[#This Row],[Stich-
probe]]&gt;0,IF(TabB3[[#This Row],[Differenz
förderfähig/
eingereicht nach Prüfung ÖIF (€)]]&lt;&gt;0,1,0),0)</f>
        <v>0</v>
      </c>
      <c r="AJ82" s="272">
        <f>IF(TabB3[[#This Row],[Stich-
probe]]=0,0,TabB3[[#This Row],[Stich-
probe]]*TabB3[[#This Row],[Differenz
förderfähig/
eingereicht nach Prüfung ÖIF (€)]]/TabB3[[#This Row],[eingereichter
Betrag (€)]]*-1)</f>
        <v>0</v>
      </c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</row>
    <row r="83" spans="1:56" s="197" customFormat="1" x14ac:dyDescent="0.2">
      <c r="A83" s="19"/>
      <c r="B83" s="19"/>
      <c r="C83" s="226">
        <f>IF(TabB3[[#This Row],[Zufalls-
zahl wenn
lfd. Nr.]]=0,0,IF(RANK(TabB3[[#This Row],[Zufalls-
zahl wenn
lfd. Nr.]],TabB3[Zufalls-
zahl wenn
lfd. Nr.])&lt;=TabB3[[#Totals],[Zufalls-
zahl]],1,0))</f>
        <v>0</v>
      </c>
      <c r="D83" s="194" t="s">
        <v>23</v>
      </c>
      <c r="E83" s="207">
        <v>77</v>
      </c>
      <c r="F83" s="8"/>
      <c r="G83" s="37"/>
      <c r="H83" s="40"/>
      <c r="I83" s="33"/>
      <c r="J83" s="33"/>
      <c r="K83" s="33"/>
      <c r="L83" s="33"/>
      <c r="M83" s="129"/>
      <c r="N83" s="260"/>
      <c r="O83" s="269">
        <f>(TabB3[[#This Row],[förderfähiger 
Betrag nach Prüfung ÖIF (€)]]-TabB3[[#This Row],[eingereichter
Betrag (€)]])*IF(TabB3[[#This Row],[Stich-
probe]]&gt;0,1,0)</f>
        <v>0</v>
      </c>
      <c r="P83" s="19"/>
      <c r="Q83" s="19"/>
      <c r="R83" s="19"/>
      <c r="S83" s="270"/>
      <c r="T83" s="288"/>
      <c r="U83" s="288" t="str">
        <f>IF(ISERROR(VLOOKUP(TabB3[[#This Row],[Grund für Differenz]],Datenquelle!$F$3:$G$17,2,FALSE)),"",VLOOKUP(TabB3[[#This Row],[Grund für Differenz]],Datenquelle!$F$3:$G$17,2,FALSE))</f>
        <v/>
      </c>
      <c r="V83" s="270"/>
      <c r="W83" s="206"/>
      <c r="X83" s="206"/>
      <c r="Y83" s="206"/>
      <c r="Z83" s="206"/>
      <c r="AA83" s="206"/>
      <c r="AB83" s="206"/>
      <c r="AC83" s="206"/>
      <c r="AD83" s="206"/>
      <c r="AE83" s="301"/>
      <c r="AF83" s="226" t="str">
        <f>IF(OR(TabB3[[#This Row],[eingereichter
Betrag (€)]]=0,TabB3[[#This Row],[eingereichter
Betrag (€)]]=""),"",COUNTA($M$6:$M83)-COUNTIF(($M$6:$M83),0))</f>
        <v/>
      </c>
      <c r="AG83" s="262">
        <f t="shared" ca="1" si="1"/>
        <v>0.92043277360007469</v>
      </c>
      <c r="AH83" s="262">
        <f>IF(TabB3[[#This Row],[Lfd.
Nr. f.
Stich-
probe]]&lt;&gt;"",TabB3[[#This Row],[Zufalls-
zahl]],0)</f>
        <v>0</v>
      </c>
      <c r="AI83" s="271">
        <f>IF(TabB3[[#This Row],[Stich-
probe]]&gt;0,IF(TabB3[[#This Row],[Differenz
förderfähig/
eingereicht nach Prüfung ÖIF (€)]]&lt;&gt;0,1,0),0)</f>
        <v>0</v>
      </c>
      <c r="AJ83" s="272">
        <f>IF(TabB3[[#This Row],[Stich-
probe]]=0,0,TabB3[[#This Row],[Stich-
probe]]*TabB3[[#This Row],[Differenz
förderfähig/
eingereicht nach Prüfung ÖIF (€)]]/TabB3[[#This Row],[eingereichter
Betrag (€)]]*-1)</f>
        <v>0</v>
      </c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</row>
    <row r="84" spans="1:56" x14ac:dyDescent="0.2">
      <c r="C84" s="226">
        <f>IF(TabB3[[#This Row],[Zufalls-
zahl wenn
lfd. Nr.]]=0,0,IF(RANK(TabB3[[#This Row],[Zufalls-
zahl wenn
lfd. Nr.]],TabB3[Zufalls-
zahl wenn
lfd. Nr.])&lt;=TabB3[[#Totals],[Zufalls-
zahl]],1,0))</f>
        <v>0</v>
      </c>
      <c r="D84" s="194" t="s">
        <v>23</v>
      </c>
      <c r="E84" s="207">
        <v>78</v>
      </c>
      <c r="F84" s="8"/>
      <c r="G84" s="37"/>
      <c r="H84" s="40"/>
      <c r="I84" s="33"/>
      <c r="J84" s="33"/>
      <c r="K84" s="33"/>
      <c r="L84" s="33"/>
      <c r="M84" s="129"/>
      <c r="N84" s="260"/>
      <c r="O84" s="269">
        <f>(TabB3[[#This Row],[förderfähiger 
Betrag nach Prüfung ÖIF (€)]]-TabB3[[#This Row],[eingereichter
Betrag (€)]])*IF(TabB3[[#This Row],[Stich-
probe]]&gt;0,1,0)</f>
        <v>0</v>
      </c>
      <c r="P84" s="19"/>
      <c r="Q84" s="19"/>
      <c r="R84" s="19"/>
      <c r="S84" s="270"/>
      <c r="T84" s="288"/>
      <c r="U84" s="288" t="str">
        <f>IF(ISERROR(VLOOKUP(TabB3[[#This Row],[Grund für Differenz]],Datenquelle!$F$3:$G$17,2,FALSE)),"",VLOOKUP(TabB3[[#This Row],[Grund für Differenz]],Datenquelle!$F$3:$G$17,2,FALSE))</f>
        <v/>
      </c>
      <c r="V84" s="270"/>
      <c r="W84" s="206"/>
      <c r="X84" s="206"/>
      <c r="Y84" s="206"/>
      <c r="Z84" s="206"/>
      <c r="AA84" s="206"/>
      <c r="AB84" s="206"/>
      <c r="AC84" s="206"/>
      <c r="AD84" s="206"/>
      <c r="AE84" s="301"/>
      <c r="AF84" s="226" t="str">
        <f>IF(OR(TabB3[[#This Row],[eingereichter
Betrag (€)]]=0,TabB3[[#This Row],[eingereichter
Betrag (€)]]=""),"",COUNTA($M$6:$M84)-COUNTIF(($M$6:$M84),0))</f>
        <v/>
      </c>
      <c r="AG84" s="262">
        <f t="shared" ca="1" si="1"/>
        <v>0.71569858709301992</v>
      </c>
      <c r="AH84" s="262">
        <f>IF(TabB3[[#This Row],[Lfd.
Nr. f.
Stich-
probe]]&lt;&gt;"",TabB3[[#This Row],[Zufalls-
zahl]],0)</f>
        <v>0</v>
      </c>
      <c r="AI84" s="271">
        <f>IF(TabB3[[#This Row],[Stich-
probe]]&gt;0,IF(TabB3[[#This Row],[Differenz
förderfähig/
eingereicht nach Prüfung ÖIF (€)]]&lt;&gt;0,1,0),0)</f>
        <v>0</v>
      </c>
      <c r="AJ8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6" x14ac:dyDescent="0.2">
      <c r="C85" s="226">
        <f>IF(TabB3[[#This Row],[Zufalls-
zahl wenn
lfd. Nr.]]=0,0,IF(RANK(TabB3[[#This Row],[Zufalls-
zahl wenn
lfd. Nr.]],TabB3[Zufalls-
zahl wenn
lfd. Nr.])&lt;=TabB3[[#Totals],[Zufalls-
zahl]],1,0))</f>
        <v>0</v>
      </c>
      <c r="D85" s="194" t="s">
        <v>23</v>
      </c>
      <c r="E85" s="207">
        <v>79</v>
      </c>
      <c r="F85" s="8"/>
      <c r="G85" s="37"/>
      <c r="H85" s="40"/>
      <c r="I85" s="33"/>
      <c r="J85" s="33"/>
      <c r="K85" s="33"/>
      <c r="L85" s="33"/>
      <c r="M85" s="129"/>
      <c r="N85" s="260"/>
      <c r="O85" s="269">
        <f>(TabB3[[#This Row],[förderfähiger 
Betrag nach Prüfung ÖIF (€)]]-TabB3[[#This Row],[eingereichter
Betrag (€)]])*IF(TabB3[[#This Row],[Stich-
probe]]&gt;0,1,0)</f>
        <v>0</v>
      </c>
      <c r="P85" s="19"/>
      <c r="Q85" s="19"/>
      <c r="R85" s="19"/>
      <c r="S85" s="270"/>
      <c r="T85" s="288"/>
      <c r="U85" s="288" t="str">
        <f>IF(ISERROR(VLOOKUP(TabB3[[#This Row],[Grund für Differenz]],Datenquelle!$F$3:$G$17,2,FALSE)),"",VLOOKUP(TabB3[[#This Row],[Grund für Differenz]],Datenquelle!$F$3:$G$17,2,FALSE))</f>
        <v/>
      </c>
      <c r="V85" s="270"/>
      <c r="W85" s="206"/>
      <c r="X85" s="206"/>
      <c r="Y85" s="206"/>
      <c r="Z85" s="206"/>
      <c r="AA85" s="206"/>
      <c r="AB85" s="206"/>
      <c r="AC85" s="206"/>
      <c r="AD85" s="206"/>
      <c r="AE85" s="301"/>
      <c r="AF85" s="226" t="str">
        <f>IF(OR(TabB3[[#This Row],[eingereichter
Betrag (€)]]=0,TabB3[[#This Row],[eingereichter
Betrag (€)]]=""),"",COUNTA($M$6:$M85)-COUNTIF(($M$6:$M85),0))</f>
        <v/>
      </c>
      <c r="AG85" s="262">
        <f t="shared" ca="1" si="1"/>
        <v>9.0372757802192782E-2</v>
      </c>
      <c r="AH85" s="262">
        <f>IF(TabB3[[#This Row],[Lfd.
Nr. f.
Stich-
probe]]&lt;&gt;"",TabB3[[#This Row],[Zufalls-
zahl]],0)</f>
        <v>0</v>
      </c>
      <c r="AI85" s="271">
        <f>IF(TabB3[[#This Row],[Stich-
probe]]&gt;0,IF(TabB3[[#This Row],[Differenz
förderfähig/
eingereicht nach Prüfung ÖIF (€)]]&lt;&gt;0,1,0),0)</f>
        <v>0</v>
      </c>
      <c r="AJ8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6" x14ac:dyDescent="0.2">
      <c r="C86" s="226">
        <f>IF(TabB3[[#This Row],[Zufalls-
zahl wenn
lfd. Nr.]]=0,0,IF(RANK(TabB3[[#This Row],[Zufalls-
zahl wenn
lfd. Nr.]],TabB3[Zufalls-
zahl wenn
lfd. Nr.])&lt;=TabB3[[#Totals],[Zufalls-
zahl]],1,0))</f>
        <v>0</v>
      </c>
      <c r="D86" s="194" t="s">
        <v>23</v>
      </c>
      <c r="E86" s="207">
        <v>80</v>
      </c>
      <c r="F86" s="8"/>
      <c r="G86" s="37"/>
      <c r="H86" s="40"/>
      <c r="I86" s="33"/>
      <c r="J86" s="33"/>
      <c r="K86" s="33"/>
      <c r="L86" s="33"/>
      <c r="M86" s="129"/>
      <c r="N86" s="260"/>
      <c r="O86" s="269">
        <f>(TabB3[[#This Row],[förderfähiger 
Betrag nach Prüfung ÖIF (€)]]-TabB3[[#This Row],[eingereichter
Betrag (€)]])*IF(TabB3[[#This Row],[Stich-
probe]]&gt;0,1,0)</f>
        <v>0</v>
      </c>
      <c r="P86" s="19"/>
      <c r="Q86" s="19"/>
      <c r="R86" s="19"/>
      <c r="S86" s="270"/>
      <c r="T86" s="288"/>
      <c r="U86" s="288" t="str">
        <f>IF(ISERROR(VLOOKUP(TabB3[[#This Row],[Grund für Differenz]],Datenquelle!$F$3:$G$17,2,FALSE)),"",VLOOKUP(TabB3[[#This Row],[Grund für Differenz]],Datenquelle!$F$3:$G$17,2,FALSE))</f>
        <v/>
      </c>
      <c r="V86" s="270"/>
      <c r="W86" s="206"/>
      <c r="X86" s="206"/>
      <c r="Y86" s="206"/>
      <c r="Z86" s="206"/>
      <c r="AA86" s="206"/>
      <c r="AB86" s="206"/>
      <c r="AC86" s="206"/>
      <c r="AD86" s="206"/>
      <c r="AE86" s="301"/>
      <c r="AF86" s="226" t="str">
        <f>IF(OR(TabB3[[#This Row],[eingereichter
Betrag (€)]]=0,TabB3[[#This Row],[eingereichter
Betrag (€)]]=""),"",COUNTA($M$6:$M86)-COUNTIF(($M$6:$M86),0))</f>
        <v/>
      </c>
      <c r="AG86" s="262">
        <f t="shared" ca="1" si="1"/>
        <v>0.15166935615720611</v>
      </c>
      <c r="AH86" s="262">
        <f>IF(TabB3[[#This Row],[Lfd.
Nr. f.
Stich-
probe]]&lt;&gt;"",TabB3[[#This Row],[Zufalls-
zahl]],0)</f>
        <v>0</v>
      </c>
      <c r="AI86" s="271">
        <f>IF(TabB3[[#This Row],[Stich-
probe]]&gt;0,IF(TabB3[[#This Row],[Differenz
förderfähig/
eingereicht nach Prüfung ÖIF (€)]]&lt;&gt;0,1,0),0)</f>
        <v>0</v>
      </c>
      <c r="AJ8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6" x14ac:dyDescent="0.2">
      <c r="C87" s="226">
        <f>IF(TabB3[[#This Row],[Zufalls-
zahl wenn
lfd. Nr.]]=0,0,IF(RANK(TabB3[[#This Row],[Zufalls-
zahl wenn
lfd. Nr.]],TabB3[Zufalls-
zahl wenn
lfd. Nr.])&lt;=TabB3[[#Totals],[Zufalls-
zahl]],1,0))</f>
        <v>0</v>
      </c>
      <c r="D87" s="194" t="s">
        <v>23</v>
      </c>
      <c r="E87" s="207">
        <v>81</v>
      </c>
      <c r="F87" s="8"/>
      <c r="G87" s="37"/>
      <c r="H87" s="40"/>
      <c r="I87" s="33"/>
      <c r="J87" s="33"/>
      <c r="K87" s="33"/>
      <c r="L87" s="33"/>
      <c r="M87" s="129"/>
      <c r="N87" s="260"/>
      <c r="O87" s="269">
        <f>(TabB3[[#This Row],[förderfähiger 
Betrag nach Prüfung ÖIF (€)]]-TabB3[[#This Row],[eingereichter
Betrag (€)]])*IF(TabB3[[#This Row],[Stich-
probe]]&gt;0,1,0)</f>
        <v>0</v>
      </c>
      <c r="P87" s="19"/>
      <c r="Q87" s="19"/>
      <c r="R87" s="19"/>
      <c r="S87" s="270"/>
      <c r="T87" s="288"/>
      <c r="U87" s="288" t="str">
        <f>IF(ISERROR(VLOOKUP(TabB3[[#This Row],[Grund für Differenz]],Datenquelle!$F$3:$G$17,2,FALSE)),"",VLOOKUP(TabB3[[#This Row],[Grund für Differenz]],Datenquelle!$F$3:$G$17,2,FALSE))</f>
        <v/>
      </c>
      <c r="V87" s="270"/>
      <c r="W87" s="206"/>
      <c r="X87" s="206"/>
      <c r="Y87" s="206"/>
      <c r="Z87" s="206"/>
      <c r="AA87" s="206"/>
      <c r="AB87" s="206"/>
      <c r="AC87" s="206"/>
      <c r="AD87" s="206"/>
      <c r="AE87" s="301"/>
      <c r="AF87" s="226" t="str">
        <f>IF(OR(TabB3[[#This Row],[eingereichter
Betrag (€)]]=0,TabB3[[#This Row],[eingereichter
Betrag (€)]]=""),"",COUNTA($M$6:$M87)-COUNTIF(($M$6:$M87),0))</f>
        <v/>
      </c>
      <c r="AG87" s="262">
        <f t="shared" ca="1" si="1"/>
        <v>0.81321221349350581</v>
      </c>
      <c r="AH87" s="262">
        <f>IF(TabB3[[#This Row],[Lfd.
Nr. f.
Stich-
probe]]&lt;&gt;"",TabB3[[#This Row],[Zufalls-
zahl]],0)</f>
        <v>0</v>
      </c>
      <c r="AI87" s="271">
        <f>IF(TabB3[[#This Row],[Stich-
probe]]&gt;0,IF(TabB3[[#This Row],[Differenz
förderfähig/
eingereicht nach Prüfung ÖIF (€)]]&lt;&gt;0,1,0),0)</f>
        <v>0</v>
      </c>
      <c r="AJ8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6" x14ac:dyDescent="0.2">
      <c r="C88" s="226">
        <f>IF(TabB3[[#This Row],[Zufalls-
zahl wenn
lfd. Nr.]]=0,0,IF(RANK(TabB3[[#This Row],[Zufalls-
zahl wenn
lfd. Nr.]],TabB3[Zufalls-
zahl wenn
lfd. Nr.])&lt;=TabB3[[#Totals],[Zufalls-
zahl]],1,0))</f>
        <v>0</v>
      </c>
      <c r="D88" s="194" t="s">
        <v>23</v>
      </c>
      <c r="E88" s="207">
        <v>82</v>
      </c>
      <c r="F88" s="8"/>
      <c r="G88" s="37"/>
      <c r="H88" s="40"/>
      <c r="I88" s="33"/>
      <c r="J88" s="33"/>
      <c r="K88" s="33"/>
      <c r="L88" s="33"/>
      <c r="M88" s="129"/>
      <c r="N88" s="260"/>
      <c r="O88" s="269">
        <f>(TabB3[[#This Row],[förderfähiger 
Betrag nach Prüfung ÖIF (€)]]-TabB3[[#This Row],[eingereichter
Betrag (€)]])*IF(TabB3[[#This Row],[Stich-
probe]]&gt;0,1,0)</f>
        <v>0</v>
      </c>
      <c r="P88" s="19"/>
      <c r="Q88" s="19"/>
      <c r="R88" s="19"/>
      <c r="S88" s="270"/>
      <c r="T88" s="288"/>
      <c r="U88" s="288" t="str">
        <f>IF(ISERROR(VLOOKUP(TabB3[[#This Row],[Grund für Differenz]],Datenquelle!$F$3:$G$17,2,FALSE)),"",VLOOKUP(TabB3[[#This Row],[Grund für Differenz]],Datenquelle!$F$3:$G$17,2,FALSE))</f>
        <v/>
      </c>
      <c r="V88" s="270"/>
      <c r="W88" s="206"/>
      <c r="X88" s="206"/>
      <c r="Y88" s="206"/>
      <c r="Z88" s="206"/>
      <c r="AA88" s="206"/>
      <c r="AB88" s="206"/>
      <c r="AC88" s="206"/>
      <c r="AD88" s="206"/>
      <c r="AE88" s="301"/>
      <c r="AF88" s="226" t="str">
        <f>IF(OR(TabB3[[#This Row],[eingereichter
Betrag (€)]]=0,TabB3[[#This Row],[eingereichter
Betrag (€)]]=""),"",COUNTA($M$6:$M88)-COUNTIF(($M$6:$M88),0))</f>
        <v/>
      </c>
      <c r="AG88" s="262">
        <f t="shared" ca="1" si="1"/>
        <v>0.59315179478903979</v>
      </c>
      <c r="AH88" s="262">
        <f>IF(TabB3[[#This Row],[Lfd.
Nr. f.
Stich-
probe]]&lt;&gt;"",TabB3[[#This Row],[Zufalls-
zahl]],0)</f>
        <v>0</v>
      </c>
      <c r="AI88" s="271">
        <f>IF(TabB3[[#This Row],[Stich-
probe]]&gt;0,IF(TabB3[[#This Row],[Differenz
förderfähig/
eingereicht nach Prüfung ÖIF (€)]]&lt;&gt;0,1,0),0)</f>
        <v>0</v>
      </c>
      <c r="AJ8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6" x14ac:dyDescent="0.2">
      <c r="C89" s="226">
        <f>IF(TabB3[[#This Row],[Zufalls-
zahl wenn
lfd. Nr.]]=0,0,IF(RANK(TabB3[[#This Row],[Zufalls-
zahl wenn
lfd. Nr.]],TabB3[Zufalls-
zahl wenn
lfd. Nr.])&lt;=TabB3[[#Totals],[Zufalls-
zahl]],1,0))</f>
        <v>0</v>
      </c>
      <c r="D89" s="194" t="s">
        <v>23</v>
      </c>
      <c r="E89" s="207">
        <v>83</v>
      </c>
      <c r="F89" s="8"/>
      <c r="G89" s="37"/>
      <c r="H89" s="40"/>
      <c r="I89" s="33"/>
      <c r="J89" s="33"/>
      <c r="K89" s="33"/>
      <c r="L89" s="33"/>
      <c r="M89" s="129"/>
      <c r="N89" s="260"/>
      <c r="O89" s="269">
        <f>(TabB3[[#This Row],[förderfähiger 
Betrag nach Prüfung ÖIF (€)]]-TabB3[[#This Row],[eingereichter
Betrag (€)]])*IF(TabB3[[#This Row],[Stich-
probe]]&gt;0,1,0)</f>
        <v>0</v>
      </c>
      <c r="P89" s="19"/>
      <c r="Q89" s="19"/>
      <c r="R89" s="19"/>
      <c r="S89" s="270"/>
      <c r="T89" s="288"/>
      <c r="U89" s="288" t="str">
        <f>IF(ISERROR(VLOOKUP(TabB3[[#This Row],[Grund für Differenz]],Datenquelle!$F$3:$G$17,2,FALSE)),"",VLOOKUP(TabB3[[#This Row],[Grund für Differenz]],Datenquelle!$F$3:$G$17,2,FALSE))</f>
        <v/>
      </c>
      <c r="V89" s="270"/>
      <c r="W89" s="206"/>
      <c r="X89" s="206"/>
      <c r="Y89" s="206"/>
      <c r="Z89" s="206"/>
      <c r="AA89" s="206"/>
      <c r="AB89" s="206"/>
      <c r="AC89" s="206"/>
      <c r="AD89" s="206"/>
      <c r="AE89" s="301"/>
      <c r="AF89" s="226" t="str">
        <f>IF(OR(TabB3[[#This Row],[eingereichter
Betrag (€)]]=0,TabB3[[#This Row],[eingereichter
Betrag (€)]]=""),"",COUNTA($M$6:$M89)-COUNTIF(($M$6:$M89),0))</f>
        <v/>
      </c>
      <c r="AG89" s="262">
        <f t="shared" ca="1" si="1"/>
        <v>0.86463246171680941</v>
      </c>
      <c r="AH89" s="262">
        <f>IF(TabB3[[#This Row],[Lfd.
Nr. f.
Stich-
probe]]&lt;&gt;"",TabB3[[#This Row],[Zufalls-
zahl]],0)</f>
        <v>0</v>
      </c>
      <c r="AI89" s="271">
        <f>IF(TabB3[[#This Row],[Stich-
probe]]&gt;0,IF(TabB3[[#This Row],[Differenz
förderfähig/
eingereicht nach Prüfung ÖIF (€)]]&lt;&gt;0,1,0),0)</f>
        <v>0</v>
      </c>
      <c r="AJ8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6" x14ac:dyDescent="0.2">
      <c r="C90" s="226">
        <f>IF(TabB3[[#This Row],[Zufalls-
zahl wenn
lfd. Nr.]]=0,0,IF(RANK(TabB3[[#This Row],[Zufalls-
zahl wenn
lfd. Nr.]],TabB3[Zufalls-
zahl wenn
lfd. Nr.])&lt;=TabB3[[#Totals],[Zufalls-
zahl]],1,0))</f>
        <v>0</v>
      </c>
      <c r="D90" s="194" t="s">
        <v>23</v>
      </c>
      <c r="E90" s="207">
        <v>84</v>
      </c>
      <c r="F90" s="8"/>
      <c r="G90" s="37"/>
      <c r="H90" s="40"/>
      <c r="I90" s="33"/>
      <c r="J90" s="33"/>
      <c r="K90" s="33"/>
      <c r="L90" s="33"/>
      <c r="M90" s="129"/>
      <c r="N90" s="260"/>
      <c r="O90" s="269">
        <f>(TabB3[[#This Row],[förderfähiger 
Betrag nach Prüfung ÖIF (€)]]-TabB3[[#This Row],[eingereichter
Betrag (€)]])*IF(TabB3[[#This Row],[Stich-
probe]]&gt;0,1,0)</f>
        <v>0</v>
      </c>
      <c r="P90" s="19"/>
      <c r="Q90" s="19"/>
      <c r="R90" s="19"/>
      <c r="S90" s="270"/>
      <c r="T90" s="288"/>
      <c r="U90" s="288" t="str">
        <f>IF(ISERROR(VLOOKUP(TabB3[[#This Row],[Grund für Differenz]],Datenquelle!$F$3:$G$17,2,FALSE)),"",VLOOKUP(TabB3[[#This Row],[Grund für Differenz]],Datenquelle!$F$3:$G$17,2,FALSE))</f>
        <v/>
      </c>
      <c r="V90" s="270"/>
      <c r="W90" s="206"/>
      <c r="X90" s="206"/>
      <c r="Y90" s="206"/>
      <c r="Z90" s="206"/>
      <c r="AA90" s="206"/>
      <c r="AB90" s="206"/>
      <c r="AC90" s="206"/>
      <c r="AD90" s="206"/>
      <c r="AE90" s="301"/>
      <c r="AF90" s="226" t="str">
        <f>IF(OR(TabB3[[#This Row],[eingereichter
Betrag (€)]]=0,TabB3[[#This Row],[eingereichter
Betrag (€)]]=""),"",COUNTA($M$6:$M90)-COUNTIF(($M$6:$M90),0))</f>
        <v/>
      </c>
      <c r="AG90" s="262">
        <f t="shared" ca="1" si="1"/>
        <v>0.9999222343738785</v>
      </c>
      <c r="AH90" s="262">
        <f>IF(TabB3[[#This Row],[Lfd.
Nr. f.
Stich-
probe]]&lt;&gt;"",TabB3[[#This Row],[Zufalls-
zahl]],0)</f>
        <v>0</v>
      </c>
      <c r="AI90" s="271">
        <f>IF(TabB3[[#This Row],[Stich-
probe]]&gt;0,IF(TabB3[[#This Row],[Differenz
förderfähig/
eingereicht nach Prüfung ÖIF (€)]]&lt;&gt;0,1,0),0)</f>
        <v>0</v>
      </c>
      <c r="AJ9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6" x14ac:dyDescent="0.2">
      <c r="C91" s="226">
        <f>IF(TabB3[[#This Row],[Zufalls-
zahl wenn
lfd. Nr.]]=0,0,IF(RANK(TabB3[[#This Row],[Zufalls-
zahl wenn
lfd. Nr.]],TabB3[Zufalls-
zahl wenn
lfd. Nr.])&lt;=TabB3[[#Totals],[Zufalls-
zahl]],1,0))</f>
        <v>0</v>
      </c>
      <c r="D91" s="194" t="s">
        <v>23</v>
      </c>
      <c r="E91" s="207">
        <v>85</v>
      </c>
      <c r="F91" s="8"/>
      <c r="G91" s="37"/>
      <c r="H91" s="40"/>
      <c r="I91" s="33"/>
      <c r="J91" s="33"/>
      <c r="K91" s="33"/>
      <c r="L91" s="33"/>
      <c r="M91" s="129"/>
      <c r="N91" s="260"/>
      <c r="O91" s="269">
        <f>(TabB3[[#This Row],[förderfähiger 
Betrag nach Prüfung ÖIF (€)]]-TabB3[[#This Row],[eingereichter
Betrag (€)]])*IF(TabB3[[#This Row],[Stich-
probe]]&gt;0,1,0)</f>
        <v>0</v>
      </c>
      <c r="P91" s="19"/>
      <c r="Q91" s="19"/>
      <c r="R91" s="19"/>
      <c r="S91" s="270"/>
      <c r="T91" s="288"/>
      <c r="U91" s="288" t="str">
        <f>IF(ISERROR(VLOOKUP(TabB3[[#This Row],[Grund für Differenz]],Datenquelle!$F$3:$G$17,2,FALSE)),"",VLOOKUP(TabB3[[#This Row],[Grund für Differenz]],Datenquelle!$F$3:$G$17,2,FALSE))</f>
        <v/>
      </c>
      <c r="V91" s="270"/>
      <c r="W91" s="206"/>
      <c r="X91" s="206"/>
      <c r="Y91" s="206"/>
      <c r="Z91" s="206"/>
      <c r="AA91" s="206"/>
      <c r="AB91" s="206"/>
      <c r="AC91" s="206"/>
      <c r="AD91" s="206"/>
      <c r="AE91" s="301"/>
      <c r="AF91" s="226" t="str">
        <f>IF(OR(TabB3[[#This Row],[eingereichter
Betrag (€)]]=0,TabB3[[#This Row],[eingereichter
Betrag (€)]]=""),"",COUNTA($M$6:$M91)-COUNTIF(($M$6:$M91),0))</f>
        <v/>
      </c>
      <c r="AG91" s="262">
        <f t="shared" ca="1" si="1"/>
        <v>0.66332689978589232</v>
      </c>
      <c r="AH91" s="262">
        <f>IF(TabB3[[#This Row],[Lfd.
Nr. f.
Stich-
probe]]&lt;&gt;"",TabB3[[#This Row],[Zufalls-
zahl]],0)</f>
        <v>0</v>
      </c>
      <c r="AI91" s="271">
        <f>IF(TabB3[[#This Row],[Stich-
probe]]&gt;0,IF(TabB3[[#This Row],[Differenz
förderfähig/
eingereicht nach Prüfung ÖIF (€)]]&lt;&gt;0,1,0),0)</f>
        <v>0</v>
      </c>
      <c r="AJ9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6" x14ac:dyDescent="0.2">
      <c r="C92" s="226">
        <f>IF(TabB3[[#This Row],[Zufalls-
zahl wenn
lfd. Nr.]]=0,0,IF(RANK(TabB3[[#This Row],[Zufalls-
zahl wenn
lfd. Nr.]],TabB3[Zufalls-
zahl wenn
lfd. Nr.])&lt;=TabB3[[#Totals],[Zufalls-
zahl]],1,0))</f>
        <v>0</v>
      </c>
      <c r="D92" s="194" t="s">
        <v>23</v>
      </c>
      <c r="E92" s="207">
        <v>86</v>
      </c>
      <c r="F92" s="8"/>
      <c r="G92" s="37"/>
      <c r="H92" s="40"/>
      <c r="I92" s="33"/>
      <c r="J92" s="33"/>
      <c r="K92" s="33"/>
      <c r="L92" s="33"/>
      <c r="M92" s="129"/>
      <c r="N92" s="260"/>
      <c r="O92" s="269">
        <f>(TabB3[[#This Row],[förderfähiger 
Betrag nach Prüfung ÖIF (€)]]-TabB3[[#This Row],[eingereichter
Betrag (€)]])*IF(TabB3[[#This Row],[Stich-
probe]]&gt;0,1,0)</f>
        <v>0</v>
      </c>
      <c r="P92" s="19"/>
      <c r="Q92" s="19"/>
      <c r="R92" s="19"/>
      <c r="S92" s="270"/>
      <c r="T92" s="288"/>
      <c r="U92" s="288" t="str">
        <f>IF(ISERROR(VLOOKUP(TabB3[[#This Row],[Grund für Differenz]],Datenquelle!$F$3:$G$17,2,FALSE)),"",VLOOKUP(TabB3[[#This Row],[Grund für Differenz]],Datenquelle!$F$3:$G$17,2,FALSE))</f>
        <v/>
      </c>
      <c r="V92" s="270"/>
      <c r="W92" s="206"/>
      <c r="X92" s="206"/>
      <c r="Y92" s="206"/>
      <c r="Z92" s="206"/>
      <c r="AA92" s="206"/>
      <c r="AB92" s="206"/>
      <c r="AC92" s="206"/>
      <c r="AD92" s="206"/>
      <c r="AE92" s="301"/>
      <c r="AF92" s="226" t="str">
        <f>IF(OR(TabB3[[#This Row],[eingereichter
Betrag (€)]]=0,TabB3[[#This Row],[eingereichter
Betrag (€)]]=""),"",COUNTA($M$6:$M92)-COUNTIF(($M$6:$M92),0))</f>
        <v/>
      </c>
      <c r="AG92" s="262">
        <f t="shared" ca="1" si="1"/>
        <v>0.32279871677452565</v>
      </c>
      <c r="AH92" s="262">
        <f>IF(TabB3[[#This Row],[Lfd.
Nr. f.
Stich-
probe]]&lt;&gt;"",TabB3[[#This Row],[Zufalls-
zahl]],0)</f>
        <v>0</v>
      </c>
      <c r="AI92" s="271">
        <f>IF(TabB3[[#This Row],[Stich-
probe]]&gt;0,IF(TabB3[[#This Row],[Differenz
förderfähig/
eingereicht nach Prüfung ÖIF (€)]]&lt;&gt;0,1,0),0)</f>
        <v>0</v>
      </c>
      <c r="AJ9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6" x14ac:dyDescent="0.2">
      <c r="C93" s="226">
        <f>IF(TabB3[[#This Row],[Zufalls-
zahl wenn
lfd. Nr.]]=0,0,IF(RANK(TabB3[[#This Row],[Zufalls-
zahl wenn
lfd. Nr.]],TabB3[Zufalls-
zahl wenn
lfd. Nr.])&lt;=TabB3[[#Totals],[Zufalls-
zahl]],1,0))</f>
        <v>0</v>
      </c>
      <c r="D93" s="194" t="s">
        <v>23</v>
      </c>
      <c r="E93" s="207">
        <v>87</v>
      </c>
      <c r="F93" s="8"/>
      <c r="G93" s="37"/>
      <c r="H93" s="40"/>
      <c r="I93" s="33"/>
      <c r="J93" s="33"/>
      <c r="K93" s="33"/>
      <c r="L93" s="33"/>
      <c r="M93" s="129"/>
      <c r="N93" s="260"/>
      <c r="O93" s="269">
        <f>(TabB3[[#This Row],[förderfähiger 
Betrag nach Prüfung ÖIF (€)]]-TabB3[[#This Row],[eingereichter
Betrag (€)]])*IF(TabB3[[#This Row],[Stich-
probe]]&gt;0,1,0)</f>
        <v>0</v>
      </c>
      <c r="P93" s="19"/>
      <c r="Q93" s="19"/>
      <c r="R93" s="19"/>
      <c r="S93" s="270"/>
      <c r="T93" s="288"/>
      <c r="U93" s="288" t="str">
        <f>IF(ISERROR(VLOOKUP(TabB3[[#This Row],[Grund für Differenz]],Datenquelle!$F$3:$G$17,2,FALSE)),"",VLOOKUP(TabB3[[#This Row],[Grund für Differenz]],Datenquelle!$F$3:$G$17,2,FALSE))</f>
        <v/>
      </c>
      <c r="V93" s="270"/>
      <c r="W93" s="206"/>
      <c r="X93" s="206"/>
      <c r="Y93" s="206"/>
      <c r="Z93" s="206"/>
      <c r="AA93" s="206"/>
      <c r="AB93" s="206"/>
      <c r="AC93" s="206"/>
      <c r="AD93" s="206"/>
      <c r="AE93" s="301"/>
      <c r="AF93" s="226" t="str">
        <f>IF(OR(TabB3[[#This Row],[eingereichter
Betrag (€)]]=0,TabB3[[#This Row],[eingereichter
Betrag (€)]]=""),"",COUNTA($M$6:$M93)-COUNTIF(($M$6:$M93),0))</f>
        <v/>
      </c>
      <c r="AG93" s="262">
        <f t="shared" ca="1" si="1"/>
        <v>0.72325025482639593</v>
      </c>
      <c r="AH93" s="262">
        <f>IF(TabB3[[#This Row],[Lfd.
Nr. f.
Stich-
probe]]&lt;&gt;"",TabB3[[#This Row],[Zufalls-
zahl]],0)</f>
        <v>0</v>
      </c>
      <c r="AI93" s="271">
        <f>IF(TabB3[[#This Row],[Stich-
probe]]&gt;0,IF(TabB3[[#This Row],[Differenz
förderfähig/
eingereicht nach Prüfung ÖIF (€)]]&lt;&gt;0,1,0),0)</f>
        <v>0</v>
      </c>
      <c r="AJ9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6" x14ac:dyDescent="0.2">
      <c r="C94" s="226">
        <f>IF(TabB3[[#This Row],[Zufalls-
zahl wenn
lfd. Nr.]]=0,0,IF(RANK(TabB3[[#This Row],[Zufalls-
zahl wenn
lfd. Nr.]],TabB3[Zufalls-
zahl wenn
lfd. Nr.])&lt;=TabB3[[#Totals],[Zufalls-
zahl]],1,0))</f>
        <v>0</v>
      </c>
      <c r="D94" s="194" t="s">
        <v>23</v>
      </c>
      <c r="E94" s="207">
        <v>88</v>
      </c>
      <c r="F94" s="8"/>
      <c r="G94" s="37"/>
      <c r="H94" s="40"/>
      <c r="I94" s="33"/>
      <c r="J94" s="33"/>
      <c r="K94" s="33"/>
      <c r="L94" s="33"/>
      <c r="M94" s="129"/>
      <c r="N94" s="260"/>
      <c r="O94" s="269">
        <f>(TabB3[[#This Row],[förderfähiger 
Betrag nach Prüfung ÖIF (€)]]-TabB3[[#This Row],[eingereichter
Betrag (€)]])*IF(TabB3[[#This Row],[Stich-
probe]]&gt;0,1,0)</f>
        <v>0</v>
      </c>
      <c r="P94" s="19"/>
      <c r="Q94" s="19"/>
      <c r="R94" s="19"/>
      <c r="S94" s="270"/>
      <c r="T94" s="288"/>
      <c r="U94" s="288" t="str">
        <f>IF(ISERROR(VLOOKUP(TabB3[[#This Row],[Grund für Differenz]],Datenquelle!$F$3:$G$17,2,FALSE)),"",VLOOKUP(TabB3[[#This Row],[Grund für Differenz]],Datenquelle!$F$3:$G$17,2,FALSE))</f>
        <v/>
      </c>
      <c r="V94" s="270"/>
      <c r="W94" s="206"/>
      <c r="X94" s="206"/>
      <c r="Y94" s="206"/>
      <c r="Z94" s="206"/>
      <c r="AA94" s="206"/>
      <c r="AB94" s="206"/>
      <c r="AC94" s="206"/>
      <c r="AD94" s="206"/>
      <c r="AE94" s="301"/>
      <c r="AF94" s="226" t="str">
        <f>IF(OR(TabB3[[#This Row],[eingereichter
Betrag (€)]]=0,TabB3[[#This Row],[eingereichter
Betrag (€)]]=""),"",COUNTA($M$6:$M94)-COUNTIF(($M$6:$M94),0))</f>
        <v/>
      </c>
      <c r="AG94" s="262">
        <f t="shared" ca="1" si="1"/>
        <v>0.47518170116209668</v>
      </c>
      <c r="AH94" s="262">
        <f>IF(TabB3[[#This Row],[Lfd.
Nr. f.
Stich-
probe]]&lt;&gt;"",TabB3[[#This Row],[Zufalls-
zahl]],0)</f>
        <v>0</v>
      </c>
      <c r="AI94" s="271">
        <f>IF(TabB3[[#This Row],[Stich-
probe]]&gt;0,IF(TabB3[[#This Row],[Differenz
förderfähig/
eingereicht nach Prüfung ÖIF (€)]]&lt;&gt;0,1,0),0)</f>
        <v>0</v>
      </c>
      <c r="AJ9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6" x14ac:dyDescent="0.2">
      <c r="C95" s="226">
        <f>IF(TabB3[[#This Row],[Zufalls-
zahl wenn
lfd. Nr.]]=0,0,IF(RANK(TabB3[[#This Row],[Zufalls-
zahl wenn
lfd. Nr.]],TabB3[Zufalls-
zahl wenn
lfd. Nr.])&lt;=TabB3[[#Totals],[Zufalls-
zahl]],1,0))</f>
        <v>0</v>
      </c>
      <c r="D95" s="194" t="s">
        <v>23</v>
      </c>
      <c r="E95" s="207">
        <v>89</v>
      </c>
      <c r="F95" s="8"/>
      <c r="G95" s="37"/>
      <c r="H95" s="40"/>
      <c r="I95" s="33"/>
      <c r="J95" s="33"/>
      <c r="K95" s="33"/>
      <c r="L95" s="33"/>
      <c r="M95" s="129"/>
      <c r="N95" s="260"/>
      <c r="O95" s="269">
        <f>(TabB3[[#This Row],[förderfähiger 
Betrag nach Prüfung ÖIF (€)]]-TabB3[[#This Row],[eingereichter
Betrag (€)]])*IF(TabB3[[#This Row],[Stich-
probe]]&gt;0,1,0)</f>
        <v>0</v>
      </c>
      <c r="P95" s="19"/>
      <c r="Q95" s="19"/>
      <c r="R95" s="19"/>
      <c r="S95" s="270"/>
      <c r="T95" s="288"/>
      <c r="U95" s="288" t="str">
        <f>IF(ISERROR(VLOOKUP(TabB3[[#This Row],[Grund für Differenz]],Datenquelle!$F$3:$G$17,2,FALSE)),"",VLOOKUP(TabB3[[#This Row],[Grund für Differenz]],Datenquelle!$F$3:$G$17,2,FALSE))</f>
        <v/>
      </c>
      <c r="V95" s="270"/>
      <c r="W95" s="206"/>
      <c r="X95" s="206"/>
      <c r="Y95" s="206"/>
      <c r="Z95" s="206"/>
      <c r="AA95" s="206"/>
      <c r="AB95" s="206"/>
      <c r="AC95" s="206"/>
      <c r="AD95" s="206"/>
      <c r="AE95" s="301"/>
      <c r="AF95" s="226" t="str">
        <f>IF(OR(TabB3[[#This Row],[eingereichter
Betrag (€)]]=0,TabB3[[#This Row],[eingereichter
Betrag (€)]]=""),"",COUNTA($M$6:$M95)-COUNTIF(($M$6:$M95),0))</f>
        <v/>
      </c>
      <c r="AG95" s="262">
        <f t="shared" ca="1" si="1"/>
        <v>0.64894029248606344</v>
      </c>
      <c r="AH95" s="262">
        <f>IF(TabB3[[#This Row],[Lfd.
Nr. f.
Stich-
probe]]&lt;&gt;"",TabB3[[#This Row],[Zufalls-
zahl]],0)</f>
        <v>0</v>
      </c>
      <c r="AI95" s="271">
        <f>IF(TabB3[[#This Row],[Stich-
probe]]&gt;0,IF(TabB3[[#This Row],[Differenz
förderfähig/
eingereicht nach Prüfung ÖIF (€)]]&lt;&gt;0,1,0),0)</f>
        <v>0</v>
      </c>
      <c r="AJ9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6" x14ac:dyDescent="0.2">
      <c r="C96" s="226">
        <f>IF(TabB3[[#This Row],[Zufalls-
zahl wenn
lfd. Nr.]]=0,0,IF(RANK(TabB3[[#This Row],[Zufalls-
zahl wenn
lfd. Nr.]],TabB3[Zufalls-
zahl wenn
lfd. Nr.])&lt;=TabB3[[#Totals],[Zufalls-
zahl]],1,0))</f>
        <v>0</v>
      </c>
      <c r="D96" s="194" t="s">
        <v>23</v>
      </c>
      <c r="E96" s="207">
        <v>90</v>
      </c>
      <c r="F96" s="8"/>
      <c r="G96" s="37"/>
      <c r="H96" s="40"/>
      <c r="I96" s="33"/>
      <c r="J96" s="33"/>
      <c r="K96" s="33"/>
      <c r="L96" s="33"/>
      <c r="M96" s="129"/>
      <c r="N96" s="260"/>
      <c r="O96" s="269">
        <f>(TabB3[[#This Row],[förderfähiger 
Betrag nach Prüfung ÖIF (€)]]-TabB3[[#This Row],[eingereichter
Betrag (€)]])*IF(TabB3[[#This Row],[Stich-
probe]]&gt;0,1,0)</f>
        <v>0</v>
      </c>
      <c r="P96" s="19"/>
      <c r="Q96" s="19"/>
      <c r="R96" s="19"/>
      <c r="S96" s="270"/>
      <c r="T96" s="288"/>
      <c r="U96" s="288" t="str">
        <f>IF(ISERROR(VLOOKUP(TabB3[[#This Row],[Grund für Differenz]],Datenquelle!$F$3:$G$17,2,FALSE)),"",VLOOKUP(TabB3[[#This Row],[Grund für Differenz]],Datenquelle!$F$3:$G$17,2,FALSE))</f>
        <v/>
      </c>
      <c r="V96" s="270"/>
      <c r="W96" s="206"/>
      <c r="X96" s="206"/>
      <c r="Y96" s="206"/>
      <c r="Z96" s="206"/>
      <c r="AA96" s="206"/>
      <c r="AB96" s="206"/>
      <c r="AC96" s="206"/>
      <c r="AD96" s="206"/>
      <c r="AE96" s="301"/>
      <c r="AF96" s="226" t="str">
        <f>IF(OR(TabB3[[#This Row],[eingereichter
Betrag (€)]]=0,TabB3[[#This Row],[eingereichter
Betrag (€)]]=""),"",COUNTA($M$6:$M96)-COUNTIF(($M$6:$M96),0))</f>
        <v/>
      </c>
      <c r="AG96" s="262">
        <f t="shared" ca="1" si="1"/>
        <v>0.76777123249126145</v>
      </c>
      <c r="AH96" s="262">
        <f>IF(TabB3[[#This Row],[Lfd.
Nr. f.
Stich-
probe]]&lt;&gt;"",TabB3[[#This Row],[Zufalls-
zahl]],0)</f>
        <v>0</v>
      </c>
      <c r="AI96" s="271">
        <f>IF(TabB3[[#This Row],[Stich-
probe]]&gt;0,IF(TabB3[[#This Row],[Differenz
förderfähig/
eingereicht nach Prüfung ÖIF (€)]]&lt;&gt;0,1,0),0)</f>
        <v>0</v>
      </c>
      <c r="AJ9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6" x14ac:dyDescent="0.2">
      <c r="C97" s="226">
        <f>IF(TabB3[[#This Row],[Zufalls-
zahl wenn
lfd. Nr.]]=0,0,IF(RANK(TabB3[[#This Row],[Zufalls-
zahl wenn
lfd. Nr.]],TabB3[Zufalls-
zahl wenn
lfd. Nr.])&lt;=TabB3[[#Totals],[Zufalls-
zahl]],1,0))</f>
        <v>0</v>
      </c>
      <c r="D97" s="194" t="s">
        <v>23</v>
      </c>
      <c r="E97" s="207">
        <v>91</v>
      </c>
      <c r="F97" s="8"/>
      <c r="G97" s="37"/>
      <c r="H97" s="40"/>
      <c r="I97" s="33"/>
      <c r="J97" s="33"/>
      <c r="K97" s="33"/>
      <c r="L97" s="33"/>
      <c r="M97" s="129"/>
      <c r="N97" s="260"/>
      <c r="O97" s="269">
        <f>(TabB3[[#This Row],[förderfähiger 
Betrag nach Prüfung ÖIF (€)]]-TabB3[[#This Row],[eingereichter
Betrag (€)]])*IF(TabB3[[#This Row],[Stich-
probe]]&gt;0,1,0)</f>
        <v>0</v>
      </c>
      <c r="P97" s="19"/>
      <c r="Q97" s="19"/>
      <c r="R97" s="19"/>
      <c r="S97" s="270"/>
      <c r="T97" s="288"/>
      <c r="U97" s="288" t="str">
        <f>IF(ISERROR(VLOOKUP(TabB3[[#This Row],[Grund für Differenz]],Datenquelle!$F$3:$G$17,2,FALSE)),"",VLOOKUP(TabB3[[#This Row],[Grund für Differenz]],Datenquelle!$F$3:$G$17,2,FALSE))</f>
        <v/>
      </c>
      <c r="V97" s="270"/>
      <c r="W97" s="206"/>
      <c r="X97" s="206"/>
      <c r="Y97" s="206"/>
      <c r="Z97" s="206"/>
      <c r="AA97" s="206"/>
      <c r="AB97" s="206"/>
      <c r="AC97" s="206"/>
      <c r="AD97" s="206"/>
      <c r="AE97" s="301"/>
      <c r="AF97" s="226" t="str">
        <f>IF(OR(TabB3[[#This Row],[eingereichter
Betrag (€)]]=0,TabB3[[#This Row],[eingereichter
Betrag (€)]]=""),"",COUNTA($M$6:$M97)-COUNTIF(($M$6:$M97),0))</f>
        <v/>
      </c>
      <c r="AG97" s="262">
        <f t="shared" ca="1" si="1"/>
        <v>0.78356474033649171</v>
      </c>
      <c r="AH97" s="262">
        <f>IF(TabB3[[#This Row],[Lfd.
Nr. f.
Stich-
probe]]&lt;&gt;"",TabB3[[#This Row],[Zufalls-
zahl]],0)</f>
        <v>0</v>
      </c>
      <c r="AI97" s="271">
        <f>IF(TabB3[[#This Row],[Stich-
probe]]&gt;0,IF(TabB3[[#This Row],[Differenz
förderfähig/
eingereicht nach Prüfung ÖIF (€)]]&lt;&gt;0,1,0),0)</f>
        <v>0</v>
      </c>
      <c r="AJ9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6" x14ac:dyDescent="0.2">
      <c r="C98" s="226">
        <f>IF(TabB3[[#This Row],[Zufalls-
zahl wenn
lfd. Nr.]]=0,0,IF(RANK(TabB3[[#This Row],[Zufalls-
zahl wenn
lfd. Nr.]],TabB3[Zufalls-
zahl wenn
lfd. Nr.])&lt;=TabB3[[#Totals],[Zufalls-
zahl]],1,0))</f>
        <v>0</v>
      </c>
      <c r="D98" s="194" t="s">
        <v>23</v>
      </c>
      <c r="E98" s="207">
        <v>92</v>
      </c>
      <c r="F98" s="8"/>
      <c r="G98" s="37"/>
      <c r="H98" s="40"/>
      <c r="I98" s="33"/>
      <c r="J98" s="33"/>
      <c r="K98" s="33"/>
      <c r="L98" s="33"/>
      <c r="M98" s="129"/>
      <c r="N98" s="260"/>
      <c r="O98" s="269">
        <f>(TabB3[[#This Row],[förderfähiger 
Betrag nach Prüfung ÖIF (€)]]-TabB3[[#This Row],[eingereichter
Betrag (€)]])*IF(TabB3[[#This Row],[Stich-
probe]]&gt;0,1,0)</f>
        <v>0</v>
      </c>
      <c r="P98" s="19"/>
      <c r="Q98" s="19"/>
      <c r="R98" s="19"/>
      <c r="S98" s="270"/>
      <c r="T98" s="288"/>
      <c r="U98" s="288" t="str">
        <f>IF(ISERROR(VLOOKUP(TabB3[[#This Row],[Grund für Differenz]],Datenquelle!$F$3:$G$17,2,FALSE)),"",VLOOKUP(TabB3[[#This Row],[Grund für Differenz]],Datenquelle!$F$3:$G$17,2,FALSE))</f>
        <v/>
      </c>
      <c r="V98" s="270"/>
      <c r="W98" s="206"/>
      <c r="X98" s="206"/>
      <c r="Y98" s="206"/>
      <c r="Z98" s="206"/>
      <c r="AA98" s="206"/>
      <c r="AB98" s="206"/>
      <c r="AC98" s="206"/>
      <c r="AD98" s="206"/>
      <c r="AE98" s="301"/>
      <c r="AF98" s="226" t="str">
        <f>IF(OR(TabB3[[#This Row],[eingereichter
Betrag (€)]]=0,TabB3[[#This Row],[eingereichter
Betrag (€)]]=""),"",COUNTA($M$6:$M98)-COUNTIF(($M$6:$M98),0))</f>
        <v/>
      </c>
      <c r="AG98" s="262">
        <f t="shared" ca="1" si="1"/>
        <v>0.41414639396035424</v>
      </c>
      <c r="AH98" s="262">
        <f>IF(TabB3[[#This Row],[Lfd.
Nr. f.
Stich-
probe]]&lt;&gt;"",TabB3[[#This Row],[Zufalls-
zahl]],0)</f>
        <v>0</v>
      </c>
      <c r="AI98" s="271">
        <f>IF(TabB3[[#This Row],[Stich-
probe]]&gt;0,IF(TabB3[[#This Row],[Differenz
förderfähig/
eingereicht nach Prüfung ÖIF (€)]]&lt;&gt;0,1,0),0)</f>
        <v>0</v>
      </c>
      <c r="AJ9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6" x14ac:dyDescent="0.2">
      <c r="C99" s="226">
        <f>IF(TabB3[[#This Row],[Zufalls-
zahl wenn
lfd. Nr.]]=0,0,IF(RANK(TabB3[[#This Row],[Zufalls-
zahl wenn
lfd. Nr.]],TabB3[Zufalls-
zahl wenn
lfd. Nr.])&lt;=TabB3[[#Totals],[Zufalls-
zahl]],1,0))</f>
        <v>0</v>
      </c>
      <c r="D99" s="194" t="s">
        <v>23</v>
      </c>
      <c r="E99" s="207">
        <v>93</v>
      </c>
      <c r="F99" s="8"/>
      <c r="G99" s="37"/>
      <c r="H99" s="40"/>
      <c r="I99" s="33"/>
      <c r="J99" s="33"/>
      <c r="K99" s="33"/>
      <c r="L99" s="33"/>
      <c r="M99" s="129"/>
      <c r="N99" s="260"/>
      <c r="O99" s="269">
        <f>(TabB3[[#This Row],[förderfähiger 
Betrag nach Prüfung ÖIF (€)]]-TabB3[[#This Row],[eingereichter
Betrag (€)]])*IF(TabB3[[#This Row],[Stich-
probe]]&gt;0,1,0)</f>
        <v>0</v>
      </c>
      <c r="P99" s="19"/>
      <c r="Q99" s="19"/>
      <c r="R99" s="19"/>
      <c r="S99" s="270"/>
      <c r="T99" s="288"/>
      <c r="U99" s="288" t="str">
        <f>IF(ISERROR(VLOOKUP(TabB3[[#This Row],[Grund für Differenz]],Datenquelle!$F$3:$G$17,2,FALSE)),"",VLOOKUP(TabB3[[#This Row],[Grund für Differenz]],Datenquelle!$F$3:$G$17,2,FALSE))</f>
        <v/>
      </c>
      <c r="V99" s="270"/>
      <c r="W99" s="206"/>
      <c r="X99" s="206"/>
      <c r="Y99" s="206"/>
      <c r="Z99" s="206"/>
      <c r="AA99" s="206"/>
      <c r="AB99" s="206"/>
      <c r="AC99" s="206"/>
      <c r="AD99" s="206"/>
      <c r="AE99" s="301"/>
      <c r="AF99" s="226" t="str">
        <f>IF(OR(TabB3[[#This Row],[eingereichter
Betrag (€)]]=0,TabB3[[#This Row],[eingereichter
Betrag (€)]]=""),"",COUNTA($M$6:$M99)-COUNTIF(($M$6:$M99),0))</f>
        <v/>
      </c>
      <c r="AG99" s="262">
        <f t="shared" ca="1" si="1"/>
        <v>0.11589430018751201</v>
      </c>
      <c r="AH99" s="262">
        <f>IF(TabB3[[#This Row],[Lfd.
Nr. f.
Stich-
probe]]&lt;&gt;"",TabB3[[#This Row],[Zufalls-
zahl]],0)</f>
        <v>0</v>
      </c>
      <c r="AI99" s="271">
        <f>IF(TabB3[[#This Row],[Stich-
probe]]&gt;0,IF(TabB3[[#This Row],[Differenz
förderfähig/
eingereicht nach Prüfung ÖIF (€)]]&lt;&gt;0,1,0),0)</f>
        <v>0</v>
      </c>
      <c r="AJ9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6" x14ac:dyDescent="0.2">
      <c r="C100" s="226">
        <f>IF(TabB3[[#This Row],[Zufalls-
zahl wenn
lfd. Nr.]]=0,0,IF(RANK(TabB3[[#This Row],[Zufalls-
zahl wenn
lfd. Nr.]],TabB3[Zufalls-
zahl wenn
lfd. Nr.])&lt;=TabB3[[#Totals],[Zufalls-
zahl]],1,0))</f>
        <v>0</v>
      </c>
      <c r="D100" s="194" t="s">
        <v>23</v>
      </c>
      <c r="E100" s="207">
        <v>94</v>
      </c>
      <c r="F100" s="8"/>
      <c r="G100" s="37"/>
      <c r="H100" s="40"/>
      <c r="I100" s="33"/>
      <c r="J100" s="33"/>
      <c r="K100" s="33"/>
      <c r="L100" s="33"/>
      <c r="M100" s="129"/>
      <c r="N100" s="260"/>
      <c r="O100" s="269">
        <f>(TabB3[[#This Row],[förderfähiger 
Betrag nach Prüfung ÖIF (€)]]-TabB3[[#This Row],[eingereichter
Betrag (€)]])*IF(TabB3[[#This Row],[Stich-
probe]]&gt;0,1,0)</f>
        <v>0</v>
      </c>
      <c r="P100" s="19"/>
      <c r="Q100" s="19"/>
      <c r="R100" s="19"/>
      <c r="S100" s="270"/>
      <c r="T100" s="288"/>
      <c r="U100" s="288" t="str">
        <f>IF(ISERROR(VLOOKUP(TabB3[[#This Row],[Grund für Differenz]],Datenquelle!$F$3:$G$17,2,FALSE)),"",VLOOKUP(TabB3[[#This Row],[Grund für Differenz]],Datenquelle!$F$3:$G$17,2,FALSE))</f>
        <v/>
      </c>
      <c r="V100" s="270"/>
      <c r="W100" s="206"/>
      <c r="X100" s="206"/>
      <c r="Y100" s="206"/>
      <c r="Z100" s="206"/>
      <c r="AA100" s="206"/>
      <c r="AB100" s="206"/>
      <c r="AC100" s="206"/>
      <c r="AD100" s="206"/>
      <c r="AE100" s="301"/>
      <c r="AF100" s="226" t="str">
        <f>IF(OR(TabB3[[#This Row],[eingereichter
Betrag (€)]]=0,TabB3[[#This Row],[eingereichter
Betrag (€)]]=""),"",COUNTA($M$6:$M100)-COUNTIF(($M$6:$M100),0))</f>
        <v/>
      </c>
      <c r="AG100" s="262">
        <f t="shared" ca="1" si="1"/>
        <v>0.21864097255323223</v>
      </c>
      <c r="AH100" s="262">
        <f>IF(TabB3[[#This Row],[Lfd.
Nr. f.
Stich-
probe]]&lt;&gt;"",TabB3[[#This Row],[Zufalls-
zahl]],0)</f>
        <v>0</v>
      </c>
      <c r="AI100" s="271">
        <f>IF(TabB3[[#This Row],[Stich-
probe]]&gt;0,IF(TabB3[[#This Row],[Differenz
förderfähig/
eingereicht nach Prüfung ÖIF (€)]]&lt;&gt;0,1,0),0)</f>
        <v>0</v>
      </c>
      <c r="AJ10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6" x14ac:dyDescent="0.2">
      <c r="C101" s="226">
        <f>IF(TabB3[[#This Row],[Zufalls-
zahl wenn
lfd. Nr.]]=0,0,IF(RANK(TabB3[[#This Row],[Zufalls-
zahl wenn
lfd. Nr.]],TabB3[Zufalls-
zahl wenn
lfd. Nr.])&lt;=TabB3[[#Totals],[Zufalls-
zahl]],1,0))</f>
        <v>0</v>
      </c>
      <c r="D101" s="194" t="s">
        <v>23</v>
      </c>
      <c r="E101" s="207">
        <v>95</v>
      </c>
      <c r="F101" s="8"/>
      <c r="G101" s="37"/>
      <c r="H101" s="40"/>
      <c r="I101" s="33"/>
      <c r="J101" s="33"/>
      <c r="K101" s="33"/>
      <c r="L101" s="33"/>
      <c r="M101" s="129"/>
      <c r="N101" s="260"/>
      <c r="O101" s="269">
        <f>(TabB3[[#This Row],[förderfähiger 
Betrag nach Prüfung ÖIF (€)]]-TabB3[[#This Row],[eingereichter
Betrag (€)]])*IF(TabB3[[#This Row],[Stich-
probe]]&gt;0,1,0)</f>
        <v>0</v>
      </c>
      <c r="P101" s="19"/>
      <c r="Q101" s="19"/>
      <c r="R101" s="19"/>
      <c r="S101" s="270"/>
      <c r="T101" s="288"/>
      <c r="U101" s="288" t="str">
        <f>IF(ISERROR(VLOOKUP(TabB3[[#This Row],[Grund für Differenz]],Datenquelle!$F$3:$G$17,2,FALSE)),"",VLOOKUP(TabB3[[#This Row],[Grund für Differenz]],Datenquelle!$F$3:$G$17,2,FALSE))</f>
        <v/>
      </c>
      <c r="V101" s="270"/>
      <c r="W101" s="206"/>
      <c r="X101" s="206"/>
      <c r="Y101" s="206"/>
      <c r="Z101" s="206"/>
      <c r="AA101" s="206"/>
      <c r="AB101" s="206"/>
      <c r="AC101" s="206"/>
      <c r="AD101" s="206"/>
      <c r="AE101" s="301"/>
      <c r="AF101" s="226" t="str">
        <f>IF(OR(TabB3[[#This Row],[eingereichter
Betrag (€)]]=0,TabB3[[#This Row],[eingereichter
Betrag (€)]]=""),"",COUNTA($M$6:$M101)-COUNTIF(($M$6:$M101),0))</f>
        <v/>
      </c>
      <c r="AG101" s="262">
        <f t="shared" ca="1" si="1"/>
        <v>3.8120107818859328E-2</v>
      </c>
      <c r="AH101" s="262">
        <f>IF(TabB3[[#This Row],[Lfd.
Nr. f.
Stich-
probe]]&lt;&gt;"",TabB3[[#This Row],[Zufalls-
zahl]],0)</f>
        <v>0</v>
      </c>
      <c r="AI101" s="271">
        <f>IF(TabB3[[#This Row],[Stich-
probe]]&gt;0,IF(TabB3[[#This Row],[Differenz
förderfähig/
eingereicht nach Prüfung ÖIF (€)]]&lt;&gt;0,1,0),0)</f>
        <v>0</v>
      </c>
      <c r="AJ10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6" x14ac:dyDescent="0.2">
      <c r="C102" s="226">
        <f>IF(TabB3[[#This Row],[Zufalls-
zahl wenn
lfd. Nr.]]=0,0,IF(RANK(TabB3[[#This Row],[Zufalls-
zahl wenn
lfd. Nr.]],TabB3[Zufalls-
zahl wenn
lfd. Nr.])&lt;=TabB3[[#Totals],[Zufalls-
zahl]],1,0))</f>
        <v>0</v>
      </c>
      <c r="D102" s="194" t="s">
        <v>23</v>
      </c>
      <c r="E102" s="207">
        <v>96</v>
      </c>
      <c r="F102" s="8"/>
      <c r="G102" s="37"/>
      <c r="H102" s="40"/>
      <c r="I102" s="33"/>
      <c r="J102" s="33"/>
      <c r="K102" s="33"/>
      <c r="L102" s="33"/>
      <c r="M102" s="129"/>
      <c r="N102" s="260"/>
      <c r="O102" s="269">
        <f>(TabB3[[#This Row],[förderfähiger 
Betrag nach Prüfung ÖIF (€)]]-TabB3[[#This Row],[eingereichter
Betrag (€)]])*IF(TabB3[[#This Row],[Stich-
probe]]&gt;0,1,0)</f>
        <v>0</v>
      </c>
      <c r="P102" s="19"/>
      <c r="Q102" s="19"/>
      <c r="R102" s="19"/>
      <c r="S102" s="270"/>
      <c r="T102" s="288"/>
      <c r="U102" s="288" t="str">
        <f>IF(ISERROR(VLOOKUP(TabB3[[#This Row],[Grund für Differenz]],Datenquelle!$F$3:$G$17,2,FALSE)),"",VLOOKUP(TabB3[[#This Row],[Grund für Differenz]],Datenquelle!$F$3:$G$17,2,FALSE))</f>
        <v/>
      </c>
      <c r="V102" s="270"/>
      <c r="W102" s="206"/>
      <c r="X102" s="206"/>
      <c r="Y102" s="206"/>
      <c r="Z102" s="206"/>
      <c r="AA102" s="206"/>
      <c r="AB102" s="206"/>
      <c r="AC102" s="206"/>
      <c r="AD102" s="206"/>
      <c r="AE102" s="301"/>
      <c r="AF102" s="226" t="str">
        <f>IF(OR(TabB3[[#This Row],[eingereichter
Betrag (€)]]=0,TabB3[[#This Row],[eingereichter
Betrag (€)]]=""),"",COUNTA($M$6:$M102)-COUNTIF(($M$6:$M102),0))</f>
        <v/>
      </c>
      <c r="AG102" s="262">
        <f t="shared" ca="1" si="1"/>
        <v>0.72162735539700751</v>
      </c>
      <c r="AH102" s="262">
        <f>IF(TabB3[[#This Row],[Lfd.
Nr. f.
Stich-
probe]]&lt;&gt;"",TabB3[[#This Row],[Zufalls-
zahl]],0)</f>
        <v>0</v>
      </c>
      <c r="AI102" s="271">
        <f>IF(TabB3[[#This Row],[Stich-
probe]]&gt;0,IF(TabB3[[#This Row],[Differenz
förderfähig/
eingereicht nach Prüfung ÖIF (€)]]&lt;&gt;0,1,0),0)</f>
        <v>0</v>
      </c>
      <c r="AJ10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6" x14ac:dyDescent="0.2">
      <c r="C103" s="226">
        <f>IF(TabB3[[#This Row],[Zufalls-
zahl wenn
lfd. Nr.]]=0,0,IF(RANK(TabB3[[#This Row],[Zufalls-
zahl wenn
lfd. Nr.]],TabB3[Zufalls-
zahl wenn
lfd. Nr.])&lt;=TabB3[[#Totals],[Zufalls-
zahl]],1,0))</f>
        <v>0</v>
      </c>
      <c r="D103" s="194" t="s">
        <v>23</v>
      </c>
      <c r="E103" s="207">
        <v>97</v>
      </c>
      <c r="F103" s="8"/>
      <c r="G103" s="37"/>
      <c r="H103" s="40"/>
      <c r="I103" s="33"/>
      <c r="J103" s="33"/>
      <c r="K103" s="33"/>
      <c r="L103" s="33"/>
      <c r="M103" s="129"/>
      <c r="N103" s="260"/>
      <c r="O103" s="269">
        <f>(TabB3[[#This Row],[förderfähiger 
Betrag nach Prüfung ÖIF (€)]]-TabB3[[#This Row],[eingereichter
Betrag (€)]])*IF(TabB3[[#This Row],[Stich-
probe]]&gt;0,1,0)</f>
        <v>0</v>
      </c>
      <c r="P103" s="19"/>
      <c r="Q103" s="19"/>
      <c r="R103" s="19"/>
      <c r="S103" s="270"/>
      <c r="T103" s="288"/>
      <c r="U103" s="288" t="str">
        <f>IF(ISERROR(VLOOKUP(TabB3[[#This Row],[Grund für Differenz]],Datenquelle!$F$3:$G$17,2,FALSE)),"",VLOOKUP(TabB3[[#This Row],[Grund für Differenz]],Datenquelle!$F$3:$G$17,2,FALSE))</f>
        <v/>
      </c>
      <c r="V103" s="270"/>
      <c r="W103" s="206"/>
      <c r="X103" s="206"/>
      <c r="Y103" s="206"/>
      <c r="Z103" s="206"/>
      <c r="AA103" s="206"/>
      <c r="AB103" s="206"/>
      <c r="AC103" s="206"/>
      <c r="AD103" s="206"/>
      <c r="AE103" s="301"/>
      <c r="AF103" s="226" t="str">
        <f>IF(OR(TabB3[[#This Row],[eingereichter
Betrag (€)]]=0,TabB3[[#This Row],[eingereichter
Betrag (€)]]=""),"",COUNTA($M$6:$M103)-COUNTIF(($M$6:$M103),0))</f>
        <v/>
      </c>
      <c r="AG103" s="262">
        <f t="shared" ca="1" si="1"/>
        <v>0.93796427553243544</v>
      </c>
      <c r="AH103" s="262">
        <f>IF(TabB3[[#This Row],[Lfd.
Nr. f.
Stich-
probe]]&lt;&gt;"",TabB3[[#This Row],[Zufalls-
zahl]],0)</f>
        <v>0</v>
      </c>
      <c r="AI103" s="271">
        <f>IF(TabB3[[#This Row],[Stich-
probe]]&gt;0,IF(TabB3[[#This Row],[Differenz
förderfähig/
eingereicht nach Prüfung ÖIF (€)]]&lt;&gt;0,1,0),0)</f>
        <v>0</v>
      </c>
      <c r="AJ10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6" x14ac:dyDescent="0.2">
      <c r="C104" s="226">
        <f>IF(TabB3[[#This Row],[Zufalls-
zahl wenn
lfd. Nr.]]=0,0,IF(RANK(TabB3[[#This Row],[Zufalls-
zahl wenn
lfd. Nr.]],TabB3[Zufalls-
zahl wenn
lfd. Nr.])&lt;=TabB3[[#Totals],[Zufalls-
zahl]],1,0))</f>
        <v>0</v>
      </c>
      <c r="D104" s="194" t="s">
        <v>23</v>
      </c>
      <c r="E104" s="207">
        <v>98</v>
      </c>
      <c r="F104" s="8"/>
      <c r="G104" s="37"/>
      <c r="H104" s="40"/>
      <c r="I104" s="33"/>
      <c r="J104" s="33"/>
      <c r="K104" s="33"/>
      <c r="L104" s="33"/>
      <c r="M104" s="129"/>
      <c r="N104" s="260"/>
      <c r="O104" s="269">
        <f>(TabB3[[#This Row],[förderfähiger 
Betrag nach Prüfung ÖIF (€)]]-TabB3[[#This Row],[eingereichter
Betrag (€)]])*IF(TabB3[[#This Row],[Stich-
probe]]&gt;0,1,0)</f>
        <v>0</v>
      </c>
      <c r="P104" s="19"/>
      <c r="Q104" s="19"/>
      <c r="R104" s="19"/>
      <c r="S104" s="270"/>
      <c r="T104" s="288"/>
      <c r="U104" s="288" t="str">
        <f>IF(ISERROR(VLOOKUP(TabB3[[#This Row],[Grund für Differenz]],Datenquelle!$F$3:$G$17,2,FALSE)),"",VLOOKUP(TabB3[[#This Row],[Grund für Differenz]],Datenquelle!$F$3:$G$17,2,FALSE))</f>
        <v/>
      </c>
      <c r="V104" s="270"/>
      <c r="W104" s="206"/>
      <c r="X104" s="206"/>
      <c r="Y104" s="206"/>
      <c r="Z104" s="206"/>
      <c r="AA104" s="206"/>
      <c r="AB104" s="206"/>
      <c r="AC104" s="206"/>
      <c r="AD104" s="206"/>
      <c r="AE104" s="301"/>
      <c r="AF104" s="226" t="str">
        <f>IF(OR(TabB3[[#This Row],[eingereichter
Betrag (€)]]=0,TabB3[[#This Row],[eingereichter
Betrag (€)]]=""),"",COUNTA($M$6:$M104)-COUNTIF(($M$6:$M104),0))</f>
        <v/>
      </c>
      <c r="AG104" s="262">
        <f t="shared" ca="1" si="1"/>
        <v>0.98663221452030514</v>
      </c>
      <c r="AH104" s="262">
        <f>IF(TabB3[[#This Row],[Lfd.
Nr. f.
Stich-
probe]]&lt;&gt;"",TabB3[[#This Row],[Zufalls-
zahl]],0)</f>
        <v>0</v>
      </c>
      <c r="AI104" s="271">
        <f>IF(TabB3[[#This Row],[Stich-
probe]]&gt;0,IF(TabB3[[#This Row],[Differenz
förderfähig/
eingereicht nach Prüfung ÖIF (€)]]&lt;&gt;0,1,0),0)</f>
        <v>0</v>
      </c>
      <c r="AJ10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6" x14ac:dyDescent="0.2">
      <c r="C105" s="226">
        <f>IF(TabB3[[#This Row],[Zufalls-
zahl wenn
lfd. Nr.]]=0,0,IF(RANK(TabB3[[#This Row],[Zufalls-
zahl wenn
lfd. Nr.]],TabB3[Zufalls-
zahl wenn
lfd. Nr.])&lt;=TabB3[[#Totals],[Zufalls-
zahl]],1,0))</f>
        <v>0</v>
      </c>
      <c r="D105" s="194" t="s">
        <v>23</v>
      </c>
      <c r="E105" s="207">
        <v>99</v>
      </c>
      <c r="F105" s="8"/>
      <c r="G105" s="37"/>
      <c r="H105" s="40"/>
      <c r="I105" s="33"/>
      <c r="J105" s="33"/>
      <c r="K105" s="33"/>
      <c r="L105" s="33"/>
      <c r="M105" s="129"/>
      <c r="N105" s="260"/>
      <c r="O105" s="269">
        <f>(TabB3[[#This Row],[förderfähiger 
Betrag nach Prüfung ÖIF (€)]]-TabB3[[#This Row],[eingereichter
Betrag (€)]])*IF(TabB3[[#This Row],[Stich-
probe]]&gt;0,1,0)</f>
        <v>0</v>
      </c>
      <c r="P105" s="19"/>
      <c r="Q105" s="19"/>
      <c r="R105" s="19"/>
      <c r="S105" s="270"/>
      <c r="T105" s="288"/>
      <c r="U105" s="288" t="str">
        <f>IF(ISERROR(VLOOKUP(TabB3[[#This Row],[Grund für Differenz]],Datenquelle!$F$3:$G$17,2,FALSE)),"",VLOOKUP(TabB3[[#This Row],[Grund für Differenz]],Datenquelle!$F$3:$G$17,2,FALSE))</f>
        <v/>
      </c>
      <c r="V105" s="270"/>
      <c r="W105" s="206"/>
      <c r="X105" s="206"/>
      <c r="Y105" s="206"/>
      <c r="Z105" s="206"/>
      <c r="AA105" s="206"/>
      <c r="AB105" s="206"/>
      <c r="AC105" s="206"/>
      <c r="AD105" s="206"/>
      <c r="AE105" s="301"/>
      <c r="AF105" s="226" t="str">
        <f>IF(OR(TabB3[[#This Row],[eingereichter
Betrag (€)]]=0,TabB3[[#This Row],[eingereichter
Betrag (€)]]=""),"",COUNTA($M$6:$M105)-COUNTIF(($M$6:$M105),0))</f>
        <v/>
      </c>
      <c r="AG105" s="262">
        <f t="shared" ca="1" si="1"/>
        <v>0.69331570290849809</v>
      </c>
      <c r="AH105" s="262">
        <f>IF(TabB3[[#This Row],[Lfd.
Nr. f.
Stich-
probe]]&lt;&gt;"",TabB3[[#This Row],[Zufalls-
zahl]],0)</f>
        <v>0</v>
      </c>
      <c r="AI105" s="271">
        <f>IF(TabB3[[#This Row],[Stich-
probe]]&gt;0,IF(TabB3[[#This Row],[Differenz
förderfähig/
eingereicht nach Prüfung ÖIF (€)]]&lt;&gt;0,1,0),0)</f>
        <v>0</v>
      </c>
      <c r="AJ10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6" x14ac:dyDescent="0.2">
      <c r="C106" s="226">
        <f>IF(TabB3[[#This Row],[Zufalls-
zahl wenn
lfd. Nr.]]=0,0,IF(RANK(TabB3[[#This Row],[Zufalls-
zahl wenn
lfd. Nr.]],TabB3[Zufalls-
zahl wenn
lfd. Nr.])&lt;=TabB3[[#Totals],[Zufalls-
zahl]],1,0))</f>
        <v>0</v>
      </c>
      <c r="D106" s="194" t="s">
        <v>23</v>
      </c>
      <c r="E106" s="207">
        <v>100</v>
      </c>
      <c r="F106" s="8"/>
      <c r="G106" s="37"/>
      <c r="H106" s="40"/>
      <c r="I106" s="33"/>
      <c r="J106" s="33"/>
      <c r="K106" s="33"/>
      <c r="L106" s="33"/>
      <c r="M106" s="129"/>
      <c r="N106" s="260"/>
      <c r="O106" s="269">
        <f>(TabB3[[#This Row],[förderfähiger 
Betrag nach Prüfung ÖIF (€)]]-TabB3[[#This Row],[eingereichter
Betrag (€)]])*IF(TabB3[[#This Row],[Stich-
probe]]&gt;0,1,0)</f>
        <v>0</v>
      </c>
      <c r="P106" s="19"/>
      <c r="Q106" s="19"/>
      <c r="R106" s="19"/>
      <c r="S106" s="270"/>
      <c r="T106" s="288"/>
      <c r="U106" s="288" t="str">
        <f>IF(ISERROR(VLOOKUP(TabB3[[#This Row],[Grund für Differenz]],Datenquelle!$F$3:$G$17,2,FALSE)),"",VLOOKUP(TabB3[[#This Row],[Grund für Differenz]],Datenquelle!$F$3:$G$17,2,FALSE))</f>
        <v/>
      </c>
      <c r="V106" s="270"/>
      <c r="W106" s="206"/>
      <c r="X106" s="206"/>
      <c r="Y106" s="206"/>
      <c r="Z106" s="206"/>
      <c r="AA106" s="206"/>
      <c r="AB106" s="206"/>
      <c r="AC106" s="206"/>
      <c r="AD106" s="206"/>
      <c r="AE106" s="301"/>
      <c r="AF106" s="226" t="str">
        <f>IF(OR(TabB3[[#This Row],[eingereichter
Betrag (€)]]=0,TabB3[[#This Row],[eingereichter
Betrag (€)]]=""),"",COUNTA($M$6:$M106)-COUNTIF(($M$6:$M106),0))</f>
        <v/>
      </c>
      <c r="AG106" s="262">
        <f t="shared" ca="1" si="1"/>
        <v>9.3617228174550871E-2</v>
      </c>
      <c r="AH106" s="262">
        <f>IF(TabB3[[#This Row],[Lfd.
Nr. f.
Stich-
probe]]&lt;&gt;"",TabB3[[#This Row],[Zufalls-
zahl]],0)</f>
        <v>0</v>
      </c>
      <c r="AI106" s="271">
        <f>IF(TabB3[[#This Row],[Stich-
probe]]&gt;0,IF(TabB3[[#This Row],[Differenz
förderfähig/
eingereicht nach Prüfung ÖIF (€)]]&lt;&gt;0,1,0),0)</f>
        <v>0</v>
      </c>
      <c r="AJ10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6" x14ac:dyDescent="0.2">
      <c r="C107" s="226">
        <f>IF(TabB3[[#This Row],[Zufalls-
zahl wenn
lfd. Nr.]]=0,0,IF(RANK(TabB3[[#This Row],[Zufalls-
zahl wenn
lfd. Nr.]],TabB3[Zufalls-
zahl wenn
lfd. Nr.])&lt;=TabB3[[#Totals],[Zufalls-
zahl]],1,0))</f>
        <v>0</v>
      </c>
      <c r="D107" s="194" t="s">
        <v>23</v>
      </c>
      <c r="E107" s="207">
        <v>101</v>
      </c>
      <c r="F107" s="8"/>
      <c r="G107" s="37"/>
      <c r="H107" s="40"/>
      <c r="I107" s="33"/>
      <c r="J107" s="33"/>
      <c r="K107" s="33"/>
      <c r="L107" s="33"/>
      <c r="M107" s="129"/>
      <c r="N107" s="260"/>
      <c r="O107" s="269">
        <f>(TabB3[[#This Row],[förderfähiger 
Betrag nach Prüfung ÖIF (€)]]-TabB3[[#This Row],[eingereichter
Betrag (€)]])*IF(TabB3[[#This Row],[Stich-
probe]]&gt;0,1,0)</f>
        <v>0</v>
      </c>
      <c r="P107" s="19"/>
      <c r="Q107" s="19"/>
      <c r="R107" s="19"/>
      <c r="S107" s="270"/>
      <c r="T107" s="288"/>
      <c r="U107" s="288" t="str">
        <f>IF(ISERROR(VLOOKUP(TabB3[[#This Row],[Grund für Differenz]],Datenquelle!$F$3:$G$17,2,FALSE)),"",VLOOKUP(TabB3[[#This Row],[Grund für Differenz]],Datenquelle!$F$3:$G$17,2,FALSE))</f>
        <v/>
      </c>
      <c r="V107" s="270"/>
      <c r="W107" s="206"/>
      <c r="X107" s="206"/>
      <c r="Y107" s="206"/>
      <c r="Z107" s="206"/>
      <c r="AA107" s="206"/>
      <c r="AB107" s="206"/>
      <c r="AC107" s="206"/>
      <c r="AD107" s="206"/>
      <c r="AE107" s="301"/>
      <c r="AF107" s="226" t="str">
        <f>IF(OR(TabB3[[#This Row],[eingereichter
Betrag (€)]]=0,TabB3[[#This Row],[eingereichter
Betrag (€)]]=""),"",COUNTA($M$6:$M107)-COUNTIF(($M$6:$M107),0))</f>
        <v/>
      </c>
      <c r="AG107" s="262">
        <f t="shared" ca="1" si="1"/>
        <v>7.2559296705021037E-2</v>
      </c>
      <c r="AH107" s="262">
        <f>IF(TabB3[[#This Row],[Lfd.
Nr. f.
Stich-
probe]]&lt;&gt;"",TabB3[[#This Row],[Zufalls-
zahl]],0)</f>
        <v>0</v>
      </c>
      <c r="AI107" s="271">
        <f>IF(TabB3[[#This Row],[Stich-
probe]]&gt;0,IF(TabB3[[#This Row],[Differenz
förderfähig/
eingereicht nach Prüfung ÖIF (€)]]&lt;&gt;0,1,0),0)</f>
        <v>0</v>
      </c>
      <c r="AJ10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6" x14ac:dyDescent="0.2">
      <c r="C108" s="226">
        <f>IF(TabB3[[#This Row],[Zufalls-
zahl wenn
lfd. Nr.]]=0,0,IF(RANK(TabB3[[#This Row],[Zufalls-
zahl wenn
lfd. Nr.]],TabB3[Zufalls-
zahl wenn
lfd. Nr.])&lt;=TabB3[[#Totals],[Zufalls-
zahl]],1,0))</f>
        <v>0</v>
      </c>
      <c r="D108" s="194" t="s">
        <v>23</v>
      </c>
      <c r="E108" s="207">
        <v>102</v>
      </c>
      <c r="F108" s="8"/>
      <c r="G108" s="37"/>
      <c r="H108" s="40"/>
      <c r="I108" s="33"/>
      <c r="J108" s="33"/>
      <c r="K108" s="33"/>
      <c r="L108" s="33"/>
      <c r="M108" s="129"/>
      <c r="N108" s="260"/>
      <c r="O108" s="269">
        <f>(TabB3[[#This Row],[förderfähiger 
Betrag nach Prüfung ÖIF (€)]]-TabB3[[#This Row],[eingereichter
Betrag (€)]])*IF(TabB3[[#This Row],[Stich-
probe]]&gt;0,1,0)</f>
        <v>0</v>
      </c>
      <c r="P108" s="19"/>
      <c r="Q108" s="19"/>
      <c r="R108" s="19"/>
      <c r="S108" s="270"/>
      <c r="T108" s="288"/>
      <c r="U108" s="288" t="str">
        <f>IF(ISERROR(VLOOKUP(TabB3[[#This Row],[Grund für Differenz]],Datenquelle!$F$3:$G$17,2,FALSE)),"",VLOOKUP(TabB3[[#This Row],[Grund für Differenz]],Datenquelle!$F$3:$G$17,2,FALSE))</f>
        <v/>
      </c>
      <c r="V108" s="270"/>
      <c r="W108" s="206"/>
      <c r="X108" s="206"/>
      <c r="Y108" s="206"/>
      <c r="Z108" s="206"/>
      <c r="AA108" s="206"/>
      <c r="AB108" s="206"/>
      <c r="AC108" s="206"/>
      <c r="AD108" s="206"/>
      <c r="AE108" s="301"/>
      <c r="AF108" s="226" t="str">
        <f>IF(OR(TabB3[[#This Row],[eingereichter
Betrag (€)]]=0,TabB3[[#This Row],[eingereichter
Betrag (€)]]=""),"",COUNTA($M$6:$M108)-COUNTIF(($M$6:$M108),0))</f>
        <v/>
      </c>
      <c r="AG108" s="262">
        <f t="shared" ca="1" si="1"/>
        <v>0.45135110794103217</v>
      </c>
      <c r="AH108" s="262">
        <f>IF(TabB3[[#This Row],[Lfd.
Nr. f.
Stich-
probe]]&lt;&gt;"",TabB3[[#This Row],[Zufalls-
zahl]],0)</f>
        <v>0</v>
      </c>
      <c r="AI108" s="271">
        <f>IF(TabB3[[#This Row],[Stich-
probe]]&gt;0,IF(TabB3[[#This Row],[Differenz
förderfähig/
eingereicht nach Prüfung ÖIF (€)]]&lt;&gt;0,1,0),0)</f>
        <v>0</v>
      </c>
      <c r="AJ10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6" x14ac:dyDescent="0.2">
      <c r="C109" s="226">
        <f>IF(TabB3[[#This Row],[Zufalls-
zahl wenn
lfd. Nr.]]=0,0,IF(RANK(TabB3[[#This Row],[Zufalls-
zahl wenn
lfd. Nr.]],TabB3[Zufalls-
zahl wenn
lfd. Nr.])&lt;=TabB3[[#Totals],[Zufalls-
zahl]],1,0))</f>
        <v>0</v>
      </c>
      <c r="D109" s="194" t="s">
        <v>23</v>
      </c>
      <c r="E109" s="207">
        <v>103</v>
      </c>
      <c r="F109" s="8"/>
      <c r="G109" s="37"/>
      <c r="H109" s="40"/>
      <c r="I109" s="33"/>
      <c r="J109" s="33"/>
      <c r="K109" s="33"/>
      <c r="L109" s="33"/>
      <c r="M109" s="129"/>
      <c r="N109" s="260"/>
      <c r="O109" s="269">
        <f>(TabB3[[#This Row],[förderfähiger 
Betrag nach Prüfung ÖIF (€)]]-TabB3[[#This Row],[eingereichter
Betrag (€)]])*IF(TabB3[[#This Row],[Stich-
probe]]&gt;0,1,0)</f>
        <v>0</v>
      </c>
      <c r="P109" s="19"/>
      <c r="Q109" s="19"/>
      <c r="R109" s="19"/>
      <c r="S109" s="270"/>
      <c r="T109" s="288"/>
      <c r="U109" s="288" t="str">
        <f>IF(ISERROR(VLOOKUP(TabB3[[#This Row],[Grund für Differenz]],Datenquelle!$F$3:$G$17,2,FALSE)),"",VLOOKUP(TabB3[[#This Row],[Grund für Differenz]],Datenquelle!$F$3:$G$17,2,FALSE))</f>
        <v/>
      </c>
      <c r="V109" s="270"/>
      <c r="W109" s="206"/>
      <c r="X109" s="206"/>
      <c r="Y109" s="206"/>
      <c r="Z109" s="206"/>
      <c r="AA109" s="206"/>
      <c r="AB109" s="206"/>
      <c r="AC109" s="206"/>
      <c r="AD109" s="206"/>
      <c r="AE109" s="301"/>
      <c r="AF109" s="226" t="str">
        <f>IF(OR(TabB3[[#This Row],[eingereichter
Betrag (€)]]=0,TabB3[[#This Row],[eingereichter
Betrag (€)]]=""),"",COUNTA($M$6:$M109)-COUNTIF(($M$6:$M109),0))</f>
        <v/>
      </c>
      <c r="AG109" s="262">
        <f t="shared" ca="1" si="1"/>
        <v>0.89423676385536399</v>
      </c>
      <c r="AH109" s="262">
        <f>IF(TabB3[[#This Row],[Lfd.
Nr. f.
Stich-
probe]]&lt;&gt;"",TabB3[[#This Row],[Zufalls-
zahl]],0)</f>
        <v>0</v>
      </c>
      <c r="AI109" s="271">
        <f>IF(TabB3[[#This Row],[Stich-
probe]]&gt;0,IF(TabB3[[#This Row],[Differenz
förderfähig/
eingereicht nach Prüfung ÖIF (€)]]&lt;&gt;0,1,0),0)</f>
        <v>0</v>
      </c>
      <c r="AJ10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6" x14ac:dyDescent="0.2">
      <c r="C110" s="226">
        <f>IF(TabB3[[#This Row],[Zufalls-
zahl wenn
lfd. Nr.]]=0,0,IF(RANK(TabB3[[#This Row],[Zufalls-
zahl wenn
lfd. Nr.]],TabB3[Zufalls-
zahl wenn
lfd. Nr.])&lt;=TabB3[[#Totals],[Zufalls-
zahl]],1,0))</f>
        <v>0</v>
      </c>
      <c r="D110" s="194" t="s">
        <v>23</v>
      </c>
      <c r="E110" s="207">
        <v>104</v>
      </c>
      <c r="F110" s="8"/>
      <c r="G110" s="37"/>
      <c r="H110" s="40"/>
      <c r="I110" s="33"/>
      <c r="J110" s="33"/>
      <c r="K110" s="33"/>
      <c r="L110" s="33"/>
      <c r="M110" s="129"/>
      <c r="N110" s="260"/>
      <c r="O110" s="269">
        <f>(TabB3[[#This Row],[förderfähiger 
Betrag nach Prüfung ÖIF (€)]]-TabB3[[#This Row],[eingereichter
Betrag (€)]])*IF(TabB3[[#This Row],[Stich-
probe]]&gt;0,1,0)</f>
        <v>0</v>
      </c>
      <c r="P110" s="19"/>
      <c r="Q110" s="19"/>
      <c r="R110" s="19"/>
      <c r="S110" s="270"/>
      <c r="T110" s="288"/>
      <c r="U110" s="288" t="str">
        <f>IF(ISERROR(VLOOKUP(TabB3[[#This Row],[Grund für Differenz]],Datenquelle!$F$3:$G$17,2,FALSE)),"",VLOOKUP(TabB3[[#This Row],[Grund für Differenz]],Datenquelle!$F$3:$G$17,2,FALSE))</f>
        <v/>
      </c>
      <c r="V110" s="270"/>
      <c r="W110" s="206"/>
      <c r="X110" s="206"/>
      <c r="Y110" s="206"/>
      <c r="Z110" s="206"/>
      <c r="AA110" s="206"/>
      <c r="AB110" s="206"/>
      <c r="AC110" s="206"/>
      <c r="AD110" s="206"/>
      <c r="AE110" s="301"/>
      <c r="AF110" s="226" t="str">
        <f>IF(OR(TabB3[[#This Row],[eingereichter
Betrag (€)]]=0,TabB3[[#This Row],[eingereichter
Betrag (€)]]=""),"",COUNTA($M$6:$M110)-COUNTIF(($M$6:$M110),0))</f>
        <v/>
      </c>
      <c r="AG110" s="262">
        <f t="shared" ca="1" si="1"/>
        <v>0.51780668940663399</v>
      </c>
      <c r="AH110" s="262">
        <f>IF(TabB3[[#This Row],[Lfd.
Nr. f.
Stich-
probe]]&lt;&gt;"",TabB3[[#This Row],[Zufalls-
zahl]],0)</f>
        <v>0</v>
      </c>
      <c r="AI110" s="271">
        <f>IF(TabB3[[#This Row],[Stich-
probe]]&gt;0,IF(TabB3[[#This Row],[Differenz
förderfähig/
eingereicht nach Prüfung ÖIF (€)]]&lt;&gt;0,1,0),0)</f>
        <v>0</v>
      </c>
      <c r="AJ11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6" x14ac:dyDescent="0.2">
      <c r="C111" s="226">
        <f>IF(TabB3[[#This Row],[Zufalls-
zahl wenn
lfd. Nr.]]=0,0,IF(RANK(TabB3[[#This Row],[Zufalls-
zahl wenn
lfd. Nr.]],TabB3[Zufalls-
zahl wenn
lfd. Nr.])&lt;=TabB3[[#Totals],[Zufalls-
zahl]],1,0))</f>
        <v>0</v>
      </c>
      <c r="D111" s="194" t="s">
        <v>23</v>
      </c>
      <c r="E111" s="207">
        <v>105</v>
      </c>
      <c r="F111" s="8"/>
      <c r="G111" s="37"/>
      <c r="H111" s="40"/>
      <c r="I111" s="33"/>
      <c r="J111" s="33"/>
      <c r="K111" s="33"/>
      <c r="L111" s="33"/>
      <c r="M111" s="129"/>
      <c r="N111" s="260"/>
      <c r="O111" s="269">
        <f>(TabB3[[#This Row],[förderfähiger 
Betrag nach Prüfung ÖIF (€)]]-TabB3[[#This Row],[eingereichter
Betrag (€)]])*IF(TabB3[[#This Row],[Stich-
probe]]&gt;0,1,0)</f>
        <v>0</v>
      </c>
      <c r="P111" s="19"/>
      <c r="Q111" s="19"/>
      <c r="R111" s="19"/>
      <c r="S111" s="270"/>
      <c r="T111" s="288"/>
      <c r="U111" s="288" t="str">
        <f>IF(ISERROR(VLOOKUP(TabB3[[#This Row],[Grund für Differenz]],Datenquelle!$F$3:$G$17,2,FALSE)),"",VLOOKUP(TabB3[[#This Row],[Grund für Differenz]],Datenquelle!$F$3:$G$17,2,FALSE))</f>
        <v/>
      </c>
      <c r="V111" s="270"/>
      <c r="W111" s="206"/>
      <c r="X111" s="206"/>
      <c r="Y111" s="206"/>
      <c r="Z111" s="206"/>
      <c r="AA111" s="206"/>
      <c r="AB111" s="206"/>
      <c r="AC111" s="206"/>
      <c r="AD111" s="206"/>
      <c r="AE111" s="301"/>
      <c r="AF111" s="226" t="str">
        <f>IF(OR(TabB3[[#This Row],[eingereichter
Betrag (€)]]=0,TabB3[[#This Row],[eingereichter
Betrag (€)]]=""),"",COUNTA($M$6:$M111)-COUNTIF(($M$6:$M111),0))</f>
        <v/>
      </c>
      <c r="AG111" s="262">
        <f t="shared" ca="1" si="1"/>
        <v>0.48090799803499829</v>
      </c>
      <c r="AH111" s="262">
        <f>IF(TabB3[[#This Row],[Lfd.
Nr. f.
Stich-
probe]]&lt;&gt;"",TabB3[[#This Row],[Zufalls-
zahl]],0)</f>
        <v>0</v>
      </c>
      <c r="AI111" s="271">
        <f>IF(TabB3[[#This Row],[Stich-
probe]]&gt;0,IF(TabB3[[#This Row],[Differenz
förderfähig/
eingereicht nach Prüfung ÖIF (€)]]&lt;&gt;0,1,0),0)</f>
        <v>0</v>
      </c>
      <c r="AJ11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6" x14ac:dyDescent="0.2">
      <c r="C112" s="226">
        <f>IF(TabB3[[#This Row],[Zufalls-
zahl wenn
lfd. Nr.]]=0,0,IF(RANK(TabB3[[#This Row],[Zufalls-
zahl wenn
lfd. Nr.]],TabB3[Zufalls-
zahl wenn
lfd. Nr.])&lt;=TabB3[[#Totals],[Zufalls-
zahl]],1,0))</f>
        <v>0</v>
      </c>
      <c r="D112" s="194" t="s">
        <v>23</v>
      </c>
      <c r="E112" s="207">
        <v>106</v>
      </c>
      <c r="F112" s="8"/>
      <c r="G112" s="37"/>
      <c r="H112" s="40"/>
      <c r="I112" s="33"/>
      <c r="J112" s="33"/>
      <c r="K112" s="33"/>
      <c r="L112" s="33"/>
      <c r="M112" s="129"/>
      <c r="N112" s="260"/>
      <c r="O112" s="269">
        <f>(TabB3[[#This Row],[förderfähiger 
Betrag nach Prüfung ÖIF (€)]]-TabB3[[#This Row],[eingereichter
Betrag (€)]])*IF(TabB3[[#This Row],[Stich-
probe]]&gt;0,1,0)</f>
        <v>0</v>
      </c>
      <c r="P112" s="19"/>
      <c r="Q112" s="19"/>
      <c r="R112" s="19"/>
      <c r="S112" s="270"/>
      <c r="T112" s="288"/>
      <c r="U112" s="288" t="str">
        <f>IF(ISERROR(VLOOKUP(TabB3[[#This Row],[Grund für Differenz]],Datenquelle!$F$3:$G$17,2,FALSE)),"",VLOOKUP(TabB3[[#This Row],[Grund für Differenz]],Datenquelle!$F$3:$G$17,2,FALSE))</f>
        <v/>
      </c>
      <c r="V112" s="270"/>
      <c r="W112" s="206"/>
      <c r="X112" s="206"/>
      <c r="Y112" s="206"/>
      <c r="Z112" s="206"/>
      <c r="AA112" s="206"/>
      <c r="AB112" s="206"/>
      <c r="AC112" s="206"/>
      <c r="AD112" s="206"/>
      <c r="AE112" s="301"/>
      <c r="AF112" s="226" t="str">
        <f>IF(OR(TabB3[[#This Row],[eingereichter
Betrag (€)]]=0,TabB3[[#This Row],[eingereichter
Betrag (€)]]=""),"",COUNTA($M$6:$M112)-COUNTIF(($M$6:$M112),0))</f>
        <v/>
      </c>
      <c r="AG112" s="262">
        <f t="shared" ca="1" si="1"/>
        <v>2.0630953338122038E-2</v>
      </c>
      <c r="AH112" s="262">
        <f>IF(TabB3[[#This Row],[Lfd.
Nr. f.
Stich-
probe]]&lt;&gt;"",TabB3[[#This Row],[Zufalls-
zahl]],0)</f>
        <v>0</v>
      </c>
      <c r="AI112" s="271">
        <f>IF(TabB3[[#This Row],[Stich-
probe]]&gt;0,IF(TabB3[[#This Row],[Differenz
förderfähig/
eingereicht nach Prüfung ÖIF (€)]]&lt;&gt;0,1,0),0)</f>
        <v>0</v>
      </c>
      <c r="AJ11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6" x14ac:dyDescent="0.2">
      <c r="C113" s="226">
        <f>IF(TabB3[[#This Row],[Zufalls-
zahl wenn
lfd. Nr.]]=0,0,IF(RANK(TabB3[[#This Row],[Zufalls-
zahl wenn
lfd. Nr.]],TabB3[Zufalls-
zahl wenn
lfd. Nr.])&lt;=TabB3[[#Totals],[Zufalls-
zahl]],1,0))</f>
        <v>0</v>
      </c>
      <c r="D113" s="194" t="s">
        <v>23</v>
      </c>
      <c r="E113" s="207">
        <v>107</v>
      </c>
      <c r="F113" s="8"/>
      <c r="G113" s="37"/>
      <c r="H113" s="40"/>
      <c r="I113" s="33"/>
      <c r="J113" s="33"/>
      <c r="K113" s="33"/>
      <c r="L113" s="33"/>
      <c r="M113" s="129"/>
      <c r="N113" s="260"/>
      <c r="O113" s="269">
        <f>(TabB3[[#This Row],[förderfähiger 
Betrag nach Prüfung ÖIF (€)]]-TabB3[[#This Row],[eingereichter
Betrag (€)]])*IF(TabB3[[#This Row],[Stich-
probe]]&gt;0,1,0)</f>
        <v>0</v>
      </c>
      <c r="P113" s="19"/>
      <c r="Q113" s="19"/>
      <c r="R113" s="19"/>
      <c r="S113" s="270"/>
      <c r="T113" s="288"/>
      <c r="U113" s="288" t="str">
        <f>IF(ISERROR(VLOOKUP(TabB3[[#This Row],[Grund für Differenz]],Datenquelle!$F$3:$G$17,2,FALSE)),"",VLOOKUP(TabB3[[#This Row],[Grund für Differenz]],Datenquelle!$F$3:$G$17,2,FALSE))</f>
        <v/>
      </c>
      <c r="V113" s="270"/>
      <c r="W113" s="206"/>
      <c r="X113" s="206"/>
      <c r="Y113" s="206"/>
      <c r="Z113" s="206"/>
      <c r="AA113" s="206"/>
      <c r="AB113" s="206"/>
      <c r="AC113" s="206"/>
      <c r="AD113" s="206"/>
      <c r="AE113" s="301"/>
      <c r="AF113" s="226" t="str">
        <f>IF(OR(TabB3[[#This Row],[eingereichter
Betrag (€)]]=0,TabB3[[#This Row],[eingereichter
Betrag (€)]]=""),"",COUNTA($M$6:$M113)-COUNTIF(($M$6:$M113),0))</f>
        <v/>
      </c>
      <c r="AG113" s="262">
        <f t="shared" ca="1" si="1"/>
        <v>0.40690122266593676</v>
      </c>
      <c r="AH113" s="262">
        <f>IF(TabB3[[#This Row],[Lfd.
Nr. f.
Stich-
probe]]&lt;&gt;"",TabB3[[#This Row],[Zufalls-
zahl]],0)</f>
        <v>0</v>
      </c>
      <c r="AI113" s="271">
        <f>IF(TabB3[[#This Row],[Stich-
probe]]&gt;0,IF(TabB3[[#This Row],[Differenz
förderfähig/
eingereicht nach Prüfung ÖIF (€)]]&lt;&gt;0,1,0),0)</f>
        <v>0</v>
      </c>
      <c r="AJ11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6" x14ac:dyDescent="0.2">
      <c r="C114" s="226">
        <f>IF(TabB3[[#This Row],[Zufalls-
zahl wenn
lfd. Nr.]]=0,0,IF(RANK(TabB3[[#This Row],[Zufalls-
zahl wenn
lfd. Nr.]],TabB3[Zufalls-
zahl wenn
lfd. Nr.])&lt;=TabB3[[#Totals],[Zufalls-
zahl]],1,0))</f>
        <v>0</v>
      </c>
      <c r="D114" s="194" t="s">
        <v>23</v>
      </c>
      <c r="E114" s="207">
        <v>108</v>
      </c>
      <c r="F114" s="8"/>
      <c r="G114" s="37"/>
      <c r="H114" s="40"/>
      <c r="I114" s="33"/>
      <c r="J114" s="33"/>
      <c r="K114" s="33"/>
      <c r="L114" s="33"/>
      <c r="M114" s="129"/>
      <c r="N114" s="260"/>
      <c r="O114" s="269">
        <f>(TabB3[[#This Row],[förderfähiger 
Betrag nach Prüfung ÖIF (€)]]-TabB3[[#This Row],[eingereichter
Betrag (€)]])*IF(TabB3[[#This Row],[Stich-
probe]]&gt;0,1,0)</f>
        <v>0</v>
      </c>
      <c r="P114" s="19"/>
      <c r="Q114" s="19"/>
      <c r="R114" s="19"/>
      <c r="S114" s="270"/>
      <c r="T114" s="288"/>
      <c r="U114" s="288" t="str">
        <f>IF(ISERROR(VLOOKUP(TabB3[[#This Row],[Grund für Differenz]],Datenquelle!$F$3:$G$17,2,FALSE)),"",VLOOKUP(TabB3[[#This Row],[Grund für Differenz]],Datenquelle!$F$3:$G$17,2,FALSE))</f>
        <v/>
      </c>
      <c r="V114" s="270"/>
      <c r="W114" s="206"/>
      <c r="X114" s="206"/>
      <c r="Y114" s="206"/>
      <c r="Z114" s="206"/>
      <c r="AA114" s="206"/>
      <c r="AB114" s="206"/>
      <c r="AC114" s="206"/>
      <c r="AD114" s="206"/>
      <c r="AE114" s="301"/>
      <c r="AF114" s="226" t="str">
        <f>IF(OR(TabB3[[#This Row],[eingereichter
Betrag (€)]]=0,TabB3[[#This Row],[eingereichter
Betrag (€)]]=""),"",COUNTA($M$6:$M114)-COUNTIF(($M$6:$M114),0))</f>
        <v/>
      </c>
      <c r="AG114" s="262">
        <f t="shared" ca="1" si="1"/>
        <v>0.47323194239055888</v>
      </c>
      <c r="AH114" s="262">
        <f>IF(TabB3[[#This Row],[Lfd.
Nr. f.
Stich-
probe]]&lt;&gt;"",TabB3[[#This Row],[Zufalls-
zahl]],0)</f>
        <v>0</v>
      </c>
      <c r="AI114" s="271">
        <f>IF(TabB3[[#This Row],[Stich-
probe]]&gt;0,IF(TabB3[[#This Row],[Differenz
förderfähig/
eingereicht nach Prüfung ÖIF (€)]]&lt;&gt;0,1,0),0)</f>
        <v>0</v>
      </c>
      <c r="AJ11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6" x14ac:dyDescent="0.2">
      <c r="C115" s="226">
        <f>IF(TabB3[[#This Row],[Zufalls-
zahl wenn
lfd. Nr.]]=0,0,IF(RANK(TabB3[[#This Row],[Zufalls-
zahl wenn
lfd. Nr.]],TabB3[Zufalls-
zahl wenn
lfd. Nr.])&lt;=TabB3[[#Totals],[Zufalls-
zahl]],1,0))</f>
        <v>0</v>
      </c>
      <c r="D115" s="194" t="s">
        <v>23</v>
      </c>
      <c r="E115" s="207">
        <v>109</v>
      </c>
      <c r="F115" s="8"/>
      <c r="G115" s="37"/>
      <c r="H115" s="40"/>
      <c r="I115" s="33"/>
      <c r="J115" s="33"/>
      <c r="K115" s="33"/>
      <c r="L115" s="33"/>
      <c r="M115" s="129"/>
      <c r="N115" s="260"/>
      <c r="O115" s="269">
        <f>(TabB3[[#This Row],[förderfähiger 
Betrag nach Prüfung ÖIF (€)]]-TabB3[[#This Row],[eingereichter
Betrag (€)]])*IF(TabB3[[#This Row],[Stich-
probe]]&gt;0,1,0)</f>
        <v>0</v>
      </c>
      <c r="P115" s="19"/>
      <c r="Q115" s="19"/>
      <c r="R115" s="19"/>
      <c r="S115" s="270"/>
      <c r="T115" s="288"/>
      <c r="U115" s="288" t="str">
        <f>IF(ISERROR(VLOOKUP(TabB3[[#This Row],[Grund für Differenz]],Datenquelle!$F$3:$G$17,2,FALSE)),"",VLOOKUP(TabB3[[#This Row],[Grund für Differenz]],Datenquelle!$F$3:$G$17,2,FALSE))</f>
        <v/>
      </c>
      <c r="V115" s="270"/>
      <c r="W115" s="206"/>
      <c r="X115" s="206"/>
      <c r="Y115" s="206"/>
      <c r="Z115" s="206"/>
      <c r="AA115" s="206"/>
      <c r="AB115" s="206"/>
      <c r="AC115" s="206"/>
      <c r="AD115" s="206"/>
      <c r="AE115" s="301"/>
      <c r="AF115" s="226" t="str">
        <f>IF(OR(TabB3[[#This Row],[eingereichter
Betrag (€)]]=0,TabB3[[#This Row],[eingereichter
Betrag (€)]]=""),"",COUNTA($M$6:$M115)-COUNTIF(($M$6:$M115),0))</f>
        <v/>
      </c>
      <c r="AG115" s="262">
        <f t="shared" ca="1" si="1"/>
        <v>0.16205544555328022</v>
      </c>
      <c r="AH115" s="262">
        <f>IF(TabB3[[#This Row],[Lfd.
Nr. f.
Stich-
probe]]&lt;&gt;"",TabB3[[#This Row],[Zufalls-
zahl]],0)</f>
        <v>0</v>
      </c>
      <c r="AI115" s="271">
        <f>IF(TabB3[[#This Row],[Stich-
probe]]&gt;0,IF(TabB3[[#This Row],[Differenz
förderfähig/
eingereicht nach Prüfung ÖIF (€)]]&lt;&gt;0,1,0),0)</f>
        <v>0</v>
      </c>
      <c r="AJ11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6" x14ac:dyDescent="0.2">
      <c r="C116" s="226">
        <f>IF(TabB3[[#This Row],[Zufalls-
zahl wenn
lfd. Nr.]]=0,0,IF(RANK(TabB3[[#This Row],[Zufalls-
zahl wenn
lfd. Nr.]],TabB3[Zufalls-
zahl wenn
lfd. Nr.])&lt;=TabB3[[#Totals],[Zufalls-
zahl]],1,0))</f>
        <v>0</v>
      </c>
      <c r="D116" s="194" t="s">
        <v>23</v>
      </c>
      <c r="E116" s="207">
        <v>110</v>
      </c>
      <c r="F116" s="8"/>
      <c r="G116" s="37"/>
      <c r="H116" s="40"/>
      <c r="I116" s="33"/>
      <c r="J116" s="33"/>
      <c r="K116" s="33"/>
      <c r="L116" s="33"/>
      <c r="M116" s="129"/>
      <c r="N116" s="260"/>
      <c r="O116" s="269">
        <f>(TabB3[[#This Row],[förderfähiger 
Betrag nach Prüfung ÖIF (€)]]-TabB3[[#This Row],[eingereichter
Betrag (€)]])*IF(TabB3[[#This Row],[Stich-
probe]]&gt;0,1,0)</f>
        <v>0</v>
      </c>
      <c r="P116" s="19"/>
      <c r="Q116" s="19"/>
      <c r="R116" s="19"/>
      <c r="S116" s="270"/>
      <c r="T116" s="288"/>
      <c r="U116" s="288" t="str">
        <f>IF(ISERROR(VLOOKUP(TabB3[[#This Row],[Grund für Differenz]],Datenquelle!$F$3:$G$17,2,FALSE)),"",VLOOKUP(TabB3[[#This Row],[Grund für Differenz]],Datenquelle!$F$3:$G$17,2,FALSE))</f>
        <v/>
      </c>
      <c r="V116" s="270"/>
      <c r="W116" s="206"/>
      <c r="X116" s="206"/>
      <c r="Y116" s="206"/>
      <c r="Z116" s="206"/>
      <c r="AA116" s="206"/>
      <c r="AB116" s="206"/>
      <c r="AC116" s="206"/>
      <c r="AD116" s="206"/>
      <c r="AE116" s="301"/>
      <c r="AF116" s="226" t="str">
        <f>IF(OR(TabB3[[#This Row],[eingereichter
Betrag (€)]]=0,TabB3[[#This Row],[eingereichter
Betrag (€)]]=""),"",COUNTA($M$6:$M116)-COUNTIF(($M$6:$M116),0))</f>
        <v/>
      </c>
      <c r="AG116" s="262">
        <f t="shared" ca="1" si="1"/>
        <v>0.85637384721243592</v>
      </c>
      <c r="AH116" s="262">
        <f>IF(TabB3[[#This Row],[Lfd.
Nr. f.
Stich-
probe]]&lt;&gt;"",TabB3[[#This Row],[Zufalls-
zahl]],0)</f>
        <v>0</v>
      </c>
      <c r="AI116" s="271">
        <f>IF(TabB3[[#This Row],[Stich-
probe]]&gt;0,IF(TabB3[[#This Row],[Differenz
förderfähig/
eingereicht nach Prüfung ÖIF (€)]]&lt;&gt;0,1,0),0)</f>
        <v>0</v>
      </c>
      <c r="AJ11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6" x14ac:dyDescent="0.2">
      <c r="C117" s="226">
        <f>IF(TabB3[[#This Row],[Zufalls-
zahl wenn
lfd. Nr.]]=0,0,IF(RANK(TabB3[[#This Row],[Zufalls-
zahl wenn
lfd. Nr.]],TabB3[Zufalls-
zahl wenn
lfd. Nr.])&lt;=TabB3[[#Totals],[Zufalls-
zahl]],1,0))</f>
        <v>0</v>
      </c>
      <c r="D117" s="194" t="s">
        <v>23</v>
      </c>
      <c r="E117" s="207">
        <v>111</v>
      </c>
      <c r="F117" s="8"/>
      <c r="G117" s="37"/>
      <c r="H117" s="40"/>
      <c r="I117" s="33"/>
      <c r="J117" s="33"/>
      <c r="K117" s="33"/>
      <c r="L117" s="33"/>
      <c r="M117" s="129"/>
      <c r="N117" s="260"/>
      <c r="O117" s="269">
        <f>(TabB3[[#This Row],[förderfähiger 
Betrag nach Prüfung ÖIF (€)]]-TabB3[[#This Row],[eingereichter
Betrag (€)]])*IF(TabB3[[#This Row],[Stich-
probe]]&gt;0,1,0)</f>
        <v>0</v>
      </c>
      <c r="P117" s="19"/>
      <c r="Q117" s="19"/>
      <c r="R117" s="19"/>
      <c r="S117" s="270"/>
      <c r="T117" s="288"/>
      <c r="U117" s="288" t="str">
        <f>IF(ISERROR(VLOOKUP(TabB3[[#This Row],[Grund für Differenz]],Datenquelle!$F$3:$G$17,2,FALSE)),"",VLOOKUP(TabB3[[#This Row],[Grund für Differenz]],Datenquelle!$F$3:$G$17,2,FALSE))</f>
        <v/>
      </c>
      <c r="V117" s="270"/>
      <c r="W117" s="206"/>
      <c r="X117" s="206"/>
      <c r="Y117" s="206"/>
      <c r="Z117" s="206"/>
      <c r="AA117" s="206"/>
      <c r="AB117" s="206"/>
      <c r="AC117" s="206"/>
      <c r="AD117" s="206"/>
      <c r="AE117" s="301"/>
      <c r="AF117" s="226" t="str">
        <f>IF(OR(TabB3[[#This Row],[eingereichter
Betrag (€)]]=0,TabB3[[#This Row],[eingereichter
Betrag (€)]]=""),"",COUNTA($M$6:$M117)-COUNTIF(($M$6:$M117),0))</f>
        <v/>
      </c>
      <c r="AG117" s="262">
        <f t="shared" ca="1" si="1"/>
        <v>0.58485334765524732</v>
      </c>
      <c r="AH117" s="262">
        <f>IF(TabB3[[#This Row],[Lfd.
Nr. f.
Stich-
probe]]&lt;&gt;"",TabB3[[#This Row],[Zufalls-
zahl]],0)</f>
        <v>0</v>
      </c>
      <c r="AI117" s="271">
        <f>IF(TabB3[[#This Row],[Stich-
probe]]&gt;0,IF(TabB3[[#This Row],[Differenz
förderfähig/
eingereicht nach Prüfung ÖIF (€)]]&lt;&gt;0,1,0),0)</f>
        <v>0</v>
      </c>
      <c r="AJ11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6" x14ac:dyDescent="0.2">
      <c r="C118" s="226">
        <f>IF(TabB3[[#This Row],[Zufalls-
zahl wenn
lfd. Nr.]]=0,0,IF(RANK(TabB3[[#This Row],[Zufalls-
zahl wenn
lfd. Nr.]],TabB3[Zufalls-
zahl wenn
lfd. Nr.])&lt;=TabB3[[#Totals],[Zufalls-
zahl]],1,0))</f>
        <v>0</v>
      </c>
      <c r="D118" s="194" t="s">
        <v>23</v>
      </c>
      <c r="E118" s="207">
        <v>112</v>
      </c>
      <c r="F118" s="8"/>
      <c r="G118" s="37"/>
      <c r="H118" s="40"/>
      <c r="I118" s="33"/>
      <c r="J118" s="33"/>
      <c r="K118" s="33"/>
      <c r="L118" s="33"/>
      <c r="M118" s="129"/>
      <c r="N118" s="260"/>
      <c r="O118" s="269">
        <f>(TabB3[[#This Row],[förderfähiger 
Betrag nach Prüfung ÖIF (€)]]-TabB3[[#This Row],[eingereichter
Betrag (€)]])*IF(TabB3[[#This Row],[Stich-
probe]]&gt;0,1,0)</f>
        <v>0</v>
      </c>
      <c r="P118" s="19"/>
      <c r="Q118" s="19"/>
      <c r="R118" s="19"/>
      <c r="S118" s="270"/>
      <c r="T118" s="288"/>
      <c r="U118" s="288" t="str">
        <f>IF(ISERROR(VLOOKUP(TabB3[[#This Row],[Grund für Differenz]],Datenquelle!$F$3:$G$17,2,FALSE)),"",VLOOKUP(TabB3[[#This Row],[Grund für Differenz]],Datenquelle!$F$3:$G$17,2,FALSE))</f>
        <v/>
      </c>
      <c r="V118" s="270"/>
      <c r="W118" s="206"/>
      <c r="X118" s="206"/>
      <c r="Y118" s="206"/>
      <c r="Z118" s="206"/>
      <c r="AA118" s="206"/>
      <c r="AB118" s="206"/>
      <c r="AC118" s="206"/>
      <c r="AD118" s="206"/>
      <c r="AE118" s="301"/>
      <c r="AF118" s="226" t="str">
        <f>IF(OR(TabB3[[#This Row],[eingereichter
Betrag (€)]]=0,TabB3[[#This Row],[eingereichter
Betrag (€)]]=""),"",COUNTA($M$6:$M118)-COUNTIF(($M$6:$M118),0))</f>
        <v/>
      </c>
      <c r="AG118" s="262">
        <f t="shared" ca="1" si="1"/>
        <v>4.1698389139069869E-3</v>
      </c>
      <c r="AH118" s="262">
        <f>IF(TabB3[[#This Row],[Lfd.
Nr. f.
Stich-
probe]]&lt;&gt;"",TabB3[[#This Row],[Zufalls-
zahl]],0)</f>
        <v>0</v>
      </c>
      <c r="AI118" s="271">
        <f>IF(TabB3[[#This Row],[Stich-
probe]]&gt;0,IF(TabB3[[#This Row],[Differenz
förderfähig/
eingereicht nach Prüfung ÖIF (€)]]&lt;&gt;0,1,0),0)</f>
        <v>0</v>
      </c>
      <c r="AJ11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6" x14ac:dyDescent="0.2">
      <c r="C119" s="226">
        <f>IF(TabB3[[#This Row],[Zufalls-
zahl wenn
lfd. Nr.]]=0,0,IF(RANK(TabB3[[#This Row],[Zufalls-
zahl wenn
lfd. Nr.]],TabB3[Zufalls-
zahl wenn
lfd. Nr.])&lt;=TabB3[[#Totals],[Zufalls-
zahl]],1,0))</f>
        <v>0</v>
      </c>
      <c r="D119" s="194" t="s">
        <v>23</v>
      </c>
      <c r="E119" s="207">
        <v>113</v>
      </c>
      <c r="F119" s="8"/>
      <c r="G119" s="37"/>
      <c r="H119" s="40"/>
      <c r="I119" s="33"/>
      <c r="J119" s="33"/>
      <c r="K119" s="33"/>
      <c r="L119" s="33"/>
      <c r="M119" s="129"/>
      <c r="N119" s="260"/>
      <c r="O119" s="269">
        <f>(TabB3[[#This Row],[förderfähiger 
Betrag nach Prüfung ÖIF (€)]]-TabB3[[#This Row],[eingereichter
Betrag (€)]])*IF(TabB3[[#This Row],[Stich-
probe]]&gt;0,1,0)</f>
        <v>0</v>
      </c>
      <c r="P119" s="19"/>
      <c r="Q119" s="19"/>
      <c r="R119" s="19"/>
      <c r="S119" s="270"/>
      <c r="T119" s="288"/>
      <c r="U119" s="288" t="str">
        <f>IF(ISERROR(VLOOKUP(TabB3[[#This Row],[Grund für Differenz]],Datenquelle!$F$3:$G$17,2,FALSE)),"",VLOOKUP(TabB3[[#This Row],[Grund für Differenz]],Datenquelle!$F$3:$G$17,2,FALSE))</f>
        <v/>
      </c>
      <c r="V119" s="270"/>
      <c r="W119" s="206"/>
      <c r="X119" s="206"/>
      <c r="Y119" s="206"/>
      <c r="Z119" s="206"/>
      <c r="AA119" s="206"/>
      <c r="AB119" s="206"/>
      <c r="AC119" s="206"/>
      <c r="AD119" s="206"/>
      <c r="AE119" s="301"/>
      <c r="AF119" s="226" t="str">
        <f>IF(OR(TabB3[[#This Row],[eingereichter
Betrag (€)]]=0,TabB3[[#This Row],[eingereichter
Betrag (€)]]=""),"",COUNTA($M$6:$M119)-COUNTIF(($M$6:$M119),0))</f>
        <v/>
      </c>
      <c r="AG119" s="262">
        <f t="shared" ca="1" si="1"/>
        <v>0.47673046819074749</v>
      </c>
      <c r="AH119" s="262">
        <f>IF(TabB3[[#This Row],[Lfd.
Nr. f.
Stich-
probe]]&lt;&gt;"",TabB3[[#This Row],[Zufalls-
zahl]],0)</f>
        <v>0</v>
      </c>
      <c r="AI119" s="271">
        <f>IF(TabB3[[#This Row],[Stich-
probe]]&gt;0,IF(TabB3[[#This Row],[Differenz
förderfähig/
eingereicht nach Prüfung ÖIF (€)]]&lt;&gt;0,1,0),0)</f>
        <v>0</v>
      </c>
      <c r="AJ11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6" x14ac:dyDescent="0.2">
      <c r="C120" s="226">
        <f>IF(TabB3[[#This Row],[Zufalls-
zahl wenn
lfd. Nr.]]=0,0,IF(RANK(TabB3[[#This Row],[Zufalls-
zahl wenn
lfd. Nr.]],TabB3[Zufalls-
zahl wenn
lfd. Nr.])&lt;=TabB3[[#Totals],[Zufalls-
zahl]],1,0))</f>
        <v>0</v>
      </c>
      <c r="D120" s="194" t="s">
        <v>23</v>
      </c>
      <c r="E120" s="207">
        <v>114</v>
      </c>
      <c r="F120" s="8"/>
      <c r="G120" s="37"/>
      <c r="H120" s="40"/>
      <c r="I120" s="33"/>
      <c r="J120" s="33"/>
      <c r="K120" s="33"/>
      <c r="L120" s="33"/>
      <c r="M120" s="129"/>
      <c r="N120" s="260"/>
      <c r="O120" s="269">
        <f>(TabB3[[#This Row],[förderfähiger 
Betrag nach Prüfung ÖIF (€)]]-TabB3[[#This Row],[eingereichter
Betrag (€)]])*IF(TabB3[[#This Row],[Stich-
probe]]&gt;0,1,0)</f>
        <v>0</v>
      </c>
      <c r="P120" s="19"/>
      <c r="Q120" s="19"/>
      <c r="R120" s="19"/>
      <c r="S120" s="270"/>
      <c r="T120" s="288"/>
      <c r="U120" s="288" t="str">
        <f>IF(ISERROR(VLOOKUP(TabB3[[#This Row],[Grund für Differenz]],Datenquelle!$F$3:$G$17,2,FALSE)),"",VLOOKUP(TabB3[[#This Row],[Grund für Differenz]],Datenquelle!$F$3:$G$17,2,FALSE))</f>
        <v/>
      </c>
      <c r="V120" s="270"/>
      <c r="W120" s="206"/>
      <c r="X120" s="206"/>
      <c r="Y120" s="206"/>
      <c r="Z120" s="206"/>
      <c r="AA120" s="206"/>
      <c r="AB120" s="206"/>
      <c r="AC120" s="206"/>
      <c r="AD120" s="206"/>
      <c r="AE120" s="301"/>
      <c r="AF120" s="226" t="str">
        <f>IF(OR(TabB3[[#This Row],[eingereichter
Betrag (€)]]=0,TabB3[[#This Row],[eingereichter
Betrag (€)]]=""),"",COUNTA($M$6:$M120)-COUNTIF(($M$6:$M120),0))</f>
        <v/>
      </c>
      <c r="AG120" s="262">
        <f t="shared" ca="1" si="1"/>
        <v>0.99651687606951778</v>
      </c>
      <c r="AH120" s="262">
        <f>IF(TabB3[[#This Row],[Lfd.
Nr. f.
Stich-
probe]]&lt;&gt;"",TabB3[[#This Row],[Zufalls-
zahl]],0)</f>
        <v>0</v>
      </c>
      <c r="AI120" s="271">
        <f>IF(TabB3[[#This Row],[Stich-
probe]]&gt;0,IF(TabB3[[#This Row],[Differenz
förderfähig/
eingereicht nach Prüfung ÖIF (€)]]&lt;&gt;0,1,0),0)</f>
        <v>0</v>
      </c>
      <c r="AJ12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6" x14ac:dyDescent="0.2">
      <c r="C121" s="226">
        <f>IF(TabB3[[#This Row],[Zufalls-
zahl wenn
lfd. Nr.]]=0,0,IF(RANK(TabB3[[#This Row],[Zufalls-
zahl wenn
lfd. Nr.]],TabB3[Zufalls-
zahl wenn
lfd. Nr.])&lt;=TabB3[[#Totals],[Zufalls-
zahl]],1,0))</f>
        <v>0</v>
      </c>
      <c r="D121" s="194" t="s">
        <v>23</v>
      </c>
      <c r="E121" s="207">
        <v>115</v>
      </c>
      <c r="F121" s="8"/>
      <c r="G121" s="37"/>
      <c r="H121" s="40"/>
      <c r="I121" s="33"/>
      <c r="J121" s="33"/>
      <c r="K121" s="33"/>
      <c r="L121" s="33"/>
      <c r="M121" s="129"/>
      <c r="N121" s="260"/>
      <c r="O121" s="269">
        <f>(TabB3[[#This Row],[förderfähiger 
Betrag nach Prüfung ÖIF (€)]]-TabB3[[#This Row],[eingereichter
Betrag (€)]])*IF(TabB3[[#This Row],[Stich-
probe]]&gt;0,1,0)</f>
        <v>0</v>
      </c>
      <c r="P121" s="19"/>
      <c r="Q121" s="19"/>
      <c r="R121" s="19"/>
      <c r="S121" s="270"/>
      <c r="T121" s="288"/>
      <c r="U121" s="288" t="str">
        <f>IF(ISERROR(VLOOKUP(TabB3[[#This Row],[Grund für Differenz]],Datenquelle!$F$3:$G$17,2,FALSE)),"",VLOOKUP(TabB3[[#This Row],[Grund für Differenz]],Datenquelle!$F$3:$G$17,2,FALSE))</f>
        <v/>
      </c>
      <c r="V121" s="270"/>
      <c r="W121" s="206"/>
      <c r="X121" s="206"/>
      <c r="Y121" s="206"/>
      <c r="Z121" s="206"/>
      <c r="AA121" s="206"/>
      <c r="AB121" s="206"/>
      <c r="AC121" s="206"/>
      <c r="AD121" s="206"/>
      <c r="AE121" s="301"/>
      <c r="AF121" s="226" t="str">
        <f>IF(OR(TabB3[[#This Row],[eingereichter
Betrag (€)]]=0,TabB3[[#This Row],[eingereichter
Betrag (€)]]=""),"",COUNTA($M$6:$M121)-COUNTIF(($M$6:$M121),0))</f>
        <v/>
      </c>
      <c r="AG121" s="262">
        <f t="shared" ca="1" si="1"/>
        <v>0.4757974403851466</v>
      </c>
      <c r="AH121" s="262">
        <f>IF(TabB3[[#This Row],[Lfd.
Nr. f.
Stich-
probe]]&lt;&gt;"",TabB3[[#This Row],[Zufalls-
zahl]],0)</f>
        <v>0</v>
      </c>
      <c r="AI121" s="271">
        <f>IF(TabB3[[#This Row],[Stich-
probe]]&gt;0,IF(TabB3[[#This Row],[Differenz
förderfähig/
eingereicht nach Prüfung ÖIF (€)]]&lt;&gt;0,1,0),0)</f>
        <v>0</v>
      </c>
      <c r="AJ12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6" x14ac:dyDescent="0.2">
      <c r="C122" s="226">
        <f>IF(TabB3[[#This Row],[Zufalls-
zahl wenn
lfd. Nr.]]=0,0,IF(RANK(TabB3[[#This Row],[Zufalls-
zahl wenn
lfd. Nr.]],TabB3[Zufalls-
zahl wenn
lfd. Nr.])&lt;=TabB3[[#Totals],[Zufalls-
zahl]],1,0))</f>
        <v>0</v>
      </c>
      <c r="D122" s="194" t="s">
        <v>23</v>
      </c>
      <c r="E122" s="207">
        <v>116</v>
      </c>
      <c r="F122" s="8"/>
      <c r="G122" s="37"/>
      <c r="H122" s="40"/>
      <c r="I122" s="33"/>
      <c r="J122" s="33"/>
      <c r="K122" s="33"/>
      <c r="L122" s="33"/>
      <c r="M122" s="129"/>
      <c r="N122" s="260"/>
      <c r="O122" s="269">
        <f>(TabB3[[#This Row],[förderfähiger 
Betrag nach Prüfung ÖIF (€)]]-TabB3[[#This Row],[eingereichter
Betrag (€)]])*IF(TabB3[[#This Row],[Stich-
probe]]&gt;0,1,0)</f>
        <v>0</v>
      </c>
      <c r="P122" s="19"/>
      <c r="Q122" s="19"/>
      <c r="R122" s="19"/>
      <c r="S122" s="270"/>
      <c r="T122" s="288"/>
      <c r="U122" s="288" t="str">
        <f>IF(ISERROR(VLOOKUP(TabB3[[#This Row],[Grund für Differenz]],Datenquelle!$F$3:$G$17,2,FALSE)),"",VLOOKUP(TabB3[[#This Row],[Grund für Differenz]],Datenquelle!$F$3:$G$17,2,FALSE))</f>
        <v/>
      </c>
      <c r="V122" s="270"/>
      <c r="W122" s="206"/>
      <c r="X122" s="206"/>
      <c r="Y122" s="206"/>
      <c r="Z122" s="206"/>
      <c r="AA122" s="206"/>
      <c r="AB122" s="206"/>
      <c r="AC122" s="206"/>
      <c r="AD122" s="206"/>
      <c r="AE122" s="301"/>
      <c r="AF122" s="226" t="str">
        <f>IF(OR(TabB3[[#This Row],[eingereichter
Betrag (€)]]=0,TabB3[[#This Row],[eingereichter
Betrag (€)]]=""),"",COUNTA($M$6:$M122)-COUNTIF(($M$6:$M122),0))</f>
        <v/>
      </c>
      <c r="AG122" s="262">
        <f t="shared" ca="1" si="1"/>
        <v>0.4339528905360428</v>
      </c>
      <c r="AH122" s="262">
        <f>IF(TabB3[[#This Row],[Lfd.
Nr. f.
Stich-
probe]]&lt;&gt;"",TabB3[[#This Row],[Zufalls-
zahl]],0)</f>
        <v>0</v>
      </c>
      <c r="AI122" s="271">
        <f>IF(TabB3[[#This Row],[Stich-
probe]]&gt;0,IF(TabB3[[#This Row],[Differenz
förderfähig/
eingereicht nach Prüfung ÖIF (€)]]&lt;&gt;0,1,0),0)</f>
        <v>0</v>
      </c>
      <c r="AJ12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6" x14ac:dyDescent="0.2">
      <c r="C123" s="226">
        <f>IF(TabB3[[#This Row],[Zufalls-
zahl wenn
lfd. Nr.]]=0,0,IF(RANK(TabB3[[#This Row],[Zufalls-
zahl wenn
lfd. Nr.]],TabB3[Zufalls-
zahl wenn
lfd. Nr.])&lt;=TabB3[[#Totals],[Zufalls-
zahl]],1,0))</f>
        <v>0</v>
      </c>
      <c r="D123" s="194" t="s">
        <v>23</v>
      </c>
      <c r="E123" s="207">
        <v>117</v>
      </c>
      <c r="F123" s="8"/>
      <c r="G123" s="37"/>
      <c r="H123" s="40"/>
      <c r="I123" s="33"/>
      <c r="J123" s="33"/>
      <c r="K123" s="33"/>
      <c r="L123" s="33"/>
      <c r="M123" s="129"/>
      <c r="N123" s="260"/>
      <c r="O123" s="269">
        <f>(TabB3[[#This Row],[förderfähiger 
Betrag nach Prüfung ÖIF (€)]]-TabB3[[#This Row],[eingereichter
Betrag (€)]])*IF(TabB3[[#This Row],[Stich-
probe]]&gt;0,1,0)</f>
        <v>0</v>
      </c>
      <c r="P123" s="19"/>
      <c r="Q123" s="19"/>
      <c r="R123" s="19"/>
      <c r="S123" s="270"/>
      <c r="T123" s="288"/>
      <c r="U123" s="288" t="str">
        <f>IF(ISERROR(VLOOKUP(TabB3[[#This Row],[Grund für Differenz]],Datenquelle!$F$3:$G$17,2,FALSE)),"",VLOOKUP(TabB3[[#This Row],[Grund für Differenz]],Datenquelle!$F$3:$G$17,2,FALSE))</f>
        <v/>
      </c>
      <c r="V123" s="270"/>
      <c r="W123" s="206"/>
      <c r="X123" s="206"/>
      <c r="Y123" s="206"/>
      <c r="Z123" s="206"/>
      <c r="AA123" s="206"/>
      <c r="AB123" s="206"/>
      <c r="AC123" s="206"/>
      <c r="AD123" s="206"/>
      <c r="AE123" s="301"/>
      <c r="AF123" s="226" t="str">
        <f>IF(OR(TabB3[[#This Row],[eingereichter
Betrag (€)]]=0,TabB3[[#This Row],[eingereichter
Betrag (€)]]=""),"",COUNTA($M$6:$M123)-COUNTIF(($M$6:$M123),0))</f>
        <v/>
      </c>
      <c r="AG123" s="262">
        <f t="shared" ca="1" si="1"/>
        <v>0.22808444120899041</v>
      </c>
      <c r="AH123" s="262">
        <f>IF(TabB3[[#This Row],[Lfd.
Nr. f.
Stich-
probe]]&lt;&gt;"",TabB3[[#This Row],[Zufalls-
zahl]],0)</f>
        <v>0</v>
      </c>
      <c r="AI123" s="271">
        <f>IF(TabB3[[#This Row],[Stich-
probe]]&gt;0,IF(TabB3[[#This Row],[Differenz
förderfähig/
eingereicht nach Prüfung ÖIF (€)]]&lt;&gt;0,1,0),0)</f>
        <v>0</v>
      </c>
      <c r="AJ12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6" x14ac:dyDescent="0.2">
      <c r="C124" s="226">
        <f>IF(TabB3[[#This Row],[Zufalls-
zahl wenn
lfd. Nr.]]=0,0,IF(RANK(TabB3[[#This Row],[Zufalls-
zahl wenn
lfd. Nr.]],TabB3[Zufalls-
zahl wenn
lfd. Nr.])&lt;=TabB3[[#Totals],[Zufalls-
zahl]],1,0))</f>
        <v>0</v>
      </c>
      <c r="D124" s="194" t="s">
        <v>23</v>
      </c>
      <c r="E124" s="207">
        <v>118</v>
      </c>
      <c r="F124" s="8"/>
      <c r="G124" s="37"/>
      <c r="H124" s="40"/>
      <c r="I124" s="33"/>
      <c r="J124" s="33"/>
      <c r="K124" s="33"/>
      <c r="L124" s="33"/>
      <c r="M124" s="129"/>
      <c r="N124" s="260"/>
      <c r="O124" s="269">
        <f>(TabB3[[#This Row],[förderfähiger 
Betrag nach Prüfung ÖIF (€)]]-TabB3[[#This Row],[eingereichter
Betrag (€)]])*IF(TabB3[[#This Row],[Stich-
probe]]&gt;0,1,0)</f>
        <v>0</v>
      </c>
      <c r="P124" s="19"/>
      <c r="Q124" s="19"/>
      <c r="R124" s="19"/>
      <c r="S124" s="270"/>
      <c r="T124" s="288"/>
      <c r="U124" s="288" t="str">
        <f>IF(ISERROR(VLOOKUP(TabB3[[#This Row],[Grund für Differenz]],Datenquelle!$F$3:$G$17,2,FALSE)),"",VLOOKUP(TabB3[[#This Row],[Grund für Differenz]],Datenquelle!$F$3:$G$17,2,FALSE))</f>
        <v/>
      </c>
      <c r="V124" s="270"/>
      <c r="W124" s="206"/>
      <c r="X124" s="206"/>
      <c r="Y124" s="206"/>
      <c r="Z124" s="206"/>
      <c r="AA124" s="206"/>
      <c r="AB124" s="206"/>
      <c r="AC124" s="206"/>
      <c r="AD124" s="206"/>
      <c r="AE124" s="301"/>
      <c r="AF124" s="226" t="str">
        <f>IF(OR(TabB3[[#This Row],[eingereichter
Betrag (€)]]=0,TabB3[[#This Row],[eingereichter
Betrag (€)]]=""),"",COUNTA($M$6:$M124)-COUNTIF(($M$6:$M124),0))</f>
        <v/>
      </c>
      <c r="AG124" s="262">
        <f t="shared" ca="1" si="1"/>
        <v>0.71108259953504249</v>
      </c>
      <c r="AH124" s="262">
        <f>IF(TabB3[[#This Row],[Lfd.
Nr. f.
Stich-
probe]]&lt;&gt;"",TabB3[[#This Row],[Zufalls-
zahl]],0)</f>
        <v>0</v>
      </c>
      <c r="AI124" s="271">
        <f>IF(TabB3[[#This Row],[Stich-
probe]]&gt;0,IF(TabB3[[#This Row],[Differenz
förderfähig/
eingereicht nach Prüfung ÖIF (€)]]&lt;&gt;0,1,0),0)</f>
        <v>0</v>
      </c>
      <c r="AJ12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6" x14ac:dyDescent="0.2">
      <c r="C125" s="226">
        <f>IF(TabB3[[#This Row],[Zufalls-
zahl wenn
lfd. Nr.]]=0,0,IF(RANK(TabB3[[#This Row],[Zufalls-
zahl wenn
lfd. Nr.]],TabB3[Zufalls-
zahl wenn
lfd. Nr.])&lt;=TabB3[[#Totals],[Zufalls-
zahl]],1,0))</f>
        <v>0</v>
      </c>
      <c r="D125" s="194" t="s">
        <v>23</v>
      </c>
      <c r="E125" s="207">
        <v>119</v>
      </c>
      <c r="F125" s="8"/>
      <c r="G125" s="37"/>
      <c r="H125" s="40"/>
      <c r="I125" s="33"/>
      <c r="J125" s="33"/>
      <c r="K125" s="33"/>
      <c r="L125" s="33"/>
      <c r="M125" s="129"/>
      <c r="N125" s="260"/>
      <c r="O125" s="269">
        <f>(TabB3[[#This Row],[förderfähiger 
Betrag nach Prüfung ÖIF (€)]]-TabB3[[#This Row],[eingereichter
Betrag (€)]])*IF(TabB3[[#This Row],[Stich-
probe]]&gt;0,1,0)</f>
        <v>0</v>
      </c>
      <c r="P125" s="19"/>
      <c r="Q125" s="19"/>
      <c r="R125" s="19"/>
      <c r="S125" s="270"/>
      <c r="T125" s="288"/>
      <c r="U125" s="288" t="str">
        <f>IF(ISERROR(VLOOKUP(TabB3[[#This Row],[Grund für Differenz]],Datenquelle!$F$3:$G$17,2,FALSE)),"",VLOOKUP(TabB3[[#This Row],[Grund für Differenz]],Datenquelle!$F$3:$G$17,2,FALSE))</f>
        <v/>
      </c>
      <c r="V125" s="270"/>
      <c r="W125" s="206"/>
      <c r="X125" s="206"/>
      <c r="Y125" s="206"/>
      <c r="Z125" s="206"/>
      <c r="AA125" s="206"/>
      <c r="AB125" s="206"/>
      <c r="AC125" s="206"/>
      <c r="AD125" s="206"/>
      <c r="AE125" s="301"/>
      <c r="AF125" s="226" t="str">
        <f>IF(OR(TabB3[[#This Row],[eingereichter
Betrag (€)]]=0,TabB3[[#This Row],[eingereichter
Betrag (€)]]=""),"",COUNTA($M$6:$M125)-COUNTIF(($M$6:$M125),0))</f>
        <v/>
      </c>
      <c r="AG125" s="262">
        <f t="shared" ca="1" si="1"/>
        <v>0.60975098548110829</v>
      </c>
      <c r="AH125" s="262">
        <f>IF(TabB3[[#This Row],[Lfd.
Nr. f.
Stich-
probe]]&lt;&gt;"",TabB3[[#This Row],[Zufalls-
zahl]],0)</f>
        <v>0</v>
      </c>
      <c r="AI125" s="271">
        <f>IF(TabB3[[#This Row],[Stich-
probe]]&gt;0,IF(TabB3[[#This Row],[Differenz
förderfähig/
eingereicht nach Prüfung ÖIF (€)]]&lt;&gt;0,1,0),0)</f>
        <v>0</v>
      </c>
      <c r="AJ12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6" x14ac:dyDescent="0.2">
      <c r="C126" s="226">
        <f>IF(TabB3[[#This Row],[Zufalls-
zahl wenn
lfd. Nr.]]=0,0,IF(RANK(TabB3[[#This Row],[Zufalls-
zahl wenn
lfd. Nr.]],TabB3[Zufalls-
zahl wenn
lfd. Nr.])&lt;=TabB3[[#Totals],[Zufalls-
zahl]],1,0))</f>
        <v>0</v>
      </c>
      <c r="D126" s="194" t="s">
        <v>23</v>
      </c>
      <c r="E126" s="207">
        <v>120</v>
      </c>
      <c r="F126" s="8"/>
      <c r="G126" s="37"/>
      <c r="H126" s="40"/>
      <c r="I126" s="33"/>
      <c r="J126" s="33"/>
      <c r="K126" s="33"/>
      <c r="L126" s="33"/>
      <c r="M126" s="129"/>
      <c r="N126" s="260"/>
      <c r="O126" s="269">
        <f>(TabB3[[#This Row],[förderfähiger 
Betrag nach Prüfung ÖIF (€)]]-TabB3[[#This Row],[eingereichter
Betrag (€)]])*IF(TabB3[[#This Row],[Stich-
probe]]&gt;0,1,0)</f>
        <v>0</v>
      </c>
      <c r="P126" s="19"/>
      <c r="Q126" s="19"/>
      <c r="R126" s="19"/>
      <c r="S126" s="270"/>
      <c r="T126" s="288"/>
      <c r="U126" s="288" t="str">
        <f>IF(ISERROR(VLOOKUP(TabB3[[#This Row],[Grund für Differenz]],Datenquelle!$F$3:$G$17,2,FALSE)),"",VLOOKUP(TabB3[[#This Row],[Grund für Differenz]],Datenquelle!$F$3:$G$17,2,FALSE))</f>
        <v/>
      </c>
      <c r="V126" s="270"/>
      <c r="W126" s="206"/>
      <c r="X126" s="206"/>
      <c r="Y126" s="206"/>
      <c r="Z126" s="206"/>
      <c r="AA126" s="206"/>
      <c r="AB126" s="206"/>
      <c r="AC126" s="206"/>
      <c r="AD126" s="206"/>
      <c r="AE126" s="301"/>
      <c r="AF126" s="226" t="str">
        <f>IF(OR(TabB3[[#This Row],[eingereichter
Betrag (€)]]=0,TabB3[[#This Row],[eingereichter
Betrag (€)]]=""),"",COUNTA($M$6:$M126)-COUNTIF(($M$6:$M126),0))</f>
        <v/>
      </c>
      <c r="AG126" s="262">
        <f t="shared" ca="1" si="1"/>
        <v>0.39990433743806508</v>
      </c>
      <c r="AH126" s="262">
        <f>IF(TabB3[[#This Row],[Lfd.
Nr. f.
Stich-
probe]]&lt;&gt;"",TabB3[[#This Row],[Zufalls-
zahl]],0)</f>
        <v>0</v>
      </c>
      <c r="AI126" s="271">
        <f>IF(TabB3[[#This Row],[Stich-
probe]]&gt;0,IF(TabB3[[#This Row],[Differenz
förderfähig/
eingereicht nach Prüfung ÖIF (€)]]&lt;&gt;0,1,0),0)</f>
        <v>0</v>
      </c>
      <c r="AJ12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6" x14ac:dyDescent="0.2">
      <c r="C127" s="226">
        <f>IF(TabB3[[#This Row],[Zufalls-
zahl wenn
lfd. Nr.]]=0,0,IF(RANK(TabB3[[#This Row],[Zufalls-
zahl wenn
lfd. Nr.]],TabB3[Zufalls-
zahl wenn
lfd. Nr.])&lt;=TabB3[[#Totals],[Zufalls-
zahl]],1,0))</f>
        <v>0</v>
      </c>
      <c r="D127" s="194" t="s">
        <v>23</v>
      </c>
      <c r="E127" s="207">
        <v>121</v>
      </c>
      <c r="F127" s="8"/>
      <c r="G127" s="37"/>
      <c r="H127" s="40"/>
      <c r="I127" s="33"/>
      <c r="J127" s="33"/>
      <c r="K127" s="33"/>
      <c r="L127" s="33"/>
      <c r="M127" s="129"/>
      <c r="N127" s="260"/>
      <c r="O127" s="269">
        <f>(TabB3[[#This Row],[förderfähiger 
Betrag nach Prüfung ÖIF (€)]]-TabB3[[#This Row],[eingereichter
Betrag (€)]])*IF(TabB3[[#This Row],[Stich-
probe]]&gt;0,1,0)</f>
        <v>0</v>
      </c>
      <c r="P127" s="19"/>
      <c r="Q127" s="19"/>
      <c r="R127" s="19"/>
      <c r="S127" s="270"/>
      <c r="T127" s="288"/>
      <c r="U127" s="288" t="str">
        <f>IF(ISERROR(VLOOKUP(TabB3[[#This Row],[Grund für Differenz]],Datenquelle!$F$3:$G$17,2,FALSE)),"",VLOOKUP(TabB3[[#This Row],[Grund für Differenz]],Datenquelle!$F$3:$G$17,2,FALSE))</f>
        <v/>
      </c>
      <c r="V127" s="270"/>
      <c r="W127" s="206"/>
      <c r="X127" s="206"/>
      <c r="Y127" s="206"/>
      <c r="Z127" s="206"/>
      <c r="AA127" s="206"/>
      <c r="AB127" s="206"/>
      <c r="AC127" s="206"/>
      <c r="AD127" s="206"/>
      <c r="AE127" s="301"/>
      <c r="AF127" s="226" t="str">
        <f>IF(OR(TabB3[[#This Row],[eingereichter
Betrag (€)]]=0,TabB3[[#This Row],[eingereichter
Betrag (€)]]=""),"",COUNTA($M$6:$M127)-COUNTIF(($M$6:$M127),0))</f>
        <v/>
      </c>
      <c r="AG127" s="262">
        <f t="shared" ca="1" si="1"/>
        <v>0.46497222133867788</v>
      </c>
      <c r="AH127" s="262">
        <f>IF(TabB3[[#This Row],[Lfd.
Nr. f.
Stich-
probe]]&lt;&gt;"",TabB3[[#This Row],[Zufalls-
zahl]],0)</f>
        <v>0</v>
      </c>
      <c r="AI127" s="271">
        <f>IF(TabB3[[#This Row],[Stich-
probe]]&gt;0,IF(TabB3[[#This Row],[Differenz
förderfähig/
eingereicht nach Prüfung ÖIF (€)]]&lt;&gt;0,1,0),0)</f>
        <v>0</v>
      </c>
      <c r="AJ12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6" x14ac:dyDescent="0.2">
      <c r="C128" s="226">
        <f>IF(TabB3[[#This Row],[Zufalls-
zahl wenn
lfd. Nr.]]=0,0,IF(RANK(TabB3[[#This Row],[Zufalls-
zahl wenn
lfd. Nr.]],TabB3[Zufalls-
zahl wenn
lfd. Nr.])&lt;=TabB3[[#Totals],[Zufalls-
zahl]],1,0))</f>
        <v>0</v>
      </c>
      <c r="D128" s="194" t="s">
        <v>23</v>
      </c>
      <c r="E128" s="207">
        <v>122</v>
      </c>
      <c r="F128" s="8"/>
      <c r="G128" s="37"/>
      <c r="H128" s="40"/>
      <c r="I128" s="33"/>
      <c r="J128" s="33"/>
      <c r="K128" s="33"/>
      <c r="L128" s="33"/>
      <c r="M128" s="129"/>
      <c r="N128" s="260"/>
      <c r="O128" s="269">
        <f>(TabB3[[#This Row],[förderfähiger 
Betrag nach Prüfung ÖIF (€)]]-TabB3[[#This Row],[eingereichter
Betrag (€)]])*IF(TabB3[[#This Row],[Stich-
probe]]&gt;0,1,0)</f>
        <v>0</v>
      </c>
      <c r="P128" s="19"/>
      <c r="Q128" s="19"/>
      <c r="R128" s="19"/>
      <c r="S128" s="270"/>
      <c r="T128" s="288"/>
      <c r="U128" s="288" t="str">
        <f>IF(ISERROR(VLOOKUP(TabB3[[#This Row],[Grund für Differenz]],Datenquelle!$F$3:$G$17,2,FALSE)),"",VLOOKUP(TabB3[[#This Row],[Grund für Differenz]],Datenquelle!$F$3:$G$17,2,FALSE))</f>
        <v/>
      </c>
      <c r="V128" s="270"/>
      <c r="W128" s="206"/>
      <c r="X128" s="206"/>
      <c r="Y128" s="206"/>
      <c r="Z128" s="206"/>
      <c r="AA128" s="206"/>
      <c r="AB128" s="206"/>
      <c r="AC128" s="206"/>
      <c r="AD128" s="206"/>
      <c r="AE128" s="301"/>
      <c r="AF128" s="226" t="str">
        <f>IF(OR(TabB3[[#This Row],[eingereichter
Betrag (€)]]=0,TabB3[[#This Row],[eingereichter
Betrag (€)]]=""),"",COUNTA($M$6:$M128)-COUNTIF(($M$6:$M128),0))</f>
        <v/>
      </c>
      <c r="AG128" s="262">
        <f t="shared" ca="1" si="1"/>
        <v>0.74793805142608949</v>
      </c>
      <c r="AH128" s="262">
        <f>IF(TabB3[[#This Row],[Lfd.
Nr. f.
Stich-
probe]]&lt;&gt;"",TabB3[[#This Row],[Zufalls-
zahl]],0)</f>
        <v>0</v>
      </c>
      <c r="AI128" s="271">
        <f>IF(TabB3[[#This Row],[Stich-
probe]]&gt;0,IF(TabB3[[#This Row],[Differenz
förderfähig/
eingereicht nach Prüfung ÖIF (€)]]&lt;&gt;0,1,0),0)</f>
        <v>0</v>
      </c>
      <c r="AJ12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6" x14ac:dyDescent="0.2">
      <c r="C129" s="226">
        <f>IF(TabB3[[#This Row],[Zufalls-
zahl wenn
lfd. Nr.]]=0,0,IF(RANK(TabB3[[#This Row],[Zufalls-
zahl wenn
lfd. Nr.]],TabB3[Zufalls-
zahl wenn
lfd. Nr.])&lt;=TabB3[[#Totals],[Zufalls-
zahl]],1,0))</f>
        <v>0</v>
      </c>
      <c r="D129" s="194" t="s">
        <v>23</v>
      </c>
      <c r="E129" s="207">
        <v>123</v>
      </c>
      <c r="F129" s="8"/>
      <c r="G129" s="37"/>
      <c r="H129" s="40"/>
      <c r="I129" s="33"/>
      <c r="J129" s="33"/>
      <c r="K129" s="33"/>
      <c r="L129" s="33"/>
      <c r="M129" s="129"/>
      <c r="N129" s="260"/>
      <c r="O129" s="269">
        <f>(TabB3[[#This Row],[förderfähiger 
Betrag nach Prüfung ÖIF (€)]]-TabB3[[#This Row],[eingereichter
Betrag (€)]])*IF(TabB3[[#This Row],[Stich-
probe]]&gt;0,1,0)</f>
        <v>0</v>
      </c>
      <c r="P129" s="19"/>
      <c r="Q129" s="19"/>
      <c r="R129" s="19"/>
      <c r="S129" s="270"/>
      <c r="T129" s="288"/>
      <c r="U129" s="288" t="str">
        <f>IF(ISERROR(VLOOKUP(TabB3[[#This Row],[Grund für Differenz]],Datenquelle!$F$3:$G$17,2,FALSE)),"",VLOOKUP(TabB3[[#This Row],[Grund für Differenz]],Datenquelle!$F$3:$G$17,2,FALSE))</f>
        <v/>
      </c>
      <c r="V129" s="270"/>
      <c r="W129" s="206"/>
      <c r="X129" s="206"/>
      <c r="Y129" s="206"/>
      <c r="Z129" s="206"/>
      <c r="AA129" s="206"/>
      <c r="AB129" s="206"/>
      <c r="AC129" s="206"/>
      <c r="AD129" s="206"/>
      <c r="AE129" s="301"/>
      <c r="AF129" s="226" t="str">
        <f>IF(OR(TabB3[[#This Row],[eingereichter
Betrag (€)]]=0,TabB3[[#This Row],[eingereichter
Betrag (€)]]=""),"",COUNTA($M$6:$M129)-COUNTIF(($M$6:$M129),0))</f>
        <v/>
      </c>
      <c r="AG129" s="262">
        <f t="shared" ca="1" si="1"/>
        <v>5.1600795252297438E-2</v>
      </c>
      <c r="AH129" s="262">
        <f>IF(TabB3[[#This Row],[Lfd.
Nr. f.
Stich-
probe]]&lt;&gt;"",TabB3[[#This Row],[Zufalls-
zahl]],0)</f>
        <v>0</v>
      </c>
      <c r="AI129" s="271">
        <f>IF(TabB3[[#This Row],[Stich-
probe]]&gt;0,IF(TabB3[[#This Row],[Differenz
förderfähig/
eingereicht nach Prüfung ÖIF (€)]]&lt;&gt;0,1,0),0)</f>
        <v>0</v>
      </c>
      <c r="AJ12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6" x14ac:dyDescent="0.2">
      <c r="C130" s="226">
        <f>IF(TabB3[[#This Row],[Zufalls-
zahl wenn
lfd. Nr.]]=0,0,IF(RANK(TabB3[[#This Row],[Zufalls-
zahl wenn
lfd. Nr.]],TabB3[Zufalls-
zahl wenn
lfd. Nr.])&lt;=TabB3[[#Totals],[Zufalls-
zahl]],1,0))</f>
        <v>0</v>
      </c>
      <c r="D130" s="194" t="s">
        <v>23</v>
      </c>
      <c r="E130" s="207">
        <v>124</v>
      </c>
      <c r="F130" s="8"/>
      <c r="G130" s="37"/>
      <c r="H130" s="40"/>
      <c r="I130" s="33"/>
      <c r="J130" s="33"/>
      <c r="K130" s="33"/>
      <c r="L130" s="33"/>
      <c r="M130" s="129"/>
      <c r="N130" s="260"/>
      <c r="O130" s="269">
        <f>(TabB3[[#This Row],[förderfähiger 
Betrag nach Prüfung ÖIF (€)]]-TabB3[[#This Row],[eingereichter
Betrag (€)]])*IF(TabB3[[#This Row],[Stich-
probe]]&gt;0,1,0)</f>
        <v>0</v>
      </c>
      <c r="P130" s="19"/>
      <c r="Q130" s="19"/>
      <c r="R130" s="19"/>
      <c r="S130" s="270"/>
      <c r="T130" s="288"/>
      <c r="U130" s="288" t="str">
        <f>IF(ISERROR(VLOOKUP(TabB3[[#This Row],[Grund für Differenz]],Datenquelle!$F$3:$G$17,2,FALSE)),"",VLOOKUP(TabB3[[#This Row],[Grund für Differenz]],Datenquelle!$F$3:$G$17,2,FALSE))</f>
        <v/>
      </c>
      <c r="V130" s="270"/>
      <c r="W130" s="206"/>
      <c r="X130" s="206"/>
      <c r="Y130" s="206"/>
      <c r="Z130" s="206"/>
      <c r="AA130" s="206"/>
      <c r="AB130" s="206"/>
      <c r="AC130" s="206"/>
      <c r="AD130" s="206"/>
      <c r="AE130" s="301"/>
      <c r="AF130" s="226" t="str">
        <f>IF(OR(TabB3[[#This Row],[eingereichter
Betrag (€)]]=0,TabB3[[#This Row],[eingereichter
Betrag (€)]]=""),"",COUNTA($M$6:$M130)-COUNTIF(($M$6:$M130),0))</f>
        <v/>
      </c>
      <c r="AG130" s="262">
        <f t="shared" ca="1" si="1"/>
        <v>0.57393886798921201</v>
      </c>
      <c r="AH130" s="262">
        <f>IF(TabB3[[#This Row],[Lfd.
Nr. f.
Stich-
probe]]&lt;&gt;"",TabB3[[#This Row],[Zufalls-
zahl]],0)</f>
        <v>0</v>
      </c>
      <c r="AI130" s="271">
        <f>IF(TabB3[[#This Row],[Stich-
probe]]&gt;0,IF(TabB3[[#This Row],[Differenz
förderfähig/
eingereicht nach Prüfung ÖIF (€)]]&lt;&gt;0,1,0),0)</f>
        <v>0</v>
      </c>
      <c r="AJ13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6" x14ac:dyDescent="0.2">
      <c r="C131" s="226">
        <f>IF(TabB3[[#This Row],[Zufalls-
zahl wenn
lfd. Nr.]]=0,0,IF(RANK(TabB3[[#This Row],[Zufalls-
zahl wenn
lfd. Nr.]],TabB3[Zufalls-
zahl wenn
lfd. Nr.])&lt;=TabB3[[#Totals],[Zufalls-
zahl]],1,0))</f>
        <v>0</v>
      </c>
      <c r="D131" s="194" t="s">
        <v>23</v>
      </c>
      <c r="E131" s="207">
        <v>125</v>
      </c>
      <c r="F131" s="8"/>
      <c r="G131" s="37"/>
      <c r="H131" s="40"/>
      <c r="I131" s="33"/>
      <c r="J131" s="33"/>
      <c r="K131" s="33"/>
      <c r="L131" s="33"/>
      <c r="M131" s="129"/>
      <c r="N131" s="260"/>
      <c r="O131" s="269">
        <f>(TabB3[[#This Row],[förderfähiger 
Betrag nach Prüfung ÖIF (€)]]-TabB3[[#This Row],[eingereichter
Betrag (€)]])*IF(TabB3[[#This Row],[Stich-
probe]]&gt;0,1,0)</f>
        <v>0</v>
      </c>
      <c r="P131" s="19"/>
      <c r="Q131" s="19"/>
      <c r="R131" s="19"/>
      <c r="S131" s="270"/>
      <c r="T131" s="288"/>
      <c r="U131" s="288" t="str">
        <f>IF(ISERROR(VLOOKUP(TabB3[[#This Row],[Grund für Differenz]],Datenquelle!$F$3:$G$17,2,FALSE)),"",VLOOKUP(TabB3[[#This Row],[Grund für Differenz]],Datenquelle!$F$3:$G$17,2,FALSE))</f>
        <v/>
      </c>
      <c r="V131" s="270"/>
      <c r="W131" s="206"/>
      <c r="X131" s="206"/>
      <c r="Y131" s="206"/>
      <c r="Z131" s="206"/>
      <c r="AA131" s="206"/>
      <c r="AB131" s="206"/>
      <c r="AC131" s="206"/>
      <c r="AD131" s="206"/>
      <c r="AE131" s="301"/>
      <c r="AF131" s="226" t="str">
        <f>IF(OR(TabB3[[#This Row],[eingereichter
Betrag (€)]]=0,TabB3[[#This Row],[eingereichter
Betrag (€)]]=""),"",COUNTA($M$6:$M131)-COUNTIF(($M$6:$M131),0))</f>
        <v/>
      </c>
      <c r="AG131" s="262">
        <f t="shared" ca="1" si="1"/>
        <v>0.3033953271068659</v>
      </c>
      <c r="AH131" s="262">
        <f>IF(TabB3[[#This Row],[Lfd.
Nr. f.
Stich-
probe]]&lt;&gt;"",TabB3[[#This Row],[Zufalls-
zahl]],0)</f>
        <v>0</v>
      </c>
      <c r="AI131" s="271">
        <f>IF(TabB3[[#This Row],[Stich-
probe]]&gt;0,IF(TabB3[[#This Row],[Differenz
förderfähig/
eingereicht nach Prüfung ÖIF (€)]]&lt;&gt;0,1,0),0)</f>
        <v>0</v>
      </c>
      <c r="AJ13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6" x14ac:dyDescent="0.2">
      <c r="C132" s="226">
        <f>IF(TabB3[[#This Row],[Zufalls-
zahl wenn
lfd. Nr.]]=0,0,IF(RANK(TabB3[[#This Row],[Zufalls-
zahl wenn
lfd. Nr.]],TabB3[Zufalls-
zahl wenn
lfd. Nr.])&lt;=TabB3[[#Totals],[Zufalls-
zahl]],1,0))</f>
        <v>0</v>
      </c>
      <c r="D132" s="194" t="s">
        <v>23</v>
      </c>
      <c r="E132" s="207">
        <v>126</v>
      </c>
      <c r="F132" s="8"/>
      <c r="G132" s="37"/>
      <c r="H132" s="40"/>
      <c r="I132" s="33"/>
      <c r="J132" s="33"/>
      <c r="K132" s="33"/>
      <c r="L132" s="33"/>
      <c r="M132" s="129"/>
      <c r="N132" s="260"/>
      <c r="O132" s="269">
        <f>(TabB3[[#This Row],[förderfähiger 
Betrag nach Prüfung ÖIF (€)]]-TabB3[[#This Row],[eingereichter
Betrag (€)]])*IF(TabB3[[#This Row],[Stich-
probe]]&gt;0,1,0)</f>
        <v>0</v>
      </c>
      <c r="P132" s="19"/>
      <c r="Q132" s="19"/>
      <c r="R132" s="19"/>
      <c r="S132" s="270"/>
      <c r="T132" s="288"/>
      <c r="U132" s="288" t="str">
        <f>IF(ISERROR(VLOOKUP(TabB3[[#This Row],[Grund für Differenz]],Datenquelle!$F$3:$G$17,2,FALSE)),"",VLOOKUP(TabB3[[#This Row],[Grund für Differenz]],Datenquelle!$F$3:$G$17,2,FALSE))</f>
        <v/>
      </c>
      <c r="V132" s="270"/>
      <c r="W132" s="206"/>
      <c r="X132" s="206"/>
      <c r="Y132" s="206"/>
      <c r="Z132" s="206"/>
      <c r="AA132" s="206"/>
      <c r="AB132" s="206"/>
      <c r="AC132" s="206"/>
      <c r="AD132" s="206"/>
      <c r="AE132" s="301"/>
      <c r="AF132" s="226" t="str">
        <f>IF(OR(TabB3[[#This Row],[eingereichter
Betrag (€)]]=0,TabB3[[#This Row],[eingereichter
Betrag (€)]]=""),"",COUNTA($M$6:$M132)-COUNTIF(($M$6:$M132),0))</f>
        <v/>
      </c>
      <c r="AG132" s="262">
        <f t="shared" ca="1" si="1"/>
        <v>0.74633983317726116</v>
      </c>
      <c r="AH132" s="262">
        <f>IF(TabB3[[#This Row],[Lfd.
Nr. f.
Stich-
probe]]&lt;&gt;"",TabB3[[#This Row],[Zufalls-
zahl]],0)</f>
        <v>0</v>
      </c>
      <c r="AI132" s="271">
        <f>IF(TabB3[[#This Row],[Stich-
probe]]&gt;0,IF(TabB3[[#This Row],[Differenz
förderfähig/
eingereicht nach Prüfung ÖIF (€)]]&lt;&gt;0,1,0),0)</f>
        <v>0</v>
      </c>
      <c r="AJ13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6" x14ac:dyDescent="0.2">
      <c r="C133" s="226">
        <f>IF(TabB3[[#This Row],[Zufalls-
zahl wenn
lfd. Nr.]]=0,0,IF(RANK(TabB3[[#This Row],[Zufalls-
zahl wenn
lfd. Nr.]],TabB3[Zufalls-
zahl wenn
lfd. Nr.])&lt;=TabB3[[#Totals],[Zufalls-
zahl]],1,0))</f>
        <v>0</v>
      </c>
      <c r="D133" s="194" t="s">
        <v>23</v>
      </c>
      <c r="E133" s="207">
        <v>127</v>
      </c>
      <c r="F133" s="8"/>
      <c r="G133" s="37"/>
      <c r="H133" s="40"/>
      <c r="I133" s="33"/>
      <c r="J133" s="33"/>
      <c r="K133" s="33"/>
      <c r="L133" s="33"/>
      <c r="M133" s="129"/>
      <c r="N133" s="260"/>
      <c r="O133" s="269">
        <f>(TabB3[[#This Row],[förderfähiger 
Betrag nach Prüfung ÖIF (€)]]-TabB3[[#This Row],[eingereichter
Betrag (€)]])*IF(TabB3[[#This Row],[Stich-
probe]]&gt;0,1,0)</f>
        <v>0</v>
      </c>
      <c r="P133" s="19"/>
      <c r="Q133" s="19"/>
      <c r="R133" s="19"/>
      <c r="S133" s="270"/>
      <c r="T133" s="288"/>
      <c r="U133" s="288" t="str">
        <f>IF(ISERROR(VLOOKUP(TabB3[[#This Row],[Grund für Differenz]],Datenquelle!$F$3:$G$17,2,FALSE)),"",VLOOKUP(TabB3[[#This Row],[Grund für Differenz]],Datenquelle!$F$3:$G$17,2,FALSE))</f>
        <v/>
      </c>
      <c r="V133" s="270"/>
      <c r="W133" s="206"/>
      <c r="X133" s="206"/>
      <c r="Y133" s="206"/>
      <c r="Z133" s="206"/>
      <c r="AA133" s="206"/>
      <c r="AB133" s="206"/>
      <c r="AC133" s="206"/>
      <c r="AD133" s="206"/>
      <c r="AE133" s="301"/>
      <c r="AF133" s="226" t="str">
        <f>IF(OR(TabB3[[#This Row],[eingereichter
Betrag (€)]]=0,TabB3[[#This Row],[eingereichter
Betrag (€)]]=""),"",COUNTA($M$6:$M133)-COUNTIF(($M$6:$M133),0))</f>
        <v/>
      </c>
      <c r="AG133" s="262">
        <f t="shared" ca="1" si="1"/>
        <v>0.78267604604296792</v>
      </c>
      <c r="AH133" s="262">
        <f>IF(TabB3[[#This Row],[Lfd.
Nr. f.
Stich-
probe]]&lt;&gt;"",TabB3[[#This Row],[Zufalls-
zahl]],0)</f>
        <v>0</v>
      </c>
      <c r="AI133" s="271">
        <f>IF(TabB3[[#This Row],[Stich-
probe]]&gt;0,IF(TabB3[[#This Row],[Differenz
förderfähig/
eingereicht nach Prüfung ÖIF (€)]]&lt;&gt;0,1,0),0)</f>
        <v>0</v>
      </c>
      <c r="AJ13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6" x14ac:dyDescent="0.2">
      <c r="C134" s="226">
        <f>IF(TabB3[[#This Row],[Zufalls-
zahl wenn
lfd. Nr.]]=0,0,IF(RANK(TabB3[[#This Row],[Zufalls-
zahl wenn
lfd. Nr.]],TabB3[Zufalls-
zahl wenn
lfd. Nr.])&lt;=TabB3[[#Totals],[Zufalls-
zahl]],1,0))</f>
        <v>0</v>
      </c>
      <c r="D134" s="194" t="s">
        <v>23</v>
      </c>
      <c r="E134" s="207">
        <v>128</v>
      </c>
      <c r="F134" s="8"/>
      <c r="G134" s="37"/>
      <c r="H134" s="40"/>
      <c r="I134" s="33"/>
      <c r="J134" s="33"/>
      <c r="K134" s="33"/>
      <c r="L134" s="33"/>
      <c r="M134" s="129"/>
      <c r="N134" s="260"/>
      <c r="O134" s="269">
        <f>(TabB3[[#This Row],[förderfähiger 
Betrag nach Prüfung ÖIF (€)]]-TabB3[[#This Row],[eingereichter
Betrag (€)]])*IF(TabB3[[#This Row],[Stich-
probe]]&gt;0,1,0)</f>
        <v>0</v>
      </c>
      <c r="P134" s="19"/>
      <c r="Q134" s="19"/>
      <c r="R134" s="19"/>
      <c r="S134" s="270"/>
      <c r="T134" s="288"/>
      <c r="U134" s="288" t="str">
        <f>IF(ISERROR(VLOOKUP(TabB3[[#This Row],[Grund für Differenz]],Datenquelle!$F$3:$G$17,2,FALSE)),"",VLOOKUP(TabB3[[#This Row],[Grund für Differenz]],Datenquelle!$F$3:$G$17,2,FALSE))</f>
        <v/>
      </c>
      <c r="V134" s="270"/>
      <c r="W134" s="206"/>
      <c r="X134" s="206"/>
      <c r="Y134" s="206"/>
      <c r="Z134" s="206"/>
      <c r="AA134" s="206"/>
      <c r="AB134" s="206"/>
      <c r="AC134" s="206"/>
      <c r="AD134" s="206"/>
      <c r="AE134" s="301"/>
      <c r="AF134" s="226" t="str">
        <f>IF(OR(TabB3[[#This Row],[eingereichter
Betrag (€)]]=0,TabB3[[#This Row],[eingereichter
Betrag (€)]]=""),"",COUNTA($M$6:$M134)-COUNTIF(($M$6:$M134),0))</f>
        <v/>
      </c>
      <c r="AG134" s="262">
        <f t="shared" ref="AG134:AG156" ca="1" si="2">RAND()</f>
        <v>0.33907925598738098</v>
      </c>
      <c r="AH134" s="262">
        <f>IF(TabB3[[#This Row],[Lfd.
Nr. f.
Stich-
probe]]&lt;&gt;"",TabB3[[#This Row],[Zufalls-
zahl]],0)</f>
        <v>0</v>
      </c>
      <c r="AI134" s="271">
        <f>IF(TabB3[[#This Row],[Stich-
probe]]&gt;0,IF(TabB3[[#This Row],[Differenz
förderfähig/
eingereicht nach Prüfung ÖIF (€)]]&lt;&gt;0,1,0),0)</f>
        <v>0</v>
      </c>
      <c r="AJ13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6" x14ac:dyDescent="0.2">
      <c r="C135" s="226">
        <f>IF(TabB3[[#This Row],[Zufalls-
zahl wenn
lfd. Nr.]]=0,0,IF(RANK(TabB3[[#This Row],[Zufalls-
zahl wenn
lfd. Nr.]],TabB3[Zufalls-
zahl wenn
lfd. Nr.])&lt;=TabB3[[#Totals],[Zufalls-
zahl]],1,0))</f>
        <v>0</v>
      </c>
      <c r="D135" s="194" t="s">
        <v>23</v>
      </c>
      <c r="E135" s="207">
        <v>129</v>
      </c>
      <c r="F135" s="8"/>
      <c r="G135" s="37"/>
      <c r="H135" s="40"/>
      <c r="I135" s="33"/>
      <c r="J135" s="33"/>
      <c r="K135" s="33"/>
      <c r="L135" s="33"/>
      <c r="M135" s="129"/>
      <c r="N135" s="260"/>
      <c r="O135" s="269">
        <f>(TabB3[[#This Row],[förderfähiger 
Betrag nach Prüfung ÖIF (€)]]-TabB3[[#This Row],[eingereichter
Betrag (€)]])*IF(TabB3[[#This Row],[Stich-
probe]]&gt;0,1,0)</f>
        <v>0</v>
      </c>
      <c r="P135" s="19"/>
      <c r="Q135" s="19"/>
      <c r="R135" s="19"/>
      <c r="S135" s="270"/>
      <c r="T135" s="288"/>
      <c r="U135" s="288" t="str">
        <f>IF(ISERROR(VLOOKUP(TabB3[[#This Row],[Grund für Differenz]],Datenquelle!$F$3:$G$17,2,FALSE)),"",VLOOKUP(TabB3[[#This Row],[Grund für Differenz]],Datenquelle!$F$3:$G$17,2,FALSE))</f>
        <v/>
      </c>
      <c r="V135" s="270"/>
      <c r="W135" s="206"/>
      <c r="X135" s="206"/>
      <c r="Y135" s="206"/>
      <c r="Z135" s="206"/>
      <c r="AA135" s="206"/>
      <c r="AB135" s="206"/>
      <c r="AC135" s="206"/>
      <c r="AD135" s="206"/>
      <c r="AE135" s="301"/>
      <c r="AF135" s="226" t="str">
        <f>IF(OR(TabB3[[#This Row],[eingereichter
Betrag (€)]]=0,TabB3[[#This Row],[eingereichter
Betrag (€)]]=""),"",COUNTA($M$6:$M135)-COUNTIF(($M$6:$M135),0))</f>
        <v/>
      </c>
      <c r="AG135" s="262">
        <f t="shared" ca="1" si="2"/>
        <v>0.67939346732313788</v>
      </c>
      <c r="AH135" s="262">
        <f>IF(TabB3[[#This Row],[Lfd.
Nr. f.
Stich-
probe]]&lt;&gt;"",TabB3[[#This Row],[Zufalls-
zahl]],0)</f>
        <v>0</v>
      </c>
      <c r="AI135" s="271">
        <f>IF(TabB3[[#This Row],[Stich-
probe]]&gt;0,IF(TabB3[[#This Row],[Differenz
förderfähig/
eingereicht nach Prüfung ÖIF (€)]]&lt;&gt;0,1,0),0)</f>
        <v>0</v>
      </c>
      <c r="AJ13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6" x14ac:dyDescent="0.2">
      <c r="C136" s="226">
        <f>IF(TabB3[[#This Row],[Zufalls-
zahl wenn
lfd. Nr.]]=0,0,IF(RANK(TabB3[[#This Row],[Zufalls-
zahl wenn
lfd. Nr.]],TabB3[Zufalls-
zahl wenn
lfd. Nr.])&lt;=TabB3[[#Totals],[Zufalls-
zahl]],1,0))</f>
        <v>0</v>
      </c>
      <c r="D136" s="194" t="s">
        <v>23</v>
      </c>
      <c r="E136" s="207">
        <v>130</v>
      </c>
      <c r="F136" s="8"/>
      <c r="G136" s="37"/>
      <c r="H136" s="40"/>
      <c r="I136" s="33"/>
      <c r="J136" s="33"/>
      <c r="K136" s="33"/>
      <c r="L136" s="33"/>
      <c r="M136" s="129"/>
      <c r="N136" s="260"/>
      <c r="O136" s="269">
        <f>(TabB3[[#This Row],[förderfähiger 
Betrag nach Prüfung ÖIF (€)]]-TabB3[[#This Row],[eingereichter
Betrag (€)]])*IF(TabB3[[#This Row],[Stich-
probe]]&gt;0,1,0)</f>
        <v>0</v>
      </c>
      <c r="P136" s="19"/>
      <c r="Q136" s="19"/>
      <c r="R136" s="19"/>
      <c r="S136" s="270"/>
      <c r="T136" s="288"/>
      <c r="U136" s="288" t="str">
        <f>IF(ISERROR(VLOOKUP(TabB3[[#This Row],[Grund für Differenz]],Datenquelle!$F$3:$G$17,2,FALSE)),"",VLOOKUP(TabB3[[#This Row],[Grund für Differenz]],Datenquelle!$F$3:$G$17,2,FALSE))</f>
        <v/>
      </c>
      <c r="V136" s="270"/>
      <c r="W136" s="206"/>
      <c r="X136" s="206"/>
      <c r="Y136" s="206"/>
      <c r="Z136" s="206"/>
      <c r="AA136" s="206"/>
      <c r="AB136" s="206"/>
      <c r="AC136" s="206"/>
      <c r="AD136" s="206"/>
      <c r="AE136" s="301"/>
      <c r="AF136" s="226" t="str">
        <f>IF(OR(TabB3[[#This Row],[eingereichter
Betrag (€)]]=0,TabB3[[#This Row],[eingereichter
Betrag (€)]]=""),"",COUNTA($M$6:$M136)-COUNTIF(($M$6:$M136),0))</f>
        <v/>
      </c>
      <c r="AG136" s="262">
        <f t="shared" ca="1" si="2"/>
        <v>0.27654049557870142</v>
      </c>
      <c r="AH136" s="262">
        <f>IF(TabB3[[#This Row],[Lfd.
Nr. f.
Stich-
probe]]&lt;&gt;"",TabB3[[#This Row],[Zufalls-
zahl]],0)</f>
        <v>0</v>
      </c>
      <c r="AI136" s="271">
        <f>IF(TabB3[[#This Row],[Stich-
probe]]&gt;0,IF(TabB3[[#This Row],[Differenz
förderfähig/
eingereicht nach Prüfung ÖIF (€)]]&lt;&gt;0,1,0),0)</f>
        <v>0</v>
      </c>
      <c r="AJ13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6" x14ac:dyDescent="0.2">
      <c r="C137" s="226">
        <f>IF(TabB3[[#This Row],[Zufalls-
zahl wenn
lfd. Nr.]]=0,0,IF(RANK(TabB3[[#This Row],[Zufalls-
zahl wenn
lfd. Nr.]],TabB3[Zufalls-
zahl wenn
lfd. Nr.])&lt;=TabB3[[#Totals],[Zufalls-
zahl]],1,0))</f>
        <v>0</v>
      </c>
      <c r="D137" s="194" t="s">
        <v>23</v>
      </c>
      <c r="E137" s="207">
        <v>131</v>
      </c>
      <c r="F137" s="8"/>
      <c r="G137" s="37"/>
      <c r="H137" s="40"/>
      <c r="I137" s="33"/>
      <c r="J137" s="33"/>
      <c r="K137" s="33"/>
      <c r="L137" s="33"/>
      <c r="M137" s="129"/>
      <c r="N137" s="260"/>
      <c r="O137" s="269">
        <f>(TabB3[[#This Row],[förderfähiger 
Betrag nach Prüfung ÖIF (€)]]-TabB3[[#This Row],[eingereichter
Betrag (€)]])*IF(TabB3[[#This Row],[Stich-
probe]]&gt;0,1,0)</f>
        <v>0</v>
      </c>
      <c r="P137" s="19"/>
      <c r="Q137" s="19"/>
      <c r="R137" s="19"/>
      <c r="S137" s="270"/>
      <c r="T137" s="288"/>
      <c r="U137" s="288" t="str">
        <f>IF(ISERROR(VLOOKUP(TabB3[[#This Row],[Grund für Differenz]],Datenquelle!$F$3:$G$17,2,FALSE)),"",VLOOKUP(TabB3[[#This Row],[Grund für Differenz]],Datenquelle!$F$3:$G$17,2,FALSE))</f>
        <v/>
      </c>
      <c r="V137" s="270"/>
      <c r="W137" s="206"/>
      <c r="X137" s="206"/>
      <c r="Y137" s="206"/>
      <c r="Z137" s="206"/>
      <c r="AA137" s="206"/>
      <c r="AB137" s="206"/>
      <c r="AC137" s="206"/>
      <c r="AD137" s="206"/>
      <c r="AE137" s="301"/>
      <c r="AF137" s="226" t="str">
        <f>IF(OR(TabB3[[#This Row],[eingereichter
Betrag (€)]]=0,TabB3[[#This Row],[eingereichter
Betrag (€)]]=""),"",COUNTA($M$6:$M137)-COUNTIF(($M$6:$M137),0))</f>
        <v/>
      </c>
      <c r="AG137" s="262">
        <f t="shared" ca="1" si="2"/>
        <v>0.1353373039689022</v>
      </c>
      <c r="AH137" s="262">
        <f>IF(TabB3[[#This Row],[Lfd.
Nr. f.
Stich-
probe]]&lt;&gt;"",TabB3[[#This Row],[Zufalls-
zahl]],0)</f>
        <v>0</v>
      </c>
      <c r="AI137" s="271">
        <f>IF(TabB3[[#This Row],[Stich-
probe]]&gt;0,IF(TabB3[[#This Row],[Differenz
förderfähig/
eingereicht nach Prüfung ÖIF (€)]]&lt;&gt;0,1,0),0)</f>
        <v>0</v>
      </c>
      <c r="AJ13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6" x14ac:dyDescent="0.2">
      <c r="C138" s="226">
        <f>IF(TabB3[[#This Row],[Zufalls-
zahl wenn
lfd. Nr.]]=0,0,IF(RANK(TabB3[[#This Row],[Zufalls-
zahl wenn
lfd. Nr.]],TabB3[Zufalls-
zahl wenn
lfd. Nr.])&lt;=TabB3[[#Totals],[Zufalls-
zahl]],1,0))</f>
        <v>0</v>
      </c>
      <c r="D138" s="194" t="s">
        <v>23</v>
      </c>
      <c r="E138" s="207">
        <v>132</v>
      </c>
      <c r="F138" s="8"/>
      <c r="G138" s="37"/>
      <c r="H138" s="40"/>
      <c r="I138" s="33"/>
      <c r="J138" s="33"/>
      <c r="K138" s="33"/>
      <c r="L138" s="33"/>
      <c r="M138" s="129"/>
      <c r="N138" s="260"/>
      <c r="O138" s="269">
        <f>(TabB3[[#This Row],[förderfähiger 
Betrag nach Prüfung ÖIF (€)]]-TabB3[[#This Row],[eingereichter
Betrag (€)]])*IF(TabB3[[#This Row],[Stich-
probe]]&gt;0,1,0)</f>
        <v>0</v>
      </c>
      <c r="P138" s="19"/>
      <c r="Q138" s="19"/>
      <c r="R138" s="19"/>
      <c r="S138" s="270"/>
      <c r="T138" s="288"/>
      <c r="U138" s="288" t="str">
        <f>IF(ISERROR(VLOOKUP(TabB3[[#This Row],[Grund für Differenz]],Datenquelle!$F$3:$G$17,2,FALSE)),"",VLOOKUP(TabB3[[#This Row],[Grund für Differenz]],Datenquelle!$F$3:$G$17,2,FALSE))</f>
        <v/>
      </c>
      <c r="V138" s="270"/>
      <c r="W138" s="206"/>
      <c r="X138" s="206"/>
      <c r="Y138" s="206"/>
      <c r="Z138" s="206"/>
      <c r="AA138" s="206"/>
      <c r="AB138" s="206"/>
      <c r="AC138" s="206"/>
      <c r="AD138" s="206"/>
      <c r="AE138" s="301"/>
      <c r="AF138" s="226" t="str">
        <f>IF(OR(TabB3[[#This Row],[eingereichter
Betrag (€)]]=0,TabB3[[#This Row],[eingereichter
Betrag (€)]]=""),"",COUNTA($M$6:$M138)-COUNTIF(($M$6:$M138),0))</f>
        <v/>
      </c>
      <c r="AG138" s="262">
        <f t="shared" ca="1" si="2"/>
        <v>0.31647036304625498</v>
      </c>
      <c r="AH138" s="262">
        <f>IF(TabB3[[#This Row],[Lfd.
Nr. f.
Stich-
probe]]&lt;&gt;"",TabB3[[#This Row],[Zufalls-
zahl]],0)</f>
        <v>0</v>
      </c>
      <c r="AI138" s="271">
        <f>IF(TabB3[[#This Row],[Stich-
probe]]&gt;0,IF(TabB3[[#This Row],[Differenz
förderfähig/
eingereicht nach Prüfung ÖIF (€)]]&lt;&gt;0,1,0),0)</f>
        <v>0</v>
      </c>
      <c r="AJ13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6" x14ac:dyDescent="0.2">
      <c r="C139" s="226">
        <f>IF(TabB3[[#This Row],[Zufalls-
zahl wenn
lfd. Nr.]]=0,0,IF(RANK(TabB3[[#This Row],[Zufalls-
zahl wenn
lfd. Nr.]],TabB3[Zufalls-
zahl wenn
lfd. Nr.])&lt;=TabB3[[#Totals],[Zufalls-
zahl]],1,0))</f>
        <v>0</v>
      </c>
      <c r="D139" s="194" t="s">
        <v>23</v>
      </c>
      <c r="E139" s="207">
        <v>133</v>
      </c>
      <c r="F139" s="8"/>
      <c r="G139" s="37"/>
      <c r="H139" s="40"/>
      <c r="I139" s="33"/>
      <c r="J139" s="33"/>
      <c r="K139" s="33"/>
      <c r="L139" s="33"/>
      <c r="M139" s="129"/>
      <c r="N139" s="260"/>
      <c r="O139" s="269">
        <f>(TabB3[[#This Row],[förderfähiger 
Betrag nach Prüfung ÖIF (€)]]-TabB3[[#This Row],[eingereichter
Betrag (€)]])*IF(TabB3[[#This Row],[Stich-
probe]]&gt;0,1,0)</f>
        <v>0</v>
      </c>
      <c r="P139" s="19"/>
      <c r="Q139" s="19"/>
      <c r="R139" s="19"/>
      <c r="S139" s="270"/>
      <c r="T139" s="288"/>
      <c r="U139" s="288" t="str">
        <f>IF(ISERROR(VLOOKUP(TabB3[[#This Row],[Grund für Differenz]],Datenquelle!$F$3:$G$17,2,FALSE)),"",VLOOKUP(TabB3[[#This Row],[Grund für Differenz]],Datenquelle!$F$3:$G$17,2,FALSE))</f>
        <v/>
      </c>
      <c r="V139" s="270"/>
      <c r="W139" s="206"/>
      <c r="X139" s="206"/>
      <c r="Y139" s="206"/>
      <c r="Z139" s="206"/>
      <c r="AA139" s="206"/>
      <c r="AB139" s="206"/>
      <c r="AC139" s="206"/>
      <c r="AD139" s="206"/>
      <c r="AE139" s="301"/>
      <c r="AF139" s="226" t="str">
        <f>IF(OR(TabB3[[#This Row],[eingereichter
Betrag (€)]]=0,TabB3[[#This Row],[eingereichter
Betrag (€)]]=""),"",COUNTA($M$6:$M139)-COUNTIF(($M$6:$M139),0))</f>
        <v/>
      </c>
      <c r="AG139" s="262">
        <f t="shared" ca="1" si="2"/>
        <v>0.19918558041432588</v>
      </c>
      <c r="AH139" s="262">
        <f>IF(TabB3[[#This Row],[Lfd.
Nr. f.
Stich-
probe]]&lt;&gt;"",TabB3[[#This Row],[Zufalls-
zahl]],0)</f>
        <v>0</v>
      </c>
      <c r="AI139" s="271">
        <f>IF(TabB3[[#This Row],[Stich-
probe]]&gt;0,IF(TabB3[[#This Row],[Differenz
förderfähig/
eingereicht nach Prüfung ÖIF (€)]]&lt;&gt;0,1,0),0)</f>
        <v>0</v>
      </c>
      <c r="AJ13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6" x14ac:dyDescent="0.2">
      <c r="C140" s="226">
        <f>IF(TabB3[[#This Row],[Zufalls-
zahl wenn
lfd. Nr.]]=0,0,IF(RANK(TabB3[[#This Row],[Zufalls-
zahl wenn
lfd. Nr.]],TabB3[Zufalls-
zahl wenn
lfd. Nr.])&lt;=TabB3[[#Totals],[Zufalls-
zahl]],1,0))</f>
        <v>0</v>
      </c>
      <c r="D140" s="194" t="s">
        <v>23</v>
      </c>
      <c r="E140" s="207">
        <v>134</v>
      </c>
      <c r="F140" s="8"/>
      <c r="G140" s="37"/>
      <c r="H140" s="40"/>
      <c r="I140" s="33"/>
      <c r="J140" s="33"/>
      <c r="K140" s="33"/>
      <c r="L140" s="33"/>
      <c r="M140" s="129"/>
      <c r="N140" s="260"/>
      <c r="O140" s="269">
        <f>(TabB3[[#This Row],[förderfähiger 
Betrag nach Prüfung ÖIF (€)]]-TabB3[[#This Row],[eingereichter
Betrag (€)]])*IF(TabB3[[#This Row],[Stich-
probe]]&gt;0,1,0)</f>
        <v>0</v>
      </c>
      <c r="P140" s="19"/>
      <c r="Q140" s="19"/>
      <c r="R140" s="19"/>
      <c r="S140" s="270"/>
      <c r="T140" s="288"/>
      <c r="U140" s="288" t="str">
        <f>IF(ISERROR(VLOOKUP(TabB3[[#This Row],[Grund für Differenz]],Datenquelle!$F$3:$G$17,2,FALSE)),"",VLOOKUP(TabB3[[#This Row],[Grund für Differenz]],Datenquelle!$F$3:$G$17,2,FALSE))</f>
        <v/>
      </c>
      <c r="V140" s="270"/>
      <c r="W140" s="206"/>
      <c r="X140" s="206"/>
      <c r="Y140" s="206"/>
      <c r="Z140" s="206"/>
      <c r="AA140" s="206"/>
      <c r="AB140" s="206"/>
      <c r="AC140" s="206"/>
      <c r="AD140" s="206"/>
      <c r="AE140" s="301"/>
      <c r="AF140" s="226" t="str">
        <f>IF(OR(TabB3[[#This Row],[eingereichter
Betrag (€)]]=0,TabB3[[#This Row],[eingereichter
Betrag (€)]]=""),"",COUNTA($M$6:$M140)-COUNTIF(($M$6:$M140),0))</f>
        <v/>
      </c>
      <c r="AG140" s="262">
        <f t="shared" ca="1" si="2"/>
        <v>0.78622010492463767</v>
      </c>
      <c r="AH140" s="262">
        <f>IF(TabB3[[#This Row],[Lfd.
Nr. f.
Stich-
probe]]&lt;&gt;"",TabB3[[#This Row],[Zufalls-
zahl]],0)</f>
        <v>0</v>
      </c>
      <c r="AI140" s="271">
        <f>IF(TabB3[[#This Row],[Stich-
probe]]&gt;0,IF(TabB3[[#This Row],[Differenz
förderfähig/
eingereicht nach Prüfung ÖIF (€)]]&lt;&gt;0,1,0),0)</f>
        <v>0</v>
      </c>
      <c r="AJ14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6" x14ac:dyDescent="0.2">
      <c r="C141" s="226">
        <f>IF(TabB3[[#This Row],[Zufalls-
zahl wenn
lfd. Nr.]]=0,0,IF(RANK(TabB3[[#This Row],[Zufalls-
zahl wenn
lfd. Nr.]],TabB3[Zufalls-
zahl wenn
lfd. Nr.])&lt;=TabB3[[#Totals],[Zufalls-
zahl]],1,0))</f>
        <v>0</v>
      </c>
      <c r="D141" s="194" t="s">
        <v>23</v>
      </c>
      <c r="E141" s="207">
        <v>135</v>
      </c>
      <c r="F141" s="8"/>
      <c r="G141" s="37"/>
      <c r="H141" s="40"/>
      <c r="I141" s="33"/>
      <c r="J141" s="33"/>
      <c r="K141" s="33"/>
      <c r="L141" s="33"/>
      <c r="M141" s="129"/>
      <c r="N141" s="260"/>
      <c r="O141" s="269">
        <f>(TabB3[[#This Row],[förderfähiger 
Betrag nach Prüfung ÖIF (€)]]-TabB3[[#This Row],[eingereichter
Betrag (€)]])*IF(TabB3[[#This Row],[Stich-
probe]]&gt;0,1,0)</f>
        <v>0</v>
      </c>
      <c r="P141" s="19"/>
      <c r="Q141" s="19"/>
      <c r="R141" s="19"/>
      <c r="S141" s="270"/>
      <c r="T141" s="288"/>
      <c r="U141" s="288" t="str">
        <f>IF(ISERROR(VLOOKUP(TabB3[[#This Row],[Grund für Differenz]],Datenquelle!$F$3:$G$17,2,FALSE)),"",VLOOKUP(TabB3[[#This Row],[Grund für Differenz]],Datenquelle!$F$3:$G$17,2,FALSE))</f>
        <v/>
      </c>
      <c r="V141" s="270"/>
      <c r="W141" s="206"/>
      <c r="X141" s="206"/>
      <c r="Y141" s="206"/>
      <c r="Z141" s="206"/>
      <c r="AA141" s="206"/>
      <c r="AB141" s="206"/>
      <c r="AC141" s="206"/>
      <c r="AD141" s="206"/>
      <c r="AE141" s="301"/>
      <c r="AF141" s="226" t="str">
        <f>IF(OR(TabB3[[#This Row],[eingereichter
Betrag (€)]]=0,TabB3[[#This Row],[eingereichter
Betrag (€)]]=""),"",COUNTA($M$6:$M141)-COUNTIF(($M$6:$M141),0))</f>
        <v/>
      </c>
      <c r="AG141" s="262">
        <f t="shared" ca="1" si="2"/>
        <v>0.92296941226013984</v>
      </c>
      <c r="AH141" s="262">
        <f>IF(TabB3[[#This Row],[Lfd.
Nr. f.
Stich-
probe]]&lt;&gt;"",TabB3[[#This Row],[Zufalls-
zahl]],0)</f>
        <v>0</v>
      </c>
      <c r="AI141" s="271">
        <f>IF(TabB3[[#This Row],[Stich-
probe]]&gt;0,IF(TabB3[[#This Row],[Differenz
förderfähig/
eingereicht nach Prüfung ÖIF (€)]]&lt;&gt;0,1,0),0)</f>
        <v>0</v>
      </c>
      <c r="AJ14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6" x14ac:dyDescent="0.2">
      <c r="C142" s="226">
        <f>IF(TabB3[[#This Row],[Zufalls-
zahl wenn
lfd. Nr.]]=0,0,IF(RANK(TabB3[[#This Row],[Zufalls-
zahl wenn
lfd. Nr.]],TabB3[Zufalls-
zahl wenn
lfd. Nr.])&lt;=TabB3[[#Totals],[Zufalls-
zahl]],1,0))</f>
        <v>0</v>
      </c>
      <c r="D142" s="194" t="s">
        <v>23</v>
      </c>
      <c r="E142" s="207">
        <v>136</v>
      </c>
      <c r="F142" s="8"/>
      <c r="G142" s="37"/>
      <c r="H142" s="40"/>
      <c r="I142" s="33"/>
      <c r="J142" s="33"/>
      <c r="K142" s="33"/>
      <c r="L142" s="33"/>
      <c r="M142" s="129"/>
      <c r="N142" s="260"/>
      <c r="O142" s="269">
        <f>(TabB3[[#This Row],[förderfähiger 
Betrag nach Prüfung ÖIF (€)]]-TabB3[[#This Row],[eingereichter
Betrag (€)]])*IF(TabB3[[#This Row],[Stich-
probe]]&gt;0,1,0)</f>
        <v>0</v>
      </c>
      <c r="P142" s="19"/>
      <c r="Q142" s="19"/>
      <c r="R142" s="19"/>
      <c r="S142" s="270"/>
      <c r="T142" s="288"/>
      <c r="U142" s="288" t="str">
        <f>IF(ISERROR(VLOOKUP(TabB3[[#This Row],[Grund für Differenz]],Datenquelle!$F$3:$G$17,2,FALSE)),"",VLOOKUP(TabB3[[#This Row],[Grund für Differenz]],Datenquelle!$F$3:$G$17,2,FALSE))</f>
        <v/>
      </c>
      <c r="V142" s="270"/>
      <c r="W142" s="206"/>
      <c r="X142" s="206"/>
      <c r="Y142" s="206"/>
      <c r="Z142" s="206"/>
      <c r="AA142" s="206"/>
      <c r="AB142" s="206"/>
      <c r="AC142" s="206"/>
      <c r="AD142" s="206"/>
      <c r="AE142" s="301"/>
      <c r="AF142" s="226" t="str">
        <f>IF(OR(TabB3[[#This Row],[eingereichter
Betrag (€)]]=0,TabB3[[#This Row],[eingereichter
Betrag (€)]]=""),"",COUNTA($M$6:$M142)-COUNTIF(($M$6:$M142),0))</f>
        <v/>
      </c>
      <c r="AG142" s="262">
        <f t="shared" ca="1" si="2"/>
        <v>0.94544227476633036</v>
      </c>
      <c r="AH142" s="262">
        <f>IF(TabB3[[#This Row],[Lfd.
Nr. f.
Stich-
probe]]&lt;&gt;"",TabB3[[#This Row],[Zufalls-
zahl]],0)</f>
        <v>0</v>
      </c>
      <c r="AI142" s="271">
        <f>IF(TabB3[[#This Row],[Stich-
probe]]&gt;0,IF(TabB3[[#This Row],[Differenz
förderfähig/
eingereicht nach Prüfung ÖIF (€)]]&lt;&gt;0,1,0),0)</f>
        <v>0</v>
      </c>
      <c r="AJ14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6" x14ac:dyDescent="0.2">
      <c r="C143" s="226">
        <f>IF(TabB3[[#This Row],[Zufalls-
zahl wenn
lfd. Nr.]]=0,0,IF(RANK(TabB3[[#This Row],[Zufalls-
zahl wenn
lfd. Nr.]],TabB3[Zufalls-
zahl wenn
lfd. Nr.])&lt;=TabB3[[#Totals],[Zufalls-
zahl]],1,0))</f>
        <v>0</v>
      </c>
      <c r="D143" s="194" t="s">
        <v>23</v>
      </c>
      <c r="E143" s="207">
        <v>137</v>
      </c>
      <c r="F143" s="8"/>
      <c r="G143" s="37"/>
      <c r="H143" s="40"/>
      <c r="I143" s="33"/>
      <c r="J143" s="33"/>
      <c r="K143" s="33"/>
      <c r="L143" s="33"/>
      <c r="M143" s="129"/>
      <c r="N143" s="260"/>
      <c r="O143" s="269">
        <f>(TabB3[[#This Row],[förderfähiger 
Betrag nach Prüfung ÖIF (€)]]-TabB3[[#This Row],[eingereichter
Betrag (€)]])*IF(TabB3[[#This Row],[Stich-
probe]]&gt;0,1,0)</f>
        <v>0</v>
      </c>
      <c r="P143" s="19"/>
      <c r="Q143" s="19"/>
      <c r="R143" s="19"/>
      <c r="S143" s="270"/>
      <c r="T143" s="288"/>
      <c r="U143" s="288" t="str">
        <f>IF(ISERROR(VLOOKUP(TabB3[[#This Row],[Grund für Differenz]],Datenquelle!$F$3:$G$17,2,FALSE)),"",VLOOKUP(TabB3[[#This Row],[Grund für Differenz]],Datenquelle!$F$3:$G$17,2,FALSE))</f>
        <v/>
      </c>
      <c r="V143" s="270"/>
      <c r="W143" s="206"/>
      <c r="X143" s="206"/>
      <c r="Y143" s="206"/>
      <c r="Z143" s="206"/>
      <c r="AA143" s="206"/>
      <c r="AB143" s="206"/>
      <c r="AC143" s="206"/>
      <c r="AD143" s="206"/>
      <c r="AE143" s="301"/>
      <c r="AF143" s="226" t="str">
        <f>IF(OR(TabB3[[#This Row],[eingereichter
Betrag (€)]]=0,TabB3[[#This Row],[eingereichter
Betrag (€)]]=""),"",COUNTA($M$6:$M143)-COUNTIF(($M$6:$M143),0))</f>
        <v/>
      </c>
      <c r="AG143" s="262">
        <f t="shared" ca="1" si="2"/>
        <v>0.41267739162567485</v>
      </c>
      <c r="AH143" s="262">
        <f>IF(TabB3[[#This Row],[Lfd.
Nr. f.
Stich-
probe]]&lt;&gt;"",TabB3[[#This Row],[Zufalls-
zahl]],0)</f>
        <v>0</v>
      </c>
      <c r="AI143" s="271">
        <f>IF(TabB3[[#This Row],[Stich-
probe]]&gt;0,IF(TabB3[[#This Row],[Differenz
förderfähig/
eingereicht nach Prüfung ÖIF (€)]]&lt;&gt;0,1,0),0)</f>
        <v>0</v>
      </c>
      <c r="AJ14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6" x14ac:dyDescent="0.2">
      <c r="C144" s="226">
        <f>IF(TabB3[[#This Row],[Zufalls-
zahl wenn
lfd. Nr.]]=0,0,IF(RANK(TabB3[[#This Row],[Zufalls-
zahl wenn
lfd. Nr.]],TabB3[Zufalls-
zahl wenn
lfd. Nr.])&lt;=TabB3[[#Totals],[Zufalls-
zahl]],1,0))</f>
        <v>0</v>
      </c>
      <c r="D144" s="194" t="s">
        <v>23</v>
      </c>
      <c r="E144" s="207">
        <v>138</v>
      </c>
      <c r="F144" s="8"/>
      <c r="G144" s="37"/>
      <c r="H144" s="40"/>
      <c r="I144" s="33"/>
      <c r="J144" s="33"/>
      <c r="K144" s="33"/>
      <c r="L144" s="33"/>
      <c r="M144" s="129"/>
      <c r="N144" s="260"/>
      <c r="O144" s="269">
        <f>(TabB3[[#This Row],[förderfähiger 
Betrag nach Prüfung ÖIF (€)]]-TabB3[[#This Row],[eingereichter
Betrag (€)]])*IF(TabB3[[#This Row],[Stich-
probe]]&gt;0,1,0)</f>
        <v>0</v>
      </c>
      <c r="P144" s="19"/>
      <c r="Q144" s="19"/>
      <c r="R144" s="19"/>
      <c r="S144" s="270"/>
      <c r="T144" s="288"/>
      <c r="U144" s="288" t="str">
        <f>IF(ISERROR(VLOOKUP(TabB3[[#This Row],[Grund für Differenz]],Datenquelle!$F$3:$G$17,2,FALSE)),"",VLOOKUP(TabB3[[#This Row],[Grund für Differenz]],Datenquelle!$F$3:$G$17,2,FALSE))</f>
        <v/>
      </c>
      <c r="V144" s="270"/>
      <c r="W144" s="206"/>
      <c r="X144" s="206"/>
      <c r="Y144" s="206"/>
      <c r="Z144" s="206"/>
      <c r="AA144" s="206"/>
      <c r="AB144" s="206"/>
      <c r="AC144" s="206"/>
      <c r="AD144" s="206"/>
      <c r="AE144" s="301"/>
      <c r="AF144" s="226" t="str">
        <f>IF(OR(TabB3[[#This Row],[eingereichter
Betrag (€)]]=0,TabB3[[#This Row],[eingereichter
Betrag (€)]]=""),"",COUNTA($M$6:$M144)-COUNTIF(($M$6:$M144),0))</f>
        <v/>
      </c>
      <c r="AG144" s="262">
        <f t="shared" ca="1" si="2"/>
        <v>9.4745867440290454E-2</v>
      </c>
      <c r="AH144" s="262">
        <f>IF(TabB3[[#This Row],[Lfd.
Nr. f.
Stich-
probe]]&lt;&gt;"",TabB3[[#This Row],[Zufalls-
zahl]],0)</f>
        <v>0</v>
      </c>
      <c r="AI144" s="271">
        <f>IF(TabB3[[#This Row],[Stich-
probe]]&gt;0,IF(TabB3[[#This Row],[Differenz
förderfähig/
eingereicht nach Prüfung ÖIF (€)]]&lt;&gt;0,1,0),0)</f>
        <v>0</v>
      </c>
      <c r="AJ14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3:36" x14ac:dyDescent="0.2">
      <c r="C145" s="226">
        <f>IF(TabB3[[#This Row],[Zufalls-
zahl wenn
lfd. Nr.]]=0,0,IF(RANK(TabB3[[#This Row],[Zufalls-
zahl wenn
lfd. Nr.]],TabB3[Zufalls-
zahl wenn
lfd. Nr.])&lt;=TabB3[[#Totals],[Zufalls-
zahl]],1,0))</f>
        <v>0</v>
      </c>
      <c r="D145" s="194" t="s">
        <v>23</v>
      </c>
      <c r="E145" s="207">
        <v>139</v>
      </c>
      <c r="F145" s="8"/>
      <c r="G145" s="37"/>
      <c r="H145" s="40"/>
      <c r="I145" s="33"/>
      <c r="J145" s="33"/>
      <c r="K145" s="33"/>
      <c r="L145" s="33"/>
      <c r="M145" s="129"/>
      <c r="N145" s="260"/>
      <c r="O145" s="269">
        <f>(TabB3[[#This Row],[förderfähiger 
Betrag nach Prüfung ÖIF (€)]]-TabB3[[#This Row],[eingereichter
Betrag (€)]])*IF(TabB3[[#This Row],[Stich-
probe]]&gt;0,1,0)</f>
        <v>0</v>
      </c>
      <c r="P145" s="19"/>
      <c r="Q145" s="19"/>
      <c r="R145" s="19"/>
      <c r="S145" s="270"/>
      <c r="T145" s="288"/>
      <c r="U145" s="288" t="str">
        <f>IF(ISERROR(VLOOKUP(TabB3[[#This Row],[Grund für Differenz]],Datenquelle!$F$3:$G$17,2,FALSE)),"",VLOOKUP(TabB3[[#This Row],[Grund für Differenz]],Datenquelle!$F$3:$G$17,2,FALSE))</f>
        <v/>
      </c>
      <c r="V145" s="270"/>
      <c r="W145" s="206"/>
      <c r="X145" s="206"/>
      <c r="Y145" s="206"/>
      <c r="Z145" s="206"/>
      <c r="AA145" s="206"/>
      <c r="AB145" s="206"/>
      <c r="AC145" s="206"/>
      <c r="AD145" s="206"/>
      <c r="AE145" s="301"/>
      <c r="AF145" s="226" t="str">
        <f>IF(OR(TabB3[[#This Row],[eingereichter
Betrag (€)]]=0,TabB3[[#This Row],[eingereichter
Betrag (€)]]=""),"",COUNTA($M$6:$M145)-COUNTIF(($M$6:$M145),0))</f>
        <v/>
      </c>
      <c r="AG145" s="262">
        <f t="shared" ca="1" si="2"/>
        <v>0.1724372899576605</v>
      </c>
      <c r="AH145" s="262">
        <f>IF(TabB3[[#This Row],[Lfd.
Nr. f.
Stich-
probe]]&lt;&gt;"",TabB3[[#This Row],[Zufalls-
zahl]],0)</f>
        <v>0</v>
      </c>
      <c r="AI145" s="271">
        <f>IF(TabB3[[#This Row],[Stich-
probe]]&gt;0,IF(TabB3[[#This Row],[Differenz
förderfähig/
eingereicht nach Prüfung ÖIF (€)]]&lt;&gt;0,1,0),0)</f>
        <v>0</v>
      </c>
      <c r="AJ14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3:36" x14ac:dyDescent="0.2">
      <c r="C146" s="226">
        <f>IF(TabB3[[#This Row],[Zufalls-
zahl wenn
lfd. Nr.]]=0,0,IF(RANK(TabB3[[#This Row],[Zufalls-
zahl wenn
lfd. Nr.]],TabB3[Zufalls-
zahl wenn
lfd. Nr.])&lt;=TabB3[[#Totals],[Zufalls-
zahl]],1,0))</f>
        <v>0</v>
      </c>
      <c r="D146" s="194" t="s">
        <v>23</v>
      </c>
      <c r="E146" s="207">
        <v>140</v>
      </c>
      <c r="F146" s="8"/>
      <c r="G146" s="37"/>
      <c r="H146" s="40"/>
      <c r="I146" s="33"/>
      <c r="J146" s="33"/>
      <c r="K146" s="33"/>
      <c r="L146" s="33"/>
      <c r="M146" s="129"/>
      <c r="N146" s="260"/>
      <c r="O146" s="269">
        <f>(TabB3[[#This Row],[förderfähiger 
Betrag nach Prüfung ÖIF (€)]]-TabB3[[#This Row],[eingereichter
Betrag (€)]])*IF(TabB3[[#This Row],[Stich-
probe]]&gt;0,1,0)</f>
        <v>0</v>
      </c>
      <c r="P146" s="19"/>
      <c r="Q146" s="19"/>
      <c r="R146" s="19"/>
      <c r="S146" s="270"/>
      <c r="T146" s="288"/>
      <c r="U146" s="288" t="str">
        <f>IF(ISERROR(VLOOKUP(TabB3[[#This Row],[Grund für Differenz]],Datenquelle!$F$3:$G$17,2,FALSE)),"",VLOOKUP(TabB3[[#This Row],[Grund für Differenz]],Datenquelle!$F$3:$G$17,2,FALSE))</f>
        <v/>
      </c>
      <c r="V146" s="270"/>
      <c r="W146" s="206"/>
      <c r="X146" s="206"/>
      <c r="Y146" s="206"/>
      <c r="Z146" s="206"/>
      <c r="AA146" s="206"/>
      <c r="AB146" s="206"/>
      <c r="AC146" s="206"/>
      <c r="AD146" s="206"/>
      <c r="AE146" s="301"/>
      <c r="AF146" s="226" t="str">
        <f>IF(OR(TabB3[[#This Row],[eingereichter
Betrag (€)]]=0,TabB3[[#This Row],[eingereichter
Betrag (€)]]=""),"",COUNTA($M$6:$M146)-COUNTIF(($M$6:$M146),0))</f>
        <v/>
      </c>
      <c r="AG146" s="262">
        <f t="shared" ca="1" si="2"/>
        <v>0.14556533215236345</v>
      </c>
      <c r="AH146" s="262">
        <f>IF(TabB3[[#This Row],[Lfd.
Nr. f.
Stich-
probe]]&lt;&gt;"",TabB3[[#This Row],[Zufalls-
zahl]],0)</f>
        <v>0</v>
      </c>
      <c r="AI146" s="271">
        <f>IF(TabB3[[#This Row],[Stich-
probe]]&gt;0,IF(TabB3[[#This Row],[Differenz
förderfähig/
eingereicht nach Prüfung ÖIF (€)]]&lt;&gt;0,1,0),0)</f>
        <v>0</v>
      </c>
      <c r="AJ14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3:36" x14ac:dyDescent="0.2">
      <c r="C147" s="226">
        <f>IF(TabB3[[#This Row],[Zufalls-
zahl wenn
lfd. Nr.]]=0,0,IF(RANK(TabB3[[#This Row],[Zufalls-
zahl wenn
lfd. Nr.]],TabB3[Zufalls-
zahl wenn
lfd. Nr.])&lt;=TabB3[[#Totals],[Zufalls-
zahl]],1,0))</f>
        <v>0</v>
      </c>
      <c r="D147" s="194" t="s">
        <v>23</v>
      </c>
      <c r="E147" s="207">
        <v>141</v>
      </c>
      <c r="F147" s="8"/>
      <c r="G147" s="37"/>
      <c r="H147" s="40"/>
      <c r="I147" s="33"/>
      <c r="J147" s="33"/>
      <c r="K147" s="33"/>
      <c r="L147" s="33"/>
      <c r="M147" s="129"/>
      <c r="N147" s="260"/>
      <c r="O147" s="269">
        <f>(TabB3[[#This Row],[förderfähiger 
Betrag nach Prüfung ÖIF (€)]]-TabB3[[#This Row],[eingereichter
Betrag (€)]])*IF(TabB3[[#This Row],[Stich-
probe]]&gt;0,1,0)</f>
        <v>0</v>
      </c>
      <c r="P147" s="19"/>
      <c r="Q147" s="19"/>
      <c r="R147" s="19"/>
      <c r="S147" s="270"/>
      <c r="T147" s="288"/>
      <c r="U147" s="288" t="str">
        <f>IF(ISERROR(VLOOKUP(TabB3[[#This Row],[Grund für Differenz]],Datenquelle!$F$3:$G$17,2,FALSE)),"",VLOOKUP(TabB3[[#This Row],[Grund für Differenz]],Datenquelle!$F$3:$G$17,2,FALSE))</f>
        <v/>
      </c>
      <c r="V147" s="270"/>
      <c r="W147" s="206"/>
      <c r="X147" s="206"/>
      <c r="Y147" s="206"/>
      <c r="Z147" s="206"/>
      <c r="AA147" s="206"/>
      <c r="AB147" s="206"/>
      <c r="AC147" s="206"/>
      <c r="AD147" s="206"/>
      <c r="AE147" s="301"/>
      <c r="AF147" s="226" t="str">
        <f>IF(OR(TabB3[[#This Row],[eingereichter
Betrag (€)]]=0,TabB3[[#This Row],[eingereichter
Betrag (€)]]=""),"",COUNTA($M$6:$M147)-COUNTIF(($M$6:$M147),0))</f>
        <v/>
      </c>
      <c r="AG147" s="262">
        <f t="shared" ca="1" si="2"/>
        <v>0.54687909666904511</v>
      </c>
      <c r="AH147" s="262">
        <f>IF(TabB3[[#This Row],[Lfd.
Nr. f.
Stich-
probe]]&lt;&gt;"",TabB3[[#This Row],[Zufalls-
zahl]],0)</f>
        <v>0</v>
      </c>
      <c r="AI147" s="271">
        <f>IF(TabB3[[#This Row],[Stich-
probe]]&gt;0,IF(TabB3[[#This Row],[Differenz
förderfähig/
eingereicht nach Prüfung ÖIF (€)]]&lt;&gt;0,1,0),0)</f>
        <v>0</v>
      </c>
      <c r="AJ147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3:36" x14ac:dyDescent="0.2">
      <c r="C148" s="226">
        <f>IF(TabB3[[#This Row],[Zufalls-
zahl wenn
lfd. Nr.]]=0,0,IF(RANK(TabB3[[#This Row],[Zufalls-
zahl wenn
lfd. Nr.]],TabB3[Zufalls-
zahl wenn
lfd. Nr.])&lt;=TabB3[[#Totals],[Zufalls-
zahl]],1,0))</f>
        <v>0</v>
      </c>
      <c r="D148" s="194" t="s">
        <v>23</v>
      </c>
      <c r="E148" s="207">
        <v>142</v>
      </c>
      <c r="F148" s="8"/>
      <c r="G148" s="37"/>
      <c r="H148" s="40"/>
      <c r="I148" s="33"/>
      <c r="J148" s="33"/>
      <c r="K148" s="33"/>
      <c r="L148" s="33"/>
      <c r="M148" s="129"/>
      <c r="N148" s="260"/>
      <c r="O148" s="269">
        <f>(TabB3[[#This Row],[förderfähiger 
Betrag nach Prüfung ÖIF (€)]]-TabB3[[#This Row],[eingereichter
Betrag (€)]])*IF(TabB3[[#This Row],[Stich-
probe]]&gt;0,1,0)</f>
        <v>0</v>
      </c>
      <c r="P148" s="19"/>
      <c r="Q148" s="19"/>
      <c r="R148" s="19"/>
      <c r="S148" s="270"/>
      <c r="T148" s="288"/>
      <c r="U148" s="288" t="str">
        <f>IF(ISERROR(VLOOKUP(TabB3[[#This Row],[Grund für Differenz]],Datenquelle!$F$3:$G$17,2,FALSE)),"",VLOOKUP(TabB3[[#This Row],[Grund für Differenz]],Datenquelle!$F$3:$G$17,2,FALSE))</f>
        <v/>
      </c>
      <c r="V148" s="270"/>
      <c r="W148" s="206"/>
      <c r="X148" s="206"/>
      <c r="Y148" s="206"/>
      <c r="Z148" s="206"/>
      <c r="AA148" s="206"/>
      <c r="AB148" s="206"/>
      <c r="AC148" s="206"/>
      <c r="AD148" s="206"/>
      <c r="AE148" s="301"/>
      <c r="AF148" s="226" t="str">
        <f>IF(OR(TabB3[[#This Row],[eingereichter
Betrag (€)]]=0,TabB3[[#This Row],[eingereichter
Betrag (€)]]=""),"",COUNTA($M$6:$M148)-COUNTIF(($M$6:$M148),0))</f>
        <v/>
      </c>
      <c r="AG148" s="262">
        <f t="shared" ca="1" si="2"/>
        <v>0.37664968762928863</v>
      </c>
      <c r="AH148" s="262">
        <f>IF(TabB3[[#This Row],[Lfd.
Nr. f.
Stich-
probe]]&lt;&gt;"",TabB3[[#This Row],[Zufalls-
zahl]],0)</f>
        <v>0</v>
      </c>
      <c r="AI148" s="271">
        <f>IF(TabB3[[#This Row],[Stich-
probe]]&gt;0,IF(TabB3[[#This Row],[Differenz
förderfähig/
eingereicht nach Prüfung ÖIF (€)]]&lt;&gt;0,1,0),0)</f>
        <v>0</v>
      </c>
      <c r="AJ148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3:36" x14ac:dyDescent="0.2">
      <c r="C149" s="226">
        <f>IF(TabB3[[#This Row],[Zufalls-
zahl wenn
lfd. Nr.]]=0,0,IF(RANK(TabB3[[#This Row],[Zufalls-
zahl wenn
lfd. Nr.]],TabB3[Zufalls-
zahl wenn
lfd. Nr.])&lt;=TabB3[[#Totals],[Zufalls-
zahl]],1,0))</f>
        <v>0</v>
      </c>
      <c r="D149" s="194" t="s">
        <v>23</v>
      </c>
      <c r="E149" s="207">
        <v>143</v>
      </c>
      <c r="F149" s="8"/>
      <c r="G149" s="37"/>
      <c r="H149" s="40"/>
      <c r="I149" s="33"/>
      <c r="J149" s="33"/>
      <c r="K149" s="33"/>
      <c r="L149" s="33"/>
      <c r="M149" s="129"/>
      <c r="N149" s="260"/>
      <c r="O149" s="269">
        <f>(TabB3[[#This Row],[förderfähiger 
Betrag nach Prüfung ÖIF (€)]]-TabB3[[#This Row],[eingereichter
Betrag (€)]])*IF(TabB3[[#This Row],[Stich-
probe]]&gt;0,1,0)</f>
        <v>0</v>
      </c>
      <c r="P149" s="19"/>
      <c r="Q149" s="19"/>
      <c r="R149" s="19"/>
      <c r="S149" s="270"/>
      <c r="T149" s="288"/>
      <c r="U149" s="288" t="str">
        <f>IF(ISERROR(VLOOKUP(TabB3[[#This Row],[Grund für Differenz]],Datenquelle!$F$3:$G$17,2,FALSE)),"",VLOOKUP(TabB3[[#This Row],[Grund für Differenz]],Datenquelle!$F$3:$G$17,2,FALSE))</f>
        <v/>
      </c>
      <c r="V149" s="270"/>
      <c r="W149" s="206"/>
      <c r="X149" s="206"/>
      <c r="Y149" s="206"/>
      <c r="Z149" s="206"/>
      <c r="AA149" s="206"/>
      <c r="AB149" s="206"/>
      <c r="AC149" s="206"/>
      <c r="AD149" s="206"/>
      <c r="AE149" s="301"/>
      <c r="AF149" s="226" t="str">
        <f>IF(OR(TabB3[[#This Row],[eingereichter
Betrag (€)]]=0,TabB3[[#This Row],[eingereichter
Betrag (€)]]=""),"",COUNTA($M$6:$M149)-COUNTIF(($M$6:$M149),0))</f>
        <v/>
      </c>
      <c r="AG149" s="262">
        <f t="shared" ca="1" si="2"/>
        <v>0.52882258836952156</v>
      </c>
      <c r="AH149" s="262">
        <f>IF(TabB3[[#This Row],[Lfd.
Nr. f.
Stich-
probe]]&lt;&gt;"",TabB3[[#This Row],[Zufalls-
zahl]],0)</f>
        <v>0</v>
      </c>
      <c r="AI149" s="271">
        <f>IF(TabB3[[#This Row],[Stich-
probe]]&gt;0,IF(TabB3[[#This Row],[Differenz
förderfähig/
eingereicht nach Prüfung ÖIF (€)]]&lt;&gt;0,1,0),0)</f>
        <v>0</v>
      </c>
      <c r="AJ149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3:36" x14ac:dyDescent="0.2">
      <c r="C150" s="226">
        <f>IF(TabB3[[#This Row],[Zufalls-
zahl wenn
lfd. Nr.]]=0,0,IF(RANK(TabB3[[#This Row],[Zufalls-
zahl wenn
lfd. Nr.]],TabB3[Zufalls-
zahl wenn
lfd. Nr.])&lt;=TabB3[[#Totals],[Zufalls-
zahl]],1,0))</f>
        <v>0</v>
      </c>
      <c r="D150" s="194" t="s">
        <v>23</v>
      </c>
      <c r="E150" s="207">
        <v>144</v>
      </c>
      <c r="F150" s="8"/>
      <c r="G150" s="37"/>
      <c r="H150" s="40"/>
      <c r="I150" s="33"/>
      <c r="J150" s="33"/>
      <c r="K150" s="33"/>
      <c r="L150" s="33"/>
      <c r="M150" s="129"/>
      <c r="N150" s="260"/>
      <c r="O150" s="269">
        <f>(TabB3[[#This Row],[förderfähiger 
Betrag nach Prüfung ÖIF (€)]]-TabB3[[#This Row],[eingereichter
Betrag (€)]])*IF(TabB3[[#This Row],[Stich-
probe]]&gt;0,1,0)</f>
        <v>0</v>
      </c>
      <c r="P150" s="19"/>
      <c r="Q150" s="19"/>
      <c r="R150" s="19"/>
      <c r="S150" s="270"/>
      <c r="T150" s="288"/>
      <c r="U150" s="288" t="str">
        <f>IF(ISERROR(VLOOKUP(TabB3[[#This Row],[Grund für Differenz]],Datenquelle!$F$3:$G$17,2,FALSE)),"",VLOOKUP(TabB3[[#This Row],[Grund für Differenz]],Datenquelle!$F$3:$G$17,2,FALSE))</f>
        <v/>
      </c>
      <c r="V150" s="270"/>
      <c r="W150" s="206"/>
      <c r="X150" s="206"/>
      <c r="Y150" s="206"/>
      <c r="Z150" s="206"/>
      <c r="AA150" s="206"/>
      <c r="AB150" s="206"/>
      <c r="AC150" s="206"/>
      <c r="AD150" s="206"/>
      <c r="AE150" s="301"/>
      <c r="AF150" s="226" t="str">
        <f>IF(OR(TabB3[[#This Row],[eingereichter
Betrag (€)]]=0,TabB3[[#This Row],[eingereichter
Betrag (€)]]=""),"",COUNTA($M$6:$M150)-COUNTIF(($M$6:$M150),0))</f>
        <v/>
      </c>
      <c r="AG150" s="262">
        <f t="shared" ca="1" si="2"/>
        <v>0.31349889064724179</v>
      </c>
      <c r="AH150" s="262">
        <f>IF(TabB3[[#This Row],[Lfd.
Nr. f.
Stich-
probe]]&lt;&gt;"",TabB3[[#This Row],[Zufalls-
zahl]],0)</f>
        <v>0</v>
      </c>
      <c r="AI150" s="271">
        <f>IF(TabB3[[#This Row],[Stich-
probe]]&gt;0,IF(TabB3[[#This Row],[Differenz
förderfähig/
eingereicht nach Prüfung ÖIF (€)]]&lt;&gt;0,1,0),0)</f>
        <v>0</v>
      </c>
      <c r="AJ150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3:36" x14ac:dyDescent="0.2">
      <c r="C151" s="226">
        <f>IF(TabB3[[#This Row],[Zufalls-
zahl wenn
lfd. Nr.]]=0,0,IF(RANK(TabB3[[#This Row],[Zufalls-
zahl wenn
lfd. Nr.]],TabB3[Zufalls-
zahl wenn
lfd. Nr.])&lt;=TabB3[[#Totals],[Zufalls-
zahl]],1,0))</f>
        <v>0</v>
      </c>
      <c r="D151" s="194" t="s">
        <v>23</v>
      </c>
      <c r="E151" s="207">
        <v>145</v>
      </c>
      <c r="F151" s="8"/>
      <c r="G151" s="37"/>
      <c r="H151" s="40"/>
      <c r="I151" s="33"/>
      <c r="J151" s="33"/>
      <c r="K151" s="33"/>
      <c r="L151" s="33"/>
      <c r="M151" s="129"/>
      <c r="N151" s="260"/>
      <c r="O151" s="269">
        <f>(TabB3[[#This Row],[förderfähiger 
Betrag nach Prüfung ÖIF (€)]]-TabB3[[#This Row],[eingereichter
Betrag (€)]])*IF(TabB3[[#This Row],[Stich-
probe]]&gt;0,1,0)</f>
        <v>0</v>
      </c>
      <c r="P151" s="19"/>
      <c r="Q151" s="19"/>
      <c r="R151" s="19"/>
      <c r="S151" s="270"/>
      <c r="T151" s="288"/>
      <c r="U151" s="288" t="str">
        <f>IF(ISERROR(VLOOKUP(TabB3[[#This Row],[Grund für Differenz]],Datenquelle!$F$3:$G$17,2,FALSE)),"",VLOOKUP(TabB3[[#This Row],[Grund für Differenz]],Datenquelle!$F$3:$G$17,2,FALSE))</f>
        <v/>
      </c>
      <c r="V151" s="270"/>
      <c r="W151" s="206"/>
      <c r="X151" s="206"/>
      <c r="Y151" s="206"/>
      <c r="Z151" s="206"/>
      <c r="AA151" s="206"/>
      <c r="AB151" s="206"/>
      <c r="AC151" s="206"/>
      <c r="AD151" s="206"/>
      <c r="AE151" s="301"/>
      <c r="AF151" s="226" t="str">
        <f>IF(OR(TabB3[[#This Row],[eingereichter
Betrag (€)]]=0,TabB3[[#This Row],[eingereichter
Betrag (€)]]=""),"",COUNTA($M$6:$M151)-COUNTIF(($M$6:$M151),0))</f>
        <v/>
      </c>
      <c r="AG151" s="262">
        <f t="shared" ca="1" si="2"/>
        <v>0.11498286347491016</v>
      </c>
      <c r="AH151" s="262">
        <f>IF(TabB3[[#This Row],[Lfd.
Nr. f.
Stich-
probe]]&lt;&gt;"",TabB3[[#This Row],[Zufalls-
zahl]],0)</f>
        <v>0</v>
      </c>
      <c r="AI151" s="271">
        <f>IF(TabB3[[#This Row],[Stich-
probe]]&gt;0,IF(TabB3[[#This Row],[Differenz
förderfähig/
eingereicht nach Prüfung ÖIF (€)]]&lt;&gt;0,1,0),0)</f>
        <v>0</v>
      </c>
      <c r="AJ151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3:36" x14ac:dyDescent="0.2">
      <c r="C152" s="226">
        <f>IF(TabB3[[#This Row],[Zufalls-
zahl wenn
lfd. Nr.]]=0,0,IF(RANK(TabB3[[#This Row],[Zufalls-
zahl wenn
lfd. Nr.]],TabB3[Zufalls-
zahl wenn
lfd. Nr.])&lt;=TabB3[[#Totals],[Zufalls-
zahl]],1,0))</f>
        <v>0</v>
      </c>
      <c r="D152" s="194" t="s">
        <v>23</v>
      </c>
      <c r="E152" s="207">
        <v>146</v>
      </c>
      <c r="F152" s="8"/>
      <c r="G152" s="37"/>
      <c r="H152" s="40"/>
      <c r="I152" s="33"/>
      <c r="J152" s="33"/>
      <c r="K152" s="33"/>
      <c r="L152" s="33"/>
      <c r="M152" s="129"/>
      <c r="N152" s="260"/>
      <c r="O152" s="269">
        <f>(TabB3[[#This Row],[förderfähiger 
Betrag nach Prüfung ÖIF (€)]]-TabB3[[#This Row],[eingereichter
Betrag (€)]])*IF(TabB3[[#This Row],[Stich-
probe]]&gt;0,1,0)</f>
        <v>0</v>
      </c>
      <c r="P152" s="19"/>
      <c r="Q152" s="19"/>
      <c r="R152" s="19"/>
      <c r="S152" s="270"/>
      <c r="T152" s="288"/>
      <c r="U152" s="288" t="str">
        <f>IF(ISERROR(VLOOKUP(TabB3[[#This Row],[Grund für Differenz]],Datenquelle!$F$3:$G$17,2,FALSE)),"",VLOOKUP(TabB3[[#This Row],[Grund für Differenz]],Datenquelle!$F$3:$G$17,2,FALSE))</f>
        <v/>
      </c>
      <c r="V152" s="270"/>
      <c r="W152" s="206"/>
      <c r="X152" s="206"/>
      <c r="Y152" s="206"/>
      <c r="Z152" s="206"/>
      <c r="AA152" s="206"/>
      <c r="AB152" s="206"/>
      <c r="AC152" s="206"/>
      <c r="AD152" s="206"/>
      <c r="AE152" s="301"/>
      <c r="AF152" s="226" t="str">
        <f>IF(OR(TabB3[[#This Row],[eingereichter
Betrag (€)]]=0,TabB3[[#This Row],[eingereichter
Betrag (€)]]=""),"",COUNTA($M$6:$M152)-COUNTIF(($M$6:$M152),0))</f>
        <v/>
      </c>
      <c r="AG152" s="262">
        <f t="shared" ca="1" si="2"/>
        <v>2.8864428131657793E-2</v>
      </c>
      <c r="AH152" s="262">
        <f>IF(TabB3[[#This Row],[Lfd.
Nr. f.
Stich-
probe]]&lt;&gt;"",TabB3[[#This Row],[Zufalls-
zahl]],0)</f>
        <v>0</v>
      </c>
      <c r="AI152" s="271">
        <f>IF(TabB3[[#This Row],[Stich-
probe]]&gt;0,IF(TabB3[[#This Row],[Differenz
förderfähig/
eingereicht nach Prüfung ÖIF (€)]]&lt;&gt;0,1,0),0)</f>
        <v>0</v>
      </c>
      <c r="AJ152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3:36" x14ac:dyDescent="0.2">
      <c r="C153" s="226">
        <f>IF(TabB3[[#This Row],[Zufalls-
zahl wenn
lfd. Nr.]]=0,0,IF(RANK(TabB3[[#This Row],[Zufalls-
zahl wenn
lfd. Nr.]],TabB3[Zufalls-
zahl wenn
lfd. Nr.])&lt;=TabB3[[#Totals],[Zufalls-
zahl]],1,0))</f>
        <v>0</v>
      </c>
      <c r="D153" s="194" t="s">
        <v>23</v>
      </c>
      <c r="E153" s="207">
        <v>147</v>
      </c>
      <c r="F153" s="8"/>
      <c r="G153" s="37"/>
      <c r="H153" s="40"/>
      <c r="I153" s="33"/>
      <c r="J153" s="33"/>
      <c r="K153" s="33"/>
      <c r="L153" s="33"/>
      <c r="M153" s="129"/>
      <c r="N153" s="260"/>
      <c r="O153" s="269">
        <f>(TabB3[[#This Row],[förderfähiger 
Betrag nach Prüfung ÖIF (€)]]-TabB3[[#This Row],[eingereichter
Betrag (€)]])*IF(TabB3[[#This Row],[Stich-
probe]]&gt;0,1,0)</f>
        <v>0</v>
      </c>
      <c r="P153" s="19"/>
      <c r="Q153" s="19"/>
      <c r="R153" s="19"/>
      <c r="S153" s="270"/>
      <c r="T153" s="288"/>
      <c r="U153" s="288" t="str">
        <f>IF(ISERROR(VLOOKUP(TabB3[[#This Row],[Grund für Differenz]],Datenquelle!$F$3:$G$17,2,FALSE)),"",VLOOKUP(TabB3[[#This Row],[Grund für Differenz]],Datenquelle!$F$3:$G$17,2,FALSE))</f>
        <v/>
      </c>
      <c r="V153" s="270"/>
      <c r="W153" s="206"/>
      <c r="X153" s="206"/>
      <c r="Y153" s="206"/>
      <c r="Z153" s="206"/>
      <c r="AA153" s="206"/>
      <c r="AB153" s="206"/>
      <c r="AC153" s="206"/>
      <c r="AD153" s="206"/>
      <c r="AE153" s="301"/>
      <c r="AF153" s="226" t="str">
        <f>IF(OR(TabB3[[#This Row],[eingereichter
Betrag (€)]]=0,TabB3[[#This Row],[eingereichter
Betrag (€)]]=""),"",COUNTA($M$6:$M153)-COUNTIF(($M$6:$M153),0))</f>
        <v/>
      </c>
      <c r="AG153" s="262">
        <f t="shared" ca="1" si="2"/>
        <v>1.7515297396566543E-2</v>
      </c>
      <c r="AH153" s="262">
        <f>IF(TabB3[[#This Row],[Lfd.
Nr. f.
Stich-
probe]]&lt;&gt;"",TabB3[[#This Row],[Zufalls-
zahl]],0)</f>
        <v>0</v>
      </c>
      <c r="AI153" s="271">
        <f>IF(TabB3[[#This Row],[Stich-
probe]]&gt;0,IF(TabB3[[#This Row],[Differenz
förderfähig/
eingereicht nach Prüfung ÖIF (€)]]&lt;&gt;0,1,0),0)</f>
        <v>0</v>
      </c>
      <c r="AJ153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3:36" x14ac:dyDescent="0.2">
      <c r="C154" s="226">
        <f>IF(TabB3[[#This Row],[Zufalls-
zahl wenn
lfd. Nr.]]=0,0,IF(RANK(TabB3[[#This Row],[Zufalls-
zahl wenn
lfd. Nr.]],TabB3[Zufalls-
zahl wenn
lfd. Nr.])&lt;=TabB3[[#Totals],[Zufalls-
zahl]],1,0))</f>
        <v>0</v>
      </c>
      <c r="D154" s="194" t="s">
        <v>23</v>
      </c>
      <c r="E154" s="207">
        <v>148</v>
      </c>
      <c r="F154" s="8"/>
      <c r="G154" s="37"/>
      <c r="H154" s="40"/>
      <c r="I154" s="33"/>
      <c r="J154" s="33"/>
      <c r="K154" s="33"/>
      <c r="L154" s="33"/>
      <c r="M154" s="129"/>
      <c r="N154" s="260"/>
      <c r="O154" s="269">
        <f>(TabB3[[#This Row],[förderfähiger 
Betrag nach Prüfung ÖIF (€)]]-TabB3[[#This Row],[eingereichter
Betrag (€)]])*IF(TabB3[[#This Row],[Stich-
probe]]&gt;0,1,0)</f>
        <v>0</v>
      </c>
      <c r="P154" s="19"/>
      <c r="Q154" s="19"/>
      <c r="R154" s="19"/>
      <c r="S154" s="270"/>
      <c r="T154" s="288"/>
      <c r="U154" s="288" t="str">
        <f>IF(ISERROR(VLOOKUP(TabB3[[#This Row],[Grund für Differenz]],Datenquelle!$F$3:$G$17,2,FALSE)),"",VLOOKUP(TabB3[[#This Row],[Grund für Differenz]],Datenquelle!$F$3:$G$17,2,FALSE))</f>
        <v/>
      </c>
      <c r="V154" s="270"/>
      <c r="W154" s="206"/>
      <c r="X154" s="206"/>
      <c r="Y154" s="206"/>
      <c r="Z154" s="206"/>
      <c r="AA154" s="206"/>
      <c r="AB154" s="206"/>
      <c r="AC154" s="206"/>
      <c r="AD154" s="206"/>
      <c r="AE154" s="301"/>
      <c r="AF154" s="226" t="str">
        <f>IF(OR(TabB3[[#This Row],[eingereichter
Betrag (€)]]=0,TabB3[[#This Row],[eingereichter
Betrag (€)]]=""),"",COUNTA($M$6:$M154)-COUNTIF(($M$6:$M154),0))</f>
        <v/>
      </c>
      <c r="AG154" s="262">
        <f t="shared" ca="1" si="2"/>
        <v>0.68564939953367832</v>
      </c>
      <c r="AH154" s="262">
        <f>IF(TabB3[[#This Row],[Lfd.
Nr. f.
Stich-
probe]]&lt;&gt;"",TabB3[[#This Row],[Zufalls-
zahl]],0)</f>
        <v>0</v>
      </c>
      <c r="AI154" s="271">
        <f>IF(TabB3[[#This Row],[Stich-
probe]]&gt;0,IF(TabB3[[#This Row],[Differenz
förderfähig/
eingereicht nach Prüfung ÖIF (€)]]&lt;&gt;0,1,0),0)</f>
        <v>0</v>
      </c>
      <c r="AJ154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3:36" x14ac:dyDescent="0.2">
      <c r="C155" s="226">
        <f>IF(TabB3[[#This Row],[Zufalls-
zahl wenn
lfd. Nr.]]=0,0,IF(RANK(TabB3[[#This Row],[Zufalls-
zahl wenn
lfd. Nr.]],TabB3[Zufalls-
zahl wenn
lfd. Nr.])&lt;=TabB3[[#Totals],[Zufalls-
zahl]],1,0))</f>
        <v>0</v>
      </c>
      <c r="D155" s="194" t="s">
        <v>23</v>
      </c>
      <c r="E155" s="207">
        <v>149</v>
      </c>
      <c r="F155" s="8"/>
      <c r="G155" s="37"/>
      <c r="H155" s="40"/>
      <c r="I155" s="33"/>
      <c r="J155" s="33"/>
      <c r="K155" s="33"/>
      <c r="L155" s="33"/>
      <c r="M155" s="129"/>
      <c r="N155" s="260"/>
      <c r="O155" s="269">
        <f>(TabB3[[#This Row],[förderfähiger 
Betrag nach Prüfung ÖIF (€)]]-TabB3[[#This Row],[eingereichter
Betrag (€)]])*IF(TabB3[[#This Row],[Stich-
probe]]&gt;0,1,0)</f>
        <v>0</v>
      </c>
      <c r="P155" s="19"/>
      <c r="Q155" s="19"/>
      <c r="R155" s="19"/>
      <c r="S155" s="270"/>
      <c r="T155" s="288"/>
      <c r="U155" s="288" t="str">
        <f>IF(ISERROR(VLOOKUP(TabB3[[#This Row],[Grund für Differenz]],Datenquelle!$F$3:$G$17,2,FALSE)),"",VLOOKUP(TabB3[[#This Row],[Grund für Differenz]],Datenquelle!$F$3:$G$17,2,FALSE))</f>
        <v/>
      </c>
      <c r="V155" s="270"/>
      <c r="W155" s="206"/>
      <c r="X155" s="206"/>
      <c r="Y155" s="206"/>
      <c r="Z155" s="206"/>
      <c r="AA155" s="206"/>
      <c r="AB155" s="206"/>
      <c r="AC155" s="206"/>
      <c r="AD155" s="206"/>
      <c r="AE155" s="301"/>
      <c r="AF155" s="226" t="str">
        <f>IF(OR(TabB3[[#This Row],[eingereichter
Betrag (€)]]=0,TabB3[[#This Row],[eingereichter
Betrag (€)]]=""),"",COUNTA($M$6:$M155)-COUNTIF(($M$6:$M155),0))</f>
        <v/>
      </c>
      <c r="AG155" s="262">
        <f t="shared" ca="1" si="2"/>
        <v>0.43450057342713178</v>
      </c>
      <c r="AH155" s="262">
        <f>IF(TabB3[[#This Row],[Lfd.
Nr. f.
Stich-
probe]]&lt;&gt;"",TabB3[[#This Row],[Zufalls-
zahl]],0)</f>
        <v>0</v>
      </c>
      <c r="AI155" s="271">
        <f>IF(TabB3[[#This Row],[Stich-
probe]]&gt;0,IF(TabB3[[#This Row],[Differenz
förderfähig/
eingereicht nach Prüfung ÖIF (€)]]&lt;&gt;0,1,0),0)</f>
        <v>0</v>
      </c>
      <c r="AJ155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3:36" x14ac:dyDescent="0.2">
      <c r="C156" s="226">
        <f>IF(TabB3[[#This Row],[Zufalls-
zahl wenn
lfd. Nr.]]=0,0,IF(RANK(TabB3[[#This Row],[Zufalls-
zahl wenn
lfd. Nr.]],TabB3[Zufalls-
zahl wenn
lfd. Nr.])&lt;=TabB3[[#Totals],[Zufalls-
zahl]],1,0))</f>
        <v>0</v>
      </c>
      <c r="D156" s="194" t="s">
        <v>23</v>
      </c>
      <c r="E156" s="207">
        <v>150</v>
      </c>
      <c r="F156" s="8"/>
      <c r="G156" s="37"/>
      <c r="H156" s="40"/>
      <c r="I156" s="33"/>
      <c r="J156" s="33"/>
      <c r="K156" s="33"/>
      <c r="L156" s="33"/>
      <c r="M156" s="129"/>
      <c r="N156" s="260"/>
      <c r="O156" s="269">
        <f>(TabB3[[#This Row],[förderfähiger 
Betrag nach Prüfung ÖIF (€)]]-TabB3[[#This Row],[eingereichter
Betrag (€)]])*IF(TabB3[[#This Row],[Stich-
probe]]&gt;0,1,0)</f>
        <v>0</v>
      </c>
      <c r="P156" s="19"/>
      <c r="Q156" s="19"/>
      <c r="R156" s="19"/>
      <c r="S156" s="270"/>
      <c r="T156" s="288"/>
      <c r="U156" s="288" t="str">
        <f>IF(ISERROR(VLOOKUP(TabB3[[#This Row],[Grund für Differenz]],Datenquelle!$F$3:$G$17,2,FALSE)),"",VLOOKUP(TabB3[[#This Row],[Grund für Differenz]],Datenquelle!$F$3:$G$17,2,FALSE))</f>
        <v/>
      </c>
      <c r="V156" s="270"/>
      <c r="W156" s="206"/>
      <c r="X156" s="206"/>
      <c r="Y156" s="206"/>
      <c r="Z156" s="206"/>
      <c r="AA156" s="206"/>
      <c r="AB156" s="206"/>
      <c r="AC156" s="206"/>
      <c r="AD156" s="206"/>
      <c r="AE156" s="301"/>
      <c r="AF156" s="226" t="str">
        <f>IF(OR(TabB3[[#This Row],[eingereichter
Betrag (€)]]=0,TabB3[[#This Row],[eingereichter
Betrag (€)]]=""),"",COUNTA($M$6:$M156)-COUNTIF(($M$6:$M156),0))</f>
        <v/>
      </c>
      <c r="AG156" s="262">
        <f t="shared" ca="1" si="2"/>
        <v>0.16999841295178175</v>
      </c>
      <c r="AH156" s="262">
        <f>IF(TabB3[[#This Row],[Lfd.
Nr. f.
Stich-
probe]]&lt;&gt;"",TabB3[[#This Row],[Zufalls-
zahl]],0)</f>
        <v>0</v>
      </c>
      <c r="AI156" s="271">
        <f>IF(TabB3[[#This Row],[Stich-
probe]]&gt;0,IF(TabB3[[#This Row],[Differenz
förderfähig/
eingereicht nach Prüfung ÖIF (€)]]&lt;&gt;0,1,0),0)</f>
        <v>0</v>
      </c>
      <c r="AJ156" s="272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3:36" x14ac:dyDescent="0.2">
      <c r="C157" s="273">
        <f>COUNTIF(TabB3[Stich-
probe],"&gt;0")</f>
        <v>0</v>
      </c>
      <c r="D157" s="273"/>
      <c r="E157" s="273"/>
      <c r="F157" s="274"/>
      <c r="G157" s="289"/>
      <c r="H157" s="309"/>
      <c r="I157" s="275"/>
      <c r="J157" s="275"/>
      <c r="K157" s="275"/>
      <c r="L157" s="275"/>
      <c r="M157" s="276">
        <f>ROUND(SUM(TabB3[eingereichter
Betrag (€)]),2)</f>
        <v>0</v>
      </c>
      <c r="N157" s="277">
        <f>ROUND(SUM(TabB3[förderfähiger 
Betrag nach Prüfung ÖIF (€)]),2)</f>
        <v>0</v>
      </c>
      <c r="O157" s="277">
        <f>ROUND(SUM(TabB3[Differenz
förderfähig/
eingereicht nach Prüfung ÖIF (€)]),2)</f>
        <v>0</v>
      </c>
      <c r="P157" s="278"/>
      <c r="Q157" s="278"/>
      <c r="R157" s="278"/>
      <c r="S157" s="279"/>
      <c r="T157" s="280"/>
      <c r="U157" s="280"/>
      <c r="V157" s="279"/>
      <c r="W157" s="281"/>
      <c r="X157" s="281"/>
      <c r="Y157" s="281"/>
      <c r="Z157" s="281"/>
      <c r="AA157" s="281"/>
      <c r="AB157" s="281"/>
      <c r="AC157" s="281"/>
      <c r="AD157" s="281"/>
      <c r="AE157" s="307"/>
      <c r="AF157" s="280">
        <f>COUNTIF(TabB3[Lfd.
Nr. f.
Stich-
probe],"&gt;0")</f>
        <v>0</v>
      </c>
      <c r="AG157" s="282">
        <f>Stichprobe!E16</f>
        <v>0</v>
      </c>
      <c r="AH157" s="283">
        <f>COUNTIF(TabB3[Zufalls-
zahl wenn
lfd. Nr.],"&gt;0")</f>
        <v>0</v>
      </c>
      <c r="AI157" s="284">
        <f>SUM(TabB3[Fehler
(wenn
geprüft)])</f>
        <v>0</v>
      </c>
      <c r="AJ157" s="285">
        <f>IF(TabB3[[#Totals],[Fehler
(wenn
geprüft)]]=0,0,SUM(TabB3[Fehler-
quote (wenn geprüft)])/TabB3[[#Totals],[Fehler
(wenn
geprüft)]])</f>
        <v>0</v>
      </c>
    </row>
  </sheetData>
  <sheetProtection algorithmName="SHA-512" hashValue="30GxPcms8KVmssAWSp9alozIdUlhjwJJiWw4HODRyTnR8dYC1EQ6t2GEqvakwbEuQQ/pQ2CJz9moipmqzHpx0w==" saltValue="rksOKT9JMO+2POJ1wSJYsQ==" spinCount="100000" sheet="1" objects="1" scenarios="1" formatCells="0" selectLockedCells="1"/>
  <conditionalFormatting sqref="C7:C156 C158:C10050">
    <cfRule type="expression" dxfId="221" priority="3">
      <formula>$C7=0</formula>
    </cfRule>
  </conditionalFormatting>
  <conditionalFormatting sqref="W6:AE10050">
    <cfRule type="cellIs" dxfId="220" priority="2" operator="equal">
      <formula>"nein"</formula>
    </cfRule>
  </conditionalFormatting>
  <conditionalFormatting sqref="U1:U1048576">
    <cfRule type="cellIs" dxfId="219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20">
    <tabColor theme="4" tint="0.39997558519241921"/>
    <pageSetUpPr fitToPage="1"/>
  </sheetPr>
  <dimension ref="A1:BD157"/>
  <sheetViews>
    <sheetView showGridLines="0" zoomScaleNormal="100" workbookViewId="0">
      <selection activeCell="L16" sqref="L16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8" width="16.7109375" style="197" customWidth="1"/>
    <col min="9" max="11" width="30.7109375" style="197" customWidth="1"/>
    <col min="12" max="12" width="15.85546875" style="199" customWidth="1"/>
    <col min="13" max="13" width="15.85546875" style="199" hidden="1" customWidth="1" outlineLevel="1"/>
    <col min="14" max="14" width="15.85546875" style="224" hidden="1" customWidth="1" outlineLevel="1"/>
    <col min="15" max="16" width="30.7109375" style="197" hidden="1" customWidth="1" outlineLevel="1"/>
    <col min="17" max="17" width="30.7109375" style="197" hidden="1" customWidth="1" outlineLevel="2"/>
    <col min="18" max="18" width="2.7109375" style="197" hidden="1" customWidth="1" outlineLevel="2"/>
    <col min="19" max="20" width="30.7109375" style="226" hidden="1" customWidth="1" outlineLevel="2"/>
    <col min="21" max="21" width="2.7109375" style="197" hidden="1" customWidth="1" outlineLevel="2"/>
    <col min="22" max="28" width="10.7109375" style="197" hidden="1" customWidth="1" outlineLevel="2"/>
    <col min="29" max="29" width="2.7109375" style="197" hidden="1" customWidth="1" outlineLevel="2"/>
    <col min="30" max="32" width="10.7109375" style="19" hidden="1" customWidth="1" outlineLevel="2"/>
    <col min="33" max="34" width="10.7109375" style="224" hidden="1" customWidth="1" outlineLevel="2"/>
    <col min="35" max="35" width="21.28515625" style="19" hidden="1" customWidth="1" outlineLevel="1"/>
    <col min="36" max="36" width="3.7109375" style="19" hidden="1" customWidth="1" outlineLevel="1"/>
    <col min="37" max="37" width="14.42578125" style="19" customWidth="1" collapsed="1"/>
    <col min="38" max="54" width="10.85546875" style="19" customWidth="1"/>
    <col min="55" max="16384" width="10.85546875" style="19"/>
  </cols>
  <sheetData>
    <row r="1" spans="2:39" x14ac:dyDescent="0.2">
      <c r="D1" s="225" t="str">
        <f>IF(Deckblatt!D7="","","Projektnummer: " &amp; Deckblatt!D6 &amp; ", Projektträger: " &amp; Deckblatt!D7)</f>
        <v/>
      </c>
      <c r="L1" s="198"/>
    </row>
    <row r="2" spans="2:39" x14ac:dyDescent="0.2">
      <c r="B2" s="2"/>
      <c r="C2" s="2"/>
      <c r="D2" s="2"/>
      <c r="E2" s="2"/>
      <c r="F2" s="201"/>
      <c r="G2" s="201"/>
      <c r="H2" s="203"/>
      <c r="I2" s="203"/>
      <c r="J2" s="203"/>
      <c r="K2" s="203"/>
      <c r="L2" s="1"/>
      <c r="M2" s="1"/>
      <c r="N2" s="227"/>
      <c r="O2" s="203"/>
      <c r="P2" s="203"/>
      <c r="Q2" s="203"/>
      <c r="R2" s="203"/>
      <c r="S2" s="228"/>
      <c r="T2" s="228"/>
      <c r="U2" s="203"/>
      <c r="V2" s="203"/>
      <c r="W2" s="203"/>
      <c r="X2" s="203"/>
      <c r="Y2" s="203"/>
      <c r="Z2" s="203"/>
      <c r="AA2" s="203"/>
      <c r="AB2" s="203"/>
      <c r="AC2" s="203"/>
      <c r="AD2" s="2"/>
      <c r="AE2" s="2"/>
      <c r="AF2" s="2"/>
      <c r="AG2" s="227"/>
      <c r="AH2" s="227"/>
      <c r="AK2" s="204"/>
    </row>
    <row r="3" spans="2:39" ht="15.75" x14ac:dyDescent="0.2">
      <c r="B3" s="2"/>
      <c r="D3" s="205" t="s">
        <v>276</v>
      </c>
      <c r="E3" s="205"/>
      <c r="F3" s="201"/>
      <c r="G3" s="201"/>
      <c r="H3" s="203"/>
      <c r="I3" s="203"/>
      <c r="J3" s="203"/>
      <c r="K3" s="203"/>
      <c r="L3" s="1"/>
      <c r="M3" s="1"/>
      <c r="N3" s="227"/>
      <c r="O3" s="203"/>
      <c r="P3" s="203"/>
      <c r="Q3" s="203"/>
      <c r="R3" s="205"/>
      <c r="S3" s="205" t="s">
        <v>184</v>
      </c>
      <c r="T3" s="228"/>
      <c r="U3" s="205"/>
      <c r="V3" s="205" t="s">
        <v>199</v>
      </c>
      <c r="W3" s="203"/>
      <c r="X3" s="203"/>
      <c r="Y3" s="203"/>
      <c r="Z3" s="203"/>
      <c r="AA3" s="203"/>
      <c r="AB3" s="203"/>
      <c r="AC3" s="205"/>
      <c r="AD3" s="205" t="s">
        <v>99</v>
      </c>
      <c r="AE3" s="2"/>
      <c r="AF3" s="2"/>
      <c r="AG3" s="227"/>
      <c r="AH3" s="227"/>
      <c r="AK3" s="204"/>
    </row>
    <row r="4" spans="2:39" x14ac:dyDescent="0.2">
      <c r="B4" s="2"/>
      <c r="C4" s="2"/>
      <c r="D4" s="2"/>
      <c r="E4" s="2"/>
      <c r="F4" s="201"/>
      <c r="G4" s="201"/>
      <c r="H4" s="203"/>
      <c r="I4" s="203"/>
      <c r="J4" s="203"/>
      <c r="K4" s="203"/>
      <c r="L4" s="1"/>
      <c r="M4" s="1"/>
      <c r="N4" s="227"/>
      <c r="O4" s="203"/>
      <c r="P4" s="203"/>
      <c r="Q4" s="203"/>
      <c r="R4" s="203"/>
      <c r="S4" s="228"/>
      <c r="T4" s="228"/>
      <c r="U4" s="203"/>
      <c r="V4" s="203"/>
      <c r="W4" s="203"/>
      <c r="X4" s="203"/>
      <c r="Y4" s="203"/>
      <c r="Z4" s="203"/>
      <c r="AA4" s="203"/>
      <c r="AB4" s="203"/>
      <c r="AC4" s="203"/>
      <c r="AD4" s="2"/>
      <c r="AE4" s="2"/>
      <c r="AF4" s="2"/>
      <c r="AG4" s="227"/>
      <c r="AH4" s="227"/>
      <c r="AK4" s="204"/>
    </row>
    <row r="5" spans="2:39" s="206" customFormat="1" ht="63.75" x14ac:dyDescent="0.2">
      <c r="B5" s="207"/>
      <c r="C5" s="208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11" t="s">
        <v>76</v>
      </c>
      <c r="I5" s="211" t="s">
        <v>14</v>
      </c>
      <c r="J5" s="211" t="s">
        <v>20</v>
      </c>
      <c r="K5" s="211" t="s">
        <v>233</v>
      </c>
      <c r="L5" s="212" t="s">
        <v>9</v>
      </c>
      <c r="M5" s="231" t="s">
        <v>94</v>
      </c>
      <c r="N5" s="231" t="s">
        <v>205</v>
      </c>
      <c r="O5" s="214" t="s">
        <v>93</v>
      </c>
      <c r="P5" s="214" t="s">
        <v>91</v>
      </c>
      <c r="Q5" s="214" t="s">
        <v>92</v>
      </c>
      <c r="R5" s="232" t="s">
        <v>74</v>
      </c>
      <c r="S5" s="233" t="s">
        <v>184</v>
      </c>
      <c r="T5" s="213" t="s">
        <v>185</v>
      </c>
      <c r="U5" s="232" t="s">
        <v>69</v>
      </c>
      <c r="V5" s="234" t="s">
        <v>252</v>
      </c>
      <c r="W5" s="234" t="s">
        <v>238</v>
      </c>
      <c r="X5" s="234" t="s">
        <v>201</v>
      </c>
      <c r="Y5" s="234" t="s">
        <v>247</v>
      </c>
      <c r="Z5" s="234" t="s">
        <v>27</v>
      </c>
      <c r="AA5" s="234" t="s">
        <v>26</v>
      </c>
      <c r="AB5" s="234" t="s">
        <v>29</v>
      </c>
      <c r="AC5" s="291" t="s">
        <v>100</v>
      </c>
      <c r="AD5" s="235" t="s">
        <v>3</v>
      </c>
      <c r="AE5" s="235" t="s">
        <v>4</v>
      </c>
      <c r="AF5" s="235" t="s">
        <v>190</v>
      </c>
      <c r="AG5" s="236" t="s">
        <v>191</v>
      </c>
      <c r="AH5" s="236" t="s">
        <v>192</v>
      </c>
      <c r="AI5" s="207"/>
      <c r="AJ5" s="19"/>
      <c r="AK5" s="19"/>
      <c r="AL5" s="19"/>
      <c r="AM5" s="204"/>
    </row>
    <row r="6" spans="2:39" s="23" customFormat="1" ht="12.75" hidden="1" customHeight="1" x14ac:dyDescent="0.2">
      <c r="B6" s="238"/>
      <c r="C6" s="238">
        <f>IF(TabB4[[#This Row],[Zufalls-
zahl wenn
lfd. Nr.]]=0,0,IF(RANK(TabB4[[#This Row],[Zufalls-
zahl wenn
lfd. Nr.]],TabB4[Zufalls-
zahl wenn
lfd. Nr.])&lt;=TabB4[[#Totals],[Zufalls-
zahl]],1,0))</f>
        <v>0</v>
      </c>
      <c r="D6" s="239"/>
      <c r="E6" s="239"/>
      <c r="F6" s="240"/>
      <c r="G6" s="286"/>
      <c r="H6" s="243"/>
      <c r="I6" s="241"/>
      <c r="J6" s="241"/>
      <c r="K6" s="241"/>
      <c r="L6" s="242"/>
      <c r="M6" s="242"/>
      <c r="N6" s="243">
        <f>(TabB4[[#This Row],[förderfähiger 
Betrag nach Prüfung ÖIF (€)]]-TabB4[[#This Row],[eingereichter
Betrag (€)]])*IF(TabB4[[#This Row],[Stich-
probe]]&gt;0,1,0)</f>
        <v>0</v>
      </c>
      <c r="O6" s="241"/>
      <c r="P6" s="241"/>
      <c r="Q6" s="241"/>
      <c r="R6" s="244"/>
      <c r="S6" s="245" t="s">
        <v>234</v>
      </c>
      <c r="T6" s="245" t="str">
        <f>IF(ISERROR(VLOOKUP(TabB4[[#This Row],[Grund für Differenz]],Datenquelle!$F$3:$G$17,2,FALSE)),"",VLOOKUP(TabB4[[#This Row],[Grund für Differenz]],Datenquelle!$F$3:$G$17,2,FALSE))</f>
        <v/>
      </c>
      <c r="U6" s="244"/>
      <c r="V6" s="246"/>
      <c r="W6" s="246"/>
      <c r="X6" s="246"/>
      <c r="Y6" s="246"/>
      <c r="Z6" s="246"/>
      <c r="AA6" s="246"/>
      <c r="AB6" s="246"/>
      <c r="AC6" s="299"/>
      <c r="AD6" s="238" t="str">
        <f>IF(OR(TabB4[[#This Row],[eingereichter
Betrag (€)]]=0,TabB4[[#This Row],[eingereichter
Betrag (€)]]=""),"",COUNTA($L$6:$L6)-COUNTIF(($L$6:$L6),0))</f>
        <v/>
      </c>
      <c r="AE6" s="247">
        <f t="shared" ref="AE6:AE69" ca="1" si="0">RAND()</f>
        <v>0.8516890644033317</v>
      </c>
      <c r="AF6" s="248">
        <f>IF(TabB4[[#This Row],[Lfd.
Nr. f.
Stich-
probe]]&lt;&gt;"",TabB4[[#This Row],[Zufalls-
zahl]],0)</f>
        <v>0</v>
      </c>
      <c r="AG6" s="249">
        <f>IF(TabB4[[#This Row],[Stich-
probe]]&gt;0,IF(TabB4[[#This Row],[Differenz
förderfähig/
eingereicht nach Prüfung ÖIF (€)]]&lt;&gt;0,1,0),0)</f>
        <v>0</v>
      </c>
      <c r="AH6" s="250">
        <f>IF(TabB4[[#This Row],[Stich-
probe]]=0,0,TabB4[[#This Row],[Stich-
probe]]*TabB4[[#This Row],[Differenz
förderfähig/
eingereicht nach Prüfung ÖIF (€)]]/TabB4[[#This Row],[eingereichter
Betrag (€)]]*-1)</f>
        <v>0</v>
      </c>
      <c r="AI6" s="238"/>
    </row>
    <row r="7" spans="2:39" x14ac:dyDescent="0.2">
      <c r="B7" s="2"/>
      <c r="C7" s="251">
        <f>IF(TabB4[[#This Row],[Zufalls-
zahl wenn
lfd. Nr.]]=0,0,IF(RANK(TabB4[[#This Row],[Zufalls-
zahl wenn
lfd. Nr.]],TabB4[Zufalls-
zahl wenn
lfd. Nr.])&lt;=TabB4[[#Totals],[Zufalls-
zahl]],1,0))</f>
        <v>0</v>
      </c>
      <c r="D7" s="194" t="s">
        <v>267</v>
      </c>
      <c r="E7" s="207">
        <v>1</v>
      </c>
      <c r="F7" s="7"/>
      <c r="G7" s="17"/>
      <c r="H7" s="35"/>
      <c r="I7" s="4"/>
      <c r="J7" s="4"/>
      <c r="K7" s="4"/>
      <c r="L7" s="128"/>
      <c r="M7" s="216"/>
      <c r="N7" s="252">
        <f>(TabB4[[#This Row],[förderfähiger 
Betrag nach Prüfung ÖIF (€)]]-TabB4[[#This Row],[eingereichter
Betrag (€)]])*IF(TabB4[[#This Row],[Stich-
probe]]&gt;0,1,0)</f>
        <v>0</v>
      </c>
      <c r="O7" s="215"/>
      <c r="P7" s="215"/>
      <c r="Q7" s="215"/>
      <c r="R7" s="253"/>
      <c r="S7" s="6"/>
      <c r="T7" s="6" t="str">
        <f>IF(ISERROR(VLOOKUP(TabB4[[#This Row],[Grund für Differenz]],Datenquelle!$F$3:$G$17,2,FALSE)),"",VLOOKUP(TabB4[[#This Row],[Grund für Differenz]],Datenquelle!$F$3:$G$17,2,FALSE))</f>
        <v/>
      </c>
      <c r="U7" s="253"/>
      <c r="V7" s="254"/>
      <c r="W7" s="254"/>
      <c r="X7" s="254"/>
      <c r="Y7" s="254"/>
      <c r="Z7" s="254"/>
      <c r="AA7" s="254"/>
      <c r="AB7" s="254"/>
      <c r="AC7" s="300"/>
      <c r="AD7" s="2" t="str">
        <f>IF(OR(TabB4[[#This Row],[eingereichter
Betrag (€)]]=0,TabB4[[#This Row],[eingereichter
Betrag (€)]]=""),"",COUNTA($L$6:$L7)-COUNTIF(($L$6:$L7),0))</f>
        <v/>
      </c>
      <c r="AE7" s="255">
        <f t="shared" ca="1" si="0"/>
        <v>0.30038499217109893</v>
      </c>
      <c r="AF7" s="256">
        <f>IF(TabB4[[#This Row],[Lfd.
Nr. f.
Stich-
probe]]&lt;&gt;"",TabB4[[#This Row],[Zufalls-
zahl]],0)</f>
        <v>0</v>
      </c>
      <c r="AG7" s="257">
        <f>IF(TabB4[[#This Row],[Stich-
probe]]&gt;0,IF(TabB4[[#This Row],[Differenz
förderfähig/
eingereicht nach Prüfung ÖIF (€)]]&lt;&gt;0,1,0),0)</f>
        <v>0</v>
      </c>
      <c r="AH7" s="258">
        <f>IF(TabB4[[#This Row],[Stich-
probe]]=0,0,TabB4[[#This Row],[Stich-
probe]]*TabB4[[#This Row],[Differenz
förderfähig/
eingereicht nach Prüfung ÖIF (€)]]/TabB4[[#This Row],[eingereichter
Betrag (€)]]*-1)</f>
        <v>0</v>
      </c>
      <c r="AI7" s="2"/>
    </row>
    <row r="8" spans="2:39" x14ac:dyDescent="0.2">
      <c r="B8" s="2"/>
      <c r="C8" s="251">
        <f>IF(TabB4[[#This Row],[Zufalls-
zahl wenn
lfd. Nr.]]=0,0,IF(RANK(TabB4[[#This Row],[Zufalls-
zahl wenn
lfd. Nr.]],TabB4[Zufalls-
zahl wenn
lfd. Nr.])&lt;=TabB4[[#Totals],[Zufalls-
zahl]],1,0))</f>
        <v>0</v>
      </c>
      <c r="D8" s="194" t="s">
        <v>267</v>
      </c>
      <c r="E8" s="207">
        <v>2</v>
      </c>
      <c r="F8" s="7"/>
      <c r="G8" s="17"/>
      <c r="H8" s="35"/>
      <c r="I8" s="4"/>
      <c r="J8" s="4"/>
      <c r="K8" s="4"/>
      <c r="L8" s="128"/>
      <c r="M8" s="216"/>
      <c r="N8" s="252">
        <f>(TabB4[[#This Row],[förderfähiger 
Betrag nach Prüfung ÖIF (€)]]-TabB4[[#This Row],[eingereichter
Betrag (€)]])*IF(TabB4[[#This Row],[Stich-
probe]]&gt;0,1,0)</f>
        <v>0</v>
      </c>
      <c r="O8" s="215"/>
      <c r="P8" s="215"/>
      <c r="Q8" s="215"/>
      <c r="R8" s="253"/>
      <c r="S8" s="6"/>
      <c r="T8" s="6" t="str">
        <f>IF(ISERROR(VLOOKUP(TabB4[[#This Row],[Grund für Differenz]],Datenquelle!$F$3:$G$17,2,FALSE)),"",VLOOKUP(TabB4[[#This Row],[Grund für Differenz]],Datenquelle!$F$3:$G$17,2,FALSE))</f>
        <v/>
      </c>
      <c r="U8" s="253"/>
      <c r="V8" s="254"/>
      <c r="W8" s="254"/>
      <c r="X8" s="254"/>
      <c r="Y8" s="254"/>
      <c r="Z8" s="254"/>
      <c r="AA8" s="254"/>
      <c r="AB8" s="254"/>
      <c r="AC8" s="300"/>
      <c r="AD8" s="2" t="str">
        <f>IF(OR(TabB4[[#This Row],[eingereichter
Betrag (€)]]=0,TabB4[[#This Row],[eingereichter
Betrag (€)]]=""),"",COUNTA($L$6:$L8)-COUNTIF(($L$6:$L8),0))</f>
        <v/>
      </c>
      <c r="AE8" s="255">
        <f t="shared" ca="1" si="0"/>
        <v>0.88616338735729361</v>
      </c>
      <c r="AF8" s="256">
        <f>IF(TabB4[[#This Row],[Lfd.
Nr. f.
Stich-
probe]]&lt;&gt;"",TabB4[[#This Row],[Zufalls-
zahl]],0)</f>
        <v>0</v>
      </c>
      <c r="AG8" s="257">
        <f>IF(TabB4[[#This Row],[Stich-
probe]]&gt;0,IF(TabB4[[#This Row],[Differenz
förderfähig/
eingereicht nach Prüfung ÖIF (€)]]&lt;&gt;0,1,0),0)</f>
        <v>0</v>
      </c>
      <c r="AH8" s="258">
        <f>IF(TabB4[[#This Row],[Stich-
probe]]=0,0,TabB4[[#This Row],[Stich-
probe]]*TabB4[[#This Row],[Differenz
förderfähig/
eingereicht nach Prüfung ÖIF (€)]]/TabB4[[#This Row],[eingereichter
Betrag (€)]]*-1)</f>
        <v>0</v>
      </c>
      <c r="AI8" s="2"/>
      <c r="AM8" s="197"/>
    </row>
    <row r="9" spans="2:39" x14ac:dyDescent="0.2">
      <c r="B9" s="2"/>
      <c r="C9" s="251">
        <f>IF(TabB4[[#This Row],[Zufalls-
zahl wenn
lfd. Nr.]]=0,0,IF(RANK(TabB4[[#This Row],[Zufalls-
zahl wenn
lfd. Nr.]],TabB4[Zufalls-
zahl wenn
lfd. Nr.])&lt;=TabB4[[#Totals],[Zufalls-
zahl]],1,0))</f>
        <v>0</v>
      </c>
      <c r="D9" s="194" t="s">
        <v>267</v>
      </c>
      <c r="E9" s="207">
        <v>3</v>
      </c>
      <c r="F9" s="7"/>
      <c r="G9" s="17"/>
      <c r="H9" s="35"/>
      <c r="I9" s="4"/>
      <c r="J9" s="4"/>
      <c r="K9" s="4"/>
      <c r="L9" s="128"/>
      <c r="M9" s="216"/>
      <c r="N9" s="252">
        <f>(TabB4[[#This Row],[förderfähiger 
Betrag nach Prüfung ÖIF (€)]]-TabB4[[#This Row],[eingereichter
Betrag (€)]])*IF(TabB4[[#This Row],[Stich-
probe]]&gt;0,1,0)</f>
        <v>0</v>
      </c>
      <c r="O9" s="215"/>
      <c r="P9" s="215"/>
      <c r="Q9" s="215"/>
      <c r="R9" s="253"/>
      <c r="S9" s="6"/>
      <c r="T9" s="6" t="str">
        <f>IF(ISERROR(VLOOKUP(TabB4[[#This Row],[Grund für Differenz]],Datenquelle!$F$3:$G$17,2,FALSE)),"",VLOOKUP(TabB4[[#This Row],[Grund für Differenz]],Datenquelle!$F$3:$G$17,2,FALSE))</f>
        <v/>
      </c>
      <c r="U9" s="253"/>
      <c r="V9" s="254"/>
      <c r="W9" s="254"/>
      <c r="X9" s="254"/>
      <c r="Y9" s="254"/>
      <c r="Z9" s="254"/>
      <c r="AA9" s="254"/>
      <c r="AB9" s="254"/>
      <c r="AC9" s="300"/>
      <c r="AD9" s="2" t="str">
        <f>IF(OR(TabB4[[#This Row],[eingereichter
Betrag (€)]]=0,TabB4[[#This Row],[eingereichter
Betrag (€)]]=""),"",COUNTA($L$6:$L9)-COUNTIF(($L$6:$L9),0))</f>
        <v/>
      </c>
      <c r="AE9" s="255">
        <f t="shared" ca="1" si="0"/>
        <v>0.87163888508315235</v>
      </c>
      <c r="AF9" s="256">
        <f>IF(TabB4[[#This Row],[Lfd.
Nr. f.
Stich-
probe]]&lt;&gt;"",TabB4[[#This Row],[Zufalls-
zahl]],0)</f>
        <v>0</v>
      </c>
      <c r="AG9" s="257">
        <f>IF(TabB4[[#This Row],[Stich-
probe]]&gt;0,IF(TabB4[[#This Row],[Differenz
förderfähig/
eingereicht nach Prüfung ÖIF (€)]]&lt;&gt;0,1,0),0)</f>
        <v>0</v>
      </c>
      <c r="AH9" s="258">
        <f>IF(TabB4[[#This Row],[Stich-
probe]]=0,0,TabB4[[#This Row],[Stich-
probe]]*TabB4[[#This Row],[Differenz
förderfähig/
eingereicht nach Prüfung ÖIF (€)]]/TabB4[[#This Row],[eingereichter
Betrag (€)]]*-1)</f>
        <v>0</v>
      </c>
      <c r="AI9" s="2"/>
      <c r="AM9" s="197"/>
    </row>
    <row r="10" spans="2:39" x14ac:dyDescent="0.2">
      <c r="B10" s="2"/>
      <c r="C10" s="251">
        <f>IF(TabB4[[#This Row],[Zufalls-
zahl wenn
lfd. Nr.]]=0,0,IF(RANK(TabB4[[#This Row],[Zufalls-
zahl wenn
lfd. Nr.]],TabB4[Zufalls-
zahl wenn
lfd. Nr.])&lt;=TabB4[[#Totals],[Zufalls-
zahl]],1,0))</f>
        <v>0</v>
      </c>
      <c r="D10" s="194" t="s">
        <v>267</v>
      </c>
      <c r="E10" s="207">
        <v>4</v>
      </c>
      <c r="F10" s="7"/>
      <c r="G10" s="17"/>
      <c r="H10" s="35"/>
      <c r="I10" s="4"/>
      <c r="J10" s="4"/>
      <c r="K10" s="4"/>
      <c r="L10" s="128"/>
      <c r="M10" s="216"/>
      <c r="N10" s="252">
        <f>(TabB4[[#This Row],[förderfähiger 
Betrag nach Prüfung ÖIF (€)]]-TabB4[[#This Row],[eingereichter
Betrag (€)]])*IF(TabB4[[#This Row],[Stich-
probe]]&gt;0,1,0)</f>
        <v>0</v>
      </c>
      <c r="O10" s="215"/>
      <c r="P10" s="215"/>
      <c r="Q10" s="215"/>
      <c r="R10" s="253"/>
      <c r="S10" s="6"/>
      <c r="T10" s="6" t="str">
        <f>IF(ISERROR(VLOOKUP(TabB4[[#This Row],[Grund für Differenz]],Datenquelle!$F$3:$G$17,2,FALSE)),"",VLOOKUP(TabB4[[#This Row],[Grund für Differenz]],Datenquelle!$F$3:$G$17,2,FALSE))</f>
        <v/>
      </c>
      <c r="U10" s="253"/>
      <c r="V10" s="254"/>
      <c r="W10" s="254"/>
      <c r="X10" s="254"/>
      <c r="Y10" s="254"/>
      <c r="Z10" s="254"/>
      <c r="AA10" s="254"/>
      <c r="AB10" s="254"/>
      <c r="AC10" s="300"/>
      <c r="AD10" s="2" t="str">
        <f>IF(OR(TabB4[[#This Row],[eingereichter
Betrag (€)]]=0,TabB4[[#This Row],[eingereichter
Betrag (€)]]=""),"",COUNTA($L$6:$L10)-COUNTIF(($L$6:$L10),0))</f>
        <v/>
      </c>
      <c r="AE10" s="255">
        <f t="shared" ca="1" si="0"/>
        <v>0.37015678885248582</v>
      </c>
      <c r="AF10" s="256">
        <f>IF(TabB4[[#This Row],[Lfd.
Nr. f.
Stich-
probe]]&lt;&gt;"",TabB4[[#This Row],[Zufalls-
zahl]],0)</f>
        <v>0</v>
      </c>
      <c r="AG10" s="257">
        <f>IF(TabB4[[#This Row],[Stich-
probe]]&gt;0,IF(TabB4[[#This Row],[Differenz
förderfähig/
eingereicht nach Prüfung ÖIF (€)]]&lt;&gt;0,1,0),0)</f>
        <v>0</v>
      </c>
      <c r="AH10" s="258">
        <f>IF(TabB4[[#This Row],[Stich-
probe]]=0,0,TabB4[[#This Row],[Stich-
probe]]*TabB4[[#This Row],[Differenz
förderfähig/
eingereicht nach Prüfung ÖIF (€)]]/TabB4[[#This Row],[eingereichter
Betrag (€)]]*-1)</f>
        <v>0</v>
      </c>
      <c r="AI10" s="2"/>
      <c r="AM10" s="197"/>
    </row>
    <row r="11" spans="2:39" x14ac:dyDescent="0.2">
      <c r="B11" s="2"/>
      <c r="C11" s="251">
        <f>IF(TabB4[[#This Row],[Zufalls-
zahl wenn
lfd. Nr.]]=0,0,IF(RANK(TabB4[[#This Row],[Zufalls-
zahl wenn
lfd. Nr.]],TabB4[Zufalls-
zahl wenn
lfd. Nr.])&lt;=TabB4[[#Totals],[Zufalls-
zahl]],1,0))</f>
        <v>0</v>
      </c>
      <c r="D11" s="194" t="s">
        <v>267</v>
      </c>
      <c r="E11" s="207">
        <v>5</v>
      </c>
      <c r="F11" s="7"/>
      <c r="G11" s="17"/>
      <c r="H11" s="35"/>
      <c r="I11" s="4"/>
      <c r="J11" s="4"/>
      <c r="K11" s="4"/>
      <c r="L11" s="128"/>
      <c r="M11" s="216"/>
      <c r="N11" s="252">
        <f>(TabB4[[#This Row],[förderfähiger 
Betrag nach Prüfung ÖIF (€)]]-TabB4[[#This Row],[eingereichter
Betrag (€)]])*IF(TabB4[[#This Row],[Stich-
probe]]&gt;0,1,0)</f>
        <v>0</v>
      </c>
      <c r="O11" s="215"/>
      <c r="P11" s="215"/>
      <c r="Q11" s="215"/>
      <c r="R11" s="253"/>
      <c r="S11" s="6"/>
      <c r="T11" s="6" t="str">
        <f>IF(ISERROR(VLOOKUP(TabB4[[#This Row],[Grund für Differenz]],Datenquelle!$F$3:$G$17,2,FALSE)),"",VLOOKUP(TabB4[[#This Row],[Grund für Differenz]],Datenquelle!$F$3:$G$17,2,FALSE))</f>
        <v/>
      </c>
      <c r="U11" s="253"/>
      <c r="V11" s="254"/>
      <c r="W11" s="254"/>
      <c r="X11" s="254"/>
      <c r="Y11" s="254"/>
      <c r="Z11" s="254"/>
      <c r="AA11" s="254"/>
      <c r="AB11" s="254"/>
      <c r="AC11" s="300"/>
      <c r="AD11" s="2" t="str">
        <f>IF(OR(TabB4[[#This Row],[eingereichter
Betrag (€)]]=0,TabB4[[#This Row],[eingereichter
Betrag (€)]]=""),"",COUNTA($L$6:$L11)-COUNTIF(($L$6:$L11),0))</f>
        <v/>
      </c>
      <c r="AE11" s="255">
        <f t="shared" ca="1" si="0"/>
        <v>0.55741837545079642</v>
      </c>
      <c r="AF11" s="256">
        <f>IF(TabB4[[#This Row],[Lfd.
Nr. f.
Stich-
probe]]&lt;&gt;"",TabB4[[#This Row],[Zufalls-
zahl]],0)</f>
        <v>0</v>
      </c>
      <c r="AG11" s="257">
        <f>IF(TabB4[[#This Row],[Stich-
probe]]&gt;0,IF(TabB4[[#This Row],[Differenz
förderfähig/
eingereicht nach Prüfung ÖIF (€)]]&lt;&gt;0,1,0),0)</f>
        <v>0</v>
      </c>
      <c r="AH11" s="258">
        <f>IF(TabB4[[#This Row],[Stich-
probe]]=0,0,TabB4[[#This Row],[Stich-
probe]]*TabB4[[#This Row],[Differenz
förderfähig/
eingereicht nach Prüfung ÖIF (€)]]/TabB4[[#This Row],[eingereichter
Betrag (€)]]*-1)</f>
        <v>0</v>
      </c>
      <c r="AI11" s="2"/>
      <c r="AM11" s="197"/>
    </row>
    <row r="12" spans="2:39" x14ac:dyDescent="0.2">
      <c r="B12" s="2"/>
      <c r="C12" s="251">
        <f>IF(TabB4[[#This Row],[Zufalls-
zahl wenn
lfd. Nr.]]=0,0,IF(RANK(TabB4[[#This Row],[Zufalls-
zahl wenn
lfd. Nr.]],TabB4[Zufalls-
zahl wenn
lfd. Nr.])&lt;=TabB4[[#Totals],[Zufalls-
zahl]],1,0))</f>
        <v>0</v>
      </c>
      <c r="D12" s="194" t="s">
        <v>267</v>
      </c>
      <c r="E12" s="207">
        <v>6</v>
      </c>
      <c r="F12" s="7"/>
      <c r="G12" s="17"/>
      <c r="H12" s="35"/>
      <c r="I12" s="4"/>
      <c r="J12" s="4"/>
      <c r="K12" s="4"/>
      <c r="L12" s="128"/>
      <c r="M12" s="216"/>
      <c r="N12" s="252">
        <f>(TabB4[[#This Row],[förderfähiger 
Betrag nach Prüfung ÖIF (€)]]-TabB4[[#This Row],[eingereichter
Betrag (€)]])*IF(TabB4[[#This Row],[Stich-
probe]]&gt;0,1,0)</f>
        <v>0</v>
      </c>
      <c r="O12" s="215"/>
      <c r="P12" s="215"/>
      <c r="Q12" s="215"/>
      <c r="R12" s="253"/>
      <c r="S12" s="6"/>
      <c r="T12" s="6" t="str">
        <f>IF(ISERROR(VLOOKUP(TabB4[[#This Row],[Grund für Differenz]],Datenquelle!$F$3:$G$17,2,FALSE)),"",VLOOKUP(TabB4[[#This Row],[Grund für Differenz]],Datenquelle!$F$3:$G$17,2,FALSE))</f>
        <v/>
      </c>
      <c r="U12" s="253"/>
      <c r="V12" s="254"/>
      <c r="W12" s="254"/>
      <c r="X12" s="254"/>
      <c r="Y12" s="254"/>
      <c r="Z12" s="254"/>
      <c r="AA12" s="254"/>
      <c r="AB12" s="254"/>
      <c r="AC12" s="300"/>
      <c r="AD12" s="2" t="str">
        <f>IF(OR(TabB4[[#This Row],[eingereichter
Betrag (€)]]=0,TabB4[[#This Row],[eingereichter
Betrag (€)]]=""),"",COUNTA($L$6:$L12)-COUNTIF(($L$6:$L12),0))</f>
        <v/>
      </c>
      <c r="AE12" s="255">
        <f t="shared" ca="1" si="0"/>
        <v>0.30832269577116322</v>
      </c>
      <c r="AF12" s="256">
        <f>IF(TabB4[[#This Row],[Lfd.
Nr. f.
Stich-
probe]]&lt;&gt;"",TabB4[[#This Row],[Zufalls-
zahl]],0)</f>
        <v>0</v>
      </c>
      <c r="AG12" s="257">
        <f>IF(TabB4[[#This Row],[Stich-
probe]]&gt;0,IF(TabB4[[#This Row],[Differenz
förderfähig/
eingereicht nach Prüfung ÖIF (€)]]&lt;&gt;0,1,0),0)</f>
        <v>0</v>
      </c>
      <c r="AH12" s="258">
        <f>IF(TabB4[[#This Row],[Stich-
probe]]=0,0,TabB4[[#This Row],[Stich-
probe]]*TabB4[[#This Row],[Differenz
förderfähig/
eingereicht nach Prüfung ÖIF (€)]]/TabB4[[#This Row],[eingereichter
Betrag (€)]]*-1)</f>
        <v>0</v>
      </c>
      <c r="AI12" s="2"/>
      <c r="AM12" s="197"/>
    </row>
    <row r="13" spans="2:39" x14ac:dyDescent="0.2">
      <c r="B13" s="2"/>
      <c r="C13" s="251">
        <f>IF(TabB4[[#This Row],[Zufalls-
zahl wenn
lfd. Nr.]]=0,0,IF(RANK(TabB4[[#This Row],[Zufalls-
zahl wenn
lfd. Nr.]],TabB4[Zufalls-
zahl wenn
lfd. Nr.])&lt;=TabB4[[#Totals],[Zufalls-
zahl]],1,0))</f>
        <v>0</v>
      </c>
      <c r="D13" s="194" t="s">
        <v>267</v>
      </c>
      <c r="E13" s="207">
        <v>7</v>
      </c>
      <c r="F13" s="7"/>
      <c r="G13" s="17"/>
      <c r="H13" s="35"/>
      <c r="I13" s="4"/>
      <c r="J13" s="4"/>
      <c r="K13" s="4"/>
      <c r="L13" s="128"/>
      <c r="M13" s="216"/>
      <c r="N13" s="252">
        <f>(TabB4[[#This Row],[förderfähiger 
Betrag nach Prüfung ÖIF (€)]]-TabB4[[#This Row],[eingereichter
Betrag (€)]])*IF(TabB4[[#This Row],[Stich-
probe]]&gt;0,1,0)</f>
        <v>0</v>
      </c>
      <c r="O13" s="215"/>
      <c r="P13" s="215"/>
      <c r="Q13" s="215"/>
      <c r="R13" s="253"/>
      <c r="S13" s="6"/>
      <c r="T13" s="6" t="str">
        <f>IF(ISERROR(VLOOKUP(TabB4[[#This Row],[Grund für Differenz]],Datenquelle!$F$3:$G$17,2,FALSE)),"",VLOOKUP(TabB4[[#This Row],[Grund für Differenz]],Datenquelle!$F$3:$G$17,2,FALSE))</f>
        <v/>
      </c>
      <c r="U13" s="253"/>
      <c r="V13" s="254"/>
      <c r="W13" s="254"/>
      <c r="X13" s="254"/>
      <c r="Y13" s="254"/>
      <c r="Z13" s="254"/>
      <c r="AA13" s="254"/>
      <c r="AB13" s="254"/>
      <c r="AC13" s="300"/>
      <c r="AD13" s="2" t="str">
        <f>IF(OR(TabB4[[#This Row],[eingereichter
Betrag (€)]]=0,TabB4[[#This Row],[eingereichter
Betrag (€)]]=""),"",COUNTA($L$6:$L13)-COUNTIF(($L$6:$L13),0))</f>
        <v/>
      </c>
      <c r="AE13" s="255">
        <f t="shared" ca="1" si="0"/>
        <v>0.74568465971861764</v>
      </c>
      <c r="AF13" s="256">
        <f>IF(TabB4[[#This Row],[Lfd.
Nr. f.
Stich-
probe]]&lt;&gt;"",TabB4[[#This Row],[Zufalls-
zahl]],0)</f>
        <v>0</v>
      </c>
      <c r="AG13" s="257">
        <f>IF(TabB4[[#This Row],[Stich-
probe]]&gt;0,IF(TabB4[[#This Row],[Differenz
förderfähig/
eingereicht nach Prüfung ÖIF (€)]]&lt;&gt;0,1,0),0)</f>
        <v>0</v>
      </c>
      <c r="AH13" s="258">
        <f>IF(TabB4[[#This Row],[Stich-
probe]]=0,0,TabB4[[#This Row],[Stich-
probe]]*TabB4[[#This Row],[Differenz
förderfähig/
eingereicht nach Prüfung ÖIF (€)]]/TabB4[[#This Row],[eingereichter
Betrag (€)]]*-1)</f>
        <v>0</v>
      </c>
      <c r="AI13" s="2"/>
      <c r="AM13" s="197"/>
    </row>
    <row r="14" spans="2:39" x14ac:dyDescent="0.2">
      <c r="B14" s="2"/>
      <c r="C14" s="251">
        <f>IF(TabB4[[#This Row],[Zufalls-
zahl wenn
lfd. Nr.]]=0,0,IF(RANK(TabB4[[#This Row],[Zufalls-
zahl wenn
lfd. Nr.]],TabB4[Zufalls-
zahl wenn
lfd. Nr.])&lt;=TabB4[[#Totals],[Zufalls-
zahl]],1,0))</f>
        <v>0</v>
      </c>
      <c r="D14" s="194" t="s">
        <v>267</v>
      </c>
      <c r="E14" s="207">
        <v>8</v>
      </c>
      <c r="F14" s="7"/>
      <c r="G14" s="17"/>
      <c r="H14" s="35"/>
      <c r="I14" s="4"/>
      <c r="J14" s="4"/>
      <c r="K14" s="4"/>
      <c r="L14" s="128"/>
      <c r="M14" s="216"/>
      <c r="N14" s="252">
        <f>(TabB4[[#This Row],[förderfähiger 
Betrag nach Prüfung ÖIF (€)]]-TabB4[[#This Row],[eingereichter
Betrag (€)]])*IF(TabB4[[#This Row],[Stich-
probe]]&gt;0,1,0)</f>
        <v>0</v>
      </c>
      <c r="O14" s="215"/>
      <c r="P14" s="215"/>
      <c r="Q14" s="215"/>
      <c r="R14" s="253"/>
      <c r="S14" s="6"/>
      <c r="T14" s="6" t="str">
        <f>IF(ISERROR(VLOOKUP(TabB4[[#This Row],[Grund für Differenz]],Datenquelle!$F$3:$G$17,2,FALSE)),"",VLOOKUP(TabB4[[#This Row],[Grund für Differenz]],Datenquelle!$F$3:$G$17,2,FALSE))</f>
        <v/>
      </c>
      <c r="U14" s="253"/>
      <c r="V14" s="254"/>
      <c r="W14" s="254"/>
      <c r="X14" s="254"/>
      <c r="Y14" s="254"/>
      <c r="Z14" s="254"/>
      <c r="AA14" s="254"/>
      <c r="AB14" s="254"/>
      <c r="AC14" s="300"/>
      <c r="AD14" s="2" t="str">
        <f>IF(OR(TabB4[[#This Row],[eingereichter
Betrag (€)]]=0,TabB4[[#This Row],[eingereichter
Betrag (€)]]=""),"",COUNTA($L$6:$L14)-COUNTIF(($L$6:$L14),0))</f>
        <v/>
      </c>
      <c r="AE14" s="255">
        <f t="shared" ca="1" si="0"/>
        <v>0.71436740649773345</v>
      </c>
      <c r="AF14" s="256">
        <f>IF(TabB4[[#This Row],[Lfd.
Nr. f.
Stich-
probe]]&lt;&gt;"",TabB4[[#This Row],[Zufalls-
zahl]],0)</f>
        <v>0</v>
      </c>
      <c r="AG14" s="257">
        <f>IF(TabB4[[#This Row],[Stich-
probe]]&gt;0,IF(TabB4[[#This Row],[Differenz
förderfähig/
eingereicht nach Prüfung ÖIF (€)]]&lt;&gt;0,1,0),0)</f>
        <v>0</v>
      </c>
      <c r="AH14" s="258">
        <f>IF(TabB4[[#This Row],[Stich-
probe]]=0,0,TabB4[[#This Row],[Stich-
probe]]*TabB4[[#This Row],[Differenz
förderfähig/
eingereicht nach Prüfung ÖIF (€)]]/TabB4[[#This Row],[eingereichter
Betrag (€)]]*-1)</f>
        <v>0</v>
      </c>
      <c r="AI14" s="2"/>
      <c r="AM14" s="197"/>
    </row>
    <row r="15" spans="2:39" x14ac:dyDescent="0.2">
      <c r="B15" s="2"/>
      <c r="C15" s="251">
        <f>IF(TabB4[[#This Row],[Zufalls-
zahl wenn
lfd. Nr.]]=0,0,IF(RANK(TabB4[[#This Row],[Zufalls-
zahl wenn
lfd. Nr.]],TabB4[Zufalls-
zahl wenn
lfd. Nr.])&lt;=TabB4[[#Totals],[Zufalls-
zahl]],1,0))</f>
        <v>0</v>
      </c>
      <c r="D15" s="194" t="s">
        <v>267</v>
      </c>
      <c r="E15" s="207">
        <v>9</v>
      </c>
      <c r="F15" s="7"/>
      <c r="G15" s="17"/>
      <c r="H15" s="35"/>
      <c r="I15" s="4"/>
      <c r="J15" s="4"/>
      <c r="K15" s="4"/>
      <c r="L15" s="128"/>
      <c r="M15" s="216"/>
      <c r="N15" s="252">
        <f>(TabB4[[#This Row],[förderfähiger 
Betrag nach Prüfung ÖIF (€)]]-TabB4[[#This Row],[eingereichter
Betrag (€)]])*IF(TabB4[[#This Row],[Stich-
probe]]&gt;0,1,0)</f>
        <v>0</v>
      </c>
      <c r="O15" s="215"/>
      <c r="P15" s="215"/>
      <c r="Q15" s="215"/>
      <c r="R15" s="253"/>
      <c r="S15" s="6"/>
      <c r="T15" s="6" t="str">
        <f>IF(ISERROR(VLOOKUP(TabB4[[#This Row],[Grund für Differenz]],Datenquelle!$F$3:$G$17,2,FALSE)),"",VLOOKUP(TabB4[[#This Row],[Grund für Differenz]],Datenquelle!$F$3:$G$17,2,FALSE))</f>
        <v/>
      </c>
      <c r="U15" s="253"/>
      <c r="V15" s="254"/>
      <c r="W15" s="254"/>
      <c r="X15" s="254"/>
      <c r="Y15" s="254"/>
      <c r="Z15" s="254"/>
      <c r="AA15" s="254"/>
      <c r="AB15" s="254"/>
      <c r="AC15" s="300"/>
      <c r="AD15" s="2" t="str">
        <f>IF(OR(TabB4[[#This Row],[eingereichter
Betrag (€)]]=0,TabB4[[#This Row],[eingereichter
Betrag (€)]]=""),"",COUNTA($L$6:$L15)-COUNTIF(($L$6:$L15),0))</f>
        <v/>
      </c>
      <c r="AE15" s="255">
        <f t="shared" ca="1" si="0"/>
        <v>0.30667737232451264</v>
      </c>
      <c r="AF15" s="256">
        <f>IF(TabB4[[#This Row],[Lfd.
Nr. f.
Stich-
probe]]&lt;&gt;"",TabB4[[#This Row],[Zufalls-
zahl]],0)</f>
        <v>0</v>
      </c>
      <c r="AG15" s="257">
        <f>IF(TabB4[[#This Row],[Stich-
probe]]&gt;0,IF(TabB4[[#This Row],[Differenz
förderfähig/
eingereicht nach Prüfung ÖIF (€)]]&lt;&gt;0,1,0),0)</f>
        <v>0</v>
      </c>
      <c r="AH15" s="258">
        <f>IF(TabB4[[#This Row],[Stich-
probe]]=0,0,TabB4[[#This Row],[Stich-
probe]]*TabB4[[#This Row],[Differenz
förderfähig/
eingereicht nach Prüfung ÖIF (€)]]/TabB4[[#This Row],[eingereichter
Betrag (€)]]*-1)</f>
        <v>0</v>
      </c>
      <c r="AI15" s="2"/>
      <c r="AM15" s="197"/>
    </row>
    <row r="16" spans="2:39" x14ac:dyDescent="0.2">
      <c r="B16" s="2"/>
      <c r="C16" s="251">
        <f>IF(TabB4[[#This Row],[Zufalls-
zahl wenn
lfd. Nr.]]=0,0,IF(RANK(TabB4[[#This Row],[Zufalls-
zahl wenn
lfd. Nr.]],TabB4[Zufalls-
zahl wenn
lfd. Nr.])&lt;=TabB4[[#Totals],[Zufalls-
zahl]],1,0))</f>
        <v>0</v>
      </c>
      <c r="D16" s="194" t="s">
        <v>267</v>
      </c>
      <c r="E16" s="207">
        <v>10</v>
      </c>
      <c r="F16" s="7"/>
      <c r="G16" s="17"/>
      <c r="H16" s="35"/>
      <c r="I16" s="4"/>
      <c r="J16" s="4"/>
      <c r="K16" s="4"/>
      <c r="L16" s="128"/>
      <c r="M16" s="216"/>
      <c r="N16" s="252">
        <f>(TabB4[[#This Row],[förderfähiger 
Betrag nach Prüfung ÖIF (€)]]-TabB4[[#This Row],[eingereichter
Betrag (€)]])*IF(TabB4[[#This Row],[Stich-
probe]]&gt;0,1,0)</f>
        <v>0</v>
      </c>
      <c r="O16" s="215"/>
      <c r="P16" s="215"/>
      <c r="Q16" s="215"/>
      <c r="R16" s="253"/>
      <c r="S16" s="6"/>
      <c r="T16" s="6" t="str">
        <f>IF(ISERROR(VLOOKUP(TabB4[[#This Row],[Grund für Differenz]],Datenquelle!$F$3:$G$17,2,FALSE)),"",VLOOKUP(TabB4[[#This Row],[Grund für Differenz]],Datenquelle!$F$3:$G$17,2,FALSE))</f>
        <v/>
      </c>
      <c r="U16" s="253"/>
      <c r="V16" s="254"/>
      <c r="W16" s="254"/>
      <c r="X16" s="254"/>
      <c r="Y16" s="254"/>
      <c r="Z16" s="254"/>
      <c r="AA16" s="254"/>
      <c r="AB16" s="254"/>
      <c r="AC16" s="300"/>
      <c r="AD16" s="2" t="str">
        <f>IF(OR(TabB4[[#This Row],[eingereichter
Betrag (€)]]=0,TabB4[[#This Row],[eingereichter
Betrag (€)]]=""),"",COUNTA($L$6:$L16)-COUNTIF(($L$6:$L16),0))</f>
        <v/>
      </c>
      <c r="AE16" s="255">
        <f t="shared" ca="1" si="0"/>
        <v>0.64602151055031554</v>
      </c>
      <c r="AF16" s="256">
        <f>IF(TabB4[[#This Row],[Lfd.
Nr. f.
Stich-
probe]]&lt;&gt;"",TabB4[[#This Row],[Zufalls-
zahl]],0)</f>
        <v>0</v>
      </c>
      <c r="AG16" s="257">
        <f>IF(TabB4[[#This Row],[Stich-
probe]]&gt;0,IF(TabB4[[#This Row],[Differenz
förderfähig/
eingereicht nach Prüfung ÖIF (€)]]&lt;&gt;0,1,0),0)</f>
        <v>0</v>
      </c>
      <c r="AH16" s="258">
        <f>IF(TabB4[[#This Row],[Stich-
probe]]=0,0,TabB4[[#This Row],[Stich-
probe]]*TabB4[[#This Row],[Differenz
förderfähig/
eingereicht nach Prüfung ÖIF (€)]]/TabB4[[#This Row],[eingereichter
Betrag (€)]]*-1)</f>
        <v>0</v>
      </c>
      <c r="AI16" s="2"/>
      <c r="AM16" s="197"/>
    </row>
    <row r="17" spans="2:39" x14ac:dyDescent="0.2">
      <c r="B17" s="2"/>
      <c r="C17" s="251">
        <f>IF(TabB4[[#This Row],[Zufalls-
zahl wenn
lfd. Nr.]]=0,0,IF(RANK(TabB4[[#This Row],[Zufalls-
zahl wenn
lfd. Nr.]],TabB4[Zufalls-
zahl wenn
lfd. Nr.])&lt;=TabB4[[#Totals],[Zufalls-
zahl]],1,0))</f>
        <v>0</v>
      </c>
      <c r="D17" s="194" t="s">
        <v>267</v>
      </c>
      <c r="E17" s="207">
        <v>11</v>
      </c>
      <c r="F17" s="7"/>
      <c r="G17" s="17"/>
      <c r="H17" s="35"/>
      <c r="I17" s="4"/>
      <c r="J17" s="4"/>
      <c r="K17" s="4"/>
      <c r="L17" s="128"/>
      <c r="M17" s="216"/>
      <c r="N17" s="252">
        <f>(TabB4[[#This Row],[förderfähiger 
Betrag nach Prüfung ÖIF (€)]]-TabB4[[#This Row],[eingereichter
Betrag (€)]])*IF(TabB4[[#This Row],[Stich-
probe]]&gt;0,1,0)</f>
        <v>0</v>
      </c>
      <c r="O17" s="215"/>
      <c r="P17" s="215"/>
      <c r="Q17" s="215"/>
      <c r="R17" s="253"/>
      <c r="S17" s="6"/>
      <c r="T17" s="6" t="str">
        <f>IF(ISERROR(VLOOKUP(TabB4[[#This Row],[Grund für Differenz]],Datenquelle!$F$3:$G$17,2,FALSE)),"",VLOOKUP(TabB4[[#This Row],[Grund für Differenz]],Datenquelle!$F$3:$G$17,2,FALSE))</f>
        <v/>
      </c>
      <c r="U17" s="253"/>
      <c r="V17" s="254"/>
      <c r="W17" s="254"/>
      <c r="X17" s="254"/>
      <c r="Y17" s="254"/>
      <c r="Z17" s="254"/>
      <c r="AA17" s="254"/>
      <c r="AB17" s="254"/>
      <c r="AC17" s="300"/>
      <c r="AD17" s="2" t="str">
        <f>IF(OR(TabB4[[#This Row],[eingereichter
Betrag (€)]]=0,TabB4[[#This Row],[eingereichter
Betrag (€)]]=""),"",COUNTA($L$6:$L17)-COUNTIF(($L$6:$L17),0))</f>
        <v/>
      </c>
      <c r="AE17" s="255">
        <f t="shared" ca="1" si="0"/>
        <v>0.25496012081959551</v>
      </c>
      <c r="AF17" s="256">
        <f>IF(TabB4[[#This Row],[Lfd.
Nr. f.
Stich-
probe]]&lt;&gt;"",TabB4[[#This Row],[Zufalls-
zahl]],0)</f>
        <v>0</v>
      </c>
      <c r="AG17" s="257">
        <f>IF(TabB4[[#This Row],[Stich-
probe]]&gt;0,IF(TabB4[[#This Row],[Differenz
förderfähig/
eingereicht nach Prüfung ÖIF (€)]]&lt;&gt;0,1,0),0)</f>
        <v>0</v>
      </c>
      <c r="AH17" s="258">
        <f>IF(TabB4[[#This Row],[Stich-
probe]]=0,0,TabB4[[#This Row],[Stich-
probe]]*TabB4[[#This Row],[Differenz
förderfähig/
eingereicht nach Prüfung ÖIF (€)]]/TabB4[[#This Row],[eingereichter
Betrag (€)]]*-1)</f>
        <v>0</v>
      </c>
      <c r="AI17" s="2"/>
      <c r="AM17" s="197"/>
    </row>
    <row r="18" spans="2:39" x14ac:dyDescent="0.2">
      <c r="B18" s="2"/>
      <c r="C18" s="251">
        <f>IF(TabB4[[#This Row],[Zufalls-
zahl wenn
lfd. Nr.]]=0,0,IF(RANK(TabB4[[#This Row],[Zufalls-
zahl wenn
lfd. Nr.]],TabB4[Zufalls-
zahl wenn
lfd. Nr.])&lt;=TabB4[[#Totals],[Zufalls-
zahl]],1,0))</f>
        <v>0</v>
      </c>
      <c r="D18" s="194" t="s">
        <v>267</v>
      </c>
      <c r="E18" s="207">
        <v>12</v>
      </c>
      <c r="F18" s="7"/>
      <c r="G18" s="17"/>
      <c r="H18" s="35"/>
      <c r="I18" s="4"/>
      <c r="J18" s="4"/>
      <c r="K18" s="4"/>
      <c r="L18" s="128"/>
      <c r="M18" s="216"/>
      <c r="N18" s="252">
        <f>(TabB4[[#This Row],[förderfähiger 
Betrag nach Prüfung ÖIF (€)]]-TabB4[[#This Row],[eingereichter
Betrag (€)]])*IF(TabB4[[#This Row],[Stich-
probe]]&gt;0,1,0)</f>
        <v>0</v>
      </c>
      <c r="O18" s="215"/>
      <c r="P18" s="215"/>
      <c r="Q18" s="215"/>
      <c r="R18" s="253"/>
      <c r="S18" s="6"/>
      <c r="T18" s="6" t="str">
        <f>IF(ISERROR(VLOOKUP(TabB4[[#This Row],[Grund für Differenz]],Datenquelle!$F$3:$G$17,2,FALSE)),"",VLOOKUP(TabB4[[#This Row],[Grund für Differenz]],Datenquelle!$F$3:$G$17,2,FALSE))</f>
        <v/>
      </c>
      <c r="U18" s="253"/>
      <c r="V18" s="254"/>
      <c r="W18" s="254"/>
      <c r="X18" s="254"/>
      <c r="Y18" s="254"/>
      <c r="Z18" s="254"/>
      <c r="AA18" s="254"/>
      <c r="AB18" s="254"/>
      <c r="AC18" s="300"/>
      <c r="AD18" s="2" t="str">
        <f>IF(OR(TabB4[[#This Row],[eingereichter
Betrag (€)]]=0,TabB4[[#This Row],[eingereichter
Betrag (€)]]=""),"",COUNTA($L$6:$L18)-COUNTIF(($L$6:$L18),0))</f>
        <v/>
      </c>
      <c r="AE18" s="255">
        <f t="shared" ca="1" si="0"/>
        <v>8.7247239260664355E-2</v>
      </c>
      <c r="AF18" s="256">
        <f>IF(TabB4[[#This Row],[Lfd.
Nr. f.
Stich-
probe]]&lt;&gt;"",TabB4[[#This Row],[Zufalls-
zahl]],0)</f>
        <v>0</v>
      </c>
      <c r="AG18" s="257">
        <f>IF(TabB4[[#This Row],[Stich-
probe]]&gt;0,IF(TabB4[[#This Row],[Differenz
förderfähig/
eingereicht nach Prüfung ÖIF (€)]]&lt;&gt;0,1,0),0)</f>
        <v>0</v>
      </c>
      <c r="AH18" s="258">
        <f>IF(TabB4[[#This Row],[Stich-
probe]]=0,0,TabB4[[#This Row],[Stich-
probe]]*TabB4[[#This Row],[Differenz
förderfähig/
eingereicht nach Prüfung ÖIF (€)]]/TabB4[[#This Row],[eingereichter
Betrag (€)]]*-1)</f>
        <v>0</v>
      </c>
      <c r="AI18" s="2"/>
      <c r="AM18" s="197"/>
    </row>
    <row r="19" spans="2:39" x14ac:dyDescent="0.2">
      <c r="B19" s="2"/>
      <c r="C19" s="251">
        <f>IF(TabB4[[#This Row],[Zufalls-
zahl wenn
lfd. Nr.]]=0,0,IF(RANK(TabB4[[#This Row],[Zufalls-
zahl wenn
lfd. Nr.]],TabB4[Zufalls-
zahl wenn
lfd. Nr.])&lt;=TabB4[[#Totals],[Zufalls-
zahl]],1,0))</f>
        <v>0</v>
      </c>
      <c r="D19" s="194" t="s">
        <v>267</v>
      </c>
      <c r="E19" s="207">
        <v>13</v>
      </c>
      <c r="F19" s="7"/>
      <c r="G19" s="17"/>
      <c r="H19" s="35"/>
      <c r="I19" s="4"/>
      <c r="J19" s="4"/>
      <c r="K19" s="4"/>
      <c r="L19" s="128"/>
      <c r="M19" s="216"/>
      <c r="N19" s="252">
        <f>(TabB4[[#This Row],[förderfähiger 
Betrag nach Prüfung ÖIF (€)]]-TabB4[[#This Row],[eingereichter
Betrag (€)]])*IF(TabB4[[#This Row],[Stich-
probe]]&gt;0,1,0)</f>
        <v>0</v>
      </c>
      <c r="O19" s="215"/>
      <c r="P19" s="215"/>
      <c r="Q19" s="215"/>
      <c r="R19" s="253"/>
      <c r="S19" s="6"/>
      <c r="T19" s="6" t="str">
        <f>IF(ISERROR(VLOOKUP(TabB4[[#This Row],[Grund für Differenz]],Datenquelle!$F$3:$G$17,2,FALSE)),"",VLOOKUP(TabB4[[#This Row],[Grund für Differenz]],Datenquelle!$F$3:$G$17,2,FALSE))</f>
        <v/>
      </c>
      <c r="U19" s="253"/>
      <c r="V19" s="254"/>
      <c r="W19" s="254"/>
      <c r="X19" s="254"/>
      <c r="Y19" s="254"/>
      <c r="Z19" s="254"/>
      <c r="AA19" s="254"/>
      <c r="AB19" s="254"/>
      <c r="AC19" s="300"/>
      <c r="AD19" s="2" t="str">
        <f>IF(OR(TabB4[[#This Row],[eingereichter
Betrag (€)]]=0,TabB4[[#This Row],[eingereichter
Betrag (€)]]=""),"",COUNTA($L$6:$L19)-COUNTIF(($L$6:$L19),0))</f>
        <v/>
      </c>
      <c r="AE19" s="255">
        <f t="shared" ca="1" si="0"/>
        <v>0.96633939119159418</v>
      </c>
      <c r="AF19" s="256">
        <f>IF(TabB4[[#This Row],[Lfd.
Nr. f.
Stich-
probe]]&lt;&gt;"",TabB4[[#This Row],[Zufalls-
zahl]],0)</f>
        <v>0</v>
      </c>
      <c r="AG19" s="257">
        <f>IF(TabB4[[#This Row],[Stich-
probe]]&gt;0,IF(TabB4[[#This Row],[Differenz
förderfähig/
eingereicht nach Prüfung ÖIF (€)]]&lt;&gt;0,1,0),0)</f>
        <v>0</v>
      </c>
      <c r="AH19" s="258">
        <f>IF(TabB4[[#This Row],[Stich-
probe]]=0,0,TabB4[[#This Row],[Stich-
probe]]*TabB4[[#This Row],[Differenz
förderfähig/
eingereicht nach Prüfung ÖIF (€)]]/TabB4[[#This Row],[eingereichter
Betrag (€)]]*-1)</f>
        <v>0</v>
      </c>
      <c r="AI19" s="2"/>
      <c r="AM19" s="197"/>
    </row>
    <row r="20" spans="2:39" x14ac:dyDescent="0.2">
      <c r="B20" s="2"/>
      <c r="C20" s="251">
        <f>IF(TabB4[[#This Row],[Zufalls-
zahl wenn
lfd. Nr.]]=0,0,IF(RANK(TabB4[[#This Row],[Zufalls-
zahl wenn
lfd. Nr.]],TabB4[Zufalls-
zahl wenn
lfd. Nr.])&lt;=TabB4[[#Totals],[Zufalls-
zahl]],1,0))</f>
        <v>0</v>
      </c>
      <c r="D20" s="194" t="s">
        <v>267</v>
      </c>
      <c r="E20" s="207">
        <v>14</v>
      </c>
      <c r="F20" s="7"/>
      <c r="G20" s="17"/>
      <c r="H20" s="35"/>
      <c r="I20" s="4"/>
      <c r="J20" s="4"/>
      <c r="K20" s="4"/>
      <c r="L20" s="128"/>
      <c r="M20" s="216"/>
      <c r="N20" s="252">
        <f>(TabB4[[#This Row],[förderfähiger 
Betrag nach Prüfung ÖIF (€)]]-TabB4[[#This Row],[eingereichter
Betrag (€)]])*IF(TabB4[[#This Row],[Stich-
probe]]&gt;0,1,0)</f>
        <v>0</v>
      </c>
      <c r="O20" s="215"/>
      <c r="P20" s="215"/>
      <c r="Q20" s="215"/>
      <c r="R20" s="253"/>
      <c r="S20" s="6"/>
      <c r="T20" s="6" t="str">
        <f>IF(ISERROR(VLOOKUP(TabB4[[#This Row],[Grund für Differenz]],Datenquelle!$F$3:$G$17,2,FALSE)),"",VLOOKUP(TabB4[[#This Row],[Grund für Differenz]],Datenquelle!$F$3:$G$17,2,FALSE))</f>
        <v/>
      </c>
      <c r="U20" s="253"/>
      <c r="V20" s="254"/>
      <c r="W20" s="254"/>
      <c r="X20" s="254"/>
      <c r="Y20" s="254"/>
      <c r="Z20" s="254"/>
      <c r="AA20" s="254"/>
      <c r="AB20" s="254"/>
      <c r="AC20" s="300"/>
      <c r="AD20" s="2" t="str">
        <f>IF(OR(TabB4[[#This Row],[eingereichter
Betrag (€)]]=0,TabB4[[#This Row],[eingereichter
Betrag (€)]]=""),"",COUNTA($L$6:$L20)-COUNTIF(($L$6:$L20),0))</f>
        <v/>
      </c>
      <c r="AE20" s="255">
        <f t="shared" ca="1" si="0"/>
        <v>0.68881512662854938</v>
      </c>
      <c r="AF20" s="256">
        <f>IF(TabB4[[#This Row],[Lfd.
Nr. f.
Stich-
probe]]&lt;&gt;"",TabB4[[#This Row],[Zufalls-
zahl]],0)</f>
        <v>0</v>
      </c>
      <c r="AG20" s="257">
        <f>IF(TabB4[[#This Row],[Stich-
probe]]&gt;0,IF(TabB4[[#This Row],[Differenz
förderfähig/
eingereicht nach Prüfung ÖIF (€)]]&lt;&gt;0,1,0),0)</f>
        <v>0</v>
      </c>
      <c r="AH20" s="258">
        <f>IF(TabB4[[#This Row],[Stich-
probe]]=0,0,TabB4[[#This Row],[Stich-
probe]]*TabB4[[#This Row],[Differenz
förderfähig/
eingereicht nach Prüfung ÖIF (€)]]/TabB4[[#This Row],[eingereichter
Betrag (€)]]*-1)</f>
        <v>0</v>
      </c>
      <c r="AI20" s="2"/>
      <c r="AM20" s="197"/>
    </row>
    <row r="21" spans="2:39" x14ac:dyDescent="0.2">
      <c r="B21" s="2"/>
      <c r="C21" s="251">
        <f>IF(TabB4[[#This Row],[Zufalls-
zahl wenn
lfd. Nr.]]=0,0,IF(RANK(TabB4[[#This Row],[Zufalls-
zahl wenn
lfd. Nr.]],TabB4[Zufalls-
zahl wenn
lfd. Nr.])&lt;=TabB4[[#Totals],[Zufalls-
zahl]],1,0))</f>
        <v>0</v>
      </c>
      <c r="D21" s="194" t="s">
        <v>267</v>
      </c>
      <c r="E21" s="207">
        <v>15</v>
      </c>
      <c r="F21" s="7"/>
      <c r="G21" s="17"/>
      <c r="H21" s="35"/>
      <c r="I21" s="4"/>
      <c r="J21" s="4"/>
      <c r="K21" s="4"/>
      <c r="L21" s="128"/>
      <c r="M21" s="216"/>
      <c r="N21" s="252">
        <f>(TabB4[[#This Row],[förderfähiger 
Betrag nach Prüfung ÖIF (€)]]-TabB4[[#This Row],[eingereichter
Betrag (€)]])*IF(TabB4[[#This Row],[Stich-
probe]]&gt;0,1,0)</f>
        <v>0</v>
      </c>
      <c r="O21" s="215"/>
      <c r="P21" s="215"/>
      <c r="Q21" s="215"/>
      <c r="R21" s="253"/>
      <c r="S21" s="6"/>
      <c r="T21" s="6" t="str">
        <f>IF(ISERROR(VLOOKUP(TabB4[[#This Row],[Grund für Differenz]],Datenquelle!$F$3:$G$17,2,FALSE)),"",VLOOKUP(TabB4[[#This Row],[Grund für Differenz]],Datenquelle!$F$3:$G$17,2,FALSE))</f>
        <v/>
      </c>
      <c r="U21" s="253"/>
      <c r="V21" s="254"/>
      <c r="W21" s="254"/>
      <c r="X21" s="254"/>
      <c r="Y21" s="254"/>
      <c r="Z21" s="254"/>
      <c r="AA21" s="254"/>
      <c r="AB21" s="254"/>
      <c r="AC21" s="300"/>
      <c r="AD21" s="2" t="str">
        <f>IF(OR(TabB4[[#This Row],[eingereichter
Betrag (€)]]=0,TabB4[[#This Row],[eingereichter
Betrag (€)]]=""),"",COUNTA($L$6:$L21)-COUNTIF(($L$6:$L21),0))</f>
        <v/>
      </c>
      <c r="AE21" s="255">
        <f t="shared" ca="1" si="0"/>
        <v>7.0881463856065974E-2</v>
      </c>
      <c r="AF21" s="256">
        <f>IF(TabB4[[#This Row],[Lfd.
Nr. f.
Stich-
probe]]&lt;&gt;"",TabB4[[#This Row],[Zufalls-
zahl]],0)</f>
        <v>0</v>
      </c>
      <c r="AG21" s="257">
        <f>IF(TabB4[[#This Row],[Stich-
probe]]&gt;0,IF(TabB4[[#This Row],[Differenz
förderfähig/
eingereicht nach Prüfung ÖIF (€)]]&lt;&gt;0,1,0),0)</f>
        <v>0</v>
      </c>
      <c r="AH21" s="258">
        <f>IF(TabB4[[#This Row],[Stich-
probe]]=0,0,TabB4[[#This Row],[Stich-
probe]]*TabB4[[#This Row],[Differenz
förderfähig/
eingereicht nach Prüfung ÖIF (€)]]/TabB4[[#This Row],[eingereichter
Betrag (€)]]*-1)</f>
        <v>0</v>
      </c>
      <c r="AI21" s="2"/>
      <c r="AM21" s="197"/>
    </row>
    <row r="22" spans="2:39" x14ac:dyDescent="0.2">
      <c r="B22" s="2"/>
      <c r="C22" s="251">
        <f>IF(TabB4[[#This Row],[Zufalls-
zahl wenn
lfd. Nr.]]=0,0,IF(RANK(TabB4[[#This Row],[Zufalls-
zahl wenn
lfd. Nr.]],TabB4[Zufalls-
zahl wenn
lfd. Nr.])&lt;=TabB4[[#Totals],[Zufalls-
zahl]],1,0))</f>
        <v>0</v>
      </c>
      <c r="D22" s="194" t="s">
        <v>267</v>
      </c>
      <c r="E22" s="207">
        <v>16</v>
      </c>
      <c r="F22" s="7"/>
      <c r="G22" s="17"/>
      <c r="H22" s="35"/>
      <c r="I22" s="4"/>
      <c r="J22" s="4"/>
      <c r="K22" s="4"/>
      <c r="L22" s="128"/>
      <c r="M22" s="216"/>
      <c r="N22" s="252">
        <f>(TabB4[[#This Row],[förderfähiger 
Betrag nach Prüfung ÖIF (€)]]-TabB4[[#This Row],[eingereichter
Betrag (€)]])*IF(TabB4[[#This Row],[Stich-
probe]]&gt;0,1,0)</f>
        <v>0</v>
      </c>
      <c r="O22" s="215"/>
      <c r="P22" s="215"/>
      <c r="Q22" s="215"/>
      <c r="R22" s="253"/>
      <c r="S22" s="6"/>
      <c r="T22" s="6" t="str">
        <f>IF(ISERROR(VLOOKUP(TabB4[[#This Row],[Grund für Differenz]],Datenquelle!$F$3:$G$17,2,FALSE)),"",VLOOKUP(TabB4[[#This Row],[Grund für Differenz]],Datenquelle!$F$3:$G$17,2,FALSE))</f>
        <v/>
      </c>
      <c r="U22" s="253"/>
      <c r="V22" s="254"/>
      <c r="W22" s="254"/>
      <c r="X22" s="254"/>
      <c r="Y22" s="254"/>
      <c r="Z22" s="254"/>
      <c r="AA22" s="254"/>
      <c r="AB22" s="254"/>
      <c r="AC22" s="300"/>
      <c r="AD22" s="2" t="str">
        <f>IF(OR(TabB4[[#This Row],[eingereichter
Betrag (€)]]=0,TabB4[[#This Row],[eingereichter
Betrag (€)]]=""),"",COUNTA($L$6:$L22)-COUNTIF(($L$6:$L22),0))</f>
        <v/>
      </c>
      <c r="AE22" s="255">
        <f t="shared" ca="1" si="0"/>
        <v>0.65497484902792158</v>
      </c>
      <c r="AF22" s="256">
        <f>IF(TabB4[[#This Row],[Lfd.
Nr. f.
Stich-
probe]]&lt;&gt;"",TabB4[[#This Row],[Zufalls-
zahl]],0)</f>
        <v>0</v>
      </c>
      <c r="AG22" s="257">
        <f>IF(TabB4[[#This Row],[Stich-
probe]]&gt;0,IF(TabB4[[#This Row],[Differenz
förderfähig/
eingereicht nach Prüfung ÖIF (€)]]&lt;&gt;0,1,0),0)</f>
        <v>0</v>
      </c>
      <c r="AH22" s="258">
        <f>IF(TabB4[[#This Row],[Stich-
probe]]=0,0,TabB4[[#This Row],[Stich-
probe]]*TabB4[[#This Row],[Differenz
förderfähig/
eingereicht nach Prüfung ÖIF (€)]]/TabB4[[#This Row],[eingereichter
Betrag (€)]]*-1)</f>
        <v>0</v>
      </c>
      <c r="AI22" s="2"/>
      <c r="AM22" s="197"/>
    </row>
    <row r="23" spans="2:39" x14ac:dyDescent="0.2">
      <c r="B23" s="2"/>
      <c r="C23" s="251">
        <f>IF(TabB4[[#This Row],[Zufalls-
zahl wenn
lfd. Nr.]]=0,0,IF(RANK(TabB4[[#This Row],[Zufalls-
zahl wenn
lfd. Nr.]],TabB4[Zufalls-
zahl wenn
lfd. Nr.])&lt;=TabB4[[#Totals],[Zufalls-
zahl]],1,0))</f>
        <v>0</v>
      </c>
      <c r="D23" s="194" t="s">
        <v>267</v>
      </c>
      <c r="E23" s="207">
        <v>17</v>
      </c>
      <c r="F23" s="7"/>
      <c r="G23" s="17"/>
      <c r="H23" s="35"/>
      <c r="I23" s="4"/>
      <c r="J23" s="4"/>
      <c r="K23" s="4"/>
      <c r="L23" s="128"/>
      <c r="M23" s="216"/>
      <c r="N23" s="252">
        <f>(TabB4[[#This Row],[förderfähiger 
Betrag nach Prüfung ÖIF (€)]]-TabB4[[#This Row],[eingereichter
Betrag (€)]])*IF(TabB4[[#This Row],[Stich-
probe]]&gt;0,1,0)</f>
        <v>0</v>
      </c>
      <c r="O23" s="215"/>
      <c r="P23" s="215"/>
      <c r="Q23" s="215"/>
      <c r="R23" s="253"/>
      <c r="S23" s="6"/>
      <c r="T23" s="6" t="str">
        <f>IF(ISERROR(VLOOKUP(TabB4[[#This Row],[Grund für Differenz]],Datenquelle!$F$3:$G$17,2,FALSE)),"",VLOOKUP(TabB4[[#This Row],[Grund für Differenz]],Datenquelle!$F$3:$G$17,2,FALSE))</f>
        <v/>
      </c>
      <c r="U23" s="253"/>
      <c r="V23" s="254"/>
      <c r="W23" s="254"/>
      <c r="X23" s="254"/>
      <c r="Y23" s="254"/>
      <c r="Z23" s="254"/>
      <c r="AA23" s="254"/>
      <c r="AB23" s="254"/>
      <c r="AC23" s="300"/>
      <c r="AD23" s="2" t="str">
        <f>IF(OR(TabB4[[#This Row],[eingereichter
Betrag (€)]]=0,TabB4[[#This Row],[eingereichter
Betrag (€)]]=""),"",COUNTA($L$6:$L23)-COUNTIF(($L$6:$L23),0))</f>
        <v/>
      </c>
      <c r="AE23" s="255">
        <f t="shared" ca="1" si="0"/>
        <v>0.20362925146770716</v>
      </c>
      <c r="AF23" s="256">
        <f>IF(TabB4[[#This Row],[Lfd.
Nr. f.
Stich-
probe]]&lt;&gt;"",TabB4[[#This Row],[Zufalls-
zahl]],0)</f>
        <v>0</v>
      </c>
      <c r="AG23" s="257">
        <f>IF(TabB4[[#This Row],[Stich-
probe]]&gt;0,IF(TabB4[[#This Row],[Differenz
förderfähig/
eingereicht nach Prüfung ÖIF (€)]]&lt;&gt;0,1,0),0)</f>
        <v>0</v>
      </c>
      <c r="AH23" s="258">
        <f>IF(TabB4[[#This Row],[Stich-
probe]]=0,0,TabB4[[#This Row],[Stich-
probe]]*TabB4[[#This Row],[Differenz
förderfähig/
eingereicht nach Prüfung ÖIF (€)]]/TabB4[[#This Row],[eingereichter
Betrag (€)]]*-1)</f>
        <v>0</v>
      </c>
      <c r="AI23" s="2"/>
      <c r="AM23" s="197"/>
    </row>
    <row r="24" spans="2:39" x14ac:dyDescent="0.2">
      <c r="B24" s="2"/>
      <c r="C24" s="251">
        <f>IF(TabB4[[#This Row],[Zufalls-
zahl wenn
lfd. Nr.]]=0,0,IF(RANK(TabB4[[#This Row],[Zufalls-
zahl wenn
lfd. Nr.]],TabB4[Zufalls-
zahl wenn
lfd. Nr.])&lt;=TabB4[[#Totals],[Zufalls-
zahl]],1,0))</f>
        <v>0</v>
      </c>
      <c r="D24" s="194" t="s">
        <v>267</v>
      </c>
      <c r="E24" s="207">
        <v>18</v>
      </c>
      <c r="F24" s="7"/>
      <c r="G24" s="17"/>
      <c r="H24" s="35"/>
      <c r="I24" s="4"/>
      <c r="J24" s="4"/>
      <c r="K24" s="4"/>
      <c r="L24" s="128"/>
      <c r="M24" s="216"/>
      <c r="N24" s="252">
        <f>(TabB4[[#This Row],[förderfähiger 
Betrag nach Prüfung ÖIF (€)]]-TabB4[[#This Row],[eingereichter
Betrag (€)]])*IF(TabB4[[#This Row],[Stich-
probe]]&gt;0,1,0)</f>
        <v>0</v>
      </c>
      <c r="O24" s="215"/>
      <c r="P24" s="215"/>
      <c r="Q24" s="215"/>
      <c r="R24" s="253"/>
      <c r="S24" s="6"/>
      <c r="T24" s="6" t="str">
        <f>IF(ISERROR(VLOOKUP(TabB4[[#This Row],[Grund für Differenz]],Datenquelle!$F$3:$G$17,2,FALSE)),"",VLOOKUP(TabB4[[#This Row],[Grund für Differenz]],Datenquelle!$F$3:$G$17,2,FALSE))</f>
        <v/>
      </c>
      <c r="U24" s="253"/>
      <c r="V24" s="254"/>
      <c r="W24" s="254"/>
      <c r="X24" s="254"/>
      <c r="Y24" s="254"/>
      <c r="Z24" s="254"/>
      <c r="AA24" s="254"/>
      <c r="AB24" s="254"/>
      <c r="AC24" s="300"/>
      <c r="AD24" s="2" t="str">
        <f>IF(OR(TabB4[[#This Row],[eingereichter
Betrag (€)]]=0,TabB4[[#This Row],[eingereichter
Betrag (€)]]=""),"",COUNTA($L$6:$L24)-COUNTIF(($L$6:$L24),0))</f>
        <v/>
      </c>
      <c r="AE24" s="255">
        <f t="shared" ca="1" si="0"/>
        <v>0.28096714031769199</v>
      </c>
      <c r="AF24" s="256">
        <f>IF(TabB4[[#This Row],[Lfd.
Nr. f.
Stich-
probe]]&lt;&gt;"",TabB4[[#This Row],[Zufalls-
zahl]],0)</f>
        <v>0</v>
      </c>
      <c r="AG24" s="257">
        <f>IF(TabB4[[#This Row],[Stich-
probe]]&gt;0,IF(TabB4[[#This Row],[Differenz
förderfähig/
eingereicht nach Prüfung ÖIF (€)]]&lt;&gt;0,1,0),0)</f>
        <v>0</v>
      </c>
      <c r="AH24" s="258">
        <f>IF(TabB4[[#This Row],[Stich-
probe]]=0,0,TabB4[[#This Row],[Stich-
probe]]*TabB4[[#This Row],[Differenz
förderfähig/
eingereicht nach Prüfung ÖIF (€)]]/TabB4[[#This Row],[eingereichter
Betrag (€)]]*-1)</f>
        <v>0</v>
      </c>
      <c r="AI24" s="2"/>
    </row>
    <row r="25" spans="2:39" x14ac:dyDescent="0.2">
      <c r="B25" s="2"/>
      <c r="C25" s="251">
        <f>IF(TabB4[[#This Row],[Zufalls-
zahl wenn
lfd. Nr.]]=0,0,IF(RANK(TabB4[[#This Row],[Zufalls-
zahl wenn
lfd. Nr.]],TabB4[Zufalls-
zahl wenn
lfd. Nr.])&lt;=TabB4[[#Totals],[Zufalls-
zahl]],1,0))</f>
        <v>0</v>
      </c>
      <c r="D25" s="194" t="s">
        <v>267</v>
      </c>
      <c r="E25" s="207">
        <v>19</v>
      </c>
      <c r="F25" s="7"/>
      <c r="G25" s="17"/>
      <c r="H25" s="35"/>
      <c r="I25" s="4"/>
      <c r="J25" s="4"/>
      <c r="K25" s="4"/>
      <c r="L25" s="128"/>
      <c r="M25" s="216"/>
      <c r="N25" s="252">
        <f>(TabB4[[#This Row],[förderfähiger 
Betrag nach Prüfung ÖIF (€)]]-TabB4[[#This Row],[eingereichter
Betrag (€)]])*IF(TabB4[[#This Row],[Stich-
probe]]&gt;0,1,0)</f>
        <v>0</v>
      </c>
      <c r="O25" s="215"/>
      <c r="P25" s="215"/>
      <c r="Q25" s="215"/>
      <c r="R25" s="253"/>
      <c r="S25" s="6"/>
      <c r="T25" s="6" t="str">
        <f>IF(ISERROR(VLOOKUP(TabB4[[#This Row],[Grund für Differenz]],Datenquelle!$F$3:$G$17,2,FALSE)),"",VLOOKUP(TabB4[[#This Row],[Grund für Differenz]],Datenquelle!$F$3:$G$17,2,FALSE))</f>
        <v/>
      </c>
      <c r="U25" s="253"/>
      <c r="V25" s="254"/>
      <c r="W25" s="254"/>
      <c r="X25" s="254"/>
      <c r="Y25" s="254"/>
      <c r="Z25" s="254"/>
      <c r="AA25" s="254"/>
      <c r="AB25" s="254"/>
      <c r="AC25" s="300"/>
      <c r="AD25" s="2" t="str">
        <f>IF(OR(TabB4[[#This Row],[eingereichter
Betrag (€)]]=0,TabB4[[#This Row],[eingereichter
Betrag (€)]]=""),"",COUNTA($L$6:$L25)-COUNTIF(($L$6:$L25),0))</f>
        <v/>
      </c>
      <c r="AE25" s="255">
        <f t="shared" ca="1" si="0"/>
        <v>2.0026466882715699E-2</v>
      </c>
      <c r="AF25" s="256">
        <f>IF(TabB4[[#This Row],[Lfd.
Nr. f.
Stich-
probe]]&lt;&gt;"",TabB4[[#This Row],[Zufalls-
zahl]],0)</f>
        <v>0</v>
      </c>
      <c r="AG25" s="257">
        <f>IF(TabB4[[#This Row],[Stich-
probe]]&gt;0,IF(TabB4[[#This Row],[Differenz
förderfähig/
eingereicht nach Prüfung ÖIF (€)]]&lt;&gt;0,1,0),0)</f>
        <v>0</v>
      </c>
      <c r="AH25" s="258">
        <f>IF(TabB4[[#This Row],[Stich-
probe]]=0,0,TabB4[[#This Row],[Stich-
probe]]*TabB4[[#This Row],[Differenz
förderfähig/
eingereicht nach Prüfung ÖIF (€)]]/TabB4[[#This Row],[eingereichter
Betrag (€)]]*-1)</f>
        <v>0</v>
      </c>
      <c r="AI25" s="2"/>
    </row>
    <row r="26" spans="2:39" x14ac:dyDescent="0.2">
      <c r="B26" s="2"/>
      <c r="C26" s="251">
        <f>IF(TabB4[[#This Row],[Zufalls-
zahl wenn
lfd. Nr.]]=0,0,IF(RANK(TabB4[[#This Row],[Zufalls-
zahl wenn
lfd. Nr.]],TabB4[Zufalls-
zahl wenn
lfd. Nr.])&lt;=TabB4[[#Totals],[Zufalls-
zahl]],1,0))</f>
        <v>0</v>
      </c>
      <c r="D26" s="194" t="s">
        <v>267</v>
      </c>
      <c r="E26" s="207">
        <v>20</v>
      </c>
      <c r="F26" s="7"/>
      <c r="G26" s="17"/>
      <c r="H26" s="35"/>
      <c r="I26" s="4"/>
      <c r="J26" s="4"/>
      <c r="K26" s="4"/>
      <c r="L26" s="128"/>
      <c r="M26" s="216"/>
      <c r="N26" s="252">
        <f>(TabB4[[#This Row],[förderfähiger 
Betrag nach Prüfung ÖIF (€)]]-TabB4[[#This Row],[eingereichter
Betrag (€)]])*IF(TabB4[[#This Row],[Stich-
probe]]&gt;0,1,0)</f>
        <v>0</v>
      </c>
      <c r="O26" s="215"/>
      <c r="P26" s="215"/>
      <c r="Q26" s="215"/>
      <c r="R26" s="253"/>
      <c r="S26" s="6"/>
      <c r="T26" s="6" t="str">
        <f>IF(ISERROR(VLOOKUP(TabB4[[#This Row],[Grund für Differenz]],Datenquelle!$F$3:$G$17,2,FALSE)),"",VLOOKUP(TabB4[[#This Row],[Grund für Differenz]],Datenquelle!$F$3:$G$17,2,FALSE))</f>
        <v/>
      </c>
      <c r="U26" s="253"/>
      <c r="V26" s="254"/>
      <c r="W26" s="254"/>
      <c r="X26" s="254"/>
      <c r="Y26" s="254"/>
      <c r="Z26" s="254"/>
      <c r="AA26" s="254"/>
      <c r="AB26" s="254"/>
      <c r="AC26" s="300"/>
      <c r="AD26" s="2" t="str">
        <f>IF(OR(TabB4[[#This Row],[eingereichter
Betrag (€)]]=0,TabB4[[#This Row],[eingereichter
Betrag (€)]]=""),"",COUNTA($L$6:$L26)-COUNTIF(($L$6:$L26),0))</f>
        <v/>
      </c>
      <c r="AE26" s="255">
        <f t="shared" ca="1" si="0"/>
        <v>0.38948088562344818</v>
      </c>
      <c r="AF26" s="256">
        <f>IF(TabB4[[#This Row],[Lfd.
Nr. f.
Stich-
probe]]&lt;&gt;"",TabB4[[#This Row],[Zufalls-
zahl]],0)</f>
        <v>0</v>
      </c>
      <c r="AG26" s="257">
        <f>IF(TabB4[[#This Row],[Stich-
probe]]&gt;0,IF(TabB4[[#This Row],[Differenz
förderfähig/
eingereicht nach Prüfung ÖIF (€)]]&lt;&gt;0,1,0),0)</f>
        <v>0</v>
      </c>
      <c r="AH26" s="258">
        <f>IF(TabB4[[#This Row],[Stich-
probe]]=0,0,TabB4[[#This Row],[Stich-
probe]]*TabB4[[#This Row],[Differenz
förderfähig/
eingereicht nach Prüfung ÖIF (€)]]/TabB4[[#This Row],[eingereichter
Betrag (€)]]*-1)</f>
        <v>0</v>
      </c>
      <c r="AI26" s="2"/>
    </row>
    <row r="27" spans="2:39" x14ac:dyDescent="0.2">
      <c r="B27" s="2"/>
      <c r="C27" s="251">
        <f>IF(TabB4[[#This Row],[Zufalls-
zahl wenn
lfd. Nr.]]=0,0,IF(RANK(TabB4[[#This Row],[Zufalls-
zahl wenn
lfd. Nr.]],TabB4[Zufalls-
zahl wenn
lfd. Nr.])&lt;=TabB4[[#Totals],[Zufalls-
zahl]],1,0))</f>
        <v>0</v>
      </c>
      <c r="D27" s="194" t="s">
        <v>267</v>
      </c>
      <c r="E27" s="207">
        <v>21</v>
      </c>
      <c r="F27" s="7"/>
      <c r="G27" s="17"/>
      <c r="H27" s="35"/>
      <c r="I27" s="4"/>
      <c r="J27" s="4"/>
      <c r="K27" s="4"/>
      <c r="L27" s="128"/>
      <c r="M27" s="216"/>
      <c r="N27" s="252">
        <f>(TabB4[[#This Row],[förderfähiger 
Betrag nach Prüfung ÖIF (€)]]-TabB4[[#This Row],[eingereichter
Betrag (€)]])*IF(TabB4[[#This Row],[Stich-
probe]]&gt;0,1,0)</f>
        <v>0</v>
      </c>
      <c r="O27" s="215"/>
      <c r="P27" s="215"/>
      <c r="Q27" s="215"/>
      <c r="R27" s="253"/>
      <c r="S27" s="6"/>
      <c r="T27" s="6" t="str">
        <f>IF(ISERROR(VLOOKUP(TabB4[[#This Row],[Grund für Differenz]],Datenquelle!$F$3:$G$17,2,FALSE)),"",VLOOKUP(TabB4[[#This Row],[Grund für Differenz]],Datenquelle!$F$3:$G$17,2,FALSE))</f>
        <v/>
      </c>
      <c r="U27" s="253"/>
      <c r="V27" s="254"/>
      <c r="W27" s="254"/>
      <c r="X27" s="254"/>
      <c r="Y27" s="254"/>
      <c r="Z27" s="254"/>
      <c r="AA27" s="254"/>
      <c r="AB27" s="254"/>
      <c r="AC27" s="300"/>
      <c r="AD27" s="2" t="str">
        <f>IF(OR(TabB4[[#This Row],[eingereichter
Betrag (€)]]=0,TabB4[[#This Row],[eingereichter
Betrag (€)]]=""),"",COUNTA($L$6:$L27)-COUNTIF(($L$6:$L27),0))</f>
        <v/>
      </c>
      <c r="AE27" s="255">
        <f t="shared" ca="1" si="0"/>
        <v>0.15795046562234583</v>
      </c>
      <c r="AF27" s="256">
        <f>IF(TabB4[[#This Row],[Lfd.
Nr. f.
Stich-
probe]]&lt;&gt;"",TabB4[[#This Row],[Zufalls-
zahl]],0)</f>
        <v>0</v>
      </c>
      <c r="AG27" s="257">
        <f>IF(TabB4[[#This Row],[Stich-
probe]]&gt;0,IF(TabB4[[#This Row],[Differenz
förderfähig/
eingereicht nach Prüfung ÖIF (€)]]&lt;&gt;0,1,0),0)</f>
        <v>0</v>
      </c>
      <c r="AH27" s="258">
        <f>IF(TabB4[[#This Row],[Stich-
probe]]=0,0,TabB4[[#This Row],[Stich-
probe]]*TabB4[[#This Row],[Differenz
förderfähig/
eingereicht nach Prüfung ÖIF (€)]]/TabB4[[#This Row],[eingereichter
Betrag (€)]]*-1)</f>
        <v>0</v>
      </c>
      <c r="AI27" s="2"/>
    </row>
    <row r="28" spans="2:39" x14ac:dyDescent="0.2">
      <c r="B28" s="2"/>
      <c r="C28" s="251">
        <f>IF(TabB4[[#This Row],[Zufalls-
zahl wenn
lfd. Nr.]]=0,0,IF(RANK(TabB4[[#This Row],[Zufalls-
zahl wenn
lfd. Nr.]],TabB4[Zufalls-
zahl wenn
lfd. Nr.])&lt;=TabB4[[#Totals],[Zufalls-
zahl]],1,0))</f>
        <v>0</v>
      </c>
      <c r="D28" s="194" t="s">
        <v>267</v>
      </c>
      <c r="E28" s="207">
        <v>22</v>
      </c>
      <c r="F28" s="7"/>
      <c r="G28" s="17"/>
      <c r="H28" s="35"/>
      <c r="I28" s="4"/>
      <c r="J28" s="4"/>
      <c r="K28" s="4"/>
      <c r="L28" s="128"/>
      <c r="M28" s="216"/>
      <c r="N28" s="252">
        <f>(TabB4[[#This Row],[förderfähiger 
Betrag nach Prüfung ÖIF (€)]]-TabB4[[#This Row],[eingereichter
Betrag (€)]])*IF(TabB4[[#This Row],[Stich-
probe]]&gt;0,1,0)</f>
        <v>0</v>
      </c>
      <c r="O28" s="215"/>
      <c r="P28" s="215"/>
      <c r="Q28" s="215"/>
      <c r="R28" s="253"/>
      <c r="S28" s="6"/>
      <c r="T28" s="6" t="str">
        <f>IF(ISERROR(VLOOKUP(TabB4[[#This Row],[Grund für Differenz]],Datenquelle!$F$3:$G$17,2,FALSE)),"",VLOOKUP(TabB4[[#This Row],[Grund für Differenz]],Datenquelle!$F$3:$G$17,2,FALSE))</f>
        <v/>
      </c>
      <c r="U28" s="253"/>
      <c r="V28" s="254"/>
      <c r="W28" s="254"/>
      <c r="X28" s="254"/>
      <c r="Y28" s="254"/>
      <c r="Z28" s="254"/>
      <c r="AA28" s="254"/>
      <c r="AB28" s="254"/>
      <c r="AC28" s="300"/>
      <c r="AD28" s="2" t="str">
        <f>IF(OR(TabB4[[#This Row],[eingereichter
Betrag (€)]]=0,TabB4[[#This Row],[eingereichter
Betrag (€)]]=""),"",COUNTA($L$6:$L28)-COUNTIF(($L$6:$L28),0))</f>
        <v/>
      </c>
      <c r="AE28" s="255">
        <f t="shared" ca="1" si="0"/>
        <v>0.64383901185061265</v>
      </c>
      <c r="AF28" s="256">
        <f>IF(TabB4[[#This Row],[Lfd.
Nr. f.
Stich-
probe]]&lt;&gt;"",TabB4[[#This Row],[Zufalls-
zahl]],0)</f>
        <v>0</v>
      </c>
      <c r="AG28" s="257">
        <f>IF(TabB4[[#This Row],[Stich-
probe]]&gt;0,IF(TabB4[[#This Row],[Differenz
förderfähig/
eingereicht nach Prüfung ÖIF (€)]]&lt;&gt;0,1,0),0)</f>
        <v>0</v>
      </c>
      <c r="AH28" s="258">
        <f>IF(TabB4[[#This Row],[Stich-
probe]]=0,0,TabB4[[#This Row],[Stich-
probe]]*TabB4[[#This Row],[Differenz
förderfähig/
eingereicht nach Prüfung ÖIF (€)]]/TabB4[[#This Row],[eingereichter
Betrag (€)]]*-1)</f>
        <v>0</v>
      </c>
      <c r="AI28" s="2"/>
    </row>
    <row r="29" spans="2:39" x14ac:dyDescent="0.2">
      <c r="B29" s="2"/>
      <c r="C29" s="251">
        <f>IF(TabB4[[#This Row],[Zufalls-
zahl wenn
lfd. Nr.]]=0,0,IF(RANK(TabB4[[#This Row],[Zufalls-
zahl wenn
lfd. Nr.]],TabB4[Zufalls-
zahl wenn
lfd. Nr.])&lt;=TabB4[[#Totals],[Zufalls-
zahl]],1,0))</f>
        <v>0</v>
      </c>
      <c r="D29" s="194" t="s">
        <v>267</v>
      </c>
      <c r="E29" s="207">
        <v>23</v>
      </c>
      <c r="F29" s="7"/>
      <c r="G29" s="17"/>
      <c r="H29" s="35"/>
      <c r="I29" s="4"/>
      <c r="J29" s="4"/>
      <c r="K29" s="4"/>
      <c r="L29" s="128"/>
      <c r="M29" s="216"/>
      <c r="N29" s="252">
        <f>(TabB4[[#This Row],[förderfähiger 
Betrag nach Prüfung ÖIF (€)]]-TabB4[[#This Row],[eingereichter
Betrag (€)]])*IF(TabB4[[#This Row],[Stich-
probe]]&gt;0,1,0)</f>
        <v>0</v>
      </c>
      <c r="O29" s="215"/>
      <c r="P29" s="215"/>
      <c r="Q29" s="215"/>
      <c r="R29" s="253"/>
      <c r="S29" s="6"/>
      <c r="T29" s="6" t="str">
        <f>IF(ISERROR(VLOOKUP(TabB4[[#This Row],[Grund für Differenz]],Datenquelle!$F$3:$G$17,2,FALSE)),"",VLOOKUP(TabB4[[#This Row],[Grund für Differenz]],Datenquelle!$F$3:$G$17,2,FALSE))</f>
        <v/>
      </c>
      <c r="U29" s="253"/>
      <c r="V29" s="254"/>
      <c r="W29" s="254"/>
      <c r="X29" s="254"/>
      <c r="Y29" s="254"/>
      <c r="Z29" s="254"/>
      <c r="AA29" s="254"/>
      <c r="AB29" s="254"/>
      <c r="AC29" s="300"/>
      <c r="AD29" s="2" t="str">
        <f>IF(OR(TabB4[[#This Row],[eingereichter
Betrag (€)]]=0,TabB4[[#This Row],[eingereichter
Betrag (€)]]=""),"",COUNTA($L$6:$L29)-COUNTIF(($L$6:$L29),0))</f>
        <v/>
      </c>
      <c r="AE29" s="255">
        <f t="shared" ca="1" si="0"/>
        <v>0.80870880860663752</v>
      </c>
      <c r="AF29" s="256">
        <f>IF(TabB4[[#This Row],[Lfd.
Nr. f.
Stich-
probe]]&lt;&gt;"",TabB4[[#This Row],[Zufalls-
zahl]],0)</f>
        <v>0</v>
      </c>
      <c r="AG29" s="257">
        <f>IF(TabB4[[#This Row],[Stich-
probe]]&gt;0,IF(TabB4[[#This Row],[Differenz
förderfähig/
eingereicht nach Prüfung ÖIF (€)]]&lt;&gt;0,1,0),0)</f>
        <v>0</v>
      </c>
      <c r="AH29" s="258">
        <f>IF(TabB4[[#This Row],[Stich-
probe]]=0,0,TabB4[[#This Row],[Stich-
probe]]*TabB4[[#This Row],[Differenz
förderfähig/
eingereicht nach Prüfung ÖIF (€)]]/TabB4[[#This Row],[eingereichter
Betrag (€)]]*-1)</f>
        <v>0</v>
      </c>
      <c r="AI29" s="2"/>
    </row>
    <row r="30" spans="2:39" x14ac:dyDescent="0.2">
      <c r="B30" s="2"/>
      <c r="C30" s="251">
        <f>IF(TabB4[[#This Row],[Zufalls-
zahl wenn
lfd. Nr.]]=0,0,IF(RANK(TabB4[[#This Row],[Zufalls-
zahl wenn
lfd. Nr.]],TabB4[Zufalls-
zahl wenn
lfd. Nr.])&lt;=TabB4[[#Totals],[Zufalls-
zahl]],1,0))</f>
        <v>0</v>
      </c>
      <c r="D30" s="194" t="s">
        <v>267</v>
      </c>
      <c r="E30" s="207">
        <v>24</v>
      </c>
      <c r="F30" s="7"/>
      <c r="G30" s="17"/>
      <c r="H30" s="35"/>
      <c r="I30" s="4"/>
      <c r="J30" s="4"/>
      <c r="K30" s="4"/>
      <c r="L30" s="128"/>
      <c r="M30" s="216"/>
      <c r="N30" s="252">
        <f>(TabB4[[#This Row],[förderfähiger 
Betrag nach Prüfung ÖIF (€)]]-TabB4[[#This Row],[eingereichter
Betrag (€)]])*IF(TabB4[[#This Row],[Stich-
probe]]&gt;0,1,0)</f>
        <v>0</v>
      </c>
      <c r="O30" s="215"/>
      <c r="P30" s="215"/>
      <c r="Q30" s="215"/>
      <c r="R30" s="253"/>
      <c r="S30" s="6"/>
      <c r="T30" s="6" t="str">
        <f>IF(ISERROR(VLOOKUP(TabB4[[#This Row],[Grund für Differenz]],Datenquelle!$F$3:$G$17,2,FALSE)),"",VLOOKUP(TabB4[[#This Row],[Grund für Differenz]],Datenquelle!$F$3:$G$17,2,FALSE))</f>
        <v/>
      </c>
      <c r="U30" s="253"/>
      <c r="V30" s="254"/>
      <c r="W30" s="254"/>
      <c r="X30" s="254"/>
      <c r="Y30" s="254"/>
      <c r="Z30" s="254"/>
      <c r="AA30" s="254"/>
      <c r="AB30" s="254"/>
      <c r="AC30" s="300"/>
      <c r="AD30" s="2" t="str">
        <f>IF(OR(TabB4[[#This Row],[eingereichter
Betrag (€)]]=0,TabB4[[#This Row],[eingereichter
Betrag (€)]]=""),"",COUNTA($L$6:$L30)-COUNTIF(($L$6:$L30),0))</f>
        <v/>
      </c>
      <c r="AE30" s="255">
        <f t="shared" ca="1" si="0"/>
        <v>0.63917901255991205</v>
      </c>
      <c r="AF30" s="256">
        <f>IF(TabB4[[#This Row],[Lfd.
Nr. f.
Stich-
probe]]&lt;&gt;"",TabB4[[#This Row],[Zufalls-
zahl]],0)</f>
        <v>0</v>
      </c>
      <c r="AG30" s="257">
        <f>IF(TabB4[[#This Row],[Stich-
probe]]&gt;0,IF(TabB4[[#This Row],[Differenz
förderfähig/
eingereicht nach Prüfung ÖIF (€)]]&lt;&gt;0,1,0),0)</f>
        <v>0</v>
      </c>
      <c r="AH30" s="258">
        <f>IF(TabB4[[#This Row],[Stich-
probe]]=0,0,TabB4[[#This Row],[Stich-
probe]]*TabB4[[#This Row],[Differenz
förderfähig/
eingereicht nach Prüfung ÖIF (€)]]/TabB4[[#This Row],[eingereichter
Betrag (€)]]*-1)</f>
        <v>0</v>
      </c>
      <c r="AI30" s="2"/>
    </row>
    <row r="31" spans="2:39" x14ac:dyDescent="0.2">
      <c r="B31" s="2"/>
      <c r="C31" s="251">
        <f>IF(TabB4[[#This Row],[Zufalls-
zahl wenn
lfd. Nr.]]=0,0,IF(RANK(TabB4[[#This Row],[Zufalls-
zahl wenn
lfd. Nr.]],TabB4[Zufalls-
zahl wenn
lfd. Nr.])&lt;=TabB4[[#Totals],[Zufalls-
zahl]],1,0))</f>
        <v>0</v>
      </c>
      <c r="D31" s="194" t="s">
        <v>267</v>
      </c>
      <c r="E31" s="207">
        <v>25</v>
      </c>
      <c r="F31" s="7"/>
      <c r="G31" s="17"/>
      <c r="H31" s="35"/>
      <c r="I31" s="4"/>
      <c r="J31" s="4"/>
      <c r="K31" s="4"/>
      <c r="L31" s="128"/>
      <c r="M31" s="216"/>
      <c r="N31" s="252">
        <f>(TabB4[[#This Row],[förderfähiger 
Betrag nach Prüfung ÖIF (€)]]-TabB4[[#This Row],[eingereichter
Betrag (€)]])*IF(TabB4[[#This Row],[Stich-
probe]]&gt;0,1,0)</f>
        <v>0</v>
      </c>
      <c r="O31" s="215"/>
      <c r="P31" s="215"/>
      <c r="Q31" s="215"/>
      <c r="R31" s="253"/>
      <c r="S31" s="6"/>
      <c r="T31" s="6" t="str">
        <f>IF(ISERROR(VLOOKUP(TabB4[[#This Row],[Grund für Differenz]],Datenquelle!$F$3:$G$17,2,FALSE)),"",VLOOKUP(TabB4[[#This Row],[Grund für Differenz]],Datenquelle!$F$3:$G$17,2,FALSE))</f>
        <v/>
      </c>
      <c r="U31" s="253"/>
      <c r="V31" s="254"/>
      <c r="W31" s="254"/>
      <c r="X31" s="254"/>
      <c r="Y31" s="254"/>
      <c r="Z31" s="254"/>
      <c r="AA31" s="254"/>
      <c r="AB31" s="254"/>
      <c r="AC31" s="300"/>
      <c r="AD31" s="2" t="str">
        <f>IF(OR(TabB4[[#This Row],[eingereichter
Betrag (€)]]=0,TabB4[[#This Row],[eingereichter
Betrag (€)]]=""),"",COUNTA($L$6:$L31)-COUNTIF(($L$6:$L31),0))</f>
        <v/>
      </c>
      <c r="AE31" s="255">
        <f t="shared" ca="1" si="0"/>
        <v>0.90578733034940007</v>
      </c>
      <c r="AF31" s="256">
        <f>IF(TabB4[[#This Row],[Lfd.
Nr. f.
Stich-
probe]]&lt;&gt;"",TabB4[[#This Row],[Zufalls-
zahl]],0)</f>
        <v>0</v>
      </c>
      <c r="AG31" s="257">
        <f>IF(TabB4[[#This Row],[Stich-
probe]]&gt;0,IF(TabB4[[#This Row],[Differenz
förderfähig/
eingereicht nach Prüfung ÖIF (€)]]&lt;&gt;0,1,0),0)</f>
        <v>0</v>
      </c>
      <c r="AH31" s="258">
        <f>IF(TabB4[[#This Row],[Stich-
probe]]=0,0,TabB4[[#This Row],[Stich-
probe]]*TabB4[[#This Row],[Differenz
förderfähig/
eingereicht nach Prüfung ÖIF (€)]]/TabB4[[#This Row],[eingereichter
Betrag (€)]]*-1)</f>
        <v>0</v>
      </c>
      <c r="AI31" s="2"/>
    </row>
    <row r="32" spans="2:39" x14ac:dyDescent="0.2">
      <c r="B32" s="2"/>
      <c r="C32" s="251">
        <f>IF(TabB4[[#This Row],[Zufalls-
zahl wenn
lfd. Nr.]]=0,0,IF(RANK(TabB4[[#This Row],[Zufalls-
zahl wenn
lfd. Nr.]],TabB4[Zufalls-
zahl wenn
lfd. Nr.])&lt;=TabB4[[#Totals],[Zufalls-
zahl]],1,0))</f>
        <v>0</v>
      </c>
      <c r="D32" s="194" t="s">
        <v>267</v>
      </c>
      <c r="E32" s="207">
        <v>26</v>
      </c>
      <c r="F32" s="7"/>
      <c r="G32" s="17"/>
      <c r="H32" s="35"/>
      <c r="I32" s="4"/>
      <c r="J32" s="4"/>
      <c r="K32" s="4"/>
      <c r="L32" s="128"/>
      <c r="M32" s="216"/>
      <c r="N32" s="252">
        <f>(TabB4[[#This Row],[förderfähiger 
Betrag nach Prüfung ÖIF (€)]]-TabB4[[#This Row],[eingereichter
Betrag (€)]])*IF(TabB4[[#This Row],[Stich-
probe]]&gt;0,1,0)</f>
        <v>0</v>
      </c>
      <c r="O32" s="215"/>
      <c r="P32" s="215"/>
      <c r="Q32" s="215"/>
      <c r="R32" s="253"/>
      <c r="S32" s="6"/>
      <c r="T32" s="6" t="str">
        <f>IF(ISERROR(VLOOKUP(TabB4[[#This Row],[Grund für Differenz]],Datenquelle!$F$3:$G$17,2,FALSE)),"",VLOOKUP(TabB4[[#This Row],[Grund für Differenz]],Datenquelle!$F$3:$G$17,2,FALSE))</f>
        <v/>
      </c>
      <c r="U32" s="253"/>
      <c r="V32" s="254"/>
      <c r="W32" s="254"/>
      <c r="X32" s="254"/>
      <c r="Y32" s="254"/>
      <c r="Z32" s="254"/>
      <c r="AA32" s="254"/>
      <c r="AB32" s="254"/>
      <c r="AC32" s="300"/>
      <c r="AD32" s="2" t="str">
        <f>IF(OR(TabB4[[#This Row],[eingereichter
Betrag (€)]]=0,TabB4[[#This Row],[eingereichter
Betrag (€)]]=""),"",COUNTA($L$6:$L32)-COUNTIF(($L$6:$L32),0))</f>
        <v/>
      </c>
      <c r="AE32" s="255">
        <f t="shared" ca="1" si="0"/>
        <v>9.4960711305326129E-2</v>
      </c>
      <c r="AF32" s="256">
        <f>IF(TabB4[[#This Row],[Lfd.
Nr. f.
Stich-
probe]]&lt;&gt;"",TabB4[[#This Row],[Zufalls-
zahl]],0)</f>
        <v>0</v>
      </c>
      <c r="AG32" s="257">
        <f>IF(TabB4[[#This Row],[Stich-
probe]]&gt;0,IF(TabB4[[#This Row],[Differenz
förderfähig/
eingereicht nach Prüfung ÖIF (€)]]&lt;&gt;0,1,0),0)</f>
        <v>0</v>
      </c>
      <c r="AH32" s="258">
        <f>IF(TabB4[[#This Row],[Stich-
probe]]=0,0,TabB4[[#This Row],[Stich-
probe]]*TabB4[[#This Row],[Differenz
förderfähig/
eingereicht nach Prüfung ÖIF (€)]]/TabB4[[#This Row],[eingereichter
Betrag (€)]]*-1)</f>
        <v>0</v>
      </c>
      <c r="AI32" s="2"/>
    </row>
    <row r="33" spans="2:35" x14ac:dyDescent="0.2">
      <c r="B33" s="2"/>
      <c r="C33" s="251">
        <f>IF(TabB4[[#This Row],[Zufalls-
zahl wenn
lfd. Nr.]]=0,0,IF(RANK(TabB4[[#This Row],[Zufalls-
zahl wenn
lfd. Nr.]],TabB4[Zufalls-
zahl wenn
lfd. Nr.])&lt;=TabB4[[#Totals],[Zufalls-
zahl]],1,0))</f>
        <v>0</v>
      </c>
      <c r="D33" s="194" t="s">
        <v>267</v>
      </c>
      <c r="E33" s="207">
        <v>27</v>
      </c>
      <c r="F33" s="7"/>
      <c r="G33" s="17"/>
      <c r="H33" s="35"/>
      <c r="I33" s="4"/>
      <c r="J33" s="4"/>
      <c r="K33" s="4"/>
      <c r="L33" s="128"/>
      <c r="M33" s="216"/>
      <c r="N33" s="252">
        <f>(TabB4[[#This Row],[förderfähiger 
Betrag nach Prüfung ÖIF (€)]]-TabB4[[#This Row],[eingereichter
Betrag (€)]])*IF(TabB4[[#This Row],[Stich-
probe]]&gt;0,1,0)</f>
        <v>0</v>
      </c>
      <c r="O33" s="215"/>
      <c r="P33" s="215"/>
      <c r="Q33" s="215"/>
      <c r="R33" s="253"/>
      <c r="S33" s="6"/>
      <c r="T33" s="6" t="str">
        <f>IF(ISERROR(VLOOKUP(TabB4[[#This Row],[Grund für Differenz]],Datenquelle!$F$3:$G$17,2,FALSE)),"",VLOOKUP(TabB4[[#This Row],[Grund für Differenz]],Datenquelle!$F$3:$G$17,2,FALSE))</f>
        <v/>
      </c>
      <c r="U33" s="253"/>
      <c r="V33" s="254"/>
      <c r="W33" s="254"/>
      <c r="X33" s="254"/>
      <c r="Y33" s="254"/>
      <c r="Z33" s="254"/>
      <c r="AA33" s="254"/>
      <c r="AB33" s="254"/>
      <c r="AC33" s="300"/>
      <c r="AD33" s="2" t="str">
        <f>IF(OR(TabB4[[#This Row],[eingereichter
Betrag (€)]]=0,TabB4[[#This Row],[eingereichter
Betrag (€)]]=""),"",COUNTA($L$6:$L33)-COUNTIF(($L$6:$L33),0))</f>
        <v/>
      </c>
      <c r="AE33" s="255">
        <f t="shared" ca="1" si="0"/>
        <v>0.94728778681531389</v>
      </c>
      <c r="AF33" s="256">
        <f>IF(TabB4[[#This Row],[Lfd.
Nr. f.
Stich-
probe]]&lt;&gt;"",TabB4[[#This Row],[Zufalls-
zahl]],0)</f>
        <v>0</v>
      </c>
      <c r="AG33" s="257">
        <f>IF(TabB4[[#This Row],[Stich-
probe]]&gt;0,IF(TabB4[[#This Row],[Differenz
förderfähig/
eingereicht nach Prüfung ÖIF (€)]]&lt;&gt;0,1,0),0)</f>
        <v>0</v>
      </c>
      <c r="AH33" s="258">
        <f>IF(TabB4[[#This Row],[Stich-
probe]]=0,0,TabB4[[#This Row],[Stich-
probe]]*TabB4[[#This Row],[Differenz
förderfähig/
eingereicht nach Prüfung ÖIF (€)]]/TabB4[[#This Row],[eingereichter
Betrag (€)]]*-1)</f>
        <v>0</v>
      </c>
      <c r="AI33" s="2"/>
    </row>
    <row r="34" spans="2:35" x14ac:dyDescent="0.2">
      <c r="B34" s="2"/>
      <c r="C34" s="251">
        <f>IF(TabB4[[#This Row],[Zufalls-
zahl wenn
lfd. Nr.]]=0,0,IF(RANK(TabB4[[#This Row],[Zufalls-
zahl wenn
lfd. Nr.]],TabB4[Zufalls-
zahl wenn
lfd. Nr.])&lt;=TabB4[[#Totals],[Zufalls-
zahl]],1,0))</f>
        <v>0</v>
      </c>
      <c r="D34" s="194" t="s">
        <v>267</v>
      </c>
      <c r="E34" s="207">
        <v>28</v>
      </c>
      <c r="F34" s="7"/>
      <c r="G34" s="17"/>
      <c r="H34" s="35"/>
      <c r="I34" s="4"/>
      <c r="J34" s="4"/>
      <c r="K34" s="4"/>
      <c r="L34" s="128"/>
      <c r="M34" s="216"/>
      <c r="N34" s="252">
        <f>(TabB4[[#This Row],[förderfähiger 
Betrag nach Prüfung ÖIF (€)]]-TabB4[[#This Row],[eingereichter
Betrag (€)]])*IF(TabB4[[#This Row],[Stich-
probe]]&gt;0,1,0)</f>
        <v>0</v>
      </c>
      <c r="O34" s="215"/>
      <c r="P34" s="215"/>
      <c r="Q34" s="215"/>
      <c r="R34" s="253"/>
      <c r="S34" s="6"/>
      <c r="T34" s="6" t="str">
        <f>IF(ISERROR(VLOOKUP(TabB4[[#This Row],[Grund für Differenz]],Datenquelle!$F$3:$G$17,2,FALSE)),"",VLOOKUP(TabB4[[#This Row],[Grund für Differenz]],Datenquelle!$F$3:$G$17,2,FALSE))</f>
        <v/>
      </c>
      <c r="U34" s="253"/>
      <c r="V34" s="254"/>
      <c r="W34" s="254"/>
      <c r="X34" s="254"/>
      <c r="Y34" s="254"/>
      <c r="Z34" s="254"/>
      <c r="AA34" s="254"/>
      <c r="AB34" s="254"/>
      <c r="AC34" s="300"/>
      <c r="AD34" s="2" t="str">
        <f>IF(OR(TabB4[[#This Row],[eingereichter
Betrag (€)]]=0,TabB4[[#This Row],[eingereichter
Betrag (€)]]=""),"",COUNTA($L$6:$L34)-COUNTIF(($L$6:$L34),0))</f>
        <v/>
      </c>
      <c r="AE34" s="255">
        <f t="shared" ca="1" si="0"/>
        <v>0.42071987878903649</v>
      </c>
      <c r="AF34" s="256">
        <f>IF(TabB4[[#This Row],[Lfd.
Nr. f.
Stich-
probe]]&lt;&gt;"",TabB4[[#This Row],[Zufalls-
zahl]],0)</f>
        <v>0</v>
      </c>
      <c r="AG34" s="257">
        <f>IF(TabB4[[#This Row],[Stich-
probe]]&gt;0,IF(TabB4[[#This Row],[Differenz
förderfähig/
eingereicht nach Prüfung ÖIF (€)]]&lt;&gt;0,1,0),0)</f>
        <v>0</v>
      </c>
      <c r="AH34" s="258">
        <f>IF(TabB4[[#This Row],[Stich-
probe]]=0,0,TabB4[[#This Row],[Stich-
probe]]*TabB4[[#This Row],[Differenz
förderfähig/
eingereicht nach Prüfung ÖIF (€)]]/TabB4[[#This Row],[eingereichter
Betrag (€)]]*-1)</f>
        <v>0</v>
      </c>
      <c r="AI34" s="2"/>
    </row>
    <row r="35" spans="2:35" x14ac:dyDescent="0.2">
      <c r="B35" s="2"/>
      <c r="C35" s="251">
        <f>IF(TabB4[[#This Row],[Zufalls-
zahl wenn
lfd. Nr.]]=0,0,IF(RANK(TabB4[[#This Row],[Zufalls-
zahl wenn
lfd. Nr.]],TabB4[Zufalls-
zahl wenn
lfd. Nr.])&lt;=TabB4[[#Totals],[Zufalls-
zahl]],1,0))</f>
        <v>0</v>
      </c>
      <c r="D35" s="194" t="s">
        <v>267</v>
      </c>
      <c r="E35" s="207">
        <v>29</v>
      </c>
      <c r="F35" s="7"/>
      <c r="G35" s="17"/>
      <c r="H35" s="35"/>
      <c r="I35" s="4"/>
      <c r="J35" s="4"/>
      <c r="K35" s="4"/>
      <c r="L35" s="128"/>
      <c r="M35" s="216"/>
      <c r="N35" s="252">
        <f>(TabB4[[#This Row],[förderfähiger 
Betrag nach Prüfung ÖIF (€)]]-TabB4[[#This Row],[eingereichter
Betrag (€)]])*IF(TabB4[[#This Row],[Stich-
probe]]&gt;0,1,0)</f>
        <v>0</v>
      </c>
      <c r="O35" s="215"/>
      <c r="P35" s="215"/>
      <c r="Q35" s="215"/>
      <c r="R35" s="253"/>
      <c r="S35" s="6"/>
      <c r="T35" s="6" t="str">
        <f>IF(ISERROR(VLOOKUP(TabB4[[#This Row],[Grund für Differenz]],Datenquelle!$F$3:$G$17,2,FALSE)),"",VLOOKUP(TabB4[[#This Row],[Grund für Differenz]],Datenquelle!$F$3:$G$17,2,FALSE))</f>
        <v/>
      </c>
      <c r="U35" s="253"/>
      <c r="V35" s="254"/>
      <c r="W35" s="254"/>
      <c r="X35" s="254"/>
      <c r="Y35" s="254"/>
      <c r="Z35" s="254"/>
      <c r="AA35" s="254"/>
      <c r="AB35" s="254"/>
      <c r="AC35" s="300"/>
      <c r="AD35" s="2" t="str">
        <f>IF(OR(TabB4[[#This Row],[eingereichter
Betrag (€)]]=0,TabB4[[#This Row],[eingereichter
Betrag (€)]]=""),"",COUNTA($L$6:$L35)-COUNTIF(($L$6:$L35),0))</f>
        <v/>
      </c>
      <c r="AE35" s="255">
        <f t="shared" ca="1" si="0"/>
        <v>0.54331939959661824</v>
      </c>
      <c r="AF35" s="256">
        <f>IF(TabB4[[#This Row],[Lfd.
Nr. f.
Stich-
probe]]&lt;&gt;"",TabB4[[#This Row],[Zufalls-
zahl]],0)</f>
        <v>0</v>
      </c>
      <c r="AG35" s="257">
        <f>IF(TabB4[[#This Row],[Stich-
probe]]&gt;0,IF(TabB4[[#This Row],[Differenz
förderfähig/
eingereicht nach Prüfung ÖIF (€)]]&lt;&gt;0,1,0),0)</f>
        <v>0</v>
      </c>
      <c r="AH35" s="258">
        <f>IF(TabB4[[#This Row],[Stich-
probe]]=0,0,TabB4[[#This Row],[Stich-
probe]]*TabB4[[#This Row],[Differenz
förderfähig/
eingereicht nach Prüfung ÖIF (€)]]/TabB4[[#This Row],[eingereichter
Betrag (€)]]*-1)</f>
        <v>0</v>
      </c>
      <c r="AI35" s="2"/>
    </row>
    <row r="36" spans="2:35" x14ac:dyDescent="0.2">
      <c r="B36" s="2"/>
      <c r="C36" s="251">
        <f>IF(TabB4[[#This Row],[Zufalls-
zahl wenn
lfd. Nr.]]=0,0,IF(RANK(TabB4[[#This Row],[Zufalls-
zahl wenn
lfd. Nr.]],TabB4[Zufalls-
zahl wenn
lfd. Nr.])&lt;=TabB4[[#Totals],[Zufalls-
zahl]],1,0))</f>
        <v>0</v>
      </c>
      <c r="D36" s="194" t="s">
        <v>267</v>
      </c>
      <c r="E36" s="207">
        <v>30</v>
      </c>
      <c r="F36" s="7"/>
      <c r="G36" s="17"/>
      <c r="H36" s="35"/>
      <c r="I36" s="4"/>
      <c r="J36" s="4"/>
      <c r="K36" s="4"/>
      <c r="L36" s="128"/>
      <c r="M36" s="216"/>
      <c r="N36" s="252">
        <f>(TabB4[[#This Row],[förderfähiger 
Betrag nach Prüfung ÖIF (€)]]-TabB4[[#This Row],[eingereichter
Betrag (€)]])*IF(TabB4[[#This Row],[Stich-
probe]]&gt;0,1,0)</f>
        <v>0</v>
      </c>
      <c r="O36" s="215"/>
      <c r="P36" s="215"/>
      <c r="Q36" s="215"/>
      <c r="R36" s="253"/>
      <c r="S36" s="6"/>
      <c r="T36" s="6" t="str">
        <f>IF(ISERROR(VLOOKUP(TabB4[[#This Row],[Grund für Differenz]],Datenquelle!$F$3:$G$17,2,FALSE)),"",VLOOKUP(TabB4[[#This Row],[Grund für Differenz]],Datenquelle!$F$3:$G$17,2,FALSE))</f>
        <v/>
      </c>
      <c r="U36" s="253"/>
      <c r="V36" s="254"/>
      <c r="W36" s="254"/>
      <c r="X36" s="254"/>
      <c r="Y36" s="254"/>
      <c r="Z36" s="254"/>
      <c r="AA36" s="254"/>
      <c r="AB36" s="254"/>
      <c r="AC36" s="300"/>
      <c r="AD36" s="2" t="str">
        <f>IF(OR(TabB4[[#This Row],[eingereichter
Betrag (€)]]=0,TabB4[[#This Row],[eingereichter
Betrag (€)]]=""),"",COUNTA($L$6:$L36)-COUNTIF(($L$6:$L36),0))</f>
        <v/>
      </c>
      <c r="AE36" s="255">
        <f t="shared" ca="1" si="0"/>
        <v>9.4134023502573494E-2</v>
      </c>
      <c r="AF36" s="256">
        <f>IF(TabB4[[#This Row],[Lfd.
Nr. f.
Stich-
probe]]&lt;&gt;"",TabB4[[#This Row],[Zufalls-
zahl]],0)</f>
        <v>0</v>
      </c>
      <c r="AG36" s="257">
        <f>IF(TabB4[[#This Row],[Stich-
probe]]&gt;0,IF(TabB4[[#This Row],[Differenz
förderfähig/
eingereicht nach Prüfung ÖIF (€)]]&lt;&gt;0,1,0),0)</f>
        <v>0</v>
      </c>
      <c r="AH36" s="258">
        <f>IF(TabB4[[#This Row],[Stich-
probe]]=0,0,TabB4[[#This Row],[Stich-
probe]]*TabB4[[#This Row],[Differenz
förderfähig/
eingereicht nach Prüfung ÖIF (€)]]/TabB4[[#This Row],[eingereichter
Betrag (€)]]*-1)</f>
        <v>0</v>
      </c>
      <c r="AI36" s="2"/>
    </row>
    <row r="37" spans="2:35" x14ac:dyDescent="0.2">
      <c r="B37" s="2"/>
      <c r="C37" s="251">
        <f>IF(TabB4[[#This Row],[Zufalls-
zahl wenn
lfd. Nr.]]=0,0,IF(RANK(TabB4[[#This Row],[Zufalls-
zahl wenn
lfd. Nr.]],TabB4[Zufalls-
zahl wenn
lfd. Nr.])&lt;=TabB4[[#Totals],[Zufalls-
zahl]],1,0))</f>
        <v>0</v>
      </c>
      <c r="D37" s="194" t="s">
        <v>267</v>
      </c>
      <c r="E37" s="207">
        <v>31</v>
      </c>
      <c r="F37" s="7"/>
      <c r="G37" s="17"/>
      <c r="H37" s="35"/>
      <c r="I37" s="4"/>
      <c r="J37" s="4"/>
      <c r="K37" s="4"/>
      <c r="L37" s="128"/>
      <c r="M37" s="216"/>
      <c r="N37" s="252">
        <f>(TabB4[[#This Row],[förderfähiger 
Betrag nach Prüfung ÖIF (€)]]-TabB4[[#This Row],[eingereichter
Betrag (€)]])*IF(TabB4[[#This Row],[Stich-
probe]]&gt;0,1,0)</f>
        <v>0</v>
      </c>
      <c r="O37" s="215"/>
      <c r="P37" s="215"/>
      <c r="Q37" s="215"/>
      <c r="R37" s="253"/>
      <c r="S37" s="6"/>
      <c r="T37" s="6" t="str">
        <f>IF(ISERROR(VLOOKUP(TabB4[[#This Row],[Grund für Differenz]],Datenquelle!$F$3:$G$17,2,FALSE)),"",VLOOKUP(TabB4[[#This Row],[Grund für Differenz]],Datenquelle!$F$3:$G$17,2,FALSE))</f>
        <v/>
      </c>
      <c r="U37" s="253"/>
      <c r="V37" s="254"/>
      <c r="W37" s="254"/>
      <c r="X37" s="254"/>
      <c r="Y37" s="254"/>
      <c r="Z37" s="254"/>
      <c r="AA37" s="254"/>
      <c r="AB37" s="254"/>
      <c r="AC37" s="300"/>
      <c r="AD37" s="2" t="str">
        <f>IF(OR(TabB4[[#This Row],[eingereichter
Betrag (€)]]=0,TabB4[[#This Row],[eingereichter
Betrag (€)]]=""),"",COUNTA($L$6:$L37)-COUNTIF(($L$6:$L37),0))</f>
        <v/>
      </c>
      <c r="AE37" s="255">
        <f t="shared" ca="1" si="0"/>
        <v>0.19890344135980398</v>
      </c>
      <c r="AF37" s="256">
        <f>IF(TabB4[[#This Row],[Lfd.
Nr. f.
Stich-
probe]]&lt;&gt;"",TabB4[[#This Row],[Zufalls-
zahl]],0)</f>
        <v>0</v>
      </c>
      <c r="AG37" s="257">
        <f>IF(TabB4[[#This Row],[Stich-
probe]]&gt;0,IF(TabB4[[#This Row],[Differenz
förderfähig/
eingereicht nach Prüfung ÖIF (€)]]&lt;&gt;0,1,0),0)</f>
        <v>0</v>
      </c>
      <c r="AH37" s="258">
        <f>IF(TabB4[[#This Row],[Stich-
probe]]=0,0,TabB4[[#This Row],[Stich-
probe]]*TabB4[[#This Row],[Differenz
förderfähig/
eingereicht nach Prüfung ÖIF (€)]]/TabB4[[#This Row],[eingereichter
Betrag (€)]]*-1)</f>
        <v>0</v>
      </c>
      <c r="AI37" s="2"/>
    </row>
    <row r="38" spans="2:35" x14ac:dyDescent="0.2">
      <c r="B38" s="2"/>
      <c r="C38" s="251">
        <f>IF(TabB4[[#This Row],[Zufalls-
zahl wenn
lfd. Nr.]]=0,0,IF(RANK(TabB4[[#This Row],[Zufalls-
zahl wenn
lfd. Nr.]],TabB4[Zufalls-
zahl wenn
lfd. Nr.])&lt;=TabB4[[#Totals],[Zufalls-
zahl]],1,0))</f>
        <v>0</v>
      </c>
      <c r="D38" s="194" t="s">
        <v>267</v>
      </c>
      <c r="E38" s="207">
        <v>32</v>
      </c>
      <c r="F38" s="7"/>
      <c r="G38" s="17"/>
      <c r="H38" s="35"/>
      <c r="I38" s="4"/>
      <c r="J38" s="4"/>
      <c r="K38" s="4"/>
      <c r="L38" s="128"/>
      <c r="M38" s="216"/>
      <c r="N38" s="252">
        <f>(TabB4[[#This Row],[förderfähiger 
Betrag nach Prüfung ÖIF (€)]]-TabB4[[#This Row],[eingereichter
Betrag (€)]])*IF(TabB4[[#This Row],[Stich-
probe]]&gt;0,1,0)</f>
        <v>0</v>
      </c>
      <c r="O38" s="215"/>
      <c r="P38" s="215"/>
      <c r="Q38" s="215"/>
      <c r="R38" s="253"/>
      <c r="S38" s="6"/>
      <c r="T38" s="6" t="str">
        <f>IF(ISERROR(VLOOKUP(TabB4[[#This Row],[Grund für Differenz]],Datenquelle!$F$3:$G$17,2,FALSE)),"",VLOOKUP(TabB4[[#This Row],[Grund für Differenz]],Datenquelle!$F$3:$G$17,2,FALSE))</f>
        <v/>
      </c>
      <c r="U38" s="253"/>
      <c r="V38" s="254"/>
      <c r="W38" s="254"/>
      <c r="X38" s="254"/>
      <c r="Y38" s="254"/>
      <c r="Z38" s="254"/>
      <c r="AA38" s="254"/>
      <c r="AB38" s="254"/>
      <c r="AC38" s="300"/>
      <c r="AD38" s="2" t="str">
        <f>IF(OR(TabB4[[#This Row],[eingereichter
Betrag (€)]]=0,TabB4[[#This Row],[eingereichter
Betrag (€)]]=""),"",COUNTA($L$6:$L38)-COUNTIF(($L$6:$L38),0))</f>
        <v/>
      </c>
      <c r="AE38" s="255">
        <f t="shared" ca="1" si="0"/>
        <v>0.6786424598610491</v>
      </c>
      <c r="AF38" s="256">
        <f>IF(TabB4[[#This Row],[Lfd.
Nr. f.
Stich-
probe]]&lt;&gt;"",TabB4[[#This Row],[Zufalls-
zahl]],0)</f>
        <v>0</v>
      </c>
      <c r="AG38" s="257">
        <f>IF(TabB4[[#This Row],[Stich-
probe]]&gt;0,IF(TabB4[[#This Row],[Differenz
förderfähig/
eingereicht nach Prüfung ÖIF (€)]]&lt;&gt;0,1,0),0)</f>
        <v>0</v>
      </c>
      <c r="AH38" s="258">
        <f>IF(TabB4[[#This Row],[Stich-
probe]]=0,0,TabB4[[#This Row],[Stich-
probe]]*TabB4[[#This Row],[Differenz
förderfähig/
eingereicht nach Prüfung ÖIF (€)]]/TabB4[[#This Row],[eingereichter
Betrag (€)]]*-1)</f>
        <v>0</v>
      </c>
      <c r="AI38" s="2"/>
    </row>
    <row r="39" spans="2:35" x14ac:dyDescent="0.2">
      <c r="B39" s="2"/>
      <c r="C39" s="251">
        <f>IF(TabB4[[#This Row],[Zufalls-
zahl wenn
lfd. Nr.]]=0,0,IF(RANK(TabB4[[#This Row],[Zufalls-
zahl wenn
lfd. Nr.]],TabB4[Zufalls-
zahl wenn
lfd. Nr.])&lt;=TabB4[[#Totals],[Zufalls-
zahl]],1,0))</f>
        <v>0</v>
      </c>
      <c r="D39" s="194" t="s">
        <v>267</v>
      </c>
      <c r="E39" s="207">
        <v>33</v>
      </c>
      <c r="F39" s="7"/>
      <c r="G39" s="17"/>
      <c r="H39" s="35"/>
      <c r="I39" s="4"/>
      <c r="J39" s="4"/>
      <c r="K39" s="4"/>
      <c r="L39" s="128"/>
      <c r="M39" s="216"/>
      <c r="N39" s="252">
        <f>(TabB4[[#This Row],[förderfähiger 
Betrag nach Prüfung ÖIF (€)]]-TabB4[[#This Row],[eingereichter
Betrag (€)]])*IF(TabB4[[#This Row],[Stich-
probe]]&gt;0,1,0)</f>
        <v>0</v>
      </c>
      <c r="O39" s="215"/>
      <c r="P39" s="215"/>
      <c r="Q39" s="215"/>
      <c r="R39" s="253"/>
      <c r="S39" s="6"/>
      <c r="T39" s="6" t="str">
        <f>IF(ISERROR(VLOOKUP(TabB4[[#This Row],[Grund für Differenz]],Datenquelle!$F$3:$G$17,2,FALSE)),"",VLOOKUP(TabB4[[#This Row],[Grund für Differenz]],Datenquelle!$F$3:$G$17,2,FALSE))</f>
        <v/>
      </c>
      <c r="U39" s="253"/>
      <c r="V39" s="254"/>
      <c r="W39" s="254"/>
      <c r="X39" s="254"/>
      <c r="Y39" s="254"/>
      <c r="Z39" s="254"/>
      <c r="AA39" s="254"/>
      <c r="AB39" s="254"/>
      <c r="AC39" s="300"/>
      <c r="AD39" s="2" t="str">
        <f>IF(OR(TabB4[[#This Row],[eingereichter
Betrag (€)]]=0,TabB4[[#This Row],[eingereichter
Betrag (€)]]=""),"",COUNTA($L$6:$L39)-COUNTIF(($L$6:$L39),0))</f>
        <v/>
      </c>
      <c r="AE39" s="255">
        <f t="shared" ca="1" si="0"/>
        <v>0.40845433398291364</v>
      </c>
      <c r="AF39" s="256">
        <f>IF(TabB4[[#This Row],[Lfd.
Nr. f.
Stich-
probe]]&lt;&gt;"",TabB4[[#This Row],[Zufalls-
zahl]],0)</f>
        <v>0</v>
      </c>
      <c r="AG39" s="257">
        <f>IF(TabB4[[#This Row],[Stich-
probe]]&gt;0,IF(TabB4[[#This Row],[Differenz
förderfähig/
eingereicht nach Prüfung ÖIF (€)]]&lt;&gt;0,1,0),0)</f>
        <v>0</v>
      </c>
      <c r="AH39" s="258">
        <f>IF(TabB4[[#This Row],[Stich-
probe]]=0,0,TabB4[[#This Row],[Stich-
probe]]*TabB4[[#This Row],[Differenz
förderfähig/
eingereicht nach Prüfung ÖIF (€)]]/TabB4[[#This Row],[eingereichter
Betrag (€)]]*-1)</f>
        <v>0</v>
      </c>
      <c r="AI39" s="2"/>
    </row>
    <row r="40" spans="2:35" x14ac:dyDescent="0.2">
      <c r="B40" s="2"/>
      <c r="C40" s="251">
        <f>IF(TabB4[[#This Row],[Zufalls-
zahl wenn
lfd. Nr.]]=0,0,IF(RANK(TabB4[[#This Row],[Zufalls-
zahl wenn
lfd. Nr.]],TabB4[Zufalls-
zahl wenn
lfd. Nr.])&lt;=TabB4[[#Totals],[Zufalls-
zahl]],1,0))</f>
        <v>0</v>
      </c>
      <c r="D40" s="194" t="s">
        <v>267</v>
      </c>
      <c r="E40" s="207">
        <v>34</v>
      </c>
      <c r="F40" s="7"/>
      <c r="G40" s="17"/>
      <c r="H40" s="35"/>
      <c r="I40" s="4"/>
      <c r="J40" s="4"/>
      <c r="K40" s="4"/>
      <c r="L40" s="128"/>
      <c r="M40" s="216"/>
      <c r="N40" s="252">
        <f>(TabB4[[#This Row],[förderfähiger 
Betrag nach Prüfung ÖIF (€)]]-TabB4[[#This Row],[eingereichter
Betrag (€)]])*IF(TabB4[[#This Row],[Stich-
probe]]&gt;0,1,0)</f>
        <v>0</v>
      </c>
      <c r="O40" s="215"/>
      <c r="P40" s="215"/>
      <c r="Q40" s="215"/>
      <c r="R40" s="253"/>
      <c r="S40" s="6"/>
      <c r="T40" s="6" t="str">
        <f>IF(ISERROR(VLOOKUP(TabB4[[#This Row],[Grund für Differenz]],Datenquelle!$F$3:$G$17,2,FALSE)),"",VLOOKUP(TabB4[[#This Row],[Grund für Differenz]],Datenquelle!$F$3:$G$17,2,FALSE))</f>
        <v/>
      </c>
      <c r="U40" s="253"/>
      <c r="V40" s="254"/>
      <c r="W40" s="254"/>
      <c r="X40" s="254"/>
      <c r="Y40" s="254"/>
      <c r="Z40" s="254"/>
      <c r="AA40" s="254"/>
      <c r="AB40" s="254"/>
      <c r="AC40" s="300"/>
      <c r="AD40" s="2" t="str">
        <f>IF(OR(TabB4[[#This Row],[eingereichter
Betrag (€)]]=0,TabB4[[#This Row],[eingereichter
Betrag (€)]]=""),"",COUNTA($L$6:$L40)-COUNTIF(($L$6:$L40),0))</f>
        <v/>
      </c>
      <c r="AE40" s="255">
        <f t="shared" ca="1" si="0"/>
        <v>0.46808383143368071</v>
      </c>
      <c r="AF40" s="256">
        <f>IF(TabB4[[#This Row],[Lfd.
Nr. f.
Stich-
probe]]&lt;&gt;"",TabB4[[#This Row],[Zufalls-
zahl]],0)</f>
        <v>0</v>
      </c>
      <c r="AG40" s="257">
        <f>IF(TabB4[[#This Row],[Stich-
probe]]&gt;0,IF(TabB4[[#This Row],[Differenz
förderfähig/
eingereicht nach Prüfung ÖIF (€)]]&lt;&gt;0,1,0),0)</f>
        <v>0</v>
      </c>
      <c r="AH40" s="258">
        <f>IF(TabB4[[#This Row],[Stich-
probe]]=0,0,TabB4[[#This Row],[Stich-
probe]]*TabB4[[#This Row],[Differenz
förderfähig/
eingereicht nach Prüfung ÖIF (€)]]/TabB4[[#This Row],[eingereichter
Betrag (€)]]*-1)</f>
        <v>0</v>
      </c>
      <c r="AI40" s="2"/>
    </row>
    <row r="41" spans="2:35" x14ac:dyDescent="0.2">
      <c r="B41" s="2"/>
      <c r="C41" s="251">
        <f>IF(TabB4[[#This Row],[Zufalls-
zahl wenn
lfd. Nr.]]=0,0,IF(RANK(TabB4[[#This Row],[Zufalls-
zahl wenn
lfd. Nr.]],TabB4[Zufalls-
zahl wenn
lfd. Nr.])&lt;=TabB4[[#Totals],[Zufalls-
zahl]],1,0))</f>
        <v>0</v>
      </c>
      <c r="D41" s="194" t="s">
        <v>267</v>
      </c>
      <c r="E41" s="207">
        <v>35</v>
      </c>
      <c r="F41" s="7"/>
      <c r="G41" s="17"/>
      <c r="H41" s="35"/>
      <c r="I41" s="4"/>
      <c r="J41" s="4"/>
      <c r="K41" s="4"/>
      <c r="L41" s="128"/>
      <c r="M41" s="216"/>
      <c r="N41" s="252">
        <f>(TabB4[[#This Row],[förderfähiger 
Betrag nach Prüfung ÖIF (€)]]-TabB4[[#This Row],[eingereichter
Betrag (€)]])*IF(TabB4[[#This Row],[Stich-
probe]]&gt;0,1,0)</f>
        <v>0</v>
      </c>
      <c r="O41" s="215"/>
      <c r="P41" s="215"/>
      <c r="Q41" s="215"/>
      <c r="R41" s="253"/>
      <c r="S41" s="6"/>
      <c r="T41" s="6" t="str">
        <f>IF(ISERROR(VLOOKUP(TabB4[[#This Row],[Grund für Differenz]],Datenquelle!$F$3:$G$17,2,FALSE)),"",VLOOKUP(TabB4[[#This Row],[Grund für Differenz]],Datenquelle!$F$3:$G$17,2,FALSE))</f>
        <v/>
      </c>
      <c r="U41" s="253"/>
      <c r="V41" s="254"/>
      <c r="W41" s="254"/>
      <c r="X41" s="254"/>
      <c r="Y41" s="254"/>
      <c r="Z41" s="254"/>
      <c r="AA41" s="254"/>
      <c r="AB41" s="254"/>
      <c r="AC41" s="300"/>
      <c r="AD41" s="2" t="str">
        <f>IF(OR(TabB4[[#This Row],[eingereichter
Betrag (€)]]=0,TabB4[[#This Row],[eingereichter
Betrag (€)]]=""),"",COUNTA($L$6:$L41)-COUNTIF(($L$6:$L41),0))</f>
        <v/>
      </c>
      <c r="AE41" s="255">
        <f t="shared" ca="1" si="0"/>
        <v>0.83234364255517723</v>
      </c>
      <c r="AF41" s="256">
        <f>IF(TabB4[[#This Row],[Lfd.
Nr. f.
Stich-
probe]]&lt;&gt;"",TabB4[[#This Row],[Zufalls-
zahl]],0)</f>
        <v>0</v>
      </c>
      <c r="AG41" s="257">
        <f>IF(TabB4[[#This Row],[Stich-
probe]]&gt;0,IF(TabB4[[#This Row],[Differenz
förderfähig/
eingereicht nach Prüfung ÖIF (€)]]&lt;&gt;0,1,0),0)</f>
        <v>0</v>
      </c>
      <c r="AH41" s="258">
        <f>IF(TabB4[[#This Row],[Stich-
probe]]=0,0,TabB4[[#This Row],[Stich-
probe]]*TabB4[[#This Row],[Differenz
förderfähig/
eingereicht nach Prüfung ÖIF (€)]]/TabB4[[#This Row],[eingereichter
Betrag (€)]]*-1)</f>
        <v>0</v>
      </c>
      <c r="AI41" s="2"/>
    </row>
    <row r="42" spans="2:35" x14ac:dyDescent="0.2">
      <c r="B42" s="2"/>
      <c r="C42" s="251">
        <f>IF(TabB4[[#This Row],[Zufalls-
zahl wenn
lfd. Nr.]]=0,0,IF(RANK(TabB4[[#This Row],[Zufalls-
zahl wenn
lfd. Nr.]],TabB4[Zufalls-
zahl wenn
lfd. Nr.])&lt;=TabB4[[#Totals],[Zufalls-
zahl]],1,0))</f>
        <v>0</v>
      </c>
      <c r="D42" s="194" t="s">
        <v>267</v>
      </c>
      <c r="E42" s="207">
        <v>36</v>
      </c>
      <c r="F42" s="7"/>
      <c r="G42" s="17"/>
      <c r="H42" s="35"/>
      <c r="I42" s="4"/>
      <c r="J42" s="4"/>
      <c r="K42" s="4"/>
      <c r="L42" s="128"/>
      <c r="M42" s="216"/>
      <c r="N42" s="252">
        <f>(TabB4[[#This Row],[förderfähiger 
Betrag nach Prüfung ÖIF (€)]]-TabB4[[#This Row],[eingereichter
Betrag (€)]])*IF(TabB4[[#This Row],[Stich-
probe]]&gt;0,1,0)</f>
        <v>0</v>
      </c>
      <c r="O42" s="215"/>
      <c r="P42" s="215"/>
      <c r="Q42" s="215"/>
      <c r="R42" s="253"/>
      <c r="S42" s="6"/>
      <c r="T42" s="6" t="str">
        <f>IF(ISERROR(VLOOKUP(TabB4[[#This Row],[Grund für Differenz]],Datenquelle!$F$3:$G$17,2,FALSE)),"",VLOOKUP(TabB4[[#This Row],[Grund für Differenz]],Datenquelle!$F$3:$G$17,2,FALSE))</f>
        <v/>
      </c>
      <c r="U42" s="253"/>
      <c r="V42" s="254"/>
      <c r="W42" s="254"/>
      <c r="X42" s="254"/>
      <c r="Y42" s="254"/>
      <c r="Z42" s="254"/>
      <c r="AA42" s="254"/>
      <c r="AB42" s="254"/>
      <c r="AC42" s="300"/>
      <c r="AD42" s="2" t="str">
        <f>IF(OR(TabB4[[#This Row],[eingereichter
Betrag (€)]]=0,TabB4[[#This Row],[eingereichter
Betrag (€)]]=""),"",COUNTA($L$6:$L42)-COUNTIF(($L$6:$L42),0))</f>
        <v/>
      </c>
      <c r="AE42" s="255">
        <f t="shared" ca="1" si="0"/>
        <v>3.8059821612008826E-2</v>
      </c>
      <c r="AF42" s="256">
        <f>IF(TabB4[[#This Row],[Lfd.
Nr. f.
Stich-
probe]]&lt;&gt;"",TabB4[[#This Row],[Zufalls-
zahl]],0)</f>
        <v>0</v>
      </c>
      <c r="AG42" s="257">
        <f>IF(TabB4[[#This Row],[Stich-
probe]]&gt;0,IF(TabB4[[#This Row],[Differenz
förderfähig/
eingereicht nach Prüfung ÖIF (€)]]&lt;&gt;0,1,0),0)</f>
        <v>0</v>
      </c>
      <c r="AH42" s="258">
        <f>IF(TabB4[[#This Row],[Stich-
probe]]=0,0,TabB4[[#This Row],[Stich-
probe]]*TabB4[[#This Row],[Differenz
förderfähig/
eingereicht nach Prüfung ÖIF (€)]]/TabB4[[#This Row],[eingereichter
Betrag (€)]]*-1)</f>
        <v>0</v>
      </c>
      <c r="AI42" s="2"/>
    </row>
    <row r="43" spans="2:35" x14ac:dyDescent="0.2">
      <c r="B43" s="2"/>
      <c r="C43" s="251">
        <f>IF(TabB4[[#This Row],[Zufalls-
zahl wenn
lfd. Nr.]]=0,0,IF(RANK(TabB4[[#This Row],[Zufalls-
zahl wenn
lfd. Nr.]],TabB4[Zufalls-
zahl wenn
lfd. Nr.])&lt;=TabB4[[#Totals],[Zufalls-
zahl]],1,0))</f>
        <v>0</v>
      </c>
      <c r="D43" s="194" t="s">
        <v>267</v>
      </c>
      <c r="E43" s="207">
        <v>37</v>
      </c>
      <c r="F43" s="7"/>
      <c r="G43" s="17"/>
      <c r="H43" s="35"/>
      <c r="I43" s="4"/>
      <c r="J43" s="4"/>
      <c r="K43" s="4"/>
      <c r="L43" s="128"/>
      <c r="M43" s="216"/>
      <c r="N43" s="252">
        <f>(TabB4[[#This Row],[förderfähiger 
Betrag nach Prüfung ÖIF (€)]]-TabB4[[#This Row],[eingereichter
Betrag (€)]])*IF(TabB4[[#This Row],[Stich-
probe]]&gt;0,1,0)</f>
        <v>0</v>
      </c>
      <c r="O43" s="215"/>
      <c r="P43" s="215"/>
      <c r="Q43" s="215"/>
      <c r="R43" s="253"/>
      <c r="S43" s="6"/>
      <c r="T43" s="6" t="str">
        <f>IF(ISERROR(VLOOKUP(TabB4[[#This Row],[Grund für Differenz]],Datenquelle!$F$3:$G$17,2,FALSE)),"",VLOOKUP(TabB4[[#This Row],[Grund für Differenz]],Datenquelle!$F$3:$G$17,2,FALSE))</f>
        <v/>
      </c>
      <c r="U43" s="253"/>
      <c r="V43" s="254"/>
      <c r="W43" s="254"/>
      <c r="X43" s="254"/>
      <c r="Y43" s="254"/>
      <c r="Z43" s="254"/>
      <c r="AA43" s="254"/>
      <c r="AB43" s="254"/>
      <c r="AC43" s="300"/>
      <c r="AD43" s="2" t="str">
        <f>IF(OR(TabB4[[#This Row],[eingereichter
Betrag (€)]]=0,TabB4[[#This Row],[eingereichter
Betrag (€)]]=""),"",COUNTA($L$6:$L43)-COUNTIF(($L$6:$L43),0))</f>
        <v/>
      </c>
      <c r="AE43" s="255">
        <f t="shared" ca="1" si="0"/>
        <v>0.30731907890174792</v>
      </c>
      <c r="AF43" s="256">
        <f>IF(TabB4[[#This Row],[Lfd.
Nr. f.
Stich-
probe]]&lt;&gt;"",TabB4[[#This Row],[Zufalls-
zahl]],0)</f>
        <v>0</v>
      </c>
      <c r="AG43" s="257">
        <f>IF(TabB4[[#This Row],[Stich-
probe]]&gt;0,IF(TabB4[[#This Row],[Differenz
förderfähig/
eingereicht nach Prüfung ÖIF (€)]]&lt;&gt;0,1,0),0)</f>
        <v>0</v>
      </c>
      <c r="AH43" s="258">
        <f>IF(TabB4[[#This Row],[Stich-
probe]]=0,0,TabB4[[#This Row],[Stich-
probe]]*TabB4[[#This Row],[Differenz
förderfähig/
eingereicht nach Prüfung ÖIF (€)]]/TabB4[[#This Row],[eingereichter
Betrag (€)]]*-1)</f>
        <v>0</v>
      </c>
      <c r="AI43" s="2"/>
    </row>
    <row r="44" spans="2:35" x14ac:dyDescent="0.2">
      <c r="B44" s="2"/>
      <c r="C44" s="251">
        <f>IF(TabB4[[#This Row],[Zufalls-
zahl wenn
lfd. Nr.]]=0,0,IF(RANK(TabB4[[#This Row],[Zufalls-
zahl wenn
lfd. Nr.]],TabB4[Zufalls-
zahl wenn
lfd. Nr.])&lt;=TabB4[[#Totals],[Zufalls-
zahl]],1,0))</f>
        <v>0</v>
      </c>
      <c r="D44" s="194" t="s">
        <v>267</v>
      </c>
      <c r="E44" s="207">
        <v>38</v>
      </c>
      <c r="F44" s="7"/>
      <c r="G44" s="17"/>
      <c r="H44" s="35"/>
      <c r="I44" s="4"/>
      <c r="J44" s="4"/>
      <c r="K44" s="4"/>
      <c r="L44" s="128"/>
      <c r="M44" s="216"/>
      <c r="N44" s="252">
        <f>(TabB4[[#This Row],[förderfähiger 
Betrag nach Prüfung ÖIF (€)]]-TabB4[[#This Row],[eingereichter
Betrag (€)]])*IF(TabB4[[#This Row],[Stich-
probe]]&gt;0,1,0)</f>
        <v>0</v>
      </c>
      <c r="O44" s="215"/>
      <c r="P44" s="215"/>
      <c r="Q44" s="215"/>
      <c r="R44" s="253"/>
      <c r="S44" s="6"/>
      <c r="T44" s="6" t="str">
        <f>IF(ISERROR(VLOOKUP(TabB4[[#This Row],[Grund für Differenz]],Datenquelle!$F$3:$G$17,2,FALSE)),"",VLOOKUP(TabB4[[#This Row],[Grund für Differenz]],Datenquelle!$F$3:$G$17,2,FALSE))</f>
        <v/>
      </c>
      <c r="U44" s="253"/>
      <c r="V44" s="254"/>
      <c r="W44" s="254"/>
      <c r="X44" s="254"/>
      <c r="Y44" s="254"/>
      <c r="Z44" s="254"/>
      <c r="AA44" s="254"/>
      <c r="AB44" s="254"/>
      <c r="AC44" s="300"/>
      <c r="AD44" s="2" t="str">
        <f>IF(OR(TabB4[[#This Row],[eingereichter
Betrag (€)]]=0,TabB4[[#This Row],[eingereichter
Betrag (€)]]=""),"",COUNTA($L$6:$L44)-COUNTIF(($L$6:$L44),0))</f>
        <v/>
      </c>
      <c r="AE44" s="255">
        <f t="shared" ca="1" si="0"/>
        <v>0.3454979650264598</v>
      </c>
      <c r="AF44" s="256">
        <f>IF(TabB4[[#This Row],[Lfd.
Nr. f.
Stich-
probe]]&lt;&gt;"",TabB4[[#This Row],[Zufalls-
zahl]],0)</f>
        <v>0</v>
      </c>
      <c r="AG44" s="257">
        <f>IF(TabB4[[#This Row],[Stich-
probe]]&gt;0,IF(TabB4[[#This Row],[Differenz
förderfähig/
eingereicht nach Prüfung ÖIF (€)]]&lt;&gt;0,1,0),0)</f>
        <v>0</v>
      </c>
      <c r="AH44" s="258">
        <f>IF(TabB4[[#This Row],[Stich-
probe]]=0,0,TabB4[[#This Row],[Stich-
probe]]*TabB4[[#This Row],[Differenz
förderfähig/
eingereicht nach Prüfung ÖIF (€)]]/TabB4[[#This Row],[eingereichter
Betrag (€)]]*-1)</f>
        <v>0</v>
      </c>
      <c r="AI44" s="2"/>
    </row>
    <row r="45" spans="2:35" x14ac:dyDescent="0.2">
      <c r="B45" s="2"/>
      <c r="C45" s="251">
        <f>IF(TabB4[[#This Row],[Zufalls-
zahl wenn
lfd. Nr.]]=0,0,IF(RANK(TabB4[[#This Row],[Zufalls-
zahl wenn
lfd. Nr.]],TabB4[Zufalls-
zahl wenn
lfd. Nr.])&lt;=TabB4[[#Totals],[Zufalls-
zahl]],1,0))</f>
        <v>0</v>
      </c>
      <c r="D45" s="194" t="s">
        <v>267</v>
      </c>
      <c r="E45" s="207">
        <v>39</v>
      </c>
      <c r="F45" s="7"/>
      <c r="G45" s="17"/>
      <c r="H45" s="35"/>
      <c r="I45" s="4"/>
      <c r="J45" s="4"/>
      <c r="K45" s="4"/>
      <c r="L45" s="128"/>
      <c r="M45" s="216"/>
      <c r="N45" s="252">
        <f>(TabB4[[#This Row],[förderfähiger 
Betrag nach Prüfung ÖIF (€)]]-TabB4[[#This Row],[eingereichter
Betrag (€)]])*IF(TabB4[[#This Row],[Stich-
probe]]&gt;0,1,0)</f>
        <v>0</v>
      </c>
      <c r="O45" s="215"/>
      <c r="P45" s="215"/>
      <c r="Q45" s="215"/>
      <c r="R45" s="253"/>
      <c r="S45" s="6"/>
      <c r="T45" s="6" t="str">
        <f>IF(ISERROR(VLOOKUP(TabB4[[#This Row],[Grund für Differenz]],Datenquelle!$F$3:$G$17,2,FALSE)),"",VLOOKUP(TabB4[[#This Row],[Grund für Differenz]],Datenquelle!$F$3:$G$17,2,FALSE))</f>
        <v/>
      </c>
      <c r="U45" s="253"/>
      <c r="V45" s="254"/>
      <c r="W45" s="254"/>
      <c r="X45" s="254"/>
      <c r="Y45" s="254"/>
      <c r="Z45" s="254"/>
      <c r="AA45" s="254"/>
      <c r="AB45" s="254"/>
      <c r="AC45" s="300"/>
      <c r="AD45" s="2" t="str">
        <f>IF(OR(TabB4[[#This Row],[eingereichter
Betrag (€)]]=0,TabB4[[#This Row],[eingereichter
Betrag (€)]]=""),"",COUNTA($L$6:$L45)-COUNTIF(($L$6:$L45),0))</f>
        <v/>
      </c>
      <c r="AE45" s="255">
        <f t="shared" ca="1" si="0"/>
        <v>0.55333978190566291</v>
      </c>
      <c r="AF45" s="256">
        <f>IF(TabB4[[#This Row],[Lfd.
Nr. f.
Stich-
probe]]&lt;&gt;"",TabB4[[#This Row],[Zufalls-
zahl]],0)</f>
        <v>0</v>
      </c>
      <c r="AG45" s="257">
        <f>IF(TabB4[[#This Row],[Stich-
probe]]&gt;0,IF(TabB4[[#This Row],[Differenz
förderfähig/
eingereicht nach Prüfung ÖIF (€)]]&lt;&gt;0,1,0),0)</f>
        <v>0</v>
      </c>
      <c r="AH45" s="258">
        <f>IF(TabB4[[#This Row],[Stich-
probe]]=0,0,TabB4[[#This Row],[Stich-
probe]]*TabB4[[#This Row],[Differenz
förderfähig/
eingereicht nach Prüfung ÖIF (€)]]/TabB4[[#This Row],[eingereichter
Betrag (€)]]*-1)</f>
        <v>0</v>
      </c>
      <c r="AI45" s="2"/>
    </row>
    <row r="46" spans="2:35" x14ac:dyDescent="0.2">
      <c r="B46" s="2"/>
      <c r="C46" s="251">
        <f>IF(TabB4[[#This Row],[Zufalls-
zahl wenn
lfd. Nr.]]=0,0,IF(RANK(TabB4[[#This Row],[Zufalls-
zahl wenn
lfd. Nr.]],TabB4[Zufalls-
zahl wenn
lfd. Nr.])&lt;=TabB4[[#Totals],[Zufalls-
zahl]],1,0))</f>
        <v>0</v>
      </c>
      <c r="D46" s="194" t="s">
        <v>267</v>
      </c>
      <c r="E46" s="207">
        <v>40</v>
      </c>
      <c r="F46" s="7"/>
      <c r="G46" s="17"/>
      <c r="H46" s="35"/>
      <c r="I46" s="4"/>
      <c r="J46" s="4"/>
      <c r="K46" s="4"/>
      <c r="L46" s="128"/>
      <c r="M46" s="216"/>
      <c r="N46" s="252">
        <f>(TabB4[[#This Row],[förderfähiger 
Betrag nach Prüfung ÖIF (€)]]-TabB4[[#This Row],[eingereichter
Betrag (€)]])*IF(TabB4[[#This Row],[Stich-
probe]]&gt;0,1,0)</f>
        <v>0</v>
      </c>
      <c r="O46" s="215"/>
      <c r="P46" s="215"/>
      <c r="Q46" s="215"/>
      <c r="R46" s="253"/>
      <c r="S46" s="6"/>
      <c r="T46" s="6" t="str">
        <f>IF(ISERROR(VLOOKUP(TabB4[[#This Row],[Grund für Differenz]],Datenquelle!$F$3:$G$17,2,FALSE)),"",VLOOKUP(TabB4[[#This Row],[Grund für Differenz]],Datenquelle!$F$3:$G$17,2,FALSE))</f>
        <v/>
      </c>
      <c r="U46" s="253"/>
      <c r="V46" s="254"/>
      <c r="W46" s="254"/>
      <c r="X46" s="254"/>
      <c r="Y46" s="254"/>
      <c r="Z46" s="254"/>
      <c r="AA46" s="254"/>
      <c r="AB46" s="254"/>
      <c r="AC46" s="300"/>
      <c r="AD46" s="2" t="str">
        <f>IF(OR(TabB4[[#This Row],[eingereichter
Betrag (€)]]=0,TabB4[[#This Row],[eingereichter
Betrag (€)]]=""),"",COUNTA($L$6:$L46)-COUNTIF(($L$6:$L46),0))</f>
        <v/>
      </c>
      <c r="AE46" s="255">
        <f t="shared" ca="1" si="0"/>
        <v>0.17822337774226493</v>
      </c>
      <c r="AF46" s="256">
        <f>IF(TabB4[[#This Row],[Lfd.
Nr. f.
Stich-
probe]]&lt;&gt;"",TabB4[[#This Row],[Zufalls-
zahl]],0)</f>
        <v>0</v>
      </c>
      <c r="AG46" s="257">
        <f>IF(TabB4[[#This Row],[Stich-
probe]]&gt;0,IF(TabB4[[#This Row],[Differenz
förderfähig/
eingereicht nach Prüfung ÖIF (€)]]&lt;&gt;0,1,0),0)</f>
        <v>0</v>
      </c>
      <c r="AH46" s="258">
        <f>IF(TabB4[[#This Row],[Stich-
probe]]=0,0,TabB4[[#This Row],[Stich-
probe]]*TabB4[[#This Row],[Differenz
förderfähig/
eingereicht nach Prüfung ÖIF (€)]]/TabB4[[#This Row],[eingereichter
Betrag (€)]]*-1)</f>
        <v>0</v>
      </c>
      <c r="AI46" s="2"/>
    </row>
    <row r="47" spans="2:35" x14ac:dyDescent="0.2">
      <c r="B47" s="2"/>
      <c r="C47" s="251">
        <f>IF(TabB4[[#This Row],[Zufalls-
zahl wenn
lfd. Nr.]]=0,0,IF(RANK(TabB4[[#This Row],[Zufalls-
zahl wenn
lfd. Nr.]],TabB4[Zufalls-
zahl wenn
lfd. Nr.])&lt;=TabB4[[#Totals],[Zufalls-
zahl]],1,0))</f>
        <v>0</v>
      </c>
      <c r="D47" s="194" t="s">
        <v>267</v>
      </c>
      <c r="E47" s="207">
        <v>41</v>
      </c>
      <c r="F47" s="7"/>
      <c r="G47" s="17"/>
      <c r="H47" s="35"/>
      <c r="I47" s="4"/>
      <c r="J47" s="4"/>
      <c r="K47" s="4"/>
      <c r="L47" s="128"/>
      <c r="M47" s="216"/>
      <c r="N47" s="252">
        <f>(TabB4[[#This Row],[förderfähiger 
Betrag nach Prüfung ÖIF (€)]]-TabB4[[#This Row],[eingereichter
Betrag (€)]])*IF(TabB4[[#This Row],[Stich-
probe]]&gt;0,1,0)</f>
        <v>0</v>
      </c>
      <c r="O47" s="215"/>
      <c r="P47" s="215"/>
      <c r="Q47" s="215"/>
      <c r="R47" s="253"/>
      <c r="S47" s="6"/>
      <c r="T47" s="6" t="str">
        <f>IF(ISERROR(VLOOKUP(TabB4[[#This Row],[Grund für Differenz]],Datenquelle!$F$3:$G$17,2,FALSE)),"",VLOOKUP(TabB4[[#This Row],[Grund für Differenz]],Datenquelle!$F$3:$G$17,2,FALSE))</f>
        <v/>
      </c>
      <c r="U47" s="253"/>
      <c r="V47" s="254"/>
      <c r="W47" s="254"/>
      <c r="X47" s="254"/>
      <c r="Y47" s="254"/>
      <c r="Z47" s="254"/>
      <c r="AA47" s="254"/>
      <c r="AB47" s="254"/>
      <c r="AC47" s="300"/>
      <c r="AD47" s="2" t="str">
        <f>IF(OR(TabB4[[#This Row],[eingereichter
Betrag (€)]]=0,TabB4[[#This Row],[eingereichter
Betrag (€)]]=""),"",COUNTA($L$6:$L47)-COUNTIF(($L$6:$L47),0))</f>
        <v/>
      </c>
      <c r="AE47" s="255">
        <f t="shared" ca="1" si="0"/>
        <v>0.96855114748037552</v>
      </c>
      <c r="AF47" s="256">
        <f>IF(TabB4[[#This Row],[Lfd.
Nr. f.
Stich-
probe]]&lt;&gt;"",TabB4[[#This Row],[Zufalls-
zahl]],0)</f>
        <v>0</v>
      </c>
      <c r="AG47" s="257">
        <f>IF(TabB4[[#This Row],[Stich-
probe]]&gt;0,IF(TabB4[[#This Row],[Differenz
förderfähig/
eingereicht nach Prüfung ÖIF (€)]]&lt;&gt;0,1,0),0)</f>
        <v>0</v>
      </c>
      <c r="AH47" s="258">
        <f>IF(TabB4[[#This Row],[Stich-
probe]]=0,0,TabB4[[#This Row],[Stich-
probe]]*TabB4[[#This Row],[Differenz
förderfähig/
eingereicht nach Prüfung ÖIF (€)]]/TabB4[[#This Row],[eingereichter
Betrag (€)]]*-1)</f>
        <v>0</v>
      </c>
      <c r="AI47" s="2"/>
    </row>
    <row r="48" spans="2:35" x14ac:dyDescent="0.2">
      <c r="B48" s="2"/>
      <c r="C48" s="251">
        <f>IF(TabB4[[#This Row],[Zufalls-
zahl wenn
lfd. Nr.]]=0,0,IF(RANK(TabB4[[#This Row],[Zufalls-
zahl wenn
lfd. Nr.]],TabB4[Zufalls-
zahl wenn
lfd. Nr.])&lt;=TabB4[[#Totals],[Zufalls-
zahl]],1,0))</f>
        <v>0</v>
      </c>
      <c r="D48" s="194" t="s">
        <v>267</v>
      </c>
      <c r="E48" s="207">
        <v>42</v>
      </c>
      <c r="F48" s="7"/>
      <c r="G48" s="17"/>
      <c r="H48" s="35"/>
      <c r="I48" s="4"/>
      <c r="J48" s="4"/>
      <c r="K48" s="4"/>
      <c r="L48" s="128"/>
      <c r="M48" s="216"/>
      <c r="N48" s="252">
        <f>(TabB4[[#This Row],[förderfähiger 
Betrag nach Prüfung ÖIF (€)]]-TabB4[[#This Row],[eingereichter
Betrag (€)]])*IF(TabB4[[#This Row],[Stich-
probe]]&gt;0,1,0)</f>
        <v>0</v>
      </c>
      <c r="O48" s="215"/>
      <c r="P48" s="215"/>
      <c r="Q48" s="215"/>
      <c r="R48" s="253"/>
      <c r="S48" s="6"/>
      <c r="T48" s="6" t="str">
        <f>IF(ISERROR(VLOOKUP(TabB4[[#This Row],[Grund für Differenz]],Datenquelle!$F$3:$G$17,2,FALSE)),"",VLOOKUP(TabB4[[#This Row],[Grund für Differenz]],Datenquelle!$F$3:$G$17,2,FALSE))</f>
        <v/>
      </c>
      <c r="U48" s="253"/>
      <c r="V48" s="254"/>
      <c r="W48" s="254"/>
      <c r="X48" s="254"/>
      <c r="Y48" s="254"/>
      <c r="Z48" s="254"/>
      <c r="AA48" s="254"/>
      <c r="AB48" s="254"/>
      <c r="AC48" s="300"/>
      <c r="AD48" s="2" t="str">
        <f>IF(OR(TabB4[[#This Row],[eingereichter
Betrag (€)]]=0,TabB4[[#This Row],[eingereichter
Betrag (€)]]=""),"",COUNTA($L$6:$L48)-COUNTIF(($L$6:$L48),0))</f>
        <v/>
      </c>
      <c r="AE48" s="255">
        <f t="shared" ca="1" si="0"/>
        <v>0.4770426232966406</v>
      </c>
      <c r="AF48" s="256">
        <f>IF(TabB4[[#This Row],[Lfd.
Nr. f.
Stich-
probe]]&lt;&gt;"",TabB4[[#This Row],[Zufalls-
zahl]],0)</f>
        <v>0</v>
      </c>
      <c r="AG48" s="257">
        <f>IF(TabB4[[#This Row],[Stich-
probe]]&gt;0,IF(TabB4[[#This Row],[Differenz
förderfähig/
eingereicht nach Prüfung ÖIF (€)]]&lt;&gt;0,1,0),0)</f>
        <v>0</v>
      </c>
      <c r="AH48" s="258">
        <f>IF(TabB4[[#This Row],[Stich-
probe]]=0,0,TabB4[[#This Row],[Stich-
probe]]*TabB4[[#This Row],[Differenz
förderfähig/
eingereicht nach Prüfung ÖIF (€)]]/TabB4[[#This Row],[eingereichter
Betrag (€)]]*-1)</f>
        <v>0</v>
      </c>
      <c r="AI48" s="2"/>
    </row>
    <row r="49" spans="2:35" x14ac:dyDescent="0.2">
      <c r="B49" s="2"/>
      <c r="C49" s="251">
        <f>IF(TabB4[[#This Row],[Zufalls-
zahl wenn
lfd. Nr.]]=0,0,IF(RANK(TabB4[[#This Row],[Zufalls-
zahl wenn
lfd. Nr.]],TabB4[Zufalls-
zahl wenn
lfd. Nr.])&lt;=TabB4[[#Totals],[Zufalls-
zahl]],1,0))</f>
        <v>0</v>
      </c>
      <c r="D49" s="194" t="s">
        <v>267</v>
      </c>
      <c r="E49" s="207">
        <v>43</v>
      </c>
      <c r="F49" s="7"/>
      <c r="G49" s="17"/>
      <c r="H49" s="35"/>
      <c r="I49" s="4"/>
      <c r="J49" s="4"/>
      <c r="K49" s="4"/>
      <c r="L49" s="128"/>
      <c r="M49" s="216"/>
      <c r="N49" s="252">
        <f>(TabB4[[#This Row],[förderfähiger 
Betrag nach Prüfung ÖIF (€)]]-TabB4[[#This Row],[eingereichter
Betrag (€)]])*IF(TabB4[[#This Row],[Stich-
probe]]&gt;0,1,0)</f>
        <v>0</v>
      </c>
      <c r="O49" s="215"/>
      <c r="P49" s="215"/>
      <c r="Q49" s="215"/>
      <c r="R49" s="253"/>
      <c r="S49" s="6"/>
      <c r="T49" s="6" t="str">
        <f>IF(ISERROR(VLOOKUP(TabB4[[#This Row],[Grund für Differenz]],Datenquelle!$F$3:$G$17,2,FALSE)),"",VLOOKUP(TabB4[[#This Row],[Grund für Differenz]],Datenquelle!$F$3:$G$17,2,FALSE))</f>
        <v/>
      </c>
      <c r="U49" s="253"/>
      <c r="V49" s="254"/>
      <c r="W49" s="254"/>
      <c r="X49" s="254"/>
      <c r="Y49" s="254"/>
      <c r="Z49" s="254"/>
      <c r="AA49" s="254"/>
      <c r="AB49" s="254"/>
      <c r="AC49" s="300"/>
      <c r="AD49" s="2" t="str">
        <f>IF(OR(TabB4[[#This Row],[eingereichter
Betrag (€)]]=0,TabB4[[#This Row],[eingereichter
Betrag (€)]]=""),"",COUNTA($L$6:$L49)-COUNTIF(($L$6:$L49),0))</f>
        <v/>
      </c>
      <c r="AE49" s="255">
        <f t="shared" ca="1" si="0"/>
        <v>0.50129920470108846</v>
      </c>
      <c r="AF49" s="256">
        <f>IF(TabB4[[#This Row],[Lfd.
Nr. f.
Stich-
probe]]&lt;&gt;"",TabB4[[#This Row],[Zufalls-
zahl]],0)</f>
        <v>0</v>
      </c>
      <c r="AG49" s="257">
        <f>IF(TabB4[[#This Row],[Stich-
probe]]&gt;0,IF(TabB4[[#This Row],[Differenz
förderfähig/
eingereicht nach Prüfung ÖIF (€)]]&lt;&gt;0,1,0),0)</f>
        <v>0</v>
      </c>
      <c r="AH49" s="258">
        <f>IF(TabB4[[#This Row],[Stich-
probe]]=0,0,TabB4[[#This Row],[Stich-
probe]]*TabB4[[#This Row],[Differenz
förderfähig/
eingereicht nach Prüfung ÖIF (€)]]/TabB4[[#This Row],[eingereichter
Betrag (€)]]*-1)</f>
        <v>0</v>
      </c>
      <c r="AI49" s="2"/>
    </row>
    <row r="50" spans="2:35" x14ac:dyDescent="0.2">
      <c r="B50" s="2"/>
      <c r="C50" s="251">
        <f>IF(TabB4[[#This Row],[Zufalls-
zahl wenn
lfd. Nr.]]=0,0,IF(RANK(TabB4[[#This Row],[Zufalls-
zahl wenn
lfd. Nr.]],TabB4[Zufalls-
zahl wenn
lfd. Nr.])&lt;=TabB4[[#Totals],[Zufalls-
zahl]],1,0))</f>
        <v>0</v>
      </c>
      <c r="D50" s="194" t="s">
        <v>267</v>
      </c>
      <c r="E50" s="207">
        <v>44</v>
      </c>
      <c r="F50" s="7"/>
      <c r="G50" s="17"/>
      <c r="H50" s="35"/>
      <c r="I50" s="4"/>
      <c r="J50" s="4"/>
      <c r="K50" s="4"/>
      <c r="L50" s="128"/>
      <c r="M50" s="216"/>
      <c r="N50" s="252">
        <f>(TabB4[[#This Row],[förderfähiger 
Betrag nach Prüfung ÖIF (€)]]-TabB4[[#This Row],[eingereichter
Betrag (€)]])*IF(TabB4[[#This Row],[Stich-
probe]]&gt;0,1,0)</f>
        <v>0</v>
      </c>
      <c r="O50" s="215"/>
      <c r="P50" s="215"/>
      <c r="Q50" s="215"/>
      <c r="R50" s="253"/>
      <c r="S50" s="6"/>
      <c r="T50" s="6" t="str">
        <f>IF(ISERROR(VLOOKUP(TabB4[[#This Row],[Grund für Differenz]],Datenquelle!$F$3:$G$17,2,FALSE)),"",VLOOKUP(TabB4[[#This Row],[Grund für Differenz]],Datenquelle!$F$3:$G$17,2,FALSE))</f>
        <v/>
      </c>
      <c r="U50" s="253"/>
      <c r="V50" s="254"/>
      <c r="W50" s="254"/>
      <c r="X50" s="254"/>
      <c r="Y50" s="254"/>
      <c r="Z50" s="254"/>
      <c r="AA50" s="254"/>
      <c r="AB50" s="254"/>
      <c r="AC50" s="300"/>
      <c r="AD50" s="2" t="str">
        <f>IF(OR(TabB4[[#This Row],[eingereichter
Betrag (€)]]=0,TabB4[[#This Row],[eingereichter
Betrag (€)]]=""),"",COUNTA($L$6:$L50)-COUNTIF(($L$6:$L50),0))</f>
        <v/>
      </c>
      <c r="AE50" s="255">
        <f t="shared" ca="1" si="0"/>
        <v>0.98096175407688557</v>
      </c>
      <c r="AF50" s="256">
        <f>IF(TabB4[[#This Row],[Lfd.
Nr. f.
Stich-
probe]]&lt;&gt;"",TabB4[[#This Row],[Zufalls-
zahl]],0)</f>
        <v>0</v>
      </c>
      <c r="AG50" s="257">
        <f>IF(TabB4[[#This Row],[Stich-
probe]]&gt;0,IF(TabB4[[#This Row],[Differenz
förderfähig/
eingereicht nach Prüfung ÖIF (€)]]&lt;&gt;0,1,0),0)</f>
        <v>0</v>
      </c>
      <c r="AH50" s="258">
        <f>IF(TabB4[[#This Row],[Stich-
probe]]=0,0,TabB4[[#This Row],[Stich-
probe]]*TabB4[[#This Row],[Differenz
förderfähig/
eingereicht nach Prüfung ÖIF (€)]]/TabB4[[#This Row],[eingereichter
Betrag (€)]]*-1)</f>
        <v>0</v>
      </c>
      <c r="AI50" s="2"/>
    </row>
    <row r="51" spans="2:35" x14ac:dyDescent="0.2">
      <c r="B51" s="2"/>
      <c r="C51" s="251">
        <f>IF(TabB4[[#This Row],[Zufalls-
zahl wenn
lfd. Nr.]]=0,0,IF(RANK(TabB4[[#This Row],[Zufalls-
zahl wenn
lfd. Nr.]],TabB4[Zufalls-
zahl wenn
lfd. Nr.])&lt;=TabB4[[#Totals],[Zufalls-
zahl]],1,0))</f>
        <v>0</v>
      </c>
      <c r="D51" s="194" t="s">
        <v>267</v>
      </c>
      <c r="E51" s="207">
        <v>45</v>
      </c>
      <c r="F51" s="7"/>
      <c r="G51" s="17"/>
      <c r="H51" s="35"/>
      <c r="I51" s="4"/>
      <c r="J51" s="4"/>
      <c r="K51" s="4"/>
      <c r="L51" s="128"/>
      <c r="M51" s="216"/>
      <c r="N51" s="252">
        <f>(TabB4[[#This Row],[förderfähiger 
Betrag nach Prüfung ÖIF (€)]]-TabB4[[#This Row],[eingereichter
Betrag (€)]])*IF(TabB4[[#This Row],[Stich-
probe]]&gt;0,1,0)</f>
        <v>0</v>
      </c>
      <c r="O51" s="215"/>
      <c r="P51" s="215"/>
      <c r="Q51" s="215"/>
      <c r="R51" s="253"/>
      <c r="S51" s="6"/>
      <c r="T51" s="6" t="str">
        <f>IF(ISERROR(VLOOKUP(TabB4[[#This Row],[Grund für Differenz]],Datenquelle!$F$3:$G$17,2,FALSE)),"",VLOOKUP(TabB4[[#This Row],[Grund für Differenz]],Datenquelle!$F$3:$G$17,2,FALSE))</f>
        <v/>
      </c>
      <c r="U51" s="253"/>
      <c r="V51" s="254"/>
      <c r="W51" s="254"/>
      <c r="X51" s="254"/>
      <c r="Y51" s="254"/>
      <c r="Z51" s="254"/>
      <c r="AA51" s="254"/>
      <c r="AB51" s="254"/>
      <c r="AC51" s="300"/>
      <c r="AD51" s="2" t="str">
        <f>IF(OR(TabB4[[#This Row],[eingereichter
Betrag (€)]]=0,TabB4[[#This Row],[eingereichter
Betrag (€)]]=""),"",COUNTA($L$6:$L51)-COUNTIF(($L$6:$L51),0))</f>
        <v/>
      </c>
      <c r="AE51" s="255">
        <f t="shared" ca="1" si="0"/>
        <v>0.26166366777810735</v>
      </c>
      <c r="AF51" s="256">
        <f>IF(TabB4[[#This Row],[Lfd.
Nr. f.
Stich-
probe]]&lt;&gt;"",TabB4[[#This Row],[Zufalls-
zahl]],0)</f>
        <v>0</v>
      </c>
      <c r="AG51" s="257">
        <f>IF(TabB4[[#This Row],[Stich-
probe]]&gt;0,IF(TabB4[[#This Row],[Differenz
förderfähig/
eingereicht nach Prüfung ÖIF (€)]]&lt;&gt;0,1,0),0)</f>
        <v>0</v>
      </c>
      <c r="AH51" s="258">
        <f>IF(TabB4[[#This Row],[Stich-
probe]]=0,0,TabB4[[#This Row],[Stich-
probe]]*TabB4[[#This Row],[Differenz
förderfähig/
eingereicht nach Prüfung ÖIF (€)]]/TabB4[[#This Row],[eingereichter
Betrag (€)]]*-1)</f>
        <v>0</v>
      </c>
      <c r="AI51" s="2"/>
    </row>
    <row r="52" spans="2:35" x14ac:dyDescent="0.2">
      <c r="B52" s="2"/>
      <c r="C52" s="251">
        <f>IF(TabB4[[#This Row],[Zufalls-
zahl wenn
lfd. Nr.]]=0,0,IF(RANK(TabB4[[#This Row],[Zufalls-
zahl wenn
lfd. Nr.]],TabB4[Zufalls-
zahl wenn
lfd. Nr.])&lt;=TabB4[[#Totals],[Zufalls-
zahl]],1,0))</f>
        <v>0</v>
      </c>
      <c r="D52" s="194" t="s">
        <v>267</v>
      </c>
      <c r="E52" s="207">
        <v>46</v>
      </c>
      <c r="F52" s="7"/>
      <c r="G52" s="17"/>
      <c r="H52" s="35"/>
      <c r="I52" s="4"/>
      <c r="J52" s="4"/>
      <c r="K52" s="4"/>
      <c r="L52" s="128"/>
      <c r="M52" s="216"/>
      <c r="N52" s="252">
        <f>(TabB4[[#This Row],[förderfähiger 
Betrag nach Prüfung ÖIF (€)]]-TabB4[[#This Row],[eingereichter
Betrag (€)]])*IF(TabB4[[#This Row],[Stich-
probe]]&gt;0,1,0)</f>
        <v>0</v>
      </c>
      <c r="O52" s="215"/>
      <c r="P52" s="215"/>
      <c r="Q52" s="215"/>
      <c r="R52" s="253"/>
      <c r="S52" s="6"/>
      <c r="T52" s="6" t="str">
        <f>IF(ISERROR(VLOOKUP(TabB4[[#This Row],[Grund für Differenz]],Datenquelle!$F$3:$G$17,2,FALSE)),"",VLOOKUP(TabB4[[#This Row],[Grund für Differenz]],Datenquelle!$F$3:$G$17,2,FALSE))</f>
        <v/>
      </c>
      <c r="U52" s="253"/>
      <c r="V52" s="254"/>
      <c r="W52" s="254"/>
      <c r="X52" s="254"/>
      <c r="Y52" s="254"/>
      <c r="Z52" s="254"/>
      <c r="AA52" s="254"/>
      <c r="AB52" s="254"/>
      <c r="AC52" s="300"/>
      <c r="AD52" s="2" t="str">
        <f>IF(OR(TabB4[[#This Row],[eingereichter
Betrag (€)]]=0,TabB4[[#This Row],[eingereichter
Betrag (€)]]=""),"",COUNTA($L$6:$L52)-COUNTIF(($L$6:$L52),0))</f>
        <v/>
      </c>
      <c r="AE52" s="255">
        <f t="shared" ca="1" si="0"/>
        <v>0.69755435516707254</v>
      </c>
      <c r="AF52" s="256">
        <f>IF(TabB4[[#This Row],[Lfd.
Nr. f.
Stich-
probe]]&lt;&gt;"",TabB4[[#This Row],[Zufalls-
zahl]],0)</f>
        <v>0</v>
      </c>
      <c r="AG52" s="257">
        <f>IF(TabB4[[#This Row],[Stich-
probe]]&gt;0,IF(TabB4[[#This Row],[Differenz
förderfähig/
eingereicht nach Prüfung ÖIF (€)]]&lt;&gt;0,1,0),0)</f>
        <v>0</v>
      </c>
      <c r="AH52" s="258">
        <f>IF(TabB4[[#This Row],[Stich-
probe]]=0,0,TabB4[[#This Row],[Stich-
probe]]*TabB4[[#This Row],[Differenz
förderfähig/
eingereicht nach Prüfung ÖIF (€)]]/TabB4[[#This Row],[eingereichter
Betrag (€)]]*-1)</f>
        <v>0</v>
      </c>
      <c r="AI52" s="2"/>
    </row>
    <row r="53" spans="2:35" x14ac:dyDescent="0.2">
      <c r="B53" s="2"/>
      <c r="C53" s="251">
        <f>IF(TabB4[[#This Row],[Zufalls-
zahl wenn
lfd. Nr.]]=0,0,IF(RANK(TabB4[[#This Row],[Zufalls-
zahl wenn
lfd. Nr.]],TabB4[Zufalls-
zahl wenn
lfd. Nr.])&lt;=TabB4[[#Totals],[Zufalls-
zahl]],1,0))</f>
        <v>0</v>
      </c>
      <c r="D53" s="194" t="s">
        <v>267</v>
      </c>
      <c r="E53" s="207">
        <v>47</v>
      </c>
      <c r="F53" s="7"/>
      <c r="G53" s="17"/>
      <c r="H53" s="35"/>
      <c r="I53" s="4"/>
      <c r="J53" s="4"/>
      <c r="K53" s="4"/>
      <c r="L53" s="128"/>
      <c r="M53" s="216"/>
      <c r="N53" s="252">
        <f>(TabB4[[#This Row],[förderfähiger 
Betrag nach Prüfung ÖIF (€)]]-TabB4[[#This Row],[eingereichter
Betrag (€)]])*IF(TabB4[[#This Row],[Stich-
probe]]&gt;0,1,0)</f>
        <v>0</v>
      </c>
      <c r="O53" s="215"/>
      <c r="P53" s="215"/>
      <c r="Q53" s="215"/>
      <c r="R53" s="253"/>
      <c r="S53" s="6"/>
      <c r="T53" s="6" t="str">
        <f>IF(ISERROR(VLOOKUP(TabB4[[#This Row],[Grund für Differenz]],Datenquelle!$F$3:$G$17,2,FALSE)),"",VLOOKUP(TabB4[[#This Row],[Grund für Differenz]],Datenquelle!$F$3:$G$17,2,FALSE))</f>
        <v/>
      </c>
      <c r="U53" s="253"/>
      <c r="V53" s="254"/>
      <c r="W53" s="254"/>
      <c r="X53" s="254"/>
      <c r="Y53" s="254"/>
      <c r="Z53" s="254"/>
      <c r="AA53" s="254"/>
      <c r="AB53" s="254"/>
      <c r="AC53" s="300"/>
      <c r="AD53" s="2" t="str">
        <f>IF(OR(TabB4[[#This Row],[eingereichter
Betrag (€)]]=0,TabB4[[#This Row],[eingereichter
Betrag (€)]]=""),"",COUNTA($L$6:$L53)-COUNTIF(($L$6:$L53),0))</f>
        <v/>
      </c>
      <c r="AE53" s="255">
        <f t="shared" ca="1" si="0"/>
        <v>0.99895819332246094</v>
      </c>
      <c r="AF53" s="256">
        <f>IF(TabB4[[#This Row],[Lfd.
Nr. f.
Stich-
probe]]&lt;&gt;"",TabB4[[#This Row],[Zufalls-
zahl]],0)</f>
        <v>0</v>
      </c>
      <c r="AG53" s="257">
        <f>IF(TabB4[[#This Row],[Stich-
probe]]&gt;0,IF(TabB4[[#This Row],[Differenz
förderfähig/
eingereicht nach Prüfung ÖIF (€)]]&lt;&gt;0,1,0),0)</f>
        <v>0</v>
      </c>
      <c r="AH53" s="258">
        <f>IF(TabB4[[#This Row],[Stich-
probe]]=0,0,TabB4[[#This Row],[Stich-
probe]]*TabB4[[#This Row],[Differenz
förderfähig/
eingereicht nach Prüfung ÖIF (€)]]/TabB4[[#This Row],[eingereichter
Betrag (€)]]*-1)</f>
        <v>0</v>
      </c>
      <c r="AI53" s="2"/>
    </row>
    <row r="54" spans="2:35" x14ac:dyDescent="0.2">
      <c r="B54" s="2"/>
      <c r="C54" s="251">
        <f>IF(TabB4[[#This Row],[Zufalls-
zahl wenn
lfd. Nr.]]=0,0,IF(RANK(TabB4[[#This Row],[Zufalls-
zahl wenn
lfd. Nr.]],TabB4[Zufalls-
zahl wenn
lfd. Nr.])&lt;=TabB4[[#Totals],[Zufalls-
zahl]],1,0))</f>
        <v>0</v>
      </c>
      <c r="D54" s="194" t="s">
        <v>267</v>
      </c>
      <c r="E54" s="207">
        <v>48</v>
      </c>
      <c r="F54" s="7"/>
      <c r="G54" s="17"/>
      <c r="H54" s="35"/>
      <c r="I54" s="4"/>
      <c r="J54" s="4"/>
      <c r="K54" s="4"/>
      <c r="L54" s="128"/>
      <c r="M54" s="216"/>
      <c r="N54" s="252">
        <f>(TabB4[[#This Row],[förderfähiger 
Betrag nach Prüfung ÖIF (€)]]-TabB4[[#This Row],[eingereichter
Betrag (€)]])*IF(TabB4[[#This Row],[Stich-
probe]]&gt;0,1,0)</f>
        <v>0</v>
      </c>
      <c r="O54" s="215"/>
      <c r="P54" s="215"/>
      <c r="Q54" s="215"/>
      <c r="R54" s="253"/>
      <c r="S54" s="6"/>
      <c r="T54" s="6" t="str">
        <f>IF(ISERROR(VLOOKUP(TabB4[[#This Row],[Grund für Differenz]],Datenquelle!$F$3:$G$17,2,FALSE)),"",VLOOKUP(TabB4[[#This Row],[Grund für Differenz]],Datenquelle!$F$3:$G$17,2,FALSE))</f>
        <v/>
      </c>
      <c r="U54" s="253"/>
      <c r="V54" s="254"/>
      <c r="W54" s="254"/>
      <c r="X54" s="254"/>
      <c r="Y54" s="254"/>
      <c r="Z54" s="254"/>
      <c r="AA54" s="254"/>
      <c r="AB54" s="254"/>
      <c r="AC54" s="300"/>
      <c r="AD54" s="2" t="str">
        <f>IF(OR(TabB4[[#This Row],[eingereichter
Betrag (€)]]=0,TabB4[[#This Row],[eingereichter
Betrag (€)]]=""),"",COUNTA($L$6:$L54)-COUNTIF(($L$6:$L54),0))</f>
        <v/>
      </c>
      <c r="AE54" s="255">
        <f t="shared" ca="1" si="0"/>
        <v>0.70637888695031492</v>
      </c>
      <c r="AF54" s="256">
        <f>IF(TabB4[[#This Row],[Lfd.
Nr. f.
Stich-
probe]]&lt;&gt;"",TabB4[[#This Row],[Zufalls-
zahl]],0)</f>
        <v>0</v>
      </c>
      <c r="AG54" s="257">
        <f>IF(TabB4[[#This Row],[Stich-
probe]]&gt;0,IF(TabB4[[#This Row],[Differenz
förderfähig/
eingereicht nach Prüfung ÖIF (€)]]&lt;&gt;0,1,0),0)</f>
        <v>0</v>
      </c>
      <c r="AH54" s="258">
        <f>IF(TabB4[[#This Row],[Stich-
probe]]=0,0,TabB4[[#This Row],[Stich-
probe]]*TabB4[[#This Row],[Differenz
förderfähig/
eingereicht nach Prüfung ÖIF (€)]]/TabB4[[#This Row],[eingereichter
Betrag (€)]]*-1)</f>
        <v>0</v>
      </c>
      <c r="AI54" s="2"/>
    </row>
    <row r="55" spans="2:35" x14ac:dyDescent="0.2">
      <c r="B55" s="2"/>
      <c r="C55" s="251">
        <f>IF(TabB4[[#This Row],[Zufalls-
zahl wenn
lfd. Nr.]]=0,0,IF(RANK(TabB4[[#This Row],[Zufalls-
zahl wenn
lfd. Nr.]],TabB4[Zufalls-
zahl wenn
lfd. Nr.])&lt;=TabB4[[#Totals],[Zufalls-
zahl]],1,0))</f>
        <v>0</v>
      </c>
      <c r="D55" s="194" t="s">
        <v>267</v>
      </c>
      <c r="E55" s="207">
        <v>49</v>
      </c>
      <c r="F55" s="7"/>
      <c r="G55" s="17"/>
      <c r="H55" s="35"/>
      <c r="I55" s="4"/>
      <c r="J55" s="4"/>
      <c r="K55" s="4"/>
      <c r="L55" s="128"/>
      <c r="M55" s="216"/>
      <c r="N55" s="252">
        <f>(TabB4[[#This Row],[förderfähiger 
Betrag nach Prüfung ÖIF (€)]]-TabB4[[#This Row],[eingereichter
Betrag (€)]])*IF(TabB4[[#This Row],[Stich-
probe]]&gt;0,1,0)</f>
        <v>0</v>
      </c>
      <c r="O55" s="215"/>
      <c r="P55" s="215"/>
      <c r="Q55" s="215"/>
      <c r="R55" s="253"/>
      <c r="S55" s="6"/>
      <c r="T55" s="6" t="str">
        <f>IF(ISERROR(VLOOKUP(TabB4[[#This Row],[Grund für Differenz]],Datenquelle!$F$3:$G$17,2,FALSE)),"",VLOOKUP(TabB4[[#This Row],[Grund für Differenz]],Datenquelle!$F$3:$G$17,2,FALSE))</f>
        <v/>
      </c>
      <c r="U55" s="253"/>
      <c r="V55" s="254"/>
      <c r="W55" s="254"/>
      <c r="X55" s="254"/>
      <c r="Y55" s="254"/>
      <c r="Z55" s="254"/>
      <c r="AA55" s="254"/>
      <c r="AB55" s="254"/>
      <c r="AC55" s="300"/>
      <c r="AD55" s="2" t="str">
        <f>IF(OR(TabB4[[#This Row],[eingereichter
Betrag (€)]]=0,TabB4[[#This Row],[eingereichter
Betrag (€)]]=""),"",COUNTA($L$6:$L55)-COUNTIF(($L$6:$L55),0))</f>
        <v/>
      </c>
      <c r="AE55" s="255">
        <f t="shared" ca="1" si="0"/>
        <v>0.11922407439246618</v>
      </c>
      <c r="AF55" s="256">
        <f>IF(TabB4[[#This Row],[Lfd.
Nr. f.
Stich-
probe]]&lt;&gt;"",TabB4[[#This Row],[Zufalls-
zahl]],0)</f>
        <v>0</v>
      </c>
      <c r="AG55" s="257">
        <f>IF(TabB4[[#This Row],[Stich-
probe]]&gt;0,IF(TabB4[[#This Row],[Differenz
förderfähig/
eingereicht nach Prüfung ÖIF (€)]]&lt;&gt;0,1,0),0)</f>
        <v>0</v>
      </c>
      <c r="AH55" s="258">
        <f>IF(TabB4[[#This Row],[Stich-
probe]]=0,0,TabB4[[#This Row],[Stich-
probe]]*TabB4[[#This Row],[Differenz
förderfähig/
eingereicht nach Prüfung ÖIF (€)]]/TabB4[[#This Row],[eingereichter
Betrag (€)]]*-1)</f>
        <v>0</v>
      </c>
      <c r="AI55" s="2"/>
    </row>
    <row r="56" spans="2:35" x14ac:dyDescent="0.2">
      <c r="B56" s="2"/>
      <c r="C56" s="251">
        <f>IF(TabB4[[#This Row],[Zufalls-
zahl wenn
lfd. Nr.]]=0,0,IF(RANK(TabB4[[#This Row],[Zufalls-
zahl wenn
lfd. Nr.]],TabB4[Zufalls-
zahl wenn
lfd. Nr.])&lt;=TabB4[[#Totals],[Zufalls-
zahl]],1,0))</f>
        <v>0</v>
      </c>
      <c r="D56" s="194" t="s">
        <v>267</v>
      </c>
      <c r="E56" s="207">
        <v>50</v>
      </c>
      <c r="F56" s="7"/>
      <c r="G56" s="17"/>
      <c r="H56" s="35"/>
      <c r="I56" s="4"/>
      <c r="J56" s="4"/>
      <c r="K56" s="4"/>
      <c r="L56" s="128"/>
      <c r="M56" s="216"/>
      <c r="N56" s="252">
        <f>(TabB4[[#This Row],[förderfähiger 
Betrag nach Prüfung ÖIF (€)]]-TabB4[[#This Row],[eingereichter
Betrag (€)]])*IF(TabB4[[#This Row],[Stich-
probe]]&gt;0,1,0)</f>
        <v>0</v>
      </c>
      <c r="O56" s="215"/>
      <c r="P56" s="215"/>
      <c r="Q56" s="215"/>
      <c r="R56" s="253"/>
      <c r="S56" s="6"/>
      <c r="T56" s="6" t="str">
        <f>IF(ISERROR(VLOOKUP(TabB4[[#This Row],[Grund für Differenz]],Datenquelle!$F$3:$G$17,2,FALSE)),"",VLOOKUP(TabB4[[#This Row],[Grund für Differenz]],Datenquelle!$F$3:$G$17,2,FALSE))</f>
        <v/>
      </c>
      <c r="U56" s="253"/>
      <c r="V56" s="259"/>
      <c r="W56" s="259"/>
      <c r="X56" s="259"/>
      <c r="Y56" s="259"/>
      <c r="Z56" s="259"/>
      <c r="AA56" s="259"/>
      <c r="AB56" s="259"/>
      <c r="AC56" s="300"/>
      <c r="AD56" s="2" t="str">
        <f>IF(OR(TabB4[[#This Row],[eingereichter
Betrag (€)]]=0,TabB4[[#This Row],[eingereichter
Betrag (€)]]=""),"",COUNTA($L$6:$L56)-COUNTIF(($L$6:$L56),0))</f>
        <v/>
      </c>
      <c r="AE56" s="255">
        <f t="shared" ca="1" si="0"/>
        <v>0.76350527342852037</v>
      </c>
      <c r="AF56" s="256">
        <f>IF(TabB4[[#This Row],[Lfd.
Nr. f.
Stich-
probe]]&lt;&gt;"",TabB4[[#This Row],[Zufalls-
zahl]],0)</f>
        <v>0</v>
      </c>
      <c r="AG56" s="257">
        <f>IF(TabB4[[#This Row],[Stich-
probe]]&gt;0,IF(TabB4[[#This Row],[Differenz
förderfähig/
eingereicht nach Prüfung ÖIF (€)]]&lt;&gt;0,1,0),0)</f>
        <v>0</v>
      </c>
      <c r="AH56" s="258">
        <f>IF(TabB4[[#This Row],[Stich-
probe]]=0,0,TabB4[[#This Row],[Stich-
probe]]*TabB4[[#This Row],[Differenz
förderfähig/
eingereicht nach Prüfung ÖIF (€)]]/TabB4[[#This Row],[eingereichter
Betrag (€)]]*-1)</f>
        <v>0</v>
      </c>
      <c r="AI56" s="2"/>
    </row>
    <row r="57" spans="2:35" x14ac:dyDescent="0.2">
      <c r="B57" s="2"/>
      <c r="C57" s="251">
        <f>IF(TabB4[[#This Row],[Zufalls-
zahl wenn
lfd. Nr.]]=0,0,IF(RANK(TabB4[[#This Row],[Zufalls-
zahl wenn
lfd. Nr.]],TabB4[Zufalls-
zahl wenn
lfd. Nr.])&lt;=TabB4[[#Totals],[Zufalls-
zahl]],1,0))</f>
        <v>0</v>
      </c>
      <c r="D57" s="194" t="s">
        <v>267</v>
      </c>
      <c r="E57" s="207">
        <v>51</v>
      </c>
      <c r="F57" s="7"/>
      <c r="G57" s="17"/>
      <c r="H57" s="35"/>
      <c r="I57" s="4"/>
      <c r="J57" s="4"/>
      <c r="K57" s="4"/>
      <c r="L57" s="128"/>
      <c r="M57" s="216"/>
      <c r="N57" s="252">
        <f>(TabB4[[#This Row],[förderfähiger 
Betrag nach Prüfung ÖIF (€)]]-TabB4[[#This Row],[eingereichter
Betrag (€)]])*IF(TabB4[[#This Row],[Stich-
probe]]&gt;0,1,0)</f>
        <v>0</v>
      </c>
      <c r="O57" s="215"/>
      <c r="P57" s="215"/>
      <c r="Q57" s="215"/>
      <c r="R57" s="253"/>
      <c r="S57" s="6"/>
      <c r="T57" s="6" t="str">
        <f>IF(ISERROR(VLOOKUP(TabB4[[#This Row],[Grund für Differenz]],Datenquelle!$F$3:$G$17,2,FALSE)),"",VLOOKUP(TabB4[[#This Row],[Grund für Differenz]],Datenquelle!$F$3:$G$17,2,FALSE))</f>
        <v/>
      </c>
      <c r="U57" s="253"/>
      <c r="V57" s="259"/>
      <c r="W57" s="259"/>
      <c r="X57" s="259"/>
      <c r="Y57" s="259"/>
      <c r="Z57" s="259"/>
      <c r="AA57" s="259"/>
      <c r="AB57" s="259"/>
      <c r="AC57" s="300"/>
      <c r="AD57" s="251" t="str">
        <f>IF(OR(TabB4[[#This Row],[eingereichter
Betrag (€)]]=0,TabB4[[#This Row],[eingereichter
Betrag (€)]]=""),"",COUNTA($L$6:$L57)-COUNTIF(($L$6:$L57),0))</f>
        <v/>
      </c>
      <c r="AE57" s="255">
        <f t="shared" ca="1" si="0"/>
        <v>0.41573550755922495</v>
      </c>
      <c r="AF57" s="256">
        <f>IF(TabB4[[#This Row],[Lfd.
Nr. f.
Stich-
probe]]&lt;&gt;"",TabB4[[#This Row],[Zufalls-
zahl]],0)</f>
        <v>0</v>
      </c>
      <c r="AG57" s="257">
        <f>IF(TabB4[[#This Row],[Stich-
probe]]&gt;0,IF(TabB4[[#This Row],[Differenz
förderfähig/
eingereicht nach Prüfung ÖIF (€)]]&lt;&gt;0,1,0),0)</f>
        <v>0</v>
      </c>
      <c r="AH57" s="258">
        <f>IF(TabB4[[#This Row],[Stich-
probe]]=0,0,TabB4[[#This Row],[Stich-
probe]]*TabB4[[#This Row],[Differenz
förderfähig/
eingereicht nach Prüfung ÖIF (€)]]/TabB4[[#This Row],[eingereichter
Betrag (€)]]*-1)</f>
        <v>0</v>
      </c>
      <c r="AI57" s="2"/>
    </row>
    <row r="58" spans="2:35" x14ac:dyDescent="0.2">
      <c r="B58" s="2"/>
      <c r="C58" s="251">
        <f>IF(TabB4[[#This Row],[Zufalls-
zahl wenn
lfd. Nr.]]=0,0,IF(RANK(TabB4[[#This Row],[Zufalls-
zahl wenn
lfd. Nr.]],TabB4[Zufalls-
zahl wenn
lfd. Nr.])&lt;=TabB4[[#Totals],[Zufalls-
zahl]],1,0))</f>
        <v>0</v>
      </c>
      <c r="D58" s="194" t="s">
        <v>267</v>
      </c>
      <c r="E58" s="207">
        <v>52</v>
      </c>
      <c r="F58" s="7"/>
      <c r="G58" s="17"/>
      <c r="H58" s="35"/>
      <c r="I58" s="4"/>
      <c r="J58" s="4"/>
      <c r="K58" s="4"/>
      <c r="L58" s="128"/>
      <c r="M58" s="216"/>
      <c r="N58" s="252">
        <f>(TabB4[[#This Row],[förderfähiger 
Betrag nach Prüfung ÖIF (€)]]-TabB4[[#This Row],[eingereichter
Betrag (€)]])*IF(TabB4[[#This Row],[Stich-
probe]]&gt;0,1,0)</f>
        <v>0</v>
      </c>
      <c r="O58" s="215"/>
      <c r="P58" s="215"/>
      <c r="Q58" s="215"/>
      <c r="R58" s="253"/>
      <c r="S58" s="6"/>
      <c r="T58" s="6" t="str">
        <f>IF(ISERROR(VLOOKUP(TabB4[[#This Row],[Grund für Differenz]],Datenquelle!$F$3:$G$17,2,FALSE)),"",VLOOKUP(TabB4[[#This Row],[Grund für Differenz]],Datenquelle!$F$3:$G$17,2,FALSE))</f>
        <v/>
      </c>
      <c r="U58" s="253"/>
      <c r="V58" s="259"/>
      <c r="W58" s="259"/>
      <c r="X58" s="259"/>
      <c r="Y58" s="259"/>
      <c r="Z58" s="259"/>
      <c r="AA58" s="259"/>
      <c r="AB58" s="259"/>
      <c r="AC58" s="300"/>
      <c r="AD58" s="251" t="str">
        <f>IF(OR(TabB4[[#This Row],[eingereichter
Betrag (€)]]=0,TabB4[[#This Row],[eingereichter
Betrag (€)]]=""),"",COUNTA($L$6:$L58)-COUNTIF(($L$6:$L58),0))</f>
        <v/>
      </c>
      <c r="AE58" s="255">
        <f t="shared" ca="1" si="0"/>
        <v>0.19334664625914377</v>
      </c>
      <c r="AF58" s="256">
        <f>IF(TabB4[[#This Row],[Lfd.
Nr. f.
Stich-
probe]]&lt;&gt;"",TabB4[[#This Row],[Zufalls-
zahl]],0)</f>
        <v>0</v>
      </c>
      <c r="AG58" s="257">
        <f>IF(TabB4[[#This Row],[Stich-
probe]]&gt;0,IF(TabB4[[#This Row],[Differenz
förderfähig/
eingereicht nach Prüfung ÖIF (€)]]&lt;&gt;0,1,0),0)</f>
        <v>0</v>
      </c>
      <c r="AH58" s="258">
        <f>IF(TabB4[[#This Row],[Stich-
probe]]=0,0,TabB4[[#This Row],[Stich-
probe]]*TabB4[[#This Row],[Differenz
förderfähig/
eingereicht nach Prüfung ÖIF (€)]]/TabB4[[#This Row],[eingereichter
Betrag (€)]]*-1)</f>
        <v>0</v>
      </c>
      <c r="AI58" s="2"/>
    </row>
    <row r="59" spans="2:35" x14ac:dyDescent="0.2">
      <c r="B59" s="2"/>
      <c r="C59" s="251">
        <f>IF(TabB4[[#This Row],[Zufalls-
zahl wenn
lfd. Nr.]]=0,0,IF(RANK(TabB4[[#This Row],[Zufalls-
zahl wenn
lfd. Nr.]],TabB4[Zufalls-
zahl wenn
lfd. Nr.])&lt;=TabB4[[#Totals],[Zufalls-
zahl]],1,0))</f>
        <v>0</v>
      </c>
      <c r="D59" s="194" t="s">
        <v>267</v>
      </c>
      <c r="E59" s="207">
        <v>53</v>
      </c>
      <c r="F59" s="7"/>
      <c r="G59" s="17"/>
      <c r="H59" s="35"/>
      <c r="I59" s="4"/>
      <c r="J59" s="4"/>
      <c r="K59" s="4"/>
      <c r="L59" s="128"/>
      <c r="M59" s="216"/>
      <c r="N59" s="252">
        <f>(TabB4[[#This Row],[förderfähiger 
Betrag nach Prüfung ÖIF (€)]]-TabB4[[#This Row],[eingereichter
Betrag (€)]])*IF(TabB4[[#This Row],[Stich-
probe]]&gt;0,1,0)</f>
        <v>0</v>
      </c>
      <c r="O59" s="215"/>
      <c r="P59" s="215"/>
      <c r="Q59" s="215"/>
      <c r="R59" s="253"/>
      <c r="S59" s="6"/>
      <c r="T59" s="6" t="str">
        <f>IF(ISERROR(VLOOKUP(TabB4[[#This Row],[Grund für Differenz]],Datenquelle!$F$3:$G$17,2,FALSE)),"",VLOOKUP(TabB4[[#This Row],[Grund für Differenz]],Datenquelle!$F$3:$G$17,2,FALSE))</f>
        <v/>
      </c>
      <c r="U59" s="253"/>
      <c r="V59" s="259"/>
      <c r="W59" s="259"/>
      <c r="X59" s="259"/>
      <c r="Y59" s="259"/>
      <c r="Z59" s="259"/>
      <c r="AA59" s="259"/>
      <c r="AB59" s="259"/>
      <c r="AC59" s="300"/>
      <c r="AD59" s="251" t="str">
        <f>IF(OR(TabB4[[#This Row],[eingereichter
Betrag (€)]]=0,TabB4[[#This Row],[eingereichter
Betrag (€)]]=""),"",COUNTA($L$6:$L59)-COUNTIF(($L$6:$L59),0))</f>
        <v/>
      </c>
      <c r="AE59" s="255">
        <f t="shared" ca="1" si="0"/>
        <v>0.20570157606324035</v>
      </c>
      <c r="AF59" s="256">
        <f>IF(TabB4[[#This Row],[Lfd.
Nr. f.
Stich-
probe]]&lt;&gt;"",TabB4[[#This Row],[Zufalls-
zahl]],0)</f>
        <v>0</v>
      </c>
      <c r="AG59" s="257">
        <f>IF(TabB4[[#This Row],[Stich-
probe]]&gt;0,IF(TabB4[[#This Row],[Differenz
förderfähig/
eingereicht nach Prüfung ÖIF (€)]]&lt;&gt;0,1,0),0)</f>
        <v>0</v>
      </c>
      <c r="AH59" s="258">
        <f>IF(TabB4[[#This Row],[Stich-
probe]]=0,0,TabB4[[#This Row],[Stich-
probe]]*TabB4[[#This Row],[Differenz
förderfähig/
eingereicht nach Prüfung ÖIF (€)]]/TabB4[[#This Row],[eingereichter
Betrag (€)]]*-1)</f>
        <v>0</v>
      </c>
      <c r="AI59" s="2"/>
    </row>
    <row r="60" spans="2:35" x14ac:dyDescent="0.2">
      <c r="B60" s="2"/>
      <c r="C60" s="251">
        <f>IF(TabB4[[#This Row],[Zufalls-
zahl wenn
lfd. Nr.]]=0,0,IF(RANK(TabB4[[#This Row],[Zufalls-
zahl wenn
lfd. Nr.]],TabB4[Zufalls-
zahl wenn
lfd. Nr.])&lt;=TabB4[[#Totals],[Zufalls-
zahl]],1,0))</f>
        <v>0</v>
      </c>
      <c r="D60" s="194" t="s">
        <v>267</v>
      </c>
      <c r="E60" s="207">
        <v>54</v>
      </c>
      <c r="F60" s="7"/>
      <c r="G60" s="17"/>
      <c r="H60" s="35"/>
      <c r="I60" s="4"/>
      <c r="J60" s="4"/>
      <c r="K60" s="4"/>
      <c r="L60" s="128"/>
      <c r="M60" s="216"/>
      <c r="N60" s="252">
        <f>(TabB4[[#This Row],[förderfähiger 
Betrag nach Prüfung ÖIF (€)]]-TabB4[[#This Row],[eingereichter
Betrag (€)]])*IF(TabB4[[#This Row],[Stich-
probe]]&gt;0,1,0)</f>
        <v>0</v>
      </c>
      <c r="O60" s="215"/>
      <c r="P60" s="215"/>
      <c r="Q60" s="215"/>
      <c r="R60" s="253"/>
      <c r="S60" s="6"/>
      <c r="T60" s="6" t="str">
        <f>IF(ISERROR(VLOOKUP(TabB4[[#This Row],[Grund für Differenz]],Datenquelle!$F$3:$G$17,2,FALSE)),"",VLOOKUP(TabB4[[#This Row],[Grund für Differenz]],Datenquelle!$F$3:$G$17,2,FALSE))</f>
        <v/>
      </c>
      <c r="U60" s="253"/>
      <c r="V60" s="259"/>
      <c r="W60" s="259"/>
      <c r="X60" s="259"/>
      <c r="Y60" s="259"/>
      <c r="Z60" s="259"/>
      <c r="AA60" s="259"/>
      <c r="AB60" s="259"/>
      <c r="AC60" s="300"/>
      <c r="AD60" s="251" t="str">
        <f>IF(OR(TabB4[[#This Row],[eingereichter
Betrag (€)]]=0,TabB4[[#This Row],[eingereichter
Betrag (€)]]=""),"",COUNTA($L$6:$L60)-COUNTIF(($L$6:$L60),0))</f>
        <v/>
      </c>
      <c r="AE60" s="255">
        <f t="shared" ca="1" si="0"/>
        <v>0.70194482394679236</v>
      </c>
      <c r="AF60" s="256">
        <f>IF(TabB4[[#This Row],[Lfd.
Nr. f.
Stich-
probe]]&lt;&gt;"",TabB4[[#This Row],[Zufalls-
zahl]],0)</f>
        <v>0</v>
      </c>
      <c r="AG60" s="257">
        <f>IF(TabB4[[#This Row],[Stich-
probe]]&gt;0,IF(TabB4[[#This Row],[Differenz
förderfähig/
eingereicht nach Prüfung ÖIF (€)]]&lt;&gt;0,1,0),0)</f>
        <v>0</v>
      </c>
      <c r="AH60" s="258">
        <f>IF(TabB4[[#This Row],[Stich-
probe]]=0,0,TabB4[[#This Row],[Stich-
probe]]*TabB4[[#This Row],[Differenz
förderfähig/
eingereicht nach Prüfung ÖIF (€)]]/TabB4[[#This Row],[eingereichter
Betrag (€)]]*-1)</f>
        <v>0</v>
      </c>
      <c r="AI60" s="2"/>
    </row>
    <row r="61" spans="2:35" x14ac:dyDescent="0.2">
      <c r="B61" s="2"/>
      <c r="C61" s="251">
        <f>IF(TabB4[[#This Row],[Zufalls-
zahl wenn
lfd. Nr.]]=0,0,IF(RANK(TabB4[[#This Row],[Zufalls-
zahl wenn
lfd. Nr.]],TabB4[Zufalls-
zahl wenn
lfd. Nr.])&lt;=TabB4[[#Totals],[Zufalls-
zahl]],1,0))</f>
        <v>0</v>
      </c>
      <c r="D61" s="194" t="s">
        <v>267</v>
      </c>
      <c r="E61" s="207">
        <v>55</v>
      </c>
      <c r="F61" s="7"/>
      <c r="G61" s="17"/>
      <c r="H61" s="35"/>
      <c r="I61" s="4"/>
      <c r="J61" s="4"/>
      <c r="K61" s="4"/>
      <c r="L61" s="128"/>
      <c r="M61" s="216"/>
      <c r="N61" s="252">
        <f>(TabB4[[#This Row],[förderfähiger 
Betrag nach Prüfung ÖIF (€)]]-TabB4[[#This Row],[eingereichter
Betrag (€)]])*IF(TabB4[[#This Row],[Stich-
probe]]&gt;0,1,0)</f>
        <v>0</v>
      </c>
      <c r="O61" s="215"/>
      <c r="P61" s="215"/>
      <c r="Q61" s="215"/>
      <c r="R61" s="253"/>
      <c r="S61" s="6"/>
      <c r="T61" s="6" t="str">
        <f>IF(ISERROR(VLOOKUP(TabB4[[#This Row],[Grund für Differenz]],Datenquelle!$F$3:$G$17,2,FALSE)),"",VLOOKUP(TabB4[[#This Row],[Grund für Differenz]],Datenquelle!$F$3:$G$17,2,FALSE))</f>
        <v/>
      </c>
      <c r="U61" s="253"/>
      <c r="V61" s="259"/>
      <c r="W61" s="259"/>
      <c r="X61" s="259"/>
      <c r="Y61" s="259"/>
      <c r="Z61" s="259"/>
      <c r="AA61" s="259"/>
      <c r="AB61" s="259"/>
      <c r="AC61" s="300"/>
      <c r="AD61" s="251" t="str">
        <f>IF(OR(TabB4[[#This Row],[eingereichter
Betrag (€)]]=0,TabB4[[#This Row],[eingereichter
Betrag (€)]]=""),"",COUNTA($L$6:$L61)-COUNTIF(($L$6:$L61),0))</f>
        <v/>
      </c>
      <c r="AE61" s="255">
        <f t="shared" ca="1" si="0"/>
        <v>0.10038591564783605</v>
      </c>
      <c r="AF61" s="256">
        <f>IF(TabB4[[#This Row],[Lfd.
Nr. f.
Stich-
probe]]&lt;&gt;"",TabB4[[#This Row],[Zufalls-
zahl]],0)</f>
        <v>0</v>
      </c>
      <c r="AG61" s="257">
        <f>IF(TabB4[[#This Row],[Stich-
probe]]&gt;0,IF(TabB4[[#This Row],[Differenz
förderfähig/
eingereicht nach Prüfung ÖIF (€)]]&lt;&gt;0,1,0),0)</f>
        <v>0</v>
      </c>
      <c r="AH61" s="258">
        <f>IF(TabB4[[#This Row],[Stich-
probe]]=0,0,TabB4[[#This Row],[Stich-
probe]]*TabB4[[#This Row],[Differenz
förderfähig/
eingereicht nach Prüfung ÖIF (€)]]/TabB4[[#This Row],[eingereichter
Betrag (€)]]*-1)</f>
        <v>0</v>
      </c>
      <c r="AI61" s="2"/>
    </row>
    <row r="62" spans="2:35" x14ac:dyDescent="0.2">
      <c r="B62" s="2"/>
      <c r="C62" s="251">
        <f>IF(TabB4[[#This Row],[Zufalls-
zahl wenn
lfd. Nr.]]=0,0,IF(RANK(TabB4[[#This Row],[Zufalls-
zahl wenn
lfd. Nr.]],TabB4[Zufalls-
zahl wenn
lfd. Nr.])&lt;=TabB4[[#Totals],[Zufalls-
zahl]],1,0))</f>
        <v>0</v>
      </c>
      <c r="D62" s="194" t="s">
        <v>267</v>
      </c>
      <c r="E62" s="207">
        <v>56</v>
      </c>
      <c r="F62" s="7"/>
      <c r="G62" s="17"/>
      <c r="H62" s="35"/>
      <c r="I62" s="4"/>
      <c r="J62" s="4"/>
      <c r="K62" s="4"/>
      <c r="L62" s="128"/>
      <c r="M62" s="216"/>
      <c r="N62" s="252">
        <f>(TabB4[[#This Row],[förderfähiger 
Betrag nach Prüfung ÖIF (€)]]-TabB4[[#This Row],[eingereichter
Betrag (€)]])*IF(TabB4[[#This Row],[Stich-
probe]]&gt;0,1,0)</f>
        <v>0</v>
      </c>
      <c r="O62" s="215"/>
      <c r="P62" s="215"/>
      <c r="Q62" s="215"/>
      <c r="R62" s="253"/>
      <c r="S62" s="6"/>
      <c r="T62" s="6" t="str">
        <f>IF(ISERROR(VLOOKUP(TabB4[[#This Row],[Grund für Differenz]],Datenquelle!$F$3:$G$17,2,FALSE)),"",VLOOKUP(TabB4[[#This Row],[Grund für Differenz]],Datenquelle!$F$3:$G$17,2,FALSE))</f>
        <v/>
      </c>
      <c r="U62" s="253"/>
      <c r="V62" s="259"/>
      <c r="W62" s="259"/>
      <c r="X62" s="259"/>
      <c r="Y62" s="259"/>
      <c r="Z62" s="259"/>
      <c r="AA62" s="259"/>
      <c r="AB62" s="259"/>
      <c r="AC62" s="300"/>
      <c r="AD62" s="251" t="str">
        <f>IF(OR(TabB4[[#This Row],[eingereichter
Betrag (€)]]=0,TabB4[[#This Row],[eingereichter
Betrag (€)]]=""),"",COUNTA($L$6:$L62)-COUNTIF(($L$6:$L62),0))</f>
        <v/>
      </c>
      <c r="AE62" s="255">
        <f t="shared" ca="1" si="0"/>
        <v>4.3178106440505237E-2</v>
      </c>
      <c r="AF62" s="256">
        <f>IF(TabB4[[#This Row],[Lfd.
Nr. f.
Stich-
probe]]&lt;&gt;"",TabB4[[#This Row],[Zufalls-
zahl]],0)</f>
        <v>0</v>
      </c>
      <c r="AG62" s="257">
        <f>IF(TabB4[[#This Row],[Stich-
probe]]&gt;0,IF(TabB4[[#This Row],[Differenz
förderfähig/
eingereicht nach Prüfung ÖIF (€)]]&lt;&gt;0,1,0),0)</f>
        <v>0</v>
      </c>
      <c r="AH62" s="258">
        <f>IF(TabB4[[#This Row],[Stich-
probe]]=0,0,TabB4[[#This Row],[Stich-
probe]]*TabB4[[#This Row],[Differenz
förderfähig/
eingereicht nach Prüfung ÖIF (€)]]/TabB4[[#This Row],[eingereichter
Betrag (€)]]*-1)</f>
        <v>0</v>
      </c>
      <c r="AI62" s="2"/>
    </row>
    <row r="63" spans="2:35" x14ac:dyDescent="0.2">
      <c r="B63" s="2"/>
      <c r="C63" s="251">
        <f>IF(TabB4[[#This Row],[Zufalls-
zahl wenn
lfd. Nr.]]=0,0,IF(RANK(TabB4[[#This Row],[Zufalls-
zahl wenn
lfd. Nr.]],TabB4[Zufalls-
zahl wenn
lfd. Nr.])&lt;=TabB4[[#Totals],[Zufalls-
zahl]],1,0))</f>
        <v>0</v>
      </c>
      <c r="D63" s="194" t="s">
        <v>267</v>
      </c>
      <c r="E63" s="207">
        <v>57</v>
      </c>
      <c r="F63" s="7"/>
      <c r="G63" s="17"/>
      <c r="H63" s="35"/>
      <c r="I63" s="4"/>
      <c r="J63" s="4"/>
      <c r="K63" s="4"/>
      <c r="L63" s="128"/>
      <c r="M63" s="216"/>
      <c r="N63" s="252">
        <f>(TabB4[[#This Row],[förderfähiger 
Betrag nach Prüfung ÖIF (€)]]-TabB4[[#This Row],[eingereichter
Betrag (€)]])*IF(TabB4[[#This Row],[Stich-
probe]]&gt;0,1,0)</f>
        <v>0</v>
      </c>
      <c r="O63" s="215"/>
      <c r="P63" s="215"/>
      <c r="Q63" s="215"/>
      <c r="R63" s="253"/>
      <c r="S63" s="6"/>
      <c r="T63" s="6" t="str">
        <f>IF(ISERROR(VLOOKUP(TabB4[[#This Row],[Grund für Differenz]],Datenquelle!$F$3:$G$17,2,FALSE)),"",VLOOKUP(TabB4[[#This Row],[Grund für Differenz]],Datenquelle!$F$3:$G$17,2,FALSE))</f>
        <v/>
      </c>
      <c r="U63" s="253"/>
      <c r="V63" s="259"/>
      <c r="W63" s="259"/>
      <c r="X63" s="259"/>
      <c r="Y63" s="259"/>
      <c r="Z63" s="259"/>
      <c r="AA63" s="259"/>
      <c r="AB63" s="259"/>
      <c r="AC63" s="300"/>
      <c r="AD63" s="251" t="str">
        <f>IF(OR(TabB4[[#This Row],[eingereichter
Betrag (€)]]=0,TabB4[[#This Row],[eingereichter
Betrag (€)]]=""),"",COUNTA($L$6:$L63)-COUNTIF(($L$6:$L63),0))</f>
        <v/>
      </c>
      <c r="AE63" s="255">
        <f t="shared" ca="1" si="0"/>
        <v>0.68695436166391699</v>
      </c>
      <c r="AF63" s="256">
        <f>IF(TabB4[[#This Row],[Lfd.
Nr. f.
Stich-
probe]]&lt;&gt;"",TabB4[[#This Row],[Zufalls-
zahl]],0)</f>
        <v>0</v>
      </c>
      <c r="AG63" s="257">
        <f>IF(TabB4[[#This Row],[Stich-
probe]]&gt;0,IF(TabB4[[#This Row],[Differenz
förderfähig/
eingereicht nach Prüfung ÖIF (€)]]&lt;&gt;0,1,0),0)</f>
        <v>0</v>
      </c>
      <c r="AH63" s="258">
        <f>IF(TabB4[[#This Row],[Stich-
probe]]=0,0,TabB4[[#This Row],[Stich-
probe]]*TabB4[[#This Row],[Differenz
förderfähig/
eingereicht nach Prüfung ÖIF (€)]]/TabB4[[#This Row],[eingereichter
Betrag (€)]]*-1)</f>
        <v>0</v>
      </c>
      <c r="AI63" s="2"/>
    </row>
    <row r="64" spans="2:35" x14ac:dyDescent="0.2">
      <c r="B64" s="2"/>
      <c r="C64" s="251">
        <f>IF(TabB4[[#This Row],[Zufalls-
zahl wenn
lfd. Nr.]]=0,0,IF(RANK(TabB4[[#This Row],[Zufalls-
zahl wenn
lfd. Nr.]],TabB4[Zufalls-
zahl wenn
lfd. Nr.])&lt;=TabB4[[#Totals],[Zufalls-
zahl]],1,0))</f>
        <v>0</v>
      </c>
      <c r="D64" s="194" t="s">
        <v>267</v>
      </c>
      <c r="E64" s="207">
        <v>58</v>
      </c>
      <c r="F64" s="7"/>
      <c r="G64" s="17"/>
      <c r="H64" s="35"/>
      <c r="I64" s="4"/>
      <c r="J64" s="4"/>
      <c r="K64" s="4"/>
      <c r="L64" s="128"/>
      <c r="M64" s="216"/>
      <c r="N64" s="252">
        <f>(TabB4[[#This Row],[förderfähiger 
Betrag nach Prüfung ÖIF (€)]]-TabB4[[#This Row],[eingereichter
Betrag (€)]])*IF(TabB4[[#This Row],[Stich-
probe]]&gt;0,1,0)</f>
        <v>0</v>
      </c>
      <c r="O64" s="215"/>
      <c r="P64" s="215"/>
      <c r="Q64" s="215"/>
      <c r="R64" s="253"/>
      <c r="S64" s="6"/>
      <c r="T64" s="6" t="str">
        <f>IF(ISERROR(VLOOKUP(TabB4[[#This Row],[Grund für Differenz]],Datenquelle!$F$3:$G$17,2,FALSE)),"",VLOOKUP(TabB4[[#This Row],[Grund für Differenz]],Datenquelle!$F$3:$G$17,2,FALSE))</f>
        <v/>
      </c>
      <c r="U64" s="253"/>
      <c r="V64" s="259"/>
      <c r="W64" s="259"/>
      <c r="X64" s="259"/>
      <c r="Y64" s="259"/>
      <c r="Z64" s="259"/>
      <c r="AA64" s="259"/>
      <c r="AB64" s="259"/>
      <c r="AC64" s="300"/>
      <c r="AD64" s="251" t="str">
        <f>IF(OR(TabB4[[#This Row],[eingereichter
Betrag (€)]]=0,TabB4[[#This Row],[eingereichter
Betrag (€)]]=""),"",COUNTA($L$6:$L64)-COUNTIF(($L$6:$L64),0))</f>
        <v/>
      </c>
      <c r="AE64" s="255">
        <f t="shared" ca="1" si="0"/>
        <v>0.93871217660764616</v>
      </c>
      <c r="AF64" s="256">
        <f>IF(TabB4[[#This Row],[Lfd.
Nr. f.
Stich-
probe]]&lt;&gt;"",TabB4[[#This Row],[Zufalls-
zahl]],0)</f>
        <v>0</v>
      </c>
      <c r="AG64" s="257">
        <f>IF(TabB4[[#This Row],[Stich-
probe]]&gt;0,IF(TabB4[[#This Row],[Differenz
förderfähig/
eingereicht nach Prüfung ÖIF (€)]]&lt;&gt;0,1,0),0)</f>
        <v>0</v>
      </c>
      <c r="AH64" s="258">
        <f>IF(TabB4[[#This Row],[Stich-
probe]]=0,0,TabB4[[#This Row],[Stich-
probe]]*TabB4[[#This Row],[Differenz
förderfähig/
eingereicht nach Prüfung ÖIF (€)]]/TabB4[[#This Row],[eingereichter
Betrag (€)]]*-1)</f>
        <v>0</v>
      </c>
      <c r="AI64" s="2"/>
    </row>
    <row r="65" spans="1:56" x14ac:dyDescent="0.2">
      <c r="B65" s="2"/>
      <c r="C65" s="251">
        <f>IF(TabB4[[#This Row],[Zufalls-
zahl wenn
lfd. Nr.]]=0,0,IF(RANK(TabB4[[#This Row],[Zufalls-
zahl wenn
lfd. Nr.]],TabB4[Zufalls-
zahl wenn
lfd. Nr.])&lt;=TabB4[[#Totals],[Zufalls-
zahl]],1,0))</f>
        <v>0</v>
      </c>
      <c r="D65" s="194" t="s">
        <v>267</v>
      </c>
      <c r="E65" s="207">
        <v>59</v>
      </c>
      <c r="F65" s="7"/>
      <c r="G65" s="17"/>
      <c r="H65" s="35"/>
      <c r="I65" s="4"/>
      <c r="J65" s="4"/>
      <c r="K65" s="4"/>
      <c r="L65" s="128"/>
      <c r="M65" s="216"/>
      <c r="N65" s="252">
        <f>(TabB4[[#This Row],[förderfähiger 
Betrag nach Prüfung ÖIF (€)]]-TabB4[[#This Row],[eingereichter
Betrag (€)]])*IF(TabB4[[#This Row],[Stich-
probe]]&gt;0,1,0)</f>
        <v>0</v>
      </c>
      <c r="O65" s="215"/>
      <c r="P65" s="215"/>
      <c r="Q65" s="215"/>
      <c r="R65" s="253"/>
      <c r="S65" s="6"/>
      <c r="T65" s="6" t="str">
        <f>IF(ISERROR(VLOOKUP(TabB4[[#This Row],[Grund für Differenz]],Datenquelle!$F$3:$G$17,2,FALSE)),"",VLOOKUP(TabB4[[#This Row],[Grund für Differenz]],Datenquelle!$F$3:$G$17,2,FALSE))</f>
        <v/>
      </c>
      <c r="U65" s="253"/>
      <c r="V65" s="259"/>
      <c r="W65" s="259"/>
      <c r="X65" s="259"/>
      <c r="Y65" s="259"/>
      <c r="Z65" s="259"/>
      <c r="AA65" s="259"/>
      <c r="AB65" s="259"/>
      <c r="AC65" s="300"/>
      <c r="AD65" s="251" t="str">
        <f>IF(OR(TabB4[[#This Row],[eingereichter
Betrag (€)]]=0,TabB4[[#This Row],[eingereichter
Betrag (€)]]=""),"",COUNTA($L$6:$L65)-COUNTIF(($L$6:$L65),0))</f>
        <v/>
      </c>
      <c r="AE65" s="255">
        <f t="shared" ca="1" si="0"/>
        <v>0.30297668384116538</v>
      </c>
      <c r="AF65" s="256">
        <f>IF(TabB4[[#This Row],[Lfd.
Nr. f.
Stich-
probe]]&lt;&gt;"",TabB4[[#This Row],[Zufalls-
zahl]],0)</f>
        <v>0</v>
      </c>
      <c r="AG65" s="257">
        <f>IF(TabB4[[#This Row],[Stich-
probe]]&gt;0,IF(TabB4[[#This Row],[Differenz
förderfähig/
eingereicht nach Prüfung ÖIF (€)]]&lt;&gt;0,1,0),0)</f>
        <v>0</v>
      </c>
      <c r="AH65" s="258">
        <f>IF(TabB4[[#This Row],[Stich-
probe]]=0,0,TabB4[[#This Row],[Stich-
probe]]*TabB4[[#This Row],[Differenz
förderfähig/
eingereicht nach Prüfung ÖIF (€)]]/TabB4[[#This Row],[eingereichter
Betrag (€)]]*-1)</f>
        <v>0</v>
      </c>
      <c r="AI65" s="2"/>
    </row>
    <row r="66" spans="1:56" x14ac:dyDescent="0.2">
      <c r="B66" s="2"/>
      <c r="C66" s="251">
        <f>IF(TabB4[[#This Row],[Zufalls-
zahl wenn
lfd. Nr.]]=0,0,IF(RANK(TabB4[[#This Row],[Zufalls-
zahl wenn
lfd. Nr.]],TabB4[Zufalls-
zahl wenn
lfd. Nr.])&lt;=TabB4[[#Totals],[Zufalls-
zahl]],1,0))</f>
        <v>0</v>
      </c>
      <c r="D66" s="194" t="s">
        <v>267</v>
      </c>
      <c r="E66" s="207">
        <v>60</v>
      </c>
      <c r="F66" s="7"/>
      <c r="G66" s="17"/>
      <c r="H66" s="35"/>
      <c r="I66" s="4"/>
      <c r="J66" s="4"/>
      <c r="K66" s="4"/>
      <c r="L66" s="128"/>
      <c r="M66" s="216"/>
      <c r="N66" s="252">
        <f>(TabB4[[#This Row],[förderfähiger 
Betrag nach Prüfung ÖIF (€)]]-TabB4[[#This Row],[eingereichter
Betrag (€)]])*IF(TabB4[[#This Row],[Stich-
probe]]&gt;0,1,0)</f>
        <v>0</v>
      </c>
      <c r="O66" s="215"/>
      <c r="P66" s="215"/>
      <c r="Q66" s="215"/>
      <c r="R66" s="253"/>
      <c r="S66" s="6"/>
      <c r="T66" s="6" t="str">
        <f>IF(ISERROR(VLOOKUP(TabB4[[#This Row],[Grund für Differenz]],Datenquelle!$F$3:$G$17,2,FALSE)),"",VLOOKUP(TabB4[[#This Row],[Grund für Differenz]],Datenquelle!$F$3:$G$17,2,FALSE))</f>
        <v/>
      </c>
      <c r="U66" s="253"/>
      <c r="V66" s="259"/>
      <c r="W66" s="259"/>
      <c r="X66" s="259"/>
      <c r="Y66" s="259"/>
      <c r="Z66" s="259"/>
      <c r="AA66" s="259"/>
      <c r="AB66" s="259"/>
      <c r="AC66" s="300"/>
      <c r="AD66" s="251" t="str">
        <f>IF(OR(TabB4[[#This Row],[eingereichter
Betrag (€)]]=0,TabB4[[#This Row],[eingereichter
Betrag (€)]]=""),"",COUNTA($L$6:$L66)-COUNTIF(($L$6:$L66),0))</f>
        <v/>
      </c>
      <c r="AE66" s="255">
        <f t="shared" ca="1" si="0"/>
        <v>0.38785743116053217</v>
      </c>
      <c r="AF66" s="256">
        <f>IF(TabB4[[#This Row],[Lfd.
Nr. f.
Stich-
probe]]&lt;&gt;"",TabB4[[#This Row],[Zufalls-
zahl]],0)</f>
        <v>0</v>
      </c>
      <c r="AG66" s="257">
        <f>IF(TabB4[[#This Row],[Stich-
probe]]&gt;0,IF(TabB4[[#This Row],[Differenz
förderfähig/
eingereicht nach Prüfung ÖIF (€)]]&lt;&gt;0,1,0),0)</f>
        <v>0</v>
      </c>
      <c r="AH66" s="258">
        <f>IF(TabB4[[#This Row],[Stich-
probe]]=0,0,TabB4[[#This Row],[Stich-
probe]]*TabB4[[#This Row],[Differenz
förderfähig/
eingereicht nach Prüfung ÖIF (€)]]/TabB4[[#This Row],[eingereichter
Betrag (€)]]*-1)</f>
        <v>0</v>
      </c>
      <c r="AI66" s="2"/>
    </row>
    <row r="67" spans="1:56" x14ac:dyDescent="0.2">
      <c r="B67" s="2"/>
      <c r="C67" s="251">
        <f>IF(TabB4[[#This Row],[Zufalls-
zahl wenn
lfd. Nr.]]=0,0,IF(RANK(TabB4[[#This Row],[Zufalls-
zahl wenn
lfd. Nr.]],TabB4[Zufalls-
zahl wenn
lfd. Nr.])&lt;=TabB4[[#Totals],[Zufalls-
zahl]],1,0))</f>
        <v>0</v>
      </c>
      <c r="D67" s="194" t="s">
        <v>267</v>
      </c>
      <c r="E67" s="207">
        <v>61</v>
      </c>
      <c r="F67" s="7"/>
      <c r="G67" s="17"/>
      <c r="H67" s="35"/>
      <c r="I67" s="4"/>
      <c r="J67" s="4"/>
      <c r="K67" s="4"/>
      <c r="L67" s="128"/>
      <c r="M67" s="216"/>
      <c r="N67" s="252">
        <f>(TabB4[[#This Row],[förderfähiger 
Betrag nach Prüfung ÖIF (€)]]-TabB4[[#This Row],[eingereichter
Betrag (€)]])*IF(TabB4[[#This Row],[Stich-
probe]]&gt;0,1,0)</f>
        <v>0</v>
      </c>
      <c r="O67" s="215"/>
      <c r="P67" s="215"/>
      <c r="Q67" s="215"/>
      <c r="R67" s="253"/>
      <c r="S67" s="6"/>
      <c r="T67" s="6" t="str">
        <f>IF(ISERROR(VLOOKUP(TabB4[[#This Row],[Grund für Differenz]],Datenquelle!$F$3:$G$17,2,FALSE)),"",VLOOKUP(TabB4[[#This Row],[Grund für Differenz]],Datenquelle!$F$3:$G$17,2,FALSE))</f>
        <v/>
      </c>
      <c r="U67" s="253"/>
      <c r="V67" s="259"/>
      <c r="W67" s="259"/>
      <c r="X67" s="259"/>
      <c r="Y67" s="259"/>
      <c r="Z67" s="259"/>
      <c r="AA67" s="259"/>
      <c r="AB67" s="259"/>
      <c r="AC67" s="300"/>
      <c r="AD67" s="251" t="str">
        <f>IF(OR(TabB4[[#This Row],[eingereichter
Betrag (€)]]=0,TabB4[[#This Row],[eingereichter
Betrag (€)]]=""),"",COUNTA($L$6:$L67)-COUNTIF(($L$6:$L67),0))</f>
        <v/>
      </c>
      <c r="AE67" s="255">
        <f t="shared" ca="1" si="0"/>
        <v>0.91275068161184925</v>
      </c>
      <c r="AF67" s="256">
        <f>IF(TabB4[[#This Row],[Lfd.
Nr. f.
Stich-
probe]]&lt;&gt;"",TabB4[[#This Row],[Zufalls-
zahl]],0)</f>
        <v>0</v>
      </c>
      <c r="AG67" s="257">
        <f>IF(TabB4[[#This Row],[Stich-
probe]]&gt;0,IF(TabB4[[#This Row],[Differenz
förderfähig/
eingereicht nach Prüfung ÖIF (€)]]&lt;&gt;0,1,0),0)</f>
        <v>0</v>
      </c>
      <c r="AH67" s="258">
        <f>IF(TabB4[[#This Row],[Stich-
probe]]=0,0,TabB4[[#This Row],[Stich-
probe]]*TabB4[[#This Row],[Differenz
förderfähig/
eingereicht nach Prüfung ÖIF (€)]]/TabB4[[#This Row],[eingereichter
Betrag (€)]]*-1)</f>
        <v>0</v>
      </c>
      <c r="AI67" s="2"/>
    </row>
    <row r="68" spans="1:56" x14ac:dyDescent="0.2">
      <c r="B68" s="2"/>
      <c r="C68" s="251">
        <f>IF(TabB4[[#This Row],[Zufalls-
zahl wenn
lfd. Nr.]]=0,0,IF(RANK(TabB4[[#This Row],[Zufalls-
zahl wenn
lfd. Nr.]],TabB4[Zufalls-
zahl wenn
lfd. Nr.])&lt;=TabB4[[#Totals],[Zufalls-
zahl]],1,0))</f>
        <v>0</v>
      </c>
      <c r="D68" s="194" t="s">
        <v>267</v>
      </c>
      <c r="E68" s="207">
        <v>62</v>
      </c>
      <c r="F68" s="7"/>
      <c r="G68" s="17"/>
      <c r="H68" s="35"/>
      <c r="I68" s="4"/>
      <c r="J68" s="4"/>
      <c r="K68" s="4"/>
      <c r="L68" s="128"/>
      <c r="M68" s="216"/>
      <c r="N68" s="252">
        <f>(TabB4[[#This Row],[förderfähiger 
Betrag nach Prüfung ÖIF (€)]]-TabB4[[#This Row],[eingereichter
Betrag (€)]])*IF(TabB4[[#This Row],[Stich-
probe]]&gt;0,1,0)</f>
        <v>0</v>
      </c>
      <c r="O68" s="215"/>
      <c r="P68" s="215"/>
      <c r="Q68" s="215"/>
      <c r="R68" s="253"/>
      <c r="S68" s="6"/>
      <c r="T68" s="6" t="str">
        <f>IF(ISERROR(VLOOKUP(TabB4[[#This Row],[Grund für Differenz]],Datenquelle!$F$3:$G$17,2,FALSE)),"",VLOOKUP(TabB4[[#This Row],[Grund für Differenz]],Datenquelle!$F$3:$G$17,2,FALSE))</f>
        <v/>
      </c>
      <c r="U68" s="253"/>
      <c r="V68" s="259"/>
      <c r="W68" s="259"/>
      <c r="X68" s="259"/>
      <c r="Y68" s="259"/>
      <c r="Z68" s="259"/>
      <c r="AA68" s="259"/>
      <c r="AB68" s="259"/>
      <c r="AC68" s="300"/>
      <c r="AD68" s="251" t="str">
        <f>IF(OR(TabB4[[#This Row],[eingereichter
Betrag (€)]]=0,TabB4[[#This Row],[eingereichter
Betrag (€)]]=""),"",COUNTA($L$6:$L68)-COUNTIF(($L$6:$L68),0))</f>
        <v/>
      </c>
      <c r="AE68" s="255">
        <f t="shared" ca="1" si="0"/>
        <v>0.83493779026858372</v>
      </c>
      <c r="AF68" s="256">
        <f>IF(TabB4[[#This Row],[Lfd.
Nr. f.
Stich-
probe]]&lt;&gt;"",TabB4[[#This Row],[Zufalls-
zahl]],0)</f>
        <v>0</v>
      </c>
      <c r="AG68" s="257">
        <f>IF(TabB4[[#This Row],[Stich-
probe]]&gt;0,IF(TabB4[[#This Row],[Differenz
förderfähig/
eingereicht nach Prüfung ÖIF (€)]]&lt;&gt;0,1,0),0)</f>
        <v>0</v>
      </c>
      <c r="AH68" s="258">
        <f>IF(TabB4[[#This Row],[Stich-
probe]]=0,0,TabB4[[#This Row],[Stich-
probe]]*TabB4[[#This Row],[Differenz
förderfähig/
eingereicht nach Prüfung ÖIF (€)]]/TabB4[[#This Row],[eingereichter
Betrag (€)]]*-1)</f>
        <v>0</v>
      </c>
      <c r="AI68" s="2"/>
    </row>
    <row r="69" spans="1:56" x14ac:dyDescent="0.2">
      <c r="B69" s="2"/>
      <c r="C69" s="251">
        <f>IF(TabB4[[#This Row],[Zufalls-
zahl wenn
lfd. Nr.]]=0,0,IF(RANK(TabB4[[#This Row],[Zufalls-
zahl wenn
lfd. Nr.]],TabB4[Zufalls-
zahl wenn
lfd. Nr.])&lt;=TabB4[[#Totals],[Zufalls-
zahl]],1,0))</f>
        <v>0</v>
      </c>
      <c r="D69" s="194" t="s">
        <v>267</v>
      </c>
      <c r="E69" s="207">
        <v>63</v>
      </c>
      <c r="F69" s="7"/>
      <c r="G69" s="17"/>
      <c r="H69" s="35"/>
      <c r="I69" s="4"/>
      <c r="J69" s="4"/>
      <c r="K69" s="4"/>
      <c r="L69" s="128"/>
      <c r="M69" s="216"/>
      <c r="N69" s="252">
        <f>(TabB4[[#This Row],[förderfähiger 
Betrag nach Prüfung ÖIF (€)]]-TabB4[[#This Row],[eingereichter
Betrag (€)]])*IF(TabB4[[#This Row],[Stich-
probe]]&gt;0,1,0)</f>
        <v>0</v>
      </c>
      <c r="O69" s="215"/>
      <c r="P69" s="215"/>
      <c r="Q69" s="215"/>
      <c r="R69" s="253"/>
      <c r="S69" s="6"/>
      <c r="T69" s="6" t="str">
        <f>IF(ISERROR(VLOOKUP(TabB4[[#This Row],[Grund für Differenz]],Datenquelle!$F$3:$G$17,2,FALSE)),"",VLOOKUP(TabB4[[#This Row],[Grund für Differenz]],Datenquelle!$F$3:$G$17,2,FALSE))</f>
        <v/>
      </c>
      <c r="U69" s="253"/>
      <c r="V69" s="259"/>
      <c r="W69" s="259"/>
      <c r="X69" s="259"/>
      <c r="Y69" s="259"/>
      <c r="Z69" s="259"/>
      <c r="AA69" s="259"/>
      <c r="AB69" s="259"/>
      <c r="AC69" s="300"/>
      <c r="AD69" s="251" t="str">
        <f>IF(OR(TabB4[[#This Row],[eingereichter
Betrag (€)]]=0,TabB4[[#This Row],[eingereichter
Betrag (€)]]=""),"",COUNTA($L$6:$L69)-COUNTIF(($L$6:$L69),0))</f>
        <v/>
      </c>
      <c r="AE69" s="255">
        <f t="shared" ca="1" si="0"/>
        <v>0.59404940654316618</v>
      </c>
      <c r="AF69" s="256">
        <f>IF(TabB4[[#This Row],[Lfd.
Nr. f.
Stich-
probe]]&lt;&gt;"",TabB4[[#This Row],[Zufalls-
zahl]],0)</f>
        <v>0</v>
      </c>
      <c r="AG69" s="257">
        <f>IF(TabB4[[#This Row],[Stich-
probe]]&gt;0,IF(TabB4[[#This Row],[Differenz
förderfähig/
eingereicht nach Prüfung ÖIF (€)]]&lt;&gt;0,1,0),0)</f>
        <v>0</v>
      </c>
      <c r="AH69" s="258">
        <f>IF(TabB4[[#This Row],[Stich-
probe]]=0,0,TabB4[[#This Row],[Stich-
probe]]*TabB4[[#This Row],[Differenz
förderfähig/
eingereicht nach Prüfung ÖIF (€)]]/TabB4[[#This Row],[eingereichter
Betrag (€)]]*-1)</f>
        <v>0</v>
      </c>
      <c r="AI69" s="2"/>
    </row>
    <row r="70" spans="1:56" x14ac:dyDescent="0.2">
      <c r="B70" s="2"/>
      <c r="C70" s="251">
        <f>IF(TabB4[[#This Row],[Zufalls-
zahl wenn
lfd. Nr.]]=0,0,IF(RANK(TabB4[[#This Row],[Zufalls-
zahl wenn
lfd. Nr.]],TabB4[Zufalls-
zahl wenn
lfd. Nr.])&lt;=TabB4[[#Totals],[Zufalls-
zahl]],1,0))</f>
        <v>0</v>
      </c>
      <c r="D70" s="194" t="s">
        <v>267</v>
      </c>
      <c r="E70" s="207">
        <v>64</v>
      </c>
      <c r="F70" s="7"/>
      <c r="G70" s="17"/>
      <c r="H70" s="35"/>
      <c r="I70" s="4"/>
      <c r="J70" s="4"/>
      <c r="K70" s="4"/>
      <c r="L70" s="128"/>
      <c r="M70" s="216"/>
      <c r="N70" s="252">
        <f>(TabB4[[#This Row],[förderfähiger 
Betrag nach Prüfung ÖIF (€)]]-TabB4[[#This Row],[eingereichter
Betrag (€)]])*IF(TabB4[[#This Row],[Stich-
probe]]&gt;0,1,0)</f>
        <v>0</v>
      </c>
      <c r="O70" s="215"/>
      <c r="P70" s="215"/>
      <c r="Q70" s="215"/>
      <c r="R70" s="253"/>
      <c r="S70" s="6"/>
      <c r="T70" s="6" t="str">
        <f>IF(ISERROR(VLOOKUP(TabB4[[#This Row],[Grund für Differenz]],Datenquelle!$F$3:$G$17,2,FALSE)),"",VLOOKUP(TabB4[[#This Row],[Grund für Differenz]],Datenquelle!$F$3:$G$17,2,FALSE))</f>
        <v/>
      </c>
      <c r="U70" s="253"/>
      <c r="V70" s="259"/>
      <c r="W70" s="259"/>
      <c r="X70" s="259"/>
      <c r="Y70" s="259"/>
      <c r="Z70" s="259"/>
      <c r="AA70" s="259"/>
      <c r="AB70" s="259"/>
      <c r="AC70" s="300"/>
      <c r="AD70" s="251" t="str">
        <f>IF(OR(TabB4[[#This Row],[eingereichter
Betrag (€)]]=0,TabB4[[#This Row],[eingereichter
Betrag (€)]]=""),"",COUNTA($L$6:$L70)-COUNTIF(($L$6:$L70),0))</f>
        <v/>
      </c>
      <c r="AE70" s="255">
        <f t="shared" ref="AE70:AE133" ca="1" si="1">RAND()</f>
        <v>0.10113568096613768</v>
      </c>
      <c r="AF70" s="256">
        <f>IF(TabB4[[#This Row],[Lfd.
Nr. f.
Stich-
probe]]&lt;&gt;"",TabB4[[#This Row],[Zufalls-
zahl]],0)</f>
        <v>0</v>
      </c>
      <c r="AG70" s="257">
        <f>IF(TabB4[[#This Row],[Stich-
probe]]&gt;0,IF(TabB4[[#This Row],[Differenz
förderfähig/
eingereicht nach Prüfung ÖIF (€)]]&lt;&gt;0,1,0),0)</f>
        <v>0</v>
      </c>
      <c r="AH70" s="258">
        <f>IF(TabB4[[#This Row],[Stich-
probe]]=0,0,TabB4[[#This Row],[Stich-
probe]]*TabB4[[#This Row],[Differenz
förderfähig/
eingereicht nach Prüfung ÖIF (€)]]/TabB4[[#This Row],[eingereichter
Betrag (€)]]*-1)</f>
        <v>0</v>
      </c>
      <c r="AI70" s="2"/>
    </row>
    <row r="71" spans="1:56" x14ac:dyDescent="0.2">
      <c r="B71" s="2"/>
      <c r="C71" s="251">
        <f>IF(TabB4[[#This Row],[Zufalls-
zahl wenn
lfd. Nr.]]=0,0,IF(RANK(TabB4[[#This Row],[Zufalls-
zahl wenn
lfd. Nr.]],TabB4[Zufalls-
zahl wenn
lfd. Nr.])&lt;=TabB4[[#Totals],[Zufalls-
zahl]],1,0))</f>
        <v>0</v>
      </c>
      <c r="D71" s="194" t="s">
        <v>267</v>
      </c>
      <c r="E71" s="207">
        <v>65</v>
      </c>
      <c r="F71" s="7"/>
      <c r="G71" s="17"/>
      <c r="H71" s="35"/>
      <c r="I71" s="4"/>
      <c r="J71" s="4"/>
      <c r="K71" s="4"/>
      <c r="L71" s="128"/>
      <c r="M71" s="216"/>
      <c r="N71" s="252">
        <f>(TabB4[[#This Row],[förderfähiger 
Betrag nach Prüfung ÖIF (€)]]-TabB4[[#This Row],[eingereichter
Betrag (€)]])*IF(TabB4[[#This Row],[Stich-
probe]]&gt;0,1,0)</f>
        <v>0</v>
      </c>
      <c r="O71" s="215"/>
      <c r="P71" s="215"/>
      <c r="Q71" s="215"/>
      <c r="R71" s="253"/>
      <c r="S71" s="6"/>
      <c r="T71" s="6" t="str">
        <f>IF(ISERROR(VLOOKUP(TabB4[[#This Row],[Grund für Differenz]],Datenquelle!$F$3:$G$17,2,FALSE)),"",VLOOKUP(TabB4[[#This Row],[Grund für Differenz]],Datenquelle!$F$3:$G$17,2,FALSE))</f>
        <v/>
      </c>
      <c r="U71" s="253"/>
      <c r="V71" s="259"/>
      <c r="W71" s="259"/>
      <c r="X71" s="259"/>
      <c r="Y71" s="259"/>
      <c r="Z71" s="259"/>
      <c r="AA71" s="259"/>
      <c r="AB71" s="259"/>
      <c r="AC71" s="300"/>
      <c r="AD71" s="251" t="str">
        <f>IF(OR(TabB4[[#This Row],[eingereichter
Betrag (€)]]=0,TabB4[[#This Row],[eingereichter
Betrag (€)]]=""),"",COUNTA($L$6:$L71)-COUNTIF(($L$6:$L71),0))</f>
        <v/>
      </c>
      <c r="AE71" s="255">
        <f t="shared" ca="1" si="1"/>
        <v>0.83326110439044732</v>
      </c>
      <c r="AF71" s="256">
        <f>IF(TabB4[[#This Row],[Lfd.
Nr. f.
Stich-
probe]]&lt;&gt;"",TabB4[[#This Row],[Zufalls-
zahl]],0)</f>
        <v>0</v>
      </c>
      <c r="AG71" s="257">
        <f>IF(TabB4[[#This Row],[Stich-
probe]]&gt;0,IF(TabB4[[#This Row],[Differenz
förderfähig/
eingereicht nach Prüfung ÖIF (€)]]&lt;&gt;0,1,0),0)</f>
        <v>0</v>
      </c>
      <c r="AH71" s="258">
        <f>IF(TabB4[[#This Row],[Stich-
probe]]=0,0,TabB4[[#This Row],[Stich-
probe]]*TabB4[[#This Row],[Differenz
förderfähig/
eingereicht nach Prüfung ÖIF (€)]]/TabB4[[#This Row],[eingereichter
Betrag (€)]]*-1)</f>
        <v>0</v>
      </c>
      <c r="AI71" s="2"/>
    </row>
    <row r="72" spans="1:56" s="224" customFormat="1" x14ac:dyDescent="0.2">
      <c r="A72" s="19"/>
      <c r="B72" s="19"/>
      <c r="C72" s="226">
        <f>IF(TabB4[[#This Row],[Zufalls-
zahl wenn
lfd. Nr.]]=0,0,IF(RANK(TabB4[[#This Row],[Zufalls-
zahl wenn
lfd. Nr.]],TabB4[Zufalls-
zahl wenn
lfd. Nr.])&lt;=TabB4[[#Totals],[Zufalls-
zahl]],1,0))</f>
        <v>0</v>
      </c>
      <c r="D72" s="194" t="s">
        <v>267</v>
      </c>
      <c r="E72" s="207">
        <v>66</v>
      </c>
      <c r="F72" s="8"/>
      <c r="G72" s="18"/>
      <c r="H72" s="36"/>
      <c r="I72" s="33"/>
      <c r="J72" s="33"/>
      <c r="K72" s="33"/>
      <c r="L72" s="129"/>
      <c r="M72" s="260"/>
      <c r="N72" s="261">
        <f>(TabB4[[#This Row],[förderfähiger 
Betrag nach Prüfung ÖIF (€)]]-TabB4[[#This Row],[eingereichter
Betrag (€)]])*IF(TabB4[[#This Row],[Stich-
probe]]&gt;0,1,0)</f>
        <v>0</v>
      </c>
      <c r="O72" s="19"/>
      <c r="P72" s="19"/>
      <c r="Q72" s="19"/>
      <c r="R72" s="253"/>
      <c r="S72" s="226"/>
      <c r="T72" s="226" t="str">
        <f>IF(ISERROR(VLOOKUP(TabB4[[#This Row],[Grund für Differenz]],Datenquelle!$F$3:$G$17,2,FALSE)),"",VLOOKUP(TabB4[[#This Row],[Grund für Differenz]],Datenquelle!$F$3:$G$17,2,FALSE))</f>
        <v/>
      </c>
      <c r="U72" s="253"/>
      <c r="V72" s="206"/>
      <c r="W72" s="206"/>
      <c r="X72" s="206"/>
      <c r="Y72" s="206"/>
      <c r="Z72" s="206"/>
      <c r="AA72" s="206"/>
      <c r="AB72" s="206"/>
      <c r="AC72" s="301"/>
      <c r="AD72" s="226" t="str">
        <f>IF(OR(TabB4[[#This Row],[eingereichter
Betrag (€)]]=0,TabB4[[#This Row],[eingereichter
Betrag (€)]]=""),"",COUNTA($L$6:$L72)-COUNTIF(($L$6:$L72),0))</f>
        <v/>
      </c>
      <c r="AE72" s="262">
        <f t="shared" ca="1" si="1"/>
        <v>0.39031232459772169</v>
      </c>
      <c r="AF72" s="262">
        <f>IF(TabB4[[#This Row],[Lfd.
Nr. f.
Stich-
probe]]&lt;&gt;"",TabB4[[#This Row],[Zufalls-
zahl]],0)</f>
        <v>0</v>
      </c>
      <c r="AG72" s="263">
        <f>IF(TabB4[[#This Row],[Stich-
probe]]&gt;0,IF(TabB4[[#This Row],[Differenz
förderfähig/
eingereicht nach Prüfung ÖIF (€)]]&lt;&gt;0,1,0),0)</f>
        <v>0</v>
      </c>
      <c r="AH72" s="264">
        <f>IF(TabB4[[#This Row],[Stich-
probe]]=0,0,TabB4[[#This Row],[Stich-
probe]]*TabB4[[#This Row],[Differenz
förderfähig/
eingereicht nach Prüfung ÖIF (€)]]/TabB4[[#This Row],[eingereichter
Betrag (€)]]*-1)</f>
        <v>0</v>
      </c>
      <c r="AI72" s="200"/>
      <c r="AJ72" s="200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224" customFormat="1" x14ac:dyDescent="0.2">
      <c r="A73" s="19"/>
      <c r="B73" s="19"/>
      <c r="C73" s="226">
        <f>IF(TabB4[[#This Row],[Zufalls-
zahl wenn
lfd. Nr.]]=0,0,IF(RANK(TabB4[[#This Row],[Zufalls-
zahl wenn
lfd. Nr.]],TabB4[Zufalls-
zahl wenn
lfd. Nr.])&lt;=TabB4[[#Totals],[Zufalls-
zahl]],1,0))</f>
        <v>0</v>
      </c>
      <c r="D73" s="194" t="s">
        <v>267</v>
      </c>
      <c r="E73" s="207">
        <v>67</v>
      </c>
      <c r="F73" s="8"/>
      <c r="G73" s="18"/>
      <c r="H73" s="36"/>
      <c r="I73" s="33"/>
      <c r="J73" s="33"/>
      <c r="K73" s="33"/>
      <c r="L73" s="129"/>
      <c r="M73" s="260"/>
      <c r="N73" s="261">
        <f>(TabB4[[#This Row],[förderfähiger 
Betrag nach Prüfung ÖIF (€)]]-TabB4[[#This Row],[eingereichter
Betrag (€)]])*IF(TabB4[[#This Row],[Stich-
probe]]&gt;0,1,0)</f>
        <v>0</v>
      </c>
      <c r="O73" s="19"/>
      <c r="P73" s="19"/>
      <c r="Q73" s="19"/>
      <c r="R73" s="253"/>
      <c r="S73" s="226"/>
      <c r="T73" s="226" t="str">
        <f>IF(ISERROR(VLOOKUP(TabB4[[#This Row],[Grund für Differenz]],Datenquelle!$F$3:$G$17,2,FALSE)),"",VLOOKUP(TabB4[[#This Row],[Grund für Differenz]],Datenquelle!$F$3:$G$17,2,FALSE))</f>
        <v/>
      </c>
      <c r="U73" s="253"/>
      <c r="V73" s="206"/>
      <c r="W73" s="206"/>
      <c r="X73" s="206"/>
      <c r="Y73" s="206"/>
      <c r="Z73" s="206"/>
      <c r="AA73" s="206"/>
      <c r="AB73" s="206"/>
      <c r="AC73" s="301"/>
      <c r="AD73" s="226" t="str">
        <f>IF(OR(TabB4[[#This Row],[eingereichter
Betrag (€)]]=0,TabB4[[#This Row],[eingereichter
Betrag (€)]]=""),"",COUNTA($L$6:$L73)-COUNTIF(($L$6:$L73),0))</f>
        <v/>
      </c>
      <c r="AE73" s="262">
        <f t="shared" ca="1" si="1"/>
        <v>0.70967569472250347</v>
      </c>
      <c r="AF73" s="262">
        <f>IF(TabB4[[#This Row],[Lfd.
Nr. f.
Stich-
probe]]&lt;&gt;"",TabB4[[#This Row],[Zufalls-
zahl]],0)</f>
        <v>0</v>
      </c>
      <c r="AG73" s="263">
        <f>IF(TabB4[[#This Row],[Stich-
probe]]&gt;0,IF(TabB4[[#This Row],[Differenz
förderfähig/
eingereicht nach Prüfung ÖIF (€)]]&lt;&gt;0,1,0),0)</f>
        <v>0</v>
      </c>
      <c r="AH73" s="264">
        <f>IF(TabB4[[#This Row],[Stich-
probe]]=0,0,TabB4[[#This Row],[Stich-
probe]]*TabB4[[#This Row],[Differenz
förderfähig/
eingereicht nach Prüfung ÖIF (€)]]/TabB4[[#This Row],[eingereichter
Betrag (€)]]*-1)</f>
        <v>0</v>
      </c>
      <c r="AI73" s="200"/>
      <c r="AJ73" s="200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224" customFormat="1" x14ac:dyDescent="0.2">
      <c r="A74" s="19"/>
      <c r="B74" s="19"/>
      <c r="C74" s="226">
        <f>IF(TabB4[[#This Row],[Zufalls-
zahl wenn
lfd. Nr.]]=0,0,IF(RANK(TabB4[[#This Row],[Zufalls-
zahl wenn
lfd. Nr.]],TabB4[Zufalls-
zahl wenn
lfd. Nr.])&lt;=TabB4[[#Totals],[Zufalls-
zahl]],1,0))</f>
        <v>0</v>
      </c>
      <c r="D74" s="194" t="s">
        <v>267</v>
      </c>
      <c r="E74" s="207">
        <v>68</v>
      </c>
      <c r="F74" s="8"/>
      <c r="G74" s="18"/>
      <c r="H74" s="36"/>
      <c r="I74" s="33"/>
      <c r="J74" s="33"/>
      <c r="K74" s="33"/>
      <c r="L74" s="129"/>
      <c r="M74" s="260"/>
      <c r="N74" s="261">
        <f>(TabB4[[#This Row],[förderfähiger 
Betrag nach Prüfung ÖIF (€)]]-TabB4[[#This Row],[eingereichter
Betrag (€)]])*IF(TabB4[[#This Row],[Stich-
probe]]&gt;0,1,0)</f>
        <v>0</v>
      </c>
      <c r="O74" s="19"/>
      <c r="P74" s="19"/>
      <c r="Q74" s="19"/>
      <c r="R74" s="253"/>
      <c r="S74" s="226"/>
      <c r="T74" s="226" t="str">
        <f>IF(ISERROR(VLOOKUP(TabB4[[#This Row],[Grund für Differenz]],Datenquelle!$F$3:$G$17,2,FALSE)),"",VLOOKUP(TabB4[[#This Row],[Grund für Differenz]],Datenquelle!$F$3:$G$17,2,FALSE))</f>
        <v/>
      </c>
      <c r="U74" s="253"/>
      <c r="V74" s="206"/>
      <c r="W74" s="206"/>
      <c r="X74" s="206"/>
      <c r="Y74" s="206"/>
      <c r="Z74" s="206"/>
      <c r="AA74" s="206"/>
      <c r="AB74" s="206"/>
      <c r="AC74" s="301"/>
      <c r="AD74" s="226" t="str">
        <f>IF(OR(TabB4[[#This Row],[eingereichter
Betrag (€)]]=0,TabB4[[#This Row],[eingereichter
Betrag (€)]]=""),"",COUNTA($L$6:$L74)-COUNTIF(($L$6:$L74),0))</f>
        <v/>
      </c>
      <c r="AE74" s="262">
        <f t="shared" ca="1" si="1"/>
        <v>0.59221941238715292</v>
      </c>
      <c r="AF74" s="262">
        <f>IF(TabB4[[#This Row],[Lfd.
Nr. f.
Stich-
probe]]&lt;&gt;"",TabB4[[#This Row],[Zufalls-
zahl]],0)</f>
        <v>0</v>
      </c>
      <c r="AG74" s="263">
        <f>IF(TabB4[[#This Row],[Stich-
probe]]&gt;0,IF(TabB4[[#This Row],[Differenz
förderfähig/
eingereicht nach Prüfung ÖIF (€)]]&lt;&gt;0,1,0),0)</f>
        <v>0</v>
      </c>
      <c r="AH74" s="264">
        <f>IF(TabB4[[#This Row],[Stich-
probe]]=0,0,TabB4[[#This Row],[Stich-
probe]]*TabB4[[#This Row],[Differenz
förderfähig/
eingereicht nach Prüfung ÖIF (€)]]/TabB4[[#This Row],[eingereichter
Betrag (€)]]*-1)</f>
        <v>0</v>
      </c>
      <c r="AI74" s="200"/>
      <c r="AJ74" s="200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224" customFormat="1" x14ac:dyDescent="0.2">
      <c r="A75" s="19"/>
      <c r="B75" s="19"/>
      <c r="C75" s="226">
        <f>IF(TabB4[[#This Row],[Zufalls-
zahl wenn
lfd. Nr.]]=0,0,IF(RANK(TabB4[[#This Row],[Zufalls-
zahl wenn
lfd. Nr.]],TabB4[Zufalls-
zahl wenn
lfd. Nr.])&lt;=TabB4[[#Totals],[Zufalls-
zahl]],1,0))</f>
        <v>0</v>
      </c>
      <c r="D75" s="194" t="s">
        <v>267</v>
      </c>
      <c r="E75" s="207">
        <v>69</v>
      </c>
      <c r="F75" s="8"/>
      <c r="G75" s="18"/>
      <c r="H75" s="36"/>
      <c r="I75" s="33"/>
      <c r="J75" s="33"/>
      <c r="K75" s="33"/>
      <c r="L75" s="129"/>
      <c r="M75" s="260"/>
      <c r="N75" s="261">
        <f>(TabB4[[#This Row],[förderfähiger 
Betrag nach Prüfung ÖIF (€)]]-TabB4[[#This Row],[eingereichter
Betrag (€)]])*IF(TabB4[[#This Row],[Stich-
probe]]&gt;0,1,0)</f>
        <v>0</v>
      </c>
      <c r="O75" s="19"/>
      <c r="P75" s="19"/>
      <c r="Q75" s="19"/>
      <c r="R75" s="253"/>
      <c r="S75" s="226"/>
      <c r="T75" s="226" t="str">
        <f>IF(ISERROR(VLOOKUP(TabB4[[#This Row],[Grund für Differenz]],Datenquelle!$F$3:$G$17,2,FALSE)),"",VLOOKUP(TabB4[[#This Row],[Grund für Differenz]],Datenquelle!$F$3:$G$17,2,FALSE))</f>
        <v/>
      </c>
      <c r="U75" s="253"/>
      <c r="V75" s="206"/>
      <c r="W75" s="206"/>
      <c r="X75" s="206"/>
      <c r="Y75" s="206"/>
      <c r="Z75" s="206"/>
      <c r="AA75" s="206"/>
      <c r="AB75" s="206"/>
      <c r="AC75" s="301"/>
      <c r="AD75" s="226" t="str">
        <f>IF(OR(TabB4[[#This Row],[eingereichter
Betrag (€)]]=0,TabB4[[#This Row],[eingereichter
Betrag (€)]]=""),"",COUNTA($L$6:$L75)-COUNTIF(($L$6:$L75),0))</f>
        <v/>
      </c>
      <c r="AE75" s="262">
        <f t="shared" ca="1" si="1"/>
        <v>0.60387995782317372</v>
      </c>
      <c r="AF75" s="262">
        <f>IF(TabB4[[#This Row],[Lfd.
Nr. f.
Stich-
probe]]&lt;&gt;"",TabB4[[#This Row],[Zufalls-
zahl]],0)</f>
        <v>0</v>
      </c>
      <c r="AG75" s="263">
        <f>IF(TabB4[[#This Row],[Stich-
probe]]&gt;0,IF(TabB4[[#This Row],[Differenz
förderfähig/
eingereicht nach Prüfung ÖIF (€)]]&lt;&gt;0,1,0),0)</f>
        <v>0</v>
      </c>
      <c r="AH75" s="264">
        <f>IF(TabB4[[#This Row],[Stich-
probe]]=0,0,TabB4[[#This Row],[Stich-
probe]]*TabB4[[#This Row],[Differenz
förderfähig/
eingereicht nach Prüfung ÖIF (€)]]/TabB4[[#This Row],[eingereichter
Betrag (€)]]*-1)</f>
        <v>0</v>
      </c>
      <c r="AI75" s="200"/>
      <c r="AJ75" s="200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224" customFormat="1" x14ac:dyDescent="0.2">
      <c r="A76" s="19"/>
      <c r="B76" s="19"/>
      <c r="C76" s="226">
        <f>IF(TabB4[[#This Row],[Zufalls-
zahl wenn
lfd. Nr.]]=0,0,IF(RANK(TabB4[[#This Row],[Zufalls-
zahl wenn
lfd. Nr.]],TabB4[Zufalls-
zahl wenn
lfd. Nr.])&lt;=TabB4[[#Totals],[Zufalls-
zahl]],1,0))</f>
        <v>0</v>
      </c>
      <c r="D76" s="194" t="s">
        <v>267</v>
      </c>
      <c r="E76" s="207">
        <v>70</v>
      </c>
      <c r="F76" s="8"/>
      <c r="G76" s="18"/>
      <c r="H76" s="36"/>
      <c r="I76" s="33"/>
      <c r="J76" s="33"/>
      <c r="K76" s="33"/>
      <c r="L76" s="129"/>
      <c r="M76" s="260"/>
      <c r="N76" s="261">
        <f>(TabB4[[#This Row],[förderfähiger 
Betrag nach Prüfung ÖIF (€)]]-TabB4[[#This Row],[eingereichter
Betrag (€)]])*IF(TabB4[[#This Row],[Stich-
probe]]&gt;0,1,0)</f>
        <v>0</v>
      </c>
      <c r="O76" s="19"/>
      <c r="P76" s="19"/>
      <c r="Q76" s="19"/>
      <c r="R76" s="253"/>
      <c r="S76" s="226"/>
      <c r="T76" s="226" t="str">
        <f>IF(ISERROR(VLOOKUP(TabB4[[#This Row],[Grund für Differenz]],Datenquelle!$F$3:$G$17,2,FALSE)),"",VLOOKUP(TabB4[[#This Row],[Grund für Differenz]],Datenquelle!$F$3:$G$17,2,FALSE))</f>
        <v/>
      </c>
      <c r="U76" s="253"/>
      <c r="V76" s="206"/>
      <c r="W76" s="206"/>
      <c r="X76" s="206"/>
      <c r="Y76" s="206"/>
      <c r="Z76" s="206"/>
      <c r="AA76" s="206"/>
      <c r="AB76" s="206"/>
      <c r="AC76" s="301"/>
      <c r="AD76" s="226" t="str">
        <f>IF(OR(TabB4[[#This Row],[eingereichter
Betrag (€)]]=0,TabB4[[#This Row],[eingereichter
Betrag (€)]]=""),"",COUNTA($L$6:$L76)-COUNTIF(($L$6:$L76),0))</f>
        <v/>
      </c>
      <c r="AE76" s="262">
        <f t="shared" ca="1" si="1"/>
        <v>0.28163035606441877</v>
      </c>
      <c r="AF76" s="262">
        <f>IF(TabB4[[#This Row],[Lfd.
Nr. f.
Stich-
probe]]&lt;&gt;"",TabB4[[#This Row],[Zufalls-
zahl]],0)</f>
        <v>0</v>
      </c>
      <c r="AG76" s="263">
        <f>IF(TabB4[[#This Row],[Stich-
probe]]&gt;0,IF(TabB4[[#This Row],[Differenz
förderfähig/
eingereicht nach Prüfung ÖIF (€)]]&lt;&gt;0,1,0),0)</f>
        <v>0</v>
      </c>
      <c r="AH76" s="264">
        <f>IF(TabB4[[#This Row],[Stich-
probe]]=0,0,TabB4[[#This Row],[Stich-
probe]]*TabB4[[#This Row],[Differenz
förderfähig/
eingereicht nach Prüfung ÖIF (€)]]/TabB4[[#This Row],[eingereichter
Betrag (€)]]*-1)</f>
        <v>0</v>
      </c>
      <c r="AI76" s="200"/>
      <c r="AJ76" s="200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224" customFormat="1" x14ac:dyDescent="0.2">
      <c r="A77" s="19"/>
      <c r="B77" s="19"/>
      <c r="C77" s="228">
        <f>IF(TabB4[[#This Row],[Zufalls-
zahl wenn
lfd. Nr.]]=0,0,IF(RANK(TabB4[[#This Row],[Zufalls-
zahl wenn
lfd. Nr.]],TabB4[Zufalls-
zahl wenn
lfd. Nr.])&lt;=TabB4[[#Totals],[Zufalls-
zahl]],1,0))</f>
        <v>0</v>
      </c>
      <c r="D77" s="194" t="s">
        <v>267</v>
      </c>
      <c r="E77" s="207">
        <v>71</v>
      </c>
      <c r="F77" s="9"/>
      <c r="G77" s="17"/>
      <c r="H77" s="35"/>
      <c r="I77" s="34"/>
      <c r="J77" s="34"/>
      <c r="K77" s="34"/>
      <c r="L77" s="128"/>
      <c r="M77" s="216"/>
      <c r="N77" s="252">
        <f>(TabB4[[#This Row],[förderfähiger 
Betrag nach Prüfung ÖIF (€)]]-TabB4[[#This Row],[eingereichter
Betrag (€)]])*IF(TabB4[[#This Row],[Stich-
probe]]&gt;0,1,0)</f>
        <v>0</v>
      </c>
      <c r="O77" s="2"/>
      <c r="P77" s="2"/>
      <c r="Q77" s="2"/>
      <c r="R77" s="265"/>
      <c r="S77" s="228"/>
      <c r="T77" s="228" t="str">
        <f>IF(ISERROR(VLOOKUP(TabB4[[#This Row],[Grund für Differenz]],Datenquelle!$F$3:$G$17,2,FALSE)),"",VLOOKUP(TabB4[[#This Row],[Grund für Differenz]],Datenquelle!$F$3:$G$17,2,FALSE))</f>
        <v/>
      </c>
      <c r="U77" s="265"/>
      <c r="V77" s="207"/>
      <c r="W77" s="207"/>
      <c r="X77" s="207"/>
      <c r="Y77" s="207"/>
      <c r="Z77" s="207"/>
      <c r="AA77" s="207"/>
      <c r="AB77" s="207"/>
      <c r="AC77" s="302"/>
      <c r="AD77" s="266" t="str">
        <f>IF(OR(TabB4[[#This Row],[eingereichter
Betrag (€)]]=0,TabB4[[#This Row],[eingereichter
Betrag (€)]]=""),"",COUNTA($L$6:$L156)-COUNTIF(($L$6:$L156),0))</f>
        <v/>
      </c>
      <c r="AE77" s="255">
        <f t="shared" ca="1" si="1"/>
        <v>0.91912859546872094</v>
      </c>
      <c r="AF77" s="255">
        <f>IF(TabB4[[#This Row],[Lfd.
Nr. f.
Stich-
probe]]&lt;&gt;"",TabB4[[#This Row],[Zufalls-
zahl]],0)</f>
        <v>0</v>
      </c>
      <c r="AG77" s="267">
        <f>IF(TabB4[[#This Row],[Stich-
probe]]&gt;0,IF(TabB4[[#This Row],[Differenz
förderfähig/
eingereicht nach Prüfung ÖIF (€)]]&lt;&gt;0,1,0),0)</f>
        <v>0</v>
      </c>
      <c r="AH77" s="268">
        <f>IF(TabB4[[#This Row],[Stich-
probe]]=0,0,TabB4[[#This Row],[Stich-
probe]]*TabB4[[#This Row],[Differenz
förderfähig/
eingereicht nach Prüfung ÖIF (€)]]/TabB4[[#This Row],[eingereichter
Betrag (€)]]*-1)</f>
        <v>0</v>
      </c>
      <c r="AI77" s="200"/>
      <c r="AJ77" s="200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224" customFormat="1" x14ac:dyDescent="0.2">
      <c r="A78" s="19"/>
      <c r="B78" s="19"/>
      <c r="C78" s="226">
        <f>IF(TabB4[[#This Row],[Zufalls-
zahl wenn
lfd. Nr.]]=0,0,IF(RANK(TabB4[[#This Row],[Zufalls-
zahl wenn
lfd. Nr.]],TabB4[Zufalls-
zahl wenn
lfd. Nr.])&lt;=TabB4[[#Totals],[Zufalls-
zahl]],1,0))</f>
        <v>0</v>
      </c>
      <c r="D78" s="194" t="s">
        <v>267</v>
      </c>
      <c r="E78" s="207">
        <v>72</v>
      </c>
      <c r="F78" s="8"/>
      <c r="G78" s="37"/>
      <c r="H78" s="36"/>
      <c r="I78" s="33"/>
      <c r="J78" s="33"/>
      <c r="K78" s="33"/>
      <c r="L78" s="129"/>
      <c r="M78" s="260"/>
      <c r="N78" s="269">
        <f>(TabB4[[#This Row],[förderfähiger 
Betrag nach Prüfung ÖIF (€)]]-TabB4[[#This Row],[eingereichter
Betrag (€)]])*IF(TabB4[[#This Row],[Stich-
probe]]&gt;0,1,0)</f>
        <v>0</v>
      </c>
      <c r="O78" s="19"/>
      <c r="P78" s="19"/>
      <c r="Q78" s="19"/>
      <c r="R78" s="270"/>
      <c r="S78" s="288"/>
      <c r="T78" s="288" t="str">
        <f>IF(ISERROR(VLOOKUP(TabB4[[#This Row],[Grund für Differenz]],Datenquelle!$F$3:$G$17,2,FALSE)),"",VLOOKUP(TabB4[[#This Row],[Grund für Differenz]],Datenquelle!$F$3:$G$17,2,FALSE))</f>
        <v/>
      </c>
      <c r="U78" s="270"/>
      <c r="V78" s="206"/>
      <c r="W78" s="206"/>
      <c r="X78" s="206"/>
      <c r="Y78" s="206"/>
      <c r="Z78" s="206"/>
      <c r="AA78" s="206"/>
      <c r="AB78" s="206"/>
      <c r="AC78" s="301"/>
      <c r="AD78" s="226" t="str">
        <f>IF(OR(TabB4[[#This Row],[eingereichter
Betrag (€)]]=0,TabB4[[#This Row],[eingereichter
Betrag (€)]]=""),"",COUNTA($L$6:$L78)-COUNTIF(($L$6:$L78),0))</f>
        <v/>
      </c>
      <c r="AE78" s="262">
        <f t="shared" ca="1" si="1"/>
        <v>0.5443196998819122</v>
      </c>
      <c r="AF78" s="262">
        <f>IF(TabB4[[#This Row],[Lfd.
Nr. f.
Stich-
probe]]&lt;&gt;"",TabB4[[#This Row],[Zufalls-
zahl]],0)</f>
        <v>0</v>
      </c>
      <c r="AG78" s="271">
        <f>IF(TabB4[[#This Row],[Stich-
probe]]&gt;0,IF(TabB4[[#This Row],[Differenz
förderfähig/
eingereicht nach Prüfung ÖIF (€)]]&lt;&gt;0,1,0),0)</f>
        <v>0</v>
      </c>
      <c r="AH78" s="272">
        <f>IF(TabB4[[#This Row],[Stich-
probe]]=0,0,TabB4[[#This Row],[Stich-
probe]]*TabB4[[#This Row],[Differenz
förderfähig/
eingereicht nach Prüfung ÖIF (€)]]/TabB4[[#This Row],[eingereichter
Betrag (€)]]*-1)</f>
        <v>0</v>
      </c>
      <c r="AI78" s="200"/>
      <c r="AJ78" s="200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224" customFormat="1" x14ac:dyDescent="0.2">
      <c r="A79" s="19"/>
      <c r="B79" s="19"/>
      <c r="C79" s="226">
        <f>IF(TabB4[[#This Row],[Zufalls-
zahl wenn
lfd. Nr.]]=0,0,IF(RANK(TabB4[[#This Row],[Zufalls-
zahl wenn
lfd. Nr.]],TabB4[Zufalls-
zahl wenn
lfd. Nr.])&lt;=TabB4[[#Totals],[Zufalls-
zahl]],1,0))</f>
        <v>0</v>
      </c>
      <c r="D79" s="194" t="s">
        <v>267</v>
      </c>
      <c r="E79" s="207">
        <v>73</v>
      </c>
      <c r="F79" s="8"/>
      <c r="G79" s="37"/>
      <c r="H79" s="36"/>
      <c r="I79" s="33"/>
      <c r="J79" s="33"/>
      <c r="K79" s="33"/>
      <c r="L79" s="129"/>
      <c r="M79" s="260"/>
      <c r="N79" s="269">
        <f>(TabB4[[#This Row],[förderfähiger 
Betrag nach Prüfung ÖIF (€)]]-TabB4[[#This Row],[eingereichter
Betrag (€)]])*IF(TabB4[[#This Row],[Stich-
probe]]&gt;0,1,0)</f>
        <v>0</v>
      </c>
      <c r="O79" s="19"/>
      <c r="P79" s="19"/>
      <c r="Q79" s="19"/>
      <c r="R79" s="270"/>
      <c r="S79" s="288"/>
      <c r="T79" s="288" t="str">
        <f>IF(ISERROR(VLOOKUP(TabB4[[#This Row],[Grund für Differenz]],Datenquelle!$F$3:$G$17,2,FALSE)),"",VLOOKUP(TabB4[[#This Row],[Grund für Differenz]],Datenquelle!$F$3:$G$17,2,FALSE))</f>
        <v/>
      </c>
      <c r="U79" s="270"/>
      <c r="V79" s="206"/>
      <c r="W79" s="206"/>
      <c r="X79" s="206"/>
      <c r="Y79" s="206"/>
      <c r="Z79" s="206"/>
      <c r="AA79" s="206"/>
      <c r="AB79" s="206"/>
      <c r="AC79" s="301"/>
      <c r="AD79" s="226" t="str">
        <f>IF(OR(TabB4[[#This Row],[eingereichter
Betrag (€)]]=0,TabB4[[#This Row],[eingereichter
Betrag (€)]]=""),"",COUNTA($L$6:$L79)-COUNTIF(($L$6:$L79),0))</f>
        <v/>
      </c>
      <c r="AE79" s="262">
        <f t="shared" ca="1" si="1"/>
        <v>0.30566168332748955</v>
      </c>
      <c r="AF79" s="262">
        <f>IF(TabB4[[#This Row],[Lfd.
Nr. f.
Stich-
probe]]&lt;&gt;"",TabB4[[#This Row],[Zufalls-
zahl]],0)</f>
        <v>0</v>
      </c>
      <c r="AG79" s="271">
        <f>IF(TabB4[[#This Row],[Stich-
probe]]&gt;0,IF(TabB4[[#This Row],[Differenz
förderfähig/
eingereicht nach Prüfung ÖIF (€)]]&lt;&gt;0,1,0),0)</f>
        <v>0</v>
      </c>
      <c r="AH79" s="272">
        <f>IF(TabB4[[#This Row],[Stich-
probe]]=0,0,TabB4[[#This Row],[Stich-
probe]]*TabB4[[#This Row],[Differenz
förderfähig/
eingereicht nach Prüfung ÖIF (€)]]/TabB4[[#This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224" customFormat="1" x14ac:dyDescent="0.2">
      <c r="A80" s="19"/>
      <c r="B80" s="19"/>
      <c r="C80" s="226">
        <f>IF(TabB4[[#This Row],[Zufalls-
zahl wenn
lfd. Nr.]]=0,0,IF(RANK(TabB4[[#This Row],[Zufalls-
zahl wenn
lfd. Nr.]],TabB4[Zufalls-
zahl wenn
lfd. Nr.])&lt;=TabB4[[#Totals],[Zufalls-
zahl]],1,0))</f>
        <v>0</v>
      </c>
      <c r="D80" s="194" t="s">
        <v>267</v>
      </c>
      <c r="E80" s="207">
        <v>74</v>
      </c>
      <c r="F80" s="8"/>
      <c r="G80" s="37"/>
      <c r="H80" s="36"/>
      <c r="I80" s="33"/>
      <c r="J80" s="33"/>
      <c r="K80" s="33"/>
      <c r="L80" s="129"/>
      <c r="M80" s="260"/>
      <c r="N80" s="269">
        <f>(TabB4[[#This Row],[förderfähiger 
Betrag nach Prüfung ÖIF (€)]]-TabB4[[#This Row],[eingereichter
Betrag (€)]])*IF(TabB4[[#This Row],[Stich-
probe]]&gt;0,1,0)</f>
        <v>0</v>
      </c>
      <c r="O80" s="19"/>
      <c r="P80" s="19"/>
      <c r="Q80" s="19"/>
      <c r="R80" s="270"/>
      <c r="S80" s="288"/>
      <c r="T80" s="288" t="str">
        <f>IF(ISERROR(VLOOKUP(TabB4[[#This Row],[Grund für Differenz]],Datenquelle!$F$3:$G$17,2,FALSE)),"",VLOOKUP(TabB4[[#This Row],[Grund für Differenz]],Datenquelle!$F$3:$G$17,2,FALSE))</f>
        <v/>
      </c>
      <c r="U80" s="270"/>
      <c r="V80" s="206"/>
      <c r="W80" s="206"/>
      <c r="X80" s="206"/>
      <c r="Y80" s="206"/>
      <c r="Z80" s="206"/>
      <c r="AA80" s="206"/>
      <c r="AB80" s="206"/>
      <c r="AC80" s="301"/>
      <c r="AD80" s="226" t="str">
        <f>IF(OR(TabB4[[#This Row],[eingereichter
Betrag (€)]]=0,TabB4[[#This Row],[eingereichter
Betrag (€)]]=""),"",COUNTA($L$6:$L80)-COUNTIF(($L$6:$L80),0))</f>
        <v/>
      </c>
      <c r="AE80" s="262">
        <f t="shared" ca="1" si="1"/>
        <v>0.39830385977304206</v>
      </c>
      <c r="AF80" s="262">
        <f>IF(TabB4[[#This Row],[Lfd.
Nr. f.
Stich-
probe]]&lt;&gt;"",TabB4[[#This Row],[Zufalls-
zahl]],0)</f>
        <v>0</v>
      </c>
      <c r="AG80" s="271">
        <f>IF(TabB4[[#This Row],[Stich-
probe]]&gt;0,IF(TabB4[[#This Row],[Differenz
förderfähig/
eingereicht nach Prüfung ÖIF (€)]]&lt;&gt;0,1,0),0)</f>
        <v>0</v>
      </c>
      <c r="AH80" s="272">
        <f>IF(TabB4[[#This Row],[Stich-
probe]]=0,0,TabB4[[#This Row],[Stich-
probe]]*TabB4[[#This Row],[Differenz
förderfähig/
eingereicht nach Prüfung ÖIF (€)]]/TabB4[[#This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97" customFormat="1" x14ac:dyDescent="0.2">
      <c r="A81" s="19"/>
      <c r="B81" s="19"/>
      <c r="C81" s="226">
        <f>IF(TabB4[[#This Row],[Zufalls-
zahl wenn
lfd. Nr.]]=0,0,IF(RANK(TabB4[[#This Row],[Zufalls-
zahl wenn
lfd. Nr.]],TabB4[Zufalls-
zahl wenn
lfd. Nr.])&lt;=TabB4[[#Totals],[Zufalls-
zahl]],1,0))</f>
        <v>0</v>
      </c>
      <c r="D81" s="194" t="s">
        <v>267</v>
      </c>
      <c r="E81" s="207">
        <v>75</v>
      </c>
      <c r="F81" s="8"/>
      <c r="G81" s="37"/>
      <c r="H81" s="36"/>
      <c r="I81" s="33"/>
      <c r="J81" s="33"/>
      <c r="K81" s="33"/>
      <c r="L81" s="129"/>
      <c r="M81" s="260"/>
      <c r="N81" s="269">
        <f>(TabB4[[#This Row],[förderfähiger 
Betrag nach Prüfung ÖIF (€)]]-TabB4[[#This Row],[eingereichter
Betrag (€)]])*IF(TabB4[[#This Row],[Stich-
probe]]&gt;0,1,0)</f>
        <v>0</v>
      </c>
      <c r="O81" s="19"/>
      <c r="P81" s="19"/>
      <c r="Q81" s="19"/>
      <c r="R81" s="270"/>
      <c r="S81" s="288"/>
      <c r="T81" s="288" t="str">
        <f>IF(ISERROR(VLOOKUP(TabB4[[#This Row],[Grund für Differenz]],Datenquelle!$F$3:$G$17,2,FALSE)),"",VLOOKUP(TabB4[[#This Row],[Grund für Differenz]],Datenquelle!$F$3:$G$17,2,FALSE))</f>
        <v/>
      </c>
      <c r="U81" s="270"/>
      <c r="V81" s="206"/>
      <c r="W81" s="206"/>
      <c r="X81" s="206"/>
      <c r="Y81" s="206"/>
      <c r="Z81" s="206"/>
      <c r="AA81" s="206"/>
      <c r="AB81" s="206"/>
      <c r="AC81" s="301"/>
      <c r="AD81" s="226" t="str">
        <f>IF(OR(TabB4[[#This Row],[eingereichter
Betrag (€)]]=0,TabB4[[#This Row],[eingereichter
Betrag (€)]]=""),"",COUNTA($L$6:$L81)-COUNTIF(($L$6:$L81),0))</f>
        <v/>
      </c>
      <c r="AE81" s="262">
        <f t="shared" ca="1" si="1"/>
        <v>0.91930846784242959</v>
      </c>
      <c r="AF81" s="262">
        <f>IF(TabB4[[#This Row],[Lfd.
Nr. f.
Stich-
probe]]&lt;&gt;"",TabB4[[#This Row],[Zufalls-
zahl]],0)</f>
        <v>0</v>
      </c>
      <c r="AG81" s="271">
        <f>IF(TabB4[[#This Row],[Stich-
probe]]&gt;0,IF(TabB4[[#This Row],[Differenz
förderfähig/
eingereicht nach Prüfung ÖIF (€)]]&lt;&gt;0,1,0),0)</f>
        <v>0</v>
      </c>
      <c r="AH81" s="272">
        <f>IF(TabB4[[#This Row],[Stich-
probe]]=0,0,TabB4[[#This Row],[Stich-
probe]]*TabB4[[#This Row],[Differenz
förderfähig/
eingereicht nach Prüfung ÖIF (€)]]/TabB4[[#This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97" customFormat="1" x14ac:dyDescent="0.2">
      <c r="A82" s="19"/>
      <c r="B82" s="19"/>
      <c r="C82" s="226">
        <f>IF(TabB4[[#This Row],[Zufalls-
zahl wenn
lfd. Nr.]]=0,0,IF(RANK(TabB4[[#This Row],[Zufalls-
zahl wenn
lfd. Nr.]],TabB4[Zufalls-
zahl wenn
lfd. Nr.])&lt;=TabB4[[#Totals],[Zufalls-
zahl]],1,0))</f>
        <v>0</v>
      </c>
      <c r="D82" s="194" t="s">
        <v>267</v>
      </c>
      <c r="E82" s="207">
        <v>76</v>
      </c>
      <c r="F82" s="8"/>
      <c r="G82" s="37"/>
      <c r="H82" s="36"/>
      <c r="I82" s="33"/>
      <c r="J82" s="33"/>
      <c r="K82" s="33"/>
      <c r="L82" s="129"/>
      <c r="M82" s="260"/>
      <c r="N82" s="269">
        <f>(TabB4[[#This Row],[förderfähiger 
Betrag nach Prüfung ÖIF (€)]]-TabB4[[#This Row],[eingereichter
Betrag (€)]])*IF(TabB4[[#This Row],[Stich-
probe]]&gt;0,1,0)</f>
        <v>0</v>
      </c>
      <c r="O82" s="19"/>
      <c r="P82" s="19"/>
      <c r="Q82" s="19"/>
      <c r="R82" s="270"/>
      <c r="S82" s="288"/>
      <c r="T82" s="288" t="str">
        <f>IF(ISERROR(VLOOKUP(TabB4[[#This Row],[Grund für Differenz]],Datenquelle!$F$3:$G$17,2,FALSE)),"",VLOOKUP(TabB4[[#This Row],[Grund für Differenz]],Datenquelle!$F$3:$G$17,2,FALSE))</f>
        <v/>
      </c>
      <c r="U82" s="270"/>
      <c r="V82" s="206"/>
      <c r="W82" s="206"/>
      <c r="X82" s="206"/>
      <c r="Y82" s="206"/>
      <c r="Z82" s="206"/>
      <c r="AA82" s="206"/>
      <c r="AB82" s="206"/>
      <c r="AC82" s="301"/>
      <c r="AD82" s="226" t="str">
        <f>IF(OR(TabB4[[#This Row],[eingereichter
Betrag (€)]]=0,TabB4[[#This Row],[eingereichter
Betrag (€)]]=""),"",COUNTA($L$6:$L82)-COUNTIF(($L$6:$L82),0))</f>
        <v/>
      </c>
      <c r="AE82" s="262">
        <f t="shared" ca="1" si="1"/>
        <v>0.73777023791600282</v>
      </c>
      <c r="AF82" s="262">
        <f>IF(TabB4[[#This Row],[Lfd.
Nr. f.
Stich-
probe]]&lt;&gt;"",TabB4[[#This Row],[Zufalls-
zahl]],0)</f>
        <v>0</v>
      </c>
      <c r="AG82" s="271">
        <f>IF(TabB4[[#This Row],[Stich-
probe]]&gt;0,IF(TabB4[[#This Row],[Differenz
förderfähig/
eingereicht nach Prüfung ÖIF (€)]]&lt;&gt;0,1,0),0)</f>
        <v>0</v>
      </c>
      <c r="AH82" s="272">
        <f>IF(TabB4[[#This Row],[Stich-
probe]]=0,0,TabB4[[#This Row],[Stich-
probe]]*TabB4[[#This Row],[Differenz
förderfähig/
eingereicht nach Prüfung ÖIF (€)]]/TabB4[[#This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97" customFormat="1" x14ac:dyDescent="0.2">
      <c r="A83" s="19"/>
      <c r="B83" s="19"/>
      <c r="C83" s="226">
        <f>IF(TabB4[[#This Row],[Zufalls-
zahl wenn
lfd. Nr.]]=0,0,IF(RANK(TabB4[[#This Row],[Zufalls-
zahl wenn
lfd. Nr.]],TabB4[Zufalls-
zahl wenn
lfd. Nr.])&lt;=TabB4[[#Totals],[Zufalls-
zahl]],1,0))</f>
        <v>0</v>
      </c>
      <c r="D83" s="194" t="s">
        <v>267</v>
      </c>
      <c r="E83" s="207">
        <v>77</v>
      </c>
      <c r="F83" s="8"/>
      <c r="G83" s="37"/>
      <c r="H83" s="36"/>
      <c r="I83" s="33"/>
      <c r="J83" s="33"/>
      <c r="K83" s="33"/>
      <c r="L83" s="129"/>
      <c r="M83" s="260"/>
      <c r="N83" s="269">
        <f>(TabB4[[#This Row],[förderfähiger 
Betrag nach Prüfung ÖIF (€)]]-TabB4[[#This Row],[eingereichter
Betrag (€)]])*IF(TabB4[[#This Row],[Stich-
probe]]&gt;0,1,0)</f>
        <v>0</v>
      </c>
      <c r="O83" s="19"/>
      <c r="P83" s="19"/>
      <c r="Q83" s="19"/>
      <c r="R83" s="270"/>
      <c r="S83" s="288"/>
      <c r="T83" s="288" t="str">
        <f>IF(ISERROR(VLOOKUP(TabB4[[#This Row],[Grund für Differenz]],Datenquelle!$F$3:$G$17,2,FALSE)),"",VLOOKUP(TabB4[[#This Row],[Grund für Differenz]],Datenquelle!$F$3:$G$17,2,FALSE))</f>
        <v/>
      </c>
      <c r="U83" s="270"/>
      <c r="V83" s="206"/>
      <c r="W83" s="206"/>
      <c r="X83" s="206"/>
      <c r="Y83" s="206"/>
      <c r="Z83" s="206"/>
      <c r="AA83" s="206"/>
      <c r="AB83" s="206"/>
      <c r="AC83" s="301"/>
      <c r="AD83" s="226" t="str">
        <f>IF(OR(TabB4[[#This Row],[eingereichter
Betrag (€)]]=0,TabB4[[#This Row],[eingereichter
Betrag (€)]]=""),"",COUNTA($L$6:$L83)-COUNTIF(($L$6:$L83),0))</f>
        <v/>
      </c>
      <c r="AE83" s="262">
        <f t="shared" ca="1" si="1"/>
        <v>0.39050244455820293</v>
      </c>
      <c r="AF83" s="262">
        <f>IF(TabB4[[#This Row],[Lfd.
Nr. f.
Stich-
probe]]&lt;&gt;"",TabB4[[#This Row],[Zufalls-
zahl]],0)</f>
        <v>0</v>
      </c>
      <c r="AG83" s="271">
        <f>IF(TabB4[[#This Row],[Stich-
probe]]&gt;0,IF(TabB4[[#This Row],[Differenz
förderfähig/
eingereicht nach Prüfung ÖIF (€)]]&lt;&gt;0,1,0),0)</f>
        <v>0</v>
      </c>
      <c r="AH83" s="272">
        <f>IF(TabB4[[#This Row],[Stich-
probe]]=0,0,TabB4[[#This Row],[Stich-
probe]]*TabB4[[#This Row],[Differenz
förderfähig/
eingereicht nach Prüfung ÖIF (€)]]/TabB4[[#This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226">
        <f>IF(TabB4[[#This Row],[Zufalls-
zahl wenn
lfd. Nr.]]=0,0,IF(RANK(TabB4[[#This Row],[Zufalls-
zahl wenn
lfd. Nr.]],TabB4[Zufalls-
zahl wenn
lfd. Nr.])&lt;=TabB4[[#Totals],[Zufalls-
zahl]],1,0))</f>
        <v>0</v>
      </c>
      <c r="D84" s="194" t="s">
        <v>267</v>
      </c>
      <c r="E84" s="207">
        <v>78</v>
      </c>
      <c r="F84" s="8"/>
      <c r="G84" s="37"/>
      <c r="H84" s="36"/>
      <c r="I84" s="33"/>
      <c r="J84" s="33"/>
      <c r="K84" s="33"/>
      <c r="L84" s="129"/>
      <c r="M84" s="260"/>
      <c r="N84" s="269">
        <f>(TabB4[[#This Row],[förderfähiger 
Betrag nach Prüfung ÖIF (€)]]-TabB4[[#This Row],[eingereichter
Betrag (€)]])*IF(TabB4[[#This Row],[Stich-
probe]]&gt;0,1,0)</f>
        <v>0</v>
      </c>
      <c r="O84" s="19"/>
      <c r="P84" s="19"/>
      <c r="Q84" s="19"/>
      <c r="R84" s="270"/>
      <c r="S84" s="288"/>
      <c r="T84" s="288" t="str">
        <f>IF(ISERROR(VLOOKUP(TabB4[[#This Row],[Grund für Differenz]],Datenquelle!$F$3:$G$17,2,FALSE)),"",VLOOKUP(TabB4[[#This Row],[Grund für Differenz]],Datenquelle!$F$3:$G$17,2,FALSE))</f>
        <v/>
      </c>
      <c r="U84" s="270"/>
      <c r="V84" s="206"/>
      <c r="W84" s="206"/>
      <c r="X84" s="206"/>
      <c r="Y84" s="206"/>
      <c r="Z84" s="206"/>
      <c r="AA84" s="206"/>
      <c r="AB84" s="206"/>
      <c r="AC84" s="301"/>
      <c r="AD84" s="226" t="str">
        <f>IF(OR(TabB4[[#This Row],[eingereichter
Betrag (€)]]=0,TabB4[[#This Row],[eingereichter
Betrag (€)]]=""),"",COUNTA($L$6:$L84)-COUNTIF(($L$6:$L84),0))</f>
        <v/>
      </c>
      <c r="AE84" s="262">
        <f t="shared" ca="1" si="1"/>
        <v>0.52044675969323473</v>
      </c>
      <c r="AF84" s="262">
        <f>IF(TabB4[[#This Row],[Lfd.
Nr. f.
Stich-
probe]]&lt;&gt;"",TabB4[[#This Row],[Zufalls-
zahl]],0)</f>
        <v>0</v>
      </c>
      <c r="AG84" s="271">
        <f>IF(TabB4[[#This Row],[Stich-
probe]]&gt;0,IF(TabB4[[#This Row],[Differenz
förderfähig/
eingereicht nach Prüfung ÖIF (€)]]&lt;&gt;0,1,0),0)</f>
        <v>0</v>
      </c>
      <c r="AH8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54" x14ac:dyDescent="0.2">
      <c r="C85" s="226">
        <f>IF(TabB4[[#This Row],[Zufalls-
zahl wenn
lfd. Nr.]]=0,0,IF(RANK(TabB4[[#This Row],[Zufalls-
zahl wenn
lfd. Nr.]],TabB4[Zufalls-
zahl wenn
lfd. Nr.])&lt;=TabB4[[#Totals],[Zufalls-
zahl]],1,0))</f>
        <v>0</v>
      </c>
      <c r="D85" s="194" t="s">
        <v>267</v>
      </c>
      <c r="E85" s="207">
        <v>79</v>
      </c>
      <c r="F85" s="8"/>
      <c r="G85" s="37"/>
      <c r="H85" s="36"/>
      <c r="I85" s="33"/>
      <c r="J85" s="33"/>
      <c r="K85" s="33"/>
      <c r="L85" s="129"/>
      <c r="M85" s="260"/>
      <c r="N85" s="269">
        <f>(TabB4[[#This Row],[förderfähiger 
Betrag nach Prüfung ÖIF (€)]]-TabB4[[#This Row],[eingereichter
Betrag (€)]])*IF(TabB4[[#This Row],[Stich-
probe]]&gt;0,1,0)</f>
        <v>0</v>
      </c>
      <c r="O85" s="19"/>
      <c r="P85" s="19"/>
      <c r="Q85" s="19"/>
      <c r="R85" s="270"/>
      <c r="S85" s="288"/>
      <c r="T85" s="288" t="str">
        <f>IF(ISERROR(VLOOKUP(TabB4[[#This Row],[Grund für Differenz]],Datenquelle!$F$3:$G$17,2,FALSE)),"",VLOOKUP(TabB4[[#This Row],[Grund für Differenz]],Datenquelle!$F$3:$G$17,2,FALSE))</f>
        <v/>
      </c>
      <c r="U85" s="270"/>
      <c r="V85" s="206"/>
      <c r="W85" s="206"/>
      <c r="X85" s="206"/>
      <c r="Y85" s="206"/>
      <c r="Z85" s="206"/>
      <c r="AA85" s="206"/>
      <c r="AB85" s="206"/>
      <c r="AC85" s="301"/>
      <c r="AD85" s="226" t="str">
        <f>IF(OR(TabB4[[#This Row],[eingereichter
Betrag (€)]]=0,TabB4[[#This Row],[eingereichter
Betrag (€)]]=""),"",COUNTA($L$6:$L85)-COUNTIF(($L$6:$L85),0))</f>
        <v/>
      </c>
      <c r="AE85" s="262">
        <f t="shared" ca="1" si="1"/>
        <v>0.10870922510344738</v>
      </c>
      <c r="AF85" s="262">
        <f>IF(TabB4[[#This Row],[Lfd.
Nr. f.
Stich-
probe]]&lt;&gt;"",TabB4[[#This Row],[Zufalls-
zahl]],0)</f>
        <v>0</v>
      </c>
      <c r="AG85" s="271">
        <f>IF(TabB4[[#This Row],[Stich-
probe]]&gt;0,IF(TabB4[[#This Row],[Differenz
förderfähig/
eingereicht nach Prüfung ÖIF (€)]]&lt;&gt;0,1,0),0)</f>
        <v>0</v>
      </c>
      <c r="AH8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54" x14ac:dyDescent="0.2">
      <c r="C86" s="226">
        <f>IF(TabB4[[#This Row],[Zufalls-
zahl wenn
lfd. Nr.]]=0,0,IF(RANK(TabB4[[#This Row],[Zufalls-
zahl wenn
lfd. Nr.]],TabB4[Zufalls-
zahl wenn
lfd. Nr.])&lt;=TabB4[[#Totals],[Zufalls-
zahl]],1,0))</f>
        <v>0</v>
      </c>
      <c r="D86" s="194" t="s">
        <v>267</v>
      </c>
      <c r="E86" s="207">
        <v>80</v>
      </c>
      <c r="F86" s="8"/>
      <c r="G86" s="37"/>
      <c r="H86" s="36"/>
      <c r="I86" s="33"/>
      <c r="J86" s="33"/>
      <c r="K86" s="33"/>
      <c r="L86" s="129"/>
      <c r="M86" s="260"/>
      <c r="N86" s="269">
        <f>(TabB4[[#This Row],[förderfähiger 
Betrag nach Prüfung ÖIF (€)]]-TabB4[[#This Row],[eingereichter
Betrag (€)]])*IF(TabB4[[#This Row],[Stich-
probe]]&gt;0,1,0)</f>
        <v>0</v>
      </c>
      <c r="O86" s="19"/>
      <c r="P86" s="19"/>
      <c r="Q86" s="19"/>
      <c r="R86" s="270"/>
      <c r="S86" s="288"/>
      <c r="T86" s="288" t="str">
        <f>IF(ISERROR(VLOOKUP(TabB4[[#This Row],[Grund für Differenz]],Datenquelle!$F$3:$G$17,2,FALSE)),"",VLOOKUP(TabB4[[#This Row],[Grund für Differenz]],Datenquelle!$F$3:$G$17,2,FALSE))</f>
        <v/>
      </c>
      <c r="U86" s="270"/>
      <c r="V86" s="206"/>
      <c r="W86" s="206"/>
      <c r="X86" s="206"/>
      <c r="Y86" s="206"/>
      <c r="Z86" s="206"/>
      <c r="AA86" s="206"/>
      <c r="AB86" s="206"/>
      <c r="AC86" s="301"/>
      <c r="AD86" s="226" t="str">
        <f>IF(OR(TabB4[[#This Row],[eingereichter
Betrag (€)]]=0,TabB4[[#This Row],[eingereichter
Betrag (€)]]=""),"",COUNTA($L$6:$L86)-COUNTIF(($L$6:$L86),0))</f>
        <v/>
      </c>
      <c r="AE86" s="262">
        <f t="shared" ca="1" si="1"/>
        <v>0.1573666607352262</v>
      </c>
      <c r="AF86" s="262">
        <f>IF(TabB4[[#This Row],[Lfd.
Nr. f.
Stich-
probe]]&lt;&gt;"",TabB4[[#This Row],[Zufalls-
zahl]],0)</f>
        <v>0</v>
      </c>
      <c r="AG86" s="271">
        <f>IF(TabB4[[#This Row],[Stich-
probe]]&gt;0,IF(TabB4[[#This Row],[Differenz
förderfähig/
eingereicht nach Prüfung ÖIF (€)]]&lt;&gt;0,1,0),0)</f>
        <v>0</v>
      </c>
      <c r="AH8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54" x14ac:dyDescent="0.2">
      <c r="C87" s="226">
        <f>IF(TabB4[[#This Row],[Zufalls-
zahl wenn
lfd. Nr.]]=0,0,IF(RANK(TabB4[[#This Row],[Zufalls-
zahl wenn
lfd. Nr.]],TabB4[Zufalls-
zahl wenn
lfd. Nr.])&lt;=TabB4[[#Totals],[Zufalls-
zahl]],1,0))</f>
        <v>0</v>
      </c>
      <c r="D87" s="194" t="s">
        <v>267</v>
      </c>
      <c r="E87" s="207">
        <v>81</v>
      </c>
      <c r="F87" s="8"/>
      <c r="G87" s="37"/>
      <c r="H87" s="36"/>
      <c r="I87" s="33"/>
      <c r="J87" s="33"/>
      <c r="K87" s="33"/>
      <c r="L87" s="129"/>
      <c r="M87" s="260"/>
      <c r="N87" s="269">
        <f>(TabB4[[#This Row],[förderfähiger 
Betrag nach Prüfung ÖIF (€)]]-TabB4[[#This Row],[eingereichter
Betrag (€)]])*IF(TabB4[[#This Row],[Stich-
probe]]&gt;0,1,0)</f>
        <v>0</v>
      </c>
      <c r="O87" s="19"/>
      <c r="P87" s="19"/>
      <c r="Q87" s="19"/>
      <c r="R87" s="270"/>
      <c r="S87" s="288"/>
      <c r="T87" s="288" t="str">
        <f>IF(ISERROR(VLOOKUP(TabB4[[#This Row],[Grund für Differenz]],Datenquelle!$F$3:$G$17,2,FALSE)),"",VLOOKUP(TabB4[[#This Row],[Grund für Differenz]],Datenquelle!$F$3:$G$17,2,FALSE))</f>
        <v/>
      </c>
      <c r="U87" s="270"/>
      <c r="V87" s="206"/>
      <c r="W87" s="206"/>
      <c r="X87" s="206"/>
      <c r="Y87" s="206"/>
      <c r="Z87" s="206"/>
      <c r="AA87" s="206"/>
      <c r="AB87" s="206"/>
      <c r="AC87" s="301"/>
      <c r="AD87" s="226" t="str">
        <f>IF(OR(TabB4[[#This Row],[eingereichter
Betrag (€)]]=0,TabB4[[#This Row],[eingereichter
Betrag (€)]]=""),"",COUNTA($L$6:$L87)-COUNTIF(($L$6:$L87),0))</f>
        <v/>
      </c>
      <c r="AE87" s="262">
        <f t="shared" ca="1" si="1"/>
        <v>0.13984580535643398</v>
      </c>
      <c r="AF87" s="262">
        <f>IF(TabB4[[#This Row],[Lfd.
Nr. f.
Stich-
probe]]&lt;&gt;"",TabB4[[#This Row],[Zufalls-
zahl]],0)</f>
        <v>0</v>
      </c>
      <c r="AG87" s="271">
        <f>IF(TabB4[[#This Row],[Stich-
probe]]&gt;0,IF(TabB4[[#This Row],[Differenz
förderfähig/
eingereicht nach Prüfung ÖIF (€)]]&lt;&gt;0,1,0),0)</f>
        <v>0</v>
      </c>
      <c r="AH8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54" x14ac:dyDescent="0.2">
      <c r="C88" s="226">
        <f>IF(TabB4[[#This Row],[Zufalls-
zahl wenn
lfd. Nr.]]=0,0,IF(RANK(TabB4[[#This Row],[Zufalls-
zahl wenn
lfd. Nr.]],TabB4[Zufalls-
zahl wenn
lfd. Nr.])&lt;=TabB4[[#Totals],[Zufalls-
zahl]],1,0))</f>
        <v>0</v>
      </c>
      <c r="D88" s="194" t="s">
        <v>267</v>
      </c>
      <c r="E88" s="207">
        <v>82</v>
      </c>
      <c r="F88" s="8"/>
      <c r="G88" s="37"/>
      <c r="H88" s="36"/>
      <c r="I88" s="33"/>
      <c r="J88" s="33"/>
      <c r="K88" s="33"/>
      <c r="L88" s="129"/>
      <c r="M88" s="260"/>
      <c r="N88" s="269">
        <f>(TabB4[[#This Row],[förderfähiger 
Betrag nach Prüfung ÖIF (€)]]-TabB4[[#This Row],[eingereichter
Betrag (€)]])*IF(TabB4[[#This Row],[Stich-
probe]]&gt;0,1,0)</f>
        <v>0</v>
      </c>
      <c r="O88" s="19"/>
      <c r="P88" s="19"/>
      <c r="Q88" s="19"/>
      <c r="R88" s="270"/>
      <c r="S88" s="288"/>
      <c r="T88" s="288" t="str">
        <f>IF(ISERROR(VLOOKUP(TabB4[[#This Row],[Grund für Differenz]],Datenquelle!$F$3:$G$17,2,FALSE)),"",VLOOKUP(TabB4[[#This Row],[Grund für Differenz]],Datenquelle!$F$3:$G$17,2,FALSE))</f>
        <v/>
      </c>
      <c r="U88" s="270"/>
      <c r="V88" s="206"/>
      <c r="W88" s="206"/>
      <c r="X88" s="206"/>
      <c r="Y88" s="206"/>
      <c r="Z88" s="206"/>
      <c r="AA88" s="206"/>
      <c r="AB88" s="206"/>
      <c r="AC88" s="301"/>
      <c r="AD88" s="226" t="str">
        <f>IF(OR(TabB4[[#This Row],[eingereichter
Betrag (€)]]=0,TabB4[[#This Row],[eingereichter
Betrag (€)]]=""),"",COUNTA($L$6:$L88)-COUNTIF(($L$6:$L88),0))</f>
        <v/>
      </c>
      <c r="AE88" s="262">
        <f t="shared" ca="1" si="1"/>
        <v>0.77373038720491472</v>
      </c>
      <c r="AF88" s="262">
        <f>IF(TabB4[[#This Row],[Lfd.
Nr. f.
Stich-
probe]]&lt;&gt;"",TabB4[[#This Row],[Zufalls-
zahl]],0)</f>
        <v>0</v>
      </c>
      <c r="AG88" s="271">
        <f>IF(TabB4[[#This Row],[Stich-
probe]]&gt;0,IF(TabB4[[#This Row],[Differenz
förderfähig/
eingereicht nach Prüfung ÖIF (€)]]&lt;&gt;0,1,0),0)</f>
        <v>0</v>
      </c>
      <c r="AH8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54" x14ac:dyDescent="0.2">
      <c r="C89" s="226">
        <f>IF(TabB4[[#This Row],[Zufalls-
zahl wenn
lfd. Nr.]]=0,0,IF(RANK(TabB4[[#This Row],[Zufalls-
zahl wenn
lfd. Nr.]],TabB4[Zufalls-
zahl wenn
lfd. Nr.])&lt;=TabB4[[#Totals],[Zufalls-
zahl]],1,0))</f>
        <v>0</v>
      </c>
      <c r="D89" s="194" t="s">
        <v>267</v>
      </c>
      <c r="E89" s="207">
        <v>83</v>
      </c>
      <c r="F89" s="8"/>
      <c r="G89" s="37"/>
      <c r="H89" s="36"/>
      <c r="I89" s="33"/>
      <c r="J89" s="33"/>
      <c r="K89" s="33"/>
      <c r="L89" s="129"/>
      <c r="M89" s="260"/>
      <c r="N89" s="269">
        <f>(TabB4[[#This Row],[förderfähiger 
Betrag nach Prüfung ÖIF (€)]]-TabB4[[#This Row],[eingereichter
Betrag (€)]])*IF(TabB4[[#This Row],[Stich-
probe]]&gt;0,1,0)</f>
        <v>0</v>
      </c>
      <c r="O89" s="19"/>
      <c r="P89" s="19"/>
      <c r="Q89" s="19"/>
      <c r="R89" s="270"/>
      <c r="S89" s="288"/>
      <c r="T89" s="288" t="str">
        <f>IF(ISERROR(VLOOKUP(TabB4[[#This Row],[Grund für Differenz]],Datenquelle!$F$3:$G$17,2,FALSE)),"",VLOOKUP(TabB4[[#This Row],[Grund für Differenz]],Datenquelle!$F$3:$G$17,2,FALSE))</f>
        <v/>
      </c>
      <c r="U89" s="270"/>
      <c r="V89" s="206"/>
      <c r="W89" s="206"/>
      <c r="X89" s="206"/>
      <c r="Y89" s="206"/>
      <c r="Z89" s="206"/>
      <c r="AA89" s="206"/>
      <c r="AB89" s="206"/>
      <c r="AC89" s="301"/>
      <c r="AD89" s="226" t="str">
        <f>IF(OR(TabB4[[#This Row],[eingereichter
Betrag (€)]]=0,TabB4[[#This Row],[eingereichter
Betrag (€)]]=""),"",COUNTA($L$6:$L89)-COUNTIF(($L$6:$L89),0))</f>
        <v/>
      </c>
      <c r="AE89" s="262">
        <f t="shared" ca="1" si="1"/>
        <v>0.86691338032941956</v>
      </c>
      <c r="AF89" s="262">
        <f>IF(TabB4[[#This Row],[Lfd.
Nr. f.
Stich-
probe]]&lt;&gt;"",TabB4[[#This Row],[Zufalls-
zahl]],0)</f>
        <v>0</v>
      </c>
      <c r="AG89" s="271">
        <f>IF(TabB4[[#This Row],[Stich-
probe]]&gt;0,IF(TabB4[[#This Row],[Differenz
förderfähig/
eingereicht nach Prüfung ÖIF (€)]]&lt;&gt;0,1,0),0)</f>
        <v>0</v>
      </c>
      <c r="AH8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54" x14ac:dyDescent="0.2">
      <c r="C90" s="226">
        <f>IF(TabB4[[#This Row],[Zufalls-
zahl wenn
lfd. Nr.]]=0,0,IF(RANK(TabB4[[#This Row],[Zufalls-
zahl wenn
lfd. Nr.]],TabB4[Zufalls-
zahl wenn
lfd. Nr.])&lt;=TabB4[[#Totals],[Zufalls-
zahl]],1,0))</f>
        <v>0</v>
      </c>
      <c r="D90" s="194" t="s">
        <v>267</v>
      </c>
      <c r="E90" s="207">
        <v>84</v>
      </c>
      <c r="F90" s="8"/>
      <c r="G90" s="37"/>
      <c r="H90" s="36"/>
      <c r="I90" s="33"/>
      <c r="J90" s="33"/>
      <c r="K90" s="33"/>
      <c r="L90" s="129"/>
      <c r="M90" s="260"/>
      <c r="N90" s="269">
        <f>(TabB4[[#This Row],[förderfähiger 
Betrag nach Prüfung ÖIF (€)]]-TabB4[[#This Row],[eingereichter
Betrag (€)]])*IF(TabB4[[#This Row],[Stich-
probe]]&gt;0,1,0)</f>
        <v>0</v>
      </c>
      <c r="O90" s="19"/>
      <c r="P90" s="19"/>
      <c r="Q90" s="19"/>
      <c r="R90" s="270"/>
      <c r="S90" s="288"/>
      <c r="T90" s="288" t="str">
        <f>IF(ISERROR(VLOOKUP(TabB4[[#This Row],[Grund für Differenz]],Datenquelle!$F$3:$G$17,2,FALSE)),"",VLOOKUP(TabB4[[#This Row],[Grund für Differenz]],Datenquelle!$F$3:$G$17,2,FALSE))</f>
        <v/>
      </c>
      <c r="U90" s="270"/>
      <c r="V90" s="206"/>
      <c r="W90" s="206"/>
      <c r="X90" s="206"/>
      <c r="Y90" s="206"/>
      <c r="Z90" s="206"/>
      <c r="AA90" s="206"/>
      <c r="AB90" s="206"/>
      <c r="AC90" s="301"/>
      <c r="AD90" s="226" t="str">
        <f>IF(OR(TabB4[[#This Row],[eingereichter
Betrag (€)]]=0,TabB4[[#This Row],[eingereichter
Betrag (€)]]=""),"",COUNTA($L$6:$L90)-COUNTIF(($L$6:$L90),0))</f>
        <v/>
      </c>
      <c r="AE90" s="262">
        <f t="shared" ca="1" si="1"/>
        <v>7.2816465928169372E-3</v>
      </c>
      <c r="AF90" s="262">
        <f>IF(TabB4[[#This Row],[Lfd.
Nr. f.
Stich-
probe]]&lt;&gt;"",TabB4[[#This Row],[Zufalls-
zahl]],0)</f>
        <v>0</v>
      </c>
      <c r="AG90" s="271">
        <f>IF(TabB4[[#This Row],[Stich-
probe]]&gt;0,IF(TabB4[[#This Row],[Differenz
förderfähig/
eingereicht nach Prüfung ÖIF (€)]]&lt;&gt;0,1,0),0)</f>
        <v>0</v>
      </c>
      <c r="AH9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54" x14ac:dyDescent="0.2">
      <c r="C91" s="226">
        <f>IF(TabB4[[#This Row],[Zufalls-
zahl wenn
lfd. Nr.]]=0,0,IF(RANK(TabB4[[#This Row],[Zufalls-
zahl wenn
lfd. Nr.]],TabB4[Zufalls-
zahl wenn
lfd. Nr.])&lt;=TabB4[[#Totals],[Zufalls-
zahl]],1,0))</f>
        <v>0</v>
      </c>
      <c r="D91" s="194" t="s">
        <v>267</v>
      </c>
      <c r="E91" s="207">
        <v>85</v>
      </c>
      <c r="F91" s="8"/>
      <c r="G91" s="37"/>
      <c r="H91" s="36"/>
      <c r="I91" s="33"/>
      <c r="J91" s="33"/>
      <c r="K91" s="33"/>
      <c r="L91" s="129"/>
      <c r="M91" s="260"/>
      <c r="N91" s="269">
        <f>(TabB4[[#This Row],[förderfähiger 
Betrag nach Prüfung ÖIF (€)]]-TabB4[[#This Row],[eingereichter
Betrag (€)]])*IF(TabB4[[#This Row],[Stich-
probe]]&gt;0,1,0)</f>
        <v>0</v>
      </c>
      <c r="O91" s="19"/>
      <c r="P91" s="19"/>
      <c r="Q91" s="19"/>
      <c r="R91" s="270"/>
      <c r="S91" s="288"/>
      <c r="T91" s="288" t="str">
        <f>IF(ISERROR(VLOOKUP(TabB4[[#This Row],[Grund für Differenz]],Datenquelle!$F$3:$G$17,2,FALSE)),"",VLOOKUP(TabB4[[#This Row],[Grund für Differenz]],Datenquelle!$F$3:$G$17,2,FALSE))</f>
        <v/>
      </c>
      <c r="U91" s="270"/>
      <c r="V91" s="206"/>
      <c r="W91" s="206"/>
      <c r="X91" s="206"/>
      <c r="Y91" s="206"/>
      <c r="Z91" s="206"/>
      <c r="AA91" s="206"/>
      <c r="AB91" s="206"/>
      <c r="AC91" s="301"/>
      <c r="AD91" s="226" t="str">
        <f>IF(OR(TabB4[[#This Row],[eingereichter
Betrag (€)]]=0,TabB4[[#This Row],[eingereichter
Betrag (€)]]=""),"",COUNTA($L$6:$L91)-COUNTIF(($L$6:$L91),0))</f>
        <v/>
      </c>
      <c r="AE91" s="262">
        <f t="shared" ca="1" si="1"/>
        <v>0.14967922943845269</v>
      </c>
      <c r="AF91" s="262">
        <f>IF(TabB4[[#This Row],[Lfd.
Nr. f.
Stich-
probe]]&lt;&gt;"",TabB4[[#This Row],[Zufalls-
zahl]],0)</f>
        <v>0</v>
      </c>
      <c r="AG91" s="271">
        <f>IF(TabB4[[#This Row],[Stich-
probe]]&gt;0,IF(TabB4[[#This Row],[Differenz
förderfähig/
eingereicht nach Prüfung ÖIF (€)]]&lt;&gt;0,1,0),0)</f>
        <v>0</v>
      </c>
      <c r="AH9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54" x14ac:dyDescent="0.2">
      <c r="C92" s="226">
        <f>IF(TabB4[[#This Row],[Zufalls-
zahl wenn
lfd. Nr.]]=0,0,IF(RANK(TabB4[[#This Row],[Zufalls-
zahl wenn
lfd. Nr.]],TabB4[Zufalls-
zahl wenn
lfd. Nr.])&lt;=TabB4[[#Totals],[Zufalls-
zahl]],1,0))</f>
        <v>0</v>
      </c>
      <c r="D92" s="194" t="s">
        <v>267</v>
      </c>
      <c r="E92" s="207">
        <v>86</v>
      </c>
      <c r="F92" s="8"/>
      <c r="G92" s="37"/>
      <c r="H92" s="36"/>
      <c r="I92" s="33"/>
      <c r="J92" s="33"/>
      <c r="K92" s="33"/>
      <c r="L92" s="129"/>
      <c r="M92" s="260"/>
      <c r="N92" s="269">
        <f>(TabB4[[#This Row],[förderfähiger 
Betrag nach Prüfung ÖIF (€)]]-TabB4[[#This Row],[eingereichter
Betrag (€)]])*IF(TabB4[[#This Row],[Stich-
probe]]&gt;0,1,0)</f>
        <v>0</v>
      </c>
      <c r="O92" s="19"/>
      <c r="P92" s="19"/>
      <c r="Q92" s="19"/>
      <c r="R92" s="270"/>
      <c r="S92" s="288"/>
      <c r="T92" s="288" t="str">
        <f>IF(ISERROR(VLOOKUP(TabB4[[#This Row],[Grund für Differenz]],Datenquelle!$F$3:$G$17,2,FALSE)),"",VLOOKUP(TabB4[[#This Row],[Grund für Differenz]],Datenquelle!$F$3:$G$17,2,FALSE))</f>
        <v/>
      </c>
      <c r="U92" s="270"/>
      <c r="V92" s="206"/>
      <c r="W92" s="206"/>
      <c r="X92" s="206"/>
      <c r="Y92" s="206"/>
      <c r="Z92" s="206"/>
      <c r="AA92" s="206"/>
      <c r="AB92" s="206"/>
      <c r="AC92" s="301"/>
      <c r="AD92" s="226" t="str">
        <f>IF(OR(TabB4[[#This Row],[eingereichter
Betrag (€)]]=0,TabB4[[#This Row],[eingereichter
Betrag (€)]]=""),"",COUNTA($L$6:$L92)-COUNTIF(($L$6:$L92),0))</f>
        <v/>
      </c>
      <c r="AE92" s="262">
        <f t="shared" ca="1" si="1"/>
        <v>0.88193587136275087</v>
      </c>
      <c r="AF92" s="262">
        <f>IF(TabB4[[#This Row],[Lfd.
Nr. f.
Stich-
probe]]&lt;&gt;"",TabB4[[#This Row],[Zufalls-
zahl]],0)</f>
        <v>0</v>
      </c>
      <c r="AG92" s="271">
        <f>IF(TabB4[[#This Row],[Stich-
probe]]&gt;0,IF(TabB4[[#This Row],[Differenz
förderfähig/
eingereicht nach Prüfung ÖIF (€)]]&lt;&gt;0,1,0),0)</f>
        <v>0</v>
      </c>
      <c r="AH9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54" x14ac:dyDescent="0.2">
      <c r="C93" s="226">
        <f>IF(TabB4[[#This Row],[Zufalls-
zahl wenn
lfd. Nr.]]=0,0,IF(RANK(TabB4[[#This Row],[Zufalls-
zahl wenn
lfd. Nr.]],TabB4[Zufalls-
zahl wenn
lfd. Nr.])&lt;=TabB4[[#Totals],[Zufalls-
zahl]],1,0))</f>
        <v>0</v>
      </c>
      <c r="D93" s="194" t="s">
        <v>267</v>
      </c>
      <c r="E93" s="207">
        <v>87</v>
      </c>
      <c r="F93" s="8"/>
      <c r="G93" s="37"/>
      <c r="H93" s="36"/>
      <c r="I93" s="33"/>
      <c r="J93" s="33"/>
      <c r="K93" s="33"/>
      <c r="L93" s="129"/>
      <c r="M93" s="260"/>
      <c r="N93" s="269">
        <f>(TabB4[[#This Row],[förderfähiger 
Betrag nach Prüfung ÖIF (€)]]-TabB4[[#This Row],[eingereichter
Betrag (€)]])*IF(TabB4[[#This Row],[Stich-
probe]]&gt;0,1,0)</f>
        <v>0</v>
      </c>
      <c r="O93" s="19"/>
      <c r="P93" s="19"/>
      <c r="Q93" s="19"/>
      <c r="R93" s="270"/>
      <c r="S93" s="288"/>
      <c r="T93" s="288" t="str">
        <f>IF(ISERROR(VLOOKUP(TabB4[[#This Row],[Grund für Differenz]],Datenquelle!$F$3:$G$17,2,FALSE)),"",VLOOKUP(TabB4[[#This Row],[Grund für Differenz]],Datenquelle!$F$3:$G$17,2,FALSE))</f>
        <v/>
      </c>
      <c r="U93" s="270"/>
      <c r="V93" s="206"/>
      <c r="W93" s="206"/>
      <c r="X93" s="206"/>
      <c r="Y93" s="206"/>
      <c r="Z93" s="206"/>
      <c r="AA93" s="206"/>
      <c r="AB93" s="206"/>
      <c r="AC93" s="301"/>
      <c r="AD93" s="226" t="str">
        <f>IF(OR(TabB4[[#This Row],[eingereichter
Betrag (€)]]=0,TabB4[[#This Row],[eingereichter
Betrag (€)]]=""),"",COUNTA($L$6:$L93)-COUNTIF(($L$6:$L93),0))</f>
        <v/>
      </c>
      <c r="AE93" s="262">
        <f t="shared" ca="1" si="1"/>
        <v>0.25516791162714092</v>
      </c>
      <c r="AF93" s="262">
        <f>IF(TabB4[[#This Row],[Lfd.
Nr. f.
Stich-
probe]]&lt;&gt;"",TabB4[[#This Row],[Zufalls-
zahl]],0)</f>
        <v>0</v>
      </c>
      <c r="AG93" s="271">
        <f>IF(TabB4[[#This Row],[Stich-
probe]]&gt;0,IF(TabB4[[#This Row],[Differenz
förderfähig/
eingereicht nach Prüfung ÖIF (€)]]&lt;&gt;0,1,0),0)</f>
        <v>0</v>
      </c>
      <c r="AH9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54" x14ac:dyDescent="0.2">
      <c r="C94" s="226">
        <f>IF(TabB4[[#This Row],[Zufalls-
zahl wenn
lfd. Nr.]]=0,0,IF(RANK(TabB4[[#This Row],[Zufalls-
zahl wenn
lfd. Nr.]],TabB4[Zufalls-
zahl wenn
lfd. Nr.])&lt;=TabB4[[#Totals],[Zufalls-
zahl]],1,0))</f>
        <v>0</v>
      </c>
      <c r="D94" s="194" t="s">
        <v>267</v>
      </c>
      <c r="E94" s="207">
        <v>88</v>
      </c>
      <c r="F94" s="8"/>
      <c r="G94" s="37"/>
      <c r="H94" s="36"/>
      <c r="I94" s="33"/>
      <c r="J94" s="33"/>
      <c r="K94" s="33"/>
      <c r="L94" s="129"/>
      <c r="M94" s="260"/>
      <c r="N94" s="269">
        <f>(TabB4[[#This Row],[förderfähiger 
Betrag nach Prüfung ÖIF (€)]]-TabB4[[#This Row],[eingereichter
Betrag (€)]])*IF(TabB4[[#This Row],[Stich-
probe]]&gt;0,1,0)</f>
        <v>0</v>
      </c>
      <c r="O94" s="19"/>
      <c r="P94" s="19"/>
      <c r="Q94" s="19"/>
      <c r="R94" s="270"/>
      <c r="S94" s="288"/>
      <c r="T94" s="288" t="str">
        <f>IF(ISERROR(VLOOKUP(TabB4[[#This Row],[Grund für Differenz]],Datenquelle!$F$3:$G$17,2,FALSE)),"",VLOOKUP(TabB4[[#This Row],[Grund für Differenz]],Datenquelle!$F$3:$G$17,2,FALSE))</f>
        <v/>
      </c>
      <c r="U94" s="270"/>
      <c r="V94" s="206"/>
      <c r="W94" s="206"/>
      <c r="X94" s="206"/>
      <c r="Y94" s="206"/>
      <c r="Z94" s="206"/>
      <c r="AA94" s="206"/>
      <c r="AB94" s="206"/>
      <c r="AC94" s="301"/>
      <c r="AD94" s="226" t="str">
        <f>IF(OR(TabB4[[#This Row],[eingereichter
Betrag (€)]]=0,TabB4[[#This Row],[eingereichter
Betrag (€)]]=""),"",COUNTA($L$6:$L94)-COUNTIF(($L$6:$L94),0))</f>
        <v/>
      </c>
      <c r="AE94" s="262">
        <f t="shared" ca="1" si="1"/>
        <v>0.85890497304169333</v>
      </c>
      <c r="AF94" s="262">
        <f>IF(TabB4[[#This Row],[Lfd.
Nr. f.
Stich-
probe]]&lt;&gt;"",TabB4[[#This Row],[Zufalls-
zahl]],0)</f>
        <v>0</v>
      </c>
      <c r="AG94" s="271">
        <f>IF(TabB4[[#This Row],[Stich-
probe]]&gt;0,IF(TabB4[[#This Row],[Differenz
förderfähig/
eingereicht nach Prüfung ÖIF (€)]]&lt;&gt;0,1,0),0)</f>
        <v>0</v>
      </c>
      <c r="AH9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54" x14ac:dyDescent="0.2">
      <c r="C95" s="226">
        <f>IF(TabB4[[#This Row],[Zufalls-
zahl wenn
lfd. Nr.]]=0,0,IF(RANK(TabB4[[#This Row],[Zufalls-
zahl wenn
lfd. Nr.]],TabB4[Zufalls-
zahl wenn
lfd. Nr.])&lt;=TabB4[[#Totals],[Zufalls-
zahl]],1,0))</f>
        <v>0</v>
      </c>
      <c r="D95" s="194" t="s">
        <v>267</v>
      </c>
      <c r="E95" s="207">
        <v>89</v>
      </c>
      <c r="F95" s="8"/>
      <c r="G95" s="37"/>
      <c r="H95" s="36"/>
      <c r="I95" s="33"/>
      <c r="J95" s="33"/>
      <c r="K95" s="33"/>
      <c r="L95" s="129"/>
      <c r="M95" s="260"/>
      <c r="N95" s="269">
        <f>(TabB4[[#This Row],[förderfähiger 
Betrag nach Prüfung ÖIF (€)]]-TabB4[[#This Row],[eingereichter
Betrag (€)]])*IF(TabB4[[#This Row],[Stich-
probe]]&gt;0,1,0)</f>
        <v>0</v>
      </c>
      <c r="O95" s="19"/>
      <c r="P95" s="19"/>
      <c r="Q95" s="19"/>
      <c r="R95" s="270"/>
      <c r="S95" s="288"/>
      <c r="T95" s="288" t="str">
        <f>IF(ISERROR(VLOOKUP(TabB4[[#This Row],[Grund für Differenz]],Datenquelle!$F$3:$G$17,2,FALSE)),"",VLOOKUP(TabB4[[#This Row],[Grund für Differenz]],Datenquelle!$F$3:$G$17,2,FALSE))</f>
        <v/>
      </c>
      <c r="U95" s="270"/>
      <c r="V95" s="206"/>
      <c r="W95" s="206"/>
      <c r="X95" s="206"/>
      <c r="Y95" s="206"/>
      <c r="Z95" s="206"/>
      <c r="AA95" s="206"/>
      <c r="AB95" s="206"/>
      <c r="AC95" s="301"/>
      <c r="AD95" s="226" t="str">
        <f>IF(OR(TabB4[[#This Row],[eingereichter
Betrag (€)]]=0,TabB4[[#This Row],[eingereichter
Betrag (€)]]=""),"",COUNTA($L$6:$L95)-COUNTIF(($L$6:$L95),0))</f>
        <v/>
      </c>
      <c r="AE95" s="262">
        <f t="shared" ca="1" si="1"/>
        <v>0.15141820513167037</v>
      </c>
      <c r="AF95" s="262">
        <f>IF(TabB4[[#This Row],[Lfd.
Nr. f.
Stich-
probe]]&lt;&gt;"",TabB4[[#This Row],[Zufalls-
zahl]],0)</f>
        <v>0</v>
      </c>
      <c r="AG95" s="271">
        <f>IF(TabB4[[#This Row],[Stich-
probe]]&gt;0,IF(TabB4[[#This Row],[Differenz
förderfähig/
eingereicht nach Prüfung ÖIF (€)]]&lt;&gt;0,1,0),0)</f>
        <v>0</v>
      </c>
      <c r="AH9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54" x14ac:dyDescent="0.2">
      <c r="C96" s="226">
        <f>IF(TabB4[[#This Row],[Zufalls-
zahl wenn
lfd. Nr.]]=0,0,IF(RANK(TabB4[[#This Row],[Zufalls-
zahl wenn
lfd. Nr.]],TabB4[Zufalls-
zahl wenn
lfd. Nr.])&lt;=TabB4[[#Totals],[Zufalls-
zahl]],1,0))</f>
        <v>0</v>
      </c>
      <c r="D96" s="194" t="s">
        <v>267</v>
      </c>
      <c r="E96" s="207">
        <v>90</v>
      </c>
      <c r="F96" s="8"/>
      <c r="G96" s="37"/>
      <c r="H96" s="36"/>
      <c r="I96" s="33"/>
      <c r="J96" s="33"/>
      <c r="K96" s="33"/>
      <c r="L96" s="129"/>
      <c r="M96" s="260"/>
      <c r="N96" s="269">
        <f>(TabB4[[#This Row],[förderfähiger 
Betrag nach Prüfung ÖIF (€)]]-TabB4[[#This Row],[eingereichter
Betrag (€)]])*IF(TabB4[[#This Row],[Stich-
probe]]&gt;0,1,0)</f>
        <v>0</v>
      </c>
      <c r="O96" s="19"/>
      <c r="P96" s="19"/>
      <c r="Q96" s="19"/>
      <c r="R96" s="270"/>
      <c r="S96" s="288"/>
      <c r="T96" s="288" t="str">
        <f>IF(ISERROR(VLOOKUP(TabB4[[#This Row],[Grund für Differenz]],Datenquelle!$F$3:$G$17,2,FALSE)),"",VLOOKUP(TabB4[[#This Row],[Grund für Differenz]],Datenquelle!$F$3:$G$17,2,FALSE))</f>
        <v/>
      </c>
      <c r="U96" s="270"/>
      <c r="V96" s="206"/>
      <c r="W96" s="206"/>
      <c r="X96" s="206"/>
      <c r="Y96" s="206"/>
      <c r="Z96" s="206"/>
      <c r="AA96" s="206"/>
      <c r="AB96" s="206"/>
      <c r="AC96" s="301"/>
      <c r="AD96" s="226" t="str">
        <f>IF(OR(TabB4[[#This Row],[eingereichter
Betrag (€)]]=0,TabB4[[#This Row],[eingereichter
Betrag (€)]]=""),"",COUNTA($L$6:$L96)-COUNTIF(($L$6:$L96),0))</f>
        <v/>
      </c>
      <c r="AE96" s="262">
        <f t="shared" ca="1" si="1"/>
        <v>0.55358968567037181</v>
      </c>
      <c r="AF96" s="262">
        <f>IF(TabB4[[#This Row],[Lfd.
Nr. f.
Stich-
probe]]&lt;&gt;"",TabB4[[#This Row],[Zufalls-
zahl]],0)</f>
        <v>0</v>
      </c>
      <c r="AG96" s="271">
        <f>IF(TabB4[[#This Row],[Stich-
probe]]&gt;0,IF(TabB4[[#This Row],[Differenz
förderfähig/
eingereicht nach Prüfung ÖIF (€)]]&lt;&gt;0,1,0),0)</f>
        <v>0</v>
      </c>
      <c r="AH9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34" x14ac:dyDescent="0.2">
      <c r="C97" s="226">
        <f>IF(TabB4[[#This Row],[Zufalls-
zahl wenn
lfd. Nr.]]=0,0,IF(RANK(TabB4[[#This Row],[Zufalls-
zahl wenn
lfd. Nr.]],TabB4[Zufalls-
zahl wenn
lfd. Nr.])&lt;=TabB4[[#Totals],[Zufalls-
zahl]],1,0))</f>
        <v>0</v>
      </c>
      <c r="D97" s="194" t="s">
        <v>267</v>
      </c>
      <c r="E97" s="207">
        <v>91</v>
      </c>
      <c r="F97" s="8"/>
      <c r="G97" s="37"/>
      <c r="H97" s="36"/>
      <c r="I97" s="33"/>
      <c r="J97" s="33"/>
      <c r="K97" s="33"/>
      <c r="L97" s="129"/>
      <c r="M97" s="260"/>
      <c r="N97" s="269">
        <f>(TabB4[[#This Row],[förderfähiger 
Betrag nach Prüfung ÖIF (€)]]-TabB4[[#This Row],[eingereichter
Betrag (€)]])*IF(TabB4[[#This Row],[Stich-
probe]]&gt;0,1,0)</f>
        <v>0</v>
      </c>
      <c r="O97" s="19"/>
      <c r="P97" s="19"/>
      <c r="Q97" s="19"/>
      <c r="R97" s="270"/>
      <c r="S97" s="288"/>
      <c r="T97" s="288" t="str">
        <f>IF(ISERROR(VLOOKUP(TabB4[[#This Row],[Grund für Differenz]],Datenquelle!$F$3:$G$17,2,FALSE)),"",VLOOKUP(TabB4[[#This Row],[Grund für Differenz]],Datenquelle!$F$3:$G$17,2,FALSE))</f>
        <v/>
      </c>
      <c r="U97" s="270"/>
      <c r="V97" s="206"/>
      <c r="W97" s="206"/>
      <c r="X97" s="206"/>
      <c r="Y97" s="206"/>
      <c r="Z97" s="206"/>
      <c r="AA97" s="206"/>
      <c r="AB97" s="206"/>
      <c r="AC97" s="301"/>
      <c r="AD97" s="226" t="str">
        <f>IF(OR(TabB4[[#This Row],[eingereichter
Betrag (€)]]=0,TabB4[[#This Row],[eingereichter
Betrag (€)]]=""),"",COUNTA($L$6:$L97)-COUNTIF(($L$6:$L97),0))</f>
        <v/>
      </c>
      <c r="AE97" s="262">
        <f t="shared" ca="1" si="1"/>
        <v>2.2187113187125407E-3</v>
      </c>
      <c r="AF97" s="262">
        <f>IF(TabB4[[#This Row],[Lfd.
Nr. f.
Stich-
probe]]&lt;&gt;"",TabB4[[#This Row],[Zufalls-
zahl]],0)</f>
        <v>0</v>
      </c>
      <c r="AG97" s="271">
        <f>IF(TabB4[[#This Row],[Stich-
probe]]&gt;0,IF(TabB4[[#This Row],[Differenz
förderfähig/
eingereicht nach Prüfung ÖIF (€)]]&lt;&gt;0,1,0),0)</f>
        <v>0</v>
      </c>
      <c r="AH9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34" x14ac:dyDescent="0.2">
      <c r="C98" s="226">
        <f>IF(TabB4[[#This Row],[Zufalls-
zahl wenn
lfd. Nr.]]=0,0,IF(RANK(TabB4[[#This Row],[Zufalls-
zahl wenn
lfd. Nr.]],TabB4[Zufalls-
zahl wenn
lfd. Nr.])&lt;=TabB4[[#Totals],[Zufalls-
zahl]],1,0))</f>
        <v>0</v>
      </c>
      <c r="D98" s="194" t="s">
        <v>267</v>
      </c>
      <c r="E98" s="207">
        <v>92</v>
      </c>
      <c r="F98" s="8"/>
      <c r="G98" s="37"/>
      <c r="H98" s="36"/>
      <c r="I98" s="33"/>
      <c r="J98" s="33"/>
      <c r="K98" s="33"/>
      <c r="L98" s="129"/>
      <c r="M98" s="260"/>
      <c r="N98" s="269">
        <f>(TabB4[[#This Row],[förderfähiger 
Betrag nach Prüfung ÖIF (€)]]-TabB4[[#This Row],[eingereichter
Betrag (€)]])*IF(TabB4[[#This Row],[Stich-
probe]]&gt;0,1,0)</f>
        <v>0</v>
      </c>
      <c r="O98" s="19"/>
      <c r="P98" s="19"/>
      <c r="Q98" s="19"/>
      <c r="R98" s="270"/>
      <c r="S98" s="288"/>
      <c r="T98" s="288" t="str">
        <f>IF(ISERROR(VLOOKUP(TabB4[[#This Row],[Grund für Differenz]],Datenquelle!$F$3:$G$17,2,FALSE)),"",VLOOKUP(TabB4[[#This Row],[Grund für Differenz]],Datenquelle!$F$3:$G$17,2,FALSE))</f>
        <v/>
      </c>
      <c r="U98" s="270"/>
      <c r="V98" s="206"/>
      <c r="W98" s="206"/>
      <c r="X98" s="206"/>
      <c r="Y98" s="206"/>
      <c r="Z98" s="206"/>
      <c r="AA98" s="206"/>
      <c r="AB98" s="206"/>
      <c r="AC98" s="301"/>
      <c r="AD98" s="226" t="str">
        <f>IF(OR(TabB4[[#This Row],[eingereichter
Betrag (€)]]=0,TabB4[[#This Row],[eingereichter
Betrag (€)]]=""),"",COUNTA($L$6:$L98)-COUNTIF(($L$6:$L98),0))</f>
        <v/>
      </c>
      <c r="AE98" s="262">
        <f t="shared" ca="1" si="1"/>
        <v>9.2131508434489029E-2</v>
      </c>
      <c r="AF98" s="262">
        <f>IF(TabB4[[#This Row],[Lfd.
Nr. f.
Stich-
probe]]&lt;&gt;"",TabB4[[#This Row],[Zufalls-
zahl]],0)</f>
        <v>0</v>
      </c>
      <c r="AG98" s="271">
        <f>IF(TabB4[[#This Row],[Stich-
probe]]&gt;0,IF(TabB4[[#This Row],[Differenz
förderfähig/
eingereicht nach Prüfung ÖIF (€)]]&lt;&gt;0,1,0),0)</f>
        <v>0</v>
      </c>
      <c r="AH9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34" x14ac:dyDescent="0.2">
      <c r="C99" s="226">
        <f>IF(TabB4[[#This Row],[Zufalls-
zahl wenn
lfd. Nr.]]=0,0,IF(RANK(TabB4[[#This Row],[Zufalls-
zahl wenn
lfd. Nr.]],TabB4[Zufalls-
zahl wenn
lfd. Nr.])&lt;=TabB4[[#Totals],[Zufalls-
zahl]],1,0))</f>
        <v>0</v>
      </c>
      <c r="D99" s="194" t="s">
        <v>267</v>
      </c>
      <c r="E99" s="207">
        <v>93</v>
      </c>
      <c r="F99" s="8"/>
      <c r="G99" s="37"/>
      <c r="H99" s="36"/>
      <c r="I99" s="33"/>
      <c r="J99" s="33"/>
      <c r="K99" s="33"/>
      <c r="L99" s="129"/>
      <c r="M99" s="260"/>
      <c r="N99" s="269">
        <f>(TabB4[[#This Row],[förderfähiger 
Betrag nach Prüfung ÖIF (€)]]-TabB4[[#This Row],[eingereichter
Betrag (€)]])*IF(TabB4[[#This Row],[Stich-
probe]]&gt;0,1,0)</f>
        <v>0</v>
      </c>
      <c r="O99" s="19"/>
      <c r="P99" s="19"/>
      <c r="Q99" s="19"/>
      <c r="R99" s="270"/>
      <c r="S99" s="288"/>
      <c r="T99" s="288" t="str">
        <f>IF(ISERROR(VLOOKUP(TabB4[[#This Row],[Grund für Differenz]],Datenquelle!$F$3:$G$17,2,FALSE)),"",VLOOKUP(TabB4[[#This Row],[Grund für Differenz]],Datenquelle!$F$3:$G$17,2,FALSE))</f>
        <v/>
      </c>
      <c r="U99" s="270"/>
      <c r="V99" s="206"/>
      <c r="W99" s="206"/>
      <c r="X99" s="206"/>
      <c r="Y99" s="206"/>
      <c r="Z99" s="206"/>
      <c r="AA99" s="206"/>
      <c r="AB99" s="206"/>
      <c r="AC99" s="301"/>
      <c r="AD99" s="226" t="str">
        <f>IF(OR(TabB4[[#This Row],[eingereichter
Betrag (€)]]=0,TabB4[[#This Row],[eingereichter
Betrag (€)]]=""),"",COUNTA($L$6:$L99)-COUNTIF(($L$6:$L99),0))</f>
        <v/>
      </c>
      <c r="AE99" s="262">
        <f t="shared" ca="1" si="1"/>
        <v>0.92981620184843705</v>
      </c>
      <c r="AF99" s="262">
        <f>IF(TabB4[[#This Row],[Lfd.
Nr. f.
Stich-
probe]]&lt;&gt;"",TabB4[[#This Row],[Zufalls-
zahl]],0)</f>
        <v>0</v>
      </c>
      <c r="AG99" s="271">
        <f>IF(TabB4[[#This Row],[Stich-
probe]]&gt;0,IF(TabB4[[#This Row],[Differenz
förderfähig/
eingereicht nach Prüfung ÖIF (€)]]&lt;&gt;0,1,0),0)</f>
        <v>0</v>
      </c>
      <c r="AH9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34" x14ac:dyDescent="0.2">
      <c r="C100" s="226">
        <f>IF(TabB4[[#This Row],[Zufalls-
zahl wenn
lfd. Nr.]]=0,0,IF(RANK(TabB4[[#This Row],[Zufalls-
zahl wenn
lfd. Nr.]],TabB4[Zufalls-
zahl wenn
lfd. Nr.])&lt;=TabB4[[#Totals],[Zufalls-
zahl]],1,0))</f>
        <v>0</v>
      </c>
      <c r="D100" s="194" t="s">
        <v>267</v>
      </c>
      <c r="E100" s="207">
        <v>94</v>
      </c>
      <c r="F100" s="8"/>
      <c r="G100" s="37"/>
      <c r="H100" s="36"/>
      <c r="I100" s="33"/>
      <c r="J100" s="33"/>
      <c r="K100" s="33"/>
      <c r="L100" s="129"/>
      <c r="M100" s="260"/>
      <c r="N100" s="269">
        <f>(TabB4[[#This Row],[förderfähiger 
Betrag nach Prüfung ÖIF (€)]]-TabB4[[#This Row],[eingereichter
Betrag (€)]])*IF(TabB4[[#This Row],[Stich-
probe]]&gt;0,1,0)</f>
        <v>0</v>
      </c>
      <c r="O100" s="19"/>
      <c r="P100" s="19"/>
      <c r="Q100" s="19"/>
      <c r="R100" s="270"/>
      <c r="S100" s="288"/>
      <c r="T100" s="288" t="str">
        <f>IF(ISERROR(VLOOKUP(TabB4[[#This Row],[Grund für Differenz]],Datenquelle!$F$3:$G$17,2,FALSE)),"",VLOOKUP(TabB4[[#This Row],[Grund für Differenz]],Datenquelle!$F$3:$G$17,2,FALSE))</f>
        <v/>
      </c>
      <c r="U100" s="270"/>
      <c r="V100" s="206"/>
      <c r="W100" s="206"/>
      <c r="X100" s="206"/>
      <c r="Y100" s="206"/>
      <c r="Z100" s="206"/>
      <c r="AA100" s="206"/>
      <c r="AB100" s="206"/>
      <c r="AC100" s="301"/>
      <c r="AD100" s="226" t="str">
        <f>IF(OR(TabB4[[#This Row],[eingereichter
Betrag (€)]]=0,TabB4[[#This Row],[eingereichter
Betrag (€)]]=""),"",COUNTA($L$6:$L100)-COUNTIF(($L$6:$L100),0))</f>
        <v/>
      </c>
      <c r="AE100" s="262">
        <f t="shared" ca="1" si="1"/>
        <v>0.46191537988708375</v>
      </c>
      <c r="AF100" s="262">
        <f>IF(TabB4[[#This Row],[Lfd.
Nr. f.
Stich-
probe]]&lt;&gt;"",TabB4[[#This Row],[Zufalls-
zahl]],0)</f>
        <v>0</v>
      </c>
      <c r="AG100" s="271">
        <f>IF(TabB4[[#This Row],[Stich-
probe]]&gt;0,IF(TabB4[[#This Row],[Differenz
förderfähig/
eingereicht nach Prüfung ÖIF (€)]]&lt;&gt;0,1,0),0)</f>
        <v>0</v>
      </c>
      <c r="AH10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34" x14ac:dyDescent="0.2">
      <c r="C101" s="226">
        <f>IF(TabB4[[#This Row],[Zufalls-
zahl wenn
lfd. Nr.]]=0,0,IF(RANK(TabB4[[#This Row],[Zufalls-
zahl wenn
lfd. Nr.]],TabB4[Zufalls-
zahl wenn
lfd. Nr.])&lt;=TabB4[[#Totals],[Zufalls-
zahl]],1,0))</f>
        <v>0</v>
      </c>
      <c r="D101" s="194" t="s">
        <v>267</v>
      </c>
      <c r="E101" s="207">
        <v>95</v>
      </c>
      <c r="F101" s="8"/>
      <c r="G101" s="37"/>
      <c r="H101" s="36"/>
      <c r="I101" s="33"/>
      <c r="J101" s="33"/>
      <c r="K101" s="33"/>
      <c r="L101" s="129"/>
      <c r="M101" s="260"/>
      <c r="N101" s="269">
        <f>(TabB4[[#This Row],[förderfähiger 
Betrag nach Prüfung ÖIF (€)]]-TabB4[[#This Row],[eingereichter
Betrag (€)]])*IF(TabB4[[#This Row],[Stich-
probe]]&gt;0,1,0)</f>
        <v>0</v>
      </c>
      <c r="O101" s="19"/>
      <c r="P101" s="19"/>
      <c r="Q101" s="19"/>
      <c r="R101" s="270"/>
      <c r="S101" s="288"/>
      <c r="T101" s="288" t="str">
        <f>IF(ISERROR(VLOOKUP(TabB4[[#This Row],[Grund für Differenz]],Datenquelle!$F$3:$G$17,2,FALSE)),"",VLOOKUP(TabB4[[#This Row],[Grund für Differenz]],Datenquelle!$F$3:$G$17,2,FALSE))</f>
        <v/>
      </c>
      <c r="U101" s="270"/>
      <c r="V101" s="206"/>
      <c r="W101" s="206"/>
      <c r="X101" s="206"/>
      <c r="Y101" s="206"/>
      <c r="Z101" s="206"/>
      <c r="AA101" s="206"/>
      <c r="AB101" s="206"/>
      <c r="AC101" s="301"/>
      <c r="AD101" s="226" t="str">
        <f>IF(OR(TabB4[[#This Row],[eingereichter
Betrag (€)]]=0,TabB4[[#This Row],[eingereichter
Betrag (€)]]=""),"",COUNTA($L$6:$L101)-COUNTIF(($L$6:$L101),0))</f>
        <v/>
      </c>
      <c r="AE101" s="262">
        <f t="shared" ca="1" si="1"/>
        <v>0.77365921547180028</v>
      </c>
      <c r="AF101" s="262">
        <f>IF(TabB4[[#This Row],[Lfd.
Nr. f.
Stich-
probe]]&lt;&gt;"",TabB4[[#This Row],[Zufalls-
zahl]],0)</f>
        <v>0</v>
      </c>
      <c r="AG101" s="271">
        <f>IF(TabB4[[#This Row],[Stich-
probe]]&gt;0,IF(TabB4[[#This Row],[Differenz
förderfähig/
eingereicht nach Prüfung ÖIF (€)]]&lt;&gt;0,1,0),0)</f>
        <v>0</v>
      </c>
      <c r="AH10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34" x14ac:dyDescent="0.2">
      <c r="C102" s="226">
        <f>IF(TabB4[[#This Row],[Zufalls-
zahl wenn
lfd. Nr.]]=0,0,IF(RANK(TabB4[[#This Row],[Zufalls-
zahl wenn
lfd. Nr.]],TabB4[Zufalls-
zahl wenn
lfd. Nr.])&lt;=TabB4[[#Totals],[Zufalls-
zahl]],1,0))</f>
        <v>0</v>
      </c>
      <c r="D102" s="194" t="s">
        <v>267</v>
      </c>
      <c r="E102" s="207">
        <v>96</v>
      </c>
      <c r="F102" s="8"/>
      <c r="G102" s="37"/>
      <c r="H102" s="36"/>
      <c r="I102" s="33"/>
      <c r="J102" s="33"/>
      <c r="K102" s="33"/>
      <c r="L102" s="129"/>
      <c r="M102" s="260"/>
      <c r="N102" s="269">
        <f>(TabB4[[#This Row],[förderfähiger 
Betrag nach Prüfung ÖIF (€)]]-TabB4[[#This Row],[eingereichter
Betrag (€)]])*IF(TabB4[[#This Row],[Stich-
probe]]&gt;0,1,0)</f>
        <v>0</v>
      </c>
      <c r="O102" s="19"/>
      <c r="P102" s="19"/>
      <c r="Q102" s="19"/>
      <c r="R102" s="270"/>
      <c r="S102" s="288"/>
      <c r="T102" s="288" t="str">
        <f>IF(ISERROR(VLOOKUP(TabB4[[#This Row],[Grund für Differenz]],Datenquelle!$F$3:$G$17,2,FALSE)),"",VLOOKUP(TabB4[[#This Row],[Grund für Differenz]],Datenquelle!$F$3:$G$17,2,FALSE))</f>
        <v/>
      </c>
      <c r="U102" s="270"/>
      <c r="V102" s="206"/>
      <c r="W102" s="206"/>
      <c r="X102" s="206"/>
      <c r="Y102" s="206"/>
      <c r="Z102" s="206"/>
      <c r="AA102" s="206"/>
      <c r="AB102" s="206"/>
      <c r="AC102" s="301"/>
      <c r="AD102" s="226" t="str">
        <f>IF(OR(TabB4[[#This Row],[eingereichter
Betrag (€)]]=0,TabB4[[#This Row],[eingereichter
Betrag (€)]]=""),"",COUNTA($L$6:$L102)-COUNTIF(($L$6:$L102),0))</f>
        <v/>
      </c>
      <c r="AE102" s="262">
        <f t="shared" ca="1" si="1"/>
        <v>5.3825410203554358E-2</v>
      </c>
      <c r="AF102" s="262">
        <f>IF(TabB4[[#This Row],[Lfd.
Nr. f.
Stich-
probe]]&lt;&gt;"",TabB4[[#This Row],[Zufalls-
zahl]],0)</f>
        <v>0</v>
      </c>
      <c r="AG102" s="271">
        <f>IF(TabB4[[#This Row],[Stich-
probe]]&gt;0,IF(TabB4[[#This Row],[Differenz
förderfähig/
eingereicht nach Prüfung ÖIF (€)]]&lt;&gt;0,1,0),0)</f>
        <v>0</v>
      </c>
      <c r="AH10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34" x14ac:dyDescent="0.2">
      <c r="C103" s="226">
        <f>IF(TabB4[[#This Row],[Zufalls-
zahl wenn
lfd. Nr.]]=0,0,IF(RANK(TabB4[[#This Row],[Zufalls-
zahl wenn
lfd. Nr.]],TabB4[Zufalls-
zahl wenn
lfd. Nr.])&lt;=TabB4[[#Totals],[Zufalls-
zahl]],1,0))</f>
        <v>0</v>
      </c>
      <c r="D103" s="194" t="s">
        <v>267</v>
      </c>
      <c r="E103" s="207">
        <v>97</v>
      </c>
      <c r="F103" s="8"/>
      <c r="G103" s="37"/>
      <c r="H103" s="36"/>
      <c r="I103" s="33"/>
      <c r="J103" s="33"/>
      <c r="K103" s="33"/>
      <c r="L103" s="129"/>
      <c r="M103" s="260"/>
      <c r="N103" s="269">
        <f>(TabB4[[#This Row],[förderfähiger 
Betrag nach Prüfung ÖIF (€)]]-TabB4[[#This Row],[eingereichter
Betrag (€)]])*IF(TabB4[[#This Row],[Stich-
probe]]&gt;0,1,0)</f>
        <v>0</v>
      </c>
      <c r="O103" s="19"/>
      <c r="P103" s="19"/>
      <c r="Q103" s="19"/>
      <c r="R103" s="270"/>
      <c r="S103" s="288"/>
      <c r="T103" s="288" t="str">
        <f>IF(ISERROR(VLOOKUP(TabB4[[#This Row],[Grund für Differenz]],Datenquelle!$F$3:$G$17,2,FALSE)),"",VLOOKUP(TabB4[[#This Row],[Grund für Differenz]],Datenquelle!$F$3:$G$17,2,FALSE))</f>
        <v/>
      </c>
      <c r="U103" s="270"/>
      <c r="V103" s="206"/>
      <c r="W103" s="206"/>
      <c r="X103" s="206"/>
      <c r="Y103" s="206"/>
      <c r="Z103" s="206"/>
      <c r="AA103" s="206"/>
      <c r="AB103" s="206"/>
      <c r="AC103" s="301"/>
      <c r="AD103" s="226" t="str">
        <f>IF(OR(TabB4[[#This Row],[eingereichter
Betrag (€)]]=0,TabB4[[#This Row],[eingereichter
Betrag (€)]]=""),"",COUNTA($L$6:$L103)-COUNTIF(($L$6:$L103),0))</f>
        <v/>
      </c>
      <c r="AE103" s="262">
        <f t="shared" ca="1" si="1"/>
        <v>0.54547361444134623</v>
      </c>
      <c r="AF103" s="262">
        <f>IF(TabB4[[#This Row],[Lfd.
Nr. f.
Stich-
probe]]&lt;&gt;"",TabB4[[#This Row],[Zufalls-
zahl]],0)</f>
        <v>0</v>
      </c>
      <c r="AG103" s="271">
        <f>IF(TabB4[[#This Row],[Stich-
probe]]&gt;0,IF(TabB4[[#This Row],[Differenz
förderfähig/
eingereicht nach Prüfung ÖIF (€)]]&lt;&gt;0,1,0),0)</f>
        <v>0</v>
      </c>
      <c r="AH10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34" x14ac:dyDescent="0.2">
      <c r="C104" s="226">
        <f>IF(TabB4[[#This Row],[Zufalls-
zahl wenn
lfd. Nr.]]=0,0,IF(RANK(TabB4[[#This Row],[Zufalls-
zahl wenn
lfd. Nr.]],TabB4[Zufalls-
zahl wenn
lfd. Nr.])&lt;=TabB4[[#Totals],[Zufalls-
zahl]],1,0))</f>
        <v>0</v>
      </c>
      <c r="D104" s="194" t="s">
        <v>267</v>
      </c>
      <c r="E104" s="207">
        <v>98</v>
      </c>
      <c r="F104" s="8"/>
      <c r="G104" s="37"/>
      <c r="H104" s="36"/>
      <c r="I104" s="33"/>
      <c r="J104" s="33"/>
      <c r="K104" s="33"/>
      <c r="L104" s="129"/>
      <c r="M104" s="260"/>
      <c r="N104" s="269">
        <f>(TabB4[[#This Row],[förderfähiger 
Betrag nach Prüfung ÖIF (€)]]-TabB4[[#This Row],[eingereichter
Betrag (€)]])*IF(TabB4[[#This Row],[Stich-
probe]]&gt;0,1,0)</f>
        <v>0</v>
      </c>
      <c r="O104" s="19"/>
      <c r="P104" s="19"/>
      <c r="Q104" s="19"/>
      <c r="R104" s="270"/>
      <c r="S104" s="288"/>
      <c r="T104" s="288" t="str">
        <f>IF(ISERROR(VLOOKUP(TabB4[[#This Row],[Grund für Differenz]],Datenquelle!$F$3:$G$17,2,FALSE)),"",VLOOKUP(TabB4[[#This Row],[Grund für Differenz]],Datenquelle!$F$3:$G$17,2,FALSE))</f>
        <v/>
      </c>
      <c r="U104" s="270"/>
      <c r="V104" s="206"/>
      <c r="W104" s="206"/>
      <c r="X104" s="206"/>
      <c r="Y104" s="206"/>
      <c r="Z104" s="206"/>
      <c r="AA104" s="206"/>
      <c r="AB104" s="206"/>
      <c r="AC104" s="301"/>
      <c r="AD104" s="226" t="str">
        <f>IF(OR(TabB4[[#This Row],[eingereichter
Betrag (€)]]=0,TabB4[[#This Row],[eingereichter
Betrag (€)]]=""),"",COUNTA($L$6:$L104)-COUNTIF(($L$6:$L104),0))</f>
        <v/>
      </c>
      <c r="AE104" s="262">
        <f t="shared" ca="1" si="1"/>
        <v>0.74758391384167533</v>
      </c>
      <c r="AF104" s="262">
        <f>IF(TabB4[[#This Row],[Lfd.
Nr. f.
Stich-
probe]]&lt;&gt;"",TabB4[[#This Row],[Zufalls-
zahl]],0)</f>
        <v>0</v>
      </c>
      <c r="AG104" s="271">
        <f>IF(TabB4[[#This Row],[Stich-
probe]]&gt;0,IF(TabB4[[#This Row],[Differenz
förderfähig/
eingereicht nach Prüfung ÖIF (€)]]&lt;&gt;0,1,0),0)</f>
        <v>0</v>
      </c>
      <c r="AH10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34" x14ac:dyDescent="0.2">
      <c r="C105" s="226">
        <f>IF(TabB4[[#This Row],[Zufalls-
zahl wenn
lfd. Nr.]]=0,0,IF(RANK(TabB4[[#This Row],[Zufalls-
zahl wenn
lfd. Nr.]],TabB4[Zufalls-
zahl wenn
lfd. Nr.])&lt;=TabB4[[#Totals],[Zufalls-
zahl]],1,0))</f>
        <v>0</v>
      </c>
      <c r="D105" s="194" t="s">
        <v>267</v>
      </c>
      <c r="E105" s="207">
        <v>99</v>
      </c>
      <c r="F105" s="8"/>
      <c r="G105" s="37"/>
      <c r="H105" s="36"/>
      <c r="I105" s="33"/>
      <c r="J105" s="33"/>
      <c r="K105" s="33"/>
      <c r="L105" s="129"/>
      <c r="M105" s="260"/>
      <c r="N105" s="269">
        <f>(TabB4[[#This Row],[förderfähiger 
Betrag nach Prüfung ÖIF (€)]]-TabB4[[#This Row],[eingereichter
Betrag (€)]])*IF(TabB4[[#This Row],[Stich-
probe]]&gt;0,1,0)</f>
        <v>0</v>
      </c>
      <c r="O105" s="19"/>
      <c r="P105" s="19"/>
      <c r="Q105" s="19"/>
      <c r="R105" s="270"/>
      <c r="S105" s="288"/>
      <c r="T105" s="288" t="str">
        <f>IF(ISERROR(VLOOKUP(TabB4[[#This Row],[Grund für Differenz]],Datenquelle!$F$3:$G$17,2,FALSE)),"",VLOOKUP(TabB4[[#This Row],[Grund für Differenz]],Datenquelle!$F$3:$G$17,2,FALSE))</f>
        <v/>
      </c>
      <c r="U105" s="270"/>
      <c r="V105" s="206"/>
      <c r="W105" s="206"/>
      <c r="X105" s="206"/>
      <c r="Y105" s="206"/>
      <c r="Z105" s="206"/>
      <c r="AA105" s="206"/>
      <c r="AB105" s="206"/>
      <c r="AC105" s="301"/>
      <c r="AD105" s="226" t="str">
        <f>IF(OR(TabB4[[#This Row],[eingereichter
Betrag (€)]]=0,TabB4[[#This Row],[eingereichter
Betrag (€)]]=""),"",COUNTA($L$6:$L105)-COUNTIF(($L$6:$L105),0))</f>
        <v/>
      </c>
      <c r="AE105" s="262">
        <f t="shared" ca="1" si="1"/>
        <v>0.77389813145905173</v>
      </c>
      <c r="AF105" s="262">
        <f>IF(TabB4[[#This Row],[Lfd.
Nr. f.
Stich-
probe]]&lt;&gt;"",TabB4[[#This Row],[Zufalls-
zahl]],0)</f>
        <v>0</v>
      </c>
      <c r="AG105" s="271">
        <f>IF(TabB4[[#This Row],[Stich-
probe]]&gt;0,IF(TabB4[[#This Row],[Differenz
förderfähig/
eingereicht nach Prüfung ÖIF (€)]]&lt;&gt;0,1,0),0)</f>
        <v>0</v>
      </c>
      <c r="AH10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34" x14ac:dyDescent="0.2">
      <c r="C106" s="226">
        <f>IF(TabB4[[#This Row],[Zufalls-
zahl wenn
lfd. Nr.]]=0,0,IF(RANK(TabB4[[#This Row],[Zufalls-
zahl wenn
lfd. Nr.]],TabB4[Zufalls-
zahl wenn
lfd. Nr.])&lt;=TabB4[[#Totals],[Zufalls-
zahl]],1,0))</f>
        <v>0</v>
      </c>
      <c r="D106" s="194" t="s">
        <v>267</v>
      </c>
      <c r="E106" s="207">
        <v>100</v>
      </c>
      <c r="F106" s="8"/>
      <c r="G106" s="37"/>
      <c r="H106" s="36"/>
      <c r="I106" s="33"/>
      <c r="J106" s="33"/>
      <c r="K106" s="33"/>
      <c r="L106" s="129"/>
      <c r="M106" s="260"/>
      <c r="N106" s="269">
        <f>(TabB4[[#This Row],[förderfähiger 
Betrag nach Prüfung ÖIF (€)]]-TabB4[[#This Row],[eingereichter
Betrag (€)]])*IF(TabB4[[#This Row],[Stich-
probe]]&gt;0,1,0)</f>
        <v>0</v>
      </c>
      <c r="O106" s="19"/>
      <c r="P106" s="19"/>
      <c r="Q106" s="19"/>
      <c r="R106" s="270"/>
      <c r="S106" s="288"/>
      <c r="T106" s="288" t="str">
        <f>IF(ISERROR(VLOOKUP(TabB4[[#This Row],[Grund für Differenz]],Datenquelle!$F$3:$G$17,2,FALSE)),"",VLOOKUP(TabB4[[#This Row],[Grund für Differenz]],Datenquelle!$F$3:$G$17,2,FALSE))</f>
        <v/>
      </c>
      <c r="U106" s="270"/>
      <c r="V106" s="206"/>
      <c r="W106" s="206"/>
      <c r="X106" s="206"/>
      <c r="Y106" s="206"/>
      <c r="Z106" s="206"/>
      <c r="AA106" s="206"/>
      <c r="AB106" s="206"/>
      <c r="AC106" s="301"/>
      <c r="AD106" s="226" t="str">
        <f>IF(OR(TabB4[[#This Row],[eingereichter
Betrag (€)]]=0,TabB4[[#This Row],[eingereichter
Betrag (€)]]=""),"",COUNTA($L$6:$L106)-COUNTIF(($L$6:$L106),0))</f>
        <v/>
      </c>
      <c r="AE106" s="262">
        <f t="shared" ca="1" si="1"/>
        <v>0.34080120916075729</v>
      </c>
      <c r="AF106" s="262">
        <f>IF(TabB4[[#This Row],[Lfd.
Nr. f.
Stich-
probe]]&lt;&gt;"",TabB4[[#This Row],[Zufalls-
zahl]],0)</f>
        <v>0</v>
      </c>
      <c r="AG106" s="271">
        <f>IF(TabB4[[#This Row],[Stich-
probe]]&gt;0,IF(TabB4[[#This Row],[Differenz
förderfähig/
eingereicht nach Prüfung ÖIF (€)]]&lt;&gt;0,1,0),0)</f>
        <v>0</v>
      </c>
      <c r="AH10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34" x14ac:dyDescent="0.2">
      <c r="C107" s="226">
        <f>IF(TabB4[[#This Row],[Zufalls-
zahl wenn
lfd. Nr.]]=0,0,IF(RANK(TabB4[[#This Row],[Zufalls-
zahl wenn
lfd. Nr.]],TabB4[Zufalls-
zahl wenn
lfd. Nr.])&lt;=TabB4[[#Totals],[Zufalls-
zahl]],1,0))</f>
        <v>0</v>
      </c>
      <c r="D107" s="194" t="s">
        <v>267</v>
      </c>
      <c r="E107" s="207">
        <v>101</v>
      </c>
      <c r="F107" s="8"/>
      <c r="G107" s="37"/>
      <c r="H107" s="36"/>
      <c r="I107" s="33"/>
      <c r="J107" s="33"/>
      <c r="K107" s="33"/>
      <c r="L107" s="129"/>
      <c r="M107" s="260"/>
      <c r="N107" s="269">
        <f>(TabB4[[#This Row],[förderfähiger 
Betrag nach Prüfung ÖIF (€)]]-TabB4[[#This Row],[eingereichter
Betrag (€)]])*IF(TabB4[[#This Row],[Stich-
probe]]&gt;0,1,0)</f>
        <v>0</v>
      </c>
      <c r="O107" s="19"/>
      <c r="P107" s="19"/>
      <c r="Q107" s="19"/>
      <c r="R107" s="270"/>
      <c r="S107" s="288"/>
      <c r="T107" s="288" t="str">
        <f>IF(ISERROR(VLOOKUP(TabB4[[#This Row],[Grund für Differenz]],Datenquelle!$F$3:$G$17,2,FALSE)),"",VLOOKUP(TabB4[[#This Row],[Grund für Differenz]],Datenquelle!$F$3:$G$17,2,FALSE))</f>
        <v/>
      </c>
      <c r="U107" s="270"/>
      <c r="V107" s="206"/>
      <c r="W107" s="206"/>
      <c r="X107" s="206"/>
      <c r="Y107" s="206"/>
      <c r="Z107" s="206"/>
      <c r="AA107" s="206"/>
      <c r="AB107" s="206"/>
      <c r="AC107" s="301"/>
      <c r="AD107" s="226" t="str">
        <f>IF(OR(TabB4[[#This Row],[eingereichter
Betrag (€)]]=0,TabB4[[#This Row],[eingereichter
Betrag (€)]]=""),"",COUNTA($L$6:$L107)-COUNTIF(($L$6:$L107),0))</f>
        <v/>
      </c>
      <c r="AE107" s="262">
        <f t="shared" ca="1" si="1"/>
        <v>0.4763394155227817</v>
      </c>
      <c r="AF107" s="262">
        <f>IF(TabB4[[#This Row],[Lfd.
Nr. f.
Stich-
probe]]&lt;&gt;"",TabB4[[#This Row],[Zufalls-
zahl]],0)</f>
        <v>0</v>
      </c>
      <c r="AG107" s="271">
        <f>IF(TabB4[[#This Row],[Stich-
probe]]&gt;0,IF(TabB4[[#This Row],[Differenz
förderfähig/
eingereicht nach Prüfung ÖIF (€)]]&lt;&gt;0,1,0),0)</f>
        <v>0</v>
      </c>
      <c r="AH10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8" spans="3:34" x14ac:dyDescent="0.2">
      <c r="C108" s="226">
        <f>IF(TabB4[[#This Row],[Zufalls-
zahl wenn
lfd. Nr.]]=0,0,IF(RANK(TabB4[[#This Row],[Zufalls-
zahl wenn
lfd. Nr.]],TabB4[Zufalls-
zahl wenn
lfd. Nr.])&lt;=TabB4[[#Totals],[Zufalls-
zahl]],1,0))</f>
        <v>0</v>
      </c>
      <c r="D108" s="194" t="s">
        <v>267</v>
      </c>
      <c r="E108" s="207">
        <v>102</v>
      </c>
      <c r="F108" s="8"/>
      <c r="G108" s="37"/>
      <c r="H108" s="36"/>
      <c r="I108" s="33"/>
      <c r="J108" s="33"/>
      <c r="K108" s="33"/>
      <c r="L108" s="129"/>
      <c r="M108" s="260"/>
      <c r="N108" s="269">
        <f>(TabB4[[#This Row],[förderfähiger 
Betrag nach Prüfung ÖIF (€)]]-TabB4[[#This Row],[eingereichter
Betrag (€)]])*IF(TabB4[[#This Row],[Stich-
probe]]&gt;0,1,0)</f>
        <v>0</v>
      </c>
      <c r="O108" s="19"/>
      <c r="P108" s="19"/>
      <c r="Q108" s="19"/>
      <c r="R108" s="270"/>
      <c r="S108" s="288"/>
      <c r="T108" s="288" t="str">
        <f>IF(ISERROR(VLOOKUP(TabB4[[#This Row],[Grund für Differenz]],Datenquelle!$F$3:$G$17,2,FALSE)),"",VLOOKUP(TabB4[[#This Row],[Grund für Differenz]],Datenquelle!$F$3:$G$17,2,FALSE))</f>
        <v/>
      </c>
      <c r="U108" s="270"/>
      <c r="V108" s="206"/>
      <c r="W108" s="206"/>
      <c r="X108" s="206"/>
      <c r="Y108" s="206"/>
      <c r="Z108" s="206"/>
      <c r="AA108" s="206"/>
      <c r="AB108" s="206"/>
      <c r="AC108" s="301"/>
      <c r="AD108" s="226" t="str">
        <f>IF(OR(TabB4[[#This Row],[eingereichter
Betrag (€)]]=0,TabB4[[#This Row],[eingereichter
Betrag (€)]]=""),"",COUNTA($L$6:$L108)-COUNTIF(($L$6:$L108),0))</f>
        <v/>
      </c>
      <c r="AE108" s="262">
        <f t="shared" ca="1" si="1"/>
        <v>4.0786451656412148E-2</v>
      </c>
      <c r="AF108" s="262">
        <f>IF(TabB4[[#This Row],[Lfd.
Nr. f.
Stich-
probe]]&lt;&gt;"",TabB4[[#This Row],[Zufalls-
zahl]],0)</f>
        <v>0</v>
      </c>
      <c r="AG108" s="271">
        <f>IF(TabB4[[#This Row],[Stich-
probe]]&gt;0,IF(TabB4[[#This Row],[Differenz
förderfähig/
eingereicht nach Prüfung ÖIF (€)]]&lt;&gt;0,1,0),0)</f>
        <v>0</v>
      </c>
      <c r="AH10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9" spans="3:34" x14ac:dyDescent="0.2">
      <c r="C109" s="226">
        <f>IF(TabB4[[#This Row],[Zufalls-
zahl wenn
lfd. Nr.]]=0,0,IF(RANK(TabB4[[#This Row],[Zufalls-
zahl wenn
lfd. Nr.]],TabB4[Zufalls-
zahl wenn
lfd. Nr.])&lt;=TabB4[[#Totals],[Zufalls-
zahl]],1,0))</f>
        <v>0</v>
      </c>
      <c r="D109" s="194" t="s">
        <v>267</v>
      </c>
      <c r="E109" s="207">
        <v>103</v>
      </c>
      <c r="F109" s="8"/>
      <c r="G109" s="37"/>
      <c r="H109" s="36"/>
      <c r="I109" s="33"/>
      <c r="J109" s="33"/>
      <c r="K109" s="33"/>
      <c r="L109" s="129"/>
      <c r="M109" s="260"/>
      <c r="N109" s="269">
        <f>(TabB4[[#This Row],[förderfähiger 
Betrag nach Prüfung ÖIF (€)]]-TabB4[[#This Row],[eingereichter
Betrag (€)]])*IF(TabB4[[#This Row],[Stich-
probe]]&gt;0,1,0)</f>
        <v>0</v>
      </c>
      <c r="O109" s="19"/>
      <c r="P109" s="19"/>
      <c r="Q109" s="19"/>
      <c r="R109" s="270"/>
      <c r="S109" s="288"/>
      <c r="T109" s="288" t="str">
        <f>IF(ISERROR(VLOOKUP(TabB4[[#This Row],[Grund für Differenz]],Datenquelle!$F$3:$G$17,2,FALSE)),"",VLOOKUP(TabB4[[#This Row],[Grund für Differenz]],Datenquelle!$F$3:$G$17,2,FALSE))</f>
        <v/>
      </c>
      <c r="U109" s="270"/>
      <c r="V109" s="206"/>
      <c r="W109" s="206"/>
      <c r="X109" s="206"/>
      <c r="Y109" s="206"/>
      <c r="Z109" s="206"/>
      <c r="AA109" s="206"/>
      <c r="AB109" s="206"/>
      <c r="AC109" s="301"/>
      <c r="AD109" s="226" t="str">
        <f>IF(OR(TabB4[[#This Row],[eingereichter
Betrag (€)]]=0,TabB4[[#This Row],[eingereichter
Betrag (€)]]=""),"",COUNTA($L$6:$L109)-COUNTIF(($L$6:$L109),0))</f>
        <v/>
      </c>
      <c r="AE109" s="262">
        <f t="shared" ca="1" si="1"/>
        <v>0.68031344693520501</v>
      </c>
      <c r="AF109" s="262">
        <f>IF(TabB4[[#This Row],[Lfd.
Nr. f.
Stich-
probe]]&lt;&gt;"",TabB4[[#This Row],[Zufalls-
zahl]],0)</f>
        <v>0</v>
      </c>
      <c r="AG109" s="271">
        <f>IF(TabB4[[#This Row],[Stich-
probe]]&gt;0,IF(TabB4[[#This Row],[Differenz
förderfähig/
eingereicht nach Prüfung ÖIF (€)]]&lt;&gt;0,1,0),0)</f>
        <v>0</v>
      </c>
      <c r="AH10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0" spans="3:34" x14ac:dyDescent="0.2">
      <c r="C110" s="226">
        <f>IF(TabB4[[#This Row],[Zufalls-
zahl wenn
lfd. Nr.]]=0,0,IF(RANK(TabB4[[#This Row],[Zufalls-
zahl wenn
lfd. Nr.]],TabB4[Zufalls-
zahl wenn
lfd. Nr.])&lt;=TabB4[[#Totals],[Zufalls-
zahl]],1,0))</f>
        <v>0</v>
      </c>
      <c r="D110" s="194" t="s">
        <v>267</v>
      </c>
      <c r="E110" s="207">
        <v>104</v>
      </c>
      <c r="F110" s="8"/>
      <c r="G110" s="37"/>
      <c r="H110" s="36"/>
      <c r="I110" s="33"/>
      <c r="J110" s="33"/>
      <c r="K110" s="33"/>
      <c r="L110" s="129"/>
      <c r="M110" s="260"/>
      <c r="N110" s="269">
        <f>(TabB4[[#This Row],[förderfähiger 
Betrag nach Prüfung ÖIF (€)]]-TabB4[[#This Row],[eingereichter
Betrag (€)]])*IF(TabB4[[#This Row],[Stich-
probe]]&gt;0,1,0)</f>
        <v>0</v>
      </c>
      <c r="O110" s="19"/>
      <c r="P110" s="19"/>
      <c r="Q110" s="19"/>
      <c r="R110" s="270"/>
      <c r="S110" s="288"/>
      <c r="T110" s="288" t="str">
        <f>IF(ISERROR(VLOOKUP(TabB4[[#This Row],[Grund für Differenz]],Datenquelle!$F$3:$G$17,2,FALSE)),"",VLOOKUP(TabB4[[#This Row],[Grund für Differenz]],Datenquelle!$F$3:$G$17,2,FALSE))</f>
        <v/>
      </c>
      <c r="U110" s="270"/>
      <c r="V110" s="206"/>
      <c r="W110" s="206"/>
      <c r="X110" s="206"/>
      <c r="Y110" s="206"/>
      <c r="Z110" s="206"/>
      <c r="AA110" s="206"/>
      <c r="AB110" s="206"/>
      <c r="AC110" s="301"/>
      <c r="AD110" s="226" t="str">
        <f>IF(OR(TabB4[[#This Row],[eingereichter
Betrag (€)]]=0,TabB4[[#This Row],[eingereichter
Betrag (€)]]=""),"",COUNTA($L$6:$L110)-COUNTIF(($L$6:$L110),0))</f>
        <v/>
      </c>
      <c r="AE110" s="262">
        <f t="shared" ca="1" si="1"/>
        <v>0.2129516633651739</v>
      </c>
      <c r="AF110" s="262">
        <f>IF(TabB4[[#This Row],[Lfd.
Nr. f.
Stich-
probe]]&lt;&gt;"",TabB4[[#This Row],[Zufalls-
zahl]],0)</f>
        <v>0</v>
      </c>
      <c r="AG110" s="271">
        <f>IF(TabB4[[#This Row],[Stich-
probe]]&gt;0,IF(TabB4[[#This Row],[Differenz
förderfähig/
eingereicht nach Prüfung ÖIF (€)]]&lt;&gt;0,1,0),0)</f>
        <v>0</v>
      </c>
      <c r="AH11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1" spans="3:34" x14ac:dyDescent="0.2">
      <c r="C111" s="226">
        <f>IF(TabB4[[#This Row],[Zufalls-
zahl wenn
lfd. Nr.]]=0,0,IF(RANK(TabB4[[#This Row],[Zufalls-
zahl wenn
lfd. Nr.]],TabB4[Zufalls-
zahl wenn
lfd. Nr.])&lt;=TabB4[[#Totals],[Zufalls-
zahl]],1,0))</f>
        <v>0</v>
      </c>
      <c r="D111" s="194" t="s">
        <v>267</v>
      </c>
      <c r="E111" s="207">
        <v>105</v>
      </c>
      <c r="F111" s="8"/>
      <c r="G111" s="37"/>
      <c r="H111" s="36"/>
      <c r="I111" s="33"/>
      <c r="J111" s="33"/>
      <c r="K111" s="33"/>
      <c r="L111" s="129"/>
      <c r="M111" s="260"/>
      <c r="N111" s="269">
        <f>(TabB4[[#This Row],[förderfähiger 
Betrag nach Prüfung ÖIF (€)]]-TabB4[[#This Row],[eingereichter
Betrag (€)]])*IF(TabB4[[#This Row],[Stich-
probe]]&gt;0,1,0)</f>
        <v>0</v>
      </c>
      <c r="O111" s="19"/>
      <c r="P111" s="19"/>
      <c r="Q111" s="19"/>
      <c r="R111" s="270"/>
      <c r="S111" s="288"/>
      <c r="T111" s="288" t="str">
        <f>IF(ISERROR(VLOOKUP(TabB4[[#This Row],[Grund für Differenz]],Datenquelle!$F$3:$G$17,2,FALSE)),"",VLOOKUP(TabB4[[#This Row],[Grund für Differenz]],Datenquelle!$F$3:$G$17,2,FALSE))</f>
        <v/>
      </c>
      <c r="U111" s="270"/>
      <c r="V111" s="206"/>
      <c r="W111" s="206"/>
      <c r="X111" s="206"/>
      <c r="Y111" s="206"/>
      <c r="Z111" s="206"/>
      <c r="AA111" s="206"/>
      <c r="AB111" s="206"/>
      <c r="AC111" s="301"/>
      <c r="AD111" s="226" t="str">
        <f>IF(OR(TabB4[[#This Row],[eingereichter
Betrag (€)]]=0,TabB4[[#This Row],[eingereichter
Betrag (€)]]=""),"",COUNTA($L$6:$L111)-COUNTIF(($L$6:$L111),0))</f>
        <v/>
      </c>
      <c r="AE111" s="262">
        <f t="shared" ca="1" si="1"/>
        <v>0.86875699211766311</v>
      </c>
      <c r="AF111" s="262">
        <f>IF(TabB4[[#This Row],[Lfd.
Nr. f.
Stich-
probe]]&lt;&gt;"",TabB4[[#This Row],[Zufalls-
zahl]],0)</f>
        <v>0</v>
      </c>
      <c r="AG111" s="271">
        <f>IF(TabB4[[#This Row],[Stich-
probe]]&gt;0,IF(TabB4[[#This Row],[Differenz
förderfähig/
eingereicht nach Prüfung ÖIF (€)]]&lt;&gt;0,1,0),0)</f>
        <v>0</v>
      </c>
      <c r="AH11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2" spans="3:34" x14ac:dyDescent="0.2">
      <c r="C112" s="226">
        <f>IF(TabB4[[#This Row],[Zufalls-
zahl wenn
lfd. Nr.]]=0,0,IF(RANK(TabB4[[#This Row],[Zufalls-
zahl wenn
lfd. Nr.]],TabB4[Zufalls-
zahl wenn
lfd. Nr.])&lt;=TabB4[[#Totals],[Zufalls-
zahl]],1,0))</f>
        <v>0</v>
      </c>
      <c r="D112" s="194" t="s">
        <v>267</v>
      </c>
      <c r="E112" s="207">
        <v>106</v>
      </c>
      <c r="F112" s="8"/>
      <c r="G112" s="37"/>
      <c r="H112" s="36"/>
      <c r="I112" s="33"/>
      <c r="J112" s="33"/>
      <c r="K112" s="33"/>
      <c r="L112" s="129"/>
      <c r="M112" s="260"/>
      <c r="N112" s="269">
        <f>(TabB4[[#This Row],[förderfähiger 
Betrag nach Prüfung ÖIF (€)]]-TabB4[[#This Row],[eingereichter
Betrag (€)]])*IF(TabB4[[#This Row],[Stich-
probe]]&gt;0,1,0)</f>
        <v>0</v>
      </c>
      <c r="O112" s="19"/>
      <c r="P112" s="19"/>
      <c r="Q112" s="19"/>
      <c r="R112" s="270"/>
      <c r="S112" s="288"/>
      <c r="T112" s="288" t="str">
        <f>IF(ISERROR(VLOOKUP(TabB4[[#This Row],[Grund für Differenz]],Datenquelle!$F$3:$G$17,2,FALSE)),"",VLOOKUP(TabB4[[#This Row],[Grund für Differenz]],Datenquelle!$F$3:$G$17,2,FALSE))</f>
        <v/>
      </c>
      <c r="U112" s="270"/>
      <c r="V112" s="206"/>
      <c r="W112" s="206"/>
      <c r="X112" s="206"/>
      <c r="Y112" s="206"/>
      <c r="Z112" s="206"/>
      <c r="AA112" s="206"/>
      <c r="AB112" s="206"/>
      <c r="AC112" s="301"/>
      <c r="AD112" s="226" t="str">
        <f>IF(OR(TabB4[[#This Row],[eingereichter
Betrag (€)]]=0,TabB4[[#This Row],[eingereichter
Betrag (€)]]=""),"",COUNTA($L$6:$L112)-COUNTIF(($L$6:$L112),0))</f>
        <v/>
      </c>
      <c r="AE112" s="262">
        <f t="shared" ca="1" si="1"/>
        <v>0.76480435772616151</v>
      </c>
      <c r="AF112" s="262">
        <f>IF(TabB4[[#This Row],[Lfd.
Nr. f.
Stich-
probe]]&lt;&gt;"",TabB4[[#This Row],[Zufalls-
zahl]],0)</f>
        <v>0</v>
      </c>
      <c r="AG112" s="271">
        <f>IF(TabB4[[#This Row],[Stich-
probe]]&gt;0,IF(TabB4[[#This Row],[Differenz
förderfähig/
eingereicht nach Prüfung ÖIF (€)]]&lt;&gt;0,1,0),0)</f>
        <v>0</v>
      </c>
      <c r="AH11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3" spans="3:34" x14ac:dyDescent="0.2">
      <c r="C113" s="226">
        <f>IF(TabB4[[#This Row],[Zufalls-
zahl wenn
lfd. Nr.]]=0,0,IF(RANK(TabB4[[#This Row],[Zufalls-
zahl wenn
lfd. Nr.]],TabB4[Zufalls-
zahl wenn
lfd. Nr.])&lt;=TabB4[[#Totals],[Zufalls-
zahl]],1,0))</f>
        <v>0</v>
      </c>
      <c r="D113" s="194" t="s">
        <v>267</v>
      </c>
      <c r="E113" s="207">
        <v>107</v>
      </c>
      <c r="F113" s="8"/>
      <c r="G113" s="37"/>
      <c r="H113" s="36"/>
      <c r="I113" s="33"/>
      <c r="J113" s="33"/>
      <c r="K113" s="33"/>
      <c r="L113" s="129"/>
      <c r="M113" s="260"/>
      <c r="N113" s="269">
        <f>(TabB4[[#This Row],[förderfähiger 
Betrag nach Prüfung ÖIF (€)]]-TabB4[[#This Row],[eingereichter
Betrag (€)]])*IF(TabB4[[#This Row],[Stich-
probe]]&gt;0,1,0)</f>
        <v>0</v>
      </c>
      <c r="O113" s="19"/>
      <c r="P113" s="19"/>
      <c r="Q113" s="19"/>
      <c r="R113" s="270"/>
      <c r="S113" s="288"/>
      <c r="T113" s="288" t="str">
        <f>IF(ISERROR(VLOOKUP(TabB4[[#This Row],[Grund für Differenz]],Datenquelle!$F$3:$G$17,2,FALSE)),"",VLOOKUP(TabB4[[#This Row],[Grund für Differenz]],Datenquelle!$F$3:$G$17,2,FALSE))</f>
        <v/>
      </c>
      <c r="U113" s="270"/>
      <c r="V113" s="206"/>
      <c r="W113" s="206"/>
      <c r="X113" s="206"/>
      <c r="Y113" s="206"/>
      <c r="Z113" s="206"/>
      <c r="AA113" s="206"/>
      <c r="AB113" s="206"/>
      <c r="AC113" s="301"/>
      <c r="AD113" s="226" t="str">
        <f>IF(OR(TabB4[[#This Row],[eingereichter
Betrag (€)]]=0,TabB4[[#This Row],[eingereichter
Betrag (€)]]=""),"",COUNTA($L$6:$L113)-COUNTIF(($L$6:$L113),0))</f>
        <v/>
      </c>
      <c r="AE113" s="262">
        <f t="shared" ca="1" si="1"/>
        <v>0.6151352755556706</v>
      </c>
      <c r="AF113" s="262">
        <f>IF(TabB4[[#This Row],[Lfd.
Nr. f.
Stich-
probe]]&lt;&gt;"",TabB4[[#This Row],[Zufalls-
zahl]],0)</f>
        <v>0</v>
      </c>
      <c r="AG113" s="271">
        <f>IF(TabB4[[#This Row],[Stich-
probe]]&gt;0,IF(TabB4[[#This Row],[Differenz
förderfähig/
eingereicht nach Prüfung ÖIF (€)]]&lt;&gt;0,1,0),0)</f>
        <v>0</v>
      </c>
      <c r="AH11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4" spans="3:34" x14ac:dyDescent="0.2">
      <c r="C114" s="226">
        <f>IF(TabB4[[#This Row],[Zufalls-
zahl wenn
lfd. Nr.]]=0,0,IF(RANK(TabB4[[#This Row],[Zufalls-
zahl wenn
lfd. Nr.]],TabB4[Zufalls-
zahl wenn
lfd. Nr.])&lt;=TabB4[[#Totals],[Zufalls-
zahl]],1,0))</f>
        <v>0</v>
      </c>
      <c r="D114" s="194" t="s">
        <v>267</v>
      </c>
      <c r="E114" s="207">
        <v>108</v>
      </c>
      <c r="F114" s="8"/>
      <c r="G114" s="37"/>
      <c r="H114" s="36"/>
      <c r="I114" s="33"/>
      <c r="J114" s="33"/>
      <c r="K114" s="33"/>
      <c r="L114" s="129"/>
      <c r="M114" s="260"/>
      <c r="N114" s="269">
        <f>(TabB4[[#This Row],[förderfähiger 
Betrag nach Prüfung ÖIF (€)]]-TabB4[[#This Row],[eingereichter
Betrag (€)]])*IF(TabB4[[#This Row],[Stich-
probe]]&gt;0,1,0)</f>
        <v>0</v>
      </c>
      <c r="O114" s="19"/>
      <c r="P114" s="19"/>
      <c r="Q114" s="19"/>
      <c r="R114" s="270"/>
      <c r="S114" s="288"/>
      <c r="T114" s="288" t="str">
        <f>IF(ISERROR(VLOOKUP(TabB4[[#This Row],[Grund für Differenz]],Datenquelle!$F$3:$G$17,2,FALSE)),"",VLOOKUP(TabB4[[#This Row],[Grund für Differenz]],Datenquelle!$F$3:$G$17,2,FALSE))</f>
        <v/>
      </c>
      <c r="U114" s="270"/>
      <c r="V114" s="206"/>
      <c r="W114" s="206"/>
      <c r="X114" s="206"/>
      <c r="Y114" s="206"/>
      <c r="Z114" s="206"/>
      <c r="AA114" s="206"/>
      <c r="AB114" s="206"/>
      <c r="AC114" s="301"/>
      <c r="AD114" s="226" t="str">
        <f>IF(OR(TabB4[[#This Row],[eingereichter
Betrag (€)]]=0,TabB4[[#This Row],[eingereichter
Betrag (€)]]=""),"",COUNTA($L$6:$L114)-COUNTIF(($L$6:$L114),0))</f>
        <v/>
      </c>
      <c r="AE114" s="262">
        <f t="shared" ca="1" si="1"/>
        <v>0.67796000299842607</v>
      </c>
      <c r="AF114" s="262">
        <f>IF(TabB4[[#This Row],[Lfd.
Nr. f.
Stich-
probe]]&lt;&gt;"",TabB4[[#This Row],[Zufalls-
zahl]],0)</f>
        <v>0</v>
      </c>
      <c r="AG114" s="271">
        <f>IF(TabB4[[#This Row],[Stich-
probe]]&gt;0,IF(TabB4[[#This Row],[Differenz
förderfähig/
eingereicht nach Prüfung ÖIF (€)]]&lt;&gt;0,1,0),0)</f>
        <v>0</v>
      </c>
      <c r="AH11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5" spans="3:34" x14ac:dyDescent="0.2">
      <c r="C115" s="226">
        <f>IF(TabB4[[#This Row],[Zufalls-
zahl wenn
lfd. Nr.]]=0,0,IF(RANK(TabB4[[#This Row],[Zufalls-
zahl wenn
lfd. Nr.]],TabB4[Zufalls-
zahl wenn
lfd. Nr.])&lt;=TabB4[[#Totals],[Zufalls-
zahl]],1,0))</f>
        <v>0</v>
      </c>
      <c r="D115" s="194" t="s">
        <v>267</v>
      </c>
      <c r="E115" s="207">
        <v>109</v>
      </c>
      <c r="F115" s="8"/>
      <c r="G115" s="37"/>
      <c r="H115" s="36"/>
      <c r="I115" s="33"/>
      <c r="J115" s="33"/>
      <c r="K115" s="33"/>
      <c r="L115" s="129"/>
      <c r="M115" s="260"/>
      <c r="N115" s="269">
        <f>(TabB4[[#This Row],[förderfähiger 
Betrag nach Prüfung ÖIF (€)]]-TabB4[[#This Row],[eingereichter
Betrag (€)]])*IF(TabB4[[#This Row],[Stich-
probe]]&gt;0,1,0)</f>
        <v>0</v>
      </c>
      <c r="O115" s="19"/>
      <c r="P115" s="19"/>
      <c r="Q115" s="19"/>
      <c r="R115" s="270"/>
      <c r="S115" s="288"/>
      <c r="T115" s="288" t="str">
        <f>IF(ISERROR(VLOOKUP(TabB4[[#This Row],[Grund für Differenz]],Datenquelle!$F$3:$G$17,2,FALSE)),"",VLOOKUP(TabB4[[#This Row],[Grund für Differenz]],Datenquelle!$F$3:$G$17,2,FALSE))</f>
        <v/>
      </c>
      <c r="U115" s="270"/>
      <c r="V115" s="206"/>
      <c r="W115" s="206"/>
      <c r="X115" s="206"/>
      <c r="Y115" s="206"/>
      <c r="Z115" s="206"/>
      <c r="AA115" s="206"/>
      <c r="AB115" s="206"/>
      <c r="AC115" s="301"/>
      <c r="AD115" s="226" t="str">
        <f>IF(OR(TabB4[[#This Row],[eingereichter
Betrag (€)]]=0,TabB4[[#This Row],[eingereichter
Betrag (€)]]=""),"",COUNTA($L$6:$L115)-COUNTIF(($L$6:$L115),0))</f>
        <v/>
      </c>
      <c r="AE115" s="262">
        <f t="shared" ca="1" si="1"/>
        <v>0.13882677680995537</v>
      </c>
      <c r="AF115" s="262">
        <f>IF(TabB4[[#This Row],[Lfd.
Nr. f.
Stich-
probe]]&lt;&gt;"",TabB4[[#This Row],[Zufalls-
zahl]],0)</f>
        <v>0</v>
      </c>
      <c r="AG115" s="271">
        <f>IF(TabB4[[#This Row],[Stich-
probe]]&gt;0,IF(TabB4[[#This Row],[Differenz
förderfähig/
eingereicht nach Prüfung ÖIF (€)]]&lt;&gt;0,1,0),0)</f>
        <v>0</v>
      </c>
      <c r="AH11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6" spans="3:34" x14ac:dyDescent="0.2">
      <c r="C116" s="226">
        <f>IF(TabB4[[#This Row],[Zufalls-
zahl wenn
lfd. Nr.]]=0,0,IF(RANK(TabB4[[#This Row],[Zufalls-
zahl wenn
lfd. Nr.]],TabB4[Zufalls-
zahl wenn
lfd. Nr.])&lt;=TabB4[[#Totals],[Zufalls-
zahl]],1,0))</f>
        <v>0</v>
      </c>
      <c r="D116" s="194" t="s">
        <v>267</v>
      </c>
      <c r="E116" s="207">
        <v>110</v>
      </c>
      <c r="F116" s="8"/>
      <c r="G116" s="37"/>
      <c r="H116" s="36"/>
      <c r="I116" s="33"/>
      <c r="J116" s="33"/>
      <c r="K116" s="33"/>
      <c r="L116" s="129"/>
      <c r="M116" s="260"/>
      <c r="N116" s="269">
        <f>(TabB4[[#This Row],[förderfähiger 
Betrag nach Prüfung ÖIF (€)]]-TabB4[[#This Row],[eingereichter
Betrag (€)]])*IF(TabB4[[#This Row],[Stich-
probe]]&gt;0,1,0)</f>
        <v>0</v>
      </c>
      <c r="O116" s="19"/>
      <c r="P116" s="19"/>
      <c r="Q116" s="19"/>
      <c r="R116" s="270"/>
      <c r="S116" s="288"/>
      <c r="T116" s="288" t="str">
        <f>IF(ISERROR(VLOOKUP(TabB4[[#This Row],[Grund für Differenz]],Datenquelle!$F$3:$G$17,2,FALSE)),"",VLOOKUP(TabB4[[#This Row],[Grund für Differenz]],Datenquelle!$F$3:$G$17,2,FALSE))</f>
        <v/>
      </c>
      <c r="U116" s="270"/>
      <c r="V116" s="206"/>
      <c r="W116" s="206"/>
      <c r="X116" s="206"/>
      <c r="Y116" s="206"/>
      <c r="Z116" s="206"/>
      <c r="AA116" s="206"/>
      <c r="AB116" s="206"/>
      <c r="AC116" s="301"/>
      <c r="AD116" s="226" t="str">
        <f>IF(OR(TabB4[[#This Row],[eingereichter
Betrag (€)]]=0,TabB4[[#This Row],[eingereichter
Betrag (€)]]=""),"",COUNTA($L$6:$L116)-COUNTIF(($L$6:$L116),0))</f>
        <v/>
      </c>
      <c r="AE116" s="262">
        <f t="shared" ca="1" si="1"/>
        <v>0.23745767720066424</v>
      </c>
      <c r="AF116" s="262">
        <f>IF(TabB4[[#This Row],[Lfd.
Nr. f.
Stich-
probe]]&lt;&gt;"",TabB4[[#This Row],[Zufalls-
zahl]],0)</f>
        <v>0</v>
      </c>
      <c r="AG116" s="271">
        <f>IF(TabB4[[#This Row],[Stich-
probe]]&gt;0,IF(TabB4[[#This Row],[Differenz
förderfähig/
eingereicht nach Prüfung ÖIF (€)]]&lt;&gt;0,1,0),0)</f>
        <v>0</v>
      </c>
      <c r="AH11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7" spans="3:34" x14ac:dyDescent="0.2">
      <c r="C117" s="226">
        <f>IF(TabB4[[#This Row],[Zufalls-
zahl wenn
lfd. Nr.]]=0,0,IF(RANK(TabB4[[#This Row],[Zufalls-
zahl wenn
lfd. Nr.]],TabB4[Zufalls-
zahl wenn
lfd. Nr.])&lt;=TabB4[[#Totals],[Zufalls-
zahl]],1,0))</f>
        <v>0</v>
      </c>
      <c r="D117" s="194" t="s">
        <v>267</v>
      </c>
      <c r="E117" s="207">
        <v>111</v>
      </c>
      <c r="F117" s="8"/>
      <c r="G117" s="37"/>
      <c r="H117" s="36"/>
      <c r="I117" s="33"/>
      <c r="J117" s="33"/>
      <c r="K117" s="33"/>
      <c r="L117" s="129"/>
      <c r="M117" s="260"/>
      <c r="N117" s="269">
        <f>(TabB4[[#This Row],[förderfähiger 
Betrag nach Prüfung ÖIF (€)]]-TabB4[[#This Row],[eingereichter
Betrag (€)]])*IF(TabB4[[#This Row],[Stich-
probe]]&gt;0,1,0)</f>
        <v>0</v>
      </c>
      <c r="O117" s="19"/>
      <c r="P117" s="19"/>
      <c r="Q117" s="19"/>
      <c r="R117" s="270"/>
      <c r="S117" s="288"/>
      <c r="T117" s="288" t="str">
        <f>IF(ISERROR(VLOOKUP(TabB4[[#This Row],[Grund für Differenz]],Datenquelle!$F$3:$G$17,2,FALSE)),"",VLOOKUP(TabB4[[#This Row],[Grund für Differenz]],Datenquelle!$F$3:$G$17,2,FALSE))</f>
        <v/>
      </c>
      <c r="U117" s="270"/>
      <c r="V117" s="206"/>
      <c r="W117" s="206"/>
      <c r="X117" s="206"/>
      <c r="Y117" s="206"/>
      <c r="Z117" s="206"/>
      <c r="AA117" s="206"/>
      <c r="AB117" s="206"/>
      <c r="AC117" s="301"/>
      <c r="AD117" s="226" t="str">
        <f>IF(OR(TabB4[[#This Row],[eingereichter
Betrag (€)]]=0,TabB4[[#This Row],[eingereichter
Betrag (€)]]=""),"",COUNTA($L$6:$L117)-COUNTIF(($L$6:$L117),0))</f>
        <v/>
      </c>
      <c r="AE117" s="262">
        <f t="shared" ca="1" si="1"/>
        <v>0.50855846658474224</v>
      </c>
      <c r="AF117" s="262">
        <f>IF(TabB4[[#This Row],[Lfd.
Nr. f.
Stich-
probe]]&lt;&gt;"",TabB4[[#This Row],[Zufalls-
zahl]],0)</f>
        <v>0</v>
      </c>
      <c r="AG117" s="271">
        <f>IF(TabB4[[#This Row],[Stich-
probe]]&gt;0,IF(TabB4[[#This Row],[Differenz
förderfähig/
eingereicht nach Prüfung ÖIF (€)]]&lt;&gt;0,1,0),0)</f>
        <v>0</v>
      </c>
      <c r="AH11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8" spans="3:34" x14ac:dyDescent="0.2">
      <c r="C118" s="226">
        <f>IF(TabB4[[#This Row],[Zufalls-
zahl wenn
lfd. Nr.]]=0,0,IF(RANK(TabB4[[#This Row],[Zufalls-
zahl wenn
lfd. Nr.]],TabB4[Zufalls-
zahl wenn
lfd. Nr.])&lt;=TabB4[[#Totals],[Zufalls-
zahl]],1,0))</f>
        <v>0</v>
      </c>
      <c r="D118" s="194" t="s">
        <v>267</v>
      </c>
      <c r="E118" s="207">
        <v>112</v>
      </c>
      <c r="F118" s="8"/>
      <c r="G118" s="37"/>
      <c r="H118" s="36"/>
      <c r="I118" s="33"/>
      <c r="J118" s="33"/>
      <c r="K118" s="33"/>
      <c r="L118" s="129"/>
      <c r="M118" s="260"/>
      <c r="N118" s="269">
        <f>(TabB4[[#This Row],[förderfähiger 
Betrag nach Prüfung ÖIF (€)]]-TabB4[[#This Row],[eingereichter
Betrag (€)]])*IF(TabB4[[#This Row],[Stich-
probe]]&gt;0,1,0)</f>
        <v>0</v>
      </c>
      <c r="O118" s="19"/>
      <c r="P118" s="19"/>
      <c r="Q118" s="19"/>
      <c r="R118" s="270"/>
      <c r="S118" s="288"/>
      <c r="T118" s="288" t="str">
        <f>IF(ISERROR(VLOOKUP(TabB4[[#This Row],[Grund für Differenz]],Datenquelle!$F$3:$G$17,2,FALSE)),"",VLOOKUP(TabB4[[#This Row],[Grund für Differenz]],Datenquelle!$F$3:$G$17,2,FALSE))</f>
        <v/>
      </c>
      <c r="U118" s="270"/>
      <c r="V118" s="206"/>
      <c r="W118" s="206"/>
      <c r="X118" s="206"/>
      <c r="Y118" s="206"/>
      <c r="Z118" s="206"/>
      <c r="AA118" s="206"/>
      <c r="AB118" s="206"/>
      <c r="AC118" s="301"/>
      <c r="AD118" s="226" t="str">
        <f>IF(OR(TabB4[[#This Row],[eingereichter
Betrag (€)]]=0,TabB4[[#This Row],[eingereichter
Betrag (€)]]=""),"",COUNTA($L$6:$L118)-COUNTIF(($L$6:$L118),0))</f>
        <v/>
      </c>
      <c r="AE118" s="262">
        <f t="shared" ca="1" si="1"/>
        <v>0.7430754702550757</v>
      </c>
      <c r="AF118" s="262">
        <f>IF(TabB4[[#This Row],[Lfd.
Nr. f.
Stich-
probe]]&lt;&gt;"",TabB4[[#This Row],[Zufalls-
zahl]],0)</f>
        <v>0</v>
      </c>
      <c r="AG118" s="271">
        <f>IF(TabB4[[#This Row],[Stich-
probe]]&gt;0,IF(TabB4[[#This Row],[Differenz
förderfähig/
eingereicht nach Prüfung ÖIF (€)]]&lt;&gt;0,1,0),0)</f>
        <v>0</v>
      </c>
      <c r="AH11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9" spans="3:34" x14ac:dyDescent="0.2">
      <c r="C119" s="226">
        <f>IF(TabB4[[#This Row],[Zufalls-
zahl wenn
lfd. Nr.]]=0,0,IF(RANK(TabB4[[#This Row],[Zufalls-
zahl wenn
lfd. Nr.]],TabB4[Zufalls-
zahl wenn
lfd. Nr.])&lt;=TabB4[[#Totals],[Zufalls-
zahl]],1,0))</f>
        <v>0</v>
      </c>
      <c r="D119" s="194" t="s">
        <v>267</v>
      </c>
      <c r="E119" s="207">
        <v>113</v>
      </c>
      <c r="F119" s="8"/>
      <c r="G119" s="37"/>
      <c r="H119" s="36"/>
      <c r="I119" s="33"/>
      <c r="J119" s="33"/>
      <c r="K119" s="33"/>
      <c r="L119" s="129"/>
      <c r="M119" s="260"/>
      <c r="N119" s="269">
        <f>(TabB4[[#This Row],[förderfähiger 
Betrag nach Prüfung ÖIF (€)]]-TabB4[[#This Row],[eingereichter
Betrag (€)]])*IF(TabB4[[#This Row],[Stich-
probe]]&gt;0,1,0)</f>
        <v>0</v>
      </c>
      <c r="O119" s="19"/>
      <c r="P119" s="19"/>
      <c r="Q119" s="19"/>
      <c r="R119" s="270"/>
      <c r="S119" s="288"/>
      <c r="T119" s="288" t="str">
        <f>IF(ISERROR(VLOOKUP(TabB4[[#This Row],[Grund für Differenz]],Datenquelle!$F$3:$G$17,2,FALSE)),"",VLOOKUP(TabB4[[#This Row],[Grund für Differenz]],Datenquelle!$F$3:$G$17,2,FALSE))</f>
        <v/>
      </c>
      <c r="U119" s="270"/>
      <c r="V119" s="206"/>
      <c r="W119" s="206"/>
      <c r="X119" s="206"/>
      <c r="Y119" s="206"/>
      <c r="Z119" s="206"/>
      <c r="AA119" s="206"/>
      <c r="AB119" s="206"/>
      <c r="AC119" s="301"/>
      <c r="AD119" s="226" t="str">
        <f>IF(OR(TabB4[[#This Row],[eingereichter
Betrag (€)]]=0,TabB4[[#This Row],[eingereichter
Betrag (€)]]=""),"",COUNTA($L$6:$L119)-COUNTIF(($L$6:$L119),0))</f>
        <v/>
      </c>
      <c r="AE119" s="262">
        <f t="shared" ca="1" si="1"/>
        <v>0.34433224610677537</v>
      </c>
      <c r="AF119" s="262">
        <f>IF(TabB4[[#This Row],[Lfd.
Nr. f.
Stich-
probe]]&lt;&gt;"",TabB4[[#This Row],[Zufalls-
zahl]],0)</f>
        <v>0</v>
      </c>
      <c r="AG119" s="271">
        <f>IF(TabB4[[#This Row],[Stich-
probe]]&gt;0,IF(TabB4[[#This Row],[Differenz
förderfähig/
eingereicht nach Prüfung ÖIF (€)]]&lt;&gt;0,1,0),0)</f>
        <v>0</v>
      </c>
      <c r="AH11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0" spans="3:34" x14ac:dyDescent="0.2">
      <c r="C120" s="226">
        <f>IF(TabB4[[#This Row],[Zufalls-
zahl wenn
lfd. Nr.]]=0,0,IF(RANK(TabB4[[#This Row],[Zufalls-
zahl wenn
lfd. Nr.]],TabB4[Zufalls-
zahl wenn
lfd. Nr.])&lt;=TabB4[[#Totals],[Zufalls-
zahl]],1,0))</f>
        <v>0</v>
      </c>
      <c r="D120" s="194" t="s">
        <v>267</v>
      </c>
      <c r="E120" s="207">
        <v>114</v>
      </c>
      <c r="F120" s="8"/>
      <c r="G120" s="37"/>
      <c r="H120" s="36"/>
      <c r="I120" s="33"/>
      <c r="J120" s="33"/>
      <c r="K120" s="33"/>
      <c r="L120" s="129"/>
      <c r="M120" s="260"/>
      <c r="N120" s="269">
        <f>(TabB4[[#This Row],[förderfähiger 
Betrag nach Prüfung ÖIF (€)]]-TabB4[[#This Row],[eingereichter
Betrag (€)]])*IF(TabB4[[#This Row],[Stich-
probe]]&gt;0,1,0)</f>
        <v>0</v>
      </c>
      <c r="O120" s="19"/>
      <c r="P120" s="19"/>
      <c r="Q120" s="19"/>
      <c r="R120" s="270"/>
      <c r="S120" s="288"/>
      <c r="T120" s="288" t="str">
        <f>IF(ISERROR(VLOOKUP(TabB4[[#This Row],[Grund für Differenz]],Datenquelle!$F$3:$G$17,2,FALSE)),"",VLOOKUP(TabB4[[#This Row],[Grund für Differenz]],Datenquelle!$F$3:$G$17,2,FALSE))</f>
        <v/>
      </c>
      <c r="U120" s="270"/>
      <c r="V120" s="206"/>
      <c r="W120" s="206"/>
      <c r="X120" s="206"/>
      <c r="Y120" s="206"/>
      <c r="Z120" s="206"/>
      <c r="AA120" s="206"/>
      <c r="AB120" s="206"/>
      <c r="AC120" s="301"/>
      <c r="AD120" s="226" t="str">
        <f>IF(OR(TabB4[[#This Row],[eingereichter
Betrag (€)]]=0,TabB4[[#This Row],[eingereichter
Betrag (€)]]=""),"",COUNTA($L$6:$L120)-COUNTIF(($L$6:$L120),0))</f>
        <v/>
      </c>
      <c r="AE120" s="262">
        <f t="shared" ca="1" si="1"/>
        <v>0.9887295952077132</v>
      </c>
      <c r="AF120" s="262">
        <f>IF(TabB4[[#This Row],[Lfd.
Nr. f.
Stich-
probe]]&lt;&gt;"",TabB4[[#This Row],[Zufalls-
zahl]],0)</f>
        <v>0</v>
      </c>
      <c r="AG120" s="271">
        <f>IF(TabB4[[#This Row],[Stich-
probe]]&gt;0,IF(TabB4[[#This Row],[Differenz
förderfähig/
eingereicht nach Prüfung ÖIF (€)]]&lt;&gt;0,1,0),0)</f>
        <v>0</v>
      </c>
      <c r="AH12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1" spans="3:34" x14ac:dyDescent="0.2">
      <c r="C121" s="226">
        <f>IF(TabB4[[#This Row],[Zufalls-
zahl wenn
lfd. Nr.]]=0,0,IF(RANK(TabB4[[#This Row],[Zufalls-
zahl wenn
lfd. Nr.]],TabB4[Zufalls-
zahl wenn
lfd. Nr.])&lt;=TabB4[[#Totals],[Zufalls-
zahl]],1,0))</f>
        <v>0</v>
      </c>
      <c r="D121" s="194" t="s">
        <v>267</v>
      </c>
      <c r="E121" s="207">
        <v>115</v>
      </c>
      <c r="F121" s="8"/>
      <c r="G121" s="37"/>
      <c r="H121" s="36"/>
      <c r="I121" s="33"/>
      <c r="J121" s="33"/>
      <c r="K121" s="33"/>
      <c r="L121" s="129"/>
      <c r="M121" s="260"/>
      <c r="N121" s="269">
        <f>(TabB4[[#This Row],[förderfähiger 
Betrag nach Prüfung ÖIF (€)]]-TabB4[[#This Row],[eingereichter
Betrag (€)]])*IF(TabB4[[#This Row],[Stich-
probe]]&gt;0,1,0)</f>
        <v>0</v>
      </c>
      <c r="O121" s="19"/>
      <c r="P121" s="19"/>
      <c r="Q121" s="19"/>
      <c r="R121" s="270"/>
      <c r="S121" s="288"/>
      <c r="T121" s="288" t="str">
        <f>IF(ISERROR(VLOOKUP(TabB4[[#This Row],[Grund für Differenz]],Datenquelle!$F$3:$G$17,2,FALSE)),"",VLOOKUP(TabB4[[#This Row],[Grund für Differenz]],Datenquelle!$F$3:$G$17,2,FALSE))</f>
        <v/>
      </c>
      <c r="U121" s="270"/>
      <c r="V121" s="206"/>
      <c r="W121" s="206"/>
      <c r="X121" s="206"/>
      <c r="Y121" s="206"/>
      <c r="Z121" s="206"/>
      <c r="AA121" s="206"/>
      <c r="AB121" s="206"/>
      <c r="AC121" s="301"/>
      <c r="AD121" s="226" t="str">
        <f>IF(OR(TabB4[[#This Row],[eingereichter
Betrag (€)]]=0,TabB4[[#This Row],[eingereichter
Betrag (€)]]=""),"",COUNTA($L$6:$L121)-COUNTIF(($L$6:$L121),0))</f>
        <v/>
      </c>
      <c r="AE121" s="262">
        <f t="shared" ca="1" si="1"/>
        <v>6.222902834406896E-2</v>
      </c>
      <c r="AF121" s="262">
        <f>IF(TabB4[[#This Row],[Lfd.
Nr. f.
Stich-
probe]]&lt;&gt;"",TabB4[[#This Row],[Zufalls-
zahl]],0)</f>
        <v>0</v>
      </c>
      <c r="AG121" s="271">
        <f>IF(TabB4[[#This Row],[Stich-
probe]]&gt;0,IF(TabB4[[#This Row],[Differenz
förderfähig/
eingereicht nach Prüfung ÖIF (€)]]&lt;&gt;0,1,0),0)</f>
        <v>0</v>
      </c>
      <c r="AH12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2" spans="3:34" x14ac:dyDescent="0.2">
      <c r="C122" s="226">
        <f>IF(TabB4[[#This Row],[Zufalls-
zahl wenn
lfd. Nr.]]=0,0,IF(RANK(TabB4[[#This Row],[Zufalls-
zahl wenn
lfd. Nr.]],TabB4[Zufalls-
zahl wenn
lfd. Nr.])&lt;=TabB4[[#Totals],[Zufalls-
zahl]],1,0))</f>
        <v>0</v>
      </c>
      <c r="D122" s="194" t="s">
        <v>267</v>
      </c>
      <c r="E122" s="207">
        <v>116</v>
      </c>
      <c r="F122" s="8"/>
      <c r="G122" s="37"/>
      <c r="H122" s="36"/>
      <c r="I122" s="33"/>
      <c r="J122" s="33"/>
      <c r="K122" s="33"/>
      <c r="L122" s="129"/>
      <c r="M122" s="260"/>
      <c r="N122" s="269">
        <f>(TabB4[[#This Row],[förderfähiger 
Betrag nach Prüfung ÖIF (€)]]-TabB4[[#This Row],[eingereichter
Betrag (€)]])*IF(TabB4[[#This Row],[Stich-
probe]]&gt;0,1,0)</f>
        <v>0</v>
      </c>
      <c r="O122" s="19"/>
      <c r="P122" s="19"/>
      <c r="Q122" s="19"/>
      <c r="R122" s="270"/>
      <c r="S122" s="288"/>
      <c r="T122" s="288" t="str">
        <f>IF(ISERROR(VLOOKUP(TabB4[[#This Row],[Grund für Differenz]],Datenquelle!$F$3:$G$17,2,FALSE)),"",VLOOKUP(TabB4[[#This Row],[Grund für Differenz]],Datenquelle!$F$3:$G$17,2,FALSE))</f>
        <v/>
      </c>
      <c r="U122" s="270"/>
      <c r="V122" s="206"/>
      <c r="W122" s="206"/>
      <c r="X122" s="206"/>
      <c r="Y122" s="206"/>
      <c r="Z122" s="206"/>
      <c r="AA122" s="206"/>
      <c r="AB122" s="206"/>
      <c r="AC122" s="301"/>
      <c r="AD122" s="226" t="str">
        <f>IF(OR(TabB4[[#This Row],[eingereichter
Betrag (€)]]=0,TabB4[[#This Row],[eingereichter
Betrag (€)]]=""),"",COUNTA($L$6:$L122)-COUNTIF(($L$6:$L122),0))</f>
        <v/>
      </c>
      <c r="AE122" s="262">
        <f t="shared" ca="1" si="1"/>
        <v>0.47843162134407469</v>
      </c>
      <c r="AF122" s="262">
        <f>IF(TabB4[[#This Row],[Lfd.
Nr. f.
Stich-
probe]]&lt;&gt;"",TabB4[[#This Row],[Zufalls-
zahl]],0)</f>
        <v>0</v>
      </c>
      <c r="AG122" s="271">
        <f>IF(TabB4[[#This Row],[Stich-
probe]]&gt;0,IF(TabB4[[#This Row],[Differenz
förderfähig/
eingereicht nach Prüfung ÖIF (€)]]&lt;&gt;0,1,0),0)</f>
        <v>0</v>
      </c>
      <c r="AH12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3" spans="3:34" x14ac:dyDescent="0.2">
      <c r="C123" s="226">
        <f>IF(TabB4[[#This Row],[Zufalls-
zahl wenn
lfd. Nr.]]=0,0,IF(RANK(TabB4[[#This Row],[Zufalls-
zahl wenn
lfd. Nr.]],TabB4[Zufalls-
zahl wenn
lfd. Nr.])&lt;=TabB4[[#Totals],[Zufalls-
zahl]],1,0))</f>
        <v>0</v>
      </c>
      <c r="D123" s="194" t="s">
        <v>267</v>
      </c>
      <c r="E123" s="207">
        <v>117</v>
      </c>
      <c r="F123" s="8"/>
      <c r="G123" s="37"/>
      <c r="H123" s="36"/>
      <c r="I123" s="33"/>
      <c r="J123" s="33"/>
      <c r="K123" s="33"/>
      <c r="L123" s="129"/>
      <c r="M123" s="260"/>
      <c r="N123" s="269">
        <f>(TabB4[[#This Row],[förderfähiger 
Betrag nach Prüfung ÖIF (€)]]-TabB4[[#This Row],[eingereichter
Betrag (€)]])*IF(TabB4[[#This Row],[Stich-
probe]]&gt;0,1,0)</f>
        <v>0</v>
      </c>
      <c r="O123" s="19"/>
      <c r="P123" s="19"/>
      <c r="Q123" s="19"/>
      <c r="R123" s="270"/>
      <c r="S123" s="288"/>
      <c r="T123" s="288" t="str">
        <f>IF(ISERROR(VLOOKUP(TabB4[[#This Row],[Grund für Differenz]],Datenquelle!$F$3:$G$17,2,FALSE)),"",VLOOKUP(TabB4[[#This Row],[Grund für Differenz]],Datenquelle!$F$3:$G$17,2,FALSE))</f>
        <v/>
      </c>
      <c r="U123" s="270"/>
      <c r="V123" s="206"/>
      <c r="W123" s="206"/>
      <c r="X123" s="206"/>
      <c r="Y123" s="206"/>
      <c r="Z123" s="206"/>
      <c r="AA123" s="206"/>
      <c r="AB123" s="206"/>
      <c r="AC123" s="301"/>
      <c r="AD123" s="226" t="str">
        <f>IF(OR(TabB4[[#This Row],[eingereichter
Betrag (€)]]=0,TabB4[[#This Row],[eingereichter
Betrag (€)]]=""),"",COUNTA($L$6:$L123)-COUNTIF(($L$6:$L123),0))</f>
        <v/>
      </c>
      <c r="AE123" s="262">
        <f t="shared" ca="1" si="1"/>
        <v>0.73180540914049497</v>
      </c>
      <c r="AF123" s="262">
        <f>IF(TabB4[[#This Row],[Lfd.
Nr. f.
Stich-
probe]]&lt;&gt;"",TabB4[[#This Row],[Zufalls-
zahl]],0)</f>
        <v>0</v>
      </c>
      <c r="AG123" s="271">
        <f>IF(TabB4[[#This Row],[Stich-
probe]]&gt;0,IF(TabB4[[#This Row],[Differenz
förderfähig/
eingereicht nach Prüfung ÖIF (€)]]&lt;&gt;0,1,0),0)</f>
        <v>0</v>
      </c>
      <c r="AH12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4" spans="3:34" x14ac:dyDescent="0.2">
      <c r="C124" s="226">
        <f>IF(TabB4[[#This Row],[Zufalls-
zahl wenn
lfd. Nr.]]=0,0,IF(RANK(TabB4[[#This Row],[Zufalls-
zahl wenn
lfd. Nr.]],TabB4[Zufalls-
zahl wenn
lfd. Nr.])&lt;=TabB4[[#Totals],[Zufalls-
zahl]],1,0))</f>
        <v>0</v>
      </c>
      <c r="D124" s="194" t="s">
        <v>267</v>
      </c>
      <c r="E124" s="207">
        <v>118</v>
      </c>
      <c r="F124" s="8"/>
      <c r="G124" s="37"/>
      <c r="H124" s="36"/>
      <c r="I124" s="33"/>
      <c r="J124" s="33"/>
      <c r="K124" s="33"/>
      <c r="L124" s="129"/>
      <c r="M124" s="260"/>
      <c r="N124" s="269">
        <f>(TabB4[[#This Row],[förderfähiger 
Betrag nach Prüfung ÖIF (€)]]-TabB4[[#This Row],[eingereichter
Betrag (€)]])*IF(TabB4[[#This Row],[Stich-
probe]]&gt;0,1,0)</f>
        <v>0</v>
      </c>
      <c r="O124" s="19"/>
      <c r="P124" s="19"/>
      <c r="Q124" s="19"/>
      <c r="R124" s="270"/>
      <c r="S124" s="288"/>
      <c r="T124" s="288" t="str">
        <f>IF(ISERROR(VLOOKUP(TabB4[[#This Row],[Grund für Differenz]],Datenquelle!$F$3:$G$17,2,FALSE)),"",VLOOKUP(TabB4[[#This Row],[Grund für Differenz]],Datenquelle!$F$3:$G$17,2,FALSE))</f>
        <v/>
      </c>
      <c r="U124" s="270"/>
      <c r="V124" s="206"/>
      <c r="W124" s="206"/>
      <c r="X124" s="206"/>
      <c r="Y124" s="206"/>
      <c r="Z124" s="206"/>
      <c r="AA124" s="206"/>
      <c r="AB124" s="206"/>
      <c r="AC124" s="301"/>
      <c r="AD124" s="226" t="str">
        <f>IF(OR(TabB4[[#This Row],[eingereichter
Betrag (€)]]=0,TabB4[[#This Row],[eingereichter
Betrag (€)]]=""),"",COUNTA($L$6:$L124)-COUNTIF(($L$6:$L124),0))</f>
        <v/>
      </c>
      <c r="AE124" s="262">
        <f t="shared" ca="1" si="1"/>
        <v>0.77265725442242272</v>
      </c>
      <c r="AF124" s="262">
        <f>IF(TabB4[[#This Row],[Lfd.
Nr. f.
Stich-
probe]]&lt;&gt;"",TabB4[[#This Row],[Zufalls-
zahl]],0)</f>
        <v>0</v>
      </c>
      <c r="AG124" s="271">
        <f>IF(TabB4[[#This Row],[Stich-
probe]]&gt;0,IF(TabB4[[#This Row],[Differenz
förderfähig/
eingereicht nach Prüfung ÖIF (€)]]&lt;&gt;0,1,0),0)</f>
        <v>0</v>
      </c>
      <c r="AH12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5" spans="3:34" x14ac:dyDescent="0.2">
      <c r="C125" s="226">
        <f>IF(TabB4[[#This Row],[Zufalls-
zahl wenn
lfd. Nr.]]=0,0,IF(RANK(TabB4[[#This Row],[Zufalls-
zahl wenn
lfd. Nr.]],TabB4[Zufalls-
zahl wenn
lfd. Nr.])&lt;=TabB4[[#Totals],[Zufalls-
zahl]],1,0))</f>
        <v>0</v>
      </c>
      <c r="D125" s="194" t="s">
        <v>267</v>
      </c>
      <c r="E125" s="207">
        <v>119</v>
      </c>
      <c r="F125" s="8"/>
      <c r="G125" s="37"/>
      <c r="H125" s="36"/>
      <c r="I125" s="33"/>
      <c r="J125" s="33"/>
      <c r="K125" s="33"/>
      <c r="L125" s="129"/>
      <c r="M125" s="260"/>
      <c r="N125" s="269">
        <f>(TabB4[[#This Row],[förderfähiger 
Betrag nach Prüfung ÖIF (€)]]-TabB4[[#This Row],[eingereichter
Betrag (€)]])*IF(TabB4[[#This Row],[Stich-
probe]]&gt;0,1,0)</f>
        <v>0</v>
      </c>
      <c r="O125" s="19"/>
      <c r="P125" s="19"/>
      <c r="Q125" s="19"/>
      <c r="R125" s="270"/>
      <c r="S125" s="288"/>
      <c r="T125" s="288" t="str">
        <f>IF(ISERROR(VLOOKUP(TabB4[[#This Row],[Grund für Differenz]],Datenquelle!$F$3:$G$17,2,FALSE)),"",VLOOKUP(TabB4[[#This Row],[Grund für Differenz]],Datenquelle!$F$3:$G$17,2,FALSE))</f>
        <v/>
      </c>
      <c r="U125" s="270"/>
      <c r="V125" s="206"/>
      <c r="W125" s="206"/>
      <c r="X125" s="206"/>
      <c r="Y125" s="206"/>
      <c r="Z125" s="206"/>
      <c r="AA125" s="206"/>
      <c r="AB125" s="206"/>
      <c r="AC125" s="301"/>
      <c r="AD125" s="226" t="str">
        <f>IF(OR(TabB4[[#This Row],[eingereichter
Betrag (€)]]=0,TabB4[[#This Row],[eingereichter
Betrag (€)]]=""),"",COUNTA($L$6:$L125)-COUNTIF(($L$6:$L125),0))</f>
        <v/>
      </c>
      <c r="AE125" s="262">
        <f t="shared" ca="1" si="1"/>
        <v>3.5796197621572379E-2</v>
      </c>
      <c r="AF125" s="262">
        <f>IF(TabB4[[#This Row],[Lfd.
Nr. f.
Stich-
probe]]&lt;&gt;"",TabB4[[#This Row],[Zufalls-
zahl]],0)</f>
        <v>0</v>
      </c>
      <c r="AG125" s="271">
        <f>IF(TabB4[[#This Row],[Stich-
probe]]&gt;0,IF(TabB4[[#This Row],[Differenz
förderfähig/
eingereicht nach Prüfung ÖIF (€)]]&lt;&gt;0,1,0),0)</f>
        <v>0</v>
      </c>
      <c r="AH12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6" spans="3:34" x14ac:dyDescent="0.2">
      <c r="C126" s="226">
        <f>IF(TabB4[[#This Row],[Zufalls-
zahl wenn
lfd. Nr.]]=0,0,IF(RANK(TabB4[[#This Row],[Zufalls-
zahl wenn
lfd. Nr.]],TabB4[Zufalls-
zahl wenn
lfd. Nr.])&lt;=TabB4[[#Totals],[Zufalls-
zahl]],1,0))</f>
        <v>0</v>
      </c>
      <c r="D126" s="194" t="s">
        <v>267</v>
      </c>
      <c r="E126" s="207">
        <v>120</v>
      </c>
      <c r="F126" s="8"/>
      <c r="G126" s="37"/>
      <c r="H126" s="36"/>
      <c r="I126" s="33"/>
      <c r="J126" s="33"/>
      <c r="K126" s="33"/>
      <c r="L126" s="129"/>
      <c r="M126" s="260"/>
      <c r="N126" s="269">
        <f>(TabB4[[#This Row],[förderfähiger 
Betrag nach Prüfung ÖIF (€)]]-TabB4[[#This Row],[eingereichter
Betrag (€)]])*IF(TabB4[[#This Row],[Stich-
probe]]&gt;0,1,0)</f>
        <v>0</v>
      </c>
      <c r="O126" s="19"/>
      <c r="P126" s="19"/>
      <c r="Q126" s="19"/>
      <c r="R126" s="270"/>
      <c r="S126" s="288"/>
      <c r="T126" s="288" t="str">
        <f>IF(ISERROR(VLOOKUP(TabB4[[#This Row],[Grund für Differenz]],Datenquelle!$F$3:$G$17,2,FALSE)),"",VLOOKUP(TabB4[[#This Row],[Grund für Differenz]],Datenquelle!$F$3:$G$17,2,FALSE))</f>
        <v/>
      </c>
      <c r="U126" s="270"/>
      <c r="V126" s="206"/>
      <c r="W126" s="206"/>
      <c r="X126" s="206"/>
      <c r="Y126" s="206"/>
      <c r="Z126" s="206"/>
      <c r="AA126" s="206"/>
      <c r="AB126" s="206"/>
      <c r="AC126" s="301"/>
      <c r="AD126" s="226" t="str">
        <f>IF(OR(TabB4[[#This Row],[eingereichter
Betrag (€)]]=0,TabB4[[#This Row],[eingereichter
Betrag (€)]]=""),"",COUNTA($L$6:$L126)-COUNTIF(($L$6:$L126),0))</f>
        <v/>
      </c>
      <c r="AE126" s="262">
        <f t="shared" ca="1" si="1"/>
        <v>0.73058772253167514</v>
      </c>
      <c r="AF126" s="262">
        <f>IF(TabB4[[#This Row],[Lfd.
Nr. f.
Stich-
probe]]&lt;&gt;"",TabB4[[#This Row],[Zufalls-
zahl]],0)</f>
        <v>0</v>
      </c>
      <c r="AG126" s="271">
        <f>IF(TabB4[[#This Row],[Stich-
probe]]&gt;0,IF(TabB4[[#This Row],[Differenz
förderfähig/
eingereicht nach Prüfung ÖIF (€)]]&lt;&gt;0,1,0),0)</f>
        <v>0</v>
      </c>
      <c r="AH12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7" spans="3:34" x14ac:dyDescent="0.2">
      <c r="C127" s="226">
        <f>IF(TabB4[[#This Row],[Zufalls-
zahl wenn
lfd. Nr.]]=0,0,IF(RANK(TabB4[[#This Row],[Zufalls-
zahl wenn
lfd. Nr.]],TabB4[Zufalls-
zahl wenn
lfd. Nr.])&lt;=TabB4[[#Totals],[Zufalls-
zahl]],1,0))</f>
        <v>0</v>
      </c>
      <c r="D127" s="194" t="s">
        <v>267</v>
      </c>
      <c r="E127" s="207">
        <v>121</v>
      </c>
      <c r="F127" s="8"/>
      <c r="G127" s="37"/>
      <c r="H127" s="36"/>
      <c r="I127" s="33"/>
      <c r="J127" s="33"/>
      <c r="K127" s="33"/>
      <c r="L127" s="129"/>
      <c r="M127" s="260"/>
      <c r="N127" s="269">
        <f>(TabB4[[#This Row],[förderfähiger 
Betrag nach Prüfung ÖIF (€)]]-TabB4[[#This Row],[eingereichter
Betrag (€)]])*IF(TabB4[[#This Row],[Stich-
probe]]&gt;0,1,0)</f>
        <v>0</v>
      </c>
      <c r="O127" s="19"/>
      <c r="P127" s="19"/>
      <c r="Q127" s="19"/>
      <c r="R127" s="270"/>
      <c r="S127" s="288"/>
      <c r="T127" s="288" t="str">
        <f>IF(ISERROR(VLOOKUP(TabB4[[#This Row],[Grund für Differenz]],Datenquelle!$F$3:$G$17,2,FALSE)),"",VLOOKUP(TabB4[[#This Row],[Grund für Differenz]],Datenquelle!$F$3:$G$17,2,FALSE))</f>
        <v/>
      </c>
      <c r="U127" s="270"/>
      <c r="V127" s="206"/>
      <c r="W127" s="206"/>
      <c r="X127" s="206"/>
      <c r="Y127" s="206"/>
      <c r="Z127" s="206"/>
      <c r="AA127" s="206"/>
      <c r="AB127" s="206"/>
      <c r="AC127" s="301"/>
      <c r="AD127" s="226" t="str">
        <f>IF(OR(TabB4[[#This Row],[eingereichter
Betrag (€)]]=0,TabB4[[#This Row],[eingereichter
Betrag (€)]]=""),"",COUNTA($L$6:$L127)-COUNTIF(($L$6:$L127),0))</f>
        <v/>
      </c>
      <c r="AE127" s="262">
        <f t="shared" ca="1" si="1"/>
        <v>0.68643438414732327</v>
      </c>
      <c r="AF127" s="262">
        <f>IF(TabB4[[#This Row],[Lfd.
Nr. f.
Stich-
probe]]&lt;&gt;"",TabB4[[#This Row],[Zufalls-
zahl]],0)</f>
        <v>0</v>
      </c>
      <c r="AG127" s="271">
        <f>IF(TabB4[[#This Row],[Stich-
probe]]&gt;0,IF(TabB4[[#This Row],[Differenz
förderfähig/
eingereicht nach Prüfung ÖIF (€)]]&lt;&gt;0,1,0),0)</f>
        <v>0</v>
      </c>
      <c r="AH12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8" spans="3:34" x14ac:dyDescent="0.2">
      <c r="C128" s="226">
        <f>IF(TabB4[[#This Row],[Zufalls-
zahl wenn
lfd. Nr.]]=0,0,IF(RANK(TabB4[[#This Row],[Zufalls-
zahl wenn
lfd. Nr.]],TabB4[Zufalls-
zahl wenn
lfd. Nr.])&lt;=TabB4[[#Totals],[Zufalls-
zahl]],1,0))</f>
        <v>0</v>
      </c>
      <c r="D128" s="194" t="s">
        <v>267</v>
      </c>
      <c r="E128" s="207">
        <v>122</v>
      </c>
      <c r="F128" s="8"/>
      <c r="G128" s="37"/>
      <c r="H128" s="36"/>
      <c r="I128" s="33"/>
      <c r="J128" s="33"/>
      <c r="K128" s="33"/>
      <c r="L128" s="129"/>
      <c r="M128" s="260"/>
      <c r="N128" s="269">
        <f>(TabB4[[#This Row],[förderfähiger 
Betrag nach Prüfung ÖIF (€)]]-TabB4[[#This Row],[eingereichter
Betrag (€)]])*IF(TabB4[[#This Row],[Stich-
probe]]&gt;0,1,0)</f>
        <v>0</v>
      </c>
      <c r="O128" s="19"/>
      <c r="P128" s="19"/>
      <c r="Q128" s="19"/>
      <c r="R128" s="270"/>
      <c r="S128" s="288"/>
      <c r="T128" s="288" t="str">
        <f>IF(ISERROR(VLOOKUP(TabB4[[#This Row],[Grund für Differenz]],Datenquelle!$F$3:$G$17,2,FALSE)),"",VLOOKUP(TabB4[[#This Row],[Grund für Differenz]],Datenquelle!$F$3:$G$17,2,FALSE))</f>
        <v/>
      </c>
      <c r="U128" s="270"/>
      <c r="V128" s="206"/>
      <c r="W128" s="206"/>
      <c r="X128" s="206"/>
      <c r="Y128" s="206"/>
      <c r="Z128" s="206"/>
      <c r="AA128" s="206"/>
      <c r="AB128" s="206"/>
      <c r="AC128" s="301"/>
      <c r="AD128" s="226" t="str">
        <f>IF(OR(TabB4[[#This Row],[eingereichter
Betrag (€)]]=0,TabB4[[#This Row],[eingereichter
Betrag (€)]]=""),"",COUNTA($L$6:$L128)-COUNTIF(($L$6:$L128),0))</f>
        <v/>
      </c>
      <c r="AE128" s="262">
        <f t="shared" ca="1" si="1"/>
        <v>0.42820967948721644</v>
      </c>
      <c r="AF128" s="262">
        <f>IF(TabB4[[#This Row],[Lfd.
Nr. f.
Stich-
probe]]&lt;&gt;"",TabB4[[#This Row],[Zufalls-
zahl]],0)</f>
        <v>0</v>
      </c>
      <c r="AG128" s="271">
        <f>IF(TabB4[[#This Row],[Stich-
probe]]&gt;0,IF(TabB4[[#This Row],[Differenz
förderfähig/
eingereicht nach Prüfung ÖIF (€)]]&lt;&gt;0,1,0),0)</f>
        <v>0</v>
      </c>
      <c r="AH12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9" spans="3:34" x14ac:dyDescent="0.2">
      <c r="C129" s="226">
        <f>IF(TabB4[[#This Row],[Zufalls-
zahl wenn
lfd. Nr.]]=0,0,IF(RANK(TabB4[[#This Row],[Zufalls-
zahl wenn
lfd. Nr.]],TabB4[Zufalls-
zahl wenn
lfd. Nr.])&lt;=TabB4[[#Totals],[Zufalls-
zahl]],1,0))</f>
        <v>0</v>
      </c>
      <c r="D129" s="194" t="s">
        <v>267</v>
      </c>
      <c r="E129" s="207">
        <v>123</v>
      </c>
      <c r="F129" s="8"/>
      <c r="G129" s="37"/>
      <c r="H129" s="36"/>
      <c r="I129" s="33"/>
      <c r="J129" s="33"/>
      <c r="K129" s="33"/>
      <c r="L129" s="129"/>
      <c r="M129" s="260"/>
      <c r="N129" s="269">
        <f>(TabB4[[#This Row],[förderfähiger 
Betrag nach Prüfung ÖIF (€)]]-TabB4[[#This Row],[eingereichter
Betrag (€)]])*IF(TabB4[[#This Row],[Stich-
probe]]&gt;0,1,0)</f>
        <v>0</v>
      </c>
      <c r="O129" s="19"/>
      <c r="P129" s="19"/>
      <c r="Q129" s="19"/>
      <c r="R129" s="270"/>
      <c r="S129" s="288"/>
      <c r="T129" s="288" t="str">
        <f>IF(ISERROR(VLOOKUP(TabB4[[#This Row],[Grund für Differenz]],Datenquelle!$F$3:$G$17,2,FALSE)),"",VLOOKUP(TabB4[[#This Row],[Grund für Differenz]],Datenquelle!$F$3:$G$17,2,FALSE))</f>
        <v/>
      </c>
      <c r="U129" s="270"/>
      <c r="V129" s="206"/>
      <c r="W129" s="206"/>
      <c r="X129" s="206"/>
      <c r="Y129" s="206"/>
      <c r="Z129" s="206"/>
      <c r="AA129" s="206"/>
      <c r="AB129" s="206"/>
      <c r="AC129" s="301"/>
      <c r="AD129" s="226" t="str">
        <f>IF(OR(TabB4[[#This Row],[eingereichter
Betrag (€)]]=0,TabB4[[#This Row],[eingereichter
Betrag (€)]]=""),"",COUNTA($L$6:$L129)-COUNTIF(($L$6:$L129),0))</f>
        <v/>
      </c>
      <c r="AE129" s="262">
        <f t="shared" ca="1" si="1"/>
        <v>0.9783464663141791</v>
      </c>
      <c r="AF129" s="262">
        <f>IF(TabB4[[#This Row],[Lfd.
Nr. f.
Stich-
probe]]&lt;&gt;"",TabB4[[#This Row],[Zufalls-
zahl]],0)</f>
        <v>0</v>
      </c>
      <c r="AG129" s="271">
        <f>IF(TabB4[[#This Row],[Stich-
probe]]&gt;0,IF(TabB4[[#This Row],[Differenz
förderfähig/
eingereicht nach Prüfung ÖIF (€)]]&lt;&gt;0,1,0),0)</f>
        <v>0</v>
      </c>
      <c r="AH12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0" spans="3:34" x14ac:dyDescent="0.2">
      <c r="C130" s="226">
        <f>IF(TabB4[[#This Row],[Zufalls-
zahl wenn
lfd. Nr.]]=0,0,IF(RANK(TabB4[[#This Row],[Zufalls-
zahl wenn
lfd. Nr.]],TabB4[Zufalls-
zahl wenn
lfd. Nr.])&lt;=TabB4[[#Totals],[Zufalls-
zahl]],1,0))</f>
        <v>0</v>
      </c>
      <c r="D130" s="194" t="s">
        <v>267</v>
      </c>
      <c r="E130" s="207">
        <v>124</v>
      </c>
      <c r="F130" s="8"/>
      <c r="G130" s="37"/>
      <c r="H130" s="36"/>
      <c r="I130" s="33"/>
      <c r="J130" s="33"/>
      <c r="K130" s="33"/>
      <c r="L130" s="129"/>
      <c r="M130" s="260"/>
      <c r="N130" s="269">
        <f>(TabB4[[#This Row],[förderfähiger 
Betrag nach Prüfung ÖIF (€)]]-TabB4[[#This Row],[eingereichter
Betrag (€)]])*IF(TabB4[[#This Row],[Stich-
probe]]&gt;0,1,0)</f>
        <v>0</v>
      </c>
      <c r="O130" s="19"/>
      <c r="P130" s="19"/>
      <c r="Q130" s="19"/>
      <c r="R130" s="270"/>
      <c r="S130" s="288"/>
      <c r="T130" s="288" t="str">
        <f>IF(ISERROR(VLOOKUP(TabB4[[#This Row],[Grund für Differenz]],Datenquelle!$F$3:$G$17,2,FALSE)),"",VLOOKUP(TabB4[[#This Row],[Grund für Differenz]],Datenquelle!$F$3:$G$17,2,FALSE))</f>
        <v/>
      </c>
      <c r="U130" s="270"/>
      <c r="V130" s="206"/>
      <c r="W130" s="206"/>
      <c r="X130" s="206"/>
      <c r="Y130" s="206"/>
      <c r="Z130" s="206"/>
      <c r="AA130" s="206"/>
      <c r="AB130" s="206"/>
      <c r="AC130" s="301"/>
      <c r="AD130" s="226" t="str">
        <f>IF(OR(TabB4[[#This Row],[eingereichter
Betrag (€)]]=0,TabB4[[#This Row],[eingereichter
Betrag (€)]]=""),"",COUNTA($L$6:$L130)-COUNTIF(($L$6:$L130),0))</f>
        <v/>
      </c>
      <c r="AE130" s="262">
        <f t="shared" ca="1" si="1"/>
        <v>0.74028380110412106</v>
      </c>
      <c r="AF130" s="262">
        <f>IF(TabB4[[#This Row],[Lfd.
Nr. f.
Stich-
probe]]&lt;&gt;"",TabB4[[#This Row],[Zufalls-
zahl]],0)</f>
        <v>0</v>
      </c>
      <c r="AG130" s="271">
        <f>IF(TabB4[[#This Row],[Stich-
probe]]&gt;0,IF(TabB4[[#This Row],[Differenz
förderfähig/
eingereicht nach Prüfung ÖIF (€)]]&lt;&gt;0,1,0),0)</f>
        <v>0</v>
      </c>
      <c r="AH13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1" spans="3:34" x14ac:dyDescent="0.2">
      <c r="C131" s="226">
        <f>IF(TabB4[[#This Row],[Zufalls-
zahl wenn
lfd. Nr.]]=0,0,IF(RANK(TabB4[[#This Row],[Zufalls-
zahl wenn
lfd. Nr.]],TabB4[Zufalls-
zahl wenn
lfd. Nr.])&lt;=TabB4[[#Totals],[Zufalls-
zahl]],1,0))</f>
        <v>0</v>
      </c>
      <c r="D131" s="194" t="s">
        <v>267</v>
      </c>
      <c r="E131" s="207">
        <v>125</v>
      </c>
      <c r="F131" s="8"/>
      <c r="G131" s="37"/>
      <c r="H131" s="36"/>
      <c r="I131" s="33"/>
      <c r="J131" s="33"/>
      <c r="K131" s="33"/>
      <c r="L131" s="129"/>
      <c r="M131" s="260"/>
      <c r="N131" s="269">
        <f>(TabB4[[#This Row],[förderfähiger 
Betrag nach Prüfung ÖIF (€)]]-TabB4[[#This Row],[eingereichter
Betrag (€)]])*IF(TabB4[[#This Row],[Stich-
probe]]&gt;0,1,0)</f>
        <v>0</v>
      </c>
      <c r="O131" s="19"/>
      <c r="P131" s="19"/>
      <c r="Q131" s="19"/>
      <c r="R131" s="270"/>
      <c r="S131" s="288"/>
      <c r="T131" s="288" t="str">
        <f>IF(ISERROR(VLOOKUP(TabB4[[#This Row],[Grund für Differenz]],Datenquelle!$F$3:$G$17,2,FALSE)),"",VLOOKUP(TabB4[[#This Row],[Grund für Differenz]],Datenquelle!$F$3:$G$17,2,FALSE))</f>
        <v/>
      </c>
      <c r="U131" s="270"/>
      <c r="V131" s="206"/>
      <c r="W131" s="206"/>
      <c r="X131" s="206"/>
      <c r="Y131" s="206"/>
      <c r="Z131" s="206"/>
      <c r="AA131" s="206"/>
      <c r="AB131" s="206"/>
      <c r="AC131" s="301"/>
      <c r="AD131" s="226" t="str">
        <f>IF(OR(TabB4[[#This Row],[eingereichter
Betrag (€)]]=0,TabB4[[#This Row],[eingereichter
Betrag (€)]]=""),"",COUNTA($L$6:$L131)-COUNTIF(($L$6:$L131),0))</f>
        <v/>
      </c>
      <c r="AE131" s="262">
        <f t="shared" ca="1" si="1"/>
        <v>0.94214241832647116</v>
      </c>
      <c r="AF131" s="262">
        <f>IF(TabB4[[#This Row],[Lfd.
Nr. f.
Stich-
probe]]&lt;&gt;"",TabB4[[#This Row],[Zufalls-
zahl]],0)</f>
        <v>0</v>
      </c>
      <c r="AG131" s="271">
        <f>IF(TabB4[[#This Row],[Stich-
probe]]&gt;0,IF(TabB4[[#This Row],[Differenz
förderfähig/
eingereicht nach Prüfung ÖIF (€)]]&lt;&gt;0,1,0),0)</f>
        <v>0</v>
      </c>
      <c r="AH13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2" spans="3:34" x14ac:dyDescent="0.2">
      <c r="C132" s="226">
        <f>IF(TabB4[[#This Row],[Zufalls-
zahl wenn
lfd. Nr.]]=0,0,IF(RANK(TabB4[[#This Row],[Zufalls-
zahl wenn
lfd. Nr.]],TabB4[Zufalls-
zahl wenn
lfd. Nr.])&lt;=TabB4[[#Totals],[Zufalls-
zahl]],1,0))</f>
        <v>0</v>
      </c>
      <c r="D132" s="194" t="s">
        <v>267</v>
      </c>
      <c r="E132" s="207">
        <v>126</v>
      </c>
      <c r="F132" s="8"/>
      <c r="G132" s="37"/>
      <c r="H132" s="36"/>
      <c r="I132" s="33"/>
      <c r="J132" s="33"/>
      <c r="K132" s="33"/>
      <c r="L132" s="129"/>
      <c r="M132" s="260"/>
      <c r="N132" s="269">
        <f>(TabB4[[#This Row],[förderfähiger 
Betrag nach Prüfung ÖIF (€)]]-TabB4[[#This Row],[eingereichter
Betrag (€)]])*IF(TabB4[[#This Row],[Stich-
probe]]&gt;0,1,0)</f>
        <v>0</v>
      </c>
      <c r="O132" s="19"/>
      <c r="P132" s="19"/>
      <c r="Q132" s="19"/>
      <c r="R132" s="270"/>
      <c r="S132" s="288"/>
      <c r="T132" s="288" t="str">
        <f>IF(ISERROR(VLOOKUP(TabB4[[#This Row],[Grund für Differenz]],Datenquelle!$F$3:$G$17,2,FALSE)),"",VLOOKUP(TabB4[[#This Row],[Grund für Differenz]],Datenquelle!$F$3:$G$17,2,FALSE))</f>
        <v/>
      </c>
      <c r="U132" s="270"/>
      <c r="V132" s="206"/>
      <c r="W132" s="206"/>
      <c r="X132" s="206"/>
      <c r="Y132" s="206"/>
      <c r="Z132" s="206"/>
      <c r="AA132" s="206"/>
      <c r="AB132" s="206"/>
      <c r="AC132" s="301"/>
      <c r="AD132" s="226" t="str">
        <f>IF(OR(TabB4[[#This Row],[eingereichter
Betrag (€)]]=0,TabB4[[#This Row],[eingereichter
Betrag (€)]]=""),"",COUNTA($L$6:$L132)-COUNTIF(($L$6:$L132),0))</f>
        <v/>
      </c>
      <c r="AE132" s="262">
        <f t="shared" ca="1" si="1"/>
        <v>0.62465577844740661</v>
      </c>
      <c r="AF132" s="262">
        <f>IF(TabB4[[#This Row],[Lfd.
Nr. f.
Stich-
probe]]&lt;&gt;"",TabB4[[#This Row],[Zufalls-
zahl]],0)</f>
        <v>0</v>
      </c>
      <c r="AG132" s="271">
        <f>IF(TabB4[[#This Row],[Stich-
probe]]&gt;0,IF(TabB4[[#This Row],[Differenz
förderfähig/
eingereicht nach Prüfung ÖIF (€)]]&lt;&gt;0,1,0),0)</f>
        <v>0</v>
      </c>
      <c r="AH13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3" spans="3:34" x14ac:dyDescent="0.2">
      <c r="C133" s="226">
        <f>IF(TabB4[[#This Row],[Zufalls-
zahl wenn
lfd. Nr.]]=0,0,IF(RANK(TabB4[[#This Row],[Zufalls-
zahl wenn
lfd. Nr.]],TabB4[Zufalls-
zahl wenn
lfd. Nr.])&lt;=TabB4[[#Totals],[Zufalls-
zahl]],1,0))</f>
        <v>0</v>
      </c>
      <c r="D133" s="194" t="s">
        <v>267</v>
      </c>
      <c r="E133" s="207">
        <v>127</v>
      </c>
      <c r="F133" s="8"/>
      <c r="G133" s="37"/>
      <c r="H133" s="36"/>
      <c r="I133" s="33"/>
      <c r="J133" s="33"/>
      <c r="K133" s="33"/>
      <c r="L133" s="129"/>
      <c r="M133" s="260"/>
      <c r="N133" s="269">
        <f>(TabB4[[#This Row],[förderfähiger 
Betrag nach Prüfung ÖIF (€)]]-TabB4[[#This Row],[eingereichter
Betrag (€)]])*IF(TabB4[[#This Row],[Stich-
probe]]&gt;0,1,0)</f>
        <v>0</v>
      </c>
      <c r="O133" s="19"/>
      <c r="P133" s="19"/>
      <c r="Q133" s="19"/>
      <c r="R133" s="270"/>
      <c r="S133" s="288"/>
      <c r="T133" s="288" t="str">
        <f>IF(ISERROR(VLOOKUP(TabB4[[#This Row],[Grund für Differenz]],Datenquelle!$F$3:$G$17,2,FALSE)),"",VLOOKUP(TabB4[[#This Row],[Grund für Differenz]],Datenquelle!$F$3:$G$17,2,FALSE))</f>
        <v/>
      </c>
      <c r="U133" s="270"/>
      <c r="V133" s="206"/>
      <c r="W133" s="206"/>
      <c r="X133" s="206"/>
      <c r="Y133" s="206"/>
      <c r="Z133" s="206"/>
      <c r="AA133" s="206"/>
      <c r="AB133" s="206"/>
      <c r="AC133" s="301"/>
      <c r="AD133" s="226" t="str">
        <f>IF(OR(TabB4[[#This Row],[eingereichter
Betrag (€)]]=0,TabB4[[#This Row],[eingereichter
Betrag (€)]]=""),"",COUNTA($L$6:$L133)-COUNTIF(($L$6:$L133),0))</f>
        <v/>
      </c>
      <c r="AE133" s="262">
        <f t="shared" ca="1" si="1"/>
        <v>0.77950269817022932</v>
      </c>
      <c r="AF133" s="262">
        <f>IF(TabB4[[#This Row],[Lfd.
Nr. f.
Stich-
probe]]&lt;&gt;"",TabB4[[#This Row],[Zufalls-
zahl]],0)</f>
        <v>0</v>
      </c>
      <c r="AG133" s="271">
        <f>IF(TabB4[[#This Row],[Stich-
probe]]&gt;0,IF(TabB4[[#This Row],[Differenz
förderfähig/
eingereicht nach Prüfung ÖIF (€)]]&lt;&gt;0,1,0),0)</f>
        <v>0</v>
      </c>
      <c r="AH13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4" spans="3:34" x14ac:dyDescent="0.2">
      <c r="C134" s="226">
        <f>IF(TabB4[[#This Row],[Zufalls-
zahl wenn
lfd. Nr.]]=0,0,IF(RANK(TabB4[[#This Row],[Zufalls-
zahl wenn
lfd. Nr.]],TabB4[Zufalls-
zahl wenn
lfd. Nr.])&lt;=TabB4[[#Totals],[Zufalls-
zahl]],1,0))</f>
        <v>0</v>
      </c>
      <c r="D134" s="194" t="s">
        <v>267</v>
      </c>
      <c r="E134" s="207">
        <v>128</v>
      </c>
      <c r="F134" s="8"/>
      <c r="G134" s="37"/>
      <c r="H134" s="36"/>
      <c r="I134" s="33"/>
      <c r="J134" s="33"/>
      <c r="K134" s="33"/>
      <c r="L134" s="129"/>
      <c r="M134" s="260"/>
      <c r="N134" s="269">
        <f>(TabB4[[#This Row],[förderfähiger 
Betrag nach Prüfung ÖIF (€)]]-TabB4[[#This Row],[eingereichter
Betrag (€)]])*IF(TabB4[[#This Row],[Stich-
probe]]&gt;0,1,0)</f>
        <v>0</v>
      </c>
      <c r="O134" s="19"/>
      <c r="P134" s="19"/>
      <c r="Q134" s="19"/>
      <c r="R134" s="270"/>
      <c r="S134" s="288"/>
      <c r="T134" s="288" t="str">
        <f>IF(ISERROR(VLOOKUP(TabB4[[#This Row],[Grund für Differenz]],Datenquelle!$F$3:$G$17,2,FALSE)),"",VLOOKUP(TabB4[[#This Row],[Grund für Differenz]],Datenquelle!$F$3:$G$17,2,FALSE))</f>
        <v/>
      </c>
      <c r="U134" s="270"/>
      <c r="V134" s="206"/>
      <c r="W134" s="206"/>
      <c r="X134" s="206"/>
      <c r="Y134" s="206"/>
      <c r="Z134" s="206"/>
      <c r="AA134" s="206"/>
      <c r="AB134" s="206"/>
      <c r="AC134" s="301"/>
      <c r="AD134" s="226" t="str">
        <f>IF(OR(TabB4[[#This Row],[eingereichter
Betrag (€)]]=0,TabB4[[#This Row],[eingereichter
Betrag (€)]]=""),"",COUNTA($L$6:$L134)-COUNTIF(($L$6:$L134),0))</f>
        <v/>
      </c>
      <c r="AE134" s="262">
        <f t="shared" ref="AE134:AE156" ca="1" si="2">RAND()</f>
        <v>2.1984615514688888E-2</v>
      </c>
      <c r="AF134" s="262">
        <f>IF(TabB4[[#This Row],[Lfd.
Nr. f.
Stich-
probe]]&lt;&gt;"",TabB4[[#This Row],[Zufalls-
zahl]],0)</f>
        <v>0</v>
      </c>
      <c r="AG134" s="271">
        <f>IF(TabB4[[#This Row],[Stich-
probe]]&gt;0,IF(TabB4[[#This Row],[Differenz
förderfähig/
eingereicht nach Prüfung ÖIF (€)]]&lt;&gt;0,1,0),0)</f>
        <v>0</v>
      </c>
      <c r="AH13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5" spans="3:34" x14ac:dyDescent="0.2">
      <c r="C135" s="226">
        <f>IF(TabB4[[#This Row],[Zufalls-
zahl wenn
lfd. Nr.]]=0,0,IF(RANK(TabB4[[#This Row],[Zufalls-
zahl wenn
lfd. Nr.]],TabB4[Zufalls-
zahl wenn
lfd. Nr.])&lt;=TabB4[[#Totals],[Zufalls-
zahl]],1,0))</f>
        <v>0</v>
      </c>
      <c r="D135" s="194" t="s">
        <v>267</v>
      </c>
      <c r="E135" s="207">
        <v>129</v>
      </c>
      <c r="F135" s="8"/>
      <c r="G135" s="37"/>
      <c r="H135" s="36"/>
      <c r="I135" s="33"/>
      <c r="J135" s="33"/>
      <c r="K135" s="33"/>
      <c r="L135" s="129"/>
      <c r="M135" s="260"/>
      <c r="N135" s="269">
        <f>(TabB4[[#This Row],[förderfähiger 
Betrag nach Prüfung ÖIF (€)]]-TabB4[[#This Row],[eingereichter
Betrag (€)]])*IF(TabB4[[#This Row],[Stich-
probe]]&gt;0,1,0)</f>
        <v>0</v>
      </c>
      <c r="O135" s="19"/>
      <c r="P135" s="19"/>
      <c r="Q135" s="19"/>
      <c r="R135" s="270"/>
      <c r="S135" s="288"/>
      <c r="T135" s="288" t="str">
        <f>IF(ISERROR(VLOOKUP(TabB4[[#This Row],[Grund für Differenz]],Datenquelle!$F$3:$G$17,2,FALSE)),"",VLOOKUP(TabB4[[#This Row],[Grund für Differenz]],Datenquelle!$F$3:$G$17,2,FALSE))</f>
        <v/>
      </c>
      <c r="U135" s="270"/>
      <c r="V135" s="206"/>
      <c r="W135" s="206"/>
      <c r="X135" s="206"/>
      <c r="Y135" s="206"/>
      <c r="Z135" s="206"/>
      <c r="AA135" s="206"/>
      <c r="AB135" s="206"/>
      <c r="AC135" s="301"/>
      <c r="AD135" s="226" t="str">
        <f>IF(OR(TabB4[[#This Row],[eingereichter
Betrag (€)]]=0,TabB4[[#This Row],[eingereichter
Betrag (€)]]=""),"",COUNTA($L$6:$L135)-COUNTIF(($L$6:$L135),0))</f>
        <v/>
      </c>
      <c r="AE135" s="262">
        <f t="shared" ca="1" si="2"/>
        <v>0.25786706827483263</v>
      </c>
      <c r="AF135" s="262">
        <f>IF(TabB4[[#This Row],[Lfd.
Nr. f.
Stich-
probe]]&lt;&gt;"",TabB4[[#This Row],[Zufalls-
zahl]],0)</f>
        <v>0</v>
      </c>
      <c r="AG135" s="271">
        <f>IF(TabB4[[#This Row],[Stich-
probe]]&gt;0,IF(TabB4[[#This Row],[Differenz
förderfähig/
eingereicht nach Prüfung ÖIF (€)]]&lt;&gt;0,1,0),0)</f>
        <v>0</v>
      </c>
      <c r="AH13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6" spans="3:34" x14ac:dyDescent="0.2">
      <c r="C136" s="226">
        <f>IF(TabB4[[#This Row],[Zufalls-
zahl wenn
lfd. Nr.]]=0,0,IF(RANK(TabB4[[#This Row],[Zufalls-
zahl wenn
lfd. Nr.]],TabB4[Zufalls-
zahl wenn
lfd. Nr.])&lt;=TabB4[[#Totals],[Zufalls-
zahl]],1,0))</f>
        <v>0</v>
      </c>
      <c r="D136" s="194" t="s">
        <v>267</v>
      </c>
      <c r="E136" s="207">
        <v>130</v>
      </c>
      <c r="F136" s="8"/>
      <c r="G136" s="37"/>
      <c r="H136" s="36"/>
      <c r="I136" s="33"/>
      <c r="J136" s="33"/>
      <c r="K136" s="33"/>
      <c r="L136" s="129"/>
      <c r="M136" s="260"/>
      <c r="N136" s="269">
        <f>(TabB4[[#This Row],[förderfähiger 
Betrag nach Prüfung ÖIF (€)]]-TabB4[[#This Row],[eingereichter
Betrag (€)]])*IF(TabB4[[#This Row],[Stich-
probe]]&gt;0,1,0)</f>
        <v>0</v>
      </c>
      <c r="O136" s="19"/>
      <c r="P136" s="19"/>
      <c r="Q136" s="19"/>
      <c r="R136" s="270"/>
      <c r="S136" s="288"/>
      <c r="T136" s="288" t="str">
        <f>IF(ISERROR(VLOOKUP(TabB4[[#This Row],[Grund für Differenz]],Datenquelle!$F$3:$G$17,2,FALSE)),"",VLOOKUP(TabB4[[#This Row],[Grund für Differenz]],Datenquelle!$F$3:$G$17,2,FALSE))</f>
        <v/>
      </c>
      <c r="U136" s="270"/>
      <c r="V136" s="206"/>
      <c r="W136" s="206"/>
      <c r="X136" s="206"/>
      <c r="Y136" s="206"/>
      <c r="Z136" s="206"/>
      <c r="AA136" s="206"/>
      <c r="AB136" s="206"/>
      <c r="AC136" s="301"/>
      <c r="AD136" s="226" t="str">
        <f>IF(OR(TabB4[[#This Row],[eingereichter
Betrag (€)]]=0,TabB4[[#This Row],[eingereichter
Betrag (€)]]=""),"",COUNTA($L$6:$L136)-COUNTIF(($L$6:$L136),0))</f>
        <v/>
      </c>
      <c r="AE136" s="262">
        <f t="shared" ca="1" si="2"/>
        <v>0.83045121293449486</v>
      </c>
      <c r="AF136" s="262">
        <f>IF(TabB4[[#This Row],[Lfd.
Nr. f.
Stich-
probe]]&lt;&gt;"",TabB4[[#This Row],[Zufalls-
zahl]],0)</f>
        <v>0</v>
      </c>
      <c r="AG136" s="271">
        <f>IF(TabB4[[#This Row],[Stich-
probe]]&gt;0,IF(TabB4[[#This Row],[Differenz
förderfähig/
eingereicht nach Prüfung ÖIF (€)]]&lt;&gt;0,1,0),0)</f>
        <v>0</v>
      </c>
      <c r="AH13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7" spans="3:34" x14ac:dyDescent="0.2">
      <c r="C137" s="226">
        <f>IF(TabB4[[#This Row],[Zufalls-
zahl wenn
lfd. Nr.]]=0,0,IF(RANK(TabB4[[#This Row],[Zufalls-
zahl wenn
lfd. Nr.]],TabB4[Zufalls-
zahl wenn
lfd. Nr.])&lt;=TabB4[[#Totals],[Zufalls-
zahl]],1,0))</f>
        <v>0</v>
      </c>
      <c r="D137" s="194" t="s">
        <v>267</v>
      </c>
      <c r="E137" s="207">
        <v>131</v>
      </c>
      <c r="F137" s="8"/>
      <c r="G137" s="37"/>
      <c r="H137" s="36"/>
      <c r="I137" s="33"/>
      <c r="J137" s="33"/>
      <c r="K137" s="33"/>
      <c r="L137" s="129"/>
      <c r="M137" s="260"/>
      <c r="N137" s="269">
        <f>(TabB4[[#This Row],[förderfähiger 
Betrag nach Prüfung ÖIF (€)]]-TabB4[[#This Row],[eingereichter
Betrag (€)]])*IF(TabB4[[#This Row],[Stich-
probe]]&gt;0,1,0)</f>
        <v>0</v>
      </c>
      <c r="O137" s="19"/>
      <c r="P137" s="19"/>
      <c r="Q137" s="19"/>
      <c r="R137" s="270"/>
      <c r="S137" s="288"/>
      <c r="T137" s="288" t="str">
        <f>IF(ISERROR(VLOOKUP(TabB4[[#This Row],[Grund für Differenz]],Datenquelle!$F$3:$G$17,2,FALSE)),"",VLOOKUP(TabB4[[#This Row],[Grund für Differenz]],Datenquelle!$F$3:$G$17,2,FALSE))</f>
        <v/>
      </c>
      <c r="U137" s="270"/>
      <c r="V137" s="206"/>
      <c r="W137" s="206"/>
      <c r="X137" s="206"/>
      <c r="Y137" s="206"/>
      <c r="Z137" s="206"/>
      <c r="AA137" s="206"/>
      <c r="AB137" s="206"/>
      <c r="AC137" s="301"/>
      <c r="AD137" s="226" t="str">
        <f>IF(OR(TabB4[[#This Row],[eingereichter
Betrag (€)]]=0,TabB4[[#This Row],[eingereichter
Betrag (€)]]=""),"",COUNTA($L$6:$L137)-COUNTIF(($L$6:$L137),0))</f>
        <v/>
      </c>
      <c r="AE137" s="262">
        <f t="shared" ca="1" si="2"/>
        <v>0.7602687384513217</v>
      </c>
      <c r="AF137" s="262">
        <f>IF(TabB4[[#This Row],[Lfd.
Nr. f.
Stich-
probe]]&lt;&gt;"",TabB4[[#This Row],[Zufalls-
zahl]],0)</f>
        <v>0</v>
      </c>
      <c r="AG137" s="271">
        <f>IF(TabB4[[#This Row],[Stich-
probe]]&gt;0,IF(TabB4[[#This Row],[Differenz
förderfähig/
eingereicht nach Prüfung ÖIF (€)]]&lt;&gt;0,1,0),0)</f>
        <v>0</v>
      </c>
      <c r="AH13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8" spans="3:34" x14ac:dyDescent="0.2">
      <c r="C138" s="226">
        <f>IF(TabB4[[#This Row],[Zufalls-
zahl wenn
lfd. Nr.]]=0,0,IF(RANK(TabB4[[#This Row],[Zufalls-
zahl wenn
lfd. Nr.]],TabB4[Zufalls-
zahl wenn
lfd. Nr.])&lt;=TabB4[[#Totals],[Zufalls-
zahl]],1,0))</f>
        <v>0</v>
      </c>
      <c r="D138" s="194" t="s">
        <v>267</v>
      </c>
      <c r="E138" s="207">
        <v>132</v>
      </c>
      <c r="F138" s="8"/>
      <c r="G138" s="37"/>
      <c r="H138" s="36"/>
      <c r="I138" s="33"/>
      <c r="J138" s="33"/>
      <c r="K138" s="33"/>
      <c r="L138" s="129"/>
      <c r="M138" s="260"/>
      <c r="N138" s="269">
        <f>(TabB4[[#This Row],[förderfähiger 
Betrag nach Prüfung ÖIF (€)]]-TabB4[[#This Row],[eingereichter
Betrag (€)]])*IF(TabB4[[#This Row],[Stich-
probe]]&gt;0,1,0)</f>
        <v>0</v>
      </c>
      <c r="O138" s="19"/>
      <c r="P138" s="19"/>
      <c r="Q138" s="19"/>
      <c r="R138" s="270"/>
      <c r="S138" s="288"/>
      <c r="T138" s="288" t="str">
        <f>IF(ISERROR(VLOOKUP(TabB4[[#This Row],[Grund für Differenz]],Datenquelle!$F$3:$G$17,2,FALSE)),"",VLOOKUP(TabB4[[#This Row],[Grund für Differenz]],Datenquelle!$F$3:$G$17,2,FALSE))</f>
        <v/>
      </c>
      <c r="U138" s="270"/>
      <c r="V138" s="206"/>
      <c r="W138" s="206"/>
      <c r="X138" s="206"/>
      <c r="Y138" s="206"/>
      <c r="Z138" s="206"/>
      <c r="AA138" s="206"/>
      <c r="AB138" s="206"/>
      <c r="AC138" s="301"/>
      <c r="AD138" s="226" t="str">
        <f>IF(OR(TabB4[[#This Row],[eingereichter
Betrag (€)]]=0,TabB4[[#This Row],[eingereichter
Betrag (€)]]=""),"",COUNTA($L$6:$L138)-COUNTIF(($L$6:$L138),0))</f>
        <v/>
      </c>
      <c r="AE138" s="262">
        <f t="shared" ca="1" si="2"/>
        <v>0.4328347363472449</v>
      </c>
      <c r="AF138" s="262">
        <f>IF(TabB4[[#This Row],[Lfd.
Nr. f.
Stich-
probe]]&lt;&gt;"",TabB4[[#This Row],[Zufalls-
zahl]],0)</f>
        <v>0</v>
      </c>
      <c r="AG138" s="271">
        <f>IF(TabB4[[#This Row],[Stich-
probe]]&gt;0,IF(TabB4[[#This Row],[Differenz
förderfähig/
eingereicht nach Prüfung ÖIF (€)]]&lt;&gt;0,1,0),0)</f>
        <v>0</v>
      </c>
      <c r="AH13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9" spans="3:34" x14ac:dyDescent="0.2">
      <c r="C139" s="226">
        <f>IF(TabB4[[#This Row],[Zufalls-
zahl wenn
lfd. Nr.]]=0,0,IF(RANK(TabB4[[#This Row],[Zufalls-
zahl wenn
lfd. Nr.]],TabB4[Zufalls-
zahl wenn
lfd. Nr.])&lt;=TabB4[[#Totals],[Zufalls-
zahl]],1,0))</f>
        <v>0</v>
      </c>
      <c r="D139" s="194" t="s">
        <v>267</v>
      </c>
      <c r="E139" s="207">
        <v>133</v>
      </c>
      <c r="F139" s="8"/>
      <c r="G139" s="37"/>
      <c r="H139" s="36"/>
      <c r="I139" s="33"/>
      <c r="J139" s="33"/>
      <c r="K139" s="33"/>
      <c r="L139" s="129"/>
      <c r="M139" s="260"/>
      <c r="N139" s="269">
        <f>(TabB4[[#This Row],[förderfähiger 
Betrag nach Prüfung ÖIF (€)]]-TabB4[[#This Row],[eingereichter
Betrag (€)]])*IF(TabB4[[#This Row],[Stich-
probe]]&gt;0,1,0)</f>
        <v>0</v>
      </c>
      <c r="O139" s="19"/>
      <c r="P139" s="19"/>
      <c r="Q139" s="19"/>
      <c r="R139" s="270"/>
      <c r="S139" s="288"/>
      <c r="T139" s="288" t="str">
        <f>IF(ISERROR(VLOOKUP(TabB4[[#This Row],[Grund für Differenz]],Datenquelle!$F$3:$G$17,2,FALSE)),"",VLOOKUP(TabB4[[#This Row],[Grund für Differenz]],Datenquelle!$F$3:$G$17,2,FALSE))</f>
        <v/>
      </c>
      <c r="U139" s="270"/>
      <c r="V139" s="206"/>
      <c r="W139" s="206"/>
      <c r="X139" s="206"/>
      <c r="Y139" s="206"/>
      <c r="Z139" s="206"/>
      <c r="AA139" s="206"/>
      <c r="AB139" s="206"/>
      <c r="AC139" s="301"/>
      <c r="AD139" s="226" t="str">
        <f>IF(OR(TabB4[[#This Row],[eingereichter
Betrag (€)]]=0,TabB4[[#This Row],[eingereichter
Betrag (€)]]=""),"",COUNTA($L$6:$L139)-COUNTIF(($L$6:$L139),0))</f>
        <v/>
      </c>
      <c r="AE139" s="262">
        <f t="shared" ca="1" si="2"/>
        <v>0.3380251176832646</v>
      </c>
      <c r="AF139" s="262">
        <f>IF(TabB4[[#This Row],[Lfd.
Nr. f.
Stich-
probe]]&lt;&gt;"",TabB4[[#This Row],[Zufalls-
zahl]],0)</f>
        <v>0</v>
      </c>
      <c r="AG139" s="271">
        <f>IF(TabB4[[#This Row],[Stich-
probe]]&gt;0,IF(TabB4[[#This Row],[Differenz
förderfähig/
eingereicht nach Prüfung ÖIF (€)]]&lt;&gt;0,1,0),0)</f>
        <v>0</v>
      </c>
      <c r="AH13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0" spans="3:34" x14ac:dyDescent="0.2">
      <c r="C140" s="226">
        <f>IF(TabB4[[#This Row],[Zufalls-
zahl wenn
lfd. Nr.]]=0,0,IF(RANK(TabB4[[#This Row],[Zufalls-
zahl wenn
lfd. Nr.]],TabB4[Zufalls-
zahl wenn
lfd. Nr.])&lt;=TabB4[[#Totals],[Zufalls-
zahl]],1,0))</f>
        <v>0</v>
      </c>
      <c r="D140" s="194" t="s">
        <v>267</v>
      </c>
      <c r="E140" s="207">
        <v>134</v>
      </c>
      <c r="F140" s="8"/>
      <c r="G140" s="37"/>
      <c r="H140" s="36"/>
      <c r="I140" s="33"/>
      <c r="J140" s="33"/>
      <c r="K140" s="33"/>
      <c r="L140" s="129"/>
      <c r="M140" s="260"/>
      <c r="N140" s="269">
        <f>(TabB4[[#This Row],[förderfähiger 
Betrag nach Prüfung ÖIF (€)]]-TabB4[[#This Row],[eingereichter
Betrag (€)]])*IF(TabB4[[#This Row],[Stich-
probe]]&gt;0,1,0)</f>
        <v>0</v>
      </c>
      <c r="O140" s="19"/>
      <c r="P140" s="19"/>
      <c r="Q140" s="19"/>
      <c r="R140" s="270"/>
      <c r="S140" s="288"/>
      <c r="T140" s="288" t="str">
        <f>IF(ISERROR(VLOOKUP(TabB4[[#This Row],[Grund für Differenz]],Datenquelle!$F$3:$G$17,2,FALSE)),"",VLOOKUP(TabB4[[#This Row],[Grund für Differenz]],Datenquelle!$F$3:$G$17,2,FALSE))</f>
        <v/>
      </c>
      <c r="U140" s="270"/>
      <c r="V140" s="206"/>
      <c r="W140" s="206"/>
      <c r="X140" s="206"/>
      <c r="Y140" s="206"/>
      <c r="Z140" s="206"/>
      <c r="AA140" s="206"/>
      <c r="AB140" s="206"/>
      <c r="AC140" s="301"/>
      <c r="AD140" s="226" t="str">
        <f>IF(OR(TabB4[[#This Row],[eingereichter
Betrag (€)]]=0,TabB4[[#This Row],[eingereichter
Betrag (€)]]=""),"",COUNTA($L$6:$L140)-COUNTIF(($L$6:$L140),0))</f>
        <v/>
      </c>
      <c r="AE140" s="262">
        <f t="shared" ca="1" si="2"/>
        <v>0.52711287737435719</v>
      </c>
      <c r="AF140" s="262">
        <f>IF(TabB4[[#This Row],[Lfd.
Nr. f.
Stich-
probe]]&lt;&gt;"",TabB4[[#This Row],[Zufalls-
zahl]],0)</f>
        <v>0</v>
      </c>
      <c r="AG140" s="271">
        <f>IF(TabB4[[#This Row],[Stich-
probe]]&gt;0,IF(TabB4[[#This Row],[Differenz
förderfähig/
eingereicht nach Prüfung ÖIF (€)]]&lt;&gt;0,1,0),0)</f>
        <v>0</v>
      </c>
      <c r="AH14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1" spans="3:34" x14ac:dyDescent="0.2">
      <c r="C141" s="226">
        <f>IF(TabB4[[#This Row],[Zufalls-
zahl wenn
lfd. Nr.]]=0,0,IF(RANK(TabB4[[#This Row],[Zufalls-
zahl wenn
lfd. Nr.]],TabB4[Zufalls-
zahl wenn
lfd. Nr.])&lt;=TabB4[[#Totals],[Zufalls-
zahl]],1,0))</f>
        <v>0</v>
      </c>
      <c r="D141" s="194" t="s">
        <v>267</v>
      </c>
      <c r="E141" s="207">
        <v>135</v>
      </c>
      <c r="F141" s="8"/>
      <c r="G141" s="37"/>
      <c r="H141" s="36"/>
      <c r="I141" s="33"/>
      <c r="J141" s="33"/>
      <c r="K141" s="33"/>
      <c r="L141" s="129"/>
      <c r="M141" s="260"/>
      <c r="N141" s="269">
        <f>(TabB4[[#This Row],[förderfähiger 
Betrag nach Prüfung ÖIF (€)]]-TabB4[[#This Row],[eingereichter
Betrag (€)]])*IF(TabB4[[#This Row],[Stich-
probe]]&gt;0,1,0)</f>
        <v>0</v>
      </c>
      <c r="O141" s="19"/>
      <c r="P141" s="19"/>
      <c r="Q141" s="19"/>
      <c r="R141" s="270"/>
      <c r="S141" s="288"/>
      <c r="T141" s="288" t="str">
        <f>IF(ISERROR(VLOOKUP(TabB4[[#This Row],[Grund für Differenz]],Datenquelle!$F$3:$G$17,2,FALSE)),"",VLOOKUP(TabB4[[#This Row],[Grund für Differenz]],Datenquelle!$F$3:$G$17,2,FALSE))</f>
        <v/>
      </c>
      <c r="U141" s="270"/>
      <c r="V141" s="206"/>
      <c r="W141" s="206"/>
      <c r="X141" s="206"/>
      <c r="Y141" s="206"/>
      <c r="Z141" s="206"/>
      <c r="AA141" s="206"/>
      <c r="AB141" s="206"/>
      <c r="AC141" s="301"/>
      <c r="AD141" s="226" t="str">
        <f>IF(OR(TabB4[[#This Row],[eingereichter
Betrag (€)]]=0,TabB4[[#This Row],[eingereichter
Betrag (€)]]=""),"",COUNTA($L$6:$L141)-COUNTIF(($L$6:$L141),0))</f>
        <v/>
      </c>
      <c r="AE141" s="262">
        <f t="shared" ca="1" si="2"/>
        <v>0.71498685098730197</v>
      </c>
      <c r="AF141" s="262">
        <f>IF(TabB4[[#This Row],[Lfd.
Nr. f.
Stich-
probe]]&lt;&gt;"",TabB4[[#This Row],[Zufalls-
zahl]],0)</f>
        <v>0</v>
      </c>
      <c r="AG141" s="271">
        <f>IF(TabB4[[#This Row],[Stich-
probe]]&gt;0,IF(TabB4[[#This Row],[Differenz
förderfähig/
eingereicht nach Prüfung ÖIF (€)]]&lt;&gt;0,1,0),0)</f>
        <v>0</v>
      </c>
      <c r="AH14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2" spans="3:34" x14ac:dyDescent="0.2">
      <c r="C142" s="226">
        <f>IF(TabB4[[#This Row],[Zufalls-
zahl wenn
lfd. Nr.]]=0,0,IF(RANK(TabB4[[#This Row],[Zufalls-
zahl wenn
lfd. Nr.]],TabB4[Zufalls-
zahl wenn
lfd. Nr.])&lt;=TabB4[[#Totals],[Zufalls-
zahl]],1,0))</f>
        <v>0</v>
      </c>
      <c r="D142" s="194" t="s">
        <v>267</v>
      </c>
      <c r="E142" s="207">
        <v>136</v>
      </c>
      <c r="F142" s="8"/>
      <c r="G142" s="37"/>
      <c r="H142" s="36"/>
      <c r="I142" s="33"/>
      <c r="J142" s="33"/>
      <c r="K142" s="33"/>
      <c r="L142" s="129"/>
      <c r="M142" s="260"/>
      <c r="N142" s="269">
        <f>(TabB4[[#This Row],[förderfähiger 
Betrag nach Prüfung ÖIF (€)]]-TabB4[[#This Row],[eingereichter
Betrag (€)]])*IF(TabB4[[#This Row],[Stich-
probe]]&gt;0,1,0)</f>
        <v>0</v>
      </c>
      <c r="O142" s="19"/>
      <c r="P142" s="19"/>
      <c r="Q142" s="19"/>
      <c r="R142" s="270"/>
      <c r="S142" s="288"/>
      <c r="T142" s="288" t="str">
        <f>IF(ISERROR(VLOOKUP(TabB4[[#This Row],[Grund für Differenz]],Datenquelle!$F$3:$G$17,2,FALSE)),"",VLOOKUP(TabB4[[#This Row],[Grund für Differenz]],Datenquelle!$F$3:$G$17,2,FALSE))</f>
        <v/>
      </c>
      <c r="U142" s="270"/>
      <c r="V142" s="206"/>
      <c r="W142" s="206"/>
      <c r="X142" s="206"/>
      <c r="Y142" s="206"/>
      <c r="Z142" s="206"/>
      <c r="AA142" s="206"/>
      <c r="AB142" s="206"/>
      <c r="AC142" s="301"/>
      <c r="AD142" s="226" t="str">
        <f>IF(OR(TabB4[[#This Row],[eingereichter
Betrag (€)]]=0,TabB4[[#This Row],[eingereichter
Betrag (€)]]=""),"",COUNTA($L$6:$L142)-COUNTIF(($L$6:$L142),0))</f>
        <v/>
      </c>
      <c r="AE142" s="262">
        <f t="shared" ca="1" si="2"/>
        <v>0.22712273547662154</v>
      </c>
      <c r="AF142" s="262">
        <f>IF(TabB4[[#This Row],[Lfd.
Nr. f.
Stich-
probe]]&lt;&gt;"",TabB4[[#This Row],[Zufalls-
zahl]],0)</f>
        <v>0</v>
      </c>
      <c r="AG142" s="271">
        <f>IF(TabB4[[#This Row],[Stich-
probe]]&gt;0,IF(TabB4[[#This Row],[Differenz
förderfähig/
eingereicht nach Prüfung ÖIF (€)]]&lt;&gt;0,1,0),0)</f>
        <v>0</v>
      </c>
      <c r="AH14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3" spans="3:34" x14ac:dyDescent="0.2">
      <c r="C143" s="226">
        <f>IF(TabB4[[#This Row],[Zufalls-
zahl wenn
lfd. Nr.]]=0,0,IF(RANK(TabB4[[#This Row],[Zufalls-
zahl wenn
lfd. Nr.]],TabB4[Zufalls-
zahl wenn
lfd. Nr.])&lt;=TabB4[[#Totals],[Zufalls-
zahl]],1,0))</f>
        <v>0</v>
      </c>
      <c r="D143" s="194" t="s">
        <v>267</v>
      </c>
      <c r="E143" s="207">
        <v>137</v>
      </c>
      <c r="F143" s="8"/>
      <c r="G143" s="37"/>
      <c r="H143" s="36"/>
      <c r="I143" s="33"/>
      <c r="J143" s="33"/>
      <c r="K143" s="33"/>
      <c r="L143" s="129"/>
      <c r="M143" s="260"/>
      <c r="N143" s="269">
        <f>(TabB4[[#This Row],[förderfähiger 
Betrag nach Prüfung ÖIF (€)]]-TabB4[[#This Row],[eingereichter
Betrag (€)]])*IF(TabB4[[#This Row],[Stich-
probe]]&gt;0,1,0)</f>
        <v>0</v>
      </c>
      <c r="O143" s="19"/>
      <c r="P143" s="19"/>
      <c r="Q143" s="19"/>
      <c r="R143" s="270"/>
      <c r="S143" s="288"/>
      <c r="T143" s="288" t="str">
        <f>IF(ISERROR(VLOOKUP(TabB4[[#This Row],[Grund für Differenz]],Datenquelle!$F$3:$G$17,2,FALSE)),"",VLOOKUP(TabB4[[#This Row],[Grund für Differenz]],Datenquelle!$F$3:$G$17,2,FALSE))</f>
        <v/>
      </c>
      <c r="U143" s="270"/>
      <c r="V143" s="206"/>
      <c r="W143" s="206"/>
      <c r="X143" s="206"/>
      <c r="Y143" s="206"/>
      <c r="Z143" s="206"/>
      <c r="AA143" s="206"/>
      <c r="AB143" s="206"/>
      <c r="AC143" s="301"/>
      <c r="AD143" s="226" t="str">
        <f>IF(OR(TabB4[[#This Row],[eingereichter
Betrag (€)]]=0,TabB4[[#This Row],[eingereichter
Betrag (€)]]=""),"",COUNTA($L$6:$L143)-COUNTIF(($L$6:$L143),0))</f>
        <v/>
      </c>
      <c r="AE143" s="262">
        <f t="shared" ca="1" si="2"/>
        <v>0.50467155726953095</v>
      </c>
      <c r="AF143" s="262">
        <f>IF(TabB4[[#This Row],[Lfd.
Nr. f.
Stich-
probe]]&lt;&gt;"",TabB4[[#This Row],[Zufalls-
zahl]],0)</f>
        <v>0</v>
      </c>
      <c r="AG143" s="271">
        <f>IF(TabB4[[#This Row],[Stich-
probe]]&gt;0,IF(TabB4[[#This Row],[Differenz
förderfähig/
eingereicht nach Prüfung ÖIF (€)]]&lt;&gt;0,1,0),0)</f>
        <v>0</v>
      </c>
      <c r="AH14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4" spans="3:34" x14ac:dyDescent="0.2">
      <c r="C144" s="226">
        <f>IF(TabB4[[#This Row],[Zufalls-
zahl wenn
lfd. Nr.]]=0,0,IF(RANK(TabB4[[#This Row],[Zufalls-
zahl wenn
lfd. Nr.]],TabB4[Zufalls-
zahl wenn
lfd. Nr.])&lt;=TabB4[[#Totals],[Zufalls-
zahl]],1,0))</f>
        <v>0</v>
      </c>
      <c r="D144" s="194" t="s">
        <v>267</v>
      </c>
      <c r="E144" s="207">
        <v>138</v>
      </c>
      <c r="F144" s="8"/>
      <c r="G144" s="37"/>
      <c r="H144" s="36"/>
      <c r="I144" s="33"/>
      <c r="J144" s="33"/>
      <c r="K144" s="33"/>
      <c r="L144" s="129"/>
      <c r="M144" s="260"/>
      <c r="N144" s="269">
        <f>(TabB4[[#This Row],[förderfähiger 
Betrag nach Prüfung ÖIF (€)]]-TabB4[[#This Row],[eingereichter
Betrag (€)]])*IF(TabB4[[#This Row],[Stich-
probe]]&gt;0,1,0)</f>
        <v>0</v>
      </c>
      <c r="O144" s="19"/>
      <c r="P144" s="19"/>
      <c r="Q144" s="19"/>
      <c r="R144" s="270"/>
      <c r="S144" s="288"/>
      <c r="T144" s="288" t="str">
        <f>IF(ISERROR(VLOOKUP(TabB4[[#This Row],[Grund für Differenz]],Datenquelle!$F$3:$G$17,2,FALSE)),"",VLOOKUP(TabB4[[#This Row],[Grund für Differenz]],Datenquelle!$F$3:$G$17,2,FALSE))</f>
        <v/>
      </c>
      <c r="U144" s="270"/>
      <c r="V144" s="206"/>
      <c r="W144" s="206"/>
      <c r="X144" s="206"/>
      <c r="Y144" s="206"/>
      <c r="Z144" s="206"/>
      <c r="AA144" s="206"/>
      <c r="AB144" s="206"/>
      <c r="AC144" s="301"/>
      <c r="AD144" s="226" t="str">
        <f>IF(OR(TabB4[[#This Row],[eingereichter
Betrag (€)]]=0,TabB4[[#This Row],[eingereichter
Betrag (€)]]=""),"",COUNTA($L$6:$L144)-COUNTIF(($L$6:$L144),0))</f>
        <v/>
      </c>
      <c r="AE144" s="262">
        <f t="shared" ca="1" si="2"/>
        <v>0.69516691024579935</v>
      </c>
      <c r="AF144" s="262">
        <f>IF(TabB4[[#This Row],[Lfd.
Nr. f.
Stich-
probe]]&lt;&gt;"",TabB4[[#This Row],[Zufalls-
zahl]],0)</f>
        <v>0</v>
      </c>
      <c r="AG144" s="271">
        <f>IF(TabB4[[#This Row],[Stich-
probe]]&gt;0,IF(TabB4[[#This Row],[Differenz
förderfähig/
eingereicht nach Prüfung ÖIF (€)]]&lt;&gt;0,1,0),0)</f>
        <v>0</v>
      </c>
      <c r="AH14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5" spans="3:34" x14ac:dyDescent="0.2">
      <c r="C145" s="226">
        <f>IF(TabB4[[#This Row],[Zufalls-
zahl wenn
lfd. Nr.]]=0,0,IF(RANK(TabB4[[#This Row],[Zufalls-
zahl wenn
lfd. Nr.]],TabB4[Zufalls-
zahl wenn
lfd. Nr.])&lt;=TabB4[[#Totals],[Zufalls-
zahl]],1,0))</f>
        <v>0</v>
      </c>
      <c r="D145" s="194" t="s">
        <v>267</v>
      </c>
      <c r="E145" s="207">
        <v>139</v>
      </c>
      <c r="F145" s="8"/>
      <c r="G145" s="37"/>
      <c r="H145" s="36"/>
      <c r="I145" s="33"/>
      <c r="J145" s="33"/>
      <c r="K145" s="33"/>
      <c r="L145" s="129"/>
      <c r="M145" s="260"/>
      <c r="N145" s="269">
        <f>(TabB4[[#This Row],[förderfähiger 
Betrag nach Prüfung ÖIF (€)]]-TabB4[[#This Row],[eingereichter
Betrag (€)]])*IF(TabB4[[#This Row],[Stich-
probe]]&gt;0,1,0)</f>
        <v>0</v>
      </c>
      <c r="O145" s="19"/>
      <c r="P145" s="19"/>
      <c r="Q145" s="19"/>
      <c r="R145" s="270"/>
      <c r="S145" s="288"/>
      <c r="T145" s="288" t="str">
        <f>IF(ISERROR(VLOOKUP(TabB4[[#This Row],[Grund für Differenz]],Datenquelle!$F$3:$G$17,2,FALSE)),"",VLOOKUP(TabB4[[#This Row],[Grund für Differenz]],Datenquelle!$F$3:$G$17,2,FALSE))</f>
        <v/>
      </c>
      <c r="U145" s="270"/>
      <c r="V145" s="206"/>
      <c r="W145" s="206"/>
      <c r="X145" s="206"/>
      <c r="Y145" s="206"/>
      <c r="Z145" s="206"/>
      <c r="AA145" s="206"/>
      <c r="AB145" s="206"/>
      <c r="AC145" s="301"/>
      <c r="AD145" s="226" t="str">
        <f>IF(OR(TabB4[[#This Row],[eingereichter
Betrag (€)]]=0,TabB4[[#This Row],[eingereichter
Betrag (€)]]=""),"",COUNTA($L$6:$L145)-COUNTIF(($L$6:$L145),0))</f>
        <v/>
      </c>
      <c r="AE145" s="262">
        <f t="shared" ca="1" si="2"/>
        <v>7.5795217543593418E-2</v>
      </c>
      <c r="AF145" s="262">
        <f>IF(TabB4[[#This Row],[Lfd.
Nr. f.
Stich-
probe]]&lt;&gt;"",TabB4[[#This Row],[Zufalls-
zahl]],0)</f>
        <v>0</v>
      </c>
      <c r="AG145" s="271">
        <f>IF(TabB4[[#This Row],[Stich-
probe]]&gt;0,IF(TabB4[[#This Row],[Differenz
förderfähig/
eingereicht nach Prüfung ÖIF (€)]]&lt;&gt;0,1,0),0)</f>
        <v>0</v>
      </c>
      <c r="AH14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6" spans="3:34" x14ac:dyDescent="0.2">
      <c r="C146" s="226">
        <f>IF(TabB4[[#This Row],[Zufalls-
zahl wenn
lfd. Nr.]]=0,0,IF(RANK(TabB4[[#This Row],[Zufalls-
zahl wenn
lfd. Nr.]],TabB4[Zufalls-
zahl wenn
lfd. Nr.])&lt;=TabB4[[#Totals],[Zufalls-
zahl]],1,0))</f>
        <v>0</v>
      </c>
      <c r="D146" s="194" t="s">
        <v>267</v>
      </c>
      <c r="E146" s="207">
        <v>140</v>
      </c>
      <c r="F146" s="8"/>
      <c r="G146" s="37"/>
      <c r="H146" s="36"/>
      <c r="I146" s="33"/>
      <c r="J146" s="33"/>
      <c r="K146" s="33"/>
      <c r="L146" s="129"/>
      <c r="M146" s="260"/>
      <c r="N146" s="269">
        <f>(TabB4[[#This Row],[förderfähiger 
Betrag nach Prüfung ÖIF (€)]]-TabB4[[#This Row],[eingereichter
Betrag (€)]])*IF(TabB4[[#This Row],[Stich-
probe]]&gt;0,1,0)</f>
        <v>0</v>
      </c>
      <c r="O146" s="19"/>
      <c r="P146" s="19"/>
      <c r="Q146" s="19"/>
      <c r="R146" s="270"/>
      <c r="S146" s="288"/>
      <c r="T146" s="288" t="str">
        <f>IF(ISERROR(VLOOKUP(TabB4[[#This Row],[Grund für Differenz]],Datenquelle!$F$3:$G$17,2,FALSE)),"",VLOOKUP(TabB4[[#This Row],[Grund für Differenz]],Datenquelle!$F$3:$G$17,2,FALSE))</f>
        <v/>
      </c>
      <c r="U146" s="270"/>
      <c r="V146" s="206"/>
      <c r="W146" s="206"/>
      <c r="X146" s="206"/>
      <c r="Y146" s="206"/>
      <c r="Z146" s="206"/>
      <c r="AA146" s="206"/>
      <c r="AB146" s="206"/>
      <c r="AC146" s="301"/>
      <c r="AD146" s="226" t="str">
        <f>IF(OR(TabB4[[#This Row],[eingereichter
Betrag (€)]]=0,TabB4[[#This Row],[eingereichter
Betrag (€)]]=""),"",COUNTA($L$6:$L146)-COUNTIF(($L$6:$L146),0))</f>
        <v/>
      </c>
      <c r="AE146" s="262">
        <f t="shared" ca="1" si="2"/>
        <v>0.88034409464133667</v>
      </c>
      <c r="AF146" s="262">
        <f>IF(TabB4[[#This Row],[Lfd.
Nr. f.
Stich-
probe]]&lt;&gt;"",TabB4[[#This Row],[Zufalls-
zahl]],0)</f>
        <v>0</v>
      </c>
      <c r="AG146" s="271">
        <f>IF(TabB4[[#This Row],[Stich-
probe]]&gt;0,IF(TabB4[[#This Row],[Differenz
förderfähig/
eingereicht nach Prüfung ÖIF (€)]]&lt;&gt;0,1,0),0)</f>
        <v>0</v>
      </c>
      <c r="AH146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7" spans="3:34" x14ac:dyDescent="0.2">
      <c r="C147" s="226">
        <f>IF(TabB4[[#This Row],[Zufalls-
zahl wenn
lfd. Nr.]]=0,0,IF(RANK(TabB4[[#This Row],[Zufalls-
zahl wenn
lfd. Nr.]],TabB4[Zufalls-
zahl wenn
lfd. Nr.])&lt;=TabB4[[#Totals],[Zufalls-
zahl]],1,0))</f>
        <v>0</v>
      </c>
      <c r="D147" s="194" t="s">
        <v>267</v>
      </c>
      <c r="E147" s="207">
        <v>141</v>
      </c>
      <c r="F147" s="8"/>
      <c r="G147" s="37"/>
      <c r="H147" s="36"/>
      <c r="I147" s="33"/>
      <c r="J147" s="33"/>
      <c r="K147" s="33"/>
      <c r="L147" s="129"/>
      <c r="M147" s="260"/>
      <c r="N147" s="269">
        <f>(TabB4[[#This Row],[förderfähiger 
Betrag nach Prüfung ÖIF (€)]]-TabB4[[#This Row],[eingereichter
Betrag (€)]])*IF(TabB4[[#This Row],[Stich-
probe]]&gt;0,1,0)</f>
        <v>0</v>
      </c>
      <c r="O147" s="19"/>
      <c r="P147" s="19"/>
      <c r="Q147" s="19"/>
      <c r="R147" s="270"/>
      <c r="S147" s="288"/>
      <c r="T147" s="288" t="str">
        <f>IF(ISERROR(VLOOKUP(TabB4[[#This Row],[Grund für Differenz]],Datenquelle!$F$3:$G$17,2,FALSE)),"",VLOOKUP(TabB4[[#This Row],[Grund für Differenz]],Datenquelle!$F$3:$G$17,2,FALSE))</f>
        <v/>
      </c>
      <c r="U147" s="270"/>
      <c r="V147" s="206"/>
      <c r="W147" s="206"/>
      <c r="X147" s="206"/>
      <c r="Y147" s="206"/>
      <c r="Z147" s="206"/>
      <c r="AA147" s="206"/>
      <c r="AB147" s="206"/>
      <c r="AC147" s="301"/>
      <c r="AD147" s="226" t="str">
        <f>IF(OR(TabB4[[#This Row],[eingereichter
Betrag (€)]]=0,TabB4[[#This Row],[eingereichter
Betrag (€)]]=""),"",COUNTA($L$6:$L147)-COUNTIF(($L$6:$L147),0))</f>
        <v/>
      </c>
      <c r="AE147" s="262">
        <f t="shared" ca="1" si="2"/>
        <v>0.78162383617791575</v>
      </c>
      <c r="AF147" s="262">
        <f>IF(TabB4[[#This Row],[Lfd.
Nr. f.
Stich-
probe]]&lt;&gt;"",TabB4[[#This Row],[Zufalls-
zahl]],0)</f>
        <v>0</v>
      </c>
      <c r="AG147" s="271">
        <f>IF(TabB4[[#This Row],[Stich-
probe]]&gt;0,IF(TabB4[[#This Row],[Differenz
förderfähig/
eingereicht nach Prüfung ÖIF (€)]]&lt;&gt;0,1,0),0)</f>
        <v>0</v>
      </c>
      <c r="AH147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8" spans="3:34" x14ac:dyDescent="0.2">
      <c r="C148" s="226">
        <f>IF(TabB4[[#This Row],[Zufalls-
zahl wenn
lfd. Nr.]]=0,0,IF(RANK(TabB4[[#This Row],[Zufalls-
zahl wenn
lfd. Nr.]],TabB4[Zufalls-
zahl wenn
lfd. Nr.])&lt;=TabB4[[#Totals],[Zufalls-
zahl]],1,0))</f>
        <v>0</v>
      </c>
      <c r="D148" s="194" t="s">
        <v>267</v>
      </c>
      <c r="E148" s="207">
        <v>142</v>
      </c>
      <c r="F148" s="8"/>
      <c r="G148" s="37"/>
      <c r="H148" s="36"/>
      <c r="I148" s="33"/>
      <c r="J148" s="33"/>
      <c r="K148" s="33"/>
      <c r="L148" s="129"/>
      <c r="M148" s="260"/>
      <c r="N148" s="269">
        <f>(TabB4[[#This Row],[förderfähiger 
Betrag nach Prüfung ÖIF (€)]]-TabB4[[#This Row],[eingereichter
Betrag (€)]])*IF(TabB4[[#This Row],[Stich-
probe]]&gt;0,1,0)</f>
        <v>0</v>
      </c>
      <c r="O148" s="19"/>
      <c r="P148" s="19"/>
      <c r="Q148" s="19"/>
      <c r="R148" s="270"/>
      <c r="S148" s="288"/>
      <c r="T148" s="288" t="str">
        <f>IF(ISERROR(VLOOKUP(TabB4[[#This Row],[Grund für Differenz]],Datenquelle!$F$3:$G$17,2,FALSE)),"",VLOOKUP(TabB4[[#This Row],[Grund für Differenz]],Datenquelle!$F$3:$G$17,2,FALSE))</f>
        <v/>
      </c>
      <c r="U148" s="270"/>
      <c r="V148" s="206"/>
      <c r="W148" s="206"/>
      <c r="X148" s="206"/>
      <c r="Y148" s="206"/>
      <c r="Z148" s="206"/>
      <c r="AA148" s="206"/>
      <c r="AB148" s="206"/>
      <c r="AC148" s="301"/>
      <c r="AD148" s="226" t="str">
        <f>IF(OR(TabB4[[#This Row],[eingereichter
Betrag (€)]]=0,TabB4[[#This Row],[eingereichter
Betrag (€)]]=""),"",COUNTA($L$6:$L148)-COUNTIF(($L$6:$L148),0))</f>
        <v/>
      </c>
      <c r="AE148" s="262">
        <f t="shared" ca="1" si="2"/>
        <v>9.3307899940361816E-2</v>
      </c>
      <c r="AF148" s="262">
        <f>IF(TabB4[[#This Row],[Lfd.
Nr. f.
Stich-
probe]]&lt;&gt;"",TabB4[[#This Row],[Zufalls-
zahl]],0)</f>
        <v>0</v>
      </c>
      <c r="AG148" s="271">
        <f>IF(TabB4[[#This Row],[Stich-
probe]]&gt;0,IF(TabB4[[#This Row],[Differenz
förderfähig/
eingereicht nach Prüfung ÖIF (€)]]&lt;&gt;0,1,0),0)</f>
        <v>0</v>
      </c>
      <c r="AH148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9" spans="3:34" x14ac:dyDescent="0.2">
      <c r="C149" s="226">
        <f>IF(TabB4[[#This Row],[Zufalls-
zahl wenn
lfd. Nr.]]=0,0,IF(RANK(TabB4[[#This Row],[Zufalls-
zahl wenn
lfd. Nr.]],TabB4[Zufalls-
zahl wenn
lfd. Nr.])&lt;=TabB4[[#Totals],[Zufalls-
zahl]],1,0))</f>
        <v>0</v>
      </c>
      <c r="D149" s="194" t="s">
        <v>267</v>
      </c>
      <c r="E149" s="207">
        <v>143</v>
      </c>
      <c r="F149" s="8"/>
      <c r="G149" s="37"/>
      <c r="H149" s="36"/>
      <c r="I149" s="33"/>
      <c r="J149" s="33"/>
      <c r="K149" s="33"/>
      <c r="L149" s="129"/>
      <c r="M149" s="260"/>
      <c r="N149" s="269">
        <f>(TabB4[[#This Row],[förderfähiger 
Betrag nach Prüfung ÖIF (€)]]-TabB4[[#This Row],[eingereichter
Betrag (€)]])*IF(TabB4[[#This Row],[Stich-
probe]]&gt;0,1,0)</f>
        <v>0</v>
      </c>
      <c r="O149" s="19"/>
      <c r="P149" s="19"/>
      <c r="Q149" s="19"/>
      <c r="R149" s="270"/>
      <c r="S149" s="288"/>
      <c r="T149" s="288" t="str">
        <f>IF(ISERROR(VLOOKUP(TabB4[[#This Row],[Grund für Differenz]],Datenquelle!$F$3:$G$17,2,FALSE)),"",VLOOKUP(TabB4[[#This Row],[Grund für Differenz]],Datenquelle!$F$3:$G$17,2,FALSE))</f>
        <v/>
      </c>
      <c r="U149" s="270"/>
      <c r="V149" s="206"/>
      <c r="W149" s="206"/>
      <c r="X149" s="206"/>
      <c r="Y149" s="206"/>
      <c r="Z149" s="206"/>
      <c r="AA149" s="206"/>
      <c r="AB149" s="206"/>
      <c r="AC149" s="301"/>
      <c r="AD149" s="226" t="str">
        <f>IF(OR(TabB4[[#This Row],[eingereichter
Betrag (€)]]=0,TabB4[[#This Row],[eingereichter
Betrag (€)]]=""),"",COUNTA($L$6:$L149)-COUNTIF(($L$6:$L149),0))</f>
        <v/>
      </c>
      <c r="AE149" s="262">
        <f t="shared" ca="1" si="2"/>
        <v>0.17444298893662225</v>
      </c>
      <c r="AF149" s="262">
        <f>IF(TabB4[[#This Row],[Lfd.
Nr. f.
Stich-
probe]]&lt;&gt;"",TabB4[[#This Row],[Zufalls-
zahl]],0)</f>
        <v>0</v>
      </c>
      <c r="AG149" s="271">
        <f>IF(TabB4[[#This Row],[Stich-
probe]]&gt;0,IF(TabB4[[#This Row],[Differenz
förderfähig/
eingereicht nach Prüfung ÖIF (€)]]&lt;&gt;0,1,0),0)</f>
        <v>0</v>
      </c>
      <c r="AH149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0" spans="3:34" x14ac:dyDescent="0.2">
      <c r="C150" s="226">
        <f>IF(TabB4[[#This Row],[Zufalls-
zahl wenn
lfd. Nr.]]=0,0,IF(RANK(TabB4[[#This Row],[Zufalls-
zahl wenn
lfd. Nr.]],TabB4[Zufalls-
zahl wenn
lfd. Nr.])&lt;=TabB4[[#Totals],[Zufalls-
zahl]],1,0))</f>
        <v>0</v>
      </c>
      <c r="D150" s="194" t="s">
        <v>267</v>
      </c>
      <c r="E150" s="207">
        <v>144</v>
      </c>
      <c r="F150" s="8"/>
      <c r="G150" s="37"/>
      <c r="H150" s="36"/>
      <c r="I150" s="33"/>
      <c r="J150" s="33"/>
      <c r="K150" s="33"/>
      <c r="L150" s="129"/>
      <c r="M150" s="260"/>
      <c r="N150" s="269">
        <f>(TabB4[[#This Row],[förderfähiger 
Betrag nach Prüfung ÖIF (€)]]-TabB4[[#This Row],[eingereichter
Betrag (€)]])*IF(TabB4[[#This Row],[Stich-
probe]]&gt;0,1,0)</f>
        <v>0</v>
      </c>
      <c r="O150" s="19"/>
      <c r="P150" s="19"/>
      <c r="Q150" s="19"/>
      <c r="R150" s="270"/>
      <c r="S150" s="288"/>
      <c r="T150" s="288" t="str">
        <f>IF(ISERROR(VLOOKUP(TabB4[[#This Row],[Grund für Differenz]],Datenquelle!$F$3:$G$17,2,FALSE)),"",VLOOKUP(TabB4[[#This Row],[Grund für Differenz]],Datenquelle!$F$3:$G$17,2,FALSE))</f>
        <v/>
      </c>
      <c r="U150" s="270"/>
      <c r="V150" s="206"/>
      <c r="W150" s="206"/>
      <c r="X150" s="206"/>
      <c r="Y150" s="206"/>
      <c r="Z150" s="206"/>
      <c r="AA150" s="206"/>
      <c r="AB150" s="206"/>
      <c r="AC150" s="301"/>
      <c r="AD150" s="226" t="str">
        <f>IF(OR(TabB4[[#This Row],[eingereichter
Betrag (€)]]=0,TabB4[[#This Row],[eingereichter
Betrag (€)]]=""),"",COUNTA($L$6:$L150)-COUNTIF(($L$6:$L150),0))</f>
        <v/>
      </c>
      <c r="AE150" s="262">
        <f t="shared" ca="1" si="2"/>
        <v>6.6263537634722813E-2</v>
      </c>
      <c r="AF150" s="262">
        <f>IF(TabB4[[#This Row],[Lfd.
Nr. f.
Stich-
probe]]&lt;&gt;"",TabB4[[#This Row],[Zufalls-
zahl]],0)</f>
        <v>0</v>
      </c>
      <c r="AG150" s="271">
        <f>IF(TabB4[[#This Row],[Stich-
probe]]&gt;0,IF(TabB4[[#This Row],[Differenz
förderfähig/
eingereicht nach Prüfung ÖIF (€)]]&lt;&gt;0,1,0),0)</f>
        <v>0</v>
      </c>
      <c r="AH150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1" spans="3:34" x14ac:dyDescent="0.2">
      <c r="C151" s="226">
        <f>IF(TabB4[[#This Row],[Zufalls-
zahl wenn
lfd. Nr.]]=0,0,IF(RANK(TabB4[[#This Row],[Zufalls-
zahl wenn
lfd. Nr.]],TabB4[Zufalls-
zahl wenn
lfd. Nr.])&lt;=TabB4[[#Totals],[Zufalls-
zahl]],1,0))</f>
        <v>0</v>
      </c>
      <c r="D151" s="194" t="s">
        <v>267</v>
      </c>
      <c r="E151" s="207">
        <v>145</v>
      </c>
      <c r="F151" s="8"/>
      <c r="G151" s="37"/>
      <c r="H151" s="36"/>
      <c r="I151" s="33"/>
      <c r="J151" s="33"/>
      <c r="K151" s="33"/>
      <c r="L151" s="129"/>
      <c r="M151" s="260"/>
      <c r="N151" s="269">
        <f>(TabB4[[#This Row],[förderfähiger 
Betrag nach Prüfung ÖIF (€)]]-TabB4[[#This Row],[eingereichter
Betrag (€)]])*IF(TabB4[[#This Row],[Stich-
probe]]&gt;0,1,0)</f>
        <v>0</v>
      </c>
      <c r="O151" s="19"/>
      <c r="P151" s="19"/>
      <c r="Q151" s="19"/>
      <c r="R151" s="270"/>
      <c r="S151" s="288"/>
      <c r="T151" s="288" t="str">
        <f>IF(ISERROR(VLOOKUP(TabB4[[#This Row],[Grund für Differenz]],Datenquelle!$F$3:$G$17,2,FALSE)),"",VLOOKUP(TabB4[[#This Row],[Grund für Differenz]],Datenquelle!$F$3:$G$17,2,FALSE))</f>
        <v/>
      </c>
      <c r="U151" s="270"/>
      <c r="V151" s="206"/>
      <c r="W151" s="206"/>
      <c r="X151" s="206"/>
      <c r="Y151" s="206"/>
      <c r="Z151" s="206"/>
      <c r="AA151" s="206"/>
      <c r="AB151" s="206"/>
      <c r="AC151" s="301"/>
      <c r="AD151" s="226" t="str">
        <f>IF(OR(TabB4[[#This Row],[eingereichter
Betrag (€)]]=0,TabB4[[#This Row],[eingereichter
Betrag (€)]]=""),"",COUNTA($L$6:$L151)-COUNTIF(($L$6:$L151),0))</f>
        <v/>
      </c>
      <c r="AE151" s="262">
        <f t="shared" ca="1" si="2"/>
        <v>0.28637871180899177</v>
      </c>
      <c r="AF151" s="262">
        <f>IF(TabB4[[#This Row],[Lfd.
Nr. f.
Stich-
probe]]&lt;&gt;"",TabB4[[#This Row],[Zufalls-
zahl]],0)</f>
        <v>0</v>
      </c>
      <c r="AG151" s="271">
        <f>IF(TabB4[[#This Row],[Stich-
probe]]&gt;0,IF(TabB4[[#This Row],[Differenz
förderfähig/
eingereicht nach Prüfung ÖIF (€)]]&lt;&gt;0,1,0),0)</f>
        <v>0</v>
      </c>
      <c r="AH151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2" spans="3:34" x14ac:dyDescent="0.2">
      <c r="C152" s="226">
        <f>IF(TabB4[[#This Row],[Zufalls-
zahl wenn
lfd. Nr.]]=0,0,IF(RANK(TabB4[[#This Row],[Zufalls-
zahl wenn
lfd. Nr.]],TabB4[Zufalls-
zahl wenn
lfd. Nr.])&lt;=TabB4[[#Totals],[Zufalls-
zahl]],1,0))</f>
        <v>0</v>
      </c>
      <c r="D152" s="194" t="s">
        <v>267</v>
      </c>
      <c r="E152" s="207">
        <v>146</v>
      </c>
      <c r="F152" s="8"/>
      <c r="G152" s="37"/>
      <c r="H152" s="36"/>
      <c r="I152" s="33"/>
      <c r="J152" s="33"/>
      <c r="K152" s="33"/>
      <c r="L152" s="129"/>
      <c r="M152" s="260"/>
      <c r="N152" s="269">
        <f>(TabB4[[#This Row],[förderfähiger 
Betrag nach Prüfung ÖIF (€)]]-TabB4[[#This Row],[eingereichter
Betrag (€)]])*IF(TabB4[[#This Row],[Stich-
probe]]&gt;0,1,0)</f>
        <v>0</v>
      </c>
      <c r="O152" s="19"/>
      <c r="P152" s="19"/>
      <c r="Q152" s="19"/>
      <c r="R152" s="270"/>
      <c r="S152" s="288"/>
      <c r="T152" s="288" t="str">
        <f>IF(ISERROR(VLOOKUP(TabB4[[#This Row],[Grund für Differenz]],Datenquelle!$F$3:$G$17,2,FALSE)),"",VLOOKUP(TabB4[[#This Row],[Grund für Differenz]],Datenquelle!$F$3:$G$17,2,FALSE))</f>
        <v/>
      </c>
      <c r="U152" s="270"/>
      <c r="V152" s="206"/>
      <c r="W152" s="206"/>
      <c r="X152" s="206"/>
      <c r="Y152" s="206"/>
      <c r="Z152" s="206"/>
      <c r="AA152" s="206"/>
      <c r="AB152" s="206"/>
      <c r="AC152" s="301"/>
      <c r="AD152" s="226" t="str">
        <f>IF(OR(TabB4[[#This Row],[eingereichter
Betrag (€)]]=0,TabB4[[#This Row],[eingereichter
Betrag (€)]]=""),"",COUNTA($L$6:$L152)-COUNTIF(($L$6:$L152),0))</f>
        <v/>
      </c>
      <c r="AE152" s="262">
        <f t="shared" ca="1" si="2"/>
        <v>0.74889154962996485</v>
      </c>
      <c r="AF152" s="262">
        <f>IF(TabB4[[#This Row],[Lfd.
Nr. f.
Stich-
probe]]&lt;&gt;"",TabB4[[#This Row],[Zufalls-
zahl]],0)</f>
        <v>0</v>
      </c>
      <c r="AG152" s="271">
        <f>IF(TabB4[[#This Row],[Stich-
probe]]&gt;0,IF(TabB4[[#This Row],[Differenz
förderfähig/
eingereicht nach Prüfung ÖIF (€)]]&lt;&gt;0,1,0),0)</f>
        <v>0</v>
      </c>
      <c r="AH152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3" spans="3:34" x14ac:dyDescent="0.2">
      <c r="C153" s="226">
        <f>IF(TabB4[[#This Row],[Zufalls-
zahl wenn
lfd. Nr.]]=0,0,IF(RANK(TabB4[[#This Row],[Zufalls-
zahl wenn
lfd. Nr.]],TabB4[Zufalls-
zahl wenn
lfd. Nr.])&lt;=TabB4[[#Totals],[Zufalls-
zahl]],1,0))</f>
        <v>0</v>
      </c>
      <c r="D153" s="194" t="s">
        <v>267</v>
      </c>
      <c r="E153" s="207">
        <v>147</v>
      </c>
      <c r="F153" s="8"/>
      <c r="G153" s="37"/>
      <c r="H153" s="36"/>
      <c r="I153" s="33"/>
      <c r="J153" s="33"/>
      <c r="K153" s="33"/>
      <c r="L153" s="129"/>
      <c r="M153" s="260"/>
      <c r="N153" s="269">
        <f>(TabB4[[#This Row],[förderfähiger 
Betrag nach Prüfung ÖIF (€)]]-TabB4[[#This Row],[eingereichter
Betrag (€)]])*IF(TabB4[[#This Row],[Stich-
probe]]&gt;0,1,0)</f>
        <v>0</v>
      </c>
      <c r="O153" s="19"/>
      <c r="P153" s="19"/>
      <c r="Q153" s="19"/>
      <c r="R153" s="270"/>
      <c r="S153" s="288"/>
      <c r="T153" s="288" t="str">
        <f>IF(ISERROR(VLOOKUP(TabB4[[#This Row],[Grund für Differenz]],Datenquelle!$F$3:$G$17,2,FALSE)),"",VLOOKUP(TabB4[[#This Row],[Grund für Differenz]],Datenquelle!$F$3:$G$17,2,FALSE))</f>
        <v/>
      </c>
      <c r="U153" s="270"/>
      <c r="V153" s="206"/>
      <c r="W153" s="206"/>
      <c r="X153" s="206"/>
      <c r="Y153" s="206"/>
      <c r="Z153" s="206"/>
      <c r="AA153" s="206"/>
      <c r="AB153" s="206"/>
      <c r="AC153" s="301"/>
      <c r="AD153" s="226" t="str">
        <f>IF(OR(TabB4[[#This Row],[eingereichter
Betrag (€)]]=0,TabB4[[#This Row],[eingereichter
Betrag (€)]]=""),"",COUNTA($L$6:$L153)-COUNTIF(($L$6:$L153),0))</f>
        <v/>
      </c>
      <c r="AE153" s="262">
        <f t="shared" ca="1" si="2"/>
        <v>6.2063002550340363E-2</v>
      </c>
      <c r="AF153" s="262">
        <f>IF(TabB4[[#This Row],[Lfd.
Nr. f.
Stich-
probe]]&lt;&gt;"",TabB4[[#This Row],[Zufalls-
zahl]],0)</f>
        <v>0</v>
      </c>
      <c r="AG153" s="271">
        <f>IF(TabB4[[#This Row],[Stich-
probe]]&gt;0,IF(TabB4[[#This Row],[Differenz
förderfähig/
eingereicht nach Prüfung ÖIF (€)]]&lt;&gt;0,1,0),0)</f>
        <v>0</v>
      </c>
      <c r="AH153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4" spans="3:34" x14ac:dyDescent="0.2">
      <c r="C154" s="226">
        <f>IF(TabB4[[#This Row],[Zufalls-
zahl wenn
lfd. Nr.]]=0,0,IF(RANK(TabB4[[#This Row],[Zufalls-
zahl wenn
lfd. Nr.]],TabB4[Zufalls-
zahl wenn
lfd. Nr.])&lt;=TabB4[[#Totals],[Zufalls-
zahl]],1,0))</f>
        <v>0</v>
      </c>
      <c r="D154" s="194" t="s">
        <v>267</v>
      </c>
      <c r="E154" s="207">
        <v>148</v>
      </c>
      <c r="F154" s="8"/>
      <c r="G154" s="37"/>
      <c r="H154" s="36"/>
      <c r="I154" s="33"/>
      <c r="J154" s="33"/>
      <c r="K154" s="33"/>
      <c r="L154" s="129"/>
      <c r="M154" s="260"/>
      <c r="N154" s="269">
        <f>(TabB4[[#This Row],[förderfähiger 
Betrag nach Prüfung ÖIF (€)]]-TabB4[[#This Row],[eingereichter
Betrag (€)]])*IF(TabB4[[#This Row],[Stich-
probe]]&gt;0,1,0)</f>
        <v>0</v>
      </c>
      <c r="O154" s="19"/>
      <c r="P154" s="19"/>
      <c r="Q154" s="19"/>
      <c r="R154" s="270"/>
      <c r="S154" s="288"/>
      <c r="T154" s="288" t="str">
        <f>IF(ISERROR(VLOOKUP(TabB4[[#This Row],[Grund für Differenz]],Datenquelle!$F$3:$G$17,2,FALSE)),"",VLOOKUP(TabB4[[#This Row],[Grund für Differenz]],Datenquelle!$F$3:$G$17,2,FALSE))</f>
        <v/>
      </c>
      <c r="U154" s="270"/>
      <c r="V154" s="206"/>
      <c r="W154" s="206"/>
      <c r="X154" s="206"/>
      <c r="Y154" s="206"/>
      <c r="Z154" s="206"/>
      <c r="AA154" s="206"/>
      <c r="AB154" s="206"/>
      <c r="AC154" s="301"/>
      <c r="AD154" s="226" t="str">
        <f>IF(OR(TabB4[[#This Row],[eingereichter
Betrag (€)]]=0,TabB4[[#This Row],[eingereichter
Betrag (€)]]=""),"",COUNTA($L$6:$L154)-COUNTIF(($L$6:$L154),0))</f>
        <v/>
      </c>
      <c r="AE154" s="262">
        <f t="shared" ca="1" si="2"/>
        <v>0.47568323990407801</v>
      </c>
      <c r="AF154" s="262">
        <f>IF(TabB4[[#This Row],[Lfd.
Nr. f.
Stich-
probe]]&lt;&gt;"",TabB4[[#This Row],[Zufalls-
zahl]],0)</f>
        <v>0</v>
      </c>
      <c r="AG154" s="271">
        <f>IF(TabB4[[#This Row],[Stich-
probe]]&gt;0,IF(TabB4[[#This Row],[Differenz
förderfähig/
eingereicht nach Prüfung ÖIF (€)]]&lt;&gt;0,1,0),0)</f>
        <v>0</v>
      </c>
      <c r="AH154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5" spans="3:34" x14ac:dyDescent="0.2">
      <c r="C155" s="226">
        <f>IF(TabB4[[#This Row],[Zufalls-
zahl wenn
lfd. Nr.]]=0,0,IF(RANK(TabB4[[#This Row],[Zufalls-
zahl wenn
lfd. Nr.]],TabB4[Zufalls-
zahl wenn
lfd. Nr.])&lt;=TabB4[[#Totals],[Zufalls-
zahl]],1,0))</f>
        <v>0</v>
      </c>
      <c r="D155" s="194" t="s">
        <v>267</v>
      </c>
      <c r="E155" s="207">
        <v>149</v>
      </c>
      <c r="F155" s="8"/>
      <c r="G155" s="37"/>
      <c r="H155" s="36"/>
      <c r="I155" s="33"/>
      <c r="J155" s="33"/>
      <c r="K155" s="33"/>
      <c r="L155" s="129"/>
      <c r="M155" s="260"/>
      <c r="N155" s="269">
        <f>(TabB4[[#This Row],[förderfähiger 
Betrag nach Prüfung ÖIF (€)]]-TabB4[[#This Row],[eingereichter
Betrag (€)]])*IF(TabB4[[#This Row],[Stich-
probe]]&gt;0,1,0)</f>
        <v>0</v>
      </c>
      <c r="O155" s="19"/>
      <c r="P155" s="19"/>
      <c r="Q155" s="19"/>
      <c r="R155" s="270"/>
      <c r="S155" s="288"/>
      <c r="T155" s="288" t="str">
        <f>IF(ISERROR(VLOOKUP(TabB4[[#This Row],[Grund für Differenz]],Datenquelle!$F$3:$G$17,2,FALSE)),"",VLOOKUP(TabB4[[#This Row],[Grund für Differenz]],Datenquelle!$F$3:$G$17,2,FALSE))</f>
        <v/>
      </c>
      <c r="U155" s="270"/>
      <c r="V155" s="206"/>
      <c r="W155" s="206"/>
      <c r="X155" s="206"/>
      <c r="Y155" s="206"/>
      <c r="Z155" s="206"/>
      <c r="AA155" s="206"/>
      <c r="AB155" s="206"/>
      <c r="AC155" s="301"/>
      <c r="AD155" s="226" t="str">
        <f>IF(OR(TabB4[[#This Row],[eingereichter
Betrag (€)]]=0,TabB4[[#This Row],[eingereichter
Betrag (€)]]=""),"",COUNTA($L$6:$L155)-COUNTIF(($L$6:$L155),0))</f>
        <v/>
      </c>
      <c r="AE155" s="262">
        <f t="shared" ca="1" si="2"/>
        <v>0.17998067351895752</v>
      </c>
      <c r="AF155" s="262">
        <f>IF(TabB4[[#This Row],[Lfd.
Nr. f.
Stich-
probe]]&lt;&gt;"",TabB4[[#This Row],[Zufalls-
zahl]],0)</f>
        <v>0</v>
      </c>
      <c r="AG155" s="271">
        <f>IF(TabB4[[#This Row],[Stich-
probe]]&gt;0,IF(TabB4[[#This Row],[Differenz
förderfähig/
eingereicht nach Prüfung ÖIF (€)]]&lt;&gt;0,1,0),0)</f>
        <v>0</v>
      </c>
      <c r="AH155" s="272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6" spans="3:34" x14ac:dyDescent="0.2">
      <c r="C156" s="226">
        <f>IF(TabB4[[#This Row],[Zufalls-
zahl wenn
lfd. Nr.]]=0,0,IF(RANK(TabB4[[#This Row],[Zufalls-
zahl wenn
lfd. Nr.]],TabB4[Zufalls-
zahl wenn
lfd. Nr.])&lt;=TabB4[[#Totals],[Zufalls-
zahl]],1,0))</f>
        <v>0</v>
      </c>
      <c r="D156" s="194" t="s">
        <v>267</v>
      </c>
      <c r="E156" s="207">
        <v>150</v>
      </c>
      <c r="F156" s="8"/>
      <c r="G156" s="37"/>
      <c r="H156" s="36"/>
      <c r="I156" s="33"/>
      <c r="J156" s="33"/>
      <c r="K156" s="33"/>
      <c r="L156" s="129"/>
      <c r="M156" s="260"/>
      <c r="N156" s="269">
        <f>(TabB4[[#This Row],[förderfähiger 
Betrag nach Prüfung ÖIF (€)]]-TabB4[[#This Row],[eingereichter
Betrag (€)]])*IF(TabB4[[#This Row],[Stich-
probe]]&gt;0,1,0)</f>
        <v>0</v>
      </c>
      <c r="O156" s="19"/>
      <c r="P156" s="19"/>
      <c r="Q156" s="19"/>
      <c r="R156" s="270"/>
      <c r="S156" s="288"/>
      <c r="T156" s="288" t="str">
        <f>IF(ISERROR(VLOOKUP(TabB4[[#This Row],[Grund für Differenz]],Datenquelle!$F$3:$G$17,2,FALSE)),"",VLOOKUP(TabB4[[#This Row],[Grund für Differenz]],Datenquelle!$F$3:$G$17,2,FALSE))</f>
        <v/>
      </c>
      <c r="U156" s="270"/>
      <c r="V156" s="206"/>
      <c r="W156" s="206"/>
      <c r="X156" s="206"/>
      <c r="Y156" s="206"/>
      <c r="Z156" s="206"/>
      <c r="AA156" s="206"/>
      <c r="AB156" s="206"/>
      <c r="AC156" s="301"/>
      <c r="AD156" s="303" t="str">
        <f>IF(OR(TabB4[[#This Row],[eingereichter
Betrag (€)]]=0,TabB4[[#This Row],[eingereichter
Betrag (€)]]=""),"",COUNTA($L$6:$L156)-COUNTIF(($L$6:$L156),0))</f>
        <v/>
      </c>
      <c r="AE156" s="304">
        <f t="shared" ca="1" si="2"/>
        <v>0.15140332701003112</v>
      </c>
      <c r="AF156" s="304">
        <f>IF(TabB4[[#This Row],[Lfd.
Nr. f.
Stich-
probe]]&lt;&gt;"",TabB4[[#This Row],[Zufalls-
zahl]],0)</f>
        <v>0</v>
      </c>
      <c r="AG156" s="305">
        <f>IF(TabB4[[#This Row],[Stich-
probe]]&gt;0,IF(TabB4[[#This Row],[Differenz
förderfähig/
eingereicht nach Prüfung ÖIF (€)]]&lt;&gt;0,1,0),0)</f>
        <v>0</v>
      </c>
      <c r="AH156" s="306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7" spans="3:34" x14ac:dyDescent="0.2">
      <c r="C157" s="273">
        <f>COUNTIF(TabB4[Stich-
probe],"&gt;0")</f>
        <v>0</v>
      </c>
      <c r="D157" s="273"/>
      <c r="E157" s="273"/>
      <c r="F157" s="274"/>
      <c r="G157" s="289"/>
      <c r="H157" s="276"/>
      <c r="I157" s="275"/>
      <c r="J157" s="275"/>
      <c r="K157" s="275"/>
      <c r="L157" s="276">
        <f>ROUND(SUM(TabB4[eingereichter
Betrag (€)]),2)</f>
        <v>0</v>
      </c>
      <c r="M157" s="277">
        <f>ROUND(SUM(TabB4[förderfähiger 
Betrag nach Prüfung ÖIF (€)]),2)</f>
        <v>0</v>
      </c>
      <c r="N157" s="277">
        <f>ROUND(SUM(TabB4[Differenz
förderfähig/
eingereicht nach Prüfung ÖIF (€)]),2)</f>
        <v>0</v>
      </c>
      <c r="O157" s="278"/>
      <c r="P157" s="278"/>
      <c r="Q157" s="278"/>
      <c r="R157" s="279"/>
      <c r="S157" s="280"/>
      <c r="T157" s="280"/>
      <c r="U157" s="279"/>
      <c r="V157" s="281"/>
      <c r="W157" s="281"/>
      <c r="X157" s="281"/>
      <c r="Y157" s="281"/>
      <c r="Z157" s="281"/>
      <c r="AA157" s="281"/>
      <c r="AB157" s="281"/>
      <c r="AC157" s="307"/>
      <c r="AD157" s="280">
        <f>COUNTIF(TabB4[Lfd.
Nr. f.
Stich-
probe],"&gt;0")</f>
        <v>0</v>
      </c>
      <c r="AE157" s="282">
        <f>Stichprobe!E17</f>
        <v>0</v>
      </c>
      <c r="AF157" s="283">
        <f>COUNTIF(TabB4[Zufalls-
zahl wenn
lfd. Nr.],"&gt;0")</f>
        <v>0</v>
      </c>
      <c r="AG157" s="284">
        <f>SUM(TabB4[Fehler
(wenn
geprüft)])</f>
        <v>0</v>
      </c>
      <c r="AH157" s="285">
        <f>IF(TabB4[[#Totals],[Fehler
(wenn
geprüft)]]=0,0,SUM(TabB4[Fehler-
quote (wenn geprüft)])/TabB4[[#Totals],[Fehler
(wenn
geprüft)]])</f>
        <v>0</v>
      </c>
    </row>
  </sheetData>
  <sheetProtection algorithmName="SHA-512" hashValue="22SZbdOQmRhfuvKlK/nVVGj7EJzaWOa/LKymhU+mPGrPI8bzlVSB4TQVxYL5Nc1YZIvqMDgSR2tgeZbbv7fgoA==" saltValue="Nf/tCQZY2ZNPh6UAgJQ2Ig==" spinCount="100000" sheet="1" objects="1" scenarios="1" formatCells="0" selectLockedCells="1"/>
  <conditionalFormatting sqref="C7:C156 C158:C100050">
    <cfRule type="expression" dxfId="218" priority="297">
      <formula>$C7=0</formula>
    </cfRule>
  </conditionalFormatting>
  <conditionalFormatting sqref="V6:AC10050">
    <cfRule type="cellIs" dxfId="217" priority="2" operator="equal">
      <formula>"nein"</formula>
    </cfRule>
  </conditionalFormatting>
  <conditionalFormatting sqref="T1:T1048576">
    <cfRule type="cellIs" dxfId="216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1">
    <tabColor theme="4" tint="0.39997558519241921"/>
    <pageSetUpPr fitToPage="1"/>
  </sheetPr>
  <dimension ref="A1:BE157"/>
  <sheetViews>
    <sheetView showGridLines="0" zoomScaleNormal="100" workbookViewId="0">
      <selection activeCell="J24" sqref="J24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8" width="16.7109375" style="197" customWidth="1"/>
    <col min="9" max="9" width="10.7109375" style="197" customWidth="1"/>
    <col min="10" max="12" width="30.7109375" style="197" customWidth="1"/>
    <col min="13" max="13" width="15.85546875" style="199" customWidth="1"/>
    <col min="14" max="14" width="15.85546875" style="199" hidden="1" customWidth="1" outlineLevel="1"/>
    <col min="15" max="15" width="15.85546875" style="224" hidden="1" customWidth="1" outlineLevel="1"/>
    <col min="16" max="17" width="30.7109375" style="197" hidden="1" customWidth="1" outlineLevel="1"/>
    <col min="18" max="18" width="30.7109375" style="197" hidden="1" customWidth="1" outlineLevel="2"/>
    <col min="19" max="19" width="2.7109375" style="197" hidden="1" customWidth="1" outlineLevel="2"/>
    <col min="20" max="21" width="30.7109375" style="226" hidden="1" customWidth="1" outlineLevel="2"/>
    <col min="22" max="22" width="2.7109375" style="197" hidden="1" customWidth="1" outlineLevel="2"/>
    <col min="23" max="29" width="10.7109375" style="197" hidden="1" customWidth="1" outlineLevel="2"/>
    <col min="30" max="30" width="2.7109375" style="197" hidden="1" customWidth="1" outlineLevel="2"/>
    <col min="31" max="33" width="10.7109375" style="19" hidden="1" customWidth="1" outlineLevel="2"/>
    <col min="34" max="35" width="10.7109375" style="224" hidden="1" customWidth="1" outlineLevel="2"/>
    <col min="36" max="36" width="21.28515625" style="19" hidden="1" customWidth="1" outlineLevel="1"/>
    <col min="37" max="37" width="3.7109375" style="19" hidden="1" customWidth="1" outlineLevel="1"/>
    <col min="38" max="38" width="15.7109375" style="19" customWidth="1" collapsed="1"/>
    <col min="39" max="55" width="10.85546875" style="19" customWidth="1"/>
    <col min="56" max="16384" width="10.85546875" style="19"/>
  </cols>
  <sheetData>
    <row r="1" spans="2:40" x14ac:dyDescent="0.2">
      <c r="D1" s="225" t="str">
        <f>IF(Deckblatt!D7="","","Projektnummer: " &amp; Deckblatt!D6 &amp; ", Projektträger: " &amp; Deckblatt!D7)</f>
        <v/>
      </c>
      <c r="M1" s="198"/>
    </row>
    <row r="2" spans="2:40" x14ac:dyDescent="0.2">
      <c r="B2" s="2"/>
      <c r="C2" s="2"/>
      <c r="D2" s="2"/>
      <c r="E2" s="2"/>
      <c r="F2" s="201"/>
      <c r="G2" s="201"/>
      <c r="H2" s="203"/>
      <c r="I2" s="203"/>
      <c r="J2" s="203"/>
      <c r="K2" s="203"/>
      <c r="L2" s="203"/>
      <c r="M2" s="1"/>
      <c r="N2" s="1"/>
      <c r="O2" s="227"/>
      <c r="P2" s="203"/>
      <c r="Q2" s="203"/>
      <c r="R2" s="203"/>
      <c r="S2" s="203"/>
      <c r="T2" s="228"/>
      <c r="U2" s="228"/>
      <c r="V2" s="203"/>
      <c r="W2" s="203"/>
      <c r="X2" s="203"/>
      <c r="Y2" s="203"/>
      <c r="Z2" s="203"/>
      <c r="AA2" s="203"/>
      <c r="AB2" s="203"/>
      <c r="AC2" s="203"/>
      <c r="AD2" s="203"/>
      <c r="AE2" s="2"/>
      <c r="AF2" s="2"/>
      <c r="AG2" s="2"/>
      <c r="AH2" s="227"/>
      <c r="AI2" s="227"/>
      <c r="AL2" s="204"/>
    </row>
    <row r="3" spans="2:40" ht="15.75" x14ac:dyDescent="0.2">
      <c r="B3" s="2"/>
      <c r="D3" s="205" t="s">
        <v>24</v>
      </c>
      <c r="E3" s="205"/>
      <c r="F3" s="201"/>
      <c r="G3" s="201"/>
      <c r="H3" s="203"/>
      <c r="I3" s="203"/>
      <c r="J3" s="203"/>
      <c r="K3" s="203"/>
      <c r="L3" s="203"/>
      <c r="M3" s="1"/>
      <c r="N3" s="1"/>
      <c r="O3" s="227"/>
      <c r="P3" s="203"/>
      <c r="Q3" s="203"/>
      <c r="R3" s="203"/>
      <c r="S3" s="205"/>
      <c r="T3" s="205" t="s">
        <v>184</v>
      </c>
      <c r="U3" s="228"/>
      <c r="V3" s="205"/>
      <c r="W3" s="205" t="s">
        <v>199</v>
      </c>
      <c r="X3" s="203"/>
      <c r="Y3" s="203"/>
      <c r="Z3" s="203"/>
      <c r="AA3" s="203"/>
      <c r="AB3" s="203"/>
      <c r="AC3" s="205"/>
      <c r="AD3" s="205"/>
      <c r="AE3" s="205" t="s">
        <v>99</v>
      </c>
      <c r="AF3" s="2"/>
      <c r="AG3" s="2"/>
      <c r="AH3" s="227"/>
      <c r="AI3" s="227"/>
      <c r="AL3" s="204"/>
    </row>
    <row r="4" spans="2:40" x14ac:dyDescent="0.2">
      <c r="B4" s="2"/>
      <c r="C4" s="2"/>
      <c r="D4" s="2"/>
      <c r="E4" s="2"/>
      <c r="F4" s="201"/>
      <c r="G4" s="201"/>
      <c r="H4" s="203"/>
      <c r="I4" s="203"/>
      <c r="J4" s="203"/>
      <c r="K4" s="203"/>
      <c r="L4" s="203"/>
      <c r="M4" s="1"/>
      <c r="N4" s="1"/>
      <c r="O4" s="227"/>
      <c r="P4" s="203"/>
      <c r="Q4" s="203"/>
      <c r="R4" s="203"/>
      <c r="S4" s="203"/>
      <c r="T4" s="228"/>
      <c r="U4" s="228"/>
      <c r="V4" s="203"/>
      <c r="W4" s="203"/>
      <c r="X4" s="203"/>
      <c r="Y4" s="203"/>
      <c r="Z4" s="203"/>
      <c r="AA4" s="203"/>
      <c r="AB4" s="203"/>
      <c r="AC4" s="203"/>
      <c r="AD4" s="203"/>
      <c r="AE4" s="2"/>
      <c r="AF4" s="2"/>
      <c r="AG4" s="2"/>
      <c r="AH4" s="227"/>
      <c r="AI4" s="227"/>
      <c r="AL4" s="204"/>
    </row>
    <row r="5" spans="2:40" s="206" customFormat="1" ht="63.75" customHeight="1" x14ac:dyDescent="0.2">
      <c r="B5" s="207"/>
      <c r="C5" s="208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11" t="s">
        <v>76</v>
      </c>
      <c r="I5" s="211" t="s">
        <v>77</v>
      </c>
      <c r="J5" s="211" t="s">
        <v>14</v>
      </c>
      <c r="K5" s="211" t="s">
        <v>20</v>
      </c>
      <c r="L5" s="211" t="s">
        <v>233</v>
      </c>
      <c r="M5" s="212" t="s">
        <v>9</v>
      </c>
      <c r="N5" s="231" t="s">
        <v>94</v>
      </c>
      <c r="O5" s="231" t="s">
        <v>205</v>
      </c>
      <c r="P5" s="214" t="s">
        <v>93</v>
      </c>
      <c r="Q5" s="214" t="s">
        <v>91</v>
      </c>
      <c r="R5" s="214" t="s">
        <v>92</v>
      </c>
      <c r="S5" s="232" t="s">
        <v>74</v>
      </c>
      <c r="T5" s="233" t="s">
        <v>184</v>
      </c>
      <c r="U5" s="213" t="s">
        <v>185</v>
      </c>
      <c r="V5" s="232" t="s">
        <v>69</v>
      </c>
      <c r="W5" s="234" t="s">
        <v>252</v>
      </c>
      <c r="X5" s="234" t="s">
        <v>238</v>
      </c>
      <c r="Y5" s="234" t="s">
        <v>201</v>
      </c>
      <c r="Z5" s="234" t="s">
        <v>247</v>
      </c>
      <c r="AA5" s="234" t="s">
        <v>27</v>
      </c>
      <c r="AB5" s="234" t="s">
        <v>26</v>
      </c>
      <c r="AC5" s="234" t="s">
        <v>29</v>
      </c>
      <c r="AD5" s="291" t="s">
        <v>70</v>
      </c>
      <c r="AE5" s="235" t="s">
        <v>3</v>
      </c>
      <c r="AF5" s="235" t="s">
        <v>4</v>
      </c>
      <c r="AG5" s="235" t="s">
        <v>190</v>
      </c>
      <c r="AH5" s="236" t="s">
        <v>191</v>
      </c>
      <c r="AI5" s="236" t="s">
        <v>192</v>
      </c>
      <c r="AJ5" s="207"/>
      <c r="AK5" s="19"/>
      <c r="AL5" s="19"/>
      <c r="AM5" s="19"/>
      <c r="AN5" s="204"/>
    </row>
    <row r="6" spans="2:40" s="23" customFormat="1" hidden="1" x14ac:dyDescent="0.2">
      <c r="B6" s="238"/>
      <c r="C6" s="238">
        <f>IF(TabC[[#This Row],[Zufalls-
zahl wenn
lfd. Nr.]]=0,0,IF(RANK(TabC[[#This Row],[Zufalls-
zahl wenn
lfd. Nr.]],TabC[Zufalls-
zahl wenn
lfd. Nr.])&lt;=TabC[[#Totals],[Zufalls-
zahl]],1,0))</f>
        <v>0</v>
      </c>
      <c r="D6" s="239"/>
      <c r="E6" s="239"/>
      <c r="F6" s="240"/>
      <c r="G6" s="286"/>
      <c r="H6" s="243"/>
      <c r="I6" s="292"/>
      <c r="J6" s="241"/>
      <c r="K6" s="241"/>
      <c r="L6" s="241"/>
      <c r="M6" s="242"/>
      <c r="N6" s="242"/>
      <c r="O6" s="243">
        <f>(TabC[[#This Row],[förderfähiger 
Betrag nach Prüfung ÖIF (€)]]-TabC[[#This Row],[eingereichter
Betrag (€)]])*IF(TabC[[#This Row],[Stich-
probe]]&gt;0,1,0)</f>
        <v>0</v>
      </c>
      <c r="P6" s="241"/>
      <c r="Q6" s="241"/>
      <c r="R6" s="241"/>
      <c r="S6" s="244"/>
      <c r="T6" s="245"/>
      <c r="U6" s="245" t="str">
        <f>IF(ISERROR(VLOOKUP(TabC[[#This Row],[Grund für Differenz]],Datenquelle!$F$3:$G$17,2,FALSE)),"",VLOOKUP(TabC[[#This Row],[Grund für Differenz]],Datenquelle!$F$3:$G$17,2,FALSE))</f>
        <v/>
      </c>
      <c r="V6" s="244"/>
      <c r="W6" s="246"/>
      <c r="X6" s="246"/>
      <c r="Y6" s="246"/>
      <c r="Z6" s="246"/>
      <c r="AA6" s="246"/>
      <c r="AB6" s="246"/>
      <c r="AC6" s="246"/>
      <c r="AD6" s="299"/>
      <c r="AE6" s="238" t="str">
        <f>IF(OR(TabC[[#This Row],[eingereichter
Betrag (€)]]=0,TabC[[#This Row],[eingereichter
Betrag (€)]]=""),"",COUNTA($M$6:$M6)-COUNTIF(($M$6:$M6),0))</f>
        <v/>
      </c>
      <c r="AF6" s="247">
        <f t="shared" ref="AF6:AF69" ca="1" si="0">RAND()</f>
        <v>0.91279724764544456</v>
      </c>
      <c r="AG6" s="248">
        <f>IF(TabC[[#This Row],[Lfd.
Nr. f.
Stich-
probe]]&lt;&gt;"",TabC[[#This Row],[Zufalls-
zahl]],0)</f>
        <v>0</v>
      </c>
      <c r="AH6" s="249">
        <f>IF(TabC[[#This Row],[Stich-
probe]]&gt;0,IF(TabC[[#This Row],[Differenz
förderfähig/
eingereicht nach Prüfung ÖIF (€)]]&lt;&gt;0,1,0),0)</f>
        <v>0</v>
      </c>
      <c r="AI6" s="250">
        <f>IF(TabC[[#This Row],[Stich-
probe]]=0,0,TabC[[#This Row],[Stich-
probe]]*TabC[[#This Row],[Differenz
förderfähig/
eingereicht nach Prüfung ÖIF (€)]]/TabC[[#This Row],[eingereichter
Betrag (€)]]*-1)</f>
        <v>0</v>
      </c>
      <c r="AJ6" s="238"/>
    </row>
    <row r="7" spans="2:40" x14ac:dyDescent="0.2">
      <c r="B7" s="2"/>
      <c r="C7" s="251">
        <f>IF(TabC[[#This Row],[Zufalls-
zahl wenn
lfd. Nr.]]=0,0,IF(RANK(TabC[[#This Row],[Zufalls-
zahl wenn
lfd. Nr.]],TabC[Zufalls-
zahl wenn
lfd. Nr.])&lt;=TabC[[#Totals],[Zufalls-
zahl]],1,0))</f>
        <v>0</v>
      </c>
      <c r="D7" s="194" t="s">
        <v>25</v>
      </c>
      <c r="E7" s="207">
        <v>1</v>
      </c>
      <c r="F7" s="7"/>
      <c r="G7" s="17"/>
      <c r="H7" s="35"/>
      <c r="I7" s="101"/>
      <c r="J7" s="4"/>
      <c r="K7" s="4"/>
      <c r="L7" s="4"/>
      <c r="M7" s="128"/>
      <c r="N7" s="216"/>
      <c r="O7" s="252">
        <f>(TabC[[#This Row],[förderfähiger 
Betrag nach Prüfung ÖIF (€)]]-TabC[[#This Row],[eingereichter
Betrag (€)]])*IF(TabC[[#This Row],[Stich-
probe]]&gt;0,1,0)</f>
        <v>0</v>
      </c>
      <c r="P7" s="215"/>
      <c r="Q7" s="215"/>
      <c r="R7" s="215"/>
      <c r="S7" s="253"/>
      <c r="T7" s="6"/>
      <c r="U7" s="6" t="str">
        <f>IF(ISERROR(VLOOKUP(TabC[[#This Row],[Grund für Differenz]],Datenquelle!$F$3:$G$17,2,FALSE)),"",VLOOKUP(TabC[[#This Row],[Grund für Differenz]],Datenquelle!$F$3:$G$17,2,FALSE))</f>
        <v/>
      </c>
      <c r="V7" s="253"/>
      <c r="W7" s="254"/>
      <c r="X7" s="254"/>
      <c r="Y7" s="254"/>
      <c r="Z7" s="254"/>
      <c r="AA7" s="254"/>
      <c r="AB7" s="254"/>
      <c r="AC7" s="254"/>
      <c r="AD7" s="300"/>
      <c r="AE7" s="2" t="str">
        <f>IF(OR(TabC[[#This Row],[eingereichter
Betrag (€)]]=0,TabC[[#This Row],[eingereichter
Betrag (€)]]=""),"",COUNTA($M$6:$M7)-COUNTIF(($M$6:$M7),0))</f>
        <v/>
      </c>
      <c r="AF7" s="255">
        <f t="shared" ca="1" si="0"/>
        <v>0.88772565171986206</v>
      </c>
      <c r="AG7" s="256">
        <f>IF(TabC[[#This Row],[Lfd.
Nr. f.
Stich-
probe]]&lt;&gt;"",TabC[[#This Row],[Zufalls-
zahl]],0)</f>
        <v>0</v>
      </c>
      <c r="AH7" s="257">
        <f>IF(TabC[[#This Row],[Stich-
probe]]&gt;0,IF(TabC[[#This Row],[Differenz
förderfähig/
eingereicht nach Prüfung ÖIF (€)]]&lt;&gt;0,1,0),0)</f>
        <v>0</v>
      </c>
      <c r="AI7" s="258">
        <f>IF(TabC[[#This Row],[Stich-
probe]]=0,0,TabC[[#This Row],[Stich-
probe]]*TabC[[#This Row],[Differenz
förderfähig/
eingereicht nach Prüfung ÖIF (€)]]/TabC[[#This Row],[eingereichter
Betrag (€)]]*-1)</f>
        <v>0</v>
      </c>
      <c r="AJ7" s="2"/>
    </row>
    <row r="8" spans="2:40" x14ac:dyDescent="0.2">
      <c r="B8" s="2"/>
      <c r="C8" s="251">
        <f>IF(TabC[[#This Row],[Zufalls-
zahl wenn
lfd. Nr.]]=0,0,IF(RANK(TabC[[#This Row],[Zufalls-
zahl wenn
lfd. Nr.]],TabC[Zufalls-
zahl wenn
lfd. Nr.])&lt;=TabC[[#Totals],[Zufalls-
zahl]],1,0))</f>
        <v>0</v>
      </c>
      <c r="D8" s="194" t="s">
        <v>25</v>
      </c>
      <c r="E8" s="207">
        <v>2</v>
      </c>
      <c r="F8" s="7"/>
      <c r="G8" s="17"/>
      <c r="H8" s="35"/>
      <c r="I8" s="101"/>
      <c r="J8" s="4"/>
      <c r="K8" s="4"/>
      <c r="L8" s="4"/>
      <c r="M8" s="128"/>
      <c r="N8" s="216"/>
      <c r="O8" s="252">
        <f>(TabC[[#This Row],[förderfähiger 
Betrag nach Prüfung ÖIF (€)]]-TabC[[#This Row],[eingereichter
Betrag (€)]])*IF(TabC[[#This Row],[Stich-
probe]]&gt;0,1,0)</f>
        <v>0</v>
      </c>
      <c r="P8" s="215"/>
      <c r="Q8" s="215"/>
      <c r="R8" s="215"/>
      <c r="S8" s="253"/>
      <c r="T8" s="6"/>
      <c r="U8" s="6" t="str">
        <f>IF(ISERROR(VLOOKUP(TabC[[#This Row],[Grund für Differenz]],Datenquelle!$F$3:$G$17,2,FALSE)),"",VLOOKUP(TabC[[#This Row],[Grund für Differenz]],Datenquelle!$F$3:$G$17,2,FALSE))</f>
        <v/>
      </c>
      <c r="V8" s="253"/>
      <c r="W8" s="254"/>
      <c r="X8" s="254"/>
      <c r="Y8" s="254"/>
      <c r="Z8" s="254"/>
      <c r="AA8" s="254"/>
      <c r="AB8" s="254"/>
      <c r="AC8" s="254"/>
      <c r="AD8" s="300"/>
      <c r="AE8" s="2" t="str">
        <f>IF(OR(TabC[[#This Row],[eingereichter
Betrag (€)]]=0,TabC[[#This Row],[eingereichter
Betrag (€)]]=""),"",COUNTA($M$6:$M8)-COUNTIF(($M$6:$M8),0))</f>
        <v/>
      </c>
      <c r="AF8" s="255">
        <f t="shared" ca="1" si="0"/>
        <v>0.93437272289726536</v>
      </c>
      <c r="AG8" s="256">
        <f>IF(TabC[[#This Row],[Lfd.
Nr. f.
Stich-
probe]]&lt;&gt;"",TabC[[#This Row],[Zufalls-
zahl]],0)</f>
        <v>0</v>
      </c>
      <c r="AH8" s="257">
        <f>IF(TabC[[#This Row],[Stich-
probe]]&gt;0,IF(TabC[[#This Row],[Differenz
förderfähig/
eingereicht nach Prüfung ÖIF (€)]]&lt;&gt;0,1,0),0)</f>
        <v>0</v>
      </c>
      <c r="AI8" s="258">
        <f>IF(TabC[[#This Row],[Stich-
probe]]=0,0,TabC[[#This Row],[Stich-
probe]]*TabC[[#This Row],[Differenz
förderfähig/
eingereicht nach Prüfung ÖIF (€)]]/TabC[[#This Row],[eingereichter
Betrag (€)]]*-1)</f>
        <v>0</v>
      </c>
      <c r="AJ8" s="2"/>
      <c r="AN8" s="197"/>
    </row>
    <row r="9" spans="2:40" x14ac:dyDescent="0.2">
      <c r="B9" s="2"/>
      <c r="C9" s="251">
        <f>IF(TabC[[#This Row],[Zufalls-
zahl wenn
lfd. Nr.]]=0,0,IF(RANK(TabC[[#This Row],[Zufalls-
zahl wenn
lfd. Nr.]],TabC[Zufalls-
zahl wenn
lfd. Nr.])&lt;=TabC[[#Totals],[Zufalls-
zahl]],1,0))</f>
        <v>0</v>
      </c>
      <c r="D9" s="194" t="s">
        <v>25</v>
      </c>
      <c r="E9" s="207">
        <v>3</v>
      </c>
      <c r="F9" s="7"/>
      <c r="G9" s="17"/>
      <c r="H9" s="35"/>
      <c r="I9" s="101"/>
      <c r="J9" s="4"/>
      <c r="K9" s="4"/>
      <c r="L9" s="4"/>
      <c r="M9" s="128"/>
      <c r="N9" s="216"/>
      <c r="O9" s="252">
        <f>(TabC[[#This Row],[förderfähiger 
Betrag nach Prüfung ÖIF (€)]]-TabC[[#This Row],[eingereichter
Betrag (€)]])*IF(TabC[[#This Row],[Stich-
probe]]&gt;0,1,0)</f>
        <v>0</v>
      </c>
      <c r="P9" s="215"/>
      <c r="Q9" s="215"/>
      <c r="R9" s="215"/>
      <c r="S9" s="253"/>
      <c r="T9" s="6"/>
      <c r="U9" s="6" t="str">
        <f>IF(ISERROR(VLOOKUP(TabC[[#This Row],[Grund für Differenz]],Datenquelle!$F$3:$G$17,2,FALSE)),"",VLOOKUP(TabC[[#This Row],[Grund für Differenz]],Datenquelle!$F$3:$G$17,2,FALSE))</f>
        <v/>
      </c>
      <c r="V9" s="253"/>
      <c r="W9" s="254"/>
      <c r="X9" s="254"/>
      <c r="Y9" s="254"/>
      <c r="Z9" s="254"/>
      <c r="AA9" s="254"/>
      <c r="AB9" s="254"/>
      <c r="AC9" s="254"/>
      <c r="AD9" s="300"/>
      <c r="AE9" s="2" t="str">
        <f>IF(OR(TabC[[#This Row],[eingereichter
Betrag (€)]]=0,TabC[[#This Row],[eingereichter
Betrag (€)]]=""),"",COUNTA($M$6:$M9)-COUNTIF(($M$6:$M9),0))</f>
        <v/>
      </c>
      <c r="AF9" s="255">
        <f t="shared" ca="1" si="0"/>
        <v>0.49955092200110407</v>
      </c>
      <c r="AG9" s="256">
        <f>IF(TabC[[#This Row],[Lfd.
Nr. f.
Stich-
probe]]&lt;&gt;"",TabC[[#This Row],[Zufalls-
zahl]],0)</f>
        <v>0</v>
      </c>
      <c r="AH9" s="257">
        <f>IF(TabC[[#This Row],[Stich-
probe]]&gt;0,IF(TabC[[#This Row],[Differenz
förderfähig/
eingereicht nach Prüfung ÖIF (€)]]&lt;&gt;0,1,0),0)</f>
        <v>0</v>
      </c>
      <c r="AI9" s="258">
        <f>IF(TabC[[#This Row],[Stich-
probe]]=0,0,TabC[[#This Row],[Stich-
probe]]*TabC[[#This Row],[Differenz
förderfähig/
eingereicht nach Prüfung ÖIF (€)]]/TabC[[#This Row],[eingereichter
Betrag (€)]]*-1)</f>
        <v>0</v>
      </c>
      <c r="AJ9" s="2"/>
      <c r="AN9" s="197"/>
    </row>
    <row r="10" spans="2:40" x14ac:dyDescent="0.2">
      <c r="B10" s="2"/>
      <c r="C10" s="251">
        <f>IF(TabC[[#This Row],[Zufalls-
zahl wenn
lfd. Nr.]]=0,0,IF(RANK(TabC[[#This Row],[Zufalls-
zahl wenn
lfd. Nr.]],TabC[Zufalls-
zahl wenn
lfd. Nr.])&lt;=TabC[[#Totals],[Zufalls-
zahl]],1,0))</f>
        <v>0</v>
      </c>
      <c r="D10" s="194" t="s">
        <v>25</v>
      </c>
      <c r="E10" s="207">
        <v>4</v>
      </c>
      <c r="F10" s="7"/>
      <c r="G10" s="17"/>
      <c r="H10" s="35"/>
      <c r="I10" s="101"/>
      <c r="J10" s="4"/>
      <c r="K10" s="4"/>
      <c r="L10" s="4"/>
      <c r="M10" s="128"/>
      <c r="N10" s="216"/>
      <c r="O10" s="252">
        <f>(TabC[[#This Row],[förderfähiger 
Betrag nach Prüfung ÖIF (€)]]-TabC[[#This Row],[eingereichter
Betrag (€)]])*IF(TabC[[#This Row],[Stich-
probe]]&gt;0,1,0)</f>
        <v>0</v>
      </c>
      <c r="P10" s="215"/>
      <c r="Q10" s="215"/>
      <c r="R10" s="215"/>
      <c r="S10" s="253"/>
      <c r="T10" s="6"/>
      <c r="U10" s="6" t="str">
        <f>IF(ISERROR(VLOOKUP(TabC[[#This Row],[Grund für Differenz]],Datenquelle!$F$3:$G$17,2,FALSE)),"",VLOOKUP(TabC[[#This Row],[Grund für Differenz]],Datenquelle!$F$3:$G$17,2,FALSE))</f>
        <v/>
      </c>
      <c r="V10" s="253"/>
      <c r="W10" s="254"/>
      <c r="X10" s="254"/>
      <c r="Y10" s="254"/>
      <c r="Z10" s="254"/>
      <c r="AA10" s="254"/>
      <c r="AB10" s="254"/>
      <c r="AC10" s="254"/>
      <c r="AD10" s="300"/>
      <c r="AE10" s="2" t="str">
        <f>IF(OR(TabC[[#This Row],[eingereichter
Betrag (€)]]=0,TabC[[#This Row],[eingereichter
Betrag (€)]]=""),"",COUNTA($M$6:$M10)-COUNTIF(($M$6:$M10),0))</f>
        <v/>
      </c>
      <c r="AF10" s="255">
        <f t="shared" ca="1" si="0"/>
        <v>0.64296080164582059</v>
      </c>
      <c r="AG10" s="256">
        <f>IF(TabC[[#This Row],[Lfd.
Nr. f.
Stich-
probe]]&lt;&gt;"",TabC[[#This Row],[Zufalls-
zahl]],0)</f>
        <v>0</v>
      </c>
      <c r="AH10" s="257">
        <f>IF(TabC[[#This Row],[Stich-
probe]]&gt;0,IF(TabC[[#This Row],[Differenz
förderfähig/
eingereicht nach Prüfung ÖIF (€)]]&lt;&gt;0,1,0),0)</f>
        <v>0</v>
      </c>
      <c r="AI10" s="258">
        <f>IF(TabC[[#This Row],[Stich-
probe]]=0,0,TabC[[#This Row],[Stich-
probe]]*TabC[[#This Row],[Differenz
förderfähig/
eingereicht nach Prüfung ÖIF (€)]]/TabC[[#This Row],[eingereichter
Betrag (€)]]*-1)</f>
        <v>0</v>
      </c>
      <c r="AJ10" s="2"/>
      <c r="AN10" s="197"/>
    </row>
    <row r="11" spans="2:40" x14ac:dyDescent="0.2">
      <c r="B11" s="2"/>
      <c r="C11" s="251">
        <f>IF(TabC[[#This Row],[Zufalls-
zahl wenn
lfd. Nr.]]=0,0,IF(RANK(TabC[[#This Row],[Zufalls-
zahl wenn
lfd. Nr.]],TabC[Zufalls-
zahl wenn
lfd. Nr.])&lt;=TabC[[#Totals],[Zufalls-
zahl]],1,0))</f>
        <v>0</v>
      </c>
      <c r="D11" s="194" t="s">
        <v>25</v>
      </c>
      <c r="E11" s="207">
        <v>5</v>
      </c>
      <c r="F11" s="7"/>
      <c r="G11" s="17"/>
      <c r="H11" s="35"/>
      <c r="I11" s="101"/>
      <c r="J11" s="4"/>
      <c r="K11" s="4"/>
      <c r="L11" s="4"/>
      <c r="M11" s="128"/>
      <c r="N11" s="216"/>
      <c r="O11" s="252">
        <f>(TabC[[#This Row],[förderfähiger 
Betrag nach Prüfung ÖIF (€)]]-TabC[[#This Row],[eingereichter
Betrag (€)]])*IF(TabC[[#This Row],[Stich-
probe]]&gt;0,1,0)</f>
        <v>0</v>
      </c>
      <c r="P11" s="215"/>
      <c r="Q11" s="215"/>
      <c r="R11" s="215"/>
      <c r="S11" s="253"/>
      <c r="T11" s="6"/>
      <c r="U11" s="6" t="str">
        <f>IF(ISERROR(VLOOKUP(TabC[[#This Row],[Grund für Differenz]],Datenquelle!$F$3:$G$17,2,FALSE)),"",VLOOKUP(TabC[[#This Row],[Grund für Differenz]],Datenquelle!$F$3:$G$17,2,FALSE))</f>
        <v/>
      </c>
      <c r="V11" s="253"/>
      <c r="W11" s="254"/>
      <c r="X11" s="254"/>
      <c r="Y11" s="254"/>
      <c r="Z11" s="254"/>
      <c r="AA11" s="254"/>
      <c r="AB11" s="254"/>
      <c r="AC11" s="254"/>
      <c r="AD11" s="300"/>
      <c r="AE11" s="2" t="str">
        <f>IF(OR(TabC[[#This Row],[eingereichter
Betrag (€)]]=0,TabC[[#This Row],[eingereichter
Betrag (€)]]=""),"",COUNTA($M$6:$M11)-COUNTIF(($M$6:$M11),0))</f>
        <v/>
      </c>
      <c r="AF11" s="255">
        <f t="shared" ca="1" si="0"/>
        <v>2.5351360632283937E-2</v>
      </c>
      <c r="AG11" s="256">
        <f>IF(TabC[[#This Row],[Lfd.
Nr. f.
Stich-
probe]]&lt;&gt;"",TabC[[#This Row],[Zufalls-
zahl]],0)</f>
        <v>0</v>
      </c>
      <c r="AH11" s="257">
        <f>IF(TabC[[#This Row],[Stich-
probe]]&gt;0,IF(TabC[[#This Row],[Differenz
förderfähig/
eingereicht nach Prüfung ÖIF (€)]]&lt;&gt;0,1,0),0)</f>
        <v>0</v>
      </c>
      <c r="AI11" s="258">
        <f>IF(TabC[[#This Row],[Stich-
probe]]=0,0,TabC[[#This Row],[Stich-
probe]]*TabC[[#This Row],[Differenz
förderfähig/
eingereicht nach Prüfung ÖIF (€)]]/TabC[[#This Row],[eingereichter
Betrag (€)]]*-1)</f>
        <v>0</v>
      </c>
      <c r="AJ11" s="2"/>
      <c r="AN11" s="197"/>
    </row>
    <row r="12" spans="2:40" x14ac:dyDescent="0.2">
      <c r="B12" s="2"/>
      <c r="C12" s="251">
        <f>IF(TabC[[#This Row],[Zufalls-
zahl wenn
lfd. Nr.]]=0,0,IF(RANK(TabC[[#This Row],[Zufalls-
zahl wenn
lfd. Nr.]],TabC[Zufalls-
zahl wenn
lfd. Nr.])&lt;=TabC[[#Totals],[Zufalls-
zahl]],1,0))</f>
        <v>0</v>
      </c>
      <c r="D12" s="194" t="s">
        <v>25</v>
      </c>
      <c r="E12" s="207">
        <v>6</v>
      </c>
      <c r="F12" s="7"/>
      <c r="G12" s="17"/>
      <c r="H12" s="35"/>
      <c r="I12" s="101"/>
      <c r="J12" s="4"/>
      <c r="K12" s="4"/>
      <c r="L12" s="4"/>
      <c r="M12" s="128"/>
      <c r="N12" s="216"/>
      <c r="O12" s="252">
        <f>(TabC[[#This Row],[förderfähiger 
Betrag nach Prüfung ÖIF (€)]]-TabC[[#This Row],[eingereichter
Betrag (€)]])*IF(TabC[[#This Row],[Stich-
probe]]&gt;0,1,0)</f>
        <v>0</v>
      </c>
      <c r="P12" s="215"/>
      <c r="Q12" s="215"/>
      <c r="R12" s="215"/>
      <c r="S12" s="253"/>
      <c r="T12" s="6"/>
      <c r="U12" s="6" t="str">
        <f>IF(ISERROR(VLOOKUP(TabC[[#This Row],[Grund für Differenz]],Datenquelle!$F$3:$G$17,2,FALSE)),"",VLOOKUP(TabC[[#This Row],[Grund für Differenz]],Datenquelle!$F$3:$G$17,2,FALSE))</f>
        <v/>
      </c>
      <c r="V12" s="253"/>
      <c r="W12" s="254"/>
      <c r="X12" s="254"/>
      <c r="Y12" s="254"/>
      <c r="Z12" s="254"/>
      <c r="AA12" s="254"/>
      <c r="AB12" s="254"/>
      <c r="AC12" s="254"/>
      <c r="AD12" s="300"/>
      <c r="AE12" s="2" t="str">
        <f>IF(OR(TabC[[#This Row],[eingereichter
Betrag (€)]]=0,TabC[[#This Row],[eingereichter
Betrag (€)]]=""),"",COUNTA($M$6:$M12)-COUNTIF(($M$6:$M12),0))</f>
        <v/>
      </c>
      <c r="AF12" s="255">
        <f t="shared" ca="1" si="0"/>
        <v>0.69065656432656009</v>
      </c>
      <c r="AG12" s="256">
        <f>IF(TabC[[#This Row],[Lfd.
Nr. f.
Stich-
probe]]&lt;&gt;"",TabC[[#This Row],[Zufalls-
zahl]],0)</f>
        <v>0</v>
      </c>
      <c r="AH12" s="257">
        <f>IF(TabC[[#This Row],[Stich-
probe]]&gt;0,IF(TabC[[#This Row],[Differenz
förderfähig/
eingereicht nach Prüfung ÖIF (€)]]&lt;&gt;0,1,0),0)</f>
        <v>0</v>
      </c>
      <c r="AI12" s="258">
        <f>IF(TabC[[#This Row],[Stich-
probe]]=0,0,TabC[[#This Row],[Stich-
probe]]*TabC[[#This Row],[Differenz
förderfähig/
eingereicht nach Prüfung ÖIF (€)]]/TabC[[#This Row],[eingereichter
Betrag (€)]]*-1)</f>
        <v>0</v>
      </c>
      <c r="AJ12" s="2"/>
      <c r="AN12" s="197"/>
    </row>
    <row r="13" spans="2:40" x14ac:dyDescent="0.2">
      <c r="B13" s="2"/>
      <c r="C13" s="251">
        <f>IF(TabC[[#This Row],[Zufalls-
zahl wenn
lfd. Nr.]]=0,0,IF(RANK(TabC[[#This Row],[Zufalls-
zahl wenn
lfd. Nr.]],TabC[Zufalls-
zahl wenn
lfd. Nr.])&lt;=TabC[[#Totals],[Zufalls-
zahl]],1,0))</f>
        <v>0</v>
      </c>
      <c r="D13" s="194" t="s">
        <v>25</v>
      </c>
      <c r="E13" s="207">
        <v>7</v>
      </c>
      <c r="F13" s="7"/>
      <c r="G13" s="17"/>
      <c r="H13" s="35"/>
      <c r="I13" s="101"/>
      <c r="J13" s="4"/>
      <c r="K13" s="4"/>
      <c r="L13" s="4"/>
      <c r="M13" s="128"/>
      <c r="N13" s="216"/>
      <c r="O13" s="252">
        <f>(TabC[[#This Row],[förderfähiger 
Betrag nach Prüfung ÖIF (€)]]-TabC[[#This Row],[eingereichter
Betrag (€)]])*IF(TabC[[#This Row],[Stich-
probe]]&gt;0,1,0)</f>
        <v>0</v>
      </c>
      <c r="P13" s="215"/>
      <c r="Q13" s="215"/>
      <c r="R13" s="215"/>
      <c r="S13" s="253"/>
      <c r="T13" s="6"/>
      <c r="U13" s="6" t="str">
        <f>IF(ISERROR(VLOOKUP(TabC[[#This Row],[Grund für Differenz]],Datenquelle!$F$3:$G$17,2,FALSE)),"",VLOOKUP(TabC[[#This Row],[Grund für Differenz]],Datenquelle!$F$3:$G$17,2,FALSE))</f>
        <v/>
      </c>
      <c r="V13" s="253"/>
      <c r="W13" s="254"/>
      <c r="X13" s="254"/>
      <c r="Y13" s="254"/>
      <c r="Z13" s="254"/>
      <c r="AA13" s="254"/>
      <c r="AB13" s="254"/>
      <c r="AC13" s="254"/>
      <c r="AD13" s="300"/>
      <c r="AE13" s="2" t="str">
        <f>IF(OR(TabC[[#This Row],[eingereichter
Betrag (€)]]=0,TabC[[#This Row],[eingereichter
Betrag (€)]]=""),"",COUNTA($M$6:$M13)-COUNTIF(($M$6:$M13),0))</f>
        <v/>
      </c>
      <c r="AF13" s="255">
        <f t="shared" ca="1" si="0"/>
        <v>0.65396212189967506</v>
      </c>
      <c r="AG13" s="256">
        <f>IF(TabC[[#This Row],[Lfd.
Nr. f.
Stich-
probe]]&lt;&gt;"",TabC[[#This Row],[Zufalls-
zahl]],0)</f>
        <v>0</v>
      </c>
      <c r="AH13" s="257">
        <f>IF(TabC[[#This Row],[Stich-
probe]]&gt;0,IF(TabC[[#This Row],[Differenz
förderfähig/
eingereicht nach Prüfung ÖIF (€)]]&lt;&gt;0,1,0),0)</f>
        <v>0</v>
      </c>
      <c r="AI13" s="258">
        <f>IF(TabC[[#This Row],[Stich-
probe]]=0,0,TabC[[#This Row],[Stich-
probe]]*TabC[[#This Row],[Differenz
förderfähig/
eingereicht nach Prüfung ÖIF (€)]]/TabC[[#This Row],[eingereichter
Betrag (€)]]*-1)</f>
        <v>0</v>
      </c>
      <c r="AJ13" s="2"/>
      <c r="AN13" s="197"/>
    </row>
    <row r="14" spans="2:40" x14ac:dyDescent="0.2">
      <c r="B14" s="2"/>
      <c r="C14" s="251">
        <f>IF(TabC[[#This Row],[Zufalls-
zahl wenn
lfd. Nr.]]=0,0,IF(RANK(TabC[[#This Row],[Zufalls-
zahl wenn
lfd. Nr.]],TabC[Zufalls-
zahl wenn
lfd. Nr.])&lt;=TabC[[#Totals],[Zufalls-
zahl]],1,0))</f>
        <v>0</v>
      </c>
      <c r="D14" s="194" t="s">
        <v>25</v>
      </c>
      <c r="E14" s="207">
        <v>8</v>
      </c>
      <c r="F14" s="7"/>
      <c r="G14" s="17"/>
      <c r="H14" s="35"/>
      <c r="I14" s="101"/>
      <c r="J14" s="4"/>
      <c r="K14" s="4"/>
      <c r="L14" s="4"/>
      <c r="M14" s="128"/>
      <c r="N14" s="216"/>
      <c r="O14" s="252">
        <f>(TabC[[#This Row],[förderfähiger 
Betrag nach Prüfung ÖIF (€)]]-TabC[[#This Row],[eingereichter
Betrag (€)]])*IF(TabC[[#This Row],[Stich-
probe]]&gt;0,1,0)</f>
        <v>0</v>
      </c>
      <c r="P14" s="215"/>
      <c r="Q14" s="215"/>
      <c r="R14" s="215"/>
      <c r="S14" s="253"/>
      <c r="T14" s="6"/>
      <c r="U14" s="6" t="str">
        <f>IF(ISERROR(VLOOKUP(TabC[[#This Row],[Grund für Differenz]],Datenquelle!$F$3:$G$17,2,FALSE)),"",VLOOKUP(TabC[[#This Row],[Grund für Differenz]],Datenquelle!$F$3:$G$17,2,FALSE))</f>
        <v/>
      </c>
      <c r="V14" s="253"/>
      <c r="W14" s="254"/>
      <c r="X14" s="254"/>
      <c r="Y14" s="254"/>
      <c r="Z14" s="254"/>
      <c r="AA14" s="254"/>
      <c r="AB14" s="254"/>
      <c r="AC14" s="254"/>
      <c r="AD14" s="300"/>
      <c r="AE14" s="2" t="str">
        <f>IF(OR(TabC[[#This Row],[eingereichter
Betrag (€)]]=0,TabC[[#This Row],[eingereichter
Betrag (€)]]=""),"",COUNTA($M$6:$M14)-COUNTIF(($M$6:$M14),0))</f>
        <v/>
      </c>
      <c r="AF14" s="255">
        <f t="shared" ca="1" si="0"/>
        <v>0.61274014989106806</v>
      </c>
      <c r="AG14" s="256">
        <f>IF(TabC[[#This Row],[Lfd.
Nr. f.
Stich-
probe]]&lt;&gt;"",TabC[[#This Row],[Zufalls-
zahl]],0)</f>
        <v>0</v>
      </c>
      <c r="AH14" s="257">
        <f>IF(TabC[[#This Row],[Stich-
probe]]&gt;0,IF(TabC[[#This Row],[Differenz
förderfähig/
eingereicht nach Prüfung ÖIF (€)]]&lt;&gt;0,1,0),0)</f>
        <v>0</v>
      </c>
      <c r="AI14" s="258">
        <f>IF(TabC[[#This Row],[Stich-
probe]]=0,0,TabC[[#This Row],[Stich-
probe]]*TabC[[#This Row],[Differenz
förderfähig/
eingereicht nach Prüfung ÖIF (€)]]/TabC[[#This Row],[eingereichter
Betrag (€)]]*-1)</f>
        <v>0</v>
      </c>
      <c r="AJ14" s="2"/>
      <c r="AN14" s="197"/>
    </row>
    <row r="15" spans="2:40" x14ac:dyDescent="0.2">
      <c r="B15" s="2"/>
      <c r="C15" s="251">
        <f>IF(TabC[[#This Row],[Zufalls-
zahl wenn
lfd. Nr.]]=0,0,IF(RANK(TabC[[#This Row],[Zufalls-
zahl wenn
lfd. Nr.]],TabC[Zufalls-
zahl wenn
lfd. Nr.])&lt;=TabC[[#Totals],[Zufalls-
zahl]],1,0))</f>
        <v>0</v>
      </c>
      <c r="D15" s="194" t="s">
        <v>25</v>
      </c>
      <c r="E15" s="207">
        <v>9</v>
      </c>
      <c r="F15" s="7"/>
      <c r="G15" s="17"/>
      <c r="H15" s="35"/>
      <c r="I15" s="101"/>
      <c r="J15" s="4"/>
      <c r="K15" s="4"/>
      <c r="L15" s="4"/>
      <c r="M15" s="128"/>
      <c r="N15" s="216"/>
      <c r="O15" s="252">
        <f>(TabC[[#This Row],[förderfähiger 
Betrag nach Prüfung ÖIF (€)]]-TabC[[#This Row],[eingereichter
Betrag (€)]])*IF(TabC[[#This Row],[Stich-
probe]]&gt;0,1,0)</f>
        <v>0</v>
      </c>
      <c r="P15" s="215"/>
      <c r="Q15" s="215"/>
      <c r="R15" s="215"/>
      <c r="S15" s="253"/>
      <c r="T15" s="6"/>
      <c r="U15" s="6" t="str">
        <f>IF(ISERROR(VLOOKUP(TabC[[#This Row],[Grund für Differenz]],Datenquelle!$F$3:$G$17,2,FALSE)),"",VLOOKUP(TabC[[#This Row],[Grund für Differenz]],Datenquelle!$F$3:$G$17,2,FALSE))</f>
        <v/>
      </c>
      <c r="V15" s="253"/>
      <c r="W15" s="254"/>
      <c r="X15" s="254"/>
      <c r="Y15" s="254"/>
      <c r="Z15" s="254"/>
      <c r="AA15" s="254"/>
      <c r="AB15" s="254"/>
      <c r="AC15" s="254"/>
      <c r="AD15" s="300"/>
      <c r="AE15" s="2" t="str">
        <f>IF(OR(TabC[[#This Row],[eingereichter
Betrag (€)]]=0,TabC[[#This Row],[eingereichter
Betrag (€)]]=""),"",COUNTA($M$6:$M15)-COUNTIF(($M$6:$M15),0))</f>
        <v/>
      </c>
      <c r="AF15" s="255">
        <f t="shared" ca="1" si="0"/>
        <v>0.94457100052113507</v>
      </c>
      <c r="AG15" s="256">
        <f>IF(TabC[[#This Row],[Lfd.
Nr. f.
Stich-
probe]]&lt;&gt;"",TabC[[#This Row],[Zufalls-
zahl]],0)</f>
        <v>0</v>
      </c>
      <c r="AH15" s="257">
        <f>IF(TabC[[#This Row],[Stich-
probe]]&gt;0,IF(TabC[[#This Row],[Differenz
förderfähig/
eingereicht nach Prüfung ÖIF (€)]]&lt;&gt;0,1,0),0)</f>
        <v>0</v>
      </c>
      <c r="AI15" s="258">
        <f>IF(TabC[[#This Row],[Stich-
probe]]=0,0,TabC[[#This Row],[Stich-
probe]]*TabC[[#This Row],[Differenz
förderfähig/
eingereicht nach Prüfung ÖIF (€)]]/TabC[[#This Row],[eingereichter
Betrag (€)]]*-1)</f>
        <v>0</v>
      </c>
      <c r="AJ15" s="2"/>
      <c r="AN15" s="197"/>
    </row>
    <row r="16" spans="2:40" x14ac:dyDescent="0.2">
      <c r="B16" s="2"/>
      <c r="C16" s="251">
        <f>IF(TabC[[#This Row],[Zufalls-
zahl wenn
lfd. Nr.]]=0,0,IF(RANK(TabC[[#This Row],[Zufalls-
zahl wenn
lfd. Nr.]],TabC[Zufalls-
zahl wenn
lfd. Nr.])&lt;=TabC[[#Totals],[Zufalls-
zahl]],1,0))</f>
        <v>0</v>
      </c>
      <c r="D16" s="194" t="s">
        <v>25</v>
      </c>
      <c r="E16" s="207">
        <v>10</v>
      </c>
      <c r="F16" s="7"/>
      <c r="G16" s="17"/>
      <c r="H16" s="35"/>
      <c r="I16" s="101"/>
      <c r="J16" s="4"/>
      <c r="K16" s="4"/>
      <c r="L16" s="4"/>
      <c r="M16" s="128"/>
      <c r="N16" s="216"/>
      <c r="O16" s="252">
        <f>(TabC[[#This Row],[förderfähiger 
Betrag nach Prüfung ÖIF (€)]]-TabC[[#This Row],[eingereichter
Betrag (€)]])*IF(TabC[[#This Row],[Stich-
probe]]&gt;0,1,0)</f>
        <v>0</v>
      </c>
      <c r="P16" s="215"/>
      <c r="Q16" s="215"/>
      <c r="R16" s="215"/>
      <c r="S16" s="253"/>
      <c r="T16" s="6"/>
      <c r="U16" s="6" t="str">
        <f>IF(ISERROR(VLOOKUP(TabC[[#This Row],[Grund für Differenz]],Datenquelle!$F$3:$G$17,2,FALSE)),"",VLOOKUP(TabC[[#This Row],[Grund für Differenz]],Datenquelle!$F$3:$G$17,2,FALSE))</f>
        <v/>
      </c>
      <c r="V16" s="253"/>
      <c r="W16" s="254"/>
      <c r="X16" s="254"/>
      <c r="Y16" s="254"/>
      <c r="Z16" s="254"/>
      <c r="AA16" s="254"/>
      <c r="AB16" s="254"/>
      <c r="AC16" s="254"/>
      <c r="AD16" s="300"/>
      <c r="AE16" s="2" t="str">
        <f>IF(OR(TabC[[#This Row],[eingereichter
Betrag (€)]]=0,TabC[[#This Row],[eingereichter
Betrag (€)]]=""),"",COUNTA($M$6:$M16)-COUNTIF(($M$6:$M16),0))</f>
        <v/>
      </c>
      <c r="AF16" s="255">
        <f t="shared" ca="1" si="0"/>
        <v>6.662070079520932E-2</v>
      </c>
      <c r="AG16" s="256">
        <f>IF(TabC[[#This Row],[Lfd.
Nr. f.
Stich-
probe]]&lt;&gt;"",TabC[[#This Row],[Zufalls-
zahl]],0)</f>
        <v>0</v>
      </c>
      <c r="AH16" s="257">
        <f>IF(TabC[[#This Row],[Stich-
probe]]&gt;0,IF(TabC[[#This Row],[Differenz
förderfähig/
eingereicht nach Prüfung ÖIF (€)]]&lt;&gt;0,1,0),0)</f>
        <v>0</v>
      </c>
      <c r="AI16" s="258">
        <f>IF(TabC[[#This Row],[Stich-
probe]]=0,0,TabC[[#This Row],[Stich-
probe]]*TabC[[#This Row],[Differenz
förderfähig/
eingereicht nach Prüfung ÖIF (€)]]/TabC[[#This Row],[eingereichter
Betrag (€)]]*-1)</f>
        <v>0</v>
      </c>
      <c r="AJ16" s="2"/>
      <c r="AN16" s="197"/>
    </row>
    <row r="17" spans="2:40" x14ac:dyDescent="0.2">
      <c r="B17" s="2"/>
      <c r="C17" s="251">
        <f>IF(TabC[[#This Row],[Zufalls-
zahl wenn
lfd. Nr.]]=0,0,IF(RANK(TabC[[#This Row],[Zufalls-
zahl wenn
lfd. Nr.]],TabC[Zufalls-
zahl wenn
lfd. Nr.])&lt;=TabC[[#Totals],[Zufalls-
zahl]],1,0))</f>
        <v>0</v>
      </c>
      <c r="D17" s="194" t="s">
        <v>25</v>
      </c>
      <c r="E17" s="207">
        <v>11</v>
      </c>
      <c r="F17" s="7"/>
      <c r="G17" s="17"/>
      <c r="H17" s="35"/>
      <c r="I17" s="101"/>
      <c r="J17" s="4"/>
      <c r="K17" s="4"/>
      <c r="L17" s="4"/>
      <c r="M17" s="128"/>
      <c r="N17" s="216"/>
      <c r="O17" s="252">
        <f>(TabC[[#This Row],[förderfähiger 
Betrag nach Prüfung ÖIF (€)]]-TabC[[#This Row],[eingereichter
Betrag (€)]])*IF(TabC[[#This Row],[Stich-
probe]]&gt;0,1,0)</f>
        <v>0</v>
      </c>
      <c r="P17" s="215"/>
      <c r="Q17" s="215"/>
      <c r="R17" s="215"/>
      <c r="S17" s="253"/>
      <c r="T17" s="6"/>
      <c r="U17" s="6" t="str">
        <f>IF(ISERROR(VLOOKUP(TabC[[#This Row],[Grund für Differenz]],Datenquelle!$F$3:$G$17,2,FALSE)),"",VLOOKUP(TabC[[#This Row],[Grund für Differenz]],Datenquelle!$F$3:$G$17,2,FALSE))</f>
        <v/>
      </c>
      <c r="V17" s="253"/>
      <c r="W17" s="254"/>
      <c r="X17" s="254"/>
      <c r="Y17" s="254"/>
      <c r="Z17" s="254"/>
      <c r="AA17" s="254"/>
      <c r="AB17" s="254"/>
      <c r="AC17" s="254"/>
      <c r="AD17" s="300"/>
      <c r="AE17" s="2" t="str">
        <f>IF(OR(TabC[[#This Row],[eingereichter
Betrag (€)]]=0,TabC[[#This Row],[eingereichter
Betrag (€)]]=""),"",COUNTA($M$6:$M17)-COUNTIF(($M$6:$M17),0))</f>
        <v/>
      </c>
      <c r="AF17" s="255">
        <f t="shared" ca="1" si="0"/>
        <v>0.98317908250528352</v>
      </c>
      <c r="AG17" s="256">
        <f>IF(TabC[[#This Row],[Lfd.
Nr. f.
Stich-
probe]]&lt;&gt;"",TabC[[#This Row],[Zufalls-
zahl]],0)</f>
        <v>0</v>
      </c>
      <c r="AH17" s="257">
        <f>IF(TabC[[#This Row],[Stich-
probe]]&gt;0,IF(TabC[[#This Row],[Differenz
förderfähig/
eingereicht nach Prüfung ÖIF (€)]]&lt;&gt;0,1,0),0)</f>
        <v>0</v>
      </c>
      <c r="AI17" s="258">
        <f>IF(TabC[[#This Row],[Stich-
probe]]=0,0,TabC[[#This Row],[Stich-
probe]]*TabC[[#This Row],[Differenz
förderfähig/
eingereicht nach Prüfung ÖIF (€)]]/TabC[[#This Row],[eingereichter
Betrag (€)]]*-1)</f>
        <v>0</v>
      </c>
      <c r="AJ17" s="2"/>
      <c r="AN17" s="197"/>
    </row>
    <row r="18" spans="2:40" x14ac:dyDescent="0.2">
      <c r="B18" s="2"/>
      <c r="C18" s="251">
        <f>IF(TabC[[#This Row],[Zufalls-
zahl wenn
lfd. Nr.]]=0,0,IF(RANK(TabC[[#This Row],[Zufalls-
zahl wenn
lfd. Nr.]],TabC[Zufalls-
zahl wenn
lfd. Nr.])&lt;=TabC[[#Totals],[Zufalls-
zahl]],1,0))</f>
        <v>0</v>
      </c>
      <c r="D18" s="194" t="s">
        <v>25</v>
      </c>
      <c r="E18" s="207">
        <v>12</v>
      </c>
      <c r="F18" s="7"/>
      <c r="G18" s="17"/>
      <c r="H18" s="35"/>
      <c r="I18" s="101"/>
      <c r="J18" s="4"/>
      <c r="K18" s="4"/>
      <c r="L18" s="4"/>
      <c r="M18" s="128"/>
      <c r="N18" s="216"/>
      <c r="O18" s="252">
        <f>(TabC[[#This Row],[förderfähiger 
Betrag nach Prüfung ÖIF (€)]]-TabC[[#This Row],[eingereichter
Betrag (€)]])*IF(TabC[[#This Row],[Stich-
probe]]&gt;0,1,0)</f>
        <v>0</v>
      </c>
      <c r="P18" s="215"/>
      <c r="Q18" s="215"/>
      <c r="R18" s="215"/>
      <c r="S18" s="253"/>
      <c r="T18" s="6"/>
      <c r="U18" s="6" t="str">
        <f>IF(ISERROR(VLOOKUP(TabC[[#This Row],[Grund für Differenz]],Datenquelle!$F$3:$G$17,2,FALSE)),"",VLOOKUP(TabC[[#This Row],[Grund für Differenz]],Datenquelle!$F$3:$G$17,2,FALSE))</f>
        <v/>
      </c>
      <c r="V18" s="253"/>
      <c r="W18" s="254"/>
      <c r="X18" s="254"/>
      <c r="Y18" s="254"/>
      <c r="Z18" s="254"/>
      <c r="AA18" s="254"/>
      <c r="AB18" s="254"/>
      <c r="AC18" s="254"/>
      <c r="AD18" s="300"/>
      <c r="AE18" s="2" t="str">
        <f>IF(OR(TabC[[#This Row],[eingereichter
Betrag (€)]]=0,TabC[[#This Row],[eingereichter
Betrag (€)]]=""),"",COUNTA($M$6:$M18)-COUNTIF(($M$6:$M18),0))</f>
        <v/>
      </c>
      <c r="AF18" s="255">
        <f t="shared" ca="1" si="0"/>
        <v>0.32381449714937671</v>
      </c>
      <c r="AG18" s="256">
        <f>IF(TabC[[#This Row],[Lfd.
Nr. f.
Stich-
probe]]&lt;&gt;"",TabC[[#This Row],[Zufalls-
zahl]],0)</f>
        <v>0</v>
      </c>
      <c r="AH18" s="257">
        <f>IF(TabC[[#This Row],[Stich-
probe]]&gt;0,IF(TabC[[#This Row],[Differenz
förderfähig/
eingereicht nach Prüfung ÖIF (€)]]&lt;&gt;0,1,0),0)</f>
        <v>0</v>
      </c>
      <c r="AI18" s="258">
        <f>IF(TabC[[#This Row],[Stich-
probe]]=0,0,TabC[[#This Row],[Stich-
probe]]*TabC[[#This Row],[Differenz
förderfähig/
eingereicht nach Prüfung ÖIF (€)]]/TabC[[#This Row],[eingereichter
Betrag (€)]]*-1)</f>
        <v>0</v>
      </c>
      <c r="AJ18" s="2"/>
      <c r="AN18" s="197"/>
    </row>
    <row r="19" spans="2:40" x14ac:dyDescent="0.2">
      <c r="B19" s="2"/>
      <c r="C19" s="251">
        <f>IF(TabC[[#This Row],[Zufalls-
zahl wenn
lfd. Nr.]]=0,0,IF(RANK(TabC[[#This Row],[Zufalls-
zahl wenn
lfd. Nr.]],TabC[Zufalls-
zahl wenn
lfd. Nr.])&lt;=TabC[[#Totals],[Zufalls-
zahl]],1,0))</f>
        <v>0</v>
      </c>
      <c r="D19" s="194" t="s">
        <v>25</v>
      </c>
      <c r="E19" s="207">
        <v>13</v>
      </c>
      <c r="F19" s="7"/>
      <c r="G19" s="17"/>
      <c r="H19" s="35"/>
      <c r="I19" s="101"/>
      <c r="J19" s="4"/>
      <c r="K19" s="4"/>
      <c r="L19" s="4"/>
      <c r="M19" s="128"/>
      <c r="N19" s="216"/>
      <c r="O19" s="252">
        <f>(TabC[[#This Row],[förderfähiger 
Betrag nach Prüfung ÖIF (€)]]-TabC[[#This Row],[eingereichter
Betrag (€)]])*IF(TabC[[#This Row],[Stich-
probe]]&gt;0,1,0)</f>
        <v>0</v>
      </c>
      <c r="P19" s="215"/>
      <c r="Q19" s="215"/>
      <c r="R19" s="215"/>
      <c r="S19" s="253"/>
      <c r="T19" s="6"/>
      <c r="U19" s="6" t="str">
        <f>IF(ISERROR(VLOOKUP(TabC[[#This Row],[Grund für Differenz]],Datenquelle!$F$3:$G$17,2,FALSE)),"",VLOOKUP(TabC[[#This Row],[Grund für Differenz]],Datenquelle!$F$3:$G$17,2,FALSE))</f>
        <v/>
      </c>
      <c r="V19" s="253"/>
      <c r="W19" s="254"/>
      <c r="X19" s="254"/>
      <c r="Y19" s="254"/>
      <c r="Z19" s="254"/>
      <c r="AA19" s="254"/>
      <c r="AB19" s="254"/>
      <c r="AC19" s="254"/>
      <c r="AD19" s="300"/>
      <c r="AE19" s="2" t="str">
        <f>IF(OR(TabC[[#This Row],[eingereichter
Betrag (€)]]=0,TabC[[#This Row],[eingereichter
Betrag (€)]]=""),"",COUNTA($M$6:$M19)-COUNTIF(($M$6:$M19),0))</f>
        <v/>
      </c>
      <c r="AF19" s="255">
        <f t="shared" ca="1" si="0"/>
        <v>0.28347808668825603</v>
      </c>
      <c r="AG19" s="256">
        <f>IF(TabC[[#This Row],[Lfd.
Nr. f.
Stich-
probe]]&lt;&gt;"",TabC[[#This Row],[Zufalls-
zahl]],0)</f>
        <v>0</v>
      </c>
      <c r="AH19" s="257">
        <f>IF(TabC[[#This Row],[Stich-
probe]]&gt;0,IF(TabC[[#This Row],[Differenz
förderfähig/
eingereicht nach Prüfung ÖIF (€)]]&lt;&gt;0,1,0),0)</f>
        <v>0</v>
      </c>
      <c r="AI19" s="258">
        <f>IF(TabC[[#This Row],[Stich-
probe]]=0,0,TabC[[#This Row],[Stich-
probe]]*TabC[[#This Row],[Differenz
förderfähig/
eingereicht nach Prüfung ÖIF (€)]]/TabC[[#This Row],[eingereichter
Betrag (€)]]*-1)</f>
        <v>0</v>
      </c>
      <c r="AJ19" s="2"/>
      <c r="AN19" s="197"/>
    </row>
    <row r="20" spans="2:40" x14ac:dyDescent="0.2">
      <c r="B20" s="2"/>
      <c r="C20" s="251">
        <f>IF(TabC[[#This Row],[Zufalls-
zahl wenn
lfd. Nr.]]=0,0,IF(RANK(TabC[[#This Row],[Zufalls-
zahl wenn
lfd. Nr.]],TabC[Zufalls-
zahl wenn
lfd. Nr.])&lt;=TabC[[#Totals],[Zufalls-
zahl]],1,0))</f>
        <v>0</v>
      </c>
      <c r="D20" s="194" t="s">
        <v>25</v>
      </c>
      <c r="E20" s="207">
        <v>14</v>
      </c>
      <c r="F20" s="7"/>
      <c r="G20" s="17"/>
      <c r="H20" s="35"/>
      <c r="I20" s="101"/>
      <c r="J20" s="4"/>
      <c r="K20" s="4"/>
      <c r="L20" s="4"/>
      <c r="M20" s="128"/>
      <c r="N20" s="216"/>
      <c r="O20" s="252">
        <f>(TabC[[#This Row],[förderfähiger 
Betrag nach Prüfung ÖIF (€)]]-TabC[[#This Row],[eingereichter
Betrag (€)]])*IF(TabC[[#This Row],[Stich-
probe]]&gt;0,1,0)</f>
        <v>0</v>
      </c>
      <c r="P20" s="215"/>
      <c r="Q20" s="215"/>
      <c r="R20" s="215"/>
      <c r="S20" s="253"/>
      <c r="T20" s="6"/>
      <c r="U20" s="6" t="str">
        <f>IF(ISERROR(VLOOKUP(TabC[[#This Row],[Grund für Differenz]],Datenquelle!$F$3:$G$17,2,FALSE)),"",VLOOKUP(TabC[[#This Row],[Grund für Differenz]],Datenquelle!$F$3:$G$17,2,FALSE))</f>
        <v/>
      </c>
      <c r="V20" s="253"/>
      <c r="W20" s="254"/>
      <c r="X20" s="254"/>
      <c r="Y20" s="254"/>
      <c r="Z20" s="254"/>
      <c r="AA20" s="254"/>
      <c r="AB20" s="254"/>
      <c r="AC20" s="254"/>
      <c r="AD20" s="300"/>
      <c r="AE20" s="2" t="str">
        <f>IF(OR(TabC[[#This Row],[eingereichter
Betrag (€)]]=0,TabC[[#This Row],[eingereichter
Betrag (€)]]=""),"",COUNTA($M$6:$M20)-COUNTIF(($M$6:$M20),0))</f>
        <v/>
      </c>
      <c r="AF20" s="255">
        <f t="shared" ca="1" si="0"/>
        <v>8.5570663020185123E-2</v>
      </c>
      <c r="AG20" s="256">
        <f>IF(TabC[[#This Row],[Lfd.
Nr. f.
Stich-
probe]]&lt;&gt;"",TabC[[#This Row],[Zufalls-
zahl]],0)</f>
        <v>0</v>
      </c>
      <c r="AH20" s="257">
        <f>IF(TabC[[#This Row],[Stich-
probe]]&gt;0,IF(TabC[[#This Row],[Differenz
förderfähig/
eingereicht nach Prüfung ÖIF (€)]]&lt;&gt;0,1,0),0)</f>
        <v>0</v>
      </c>
      <c r="AI20" s="258">
        <f>IF(TabC[[#This Row],[Stich-
probe]]=0,0,TabC[[#This Row],[Stich-
probe]]*TabC[[#This Row],[Differenz
förderfähig/
eingereicht nach Prüfung ÖIF (€)]]/TabC[[#This Row],[eingereichter
Betrag (€)]]*-1)</f>
        <v>0</v>
      </c>
      <c r="AJ20" s="2"/>
      <c r="AN20" s="197"/>
    </row>
    <row r="21" spans="2:40" x14ac:dyDescent="0.2">
      <c r="B21" s="2"/>
      <c r="C21" s="251">
        <f>IF(TabC[[#This Row],[Zufalls-
zahl wenn
lfd. Nr.]]=0,0,IF(RANK(TabC[[#This Row],[Zufalls-
zahl wenn
lfd. Nr.]],TabC[Zufalls-
zahl wenn
lfd. Nr.])&lt;=TabC[[#Totals],[Zufalls-
zahl]],1,0))</f>
        <v>0</v>
      </c>
      <c r="D21" s="194" t="s">
        <v>25</v>
      </c>
      <c r="E21" s="207">
        <v>15</v>
      </c>
      <c r="F21" s="7"/>
      <c r="G21" s="17"/>
      <c r="H21" s="35"/>
      <c r="I21" s="101"/>
      <c r="J21" s="4"/>
      <c r="K21" s="4"/>
      <c r="L21" s="4"/>
      <c r="M21" s="128"/>
      <c r="N21" s="216"/>
      <c r="O21" s="252">
        <f>(TabC[[#This Row],[förderfähiger 
Betrag nach Prüfung ÖIF (€)]]-TabC[[#This Row],[eingereichter
Betrag (€)]])*IF(TabC[[#This Row],[Stich-
probe]]&gt;0,1,0)</f>
        <v>0</v>
      </c>
      <c r="P21" s="215"/>
      <c r="Q21" s="215"/>
      <c r="R21" s="215"/>
      <c r="S21" s="253"/>
      <c r="T21" s="6"/>
      <c r="U21" s="6" t="str">
        <f>IF(ISERROR(VLOOKUP(TabC[[#This Row],[Grund für Differenz]],Datenquelle!$F$3:$G$17,2,FALSE)),"",VLOOKUP(TabC[[#This Row],[Grund für Differenz]],Datenquelle!$F$3:$G$17,2,FALSE))</f>
        <v/>
      </c>
      <c r="V21" s="253"/>
      <c r="W21" s="254"/>
      <c r="X21" s="254"/>
      <c r="Y21" s="254"/>
      <c r="Z21" s="254"/>
      <c r="AA21" s="254"/>
      <c r="AB21" s="254"/>
      <c r="AC21" s="254"/>
      <c r="AD21" s="300"/>
      <c r="AE21" s="2" t="str">
        <f>IF(OR(TabC[[#This Row],[eingereichter
Betrag (€)]]=0,TabC[[#This Row],[eingereichter
Betrag (€)]]=""),"",COUNTA($M$6:$M21)-COUNTIF(($M$6:$M21),0))</f>
        <v/>
      </c>
      <c r="AF21" s="255">
        <f t="shared" ca="1" si="0"/>
        <v>0.79134406779208033</v>
      </c>
      <c r="AG21" s="256">
        <f>IF(TabC[[#This Row],[Lfd.
Nr. f.
Stich-
probe]]&lt;&gt;"",TabC[[#This Row],[Zufalls-
zahl]],0)</f>
        <v>0</v>
      </c>
      <c r="AH21" s="257">
        <f>IF(TabC[[#This Row],[Stich-
probe]]&gt;0,IF(TabC[[#This Row],[Differenz
förderfähig/
eingereicht nach Prüfung ÖIF (€)]]&lt;&gt;0,1,0),0)</f>
        <v>0</v>
      </c>
      <c r="AI21" s="258">
        <f>IF(TabC[[#This Row],[Stich-
probe]]=0,0,TabC[[#This Row],[Stich-
probe]]*TabC[[#This Row],[Differenz
förderfähig/
eingereicht nach Prüfung ÖIF (€)]]/TabC[[#This Row],[eingereichter
Betrag (€)]]*-1)</f>
        <v>0</v>
      </c>
      <c r="AJ21" s="2"/>
      <c r="AN21" s="197"/>
    </row>
    <row r="22" spans="2:40" x14ac:dyDescent="0.2">
      <c r="B22" s="2"/>
      <c r="C22" s="251">
        <f>IF(TabC[[#This Row],[Zufalls-
zahl wenn
lfd. Nr.]]=0,0,IF(RANK(TabC[[#This Row],[Zufalls-
zahl wenn
lfd. Nr.]],TabC[Zufalls-
zahl wenn
lfd. Nr.])&lt;=TabC[[#Totals],[Zufalls-
zahl]],1,0))</f>
        <v>0</v>
      </c>
      <c r="D22" s="194" t="s">
        <v>25</v>
      </c>
      <c r="E22" s="207">
        <v>16</v>
      </c>
      <c r="F22" s="7"/>
      <c r="G22" s="17"/>
      <c r="H22" s="35"/>
      <c r="I22" s="101"/>
      <c r="J22" s="4"/>
      <c r="K22" s="4"/>
      <c r="L22" s="4"/>
      <c r="M22" s="128"/>
      <c r="N22" s="216"/>
      <c r="O22" s="252">
        <f>(TabC[[#This Row],[förderfähiger 
Betrag nach Prüfung ÖIF (€)]]-TabC[[#This Row],[eingereichter
Betrag (€)]])*IF(TabC[[#This Row],[Stich-
probe]]&gt;0,1,0)</f>
        <v>0</v>
      </c>
      <c r="P22" s="215"/>
      <c r="Q22" s="215"/>
      <c r="R22" s="215"/>
      <c r="S22" s="253"/>
      <c r="T22" s="6"/>
      <c r="U22" s="6" t="str">
        <f>IF(ISERROR(VLOOKUP(TabC[[#This Row],[Grund für Differenz]],Datenquelle!$F$3:$G$17,2,FALSE)),"",VLOOKUP(TabC[[#This Row],[Grund für Differenz]],Datenquelle!$F$3:$G$17,2,FALSE))</f>
        <v/>
      </c>
      <c r="V22" s="253"/>
      <c r="W22" s="254"/>
      <c r="X22" s="254"/>
      <c r="Y22" s="254"/>
      <c r="Z22" s="254"/>
      <c r="AA22" s="254"/>
      <c r="AB22" s="254"/>
      <c r="AC22" s="254"/>
      <c r="AD22" s="300"/>
      <c r="AE22" s="2" t="str">
        <f>IF(OR(TabC[[#This Row],[eingereichter
Betrag (€)]]=0,TabC[[#This Row],[eingereichter
Betrag (€)]]=""),"",COUNTA($M$6:$M22)-COUNTIF(($M$6:$M22),0))</f>
        <v/>
      </c>
      <c r="AF22" s="255">
        <f t="shared" ca="1" si="0"/>
        <v>0.82027730985425695</v>
      </c>
      <c r="AG22" s="256">
        <f>IF(TabC[[#This Row],[Lfd.
Nr. f.
Stich-
probe]]&lt;&gt;"",TabC[[#This Row],[Zufalls-
zahl]],0)</f>
        <v>0</v>
      </c>
      <c r="AH22" s="257">
        <f>IF(TabC[[#This Row],[Stich-
probe]]&gt;0,IF(TabC[[#This Row],[Differenz
förderfähig/
eingereicht nach Prüfung ÖIF (€)]]&lt;&gt;0,1,0),0)</f>
        <v>0</v>
      </c>
      <c r="AI22" s="258">
        <f>IF(TabC[[#This Row],[Stich-
probe]]=0,0,TabC[[#This Row],[Stich-
probe]]*TabC[[#This Row],[Differenz
förderfähig/
eingereicht nach Prüfung ÖIF (€)]]/TabC[[#This Row],[eingereichter
Betrag (€)]]*-1)</f>
        <v>0</v>
      </c>
      <c r="AJ22" s="2"/>
      <c r="AN22" s="197"/>
    </row>
    <row r="23" spans="2:40" x14ac:dyDescent="0.2">
      <c r="B23" s="2"/>
      <c r="C23" s="251">
        <f>IF(TabC[[#This Row],[Zufalls-
zahl wenn
lfd. Nr.]]=0,0,IF(RANK(TabC[[#This Row],[Zufalls-
zahl wenn
lfd. Nr.]],TabC[Zufalls-
zahl wenn
lfd. Nr.])&lt;=TabC[[#Totals],[Zufalls-
zahl]],1,0))</f>
        <v>0</v>
      </c>
      <c r="D23" s="194" t="s">
        <v>25</v>
      </c>
      <c r="E23" s="207">
        <v>17</v>
      </c>
      <c r="F23" s="7"/>
      <c r="G23" s="17"/>
      <c r="H23" s="35"/>
      <c r="I23" s="101"/>
      <c r="J23" s="4"/>
      <c r="K23" s="4"/>
      <c r="L23" s="4"/>
      <c r="M23" s="128"/>
      <c r="N23" s="216"/>
      <c r="O23" s="252">
        <f>(TabC[[#This Row],[förderfähiger 
Betrag nach Prüfung ÖIF (€)]]-TabC[[#This Row],[eingereichter
Betrag (€)]])*IF(TabC[[#This Row],[Stich-
probe]]&gt;0,1,0)</f>
        <v>0</v>
      </c>
      <c r="P23" s="215"/>
      <c r="Q23" s="215"/>
      <c r="R23" s="215"/>
      <c r="S23" s="253"/>
      <c r="T23" s="6"/>
      <c r="U23" s="6" t="str">
        <f>IF(ISERROR(VLOOKUP(TabC[[#This Row],[Grund für Differenz]],Datenquelle!$F$3:$G$17,2,FALSE)),"",VLOOKUP(TabC[[#This Row],[Grund für Differenz]],Datenquelle!$F$3:$G$17,2,FALSE))</f>
        <v/>
      </c>
      <c r="V23" s="253"/>
      <c r="W23" s="254"/>
      <c r="X23" s="254"/>
      <c r="Y23" s="254"/>
      <c r="Z23" s="254"/>
      <c r="AA23" s="254"/>
      <c r="AB23" s="254"/>
      <c r="AC23" s="254"/>
      <c r="AD23" s="300"/>
      <c r="AE23" s="2" t="str">
        <f>IF(OR(TabC[[#This Row],[eingereichter
Betrag (€)]]=0,TabC[[#This Row],[eingereichter
Betrag (€)]]=""),"",COUNTA($M$6:$M23)-COUNTIF(($M$6:$M23),0))</f>
        <v/>
      </c>
      <c r="AF23" s="255">
        <f t="shared" ca="1" si="0"/>
        <v>0.25962933000109145</v>
      </c>
      <c r="AG23" s="256">
        <f>IF(TabC[[#This Row],[Lfd.
Nr. f.
Stich-
probe]]&lt;&gt;"",TabC[[#This Row],[Zufalls-
zahl]],0)</f>
        <v>0</v>
      </c>
      <c r="AH23" s="257">
        <f>IF(TabC[[#This Row],[Stich-
probe]]&gt;0,IF(TabC[[#This Row],[Differenz
förderfähig/
eingereicht nach Prüfung ÖIF (€)]]&lt;&gt;0,1,0),0)</f>
        <v>0</v>
      </c>
      <c r="AI23" s="258">
        <f>IF(TabC[[#This Row],[Stich-
probe]]=0,0,TabC[[#This Row],[Stich-
probe]]*TabC[[#This Row],[Differenz
förderfähig/
eingereicht nach Prüfung ÖIF (€)]]/TabC[[#This Row],[eingereichter
Betrag (€)]]*-1)</f>
        <v>0</v>
      </c>
      <c r="AJ23" s="2"/>
      <c r="AN23" s="197"/>
    </row>
    <row r="24" spans="2:40" x14ac:dyDescent="0.2">
      <c r="B24" s="2"/>
      <c r="C24" s="251">
        <f>IF(TabC[[#This Row],[Zufalls-
zahl wenn
lfd. Nr.]]=0,0,IF(RANK(TabC[[#This Row],[Zufalls-
zahl wenn
lfd. Nr.]],TabC[Zufalls-
zahl wenn
lfd. Nr.])&lt;=TabC[[#Totals],[Zufalls-
zahl]],1,0))</f>
        <v>0</v>
      </c>
      <c r="D24" s="194" t="s">
        <v>25</v>
      </c>
      <c r="E24" s="207">
        <v>18</v>
      </c>
      <c r="F24" s="7"/>
      <c r="G24" s="17"/>
      <c r="H24" s="35"/>
      <c r="I24" s="101"/>
      <c r="J24" s="4"/>
      <c r="K24" s="4"/>
      <c r="L24" s="4"/>
      <c r="M24" s="128"/>
      <c r="N24" s="216"/>
      <c r="O24" s="252">
        <f>(TabC[[#This Row],[förderfähiger 
Betrag nach Prüfung ÖIF (€)]]-TabC[[#This Row],[eingereichter
Betrag (€)]])*IF(TabC[[#This Row],[Stich-
probe]]&gt;0,1,0)</f>
        <v>0</v>
      </c>
      <c r="P24" s="215"/>
      <c r="Q24" s="215"/>
      <c r="R24" s="215"/>
      <c r="S24" s="253"/>
      <c r="T24" s="6"/>
      <c r="U24" s="6" t="str">
        <f>IF(ISERROR(VLOOKUP(TabC[[#This Row],[Grund für Differenz]],Datenquelle!$F$3:$G$17,2,FALSE)),"",VLOOKUP(TabC[[#This Row],[Grund für Differenz]],Datenquelle!$F$3:$G$17,2,FALSE))</f>
        <v/>
      </c>
      <c r="V24" s="253"/>
      <c r="W24" s="254"/>
      <c r="X24" s="254"/>
      <c r="Y24" s="254"/>
      <c r="Z24" s="254"/>
      <c r="AA24" s="254"/>
      <c r="AB24" s="254"/>
      <c r="AC24" s="254"/>
      <c r="AD24" s="300"/>
      <c r="AE24" s="2" t="str">
        <f>IF(OR(TabC[[#This Row],[eingereichter
Betrag (€)]]=0,TabC[[#This Row],[eingereichter
Betrag (€)]]=""),"",COUNTA($M$6:$M24)-COUNTIF(($M$6:$M24),0))</f>
        <v/>
      </c>
      <c r="AF24" s="255">
        <f t="shared" ca="1" si="0"/>
        <v>0.30131429012645838</v>
      </c>
      <c r="AG24" s="256">
        <f>IF(TabC[[#This Row],[Lfd.
Nr. f.
Stich-
probe]]&lt;&gt;"",TabC[[#This Row],[Zufalls-
zahl]],0)</f>
        <v>0</v>
      </c>
      <c r="AH24" s="257">
        <f>IF(TabC[[#This Row],[Stich-
probe]]&gt;0,IF(TabC[[#This Row],[Differenz
förderfähig/
eingereicht nach Prüfung ÖIF (€)]]&lt;&gt;0,1,0),0)</f>
        <v>0</v>
      </c>
      <c r="AI24" s="258">
        <f>IF(TabC[[#This Row],[Stich-
probe]]=0,0,TabC[[#This Row],[Stich-
probe]]*TabC[[#This Row],[Differenz
förderfähig/
eingereicht nach Prüfung ÖIF (€)]]/TabC[[#This Row],[eingereichter
Betrag (€)]]*-1)</f>
        <v>0</v>
      </c>
      <c r="AJ24" s="2"/>
    </row>
    <row r="25" spans="2:40" x14ac:dyDescent="0.2">
      <c r="B25" s="2"/>
      <c r="C25" s="251">
        <f>IF(TabC[[#This Row],[Zufalls-
zahl wenn
lfd. Nr.]]=0,0,IF(RANK(TabC[[#This Row],[Zufalls-
zahl wenn
lfd. Nr.]],TabC[Zufalls-
zahl wenn
lfd. Nr.])&lt;=TabC[[#Totals],[Zufalls-
zahl]],1,0))</f>
        <v>0</v>
      </c>
      <c r="D25" s="194" t="s">
        <v>25</v>
      </c>
      <c r="E25" s="207">
        <v>19</v>
      </c>
      <c r="F25" s="7"/>
      <c r="G25" s="17"/>
      <c r="H25" s="35"/>
      <c r="I25" s="101"/>
      <c r="J25" s="4"/>
      <c r="K25" s="4"/>
      <c r="L25" s="4"/>
      <c r="M25" s="128"/>
      <c r="N25" s="216"/>
      <c r="O25" s="252">
        <f>(TabC[[#This Row],[förderfähiger 
Betrag nach Prüfung ÖIF (€)]]-TabC[[#This Row],[eingereichter
Betrag (€)]])*IF(TabC[[#This Row],[Stich-
probe]]&gt;0,1,0)</f>
        <v>0</v>
      </c>
      <c r="P25" s="215"/>
      <c r="Q25" s="215"/>
      <c r="R25" s="215"/>
      <c r="S25" s="253"/>
      <c r="T25" s="6"/>
      <c r="U25" s="6" t="str">
        <f>IF(ISERROR(VLOOKUP(TabC[[#This Row],[Grund für Differenz]],Datenquelle!$F$3:$G$17,2,FALSE)),"",VLOOKUP(TabC[[#This Row],[Grund für Differenz]],Datenquelle!$F$3:$G$17,2,FALSE))</f>
        <v/>
      </c>
      <c r="V25" s="253"/>
      <c r="W25" s="254"/>
      <c r="X25" s="254"/>
      <c r="Y25" s="254"/>
      <c r="Z25" s="254"/>
      <c r="AA25" s="254"/>
      <c r="AB25" s="254"/>
      <c r="AC25" s="254"/>
      <c r="AD25" s="300"/>
      <c r="AE25" s="2" t="str">
        <f>IF(OR(TabC[[#This Row],[eingereichter
Betrag (€)]]=0,TabC[[#This Row],[eingereichter
Betrag (€)]]=""),"",COUNTA($M$6:$M25)-COUNTIF(($M$6:$M25),0))</f>
        <v/>
      </c>
      <c r="AF25" s="255">
        <f t="shared" ca="1" si="0"/>
        <v>0.27873256244691935</v>
      </c>
      <c r="AG25" s="256">
        <f>IF(TabC[[#This Row],[Lfd.
Nr. f.
Stich-
probe]]&lt;&gt;"",TabC[[#This Row],[Zufalls-
zahl]],0)</f>
        <v>0</v>
      </c>
      <c r="AH25" s="257">
        <f>IF(TabC[[#This Row],[Stich-
probe]]&gt;0,IF(TabC[[#This Row],[Differenz
förderfähig/
eingereicht nach Prüfung ÖIF (€)]]&lt;&gt;0,1,0),0)</f>
        <v>0</v>
      </c>
      <c r="AI25" s="258">
        <f>IF(TabC[[#This Row],[Stich-
probe]]=0,0,TabC[[#This Row],[Stich-
probe]]*TabC[[#This Row],[Differenz
förderfähig/
eingereicht nach Prüfung ÖIF (€)]]/TabC[[#This Row],[eingereichter
Betrag (€)]]*-1)</f>
        <v>0</v>
      </c>
      <c r="AJ25" s="2"/>
    </row>
    <row r="26" spans="2:40" x14ac:dyDescent="0.2">
      <c r="B26" s="2"/>
      <c r="C26" s="251">
        <f>IF(TabC[[#This Row],[Zufalls-
zahl wenn
lfd. Nr.]]=0,0,IF(RANK(TabC[[#This Row],[Zufalls-
zahl wenn
lfd. Nr.]],TabC[Zufalls-
zahl wenn
lfd. Nr.])&lt;=TabC[[#Totals],[Zufalls-
zahl]],1,0))</f>
        <v>0</v>
      </c>
      <c r="D26" s="194" t="s">
        <v>25</v>
      </c>
      <c r="E26" s="207">
        <v>20</v>
      </c>
      <c r="F26" s="7"/>
      <c r="G26" s="17"/>
      <c r="H26" s="35"/>
      <c r="I26" s="101"/>
      <c r="J26" s="4"/>
      <c r="K26" s="4"/>
      <c r="L26" s="4"/>
      <c r="M26" s="128"/>
      <c r="N26" s="216"/>
      <c r="O26" s="252">
        <f>(TabC[[#This Row],[förderfähiger 
Betrag nach Prüfung ÖIF (€)]]-TabC[[#This Row],[eingereichter
Betrag (€)]])*IF(TabC[[#This Row],[Stich-
probe]]&gt;0,1,0)</f>
        <v>0</v>
      </c>
      <c r="P26" s="215"/>
      <c r="Q26" s="215"/>
      <c r="R26" s="215"/>
      <c r="S26" s="253"/>
      <c r="T26" s="6"/>
      <c r="U26" s="6" t="str">
        <f>IF(ISERROR(VLOOKUP(TabC[[#This Row],[Grund für Differenz]],Datenquelle!$F$3:$G$17,2,FALSE)),"",VLOOKUP(TabC[[#This Row],[Grund für Differenz]],Datenquelle!$F$3:$G$17,2,FALSE))</f>
        <v/>
      </c>
      <c r="V26" s="253"/>
      <c r="W26" s="254"/>
      <c r="X26" s="254"/>
      <c r="Y26" s="254"/>
      <c r="Z26" s="254"/>
      <c r="AA26" s="254"/>
      <c r="AB26" s="254"/>
      <c r="AC26" s="254"/>
      <c r="AD26" s="300"/>
      <c r="AE26" s="2" t="str">
        <f>IF(OR(TabC[[#This Row],[eingereichter
Betrag (€)]]=0,TabC[[#This Row],[eingereichter
Betrag (€)]]=""),"",COUNTA($M$6:$M26)-COUNTIF(($M$6:$M26),0))</f>
        <v/>
      </c>
      <c r="AF26" s="255">
        <f t="shared" ca="1" si="0"/>
        <v>0.49489533372394401</v>
      </c>
      <c r="AG26" s="256">
        <f>IF(TabC[[#This Row],[Lfd.
Nr. f.
Stich-
probe]]&lt;&gt;"",TabC[[#This Row],[Zufalls-
zahl]],0)</f>
        <v>0</v>
      </c>
      <c r="AH26" s="257">
        <f>IF(TabC[[#This Row],[Stich-
probe]]&gt;0,IF(TabC[[#This Row],[Differenz
förderfähig/
eingereicht nach Prüfung ÖIF (€)]]&lt;&gt;0,1,0),0)</f>
        <v>0</v>
      </c>
      <c r="AI26" s="258">
        <f>IF(TabC[[#This Row],[Stich-
probe]]=0,0,TabC[[#This Row],[Stich-
probe]]*TabC[[#This Row],[Differenz
förderfähig/
eingereicht nach Prüfung ÖIF (€)]]/TabC[[#This Row],[eingereichter
Betrag (€)]]*-1)</f>
        <v>0</v>
      </c>
      <c r="AJ26" s="2"/>
    </row>
    <row r="27" spans="2:40" x14ac:dyDescent="0.2">
      <c r="B27" s="2"/>
      <c r="C27" s="251">
        <f>IF(TabC[[#This Row],[Zufalls-
zahl wenn
lfd. Nr.]]=0,0,IF(RANK(TabC[[#This Row],[Zufalls-
zahl wenn
lfd. Nr.]],TabC[Zufalls-
zahl wenn
lfd. Nr.])&lt;=TabC[[#Totals],[Zufalls-
zahl]],1,0))</f>
        <v>0</v>
      </c>
      <c r="D27" s="194" t="s">
        <v>25</v>
      </c>
      <c r="E27" s="207">
        <v>21</v>
      </c>
      <c r="F27" s="7"/>
      <c r="G27" s="17"/>
      <c r="H27" s="35"/>
      <c r="I27" s="101"/>
      <c r="J27" s="4"/>
      <c r="K27" s="4"/>
      <c r="L27" s="4"/>
      <c r="M27" s="128"/>
      <c r="N27" s="216"/>
      <c r="O27" s="252">
        <f>(TabC[[#This Row],[förderfähiger 
Betrag nach Prüfung ÖIF (€)]]-TabC[[#This Row],[eingereichter
Betrag (€)]])*IF(TabC[[#This Row],[Stich-
probe]]&gt;0,1,0)</f>
        <v>0</v>
      </c>
      <c r="P27" s="215"/>
      <c r="Q27" s="215"/>
      <c r="R27" s="215"/>
      <c r="S27" s="253"/>
      <c r="T27" s="6"/>
      <c r="U27" s="6" t="str">
        <f>IF(ISERROR(VLOOKUP(TabC[[#This Row],[Grund für Differenz]],Datenquelle!$F$3:$G$17,2,FALSE)),"",VLOOKUP(TabC[[#This Row],[Grund für Differenz]],Datenquelle!$F$3:$G$17,2,FALSE))</f>
        <v/>
      </c>
      <c r="V27" s="253"/>
      <c r="W27" s="254"/>
      <c r="X27" s="254"/>
      <c r="Y27" s="254"/>
      <c r="Z27" s="254"/>
      <c r="AA27" s="254"/>
      <c r="AB27" s="254"/>
      <c r="AC27" s="254"/>
      <c r="AD27" s="300"/>
      <c r="AE27" s="2" t="str">
        <f>IF(OR(TabC[[#This Row],[eingereichter
Betrag (€)]]=0,TabC[[#This Row],[eingereichter
Betrag (€)]]=""),"",COUNTA($M$6:$M27)-COUNTIF(($M$6:$M27),0))</f>
        <v/>
      </c>
      <c r="AF27" s="255">
        <f t="shared" ca="1" si="0"/>
        <v>0.92996736995941165</v>
      </c>
      <c r="AG27" s="256">
        <f>IF(TabC[[#This Row],[Lfd.
Nr. f.
Stich-
probe]]&lt;&gt;"",TabC[[#This Row],[Zufalls-
zahl]],0)</f>
        <v>0</v>
      </c>
      <c r="AH27" s="257">
        <f>IF(TabC[[#This Row],[Stich-
probe]]&gt;0,IF(TabC[[#This Row],[Differenz
förderfähig/
eingereicht nach Prüfung ÖIF (€)]]&lt;&gt;0,1,0),0)</f>
        <v>0</v>
      </c>
      <c r="AI27" s="258">
        <f>IF(TabC[[#This Row],[Stich-
probe]]=0,0,TabC[[#This Row],[Stich-
probe]]*TabC[[#This Row],[Differenz
förderfähig/
eingereicht nach Prüfung ÖIF (€)]]/TabC[[#This Row],[eingereichter
Betrag (€)]]*-1)</f>
        <v>0</v>
      </c>
      <c r="AJ27" s="2"/>
    </row>
    <row r="28" spans="2:40" x14ac:dyDescent="0.2">
      <c r="B28" s="2"/>
      <c r="C28" s="251">
        <f>IF(TabC[[#This Row],[Zufalls-
zahl wenn
lfd. Nr.]]=0,0,IF(RANK(TabC[[#This Row],[Zufalls-
zahl wenn
lfd. Nr.]],TabC[Zufalls-
zahl wenn
lfd. Nr.])&lt;=TabC[[#Totals],[Zufalls-
zahl]],1,0))</f>
        <v>0</v>
      </c>
      <c r="D28" s="194" t="s">
        <v>25</v>
      </c>
      <c r="E28" s="207">
        <v>22</v>
      </c>
      <c r="F28" s="7"/>
      <c r="G28" s="17"/>
      <c r="H28" s="35"/>
      <c r="I28" s="101"/>
      <c r="J28" s="4"/>
      <c r="K28" s="4"/>
      <c r="L28" s="4"/>
      <c r="M28" s="128"/>
      <c r="N28" s="216"/>
      <c r="O28" s="252">
        <f>(TabC[[#This Row],[förderfähiger 
Betrag nach Prüfung ÖIF (€)]]-TabC[[#This Row],[eingereichter
Betrag (€)]])*IF(TabC[[#This Row],[Stich-
probe]]&gt;0,1,0)</f>
        <v>0</v>
      </c>
      <c r="P28" s="215"/>
      <c r="Q28" s="215"/>
      <c r="R28" s="215"/>
      <c r="S28" s="253"/>
      <c r="T28" s="6"/>
      <c r="U28" s="6" t="str">
        <f>IF(ISERROR(VLOOKUP(TabC[[#This Row],[Grund für Differenz]],Datenquelle!$F$3:$G$17,2,FALSE)),"",VLOOKUP(TabC[[#This Row],[Grund für Differenz]],Datenquelle!$F$3:$G$17,2,FALSE))</f>
        <v/>
      </c>
      <c r="V28" s="253"/>
      <c r="W28" s="254"/>
      <c r="X28" s="254"/>
      <c r="Y28" s="254"/>
      <c r="Z28" s="254"/>
      <c r="AA28" s="254"/>
      <c r="AB28" s="254"/>
      <c r="AC28" s="254"/>
      <c r="AD28" s="300"/>
      <c r="AE28" s="2" t="str">
        <f>IF(OR(TabC[[#This Row],[eingereichter
Betrag (€)]]=0,TabC[[#This Row],[eingereichter
Betrag (€)]]=""),"",COUNTA($M$6:$M28)-COUNTIF(($M$6:$M28),0))</f>
        <v/>
      </c>
      <c r="AF28" s="255">
        <f t="shared" ca="1" si="0"/>
        <v>0.6531431214595802</v>
      </c>
      <c r="AG28" s="256">
        <f>IF(TabC[[#This Row],[Lfd.
Nr. f.
Stich-
probe]]&lt;&gt;"",TabC[[#This Row],[Zufalls-
zahl]],0)</f>
        <v>0</v>
      </c>
      <c r="AH28" s="257">
        <f>IF(TabC[[#This Row],[Stich-
probe]]&gt;0,IF(TabC[[#This Row],[Differenz
förderfähig/
eingereicht nach Prüfung ÖIF (€)]]&lt;&gt;0,1,0),0)</f>
        <v>0</v>
      </c>
      <c r="AI28" s="258">
        <f>IF(TabC[[#This Row],[Stich-
probe]]=0,0,TabC[[#This Row],[Stich-
probe]]*TabC[[#This Row],[Differenz
förderfähig/
eingereicht nach Prüfung ÖIF (€)]]/TabC[[#This Row],[eingereichter
Betrag (€)]]*-1)</f>
        <v>0</v>
      </c>
      <c r="AJ28" s="2"/>
    </row>
    <row r="29" spans="2:40" x14ac:dyDescent="0.2">
      <c r="B29" s="2"/>
      <c r="C29" s="251">
        <f>IF(TabC[[#This Row],[Zufalls-
zahl wenn
lfd. Nr.]]=0,0,IF(RANK(TabC[[#This Row],[Zufalls-
zahl wenn
lfd. Nr.]],TabC[Zufalls-
zahl wenn
lfd. Nr.])&lt;=TabC[[#Totals],[Zufalls-
zahl]],1,0))</f>
        <v>0</v>
      </c>
      <c r="D29" s="194" t="s">
        <v>25</v>
      </c>
      <c r="E29" s="207">
        <v>23</v>
      </c>
      <c r="F29" s="7"/>
      <c r="G29" s="17"/>
      <c r="H29" s="35"/>
      <c r="I29" s="101"/>
      <c r="J29" s="4"/>
      <c r="K29" s="4"/>
      <c r="L29" s="4"/>
      <c r="M29" s="128"/>
      <c r="N29" s="216"/>
      <c r="O29" s="252">
        <f>(TabC[[#This Row],[förderfähiger 
Betrag nach Prüfung ÖIF (€)]]-TabC[[#This Row],[eingereichter
Betrag (€)]])*IF(TabC[[#This Row],[Stich-
probe]]&gt;0,1,0)</f>
        <v>0</v>
      </c>
      <c r="P29" s="215"/>
      <c r="Q29" s="215"/>
      <c r="R29" s="215"/>
      <c r="S29" s="253"/>
      <c r="T29" s="6"/>
      <c r="U29" s="6" t="str">
        <f>IF(ISERROR(VLOOKUP(TabC[[#This Row],[Grund für Differenz]],Datenquelle!$F$3:$G$17,2,FALSE)),"",VLOOKUP(TabC[[#This Row],[Grund für Differenz]],Datenquelle!$F$3:$G$17,2,FALSE))</f>
        <v/>
      </c>
      <c r="V29" s="253"/>
      <c r="W29" s="254"/>
      <c r="X29" s="254"/>
      <c r="Y29" s="254"/>
      <c r="Z29" s="254"/>
      <c r="AA29" s="254"/>
      <c r="AB29" s="254"/>
      <c r="AC29" s="254"/>
      <c r="AD29" s="300"/>
      <c r="AE29" s="2" t="str">
        <f>IF(OR(TabC[[#This Row],[eingereichter
Betrag (€)]]=0,TabC[[#This Row],[eingereichter
Betrag (€)]]=""),"",COUNTA($M$6:$M29)-COUNTIF(($M$6:$M29),0))</f>
        <v/>
      </c>
      <c r="AF29" s="255">
        <f t="shared" ca="1" si="0"/>
        <v>0.68542411011752313</v>
      </c>
      <c r="AG29" s="256">
        <f>IF(TabC[[#This Row],[Lfd.
Nr. f.
Stich-
probe]]&lt;&gt;"",TabC[[#This Row],[Zufalls-
zahl]],0)</f>
        <v>0</v>
      </c>
      <c r="AH29" s="257">
        <f>IF(TabC[[#This Row],[Stich-
probe]]&gt;0,IF(TabC[[#This Row],[Differenz
förderfähig/
eingereicht nach Prüfung ÖIF (€)]]&lt;&gt;0,1,0),0)</f>
        <v>0</v>
      </c>
      <c r="AI29" s="258">
        <f>IF(TabC[[#This Row],[Stich-
probe]]=0,0,TabC[[#This Row],[Stich-
probe]]*TabC[[#This Row],[Differenz
förderfähig/
eingereicht nach Prüfung ÖIF (€)]]/TabC[[#This Row],[eingereichter
Betrag (€)]]*-1)</f>
        <v>0</v>
      </c>
      <c r="AJ29" s="2"/>
    </row>
    <row r="30" spans="2:40" x14ac:dyDescent="0.2">
      <c r="B30" s="2"/>
      <c r="C30" s="251">
        <f>IF(TabC[[#This Row],[Zufalls-
zahl wenn
lfd. Nr.]]=0,0,IF(RANK(TabC[[#This Row],[Zufalls-
zahl wenn
lfd. Nr.]],TabC[Zufalls-
zahl wenn
lfd. Nr.])&lt;=TabC[[#Totals],[Zufalls-
zahl]],1,0))</f>
        <v>0</v>
      </c>
      <c r="D30" s="194" t="s">
        <v>25</v>
      </c>
      <c r="E30" s="207">
        <v>24</v>
      </c>
      <c r="F30" s="7"/>
      <c r="G30" s="17"/>
      <c r="H30" s="35"/>
      <c r="I30" s="101"/>
      <c r="J30" s="4"/>
      <c r="K30" s="4"/>
      <c r="L30" s="4"/>
      <c r="M30" s="128"/>
      <c r="N30" s="216"/>
      <c r="O30" s="252">
        <f>(TabC[[#This Row],[förderfähiger 
Betrag nach Prüfung ÖIF (€)]]-TabC[[#This Row],[eingereichter
Betrag (€)]])*IF(TabC[[#This Row],[Stich-
probe]]&gt;0,1,0)</f>
        <v>0</v>
      </c>
      <c r="P30" s="215"/>
      <c r="Q30" s="215"/>
      <c r="R30" s="215"/>
      <c r="S30" s="253"/>
      <c r="T30" s="6"/>
      <c r="U30" s="6" t="str">
        <f>IF(ISERROR(VLOOKUP(TabC[[#This Row],[Grund für Differenz]],Datenquelle!$F$3:$G$17,2,FALSE)),"",VLOOKUP(TabC[[#This Row],[Grund für Differenz]],Datenquelle!$F$3:$G$17,2,FALSE))</f>
        <v/>
      </c>
      <c r="V30" s="253"/>
      <c r="W30" s="254"/>
      <c r="X30" s="254"/>
      <c r="Y30" s="254"/>
      <c r="Z30" s="254"/>
      <c r="AA30" s="254"/>
      <c r="AB30" s="254"/>
      <c r="AC30" s="254"/>
      <c r="AD30" s="300"/>
      <c r="AE30" s="2" t="str">
        <f>IF(OR(TabC[[#This Row],[eingereichter
Betrag (€)]]=0,TabC[[#This Row],[eingereichter
Betrag (€)]]=""),"",COUNTA($M$6:$M30)-COUNTIF(($M$6:$M30),0))</f>
        <v/>
      </c>
      <c r="AF30" s="255">
        <f t="shared" ca="1" si="0"/>
        <v>0.26316646301919211</v>
      </c>
      <c r="AG30" s="256">
        <f>IF(TabC[[#This Row],[Lfd.
Nr. f.
Stich-
probe]]&lt;&gt;"",TabC[[#This Row],[Zufalls-
zahl]],0)</f>
        <v>0</v>
      </c>
      <c r="AH30" s="257">
        <f>IF(TabC[[#This Row],[Stich-
probe]]&gt;0,IF(TabC[[#This Row],[Differenz
förderfähig/
eingereicht nach Prüfung ÖIF (€)]]&lt;&gt;0,1,0),0)</f>
        <v>0</v>
      </c>
      <c r="AI30" s="258">
        <f>IF(TabC[[#This Row],[Stich-
probe]]=0,0,TabC[[#This Row],[Stich-
probe]]*TabC[[#This Row],[Differenz
förderfähig/
eingereicht nach Prüfung ÖIF (€)]]/TabC[[#This Row],[eingereichter
Betrag (€)]]*-1)</f>
        <v>0</v>
      </c>
      <c r="AJ30" s="2"/>
    </row>
    <row r="31" spans="2:40" x14ac:dyDescent="0.2">
      <c r="B31" s="2"/>
      <c r="C31" s="251">
        <f>IF(TabC[[#This Row],[Zufalls-
zahl wenn
lfd. Nr.]]=0,0,IF(RANK(TabC[[#This Row],[Zufalls-
zahl wenn
lfd. Nr.]],TabC[Zufalls-
zahl wenn
lfd. Nr.])&lt;=TabC[[#Totals],[Zufalls-
zahl]],1,0))</f>
        <v>0</v>
      </c>
      <c r="D31" s="194" t="s">
        <v>25</v>
      </c>
      <c r="E31" s="207">
        <v>25</v>
      </c>
      <c r="F31" s="7"/>
      <c r="G31" s="17"/>
      <c r="H31" s="35"/>
      <c r="I31" s="101"/>
      <c r="J31" s="4"/>
      <c r="K31" s="4"/>
      <c r="L31" s="4"/>
      <c r="M31" s="128"/>
      <c r="N31" s="216"/>
      <c r="O31" s="252">
        <f>(TabC[[#This Row],[förderfähiger 
Betrag nach Prüfung ÖIF (€)]]-TabC[[#This Row],[eingereichter
Betrag (€)]])*IF(TabC[[#This Row],[Stich-
probe]]&gt;0,1,0)</f>
        <v>0</v>
      </c>
      <c r="P31" s="215"/>
      <c r="Q31" s="215"/>
      <c r="R31" s="215"/>
      <c r="S31" s="253"/>
      <c r="T31" s="6"/>
      <c r="U31" s="6" t="str">
        <f>IF(ISERROR(VLOOKUP(TabC[[#This Row],[Grund für Differenz]],Datenquelle!$F$3:$G$17,2,FALSE)),"",VLOOKUP(TabC[[#This Row],[Grund für Differenz]],Datenquelle!$F$3:$G$17,2,FALSE))</f>
        <v/>
      </c>
      <c r="V31" s="253"/>
      <c r="W31" s="254"/>
      <c r="X31" s="254"/>
      <c r="Y31" s="254"/>
      <c r="Z31" s="254"/>
      <c r="AA31" s="254"/>
      <c r="AB31" s="254"/>
      <c r="AC31" s="254"/>
      <c r="AD31" s="300"/>
      <c r="AE31" s="2" t="str">
        <f>IF(OR(TabC[[#This Row],[eingereichter
Betrag (€)]]=0,TabC[[#This Row],[eingereichter
Betrag (€)]]=""),"",COUNTA($M$6:$M31)-COUNTIF(($M$6:$M31),0))</f>
        <v/>
      </c>
      <c r="AF31" s="255">
        <f t="shared" ca="1" si="0"/>
        <v>0.37842816299045301</v>
      </c>
      <c r="AG31" s="256">
        <f>IF(TabC[[#This Row],[Lfd.
Nr. f.
Stich-
probe]]&lt;&gt;"",TabC[[#This Row],[Zufalls-
zahl]],0)</f>
        <v>0</v>
      </c>
      <c r="AH31" s="257">
        <f>IF(TabC[[#This Row],[Stich-
probe]]&gt;0,IF(TabC[[#This Row],[Differenz
förderfähig/
eingereicht nach Prüfung ÖIF (€)]]&lt;&gt;0,1,0),0)</f>
        <v>0</v>
      </c>
      <c r="AI31" s="258">
        <f>IF(TabC[[#This Row],[Stich-
probe]]=0,0,TabC[[#This Row],[Stich-
probe]]*TabC[[#This Row],[Differenz
förderfähig/
eingereicht nach Prüfung ÖIF (€)]]/TabC[[#This Row],[eingereichter
Betrag (€)]]*-1)</f>
        <v>0</v>
      </c>
      <c r="AJ31" s="2"/>
    </row>
    <row r="32" spans="2:40" x14ac:dyDescent="0.2">
      <c r="B32" s="2"/>
      <c r="C32" s="251">
        <f>IF(TabC[[#This Row],[Zufalls-
zahl wenn
lfd. Nr.]]=0,0,IF(RANK(TabC[[#This Row],[Zufalls-
zahl wenn
lfd. Nr.]],TabC[Zufalls-
zahl wenn
lfd. Nr.])&lt;=TabC[[#Totals],[Zufalls-
zahl]],1,0))</f>
        <v>0</v>
      </c>
      <c r="D32" s="194" t="s">
        <v>25</v>
      </c>
      <c r="E32" s="207">
        <v>26</v>
      </c>
      <c r="F32" s="7"/>
      <c r="G32" s="17"/>
      <c r="H32" s="35"/>
      <c r="I32" s="101"/>
      <c r="J32" s="4"/>
      <c r="K32" s="4"/>
      <c r="L32" s="4"/>
      <c r="M32" s="128"/>
      <c r="N32" s="216"/>
      <c r="O32" s="252">
        <f>(TabC[[#This Row],[förderfähiger 
Betrag nach Prüfung ÖIF (€)]]-TabC[[#This Row],[eingereichter
Betrag (€)]])*IF(TabC[[#This Row],[Stich-
probe]]&gt;0,1,0)</f>
        <v>0</v>
      </c>
      <c r="P32" s="215"/>
      <c r="Q32" s="215"/>
      <c r="R32" s="215"/>
      <c r="S32" s="253"/>
      <c r="T32" s="6"/>
      <c r="U32" s="6" t="str">
        <f>IF(ISERROR(VLOOKUP(TabC[[#This Row],[Grund für Differenz]],Datenquelle!$F$3:$G$17,2,FALSE)),"",VLOOKUP(TabC[[#This Row],[Grund für Differenz]],Datenquelle!$F$3:$G$17,2,FALSE))</f>
        <v/>
      </c>
      <c r="V32" s="253"/>
      <c r="W32" s="254"/>
      <c r="X32" s="254"/>
      <c r="Y32" s="254"/>
      <c r="Z32" s="254"/>
      <c r="AA32" s="254"/>
      <c r="AB32" s="254"/>
      <c r="AC32" s="254"/>
      <c r="AD32" s="300"/>
      <c r="AE32" s="2" t="str">
        <f>IF(OR(TabC[[#This Row],[eingereichter
Betrag (€)]]=0,TabC[[#This Row],[eingereichter
Betrag (€)]]=""),"",COUNTA($M$6:$M32)-COUNTIF(($M$6:$M32),0))</f>
        <v/>
      </c>
      <c r="AF32" s="255">
        <f t="shared" ca="1" si="0"/>
        <v>0.54832411171180473</v>
      </c>
      <c r="AG32" s="256">
        <f>IF(TabC[[#This Row],[Lfd.
Nr. f.
Stich-
probe]]&lt;&gt;"",TabC[[#This Row],[Zufalls-
zahl]],0)</f>
        <v>0</v>
      </c>
      <c r="AH32" s="257">
        <f>IF(TabC[[#This Row],[Stich-
probe]]&gt;0,IF(TabC[[#This Row],[Differenz
förderfähig/
eingereicht nach Prüfung ÖIF (€)]]&lt;&gt;0,1,0),0)</f>
        <v>0</v>
      </c>
      <c r="AI32" s="258">
        <f>IF(TabC[[#This Row],[Stich-
probe]]=0,0,TabC[[#This Row],[Stich-
probe]]*TabC[[#This Row],[Differenz
förderfähig/
eingereicht nach Prüfung ÖIF (€)]]/TabC[[#This Row],[eingereichter
Betrag (€)]]*-1)</f>
        <v>0</v>
      </c>
      <c r="AJ32" s="2"/>
    </row>
    <row r="33" spans="2:36" x14ac:dyDescent="0.2">
      <c r="B33" s="2"/>
      <c r="C33" s="251">
        <f>IF(TabC[[#This Row],[Zufalls-
zahl wenn
lfd. Nr.]]=0,0,IF(RANK(TabC[[#This Row],[Zufalls-
zahl wenn
lfd. Nr.]],TabC[Zufalls-
zahl wenn
lfd. Nr.])&lt;=TabC[[#Totals],[Zufalls-
zahl]],1,0))</f>
        <v>0</v>
      </c>
      <c r="D33" s="194" t="s">
        <v>25</v>
      </c>
      <c r="E33" s="207">
        <v>27</v>
      </c>
      <c r="F33" s="7"/>
      <c r="G33" s="17"/>
      <c r="H33" s="35"/>
      <c r="I33" s="101"/>
      <c r="J33" s="4"/>
      <c r="K33" s="4"/>
      <c r="L33" s="4"/>
      <c r="M33" s="128"/>
      <c r="N33" s="216"/>
      <c r="O33" s="252">
        <f>(TabC[[#This Row],[förderfähiger 
Betrag nach Prüfung ÖIF (€)]]-TabC[[#This Row],[eingereichter
Betrag (€)]])*IF(TabC[[#This Row],[Stich-
probe]]&gt;0,1,0)</f>
        <v>0</v>
      </c>
      <c r="P33" s="215"/>
      <c r="Q33" s="215"/>
      <c r="R33" s="215"/>
      <c r="S33" s="253"/>
      <c r="T33" s="6"/>
      <c r="U33" s="6" t="str">
        <f>IF(ISERROR(VLOOKUP(TabC[[#This Row],[Grund für Differenz]],Datenquelle!$F$3:$G$17,2,FALSE)),"",VLOOKUP(TabC[[#This Row],[Grund für Differenz]],Datenquelle!$F$3:$G$17,2,FALSE))</f>
        <v/>
      </c>
      <c r="V33" s="253"/>
      <c r="W33" s="254"/>
      <c r="X33" s="254"/>
      <c r="Y33" s="254"/>
      <c r="Z33" s="254"/>
      <c r="AA33" s="254"/>
      <c r="AB33" s="254"/>
      <c r="AC33" s="254"/>
      <c r="AD33" s="300"/>
      <c r="AE33" s="2" t="str">
        <f>IF(OR(TabC[[#This Row],[eingereichter
Betrag (€)]]=0,TabC[[#This Row],[eingereichter
Betrag (€)]]=""),"",COUNTA($M$6:$M33)-COUNTIF(($M$6:$M33),0))</f>
        <v/>
      </c>
      <c r="AF33" s="255">
        <f t="shared" ca="1" si="0"/>
        <v>0.56325482323925469</v>
      </c>
      <c r="AG33" s="256">
        <f>IF(TabC[[#This Row],[Lfd.
Nr. f.
Stich-
probe]]&lt;&gt;"",TabC[[#This Row],[Zufalls-
zahl]],0)</f>
        <v>0</v>
      </c>
      <c r="AH33" s="257">
        <f>IF(TabC[[#This Row],[Stich-
probe]]&gt;0,IF(TabC[[#This Row],[Differenz
förderfähig/
eingereicht nach Prüfung ÖIF (€)]]&lt;&gt;0,1,0),0)</f>
        <v>0</v>
      </c>
      <c r="AI33" s="258">
        <f>IF(TabC[[#This Row],[Stich-
probe]]=0,0,TabC[[#This Row],[Stich-
probe]]*TabC[[#This Row],[Differenz
förderfähig/
eingereicht nach Prüfung ÖIF (€)]]/TabC[[#This Row],[eingereichter
Betrag (€)]]*-1)</f>
        <v>0</v>
      </c>
      <c r="AJ33" s="2"/>
    </row>
    <row r="34" spans="2:36" x14ac:dyDescent="0.2">
      <c r="B34" s="2"/>
      <c r="C34" s="251">
        <f>IF(TabC[[#This Row],[Zufalls-
zahl wenn
lfd. Nr.]]=0,0,IF(RANK(TabC[[#This Row],[Zufalls-
zahl wenn
lfd. Nr.]],TabC[Zufalls-
zahl wenn
lfd. Nr.])&lt;=TabC[[#Totals],[Zufalls-
zahl]],1,0))</f>
        <v>0</v>
      </c>
      <c r="D34" s="194" t="s">
        <v>25</v>
      </c>
      <c r="E34" s="207">
        <v>28</v>
      </c>
      <c r="F34" s="7"/>
      <c r="G34" s="17"/>
      <c r="H34" s="35"/>
      <c r="I34" s="101"/>
      <c r="J34" s="4"/>
      <c r="K34" s="4"/>
      <c r="L34" s="4"/>
      <c r="M34" s="128"/>
      <c r="N34" s="216"/>
      <c r="O34" s="252">
        <f>(TabC[[#This Row],[förderfähiger 
Betrag nach Prüfung ÖIF (€)]]-TabC[[#This Row],[eingereichter
Betrag (€)]])*IF(TabC[[#This Row],[Stich-
probe]]&gt;0,1,0)</f>
        <v>0</v>
      </c>
      <c r="P34" s="215"/>
      <c r="Q34" s="215"/>
      <c r="R34" s="215"/>
      <c r="S34" s="253"/>
      <c r="T34" s="6"/>
      <c r="U34" s="6" t="str">
        <f>IF(ISERROR(VLOOKUP(TabC[[#This Row],[Grund für Differenz]],Datenquelle!$F$3:$G$17,2,FALSE)),"",VLOOKUP(TabC[[#This Row],[Grund für Differenz]],Datenquelle!$F$3:$G$17,2,FALSE))</f>
        <v/>
      </c>
      <c r="V34" s="253"/>
      <c r="W34" s="254"/>
      <c r="X34" s="254"/>
      <c r="Y34" s="254"/>
      <c r="Z34" s="254"/>
      <c r="AA34" s="254"/>
      <c r="AB34" s="254"/>
      <c r="AC34" s="254"/>
      <c r="AD34" s="300"/>
      <c r="AE34" s="2" t="str">
        <f>IF(OR(TabC[[#This Row],[eingereichter
Betrag (€)]]=0,TabC[[#This Row],[eingereichter
Betrag (€)]]=""),"",COUNTA($M$6:$M34)-COUNTIF(($M$6:$M34),0))</f>
        <v/>
      </c>
      <c r="AF34" s="255">
        <f t="shared" ca="1" si="0"/>
        <v>0.52120222469184052</v>
      </c>
      <c r="AG34" s="256">
        <f>IF(TabC[[#This Row],[Lfd.
Nr. f.
Stich-
probe]]&lt;&gt;"",TabC[[#This Row],[Zufalls-
zahl]],0)</f>
        <v>0</v>
      </c>
      <c r="AH34" s="257">
        <f>IF(TabC[[#This Row],[Stich-
probe]]&gt;0,IF(TabC[[#This Row],[Differenz
förderfähig/
eingereicht nach Prüfung ÖIF (€)]]&lt;&gt;0,1,0),0)</f>
        <v>0</v>
      </c>
      <c r="AI34" s="258">
        <f>IF(TabC[[#This Row],[Stich-
probe]]=0,0,TabC[[#This Row],[Stich-
probe]]*TabC[[#This Row],[Differenz
förderfähig/
eingereicht nach Prüfung ÖIF (€)]]/TabC[[#This Row],[eingereichter
Betrag (€)]]*-1)</f>
        <v>0</v>
      </c>
      <c r="AJ34" s="2"/>
    </row>
    <row r="35" spans="2:36" x14ac:dyDescent="0.2">
      <c r="B35" s="2"/>
      <c r="C35" s="251">
        <f>IF(TabC[[#This Row],[Zufalls-
zahl wenn
lfd. Nr.]]=0,0,IF(RANK(TabC[[#This Row],[Zufalls-
zahl wenn
lfd. Nr.]],TabC[Zufalls-
zahl wenn
lfd. Nr.])&lt;=TabC[[#Totals],[Zufalls-
zahl]],1,0))</f>
        <v>0</v>
      </c>
      <c r="D35" s="194" t="s">
        <v>25</v>
      </c>
      <c r="E35" s="207">
        <v>29</v>
      </c>
      <c r="F35" s="7"/>
      <c r="G35" s="17"/>
      <c r="H35" s="35"/>
      <c r="I35" s="101"/>
      <c r="J35" s="4"/>
      <c r="K35" s="4"/>
      <c r="L35" s="4"/>
      <c r="M35" s="128"/>
      <c r="N35" s="216"/>
      <c r="O35" s="252">
        <f>(TabC[[#This Row],[förderfähiger 
Betrag nach Prüfung ÖIF (€)]]-TabC[[#This Row],[eingereichter
Betrag (€)]])*IF(TabC[[#This Row],[Stich-
probe]]&gt;0,1,0)</f>
        <v>0</v>
      </c>
      <c r="P35" s="215"/>
      <c r="Q35" s="215"/>
      <c r="R35" s="215"/>
      <c r="S35" s="253"/>
      <c r="T35" s="6"/>
      <c r="U35" s="6" t="str">
        <f>IF(ISERROR(VLOOKUP(TabC[[#This Row],[Grund für Differenz]],Datenquelle!$F$3:$G$17,2,FALSE)),"",VLOOKUP(TabC[[#This Row],[Grund für Differenz]],Datenquelle!$F$3:$G$17,2,FALSE))</f>
        <v/>
      </c>
      <c r="V35" s="253"/>
      <c r="W35" s="254"/>
      <c r="X35" s="254"/>
      <c r="Y35" s="254"/>
      <c r="Z35" s="254"/>
      <c r="AA35" s="254"/>
      <c r="AB35" s="254"/>
      <c r="AC35" s="254"/>
      <c r="AD35" s="300"/>
      <c r="AE35" s="2" t="str">
        <f>IF(OR(TabC[[#This Row],[eingereichter
Betrag (€)]]=0,TabC[[#This Row],[eingereichter
Betrag (€)]]=""),"",COUNTA($M$6:$M35)-COUNTIF(($M$6:$M35),0))</f>
        <v/>
      </c>
      <c r="AF35" s="255">
        <f t="shared" ca="1" si="0"/>
        <v>0.51807740222298138</v>
      </c>
      <c r="AG35" s="256">
        <f>IF(TabC[[#This Row],[Lfd.
Nr. f.
Stich-
probe]]&lt;&gt;"",TabC[[#This Row],[Zufalls-
zahl]],0)</f>
        <v>0</v>
      </c>
      <c r="AH35" s="257">
        <f>IF(TabC[[#This Row],[Stich-
probe]]&gt;0,IF(TabC[[#This Row],[Differenz
förderfähig/
eingereicht nach Prüfung ÖIF (€)]]&lt;&gt;0,1,0),0)</f>
        <v>0</v>
      </c>
      <c r="AI35" s="258">
        <f>IF(TabC[[#This Row],[Stich-
probe]]=0,0,TabC[[#This Row],[Stich-
probe]]*TabC[[#This Row],[Differenz
förderfähig/
eingereicht nach Prüfung ÖIF (€)]]/TabC[[#This Row],[eingereichter
Betrag (€)]]*-1)</f>
        <v>0</v>
      </c>
      <c r="AJ35" s="2"/>
    </row>
    <row r="36" spans="2:36" x14ac:dyDescent="0.2">
      <c r="B36" s="2"/>
      <c r="C36" s="251">
        <f>IF(TabC[[#This Row],[Zufalls-
zahl wenn
lfd. Nr.]]=0,0,IF(RANK(TabC[[#This Row],[Zufalls-
zahl wenn
lfd. Nr.]],TabC[Zufalls-
zahl wenn
lfd. Nr.])&lt;=TabC[[#Totals],[Zufalls-
zahl]],1,0))</f>
        <v>0</v>
      </c>
      <c r="D36" s="194" t="s">
        <v>25</v>
      </c>
      <c r="E36" s="207">
        <v>30</v>
      </c>
      <c r="F36" s="7"/>
      <c r="G36" s="17"/>
      <c r="H36" s="35"/>
      <c r="I36" s="101"/>
      <c r="J36" s="4"/>
      <c r="K36" s="4"/>
      <c r="L36" s="4"/>
      <c r="M36" s="128"/>
      <c r="N36" s="216"/>
      <c r="O36" s="252">
        <f>(TabC[[#This Row],[förderfähiger 
Betrag nach Prüfung ÖIF (€)]]-TabC[[#This Row],[eingereichter
Betrag (€)]])*IF(TabC[[#This Row],[Stich-
probe]]&gt;0,1,0)</f>
        <v>0</v>
      </c>
      <c r="P36" s="215"/>
      <c r="Q36" s="215"/>
      <c r="R36" s="215"/>
      <c r="S36" s="253"/>
      <c r="T36" s="6"/>
      <c r="U36" s="6" t="str">
        <f>IF(ISERROR(VLOOKUP(TabC[[#This Row],[Grund für Differenz]],Datenquelle!$F$3:$G$17,2,FALSE)),"",VLOOKUP(TabC[[#This Row],[Grund für Differenz]],Datenquelle!$F$3:$G$17,2,FALSE))</f>
        <v/>
      </c>
      <c r="V36" s="253"/>
      <c r="W36" s="254"/>
      <c r="X36" s="254"/>
      <c r="Y36" s="254"/>
      <c r="Z36" s="254"/>
      <c r="AA36" s="254"/>
      <c r="AB36" s="254"/>
      <c r="AC36" s="254"/>
      <c r="AD36" s="300"/>
      <c r="AE36" s="2" t="str">
        <f>IF(OR(TabC[[#This Row],[eingereichter
Betrag (€)]]=0,TabC[[#This Row],[eingereichter
Betrag (€)]]=""),"",COUNTA($M$6:$M36)-COUNTIF(($M$6:$M36),0))</f>
        <v/>
      </c>
      <c r="AF36" s="255">
        <f t="shared" ca="1" si="0"/>
        <v>0.27222030949137577</v>
      </c>
      <c r="AG36" s="256">
        <f>IF(TabC[[#This Row],[Lfd.
Nr. f.
Stich-
probe]]&lt;&gt;"",TabC[[#This Row],[Zufalls-
zahl]],0)</f>
        <v>0</v>
      </c>
      <c r="AH36" s="257">
        <f>IF(TabC[[#This Row],[Stich-
probe]]&gt;0,IF(TabC[[#This Row],[Differenz
förderfähig/
eingereicht nach Prüfung ÖIF (€)]]&lt;&gt;0,1,0),0)</f>
        <v>0</v>
      </c>
      <c r="AI36" s="258">
        <f>IF(TabC[[#This Row],[Stich-
probe]]=0,0,TabC[[#This Row],[Stich-
probe]]*TabC[[#This Row],[Differenz
förderfähig/
eingereicht nach Prüfung ÖIF (€)]]/TabC[[#This Row],[eingereichter
Betrag (€)]]*-1)</f>
        <v>0</v>
      </c>
      <c r="AJ36" s="2"/>
    </row>
    <row r="37" spans="2:36" x14ac:dyDescent="0.2">
      <c r="B37" s="2"/>
      <c r="C37" s="251">
        <f>IF(TabC[[#This Row],[Zufalls-
zahl wenn
lfd. Nr.]]=0,0,IF(RANK(TabC[[#This Row],[Zufalls-
zahl wenn
lfd. Nr.]],TabC[Zufalls-
zahl wenn
lfd. Nr.])&lt;=TabC[[#Totals],[Zufalls-
zahl]],1,0))</f>
        <v>0</v>
      </c>
      <c r="D37" s="194" t="s">
        <v>25</v>
      </c>
      <c r="E37" s="207">
        <v>31</v>
      </c>
      <c r="F37" s="7"/>
      <c r="G37" s="17"/>
      <c r="H37" s="35"/>
      <c r="I37" s="101"/>
      <c r="J37" s="4"/>
      <c r="K37" s="4"/>
      <c r="L37" s="4"/>
      <c r="M37" s="128"/>
      <c r="N37" s="216"/>
      <c r="O37" s="252">
        <f>(TabC[[#This Row],[förderfähiger 
Betrag nach Prüfung ÖIF (€)]]-TabC[[#This Row],[eingereichter
Betrag (€)]])*IF(TabC[[#This Row],[Stich-
probe]]&gt;0,1,0)</f>
        <v>0</v>
      </c>
      <c r="P37" s="215"/>
      <c r="Q37" s="215"/>
      <c r="R37" s="215"/>
      <c r="S37" s="253"/>
      <c r="T37" s="6"/>
      <c r="U37" s="6" t="str">
        <f>IF(ISERROR(VLOOKUP(TabC[[#This Row],[Grund für Differenz]],Datenquelle!$F$3:$G$17,2,FALSE)),"",VLOOKUP(TabC[[#This Row],[Grund für Differenz]],Datenquelle!$F$3:$G$17,2,FALSE))</f>
        <v/>
      </c>
      <c r="V37" s="253"/>
      <c r="W37" s="254"/>
      <c r="X37" s="254"/>
      <c r="Y37" s="254"/>
      <c r="Z37" s="254"/>
      <c r="AA37" s="254"/>
      <c r="AB37" s="254"/>
      <c r="AC37" s="254"/>
      <c r="AD37" s="300"/>
      <c r="AE37" s="2" t="str">
        <f>IF(OR(TabC[[#This Row],[eingereichter
Betrag (€)]]=0,TabC[[#This Row],[eingereichter
Betrag (€)]]=""),"",COUNTA($M$6:$M37)-COUNTIF(($M$6:$M37),0))</f>
        <v/>
      </c>
      <c r="AF37" s="255">
        <f t="shared" ca="1" si="0"/>
        <v>0.99687757452414383</v>
      </c>
      <c r="AG37" s="256">
        <f>IF(TabC[[#This Row],[Lfd.
Nr. f.
Stich-
probe]]&lt;&gt;"",TabC[[#This Row],[Zufalls-
zahl]],0)</f>
        <v>0</v>
      </c>
      <c r="AH37" s="257">
        <f>IF(TabC[[#This Row],[Stich-
probe]]&gt;0,IF(TabC[[#This Row],[Differenz
förderfähig/
eingereicht nach Prüfung ÖIF (€)]]&lt;&gt;0,1,0),0)</f>
        <v>0</v>
      </c>
      <c r="AI37" s="258">
        <f>IF(TabC[[#This Row],[Stich-
probe]]=0,0,TabC[[#This Row],[Stich-
probe]]*TabC[[#This Row],[Differenz
förderfähig/
eingereicht nach Prüfung ÖIF (€)]]/TabC[[#This Row],[eingereichter
Betrag (€)]]*-1)</f>
        <v>0</v>
      </c>
      <c r="AJ37" s="2"/>
    </row>
    <row r="38" spans="2:36" x14ac:dyDescent="0.2">
      <c r="B38" s="2"/>
      <c r="C38" s="251">
        <f>IF(TabC[[#This Row],[Zufalls-
zahl wenn
lfd. Nr.]]=0,0,IF(RANK(TabC[[#This Row],[Zufalls-
zahl wenn
lfd. Nr.]],TabC[Zufalls-
zahl wenn
lfd. Nr.])&lt;=TabC[[#Totals],[Zufalls-
zahl]],1,0))</f>
        <v>0</v>
      </c>
      <c r="D38" s="194" t="s">
        <v>25</v>
      </c>
      <c r="E38" s="207">
        <v>32</v>
      </c>
      <c r="F38" s="7"/>
      <c r="G38" s="17"/>
      <c r="H38" s="35"/>
      <c r="I38" s="101"/>
      <c r="J38" s="4"/>
      <c r="K38" s="4"/>
      <c r="L38" s="4"/>
      <c r="M38" s="128"/>
      <c r="N38" s="216"/>
      <c r="O38" s="252">
        <f>(TabC[[#This Row],[förderfähiger 
Betrag nach Prüfung ÖIF (€)]]-TabC[[#This Row],[eingereichter
Betrag (€)]])*IF(TabC[[#This Row],[Stich-
probe]]&gt;0,1,0)</f>
        <v>0</v>
      </c>
      <c r="P38" s="215"/>
      <c r="Q38" s="215"/>
      <c r="R38" s="215"/>
      <c r="S38" s="253"/>
      <c r="T38" s="6"/>
      <c r="U38" s="6" t="str">
        <f>IF(ISERROR(VLOOKUP(TabC[[#This Row],[Grund für Differenz]],Datenquelle!$F$3:$G$17,2,FALSE)),"",VLOOKUP(TabC[[#This Row],[Grund für Differenz]],Datenquelle!$F$3:$G$17,2,FALSE))</f>
        <v/>
      </c>
      <c r="V38" s="253"/>
      <c r="W38" s="254"/>
      <c r="X38" s="254"/>
      <c r="Y38" s="254"/>
      <c r="Z38" s="254"/>
      <c r="AA38" s="254"/>
      <c r="AB38" s="254"/>
      <c r="AC38" s="254"/>
      <c r="AD38" s="300"/>
      <c r="AE38" s="2" t="str">
        <f>IF(OR(TabC[[#This Row],[eingereichter
Betrag (€)]]=0,TabC[[#This Row],[eingereichter
Betrag (€)]]=""),"",COUNTA($M$6:$M38)-COUNTIF(($M$6:$M38),0))</f>
        <v/>
      </c>
      <c r="AF38" s="255">
        <f t="shared" ca="1" si="0"/>
        <v>0.37793993583288377</v>
      </c>
      <c r="AG38" s="256">
        <f>IF(TabC[[#This Row],[Lfd.
Nr. f.
Stich-
probe]]&lt;&gt;"",TabC[[#This Row],[Zufalls-
zahl]],0)</f>
        <v>0</v>
      </c>
      <c r="AH38" s="257">
        <f>IF(TabC[[#This Row],[Stich-
probe]]&gt;0,IF(TabC[[#This Row],[Differenz
förderfähig/
eingereicht nach Prüfung ÖIF (€)]]&lt;&gt;0,1,0),0)</f>
        <v>0</v>
      </c>
      <c r="AI38" s="258">
        <f>IF(TabC[[#This Row],[Stich-
probe]]=0,0,TabC[[#This Row],[Stich-
probe]]*TabC[[#This Row],[Differenz
förderfähig/
eingereicht nach Prüfung ÖIF (€)]]/TabC[[#This Row],[eingereichter
Betrag (€)]]*-1)</f>
        <v>0</v>
      </c>
      <c r="AJ38" s="2"/>
    </row>
    <row r="39" spans="2:36" x14ac:dyDescent="0.2">
      <c r="B39" s="2"/>
      <c r="C39" s="251">
        <f>IF(TabC[[#This Row],[Zufalls-
zahl wenn
lfd. Nr.]]=0,0,IF(RANK(TabC[[#This Row],[Zufalls-
zahl wenn
lfd. Nr.]],TabC[Zufalls-
zahl wenn
lfd. Nr.])&lt;=TabC[[#Totals],[Zufalls-
zahl]],1,0))</f>
        <v>0</v>
      </c>
      <c r="D39" s="194" t="s">
        <v>25</v>
      </c>
      <c r="E39" s="207">
        <v>33</v>
      </c>
      <c r="F39" s="7"/>
      <c r="G39" s="17"/>
      <c r="H39" s="35"/>
      <c r="I39" s="101"/>
      <c r="J39" s="4"/>
      <c r="K39" s="4"/>
      <c r="L39" s="4"/>
      <c r="M39" s="128"/>
      <c r="N39" s="216"/>
      <c r="O39" s="252">
        <f>(TabC[[#This Row],[förderfähiger 
Betrag nach Prüfung ÖIF (€)]]-TabC[[#This Row],[eingereichter
Betrag (€)]])*IF(TabC[[#This Row],[Stich-
probe]]&gt;0,1,0)</f>
        <v>0</v>
      </c>
      <c r="P39" s="215"/>
      <c r="Q39" s="215"/>
      <c r="R39" s="215"/>
      <c r="S39" s="253"/>
      <c r="T39" s="6"/>
      <c r="U39" s="6" t="str">
        <f>IF(ISERROR(VLOOKUP(TabC[[#This Row],[Grund für Differenz]],Datenquelle!$F$3:$G$17,2,FALSE)),"",VLOOKUP(TabC[[#This Row],[Grund für Differenz]],Datenquelle!$F$3:$G$17,2,FALSE))</f>
        <v/>
      </c>
      <c r="V39" s="253"/>
      <c r="W39" s="254"/>
      <c r="X39" s="254"/>
      <c r="Y39" s="254"/>
      <c r="Z39" s="254"/>
      <c r="AA39" s="254"/>
      <c r="AB39" s="254"/>
      <c r="AC39" s="254"/>
      <c r="AD39" s="300"/>
      <c r="AE39" s="2" t="str">
        <f>IF(OR(TabC[[#This Row],[eingereichter
Betrag (€)]]=0,TabC[[#This Row],[eingereichter
Betrag (€)]]=""),"",COUNTA($M$6:$M39)-COUNTIF(($M$6:$M39),0))</f>
        <v/>
      </c>
      <c r="AF39" s="255">
        <f t="shared" ca="1" si="0"/>
        <v>0.97454602624761288</v>
      </c>
      <c r="AG39" s="256">
        <f>IF(TabC[[#This Row],[Lfd.
Nr. f.
Stich-
probe]]&lt;&gt;"",TabC[[#This Row],[Zufalls-
zahl]],0)</f>
        <v>0</v>
      </c>
      <c r="AH39" s="257">
        <f>IF(TabC[[#This Row],[Stich-
probe]]&gt;0,IF(TabC[[#This Row],[Differenz
förderfähig/
eingereicht nach Prüfung ÖIF (€)]]&lt;&gt;0,1,0),0)</f>
        <v>0</v>
      </c>
      <c r="AI39" s="258">
        <f>IF(TabC[[#This Row],[Stich-
probe]]=0,0,TabC[[#This Row],[Stich-
probe]]*TabC[[#This Row],[Differenz
förderfähig/
eingereicht nach Prüfung ÖIF (€)]]/TabC[[#This Row],[eingereichter
Betrag (€)]]*-1)</f>
        <v>0</v>
      </c>
      <c r="AJ39" s="2"/>
    </row>
    <row r="40" spans="2:36" x14ac:dyDescent="0.2">
      <c r="B40" s="2"/>
      <c r="C40" s="251">
        <f>IF(TabC[[#This Row],[Zufalls-
zahl wenn
lfd. Nr.]]=0,0,IF(RANK(TabC[[#This Row],[Zufalls-
zahl wenn
lfd. Nr.]],TabC[Zufalls-
zahl wenn
lfd. Nr.])&lt;=TabC[[#Totals],[Zufalls-
zahl]],1,0))</f>
        <v>0</v>
      </c>
      <c r="D40" s="194" t="s">
        <v>25</v>
      </c>
      <c r="E40" s="207">
        <v>34</v>
      </c>
      <c r="F40" s="7"/>
      <c r="G40" s="17"/>
      <c r="H40" s="35"/>
      <c r="I40" s="101"/>
      <c r="J40" s="4"/>
      <c r="K40" s="4"/>
      <c r="L40" s="4"/>
      <c r="M40" s="128"/>
      <c r="N40" s="216"/>
      <c r="O40" s="252">
        <f>(TabC[[#This Row],[förderfähiger 
Betrag nach Prüfung ÖIF (€)]]-TabC[[#This Row],[eingereichter
Betrag (€)]])*IF(TabC[[#This Row],[Stich-
probe]]&gt;0,1,0)</f>
        <v>0</v>
      </c>
      <c r="P40" s="215"/>
      <c r="Q40" s="215"/>
      <c r="R40" s="215"/>
      <c r="S40" s="253"/>
      <c r="T40" s="6"/>
      <c r="U40" s="6" t="str">
        <f>IF(ISERROR(VLOOKUP(TabC[[#This Row],[Grund für Differenz]],Datenquelle!$F$3:$G$17,2,FALSE)),"",VLOOKUP(TabC[[#This Row],[Grund für Differenz]],Datenquelle!$F$3:$G$17,2,FALSE))</f>
        <v/>
      </c>
      <c r="V40" s="253"/>
      <c r="W40" s="254"/>
      <c r="X40" s="254"/>
      <c r="Y40" s="254"/>
      <c r="Z40" s="254"/>
      <c r="AA40" s="254"/>
      <c r="AB40" s="254"/>
      <c r="AC40" s="254"/>
      <c r="AD40" s="300"/>
      <c r="AE40" s="2" t="str">
        <f>IF(OR(TabC[[#This Row],[eingereichter
Betrag (€)]]=0,TabC[[#This Row],[eingereichter
Betrag (€)]]=""),"",COUNTA($M$6:$M40)-COUNTIF(($M$6:$M40),0))</f>
        <v/>
      </c>
      <c r="AF40" s="255">
        <f t="shared" ca="1" si="0"/>
        <v>0.40673635460622293</v>
      </c>
      <c r="AG40" s="256">
        <f>IF(TabC[[#This Row],[Lfd.
Nr. f.
Stich-
probe]]&lt;&gt;"",TabC[[#This Row],[Zufalls-
zahl]],0)</f>
        <v>0</v>
      </c>
      <c r="AH40" s="257">
        <f>IF(TabC[[#This Row],[Stich-
probe]]&gt;0,IF(TabC[[#This Row],[Differenz
förderfähig/
eingereicht nach Prüfung ÖIF (€)]]&lt;&gt;0,1,0),0)</f>
        <v>0</v>
      </c>
      <c r="AI40" s="258">
        <f>IF(TabC[[#This Row],[Stich-
probe]]=0,0,TabC[[#This Row],[Stich-
probe]]*TabC[[#This Row],[Differenz
förderfähig/
eingereicht nach Prüfung ÖIF (€)]]/TabC[[#This Row],[eingereichter
Betrag (€)]]*-1)</f>
        <v>0</v>
      </c>
      <c r="AJ40" s="2"/>
    </row>
    <row r="41" spans="2:36" x14ac:dyDescent="0.2">
      <c r="B41" s="2"/>
      <c r="C41" s="251">
        <f>IF(TabC[[#This Row],[Zufalls-
zahl wenn
lfd. Nr.]]=0,0,IF(RANK(TabC[[#This Row],[Zufalls-
zahl wenn
lfd. Nr.]],TabC[Zufalls-
zahl wenn
lfd. Nr.])&lt;=TabC[[#Totals],[Zufalls-
zahl]],1,0))</f>
        <v>0</v>
      </c>
      <c r="D41" s="194" t="s">
        <v>25</v>
      </c>
      <c r="E41" s="207">
        <v>35</v>
      </c>
      <c r="F41" s="7"/>
      <c r="G41" s="17"/>
      <c r="H41" s="35"/>
      <c r="I41" s="101"/>
      <c r="J41" s="4"/>
      <c r="K41" s="4"/>
      <c r="L41" s="4"/>
      <c r="M41" s="128"/>
      <c r="N41" s="216"/>
      <c r="O41" s="252">
        <f>(TabC[[#This Row],[förderfähiger 
Betrag nach Prüfung ÖIF (€)]]-TabC[[#This Row],[eingereichter
Betrag (€)]])*IF(TabC[[#This Row],[Stich-
probe]]&gt;0,1,0)</f>
        <v>0</v>
      </c>
      <c r="P41" s="215"/>
      <c r="Q41" s="215"/>
      <c r="R41" s="215"/>
      <c r="S41" s="253"/>
      <c r="T41" s="6"/>
      <c r="U41" s="6" t="str">
        <f>IF(ISERROR(VLOOKUP(TabC[[#This Row],[Grund für Differenz]],Datenquelle!$F$3:$G$17,2,FALSE)),"",VLOOKUP(TabC[[#This Row],[Grund für Differenz]],Datenquelle!$F$3:$G$17,2,FALSE))</f>
        <v/>
      </c>
      <c r="V41" s="253"/>
      <c r="W41" s="254"/>
      <c r="X41" s="254"/>
      <c r="Y41" s="254"/>
      <c r="Z41" s="254"/>
      <c r="AA41" s="254"/>
      <c r="AB41" s="254"/>
      <c r="AC41" s="254"/>
      <c r="AD41" s="300"/>
      <c r="AE41" s="2" t="str">
        <f>IF(OR(TabC[[#This Row],[eingereichter
Betrag (€)]]=0,TabC[[#This Row],[eingereichter
Betrag (€)]]=""),"",COUNTA($M$6:$M41)-COUNTIF(($M$6:$M41),0))</f>
        <v/>
      </c>
      <c r="AF41" s="255">
        <f t="shared" ca="1" si="0"/>
        <v>0.64581934646444028</v>
      </c>
      <c r="AG41" s="256">
        <f>IF(TabC[[#This Row],[Lfd.
Nr. f.
Stich-
probe]]&lt;&gt;"",TabC[[#This Row],[Zufalls-
zahl]],0)</f>
        <v>0</v>
      </c>
      <c r="AH41" s="257">
        <f>IF(TabC[[#This Row],[Stich-
probe]]&gt;0,IF(TabC[[#This Row],[Differenz
förderfähig/
eingereicht nach Prüfung ÖIF (€)]]&lt;&gt;0,1,0),0)</f>
        <v>0</v>
      </c>
      <c r="AI41" s="258">
        <f>IF(TabC[[#This Row],[Stich-
probe]]=0,0,TabC[[#This Row],[Stich-
probe]]*TabC[[#This Row],[Differenz
förderfähig/
eingereicht nach Prüfung ÖIF (€)]]/TabC[[#This Row],[eingereichter
Betrag (€)]]*-1)</f>
        <v>0</v>
      </c>
      <c r="AJ41" s="2"/>
    </row>
    <row r="42" spans="2:36" x14ac:dyDescent="0.2">
      <c r="B42" s="2"/>
      <c r="C42" s="251">
        <f>IF(TabC[[#This Row],[Zufalls-
zahl wenn
lfd. Nr.]]=0,0,IF(RANK(TabC[[#This Row],[Zufalls-
zahl wenn
lfd. Nr.]],TabC[Zufalls-
zahl wenn
lfd. Nr.])&lt;=TabC[[#Totals],[Zufalls-
zahl]],1,0))</f>
        <v>0</v>
      </c>
      <c r="D42" s="194" t="s">
        <v>25</v>
      </c>
      <c r="E42" s="207">
        <v>36</v>
      </c>
      <c r="F42" s="7"/>
      <c r="G42" s="17"/>
      <c r="H42" s="35"/>
      <c r="I42" s="101"/>
      <c r="J42" s="4"/>
      <c r="K42" s="4"/>
      <c r="L42" s="4"/>
      <c r="M42" s="128"/>
      <c r="N42" s="216"/>
      <c r="O42" s="252">
        <f>(TabC[[#This Row],[förderfähiger 
Betrag nach Prüfung ÖIF (€)]]-TabC[[#This Row],[eingereichter
Betrag (€)]])*IF(TabC[[#This Row],[Stich-
probe]]&gt;0,1,0)</f>
        <v>0</v>
      </c>
      <c r="P42" s="215"/>
      <c r="Q42" s="215"/>
      <c r="R42" s="215"/>
      <c r="S42" s="253"/>
      <c r="T42" s="6"/>
      <c r="U42" s="6" t="str">
        <f>IF(ISERROR(VLOOKUP(TabC[[#This Row],[Grund für Differenz]],Datenquelle!$F$3:$G$17,2,FALSE)),"",VLOOKUP(TabC[[#This Row],[Grund für Differenz]],Datenquelle!$F$3:$G$17,2,FALSE))</f>
        <v/>
      </c>
      <c r="V42" s="253"/>
      <c r="W42" s="254"/>
      <c r="X42" s="254"/>
      <c r="Y42" s="254"/>
      <c r="Z42" s="254"/>
      <c r="AA42" s="254"/>
      <c r="AB42" s="254"/>
      <c r="AC42" s="254"/>
      <c r="AD42" s="300"/>
      <c r="AE42" s="2" t="str">
        <f>IF(OR(TabC[[#This Row],[eingereichter
Betrag (€)]]=0,TabC[[#This Row],[eingereichter
Betrag (€)]]=""),"",COUNTA($M$6:$M42)-COUNTIF(($M$6:$M42),0))</f>
        <v/>
      </c>
      <c r="AF42" s="255">
        <f t="shared" ca="1" si="0"/>
        <v>0.50655141874754028</v>
      </c>
      <c r="AG42" s="256">
        <f>IF(TabC[[#This Row],[Lfd.
Nr. f.
Stich-
probe]]&lt;&gt;"",TabC[[#This Row],[Zufalls-
zahl]],0)</f>
        <v>0</v>
      </c>
      <c r="AH42" s="257">
        <f>IF(TabC[[#This Row],[Stich-
probe]]&gt;0,IF(TabC[[#This Row],[Differenz
förderfähig/
eingereicht nach Prüfung ÖIF (€)]]&lt;&gt;0,1,0),0)</f>
        <v>0</v>
      </c>
      <c r="AI42" s="258">
        <f>IF(TabC[[#This Row],[Stich-
probe]]=0,0,TabC[[#This Row],[Stich-
probe]]*TabC[[#This Row],[Differenz
förderfähig/
eingereicht nach Prüfung ÖIF (€)]]/TabC[[#This Row],[eingereichter
Betrag (€)]]*-1)</f>
        <v>0</v>
      </c>
      <c r="AJ42" s="2"/>
    </row>
    <row r="43" spans="2:36" x14ac:dyDescent="0.2">
      <c r="B43" s="2"/>
      <c r="C43" s="251">
        <f>IF(TabC[[#This Row],[Zufalls-
zahl wenn
lfd. Nr.]]=0,0,IF(RANK(TabC[[#This Row],[Zufalls-
zahl wenn
lfd. Nr.]],TabC[Zufalls-
zahl wenn
lfd. Nr.])&lt;=TabC[[#Totals],[Zufalls-
zahl]],1,0))</f>
        <v>0</v>
      </c>
      <c r="D43" s="194" t="s">
        <v>25</v>
      </c>
      <c r="E43" s="207">
        <v>37</v>
      </c>
      <c r="F43" s="7"/>
      <c r="G43" s="17"/>
      <c r="H43" s="35"/>
      <c r="I43" s="101"/>
      <c r="J43" s="4"/>
      <c r="K43" s="4"/>
      <c r="L43" s="4"/>
      <c r="M43" s="128"/>
      <c r="N43" s="216"/>
      <c r="O43" s="252">
        <f>(TabC[[#This Row],[förderfähiger 
Betrag nach Prüfung ÖIF (€)]]-TabC[[#This Row],[eingereichter
Betrag (€)]])*IF(TabC[[#This Row],[Stich-
probe]]&gt;0,1,0)</f>
        <v>0</v>
      </c>
      <c r="P43" s="215"/>
      <c r="Q43" s="215"/>
      <c r="R43" s="215"/>
      <c r="S43" s="253"/>
      <c r="T43" s="6"/>
      <c r="U43" s="6" t="str">
        <f>IF(ISERROR(VLOOKUP(TabC[[#This Row],[Grund für Differenz]],Datenquelle!$F$3:$G$17,2,FALSE)),"",VLOOKUP(TabC[[#This Row],[Grund für Differenz]],Datenquelle!$F$3:$G$17,2,FALSE))</f>
        <v/>
      </c>
      <c r="V43" s="253"/>
      <c r="W43" s="254"/>
      <c r="X43" s="254"/>
      <c r="Y43" s="254"/>
      <c r="Z43" s="254"/>
      <c r="AA43" s="254"/>
      <c r="AB43" s="254"/>
      <c r="AC43" s="254"/>
      <c r="AD43" s="300"/>
      <c r="AE43" s="2" t="str">
        <f>IF(OR(TabC[[#This Row],[eingereichter
Betrag (€)]]=0,TabC[[#This Row],[eingereichter
Betrag (€)]]=""),"",COUNTA($M$6:$M43)-COUNTIF(($M$6:$M43),0))</f>
        <v/>
      </c>
      <c r="AF43" s="255">
        <f t="shared" ca="1" si="0"/>
        <v>3.6959800071821314E-2</v>
      </c>
      <c r="AG43" s="256">
        <f>IF(TabC[[#This Row],[Lfd.
Nr. f.
Stich-
probe]]&lt;&gt;"",TabC[[#This Row],[Zufalls-
zahl]],0)</f>
        <v>0</v>
      </c>
      <c r="AH43" s="257">
        <f>IF(TabC[[#This Row],[Stich-
probe]]&gt;0,IF(TabC[[#This Row],[Differenz
förderfähig/
eingereicht nach Prüfung ÖIF (€)]]&lt;&gt;0,1,0),0)</f>
        <v>0</v>
      </c>
      <c r="AI43" s="258">
        <f>IF(TabC[[#This Row],[Stich-
probe]]=0,0,TabC[[#This Row],[Stich-
probe]]*TabC[[#This Row],[Differenz
förderfähig/
eingereicht nach Prüfung ÖIF (€)]]/TabC[[#This Row],[eingereichter
Betrag (€)]]*-1)</f>
        <v>0</v>
      </c>
      <c r="AJ43" s="2"/>
    </row>
    <row r="44" spans="2:36" x14ac:dyDescent="0.2">
      <c r="B44" s="2"/>
      <c r="C44" s="251">
        <f>IF(TabC[[#This Row],[Zufalls-
zahl wenn
lfd. Nr.]]=0,0,IF(RANK(TabC[[#This Row],[Zufalls-
zahl wenn
lfd. Nr.]],TabC[Zufalls-
zahl wenn
lfd. Nr.])&lt;=TabC[[#Totals],[Zufalls-
zahl]],1,0))</f>
        <v>0</v>
      </c>
      <c r="D44" s="194" t="s">
        <v>25</v>
      </c>
      <c r="E44" s="207">
        <v>38</v>
      </c>
      <c r="F44" s="7"/>
      <c r="G44" s="17"/>
      <c r="H44" s="35"/>
      <c r="I44" s="101"/>
      <c r="J44" s="4"/>
      <c r="K44" s="4"/>
      <c r="L44" s="4"/>
      <c r="M44" s="128"/>
      <c r="N44" s="216"/>
      <c r="O44" s="252">
        <f>(TabC[[#This Row],[förderfähiger 
Betrag nach Prüfung ÖIF (€)]]-TabC[[#This Row],[eingereichter
Betrag (€)]])*IF(TabC[[#This Row],[Stich-
probe]]&gt;0,1,0)</f>
        <v>0</v>
      </c>
      <c r="P44" s="215"/>
      <c r="Q44" s="215"/>
      <c r="R44" s="215"/>
      <c r="S44" s="253"/>
      <c r="T44" s="6"/>
      <c r="U44" s="6" t="str">
        <f>IF(ISERROR(VLOOKUP(TabC[[#This Row],[Grund für Differenz]],Datenquelle!$F$3:$G$17,2,FALSE)),"",VLOOKUP(TabC[[#This Row],[Grund für Differenz]],Datenquelle!$F$3:$G$17,2,FALSE))</f>
        <v/>
      </c>
      <c r="V44" s="253"/>
      <c r="W44" s="254"/>
      <c r="X44" s="254"/>
      <c r="Y44" s="254"/>
      <c r="Z44" s="254"/>
      <c r="AA44" s="254"/>
      <c r="AB44" s="254"/>
      <c r="AC44" s="254"/>
      <c r="AD44" s="300"/>
      <c r="AE44" s="2" t="str">
        <f>IF(OR(TabC[[#This Row],[eingereichter
Betrag (€)]]=0,TabC[[#This Row],[eingereichter
Betrag (€)]]=""),"",COUNTA($M$6:$M44)-COUNTIF(($M$6:$M44),0))</f>
        <v/>
      </c>
      <c r="AF44" s="255">
        <f t="shared" ca="1" si="0"/>
        <v>0.94411736245744782</v>
      </c>
      <c r="AG44" s="256">
        <f>IF(TabC[[#This Row],[Lfd.
Nr. f.
Stich-
probe]]&lt;&gt;"",TabC[[#This Row],[Zufalls-
zahl]],0)</f>
        <v>0</v>
      </c>
      <c r="AH44" s="257">
        <f>IF(TabC[[#This Row],[Stich-
probe]]&gt;0,IF(TabC[[#This Row],[Differenz
förderfähig/
eingereicht nach Prüfung ÖIF (€)]]&lt;&gt;0,1,0),0)</f>
        <v>0</v>
      </c>
      <c r="AI44" s="258">
        <f>IF(TabC[[#This Row],[Stich-
probe]]=0,0,TabC[[#This Row],[Stich-
probe]]*TabC[[#This Row],[Differenz
förderfähig/
eingereicht nach Prüfung ÖIF (€)]]/TabC[[#This Row],[eingereichter
Betrag (€)]]*-1)</f>
        <v>0</v>
      </c>
      <c r="AJ44" s="2"/>
    </row>
    <row r="45" spans="2:36" x14ac:dyDescent="0.2">
      <c r="B45" s="2"/>
      <c r="C45" s="251">
        <f>IF(TabC[[#This Row],[Zufalls-
zahl wenn
lfd. Nr.]]=0,0,IF(RANK(TabC[[#This Row],[Zufalls-
zahl wenn
lfd. Nr.]],TabC[Zufalls-
zahl wenn
lfd. Nr.])&lt;=TabC[[#Totals],[Zufalls-
zahl]],1,0))</f>
        <v>0</v>
      </c>
      <c r="D45" s="194" t="s">
        <v>25</v>
      </c>
      <c r="E45" s="207">
        <v>39</v>
      </c>
      <c r="F45" s="7"/>
      <c r="G45" s="17"/>
      <c r="H45" s="35"/>
      <c r="I45" s="101"/>
      <c r="J45" s="4"/>
      <c r="K45" s="4"/>
      <c r="L45" s="4"/>
      <c r="M45" s="128"/>
      <c r="N45" s="216"/>
      <c r="O45" s="252">
        <f>(TabC[[#This Row],[förderfähiger 
Betrag nach Prüfung ÖIF (€)]]-TabC[[#This Row],[eingereichter
Betrag (€)]])*IF(TabC[[#This Row],[Stich-
probe]]&gt;0,1,0)</f>
        <v>0</v>
      </c>
      <c r="P45" s="215"/>
      <c r="Q45" s="215"/>
      <c r="R45" s="215"/>
      <c r="S45" s="253"/>
      <c r="T45" s="6"/>
      <c r="U45" s="6" t="str">
        <f>IF(ISERROR(VLOOKUP(TabC[[#This Row],[Grund für Differenz]],Datenquelle!$F$3:$G$17,2,FALSE)),"",VLOOKUP(TabC[[#This Row],[Grund für Differenz]],Datenquelle!$F$3:$G$17,2,FALSE))</f>
        <v/>
      </c>
      <c r="V45" s="253"/>
      <c r="W45" s="254"/>
      <c r="X45" s="254"/>
      <c r="Y45" s="254"/>
      <c r="Z45" s="254"/>
      <c r="AA45" s="254"/>
      <c r="AB45" s="254"/>
      <c r="AC45" s="254"/>
      <c r="AD45" s="300"/>
      <c r="AE45" s="2" t="str">
        <f>IF(OR(TabC[[#This Row],[eingereichter
Betrag (€)]]=0,TabC[[#This Row],[eingereichter
Betrag (€)]]=""),"",COUNTA($M$6:$M45)-COUNTIF(($M$6:$M45),0))</f>
        <v/>
      </c>
      <c r="AF45" s="255">
        <f t="shared" ca="1" si="0"/>
        <v>0.38754060025885007</v>
      </c>
      <c r="AG45" s="256">
        <f>IF(TabC[[#This Row],[Lfd.
Nr. f.
Stich-
probe]]&lt;&gt;"",TabC[[#This Row],[Zufalls-
zahl]],0)</f>
        <v>0</v>
      </c>
      <c r="AH45" s="257">
        <f>IF(TabC[[#This Row],[Stich-
probe]]&gt;0,IF(TabC[[#This Row],[Differenz
förderfähig/
eingereicht nach Prüfung ÖIF (€)]]&lt;&gt;0,1,0),0)</f>
        <v>0</v>
      </c>
      <c r="AI45" s="258">
        <f>IF(TabC[[#This Row],[Stich-
probe]]=0,0,TabC[[#This Row],[Stich-
probe]]*TabC[[#This Row],[Differenz
förderfähig/
eingereicht nach Prüfung ÖIF (€)]]/TabC[[#This Row],[eingereichter
Betrag (€)]]*-1)</f>
        <v>0</v>
      </c>
      <c r="AJ45" s="2"/>
    </row>
    <row r="46" spans="2:36" x14ac:dyDescent="0.2">
      <c r="B46" s="2"/>
      <c r="C46" s="251">
        <f>IF(TabC[[#This Row],[Zufalls-
zahl wenn
lfd. Nr.]]=0,0,IF(RANK(TabC[[#This Row],[Zufalls-
zahl wenn
lfd. Nr.]],TabC[Zufalls-
zahl wenn
lfd. Nr.])&lt;=TabC[[#Totals],[Zufalls-
zahl]],1,0))</f>
        <v>0</v>
      </c>
      <c r="D46" s="194" t="s">
        <v>25</v>
      </c>
      <c r="E46" s="207">
        <v>40</v>
      </c>
      <c r="F46" s="7"/>
      <c r="G46" s="17"/>
      <c r="H46" s="35"/>
      <c r="I46" s="101"/>
      <c r="J46" s="4"/>
      <c r="K46" s="4"/>
      <c r="L46" s="4"/>
      <c r="M46" s="128"/>
      <c r="N46" s="216"/>
      <c r="O46" s="252">
        <f>(TabC[[#This Row],[förderfähiger 
Betrag nach Prüfung ÖIF (€)]]-TabC[[#This Row],[eingereichter
Betrag (€)]])*IF(TabC[[#This Row],[Stich-
probe]]&gt;0,1,0)</f>
        <v>0</v>
      </c>
      <c r="P46" s="215"/>
      <c r="Q46" s="215"/>
      <c r="R46" s="215"/>
      <c r="S46" s="253"/>
      <c r="T46" s="6"/>
      <c r="U46" s="6" t="str">
        <f>IF(ISERROR(VLOOKUP(TabC[[#This Row],[Grund für Differenz]],Datenquelle!$F$3:$G$17,2,FALSE)),"",VLOOKUP(TabC[[#This Row],[Grund für Differenz]],Datenquelle!$F$3:$G$17,2,FALSE))</f>
        <v/>
      </c>
      <c r="V46" s="253"/>
      <c r="W46" s="254"/>
      <c r="X46" s="254"/>
      <c r="Y46" s="254"/>
      <c r="Z46" s="254"/>
      <c r="AA46" s="254"/>
      <c r="AB46" s="254"/>
      <c r="AC46" s="254"/>
      <c r="AD46" s="300"/>
      <c r="AE46" s="2" t="str">
        <f>IF(OR(TabC[[#This Row],[eingereichter
Betrag (€)]]=0,TabC[[#This Row],[eingereichter
Betrag (€)]]=""),"",COUNTA($M$6:$M46)-COUNTIF(($M$6:$M46),0))</f>
        <v/>
      </c>
      <c r="AF46" s="255">
        <f t="shared" ca="1" si="0"/>
        <v>0.35414855191461048</v>
      </c>
      <c r="AG46" s="256">
        <f>IF(TabC[[#This Row],[Lfd.
Nr. f.
Stich-
probe]]&lt;&gt;"",TabC[[#This Row],[Zufalls-
zahl]],0)</f>
        <v>0</v>
      </c>
      <c r="AH46" s="257">
        <f>IF(TabC[[#This Row],[Stich-
probe]]&gt;0,IF(TabC[[#This Row],[Differenz
förderfähig/
eingereicht nach Prüfung ÖIF (€)]]&lt;&gt;0,1,0),0)</f>
        <v>0</v>
      </c>
      <c r="AI46" s="258">
        <f>IF(TabC[[#This Row],[Stich-
probe]]=0,0,TabC[[#This Row],[Stich-
probe]]*TabC[[#This Row],[Differenz
förderfähig/
eingereicht nach Prüfung ÖIF (€)]]/TabC[[#This Row],[eingereichter
Betrag (€)]]*-1)</f>
        <v>0</v>
      </c>
      <c r="AJ46" s="2"/>
    </row>
    <row r="47" spans="2:36" x14ac:dyDescent="0.2">
      <c r="B47" s="2"/>
      <c r="C47" s="251">
        <f>IF(TabC[[#This Row],[Zufalls-
zahl wenn
lfd. Nr.]]=0,0,IF(RANK(TabC[[#This Row],[Zufalls-
zahl wenn
lfd. Nr.]],TabC[Zufalls-
zahl wenn
lfd. Nr.])&lt;=TabC[[#Totals],[Zufalls-
zahl]],1,0))</f>
        <v>0</v>
      </c>
      <c r="D47" s="194" t="s">
        <v>25</v>
      </c>
      <c r="E47" s="207">
        <v>41</v>
      </c>
      <c r="F47" s="7"/>
      <c r="G47" s="17"/>
      <c r="H47" s="35"/>
      <c r="I47" s="101"/>
      <c r="J47" s="4"/>
      <c r="K47" s="4"/>
      <c r="L47" s="4"/>
      <c r="M47" s="128"/>
      <c r="N47" s="216"/>
      <c r="O47" s="252">
        <f>(TabC[[#This Row],[förderfähiger 
Betrag nach Prüfung ÖIF (€)]]-TabC[[#This Row],[eingereichter
Betrag (€)]])*IF(TabC[[#This Row],[Stich-
probe]]&gt;0,1,0)</f>
        <v>0</v>
      </c>
      <c r="P47" s="215"/>
      <c r="Q47" s="215"/>
      <c r="R47" s="215"/>
      <c r="S47" s="253"/>
      <c r="T47" s="6"/>
      <c r="U47" s="6" t="str">
        <f>IF(ISERROR(VLOOKUP(TabC[[#This Row],[Grund für Differenz]],Datenquelle!$F$3:$G$17,2,FALSE)),"",VLOOKUP(TabC[[#This Row],[Grund für Differenz]],Datenquelle!$F$3:$G$17,2,FALSE))</f>
        <v/>
      </c>
      <c r="V47" s="253"/>
      <c r="W47" s="254"/>
      <c r="X47" s="254"/>
      <c r="Y47" s="254"/>
      <c r="Z47" s="254"/>
      <c r="AA47" s="254"/>
      <c r="AB47" s="254"/>
      <c r="AC47" s="254"/>
      <c r="AD47" s="300"/>
      <c r="AE47" s="2" t="str">
        <f>IF(OR(TabC[[#This Row],[eingereichter
Betrag (€)]]=0,TabC[[#This Row],[eingereichter
Betrag (€)]]=""),"",COUNTA($M$6:$M47)-COUNTIF(($M$6:$M47),0))</f>
        <v/>
      </c>
      <c r="AF47" s="255">
        <f t="shared" ca="1" si="0"/>
        <v>0.93534905778627064</v>
      </c>
      <c r="AG47" s="256">
        <f>IF(TabC[[#This Row],[Lfd.
Nr. f.
Stich-
probe]]&lt;&gt;"",TabC[[#This Row],[Zufalls-
zahl]],0)</f>
        <v>0</v>
      </c>
      <c r="AH47" s="257">
        <f>IF(TabC[[#This Row],[Stich-
probe]]&gt;0,IF(TabC[[#This Row],[Differenz
förderfähig/
eingereicht nach Prüfung ÖIF (€)]]&lt;&gt;0,1,0),0)</f>
        <v>0</v>
      </c>
      <c r="AI47" s="258">
        <f>IF(TabC[[#This Row],[Stich-
probe]]=0,0,TabC[[#This Row],[Stich-
probe]]*TabC[[#This Row],[Differenz
förderfähig/
eingereicht nach Prüfung ÖIF (€)]]/TabC[[#This Row],[eingereichter
Betrag (€)]]*-1)</f>
        <v>0</v>
      </c>
      <c r="AJ47" s="2"/>
    </row>
    <row r="48" spans="2:36" x14ac:dyDescent="0.2">
      <c r="B48" s="2"/>
      <c r="C48" s="251">
        <f>IF(TabC[[#This Row],[Zufalls-
zahl wenn
lfd. Nr.]]=0,0,IF(RANK(TabC[[#This Row],[Zufalls-
zahl wenn
lfd. Nr.]],TabC[Zufalls-
zahl wenn
lfd. Nr.])&lt;=TabC[[#Totals],[Zufalls-
zahl]],1,0))</f>
        <v>0</v>
      </c>
      <c r="D48" s="194" t="s">
        <v>25</v>
      </c>
      <c r="E48" s="207">
        <v>42</v>
      </c>
      <c r="F48" s="7"/>
      <c r="G48" s="17"/>
      <c r="H48" s="35"/>
      <c r="I48" s="101"/>
      <c r="J48" s="4"/>
      <c r="K48" s="4"/>
      <c r="L48" s="4"/>
      <c r="M48" s="128"/>
      <c r="N48" s="216"/>
      <c r="O48" s="252">
        <f>(TabC[[#This Row],[förderfähiger 
Betrag nach Prüfung ÖIF (€)]]-TabC[[#This Row],[eingereichter
Betrag (€)]])*IF(TabC[[#This Row],[Stich-
probe]]&gt;0,1,0)</f>
        <v>0</v>
      </c>
      <c r="P48" s="215"/>
      <c r="Q48" s="215"/>
      <c r="R48" s="215"/>
      <c r="S48" s="253"/>
      <c r="T48" s="6"/>
      <c r="U48" s="6" t="str">
        <f>IF(ISERROR(VLOOKUP(TabC[[#This Row],[Grund für Differenz]],Datenquelle!$F$3:$G$17,2,FALSE)),"",VLOOKUP(TabC[[#This Row],[Grund für Differenz]],Datenquelle!$F$3:$G$17,2,FALSE))</f>
        <v/>
      </c>
      <c r="V48" s="253"/>
      <c r="W48" s="254"/>
      <c r="X48" s="254"/>
      <c r="Y48" s="254"/>
      <c r="Z48" s="254"/>
      <c r="AA48" s="254"/>
      <c r="AB48" s="254"/>
      <c r="AC48" s="254"/>
      <c r="AD48" s="300"/>
      <c r="AE48" s="2" t="str">
        <f>IF(OR(TabC[[#This Row],[eingereichter
Betrag (€)]]=0,TabC[[#This Row],[eingereichter
Betrag (€)]]=""),"",COUNTA($M$6:$M48)-COUNTIF(($M$6:$M48),0))</f>
        <v/>
      </c>
      <c r="AF48" s="255">
        <f t="shared" ca="1" si="0"/>
        <v>0.79075957207906156</v>
      </c>
      <c r="AG48" s="256">
        <f>IF(TabC[[#This Row],[Lfd.
Nr. f.
Stich-
probe]]&lt;&gt;"",TabC[[#This Row],[Zufalls-
zahl]],0)</f>
        <v>0</v>
      </c>
      <c r="AH48" s="257">
        <f>IF(TabC[[#This Row],[Stich-
probe]]&gt;0,IF(TabC[[#This Row],[Differenz
förderfähig/
eingereicht nach Prüfung ÖIF (€)]]&lt;&gt;0,1,0),0)</f>
        <v>0</v>
      </c>
      <c r="AI48" s="258">
        <f>IF(TabC[[#This Row],[Stich-
probe]]=0,0,TabC[[#This Row],[Stich-
probe]]*TabC[[#This Row],[Differenz
förderfähig/
eingereicht nach Prüfung ÖIF (€)]]/TabC[[#This Row],[eingereichter
Betrag (€)]]*-1)</f>
        <v>0</v>
      </c>
      <c r="AJ48" s="2"/>
    </row>
    <row r="49" spans="2:36" x14ac:dyDescent="0.2">
      <c r="B49" s="2"/>
      <c r="C49" s="251">
        <f>IF(TabC[[#This Row],[Zufalls-
zahl wenn
lfd. Nr.]]=0,0,IF(RANK(TabC[[#This Row],[Zufalls-
zahl wenn
lfd. Nr.]],TabC[Zufalls-
zahl wenn
lfd. Nr.])&lt;=TabC[[#Totals],[Zufalls-
zahl]],1,0))</f>
        <v>0</v>
      </c>
      <c r="D49" s="194" t="s">
        <v>25</v>
      </c>
      <c r="E49" s="207">
        <v>43</v>
      </c>
      <c r="F49" s="7"/>
      <c r="G49" s="17"/>
      <c r="H49" s="35"/>
      <c r="I49" s="101"/>
      <c r="J49" s="4"/>
      <c r="K49" s="4"/>
      <c r="L49" s="4"/>
      <c r="M49" s="128"/>
      <c r="N49" s="216"/>
      <c r="O49" s="252">
        <f>(TabC[[#This Row],[förderfähiger 
Betrag nach Prüfung ÖIF (€)]]-TabC[[#This Row],[eingereichter
Betrag (€)]])*IF(TabC[[#This Row],[Stich-
probe]]&gt;0,1,0)</f>
        <v>0</v>
      </c>
      <c r="P49" s="215"/>
      <c r="Q49" s="215"/>
      <c r="R49" s="215"/>
      <c r="S49" s="253"/>
      <c r="T49" s="6"/>
      <c r="U49" s="6" t="str">
        <f>IF(ISERROR(VLOOKUP(TabC[[#This Row],[Grund für Differenz]],Datenquelle!$F$3:$G$17,2,FALSE)),"",VLOOKUP(TabC[[#This Row],[Grund für Differenz]],Datenquelle!$F$3:$G$17,2,FALSE))</f>
        <v/>
      </c>
      <c r="V49" s="253"/>
      <c r="W49" s="254"/>
      <c r="X49" s="254"/>
      <c r="Y49" s="254"/>
      <c r="Z49" s="254"/>
      <c r="AA49" s="254"/>
      <c r="AB49" s="254"/>
      <c r="AC49" s="254"/>
      <c r="AD49" s="300"/>
      <c r="AE49" s="2" t="str">
        <f>IF(OR(TabC[[#This Row],[eingereichter
Betrag (€)]]=0,TabC[[#This Row],[eingereichter
Betrag (€)]]=""),"",COUNTA($M$6:$M49)-COUNTIF(($M$6:$M49),0))</f>
        <v/>
      </c>
      <c r="AF49" s="255">
        <f t="shared" ca="1" si="0"/>
        <v>0.26345773164611408</v>
      </c>
      <c r="AG49" s="256">
        <f>IF(TabC[[#This Row],[Lfd.
Nr. f.
Stich-
probe]]&lt;&gt;"",TabC[[#This Row],[Zufalls-
zahl]],0)</f>
        <v>0</v>
      </c>
      <c r="AH49" s="257">
        <f>IF(TabC[[#This Row],[Stich-
probe]]&gt;0,IF(TabC[[#This Row],[Differenz
förderfähig/
eingereicht nach Prüfung ÖIF (€)]]&lt;&gt;0,1,0),0)</f>
        <v>0</v>
      </c>
      <c r="AI49" s="258">
        <f>IF(TabC[[#This Row],[Stich-
probe]]=0,0,TabC[[#This Row],[Stich-
probe]]*TabC[[#This Row],[Differenz
förderfähig/
eingereicht nach Prüfung ÖIF (€)]]/TabC[[#This Row],[eingereichter
Betrag (€)]]*-1)</f>
        <v>0</v>
      </c>
      <c r="AJ49" s="2"/>
    </row>
    <row r="50" spans="2:36" x14ac:dyDescent="0.2">
      <c r="B50" s="2"/>
      <c r="C50" s="251">
        <f>IF(TabC[[#This Row],[Zufalls-
zahl wenn
lfd. Nr.]]=0,0,IF(RANK(TabC[[#This Row],[Zufalls-
zahl wenn
lfd. Nr.]],TabC[Zufalls-
zahl wenn
lfd. Nr.])&lt;=TabC[[#Totals],[Zufalls-
zahl]],1,0))</f>
        <v>0</v>
      </c>
      <c r="D50" s="194" t="s">
        <v>25</v>
      </c>
      <c r="E50" s="207">
        <v>44</v>
      </c>
      <c r="F50" s="7"/>
      <c r="G50" s="17"/>
      <c r="H50" s="35"/>
      <c r="I50" s="101"/>
      <c r="J50" s="4"/>
      <c r="K50" s="4"/>
      <c r="L50" s="4"/>
      <c r="M50" s="128"/>
      <c r="N50" s="216"/>
      <c r="O50" s="252">
        <f>(TabC[[#This Row],[förderfähiger 
Betrag nach Prüfung ÖIF (€)]]-TabC[[#This Row],[eingereichter
Betrag (€)]])*IF(TabC[[#This Row],[Stich-
probe]]&gt;0,1,0)</f>
        <v>0</v>
      </c>
      <c r="P50" s="215"/>
      <c r="Q50" s="215"/>
      <c r="R50" s="215"/>
      <c r="S50" s="253"/>
      <c r="T50" s="6"/>
      <c r="U50" s="6" t="str">
        <f>IF(ISERROR(VLOOKUP(TabC[[#This Row],[Grund für Differenz]],Datenquelle!$F$3:$G$17,2,FALSE)),"",VLOOKUP(TabC[[#This Row],[Grund für Differenz]],Datenquelle!$F$3:$G$17,2,FALSE))</f>
        <v/>
      </c>
      <c r="V50" s="253"/>
      <c r="W50" s="254"/>
      <c r="X50" s="254"/>
      <c r="Y50" s="254"/>
      <c r="Z50" s="254"/>
      <c r="AA50" s="254"/>
      <c r="AB50" s="254"/>
      <c r="AC50" s="254"/>
      <c r="AD50" s="300"/>
      <c r="AE50" s="2" t="str">
        <f>IF(OR(TabC[[#This Row],[eingereichter
Betrag (€)]]=0,TabC[[#This Row],[eingereichter
Betrag (€)]]=""),"",COUNTA($M$6:$M50)-COUNTIF(($M$6:$M50),0))</f>
        <v/>
      </c>
      <c r="AF50" s="255">
        <f t="shared" ca="1" si="0"/>
        <v>0.85866635060723817</v>
      </c>
      <c r="AG50" s="256">
        <f>IF(TabC[[#This Row],[Lfd.
Nr. f.
Stich-
probe]]&lt;&gt;"",TabC[[#This Row],[Zufalls-
zahl]],0)</f>
        <v>0</v>
      </c>
      <c r="AH50" s="257">
        <f>IF(TabC[[#This Row],[Stich-
probe]]&gt;0,IF(TabC[[#This Row],[Differenz
förderfähig/
eingereicht nach Prüfung ÖIF (€)]]&lt;&gt;0,1,0),0)</f>
        <v>0</v>
      </c>
      <c r="AI50" s="258">
        <f>IF(TabC[[#This Row],[Stich-
probe]]=0,0,TabC[[#This Row],[Stich-
probe]]*TabC[[#This Row],[Differenz
förderfähig/
eingereicht nach Prüfung ÖIF (€)]]/TabC[[#This Row],[eingereichter
Betrag (€)]]*-1)</f>
        <v>0</v>
      </c>
      <c r="AJ50" s="2"/>
    </row>
    <row r="51" spans="2:36" x14ac:dyDescent="0.2">
      <c r="B51" s="2"/>
      <c r="C51" s="251">
        <f>IF(TabC[[#This Row],[Zufalls-
zahl wenn
lfd. Nr.]]=0,0,IF(RANK(TabC[[#This Row],[Zufalls-
zahl wenn
lfd. Nr.]],TabC[Zufalls-
zahl wenn
lfd. Nr.])&lt;=TabC[[#Totals],[Zufalls-
zahl]],1,0))</f>
        <v>0</v>
      </c>
      <c r="D51" s="194" t="s">
        <v>25</v>
      </c>
      <c r="E51" s="207">
        <v>45</v>
      </c>
      <c r="F51" s="7"/>
      <c r="G51" s="17"/>
      <c r="H51" s="35"/>
      <c r="I51" s="101"/>
      <c r="J51" s="4"/>
      <c r="K51" s="4"/>
      <c r="L51" s="4"/>
      <c r="M51" s="128"/>
      <c r="N51" s="216"/>
      <c r="O51" s="252">
        <f>(TabC[[#This Row],[förderfähiger 
Betrag nach Prüfung ÖIF (€)]]-TabC[[#This Row],[eingereichter
Betrag (€)]])*IF(TabC[[#This Row],[Stich-
probe]]&gt;0,1,0)</f>
        <v>0</v>
      </c>
      <c r="P51" s="215"/>
      <c r="Q51" s="215"/>
      <c r="R51" s="215"/>
      <c r="S51" s="253"/>
      <c r="T51" s="6"/>
      <c r="U51" s="6" t="str">
        <f>IF(ISERROR(VLOOKUP(TabC[[#This Row],[Grund für Differenz]],Datenquelle!$F$3:$G$17,2,FALSE)),"",VLOOKUP(TabC[[#This Row],[Grund für Differenz]],Datenquelle!$F$3:$G$17,2,FALSE))</f>
        <v/>
      </c>
      <c r="V51" s="253"/>
      <c r="W51" s="254"/>
      <c r="X51" s="254"/>
      <c r="Y51" s="254"/>
      <c r="Z51" s="254"/>
      <c r="AA51" s="254"/>
      <c r="AB51" s="254"/>
      <c r="AC51" s="254"/>
      <c r="AD51" s="300"/>
      <c r="AE51" s="2" t="str">
        <f>IF(OR(TabC[[#This Row],[eingereichter
Betrag (€)]]=0,TabC[[#This Row],[eingereichter
Betrag (€)]]=""),"",COUNTA($M$6:$M51)-COUNTIF(($M$6:$M51),0))</f>
        <v/>
      </c>
      <c r="AF51" s="255">
        <f t="shared" ca="1" si="0"/>
        <v>7.9055623375822059E-2</v>
      </c>
      <c r="AG51" s="256">
        <f>IF(TabC[[#This Row],[Lfd.
Nr. f.
Stich-
probe]]&lt;&gt;"",TabC[[#This Row],[Zufalls-
zahl]],0)</f>
        <v>0</v>
      </c>
      <c r="AH51" s="257">
        <f>IF(TabC[[#This Row],[Stich-
probe]]&gt;0,IF(TabC[[#This Row],[Differenz
förderfähig/
eingereicht nach Prüfung ÖIF (€)]]&lt;&gt;0,1,0),0)</f>
        <v>0</v>
      </c>
      <c r="AI51" s="258">
        <f>IF(TabC[[#This Row],[Stich-
probe]]=0,0,TabC[[#This Row],[Stich-
probe]]*TabC[[#This Row],[Differenz
förderfähig/
eingereicht nach Prüfung ÖIF (€)]]/TabC[[#This Row],[eingereichter
Betrag (€)]]*-1)</f>
        <v>0</v>
      </c>
      <c r="AJ51" s="2"/>
    </row>
    <row r="52" spans="2:36" x14ac:dyDescent="0.2">
      <c r="B52" s="2"/>
      <c r="C52" s="251">
        <f>IF(TabC[[#This Row],[Zufalls-
zahl wenn
lfd. Nr.]]=0,0,IF(RANK(TabC[[#This Row],[Zufalls-
zahl wenn
lfd. Nr.]],TabC[Zufalls-
zahl wenn
lfd. Nr.])&lt;=TabC[[#Totals],[Zufalls-
zahl]],1,0))</f>
        <v>0</v>
      </c>
      <c r="D52" s="194" t="s">
        <v>25</v>
      </c>
      <c r="E52" s="207">
        <v>46</v>
      </c>
      <c r="F52" s="7"/>
      <c r="G52" s="17"/>
      <c r="H52" s="35"/>
      <c r="I52" s="101"/>
      <c r="J52" s="4"/>
      <c r="K52" s="4"/>
      <c r="L52" s="4"/>
      <c r="M52" s="128"/>
      <c r="N52" s="216"/>
      <c r="O52" s="252">
        <f>(TabC[[#This Row],[förderfähiger 
Betrag nach Prüfung ÖIF (€)]]-TabC[[#This Row],[eingereichter
Betrag (€)]])*IF(TabC[[#This Row],[Stich-
probe]]&gt;0,1,0)</f>
        <v>0</v>
      </c>
      <c r="P52" s="215"/>
      <c r="Q52" s="215"/>
      <c r="R52" s="215"/>
      <c r="S52" s="253"/>
      <c r="T52" s="6"/>
      <c r="U52" s="6" t="str">
        <f>IF(ISERROR(VLOOKUP(TabC[[#This Row],[Grund für Differenz]],Datenquelle!$F$3:$G$17,2,FALSE)),"",VLOOKUP(TabC[[#This Row],[Grund für Differenz]],Datenquelle!$F$3:$G$17,2,FALSE))</f>
        <v/>
      </c>
      <c r="V52" s="253"/>
      <c r="W52" s="254"/>
      <c r="X52" s="254"/>
      <c r="Y52" s="254"/>
      <c r="Z52" s="254"/>
      <c r="AA52" s="254"/>
      <c r="AB52" s="254"/>
      <c r="AC52" s="254"/>
      <c r="AD52" s="300"/>
      <c r="AE52" s="2" t="str">
        <f>IF(OR(TabC[[#This Row],[eingereichter
Betrag (€)]]=0,TabC[[#This Row],[eingereichter
Betrag (€)]]=""),"",COUNTA($M$6:$M52)-COUNTIF(($M$6:$M52),0))</f>
        <v/>
      </c>
      <c r="AF52" s="255">
        <f t="shared" ca="1" si="0"/>
        <v>0.24886814531721568</v>
      </c>
      <c r="AG52" s="256">
        <f>IF(TabC[[#This Row],[Lfd.
Nr. f.
Stich-
probe]]&lt;&gt;"",TabC[[#This Row],[Zufalls-
zahl]],0)</f>
        <v>0</v>
      </c>
      <c r="AH52" s="257">
        <f>IF(TabC[[#This Row],[Stich-
probe]]&gt;0,IF(TabC[[#This Row],[Differenz
förderfähig/
eingereicht nach Prüfung ÖIF (€)]]&lt;&gt;0,1,0),0)</f>
        <v>0</v>
      </c>
      <c r="AI52" s="258">
        <f>IF(TabC[[#This Row],[Stich-
probe]]=0,0,TabC[[#This Row],[Stich-
probe]]*TabC[[#This Row],[Differenz
förderfähig/
eingereicht nach Prüfung ÖIF (€)]]/TabC[[#This Row],[eingereichter
Betrag (€)]]*-1)</f>
        <v>0</v>
      </c>
      <c r="AJ52" s="2"/>
    </row>
    <row r="53" spans="2:36" x14ac:dyDescent="0.2">
      <c r="B53" s="2"/>
      <c r="C53" s="251">
        <f>IF(TabC[[#This Row],[Zufalls-
zahl wenn
lfd. Nr.]]=0,0,IF(RANK(TabC[[#This Row],[Zufalls-
zahl wenn
lfd. Nr.]],TabC[Zufalls-
zahl wenn
lfd. Nr.])&lt;=TabC[[#Totals],[Zufalls-
zahl]],1,0))</f>
        <v>0</v>
      </c>
      <c r="D53" s="194" t="s">
        <v>25</v>
      </c>
      <c r="E53" s="207">
        <v>47</v>
      </c>
      <c r="F53" s="7"/>
      <c r="G53" s="17"/>
      <c r="H53" s="35"/>
      <c r="I53" s="101"/>
      <c r="J53" s="4"/>
      <c r="K53" s="4"/>
      <c r="L53" s="4"/>
      <c r="M53" s="128"/>
      <c r="N53" s="216"/>
      <c r="O53" s="252">
        <f>(TabC[[#This Row],[förderfähiger 
Betrag nach Prüfung ÖIF (€)]]-TabC[[#This Row],[eingereichter
Betrag (€)]])*IF(TabC[[#This Row],[Stich-
probe]]&gt;0,1,0)</f>
        <v>0</v>
      </c>
      <c r="P53" s="215"/>
      <c r="Q53" s="215"/>
      <c r="R53" s="215"/>
      <c r="S53" s="253"/>
      <c r="T53" s="6"/>
      <c r="U53" s="6" t="str">
        <f>IF(ISERROR(VLOOKUP(TabC[[#This Row],[Grund für Differenz]],Datenquelle!$F$3:$G$17,2,FALSE)),"",VLOOKUP(TabC[[#This Row],[Grund für Differenz]],Datenquelle!$F$3:$G$17,2,FALSE))</f>
        <v/>
      </c>
      <c r="V53" s="253"/>
      <c r="W53" s="254"/>
      <c r="X53" s="254"/>
      <c r="Y53" s="254"/>
      <c r="Z53" s="254"/>
      <c r="AA53" s="254"/>
      <c r="AB53" s="254"/>
      <c r="AC53" s="254"/>
      <c r="AD53" s="300"/>
      <c r="AE53" s="2" t="str">
        <f>IF(OR(TabC[[#This Row],[eingereichter
Betrag (€)]]=0,TabC[[#This Row],[eingereichter
Betrag (€)]]=""),"",COUNTA($M$6:$M53)-COUNTIF(($M$6:$M53),0))</f>
        <v/>
      </c>
      <c r="AF53" s="255">
        <f t="shared" ca="1" si="0"/>
        <v>0.92278813508846413</v>
      </c>
      <c r="AG53" s="256">
        <f>IF(TabC[[#This Row],[Lfd.
Nr. f.
Stich-
probe]]&lt;&gt;"",TabC[[#This Row],[Zufalls-
zahl]],0)</f>
        <v>0</v>
      </c>
      <c r="AH53" s="257">
        <f>IF(TabC[[#This Row],[Stich-
probe]]&gt;0,IF(TabC[[#This Row],[Differenz
förderfähig/
eingereicht nach Prüfung ÖIF (€)]]&lt;&gt;0,1,0),0)</f>
        <v>0</v>
      </c>
      <c r="AI53" s="258">
        <f>IF(TabC[[#This Row],[Stich-
probe]]=0,0,TabC[[#This Row],[Stich-
probe]]*TabC[[#This Row],[Differenz
förderfähig/
eingereicht nach Prüfung ÖIF (€)]]/TabC[[#This Row],[eingereichter
Betrag (€)]]*-1)</f>
        <v>0</v>
      </c>
      <c r="AJ53" s="2"/>
    </row>
    <row r="54" spans="2:36" x14ac:dyDescent="0.2">
      <c r="B54" s="2"/>
      <c r="C54" s="251">
        <f>IF(TabC[[#This Row],[Zufalls-
zahl wenn
lfd. Nr.]]=0,0,IF(RANK(TabC[[#This Row],[Zufalls-
zahl wenn
lfd. Nr.]],TabC[Zufalls-
zahl wenn
lfd. Nr.])&lt;=TabC[[#Totals],[Zufalls-
zahl]],1,0))</f>
        <v>0</v>
      </c>
      <c r="D54" s="194" t="s">
        <v>25</v>
      </c>
      <c r="E54" s="207">
        <v>48</v>
      </c>
      <c r="F54" s="7"/>
      <c r="G54" s="17"/>
      <c r="H54" s="35"/>
      <c r="I54" s="101"/>
      <c r="J54" s="4"/>
      <c r="K54" s="4"/>
      <c r="L54" s="4"/>
      <c r="M54" s="128"/>
      <c r="N54" s="216"/>
      <c r="O54" s="252">
        <f>(TabC[[#This Row],[förderfähiger 
Betrag nach Prüfung ÖIF (€)]]-TabC[[#This Row],[eingereichter
Betrag (€)]])*IF(TabC[[#This Row],[Stich-
probe]]&gt;0,1,0)</f>
        <v>0</v>
      </c>
      <c r="P54" s="215"/>
      <c r="Q54" s="215"/>
      <c r="R54" s="215"/>
      <c r="S54" s="253"/>
      <c r="T54" s="6"/>
      <c r="U54" s="6" t="str">
        <f>IF(ISERROR(VLOOKUP(TabC[[#This Row],[Grund für Differenz]],Datenquelle!$F$3:$G$17,2,FALSE)),"",VLOOKUP(TabC[[#This Row],[Grund für Differenz]],Datenquelle!$F$3:$G$17,2,FALSE))</f>
        <v/>
      </c>
      <c r="V54" s="253"/>
      <c r="W54" s="254"/>
      <c r="X54" s="254"/>
      <c r="Y54" s="254"/>
      <c r="Z54" s="254"/>
      <c r="AA54" s="254"/>
      <c r="AB54" s="254"/>
      <c r="AC54" s="254"/>
      <c r="AD54" s="300"/>
      <c r="AE54" s="2" t="str">
        <f>IF(OR(TabC[[#This Row],[eingereichter
Betrag (€)]]=0,TabC[[#This Row],[eingereichter
Betrag (€)]]=""),"",COUNTA($M$6:$M54)-COUNTIF(($M$6:$M54),0))</f>
        <v/>
      </c>
      <c r="AF54" s="255">
        <f t="shared" ca="1" si="0"/>
        <v>0.60623864088759882</v>
      </c>
      <c r="AG54" s="256">
        <f>IF(TabC[[#This Row],[Lfd.
Nr. f.
Stich-
probe]]&lt;&gt;"",TabC[[#This Row],[Zufalls-
zahl]],0)</f>
        <v>0</v>
      </c>
      <c r="AH54" s="257">
        <f>IF(TabC[[#This Row],[Stich-
probe]]&gt;0,IF(TabC[[#This Row],[Differenz
förderfähig/
eingereicht nach Prüfung ÖIF (€)]]&lt;&gt;0,1,0),0)</f>
        <v>0</v>
      </c>
      <c r="AI54" s="258">
        <f>IF(TabC[[#This Row],[Stich-
probe]]=0,0,TabC[[#This Row],[Stich-
probe]]*TabC[[#This Row],[Differenz
förderfähig/
eingereicht nach Prüfung ÖIF (€)]]/TabC[[#This Row],[eingereichter
Betrag (€)]]*-1)</f>
        <v>0</v>
      </c>
      <c r="AJ54" s="2"/>
    </row>
    <row r="55" spans="2:36" x14ac:dyDescent="0.2">
      <c r="B55" s="2"/>
      <c r="C55" s="251">
        <f>IF(TabC[[#This Row],[Zufalls-
zahl wenn
lfd. Nr.]]=0,0,IF(RANK(TabC[[#This Row],[Zufalls-
zahl wenn
lfd. Nr.]],TabC[Zufalls-
zahl wenn
lfd. Nr.])&lt;=TabC[[#Totals],[Zufalls-
zahl]],1,0))</f>
        <v>0</v>
      </c>
      <c r="D55" s="194" t="s">
        <v>25</v>
      </c>
      <c r="E55" s="207">
        <v>49</v>
      </c>
      <c r="F55" s="7"/>
      <c r="G55" s="17"/>
      <c r="H55" s="35"/>
      <c r="I55" s="101"/>
      <c r="J55" s="4"/>
      <c r="K55" s="4"/>
      <c r="L55" s="4"/>
      <c r="M55" s="128"/>
      <c r="N55" s="216"/>
      <c r="O55" s="252">
        <f>(TabC[[#This Row],[förderfähiger 
Betrag nach Prüfung ÖIF (€)]]-TabC[[#This Row],[eingereichter
Betrag (€)]])*IF(TabC[[#This Row],[Stich-
probe]]&gt;0,1,0)</f>
        <v>0</v>
      </c>
      <c r="P55" s="215"/>
      <c r="Q55" s="215"/>
      <c r="R55" s="215"/>
      <c r="S55" s="253"/>
      <c r="T55" s="6"/>
      <c r="U55" s="6" t="str">
        <f>IF(ISERROR(VLOOKUP(TabC[[#This Row],[Grund für Differenz]],Datenquelle!$F$3:$G$17,2,FALSE)),"",VLOOKUP(TabC[[#This Row],[Grund für Differenz]],Datenquelle!$F$3:$G$17,2,FALSE))</f>
        <v/>
      </c>
      <c r="V55" s="253"/>
      <c r="W55" s="254"/>
      <c r="X55" s="254"/>
      <c r="Y55" s="254"/>
      <c r="Z55" s="254"/>
      <c r="AA55" s="254"/>
      <c r="AB55" s="254"/>
      <c r="AC55" s="254"/>
      <c r="AD55" s="300"/>
      <c r="AE55" s="2" t="str">
        <f>IF(OR(TabC[[#This Row],[eingereichter
Betrag (€)]]=0,TabC[[#This Row],[eingereichter
Betrag (€)]]=""),"",COUNTA($M$6:$M55)-COUNTIF(($M$6:$M55),0))</f>
        <v/>
      </c>
      <c r="AF55" s="255">
        <f t="shared" ca="1" si="0"/>
        <v>3.2276462568863074E-2</v>
      </c>
      <c r="AG55" s="256">
        <f>IF(TabC[[#This Row],[Lfd.
Nr. f.
Stich-
probe]]&lt;&gt;"",TabC[[#This Row],[Zufalls-
zahl]],0)</f>
        <v>0</v>
      </c>
      <c r="AH55" s="257">
        <f>IF(TabC[[#This Row],[Stich-
probe]]&gt;0,IF(TabC[[#This Row],[Differenz
förderfähig/
eingereicht nach Prüfung ÖIF (€)]]&lt;&gt;0,1,0),0)</f>
        <v>0</v>
      </c>
      <c r="AI55" s="258">
        <f>IF(TabC[[#This Row],[Stich-
probe]]=0,0,TabC[[#This Row],[Stich-
probe]]*TabC[[#This Row],[Differenz
förderfähig/
eingereicht nach Prüfung ÖIF (€)]]/TabC[[#This Row],[eingereichter
Betrag (€)]]*-1)</f>
        <v>0</v>
      </c>
      <c r="AJ55" s="2"/>
    </row>
    <row r="56" spans="2:36" x14ac:dyDescent="0.2">
      <c r="B56" s="2"/>
      <c r="C56" s="251">
        <f>IF(TabC[[#This Row],[Zufalls-
zahl wenn
lfd. Nr.]]=0,0,IF(RANK(TabC[[#This Row],[Zufalls-
zahl wenn
lfd. Nr.]],TabC[Zufalls-
zahl wenn
lfd. Nr.])&lt;=TabC[[#Totals],[Zufalls-
zahl]],1,0))</f>
        <v>0</v>
      </c>
      <c r="D56" s="194" t="s">
        <v>25</v>
      </c>
      <c r="E56" s="207">
        <v>50</v>
      </c>
      <c r="F56" s="7"/>
      <c r="G56" s="17"/>
      <c r="H56" s="35"/>
      <c r="I56" s="101"/>
      <c r="J56" s="4"/>
      <c r="K56" s="4"/>
      <c r="L56" s="4"/>
      <c r="M56" s="128"/>
      <c r="N56" s="216"/>
      <c r="O56" s="252">
        <f>(TabC[[#This Row],[förderfähiger 
Betrag nach Prüfung ÖIF (€)]]-TabC[[#This Row],[eingereichter
Betrag (€)]])*IF(TabC[[#This Row],[Stich-
probe]]&gt;0,1,0)</f>
        <v>0</v>
      </c>
      <c r="P56" s="215"/>
      <c r="Q56" s="215"/>
      <c r="R56" s="215"/>
      <c r="S56" s="253"/>
      <c r="T56" s="6"/>
      <c r="U56" s="6" t="str">
        <f>IF(ISERROR(VLOOKUP(TabC[[#This Row],[Grund für Differenz]],Datenquelle!$F$3:$G$17,2,FALSE)),"",VLOOKUP(TabC[[#This Row],[Grund für Differenz]],Datenquelle!$F$3:$G$17,2,FALSE))</f>
        <v/>
      </c>
      <c r="V56" s="253"/>
      <c r="W56" s="259"/>
      <c r="X56" s="259"/>
      <c r="Y56" s="259"/>
      <c r="Z56" s="259"/>
      <c r="AA56" s="259"/>
      <c r="AB56" s="259"/>
      <c r="AC56" s="259"/>
      <c r="AD56" s="300"/>
      <c r="AE56" s="2" t="str">
        <f>IF(OR(TabC[[#This Row],[eingereichter
Betrag (€)]]=0,TabC[[#This Row],[eingereichter
Betrag (€)]]=""),"",COUNTA($M$6:$M56)-COUNTIF(($M$6:$M56),0))</f>
        <v/>
      </c>
      <c r="AF56" s="255">
        <f t="shared" ca="1" si="0"/>
        <v>0.18339371276573391</v>
      </c>
      <c r="AG56" s="256">
        <f>IF(TabC[[#This Row],[Lfd.
Nr. f.
Stich-
probe]]&lt;&gt;"",TabC[[#This Row],[Zufalls-
zahl]],0)</f>
        <v>0</v>
      </c>
      <c r="AH56" s="257">
        <f>IF(TabC[[#This Row],[Stich-
probe]]&gt;0,IF(TabC[[#This Row],[Differenz
förderfähig/
eingereicht nach Prüfung ÖIF (€)]]&lt;&gt;0,1,0),0)</f>
        <v>0</v>
      </c>
      <c r="AI56" s="258">
        <f>IF(TabC[[#This Row],[Stich-
probe]]=0,0,TabC[[#This Row],[Stich-
probe]]*TabC[[#This Row],[Differenz
förderfähig/
eingereicht nach Prüfung ÖIF (€)]]/TabC[[#This Row],[eingereichter
Betrag (€)]]*-1)</f>
        <v>0</v>
      </c>
      <c r="AJ56" s="2"/>
    </row>
    <row r="57" spans="2:36" x14ac:dyDescent="0.2">
      <c r="B57" s="2"/>
      <c r="C57" s="251">
        <f>IF(TabC[[#This Row],[Zufalls-
zahl wenn
lfd. Nr.]]=0,0,IF(RANK(TabC[[#This Row],[Zufalls-
zahl wenn
lfd. Nr.]],TabC[Zufalls-
zahl wenn
lfd. Nr.])&lt;=TabC[[#Totals],[Zufalls-
zahl]],1,0))</f>
        <v>0</v>
      </c>
      <c r="D57" s="194" t="s">
        <v>25</v>
      </c>
      <c r="E57" s="207">
        <v>51</v>
      </c>
      <c r="F57" s="7"/>
      <c r="G57" s="17"/>
      <c r="H57" s="35"/>
      <c r="I57" s="101"/>
      <c r="J57" s="4"/>
      <c r="K57" s="4"/>
      <c r="L57" s="4"/>
      <c r="M57" s="128"/>
      <c r="N57" s="216"/>
      <c r="O57" s="252">
        <f>(TabC[[#This Row],[förderfähiger 
Betrag nach Prüfung ÖIF (€)]]-TabC[[#This Row],[eingereichter
Betrag (€)]])*IF(TabC[[#This Row],[Stich-
probe]]&gt;0,1,0)</f>
        <v>0</v>
      </c>
      <c r="P57" s="215"/>
      <c r="Q57" s="215"/>
      <c r="R57" s="215"/>
      <c r="S57" s="253"/>
      <c r="T57" s="6"/>
      <c r="U57" s="6" t="str">
        <f>IF(ISERROR(VLOOKUP(TabC[[#This Row],[Grund für Differenz]],Datenquelle!$F$3:$G$17,2,FALSE)),"",VLOOKUP(TabC[[#This Row],[Grund für Differenz]],Datenquelle!$F$3:$G$17,2,FALSE))</f>
        <v/>
      </c>
      <c r="V57" s="253"/>
      <c r="W57" s="259"/>
      <c r="X57" s="259"/>
      <c r="Y57" s="259"/>
      <c r="Z57" s="259"/>
      <c r="AA57" s="259"/>
      <c r="AB57" s="259"/>
      <c r="AC57" s="259"/>
      <c r="AD57" s="300"/>
      <c r="AE57" s="251" t="str">
        <f>IF(OR(TabC[[#This Row],[eingereichter
Betrag (€)]]=0,TabC[[#This Row],[eingereichter
Betrag (€)]]=""),"",COUNTA($M$6:$M57)-COUNTIF(($M$6:$M57),0))</f>
        <v/>
      </c>
      <c r="AF57" s="255">
        <f t="shared" ca="1" si="0"/>
        <v>0.30890488166068886</v>
      </c>
      <c r="AG57" s="256">
        <f>IF(TabC[[#This Row],[Lfd.
Nr. f.
Stich-
probe]]&lt;&gt;"",TabC[[#This Row],[Zufalls-
zahl]],0)</f>
        <v>0</v>
      </c>
      <c r="AH57" s="257">
        <f>IF(TabC[[#This Row],[Stich-
probe]]&gt;0,IF(TabC[[#This Row],[Differenz
förderfähig/
eingereicht nach Prüfung ÖIF (€)]]&lt;&gt;0,1,0),0)</f>
        <v>0</v>
      </c>
      <c r="AI57" s="258">
        <f>IF(TabC[[#This Row],[Stich-
probe]]=0,0,TabC[[#This Row],[Stich-
probe]]*TabC[[#This Row],[Differenz
förderfähig/
eingereicht nach Prüfung ÖIF (€)]]/TabC[[#This Row],[eingereichter
Betrag (€)]]*-1)</f>
        <v>0</v>
      </c>
      <c r="AJ57" s="2"/>
    </row>
    <row r="58" spans="2:36" x14ac:dyDescent="0.2">
      <c r="B58" s="2"/>
      <c r="C58" s="251">
        <f>IF(TabC[[#This Row],[Zufalls-
zahl wenn
lfd. Nr.]]=0,0,IF(RANK(TabC[[#This Row],[Zufalls-
zahl wenn
lfd. Nr.]],TabC[Zufalls-
zahl wenn
lfd. Nr.])&lt;=TabC[[#Totals],[Zufalls-
zahl]],1,0))</f>
        <v>0</v>
      </c>
      <c r="D58" s="194" t="s">
        <v>25</v>
      </c>
      <c r="E58" s="207">
        <v>52</v>
      </c>
      <c r="F58" s="7"/>
      <c r="G58" s="17"/>
      <c r="H58" s="35"/>
      <c r="I58" s="101"/>
      <c r="J58" s="4"/>
      <c r="K58" s="4"/>
      <c r="L58" s="4"/>
      <c r="M58" s="128"/>
      <c r="N58" s="216"/>
      <c r="O58" s="252">
        <f>(TabC[[#This Row],[förderfähiger 
Betrag nach Prüfung ÖIF (€)]]-TabC[[#This Row],[eingereichter
Betrag (€)]])*IF(TabC[[#This Row],[Stich-
probe]]&gt;0,1,0)</f>
        <v>0</v>
      </c>
      <c r="P58" s="215"/>
      <c r="Q58" s="215"/>
      <c r="R58" s="215"/>
      <c r="S58" s="253"/>
      <c r="T58" s="6"/>
      <c r="U58" s="6" t="str">
        <f>IF(ISERROR(VLOOKUP(TabC[[#This Row],[Grund für Differenz]],Datenquelle!$F$3:$G$17,2,FALSE)),"",VLOOKUP(TabC[[#This Row],[Grund für Differenz]],Datenquelle!$F$3:$G$17,2,FALSE))</f>
        <v/>
      </c>
      <c r="V58" s="253"/>
      <c r="W58" s="259"/>
      <c r="X58" s="259"/>
      <c r="Y58" s="259"/>
      <c r="Z58" s="259"/>
      <c r="AA58" s="259"/>
      <c r="AB58" s="259"/>
      <c r="AC58" s="259"/>
      <c r="AD58" s="300"/>
      <c r="AE58" s="251" t="str">
        <f>IF(OR(TabC[[#This Row],[eingereichter
Betrag (€)]]=0,TabC[[#This Row],[eingereichter
Betrag (€)]]=""),"",COUNTA($M$6:$M58)-COUNTIF(($M$6:$M58),0))</f>
        <v/>
      </c>
      <c r="AF58" s="255">
        <f t="shared" ca="1" si="0"/>
        <v>0.53689607554900642</v>
      </c>
      <c r="AG58" s="256">
        <f>IF(TabC[[#This Row],[Lfd.
Nr. f.
Stich-
probe]]&lt;&gt;"",TabC[[#This Row],[Zufalls-
zahl]],0)</f>
        <v>0</v>
      </c>
      <c r="AH58" s="257">
        <f>IF(TabC[[#This Row],[Stich-
probe]]&gt;0,IF(TabC[[#This Row],[Differenz
förderfähig/
eingereicht nach Prüfung ÖIF (€)]]&lt;&gt;0,1,0),0)</f>
        <v>0</v>
      </c>
      <c r="AI58" s="258">
        <f>IF(TabC[[#This Row],[Stich-
probe]]=0,0,TabC[[#This Row],[Stich-
probe]]*TabC[[#This Row],[Differenz
förderfähig/
eingereicht nach Prüfung ÖIF (€)]]/TabC[[#This Row],[eingereichter
Betrag (€)]]*-1)</f>
        <v>0</v>
      </c>
      <c r="AJ58" s="2"/>
    </row>
    <row r="59" spans="2:36" x14ac:dyDescent="0.2">
      <c r="B59" s="2"/>
      <c r="C59" s="251">
        <f>IF(TabC[[#This Row],[Zufalls-
zahl wenn
lfd. Nr.]]=0,0,IF(RANK(TabC[[#This Row],[Zufalls-
zahl wenn
lfd. Nr.]],TabC[Zufalls-
zahl wenn
lfd. Nr.])&lt;=TabC[[#Totals],[Zufalls-
zahl]],1,0))</f>
        <v>0</v>
      </c>
      <c r="D59" s="194" t="s">
        <v>25</v>
      </c>
      <c r="E59" s="207">
        <v>53</v>
      </c>
      <c r="F59" s="7"/>
      <c r="G59" s="17"/>
      <c r="H59" s="35"/>
      <c r="I59" s="101"/>
      <c r="J59" s="4"/>
      <c r="K59" s="4"/>
      <c r="L59" s="4"/>
      <c r="M59" s="128"/>
      <c r="N59" s="216"/>
      <c r="O59" s="252">
        <f>(TabC[[#This Row],[förderfähiger 
Betrag nach Prüfung ÖIF (€)]]-TabC[[#This Row],[eingereichter
Betrag (€)]])*IF(TabC[[#This Row],[Stich-
probe]]&gt;0,1,0)</f>
        <v>0</v>
      </c>
      <c r="P59" s="215"/>
      <c r="Q59" s="215"/>
      <c r="R59" s="215"/>
      <c r="S59" s="253"/>
      <c r="T59" s="6"/>
      <c r="U59" s="6" t="str">
        <f>IF(ISERROR(VLOOKUP(TabC[[#This Row],[Grund für Differenz]],Datenquelle!$F$3:$G$17,2,FALSE)),"",VLOOKUP(TabC[[#This Row],[Grund für Differenz]],Datenquelle!$F$3:$G$17,2,FALSE))</f>
        <v/>
      </c>
      <c r="V59" s="253"/>
      <c r="W59" s="259"/>
      <c r="X59" s="259"/>
      <c r="Y59" s="259"/>
      <c r="Z59" s="259"/>
      <c r="AA59" s="259"/>
      <c r="AB59" s="259"/>
      <c r="AC59" s="259"/>
      <c r="AD59" s="300"/>
      <c r="AE59" s="251" t="str">
        <f>IF(OR(TabC[[#This Row],[eingereichter
Betrag (€)]]=0,TabC[[#This Row],[eingereichter
Betrag (€)]]=""),"",COUNTA($M$6:$M59)-COUNTIF(($M$6:$M59),0))</f>
        <v/>
      </c>
      <c r="AF59" s="255">
        <f t="shared" ca="1" si="0"/>
        <v>0.95229949148765802</v>
      </c>
      <c r="AG59" s="256">
        <f>IF(TabC[[#This Row],[Lfd.
Nr. f.
Stich-
probe]]&lt;&gt;"",TabC[[#This Row],[Zufalls-
zahl]],0)</f>
        <v>0</v>
      </c>
      <c r="AH59" s="257">
        <f>IF(TabC[[#This Row],[Stich-
probe]]&gt;0,IF(TabC[[#This Row],[Differenz
förderfähig/
eingereicht nach Prüfung ÖIF (€)]]&lt;&gt;0,1,0),0)</f>
        <v>0</v>
      </c>
      <c r="AI59" s="258">
        <f>IF(TabC[[#This Row],[Stich-
probe]]=0,0,TabC[[#This Row],[Stich-
probe]]*TabC[[#This Row],[Differenz
förderfähig/
eingereicht nach Prüfung ÖIF (€)]]/TabC[[#This Row],[eingereichter
Betrag (€)]]*-1)</f>
        <v>0</v>
      </c>
      <c r="AJ59" s="2"/>
    </row>
    <row r="60" spans="2:36" x14ac:dyDescent="0.2">
      <c r="B60" s="2"/>
      <c r="C60" s="251">
        <f>IF(TabC[[#This Row],[Zufalls-
zahl wenn
lfd. Nr.]]=0,0,IF(RANK(TabC[[#This Row],[Zufalls-
zahl wenn
lfd. Nr.]],TabC[Zufalls-
zahl wenn
lfd. Nr.])&lt;=TabC[[#Totals],[Zufalls-
zahl]],1,0))</f>
        <v>0</v>
      </c>
      <c r="D60" s="194" t="s">
        <v>25</v>
      </c>
      <c r="E60" s="207">
        <v>54</v>
      </c>
      <c r="F60" s="7"/>
      <c r="G60" s="17"/>
      <c r="H60" s="35"/>
      <c r="I60" s="101"/>
      <c r="J60" s="4"/>
      <c r="K60" s="4"/>
      <c r="L60" s="4"/>
      <c r="M60" s="128"/>
      <c r="N60" s="216"/>
      <c r="O60" s="252">
        <f>(TabC[[#This Row],[förderfähiger 
Betrag nach Prüfung ÖIF (€)]]-TabC[[#This Row],[eingereichter
Betrag (€)]])*IF(TabC[[#This Row],[Stich-
probe]]&gt;0,1,0)</f>
        <v>0</v>
      </c>
      <c r="P60" s="215"/>
      <c r="Q60" s="215"/>
      <c r="R60" s="215"/>
      <c r="S60" s="253"/>
      <c r="T60" s="6"/>
      <c r="U60" s="6" t="str">
        <f>IF(ISERROR(VLOOKUP(TabC[[#This Row],[Grund für Differenz]],Datenquelle!$F$3:$G$17,2,FALSE)),"",VLOOKUP(TabC[[#This Row],[Grund für Differenz]],Datenquelle!$F$3:$G$17,2,FALSE))</f>
        <v/>
      </c>
      <c r="V60" s="253"/>
      <c r="W60" s="259"/>
      <c r="X60" s="259"/>
      <c r="Y60" s="259"/>
      <c r="Z60" s="259"/>
      <c r="AA60" s="259"/>
      <c r="AB60" s="259"/>
      <c r="AC60" s="259"/>
      <c r="AD60" s="300"/>
      <c r="AE60" s="251" t="str">
        <f>IF(OR(TabC[[#This Row],[eingereichter
Betrag (€)]]=0,TabC[[#This Row],[eingereichter
Betrag (€)]]=""),"",COUNTA($M$6:$M60)-COUNTIF(($M$6:$M60),0))</f>
        <v/>
      </c>
      <c r="AF60" s="255">
        <f t="shared" ca="1" si="0"/>
        <v>8.1833348746960022E-2</v>
      </c>
      <c r="AG60" s="256">
        <f>IF(TabC[[#This Row],[Lfd.
Nr. f.
Stich-
probe]]&lt;&gt;"",TabC[[#This Row],[Zufalls-
zahl]],0)</f>
        <v>0</v>
      </c>
      <c r="AH60" s="257">
        <f>IF(TabC[[#This Row],[Stich-
probe]]&gt;0,IF(TabC[[#This Row],[Differenz
förderfähig/
eingereicht nach Prüfung ÖIF (€)]]&lt;&gt;0,1,0),0)</f>
        <v>0</v>
      </c>
      <c r="AI60" s="258">
        <f>IF(TabC[[#This Row],[Stich-
probe]]=0,0,TabC[[#This Row],[Stich-
probe]]*TabC[[#This Row],[Differenz
förderfähig/
eingereicht nach Prüfung ÖIF (€)]]/TabC[[#This Row],[eingereichter
Betrag (€)]]*-1)</f>
        <v>0</v>
      </c>
      <c r="AJ60" s="2"/>
    </row>
    <row r="61" spans="2:36" x14ac:dyDescent="0.2">
      <c r="B61" s="2"/>
      <c r="C61" s="251">
        <f>IF(TabC[[#This Row],[Zufalls-
zahl wenn
lfd. Nr.]]=0,0,IF(RANK(TabC[[#This Row],[Zufalls-
zahl wenn
lfd. Nr.]],TabC[Zufalls-
zahl wenn
lfd. Nr.])&lt;=TabC[[#Totals],[Zufalls-
zahl]],1,0))</f>
        <v>0</v>
      </c>
      <c r="D61" s="194" t="s">
        <v>25</v>
      </c>
      <c r="E61" s="207">
        <v>55</v>
      </c>
      <c r="F61" s="7"/>
      <c r="G61" s="17"/>
      <c r="H61" s="35"/>
      <c r="I61" s="101"/>
      <c r="J61" s="4"/>
      <c r="K61" s="4"/>
      <c r="L61" s="4"/>
      <c r="M61" s="128"/>
      <c r="N61" s="216"/>
      <c r="O61" s="252">
        <f>(TabC[[#This Row],[förderfähiger 
Betrag nach Prüfung ÖIF (€)]]-TabC[[#This Row],[eingereichter
Betrag (€)]])*IF(TabC[[#This Row],[Stich-
probe]]&gt;0,1,0)</f>
        <v>0</v>
      </c>
      <c r="P61" s="215"/>
      <c r="Q61" s="215"/>
      <c r="R61" s="215"/>
      <c r="S61" s="253"/>
      <c r="T61" s="6"/>
      <c r="U61" s="6" t="str">
        <f>IF(ISERROR(VLOOKUP(TabC[[#This Row],[Grund für Differenz]],Datenquelle!$F$3:$G$17,2,FALSE)),"",VLOOKUP(TabC[[#This Row],[Grund für Differenz]],Datenquelle!$F$3:$G$17,2,FALSE))</f>
        <v/>
      </c>
      <c r="V61" s="253"/>
      <c r="W61" s="259"/>
      <c r="X61" s="259"/>
      <c r="Y61" s="259"/>
      <c r="Z61" s="259"/>
      <c r="AA61" s="259"/>
      <c r="AB61" s="259"/>
      <c r="AC61" s="259"/>
      <c r="AD61" s="300"/>
      <c r="AE61" s="251" t="str">
        <f>IF(OR(TabC[[#This Row],[eingereichter
Betrag (€)]]=0,TabC[[#This Row],[eingereichter
Betrag (€)]]=""),"",COUNTA($M$6:$M61)-COUNTIF(($M$6:$M61),0))</f>
        <v/>
      </c>
      <c r="AF61" s="255">
        <f t="shared" ca="1" si="0"/>
        <v>0.28019962697567424</v>
      </c>
      <c r="AG61" s="256">
        <f>IF(TabC[[#This Row],[Lfd.
Nr. f.
Stich-
probe]]&lt;&gt;"",TabC[[#This Row],[Zufalls-
zahl]],0)</f>
        <v>0</v>
      </c>
      <c r="AH61" s="257">
        <f>IF(TabC[[#This Row],[Stich-
probe]]&gt;0,IF(TabC[[#This Row],[Differenz
förderfähig/
eingereicht nach Prüfung ÖIF (€)]]&lt;&gt;0,1,0),0)</f>
        <v>0</v>
      </c>
      <c r="AI61" s="258">
        <f>IF(TabC[[#This Row],[Stich-
probe]]=0,0,TabC[[#This Row],[Stich-
probe]]*TabC[[#This Row],[Differenz
förderfähig/
eingereicht nach Prüfung ÖIF (€)]]/TabC[[#This Row],[eingereichter
Betrag (€)]]*-1)</f>
        <v>0</v>
      </c>
      <c r="AJ61" s="2"/>
    </row>
    <row r="62" spans="2:36" x14ac:dyDescent="0.2">
      <c r="B62" s="2"/>
      <c r="C62" s="251">
        <f>IF(TabC[[#This Row],[Zufalls-
zahl wenn
lfd. Nr.]]=0,0,IF(RANK(TabC[[#This Row],[Zufalls-
zahl wenn
lfd. Nr.]],TabC[Zufalls-
zahl wenn
lfd. Nr.])&lt;=TabC[[#Totals],[Zufalls-
zahl]],1,0))</f>
        <v>0</v>
      </c>
      <c r="D62" s="194" t="s">
        <v>25</v>
      </c>
      <c r="E62" s="207">
        <v>56</v>
      </c>
      <c r="F62" s="7"/>
      <c r="G62" s="17"/>
      <c r="H62" s="35"/>
      <c r="I62" s="101"/>
      <c r="J62" s="4"/>
      <c r="K62" s="4"/>
      <c r="L62" s="4"/>
      <c r="M62" s="128"/>
      <c r="N62" s="216"/>
      <c r="O62" s="252">
        <f>(TabC[[#This Row],[förderfähiger 
Betrag nach Prüfung ÖIF (€)]]-TabC[[#This Row],[eingereichter
Betrag (€)]])*IF(TabC[[#This Row],[Stich-
probe]]&gt;0,1,0)</f>
        <v>0</v>
      </c>
      <c r="P62" s="215"/>
      <c r="Q62" s="215"/>
      <c r="R62" s="215"/>
      <c r="S62" s="253"/>
      <c r="T62" s="6"/>
      <c r="U62" s="6" t="str">
        <f>IF(ISERROR(VLOOKUP(TabC[[#This Row],[Grund für Differenz]],Datenquelle!$F$3:$G$17,2,FALSE)),"",VLOOKUP(TabC[[#This Row],[Grund für Differenz]],Datenquelle!$F$3:$G$17,2,FALSE))</f>
        <v/>
      </c>
      <c r="V62" s="253"/>
      <c r="W62" s="259"/>
      <c r="X62" s="259"/>
      <c r="Y62" s="259"/>
      <c r="Z62" s="259"/>
      <c r="AA62" s="259"/>
      <c r="AB62" s="259"/>
      <c r="AC62" s="259"/>
      <c r="AD62" s="300"/>
      <c r="AE62" s="251" t="str">
        <f>IF(OR(TabC[[#This Row],[eingereichter
Betrag (€)]]=0,TabC[[#This Row],[eingereichter
Betrag (€)]]=""),"",COUNTA($M$6:$M62)-COUNTIF(($M$6:$M62),0))</f>
        <v/>
      </c>
      <c r="AF62" s="255">
        <f t="shared" ca="1" si="0"/>
        <v>0.80165849841138026</v>
      </c>
      <c r="AG62" s="256">
        <f>IF(TabC[[#This Row],[Lfd.
Nr. f.
Stich-
probe]]&lt;&gt;"",TabC[[#This Row],[Zufalls-
zahl]],0)</f>
        <v>0</v>
      </c>
      <c r="AH62" s="257">
        <f>IF(TabC[[#This Row],[Stich-
probe]]&gt;0,IF(TabC[[#This Row],[Differenz
förderfähig/
eingereicht nach Prüfung ÖIF (€)]]&lt;&gt;0,1,0),0)</f>
        <v>0</v>
      </c>
      <c r="AI62" s="258">
        <f>IF(TabC[[#This Row],[Stich-
probe]]=0,0,TabC[[#This Row],[Stich-
probe]]*TabC[[#This Row],[Differenz
förderfähig/
eingereicht nach Prüfung ÖIF (€)]]/TabC[[#This Row],[eingereichter
Betrag (€)]]*-1)</f>
        <v>0</v>
      </c>
      <c r="AJ62" s="2"/>
    </row>
    <row r="63" spans="2:36" x14ac:dyDescent="0.2">
      <c r="B63" s="2"/>
      <c r="C63" s="251">
        <f>IF(TabC[[#This Row],[Zufalls-
zahl wenn
lfd. Nr.]]=0,0,IF(RANK(TabC[[#This Row],[Zufalls-
zahl wenn
lfd. Nr.]],TabC[Zufalls-
zahl wenn
lfd. Nr.])&lt;=TabC[[#Totals],[Zufalls-
zahl]],1,0))</f>
        <v>0</v>
      </c>
      <c r="D63" s="194" t="s">
        <v>25</v>
      </c>
      <c r="E63" s="207">
        <v>57</v>
      </c>
      <c r="F63" s="7"/>
      <c r="G63" s="17"/>
      <c r="H63" s="35"/>
      <c r="I63" s="101"/>
      <c r="J63" s="4"/>
      <c r="K63" s="4"/>
      <c r="L63" s="4"/>
      <c r="M63" s="128"/>
      <c r="N63" s="216"/>
      <c r="O63" s="252">
        <f>(TabC[[#This Row],[förderfähiger 
Betrag nach Prüfung ÖIF (€)]]-TabC[[#This Row],[eingereichter
Betrag (€)]])*IF(TabC[[#This Row],[Stich-
probe]]&gt;0,1,0)</f>
        <v>0</v>
      </c>
      <c r="P63" s="215"/>
      <c r="Q63" s="215"/>
      <c r="R63" s="215"/>
      <c r="S63" s="253"/>
      <c r="T63" s="6"/>
      <c r="U63" s="6" t="str">
        <f>IF(ISERROR(VLOOKUP(TabC[[#This Row],[Grund für Differenz]],Datenquelle!$F$3:$G$17,2,FALSE)),"",VLOOKUP(TabC[[#This Row],[Grund für Differenz]],Datenquelle!$F$3:$G$17,2,FALSE))</f>
        <v/>
      </c>
      <c r="V63" s="253"/>
      <c r="W63" s="259"/>
      <c r="X63" s="259"/>
      <c r="Y63" s="259"/>
      <c r="Z63" s="259"/>
      <c r="AA63" s="259"/>
      <c r="AB63" s="259"/>
      <c r="AC63" s="259"/>
      <c r="AD63" s="300"/>
      <c r="AE63" s="251" t="str">
        <f>IF(OR(TabC[[#This Row],[eingereichter
Betrag (€)]]=0,TabC[[#This Row],[eingereichter
Betrag (€)]]=""),"",COUNTA($M$6:$M63)-COUNTIF(($M$6:$M63),0))</f>
        <v/>
      </c>
      <c r="AF63" s="255">
        <f t="shared" ca="1" si="0"/>
        <v>0.66669660972841782</v>
      </c>
      <c r="AG63" s="256">
        <f>IF(TabC[[#This Row],[Lfd.
Nr. f.
Stich-
probe]]&lt;&gt;"",TabC[[#This Row],[Zufalls-
zahl]],0)</f>
        <v>0</v>
      </c>
      <c r="AH63" s="257">
        <f>IF(TabC[[#This Row],[Stich-
probe]]&gt;0,IF(TabC[[#This Row],[Differenz
förderfähig/
eingereicht nach Prüfung ÖIF (€)]]&lt;&gt;0,1,0),0)</f>
        <v>0</v>
      </c>
      <c r="AI63" s="258">
        <f>IF(TabC[[#This Row],[Stich-
probe]]=0,0,TabC[[#This Row],[Stich-
probe]]*TabC[[#This Row],[Differenz
förderfähig/
eingereicht nach Prüfung ÖIF (€)]]/TabC[[#This Row],[eingereichter
Betrag (€)]]*-1)</f>
        <v>0</v>
      </c>
      <c r="AJ63" s="2"/>
    </row>
    <row r="64" spans="2:36" x14ac:dyDescent="0.2">
      <c r="B64" s="2"/>
      <c r="C64" s="251">
        <f>IF(TabC[[#This Row],[Zufalls-
zahl wenn
lfd. Nr.]]=0,0,IF(RANK(TabC[[#This Row],[Zufalls-
zahl wenn
lfd. Nr.]],TabC[Zufalls-
zahl wenn
lfd. Nr.])&lt;=TabC[[#Totals],[Zufalls-
zahl]],1,0))</f>
        <v>0</v>
      </c>
      <c r="D64" s="194" t="s">
        <v>25</v>
      </c>
      <c r="E64" s="207">
        <v>58</v>
      </c>
      <c r="F64" s="7"/>
      <c r="G64" s="17"/>
      <c r="H64" s="35"/>
      <c r="I64" s="101"/>
      <c r="J64" s="4"/>
      <c r="K64" s="4"/>
      <c r="L64" s="4"/>
      <c r="M64" s="128"/>
      <c r="N64" s="216"/>
      <c r="O64" s="252">
        <f>(TabC[[#This Row],[förderfähiger 
Betrag nach Prüfung ÖIF (€)]]-TabC[[#This Row],[eingereichter
Betrag (€)]])*IF(TabC[[#This Row],[Stich-
probe]]&gt;0,1,0)</f>
        <v>0</v>
      </c>
      <c r="P64" s="215"/>
      <c r="Q64" s="215"/>
      <c r="R64" s="215"/>
      <c r="S64" s="253"/>
      <c r="T64" s="6"/>
      <c r="U64" s="6" t="str">
        <f>IF(ISERROR(VLOOKUP(TabC[[#This Row],[Grund für Differenz]],Datenquelle!$F$3:$G$17,2,FALSE)),"",VLOOKUP(TabC[[#This Row],[Grund für Differenz]],Datenquelle!$F$3:$G$17,2,FALSE))</f>
        <v/>
      </c>
      <c r="V64" s="253"/>
      <c r="W64" s="259"/>
      <c r="X64" s="259"/>
      <c r="Y64" s="259"/>
      <c r="Z64" s="259"/>
      <c r="AA64" s="259"/>
      <c r="AB64" s="259"/>
      <c r="AC64" s="259"/>
      <c r="AD64" s="300"/>
      <c r="AE64" s="251" t="str">
        <f>IF(OR(TabC[[#This Row],[eingereichter
Betrag (€)]]=0,TabC[[#This Row],[eingereichter
Betrag (€)]]=""),"",COUNTA($M$6:$M64)-COUNTIF(($M$6:$M64),0))</f>
        <v/>
      </c>
      <c r="AF64" s="255">
        <f t="shared" ca="1" si="0"/>
        <v>0.7589296862065309</v>
      </c>
      <c r="AG64" s="256">
        <f>IF(TabC[[#This Row],[Lfd.
Nr. f.
Stich-
probe]]&lt;&gt;"",TabC[[#This Row],[Zufalls-
zahl]],0)</f>
        <v>0</v>
      </c>
      <c r="AH64" s="257">
        <f>IF(TabC[[#This Row],[Stich-
probe]]&gt;0,IF(TabC[[#This Row],[Differenz
förderfähig/
eingereicht nach Prüfung ÖIF (€)]]&lt;&gt;0,1,0),0)</f>
        <v>0</v>
      </c>
      <c r="AI64" s="258">
        <f>IF(TabC[[#This Row],[Stich-
probe]]=0,0,TabC[[#This Row],[Stich-
probe]]*TabC[[#This Row],[Differenz
förderfähig/
eingereicht nach Prüfung ÖIF (€)]]/TabC[[#This Row],[eingereichter
Betrag (€)]]*-1)</f>
        <v>0</v>
      </c>
      <c r="AJ64" s="2"/>
    </row>
    <row r="65" spans="1:57" x14ac:dyDescent="0.2">
      <c r="B65" s="2"/>
      <c r="C65" s="251">
        <f>IF(TabC[[#This Row],[Zufalls-
zahl wenn
lfd. Nr.]]=0,0,IF(RANK(TabC[[#This Row],[Zufalls-
zahl wenn
lfd. Nr.]],TabC[Zufalls-
zahl wenn
lfd. Nr.])&lt;=TabC[[#Totals],[Zufalls-
zahl]],1,0))</f>
        <v>0</v>
      </c>
      <c r="D65" s="194" t="s">
        <v>25</v>
      </c>
      <c r="E65" s="207">
        <v>59</v>
      </c>
      <c r="F65" s="7"/>
      <c r="G65" s="17"/>
      <c r="H65" s="35"/>
      <c r="I65" s="101"/>
      <c r="J65" s="4"/>
      <c r="K65" s="4"/>
      <c r="L65" s="4"/>
      <c r="M65" s="128"/>
      <c r="N65" s="216"/>
      <c r="O65" s="252">
        <f>(TabC[[#This Row],[förderfähiger 
Betrag nach Prüfung ÖIF (€)]]-TabC[[#This Row],[eingereichter
Betrag (€)]])*IF(TabC[[#This Row],[Stich-
probe]]&gt;0,1,0)</f>
        <v>0</v>
      </c>
      <c r="P65" s="215"/>
      <c r="Q65" s="215"/>
      <c r="R65" s="215"/>
      <c r="S65" s="253"/>
      <c r="T65" s="6"/>
      <c r="U65" s="6" t="str">
        <f>IF(ISERROR(VLOOKUP(TabC[[#This Row],[Grund für Differenz]],Datenquelle!$F$3:$G$17,2,FALSE)),"",VLOOKUP(TabC[[#This Row],[Grund für Differenz]],Datenquelle!$F$3:$G$17,2,FALSE))</f>
        <v/>
      </c>
      <c r="V65" s="253"/>
      <c r="W65" s="259"/>
      <c r="X65" s="259"/>
      <c r="Y65" s="259"/>
      <c r="Z65" s="259"/>
      <c r="AA65" s="259"/>
      <c r="AB65" s="259"/>
      <c r="AC65" s="259"/>
      <c r="AD65" s="300"/>
      <c r="AE65" s="251" t="str">
        <f>IF(OR(TabC[[#This Row],[eingereichter
Betrag (€)]]=0,TabC[[#This Row],[eingereichter
Betrag (€)]]=""),"",COUNTA($M$6:$M65)-COUNTIF(($M$6:$M65),0))</f>
        <v/>
      </c>
      <c r="AF65" s="255">
        <f t="shared" ca="1" si="0"/>
        <v>0.45633422236269838</v>
      </c>
      <c r="AG65" s="256">
        <f>IF(TabC[[#This Row],[Lfd.
Nr. f.
Stich-
probe]]&lt;&gt;"",TabC[[#This Row],[Zufalls-
zahl]],0)</f>
        <v>0</v>
      </c>
      <c r="AH65" s="257">
        <f>IF(TabC[[#This Row],[Stich-
probe]]&gt;0,IF(TabC[[#This Row],[Differenz
förderfähig/
eingereicht nach Prüfung ÖIF (€)]]&lt;&gt;0,1,0),0)</f>
        <v>0</v>
      </c>
      <c r="AI65" s="258">
        <f>IF(TabC[[#This Row],[Stich-
probe]]=0,0,TabC[[#This Row],[Stich-
probe]]*TabC[[#This Row],[Differenz
förderfähig/
eingereicht nach Prüfung ÖIF (€)]]/TabC[[#This Row],[eingereichter
Betrag (€)]]*-1)</f>
        <v>0</v>
      </c>
      <c r="AJ65" s="2"/>
    </row>
    <row r="66" spans="1:57" x14ac:dyDescent="0.2">
      <c r="B66" s="2"/>
      <c r="C66" s="251">
        <f>IF(TabC[[#This Row],[Zufalls-
zahl wenn
lfd. Nr.]]=0,0,IF(RANK(TabC[[#This Row],[Zufalls-
zahl wenn
lfd. Nr.]],TabC[Zufalls-
zahl wenn
lfd. Nr.])&lt;=TabC[[#Totals],[Zufalls-
zahl]],1,0))</f>
        <v>0</v>
      </c>
      <c r="D66" s="194" t="s">
        <v>25</v>
      </c>
      <c r="E66" s="207">
        <v>60</v>
      </c>
      <c r="F66" s="7"/>
      <c r="G66" s="17"/>
      <c r="H66" s="35"/>
      <c r="I66" s="101"/>
      <c r="J66" s="4"/>
      <c r="K66" s="4"/>
      <c r="L66" s="4"/>
      <c r="M66" s="128"/>
      <c r="N66" s="216"/>
      <c r="O66" s="252">
        <f>(TabC[[#This Row],[förderfähiger 
Betrag nach Prüfung ÖIF (€)]]-TabC[[#This Row],[eingereichter
Betrag (€)]])*IF(TabC[[#This Row],[Stich-
probe]]&gt;0,1,0)</f>
        <v>0</v>
      </c>
      <c r="P66" s="215"/>
      <c r="Q66" s="215"/>
      <c r="R66" s="215"/>
      <c r="S66" s="253"/>
      <c r="T66" s="6"/>
      <c r="U66" s="6" t="str">
        <f>IF(ISERROR(VLOOKUP(TabC[[#This Row],[Grund für Differenz]],Datenquelle!$F$3:$G$17,2,FALSE)),"",VLOOKUP(TabC[[#This Row],[Grund für Differenz]],Datenquelle!$F$3:$G$17,2,FALSE))</f>
        <v/>
      </c>
      <c r="V66" s="253"/>
      <c r="W66" s="259"/>
      <c r="X66" s="259"/>
      <c r="Y66" s="259"/>
      <c r="Z66" s="259"/>
      <c r="AA66" s="259"/>
      <c r="AB66" s="259"/>
      <c r="AC66" s="259"/>
      <c r="AD66" s="300"/>
      <c r="AE66" s="251" t="str">
        <f>IF(OR(TabC[[#This Row],[eingereichter
Betrag (€)]]=0,TabC[[#This Row],[eingereichter
Betrag (€)]]=""),"",COUNTA($M$6:$M66)-COUNTIF(($M$6:$M66),0))</f>
        <v/>
      </c>
      <c r="AF66" s="255">
        <f t="shared" ca="1" si="0"/>
        <v>0.9287621221128185</v>
      </c>
      <c r="AG66" s="256">
        <f>IF(TabC[[#This Row],[Lfd.
Nr. f.
Stich-
probe]]&lt;&gt;"",TabC[[#This Row],[Zufalls-
zahl]],0)</f>
        <v>0</v>
      </c>
      <c r="AH66" s="257">
        <f>IF(TabC[[#This Row],[Stich-
probe]]&gt;0,IF(TabC[[#This Row],[Differenz
förderfähig/
eingereicht nach Prüfung ÖIF (€)]]&lt;&gt;0,1,0),0)</f>
        <v>0</v>
      </c>
      <c r="AI66" s="258">
        <f>IF(TabC[[#This Row],[Stich-
probe]]=0,0,TabC[[#This Row],[Stich-
probe]]*TabC[[#This Row],[Differenz
förderfähig/
eingereicht nach Prüfung ÖIF (€)]]/TabC[[#This Row],[eingereichter
Betrag (€)]]*-1)</f>
        <v>0</v>
      </c>
      <c r="AJ66" s="2"/>
    </row>
    <row r="67" spans="1:57" x14ac:dyDescent="0.2">
      <c r="B67" s="2"/>
      <c r="C67" s="251">
        <f>IF(TabC[[#This Row],[Zufalls-
zahl wenn
lfd. Nr.]]=0,0,IF(RANK(TabC[[#This Row],[Zufalls-
zahl wenn
lfd. Nr.]],TabC[Zufalls-
zahl wenn
lfd. Nr.])&lt;=TabC[[#Totals],[Zufalls-
zahl]],1,0))</f>
        <v>0</v>
      </c>
      <c r="D67" s="194" t="s">
        <v>25</v>
      </c>
      <c r="E67" s="207">
        <v>61</v>
      </c>
      <c r="F67" s="7"/>
      <c r="G67" s="17"/>
      <c r="H67" s="35"/>
      <c r="I67" s="101"/>
      <c r="J67" s="4"/>
      <c r="K67" s="4"/>
      <c r="L67" s="4"/>
      <c r="M67" s="128"/>
      <c r="N67" s="216"/>
      <c r="O67" s="252">
        <f>(TabC[[#This Row],[förderfähiger 
Betrag nach Prüfung ÖIF (€)]]-TabC[[#This Row],[eingereichter
Betrag (€)]])*IF(TabC[[#This Row],[Stich-
probe]]&gt;0,1,0)</f>
        <v>0</v>
      </c>
      <c r="P67" s="215"/>
      <c r="Q67" s="215"/>
      <c r="R67" s="215"/>
      <c r="S67" s="253"/>
      <c r="T67" s="6"/>
      <c r="U67" s="6" t="str">
        <f>IF(ISERROR(VLOOKUP(TabC[[#This Row],[Grund für Differenz]],Datenquelle!$F$3:$G$17,2,FALSE)),"",VLOOKUP(TabC[[#This Row],[Grund für Differenz]],Datenquelle!$F$3:$G$17,2,FALSE))</f>
        <v/>
      </c>
      <c r="V67" s="253"/>
      <c r="W67" s="259"/>
      <c r="X67" s="259"/>
      <c r="Y67" s="259"/>
      <c r="Z67" s="259"/>
      <c r="AA67" s="259"/>
      <c r="AB67" s="259"/>
      <c r="AC67" s="259"/>
      <c r="AD67" s="300"/>
      <c r="AE67" s="251" t="str">
        <f>IF(OR(TabC[[#This Row],[eingereichter
Betrag (€)]]=0,TabC[[#This Row],[eingereichter
Betrag (€)]]=""),"",COUNTA($M$6:$M67)-COUNTIF(($M$6:$M67),0))</f>
        <v/>
      </c>
      <c r="AF67" s="255">
        <f t="shared" ca="1" si="0"/>
        <v>0.80036343885979466</v>
      </c>
      <c r="AG67" s="256">
        <f>IF(TabC[[#This Row],[Lfd.
Nr. f.
Stich-
probe]]&lt;&gt;"",TabC[[#This Row],[Zufalls-
zahl]],0)</f>
        <v>0</v>
      </c>
      <c r="AH67" s="257">
        <f>IF(TabC[[#This Row],[Stich-
probe]]&gt;0,IF(TabC[[#This Row],[Differenz
förderfähig/
eingereicht nach Prüfung ÖIF (€)]]&lt;&gt;0,1,0),0)</f>
        <v>0</v>
      </c>
      <c r="AI67" s="258">
        <f>IF(TabC[[#This Row],[Stich-
probe]]=0,0,TabC[[#This Row],[Stich-
probe]]*TabC[[#This Row],[Differenz
förderfähig/
eingereicht nach Prüfung ÖIF (€)]]/TabC[[#This Row],[eingereichter
Betrag (€)]]*-1)</f>
        <v>0</v>
      </c>
      <c r="AJ67" s="2"/>
    </row>
    <row r="68" spans="1:57" x14ac:dyDescent="0.2">
      <c r="B68" s="2"/>
      <c r="C68" s="251">
        <f>IF(TabC[[#This Row],[Zufalls-
zahl wenn
lfd. Nr.]]=0,0,IF(RANK(TabC[[#This Row],[Zufalls-
zahl wenn
lfd. Nr.]],TabC[Zufalls-
zahl wenn
lfd. Nr.])&lt;=TabC[[#Totals],[Zufalls-
zahl]],1,0))</f>
        <v>0</v>
      </c>
      <c r="D68" s="194" t="s">
        <v>25</v>
      </c>
      <c r="E68" s="207">
        <v>62</v>
      </c>
      <c r="F68" s="7"/>
      <c r="G68" s="17"/>
      <c r="H68" s="35"/>
      <c r="I68" s="101"/>
      <c r="J68" s="4"/>
      <c r="K68" s="4"/>
      <c r="L68" s="4"/>
      <c r="M68" s="128"/>
      <c r="N68" s="216"/>
      <c r="O68" s="252">
        <f>(TabC[[#This Row],[förderfähiger 
Betrag nach Prüfung ÖIF (€)]]-TabC[[#This Row],[eingereichter
Betrag (€)]])*IF(TabC[[#This Row],[Stich-
probe]]&gt;0,1,0)</f>
        <v>0</v>
      </c>
      <c r="P68" s="215"/>
      <c r="Q68" s="215"/>
      <c r="R68" s="215"/>
      <c r="S68" s="253"/>
      <c r="T68" s="6"/>
      <c r="U68" s="6" t="str">
        <f>IF(ISERROR(VLOOKUP(TabC[[#This Row],[Grund für Differenz]],Datenquelle!$F$3:$G$17,2,FALSE)),"",VLOOKUP(TabC[[#This Row],[Grund für Differenz]],Datenquelle!$F$3:$G$17,2,FALSE))</f>
        <v/>
      </c>
      <c r="V68" s="253"/>
      <c r="W68" s="259"/>
      <c r="X68" s="259"/>
      <c r="Y68" s="259"/>
      <c r="Z68" s="259"/>
      <c r="AA68" s="259"/>
      <c r="AB68" s="259"/>
      <c r="AC68" s="259"/>
      <c r="AD68" s="300"/>
      <c r="AE68" s="251" t="str">
        <f>IF(OR(TabC[[#This Row],[eingereichter
Betrag (€)]]=0,TabC[[#This Row],[eingereichter
Betrag (€)]]=""),"",COUNTA($M$6:$M68)-COUNTIF(($M$6:$M68),0))</f>
        <v/>
      </c>
      <c r="AF68" s="255">
        <f t="shared" ca="1" si="0"/>
        <v>0.88464690236474186</v>
      </c>
      <c r="AG68" s="256">
        <f>IF(TabC[[#This Row],[Lfd.
Nr. f.
Stich-
probe]]&lt;&gt;"",TabC[[#This Row],[Zufalls-
zahl]],0)</f>
        <v>0</v>
      </c>
      <c r="AH68" s="257">
        <f>IF(TabC[[#This Row],[Stich-
probe]]&gt;0,IF(TabC[[#This Row],[Differenz
förderfähig/
eingereicht nach Prüfung ÖIF (€)]]&lt;&gt;0,1,0),0)</f>
        <v>0</v>
      </c>
      <c r="AI68" s="258">
        <f>IF(TabC[[#This Row],[Stich-
probe]]=0,0,TabC[[#This Row],[Stich-
probe]]*TabC[[#This Row],[Differenz
förderfähig/
eingereicht nach Prüfung ÖIF (€)]]/TabC[[#This Row],[eingereichter
Betrag (€)]]*-1)</f>
        <v>0</v>
      </c>
      <c r="AJ68" s="2"/>
    </row>
    <row r="69" spans="1:57" x14ac:dyDescent="0.2">
      <c r="B69" s="2"/>
      <c r="C69" s="251">
        <f>IF(TabC[[#This Row],[Zufalls-
zahl wenn
lfd. Nr.]]=0,0,IF(RANK(TabC[[#This Row],[Zufalls-
zahl wenn
lfd. Nr.]],TabC[Zufalls-
zahl wenn
lfd. Nr.])&lt;=TabC[[#Totals],[Zufalls-
zahl]],1,0))</f>
        <v>0</v>
      </c>
      <c r="D69" s="194" t="s">
        <v>25</v>
      </c>
      <c r="E69" s="207">
        <v>63</v>
      </c>
      <c r="F69" s="7"/>
      <c r="G69" s="17"/>
      <c r="H69" s="35"/>
      <c r="I69" s="101"/>
      <c r="J69" s="4"/>
      <c r="K69" s="4"/>
      <c r="L69" s="4"/>
      <c r="M69" s="128"/>
      <c r="N69" s="216"/>
      <c r="O69" s="252">
        <f>(TabC[[#This Row],[förderfähiger 
Betrag nach Prüfung ÖIF (€)]]-TabC[[#This Row],[eingereichter
Betrag (€)]])*IF(TabC[[#This Row],[Stich-
probe]]&gt;0,1,0)</f>
        <v>0</v>
      </c>
      <c r="P69" s="215"/>
      <c r="Q69" s="215"/>
      <c r="R69" s="215"/>
      <c r="S69" s="253"/>
      <c r="T69" s="6"/>
      <c r="U69" s="6" t="str">
        <f>IF(ISERROR(VLOOKUP(TabC[[#This Row],[Grund für Differenz]],Datenquelle!$F$3:$G$17,2,FALSE)),"",VLOOKUP(TabC[[#This Row],[Grund für Differenz]],Datenquelle!$F$3:$G$17,2,FALSE))</f>
        <v/>
      </c>
      <c r="V69" s="253"/>
      <c r="W69" s="259"/>
      <c r="X69" s="259"/>
      <c r="Y69" s="259"/>
      <c r="Z69" s="259"/>
      <c r="AA69" s="259"/>
      <c r="AB69" s="259"/>
      <c r="AC69" s="259"/>
      <c r="AD69" s="300"/>
      <c r="AE69" s="251" t="str">
        <f>IF(OR(TabC[[#This Row],[eingereichter
Betrag (€)]]=0,TabC[[#This Row],[eingereichter
Betrag (€)]]=""),"",COUNTA($M$6:$M69)-COUNTIF(($M$6:$M69),0))</f>
        <v/>
      </c>
      <c r="AF69" s="255">
        <f t="shared" ca="1" si="0"/>
        <v>0.99891313812443261</v>
      </c>
      <c r="AG69" s="256">
        <f>IF(TabC[[#This Row],[Lfd.
Nr. f.
Stich-
probe]]&lt;&gt;"",TabC[[#This Row],[Zufalls-
zahl]],0)</f>
        <v>0</v>
      </c>
      <c r="AH69" s="257">
        <f>IF(TabC[[#This Row],[Stich-
probe]]&gt;0,IF(TabC[[#This Row],[Differenz
förderfähig/
eingereicht nach Prüfung ÖIF (€)]]&lt;&gt;0,1,0),0)</f>
        <v>0</v>
      </c>
      <c r="AI69" s="258">
        <f>IF(TabC[[#This Row],[Stich-
probe]]=0,0,TabC[[#This Row],[Stich-
probe]]*TabC[[#This Row],[Differenz
förderfähig/
eingereicht nach Prüfung ÖIF (€)]]/TabC[[#This Row],[eingereichter
Betrag (€)]]*-1)</f>
        <v>0</v>
      </c>
      <c r="AJ69" s="2"/>
    </row>
    <row r="70" spans="1:57" x14ac:dyDescent="0.2">
      <c r="B70" s="2"/>
      <c r="C70" s="251">
        <f>IF(TabC[[#This Row],[Zufalls-
zahl wenn
lfd. Nr.]]=0,0,IF(RANK(TabC[[#This Row],[Zufalls-
zahl wenn
lfd. Nr.]],TabC[Zufalls-
zahl wenn
lfd. Nr.])&lt;=TabC[[#Totals],[Zufalls-
zahl]],1,0))</f>
        <v>0</v>
      </c>
      <c r="D70" s="194" t="s">
        <v>25</v>
      </c>
      <c r="E70" s="207">
        <v>64</v>
      </c>
      <c r="F70" s="7"/>
      <c r="G70" s="17"/>
      <c r="H70" s="35"/>
      <c r="I70" s="101"/>
      <c r="J70" s="4"/>
      <c r="K70" s="4"/>
      <c r="L70" s="4"/>
      <c r="M70" s="128"/>
      <c r="N70" s="216"/>
      <c r="O70" s="252">
        <f>(TabC[[#This Row],[förderfähiger 
Betrag nach Prüfung ÖIF (€)]]-TabC[[#This Row],[eingereichter
Betrag (€)]])*IF(TabC[[#This Row],[Stich-
probe]]&gt;0,1,0)</f>
        <v>0</v>
      </c>
      <c r="P70" s="215"/>
      <c r="Q70" s="215"/>
      <c r="R70" s="215"/>
      <c r="S70" s="253"/>
      <c r="T70" s="6"/>
      <c r="U70" s="6" t="str">
        <f>IF(ISERROR(VLOOKUP(TabC[[#This Row],[Grund für Differenz]],Datenquelle!$F$3:$G$17,2,FALSE)),"",VLOOKUP(TabC[[#This Row],[Grund für Differenz]],Datenquelle!$F$3:$G$17,2,FALSE))</f>
        <v/>
      </c>
      <c r="V70" s="253"/>
      <c r="W70" s="259"/>
      <c r="X70" s="259"/>
      <c r="Y70" s="259"/>
      <c r="Z70" s="259"/>
      <c r="AA70" s="259"/>
      <c r="AB70" s="259"/>
      <c r="AC70" s="259"/>
      <c r="AD70" s="300"/>
      <c r="AE70" s="251" t="str">
        <f>IF(OR(TabC[[#This Row],[eingereichter
Betrag (€)]]=0,TabC[[#This Row],[eingereichter
Betrag (€)]]=""),"",COUNTA($M$6:$M70)-COUNTIF(($M$6:$M70),0))</f>
        <v/>
      </c>
      <c r="AF70" s="255">
        <f t="shared" ref="AF70:AF133" ca="1" si="1">RAND()</f>
        <v>0.81427970150310292</v>
      </c>
      <c r="AG70" s="256">
        <f>IF(TabC[[#This Row],[Lfd.
Nr. f.
Stich-
probe]]&lt;&gt;"",TabC[[#This Row],[Zufalls-
zahl]],0)</f>
        <v>0</v>
      </c>
      <c r="AH70" s="257">
        <f>IF(TabC[[#This Row],[Stich-
probe]]&gt;0,IF(TabC[[#This Row],[Differenz
förderfähig/
eingereicht nach Prüfung ÖIF (€)]]&lt;&gt;0,1,0),0)</f>
        <v>0</v>
      </c>
      <c r="AI70" s="258">
        <f>IF(TabC[[#This Row],[Stich-
probe]]=0,0,TabC[[#This Row],[Stich-
probe]]*TabC[[#This Row],[Differenz
förderfähig/
eingereicht nach Prüfung ÖIF (€)]]/TabC[[#This Row],[eingereichter
Betrag (€)]]*-1)</f>
        <v>0</v>
      </c>
      <c r="AJ70" s="2"/>
    </row>
    <row r="71" spans="1:57" x14ac:dyDescent="0.2">
      <c r="B71" s="2"/>
      <c r="C71" s="251">
        <f>IF(TabC[[#This Row],[Zufalls-
zahl wenn
lfd. Nr.]]=0,0,IF(RANK(TabC[[#This Row],[Zufalls-
zahl wenn
lfd. Nr.]],TabC[Zufalls-
zahl wenn
lfd. Nr.])&lt;=TabC[[#Totals],[Zufalls-
zahl]],1,0))</f>
        <v>0</v>
      </c>
      <c r="D71" s="194" t="s">
        <v>25</v>
      </c>
      <c r="E71" s="207">
        <v>65</v>
      </c>
      <c r="F71" s="7"/>
      <c r="G71" s="17"/>
      <c r="H71" s="35"/>
      <c r="I71" s="101"/>
      <c r="J71" s="4"/>
      <c r="K71" s="4"/>
      <c r="L71" s="4"/>
      <c r="M71" s="128"/>
      <c r="N71" s="216"/>
      <c r="O71" s="252">
        <f>(TabC[[#This Row],[förderfähiger 
Betrag nach Prüfung ÖIF (€)]]-TabC[[#This Row],[eingereichter
Betrag (€)]])*IF(TabC[[#This Row],[Stich-
probe]]&gt;0,1,0)</f>
        <v>0</v>
      </c>
      <c r="P71" s="215"/>
      <c r="Q71" s="215"/>
      <c r="R71" s="215"/>
      <c r="S71" s="253"/>
      <c r="T71" s="6"/>
      <c r="U71" s="6" t="str">
        <f>IF(ISERROR(VLOOKUP(TabC[[#This Row],[Grund für Differenz]],Datenquelle!$F$3:$G$17,2,FALSE)),"",VLOOKUP(TabC[[#This Row],[Grund für Differenz]],Datenquelle!$F$3:$G$17,2,FALSE))</f>
        <v/>
      </c>
      <c r="V71" s="253"/>
      <c r="W71" s="259"/>
      <c r="X71" s="259"/>
      <c r="Y71" s="259"/>
      <c r="Z71" s="259"/>
      <c r="AA71" s="259"/>
      <c r="AB71" s="259"/>
      <c r="AC71" s="259"/>
      <c r="AD71" s="300"/>
      <c r="AE71" s="251" t="str">
        <f>IF(OR(TabC[[#This Row],[eingereichter
Betrag (€)]]=0,TabC[[#This Row],[eingereichter
Betrag (€)]]=""),"",COUNTA($M$6:$M71)-COUNTIF(($M$6:$M71),0))</f>
        <v/>
      </c>
      <c r="AF71" s="255">
        <f t="shared" ca="1" si="1"/>
        <v>0.29356976882198205</v>
      </c>
      <c r="AG71" s="256">
        <f>IF(TabC[[#This Row],[Lfd.
Nr. f.
Stich-
probe]]&lt;&gt;"",TabC[[#This Row],[Zufalls-
zahl]],0)</f>
        <v>0</v>
      </c>
      <c r="AH71" s="257">
        <f>IF(TabC[[#This Row],[Stich-
probe]]&gt;0,IF(TabC[[#This Row],[Differenz
förderfähig/
eingereicht nach Prüfung ÖIF (€)]]&lt;&gt;0,1,0),0)</f>
        <v>0</v>
      </c>
      <c r="AI71" s="258">
        <f>IF(TabC[[#This Row],[Stich-
probe]]=0,0,TabC[[#This Row],[Stich-
probe]]*TabC[[#This Row],[Differenz
förderfähig/
eingereicht nach Prüfung ÖIF (€)]]/TabC[[#This Row],[eingereichter
Betrag (€)]]*-1)</f>
        <v>0</v>
      </c>
      <c r="AJ71" s="2"/>
    </row>
    <row r="72" spans="1:57" s="224" customFormat="1" x14ac:dyDescent="0.2">
      <c r="A72" s="19"/>
      <c r="B72" s="19"/>
      <c r="C72" s="226">
        <f>IF(TabC[[#This Row],[Zufalls-
zahl wenn
lfd. Nr.]]=0,0,IF(RANK(TabC[[#This Row],[Zufalls-
zahl wenn
lfd. Nr.]],TabC[Zufalls-
zahl wenn
lfd. Nr.])&lt;=TabC[[#Totals],[Zufalls-
zahl]],1,0))</f>
        <v>0</v>
      </c>
      <c r="D72" s="194" t="s">
        <v>25</v>
      </c>
      <c r="E72" s="207">
        <v>66</v>
      </c>
      <c r="F72" s="8"/>
      <c r="G72" s="18"/>
      <c r="H72" s="36"/>
      <c r="I72" s="102"/>
      <c r="J72" s="33"/>
      <c r="K72" s="33"/>
      <c r="L72" s="33"/>
      <c r="M72" s="129"/>
      <c r="N72" s="260"/>
      <c r="O72" s="261">
        <f>(TabC[[#This Row],[förderfähiger 
Betrag nach Prüfung ÖIF (€)]]-TabC[[#This Row],[eingereichter
Betrag (€)]])*IF(TabC[[#This Row],[Stich-
probe]]&gt;0,1,0)</f>
        <v>0</v>
      </c>
      <c r="P72" s="19"/>
      <c r="Q72" s="19"/>
      <c r="R72" s="19"/>
      <c r="S72" s="253"/>
      <c r="T72" s="226"/>
      <c r="U72" s="226" t="str">
        <f>IF(ISERROR(VLOOKUP(TabC[[#This Row],[Grund für Differenz]],Datenquelle!$F$3:$G$17,2,FALSE)),"",VLOOKUP(TabC[[#This Row],[Grund für Differenz]],Datenquelle!$F$3:$G$17,2,FALSE))</f>
        <v/>
      </c>
      <c r="V72" s="253"/>
      <c r="W72" s="206"/>
      <c r="X72" s="206"/>
      <c r="Y72" s="206"/>
      <c r="Z72" s="206"/>
      <c r="AA72" s="206"/>
      <c r="AB72" s="206"/>
      <c r="AC72" s="206"/>
      <c r="AD72" s="301"/>
      <c r="AE72" s="226" t="str">
        <f>IF(OR(TabC[[#This Row],[eingereichter
Betrag (€)]]=0,TabC[[#This Row],[eingereichter
Betrag (€)]]=""),"",COUNTA($M$6:$M72)-COUNTIF(($M$6:$M72),0))</f>
        <v/>
      </c>
      <c r="AF72" s="262">
        <f t="shared" ca="1" si="1"/>
        <v>0.59300828487629775</v>
      </c>
      <c r="AG72" s="262">
        <f>IF(TabC[[#This Row],[Lfd.
Nr. f.
Stich-
probe]]&lt;&gt;"",TabC[[#This Row],[Zufalls-
zahl]],0)</f>
        <v>0</v>
      </c>
      <c r="AH72" s="263">
        <f>IF(TabC[[#This Row],[Stich-
probe]]&gt;0,IF(TabC[[#This Row],[Differenz
förderfähig/
eingereicht nach Prüfung ÖIF (€)]]&lt;&gt;0,1,0),0)</f>
        <v>0</v>
      </c>
      <c r="AI72" s="264">
        <f>IF(TabC[[#This Row],[Stich-
probe]]=0,0,TabC[[#This Row],[Stich-
probe]]*TabC[[#This Row],[Differenz
förderfähig/
eingereicht nach Prüfung ÖIF (€)]]/TabC[[#This Row],[eingereichter
Betrag (€)]]*-1)</f>
        <v>0</v>
      </c>
      <c r="AJ72" s="200"/>
      <c r="AK72" s="200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</row>
    <row r="73" spans="1:57" s="224" customFormat="1" x14ac:dyDescent="0.2">
      <c r="A73" s="19"/>
      <c r="B73" s="19"/>
      <c r="C73" s="226">
        <f>IF(TabC[[#This Row],[Zufalls-
zahl wenn
lfd. Nr.]]=0,0,IF(RANK(TabC[[#This Row],[Zufalls-
zahl wenn
lfd. Nr.]],TabC[Zufalls-
zahl wenn
lfd. Nr.])&lt;=TabC[[#Totals],[Zufalls-
zahl]],1,0))</f>
        <v>0</v>
      </c>
      <c r="D73" s="194" t="s">
        <v>25</v>
      </c>
      <c r="E73" s="207">
        <v>67</v>
      </c>
      <c r="F73" s="8"/>
      <c r="G73" s="18"/>
      <c r="H73" s="36"/>
      <c r="I73" s="102"/>
      <c r="J73" s="33"/>
      <c r="K73" s="33"/>
      <c r="L73" s="33"/>
      <c r="M73" s="129"/>
      <c r="N73" s="260"/>
      <c r="O73" s="261">
        <f>(TabC[[#This Row],[förderfähiger 
Betrag nach Prüfung ÖIF (€)]]-TabC[[#This Row],[eingereichter
Betrag (€)]])*IF(TabC[[#This Row],[Stich-
probe]]&gt;0,1,0)</f>
        <v>0</v>
      </c>
      <c r="P73" s="19"/>
      <c r="Q73" s="19"/>
      <c r="R73" s="19"/>
      <c r="S73" s="253"/>
      <c r="T73" s="226"/>
      <c r="U73" s="226" t="str">
        <f>IF(ISERROR(VLOOKUP(TabC[[#This Row],[Grund für Differenz]],Datenquelle!$F$3:$G$17,2,FALSE)),"",VLOOKUP(TabC[[#This Row],[Grund für Differenz]],Datenquelle!$F$3:$G$17,2,FALSE))</f>
        <v/>
      </c>
      <c r="V73" s="253"/>
      <c r="W73" s="206"/>
      <c r="X73" s="206"/>
      <c r="Y73" s="206"/>
      <c r="Z73" s="206"/>
      <c r="AA73" s="206"/>
      <c r="AB73" s="206"/>
      <c r="AC73" s="206"/>
      <c r="AD73" s="301"/>
      <c r="AE73" s="226" t="str">
        <f>IF(OR(TabC[[#This Row],[eingereichter
Betrag (€)]]=0,TabC[[#This Row],[eingereichter
Betrag (€)]]=""),"",COUNTA($M$6:$M73)-COUNTIF(($M$6:$M73),0))</f>
        <v/>
      </c>
      <c r="AF73" s="262">
        <f t="shared" ca="1" si="1"/>
        <v>0.94307661751573224</v>
      </c>
      <c r="AG73" s="262">
        <f>IF(TabC[[#This Row],[Lfd.
Nr. f.
Stich-
probe]]&lt;&gt;"",TabC[[#This Row],[Zufalls-
zahl]],0)</f>
        <v>0</v>
      </c>
      <c r="AH73" s="263">
        <f>IF(TabC[[#This Row],[Stich-
probe]]&gt;0,IF(TabC[[#This Row],[Differenz
förderfähig/
eingereicht nach Prüfung ÖIF (€)]]&lt;&gt;0,1,0),0)</f>
        <v>0</v>
      </c>
      <c r="AI73" s="264">
        <f>IF(TabC[[#This Row],[Stich-
probe]]=0,0,TabC[[#This Row],[Stich-
probe]]*TabC[[#This Row],[Differenz
förderfähig/
eingereicht nach Prüfung ÖIF (€)]]/TabC[[#This Row],[eingereichter
Betrag (€)]]*-1)</f>
        <v>0</v>
      </c>
      <c r="AJ73" s="200"/>
      <c r="AK73" s="200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</row>
    <row r="74" spans="1:57" s="224" customFormat="1" x14ac:dyDescent="0.2">
      <c r="A74" s="19"/>
      <c r="B74" s="19"/>
      <c r="C74" s="226">
        <f>IF(TabC[[#This Row],[Zufalls-
zahl wenn
lfd. Nr.]]=0,0,IF(RANK(TabC[[#This Row],[Zufalls-
zahl wenn
lfd. Nr.]],TabC[Zufalls-
zahl wenn
lfd. Nr.])&lt;=TabC[[#Totals],[Zufalls-
zahl]],1,0))</f>
        <v>0</v>
      </c>
      <c r="D74" s="194" t="s">
        <v>25</v>
      </c>
      <c r="E74" s="207">
        <v>68</v>
      </c>
      <c r="F74" s="8"/>
      <c r="G74" s="18"/>
      <c r="H74" s="36"/>
      <c r="I74" s="102"/>
      <c r="J74" s="33"/>
      <c r="K74" s="33"/>
      <c r="L74" s="33"/>
      <c r="M74" s="129"/>
      <c r="N74" s="260"/>
      <c r="O74" s="261">
        <f>(TabC[[#This Row],[förderfähiger 
Betrag nach Prüfung ÖIF (€)]]-TabC[[#This Row],[eingereichter
Betrag (€)]])*IF(TabC[[#This Row],[Stich-
probe]]&gt;0,1,0)</f>
        <v>0</v>
      </c>
      <c r="P74" s="19"/>
      <c r="Q74" s="19"/>
      <c r="R74" s="19"/>
      <c r="S74" s="253"/>
      <c r="T74" s="226"/>
      <c r="U74" s="226" t="str">
        <f>IF(ISERROR(VLOOKUP(TabC[[#This Row],[Grund für Differenz]],Datenquelle!$F$3:$G$17,2,FALSE)),"",VLOOKUP(TabC[[#This Row],[Grund für Differenz]],Datenquelle!$F$3:$G$17,2,FALSE))</f>
        <v/>
      </c>
      <c r="V74" s="253"/>
      <c r="W74" s="206"/>
      <c r="X74" s="206"/>
      <c r="Y74" s="206"/>
      <c r="Z74" s="206"/>
      <c r="AA74" s="206"/>
      <c r="AB74" s="206"/>
      <c r="AC74" s="206"/>
      <c r="AD74" s="301"/>
      <c r="AE74" s="226" t="str">
        <f>IF(OR(TabC[[#This Row],[eingereichter
Betrag (€)]]=0,TabC[[#This Row],[eingereichter
Betrag (€)]]=""),"",COUNTA($M$6:$M74)-COUNTIF(($M$6:$M74),0))</f>
        <v/>
      </c>
      <c r="AF74" s="262">
        <f t="shared" ca="1" si="1"/>
        <v>0.56009617516151256</v>
      </c>
      <c r="AG74" s="262">
        <f>IF(TabC[[#This Row],[Lfd.
Nr. f.
Stich-
probe]]&lt;&gt;"",TabC[[#This Row],[Zufalls-
zahl]],0)</f>
        <v>0</v>
      </c>
      <c r="AH74" s="263">
        <f>IF(TabC[[#This Row],[Stich-
probe]]&gt;0,IF(TabC[[#This Row],[Differenz
förderfähig/
eingereicht nach Prüfung ÖIF (€)]]&lt;&gt;0,1,0),0)</f>
        <v>0</v>
      </c>
      <c r="AI74" s="264">
        <f>IF(TabC[[#This Row],[Stich-
probe]]=0,0,TabC[[#This Row],[Stich-
probe]]*TabC[[#This Row],[Differenz
förderfähig/
eingereicht nach Prüfung ÖIF (€)]]/TabC[[#This Row],[eingereichter
Betrag (€)]]*-1)</f>
        <v>0</v>
      </c>
      <c r="AJ74" s="200"/>
      <c r="AK74" s="200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</row>
    <row r="75" spans="1:57" s="224" customFormat="1" x14ac:dyDescent="0.2">
      <c r="A75" s="19"/>
      <c r="B75" s="19"/>
      <c r="C75" s="226">
        <f>IF(TabC[[#This Row],[Zufalls-
zahl wenn
lfd. Nr.]]=0,0,IF(RANK(TabC[[#This Row],[Zufalls-
zahl wenn
lfd. Nr.]],TabC[Zufalls-
zahl wenn
lfd. Nr.])&lt;=TabC[[#Totals],[Zufalls-
zahl]],1,0))</f>
        <v>0</v>
      </c>
      <c r="D75" s="194" t="s">
        <v>25</v>
      </c>
      <c r="E75" s="207">
        <v>69</v>
      </c>
      <c r="F75" s="8"/>
      <c r="G75" s="18"/>
      <c r="H75" s="36"/>
      <c r="I75" s="102"/>
      <c r="J75" s="33"/>
      <c r="K75" s="33"/>
      <c r="L75" s="33"/>
      <c r="M75" s="129"/>
      <c r="N75" s="260"/>
      <c r="O75" s="261">
        <f>(TabC[[#This Row],[förderfähiger 
Betrag nach Prüfung ÖIF (€)]]-TabC[[#This Row],[eingereichter
Betrag (€)]])*IF(TabC[[#This Row],[Stich-
probe]]&gt;0,1,0)</f>
        <v>0</v>
      </c>
      <c r="P75" s="19"/>
      <c r="Q75" s="19"/>
      <c r="R75" s="19"/>
      <c r="S75" s="253"/>
      <c r="T75" s="226"/>
      <c r="U75" s="226" t="str">
        <f>IF(ISERROR(VLOOKUP(TabC[[#This Row],[Grund für Differenz]],Datenquelle!$F$3:$G$17,2,FALSE)),"",VLOOKUP(TabC[[#This Row],[Grund für Differenz]],Datenquelle!$F$3:$G$17,2,FALSE))</f>
        <v/>
      </c>
      <c r="V75" s="253"/>
      <c r="W75" s="206"/>
      <c r="X75" s="206"/>
      <c r="Y75" s="206"/>
      <c r="Z75" s="206"/>
      <c r="AA75" s="206"/>
      <c r="AB75" s="206"/>
      <c r="AC75" s="206"/>
      <c r="AD75" s="301"/>
      <c r="AE75" s="226" t="str">
        <f>IF(OR(TabC[[#This Row],[eingereichter
Betrag (€)]]=0,TabC[[#This Row],[eingereichter
Betrag (€)]]=""),"",COUNTA($M$6:$M75)-COUNTIF(($M$6:$M75),0))</f>
        <v/>
      </c>
      <c r="AF75" s="262">
        <f t="shared" ca="1" si="1"/>
        <v>0.45716351501396357</v>
      </c>
      <c r="AG75" s="262">
        <f>IF(TabC[[#This Row],[Lfd.
Nr. f.
Stich-
probe]]&lt;&gt;"",TabC[[#This Row],[Zufalls-
zahl]],0)</f>
        <v>0</v>
      </c>
      <c r="AH75" s="263">
        <f>IF(TabC[[#This Row],[Stich-
probe]]&gt;0,IF(TabC[[#This Row],[Differenz
förderfähig/
eingereicht nach Prüfung ÖIF (€)]]&lt;&gt;0,1,0),0)</f>
        <v>0</v>
      </c>
      <c r="AI75" s="264">
        <f>IF(TabC[[#This Row],[Stich-
probe]]=0,0,TabC[[#This Row],[Stich-
probe]]*TabC[[#This Row],[Differenz
förderfähig/
eingereicht nach Prüfung ÖIF (€)]]/TabC[[#This Row],[eingereichter
Betrag (€)]]*-1)</f>
        <v>0</v>
      </c>
      <c r="AJ75" s="200"/>
      <c r="AK75" s="200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</row>
    <row r="76" spans="1:57" s="224" customFormat="1" x14ac:dyDescent="0.2">
      <c r="A76" s="19"/>
      <c r="B76" s="19"/>
      <c r="C76" s="226">
        <f>IF(TabC[[#This Row],[Zufalls-
zahl wenn
lfd. Nr.]]=0,0,IF(RANK(TabC[[#This Row],[Zufalls-
zahl wenn
lfd. Nr.]],TabC[Zufalls-
zahl wenn
lfd. Nr.])&lt;=TabC[[#Totals],[Zufalls-
zahl]],1,0))</f>
        <v>0</v>
      </c>
      <c r="D76" s="194" t="s">
        <v>25</v>
      </c>
      <c r="E76" s="207">
        <v>70</v>
      </c>
      <c r="F76" s="8"/>
      <c r="G76" s="18"/>
      <c r="H76" s="36"/>
      <c r="I76" s="102"/>
      <c r="J76" s="33"/>
      <c r="K76" s="33"/>
      <c r="L76" s="33"/>
      <c r="M76" s="129"/>
      <c r="N76" s="260"/>
      <c r="O76" s="261">
        <f>(TabC[[#This Row],[förderfähiger 
Betrag nach Prüfung ÖIF (€)]]-TabC[[#This Row],[eingereichter
Betrag (€)]])*IF(TabC[[#This Row],[Stich-
probe]]&gt;0,1,0)</f>
        <v>0</v>
      </c>
      <c r="P76" s="19"/>
      <c r="Q76" s="19"/>
      <c r="R76" s="19"/>
      <c r="S76" s="253"/>
      <c r="T76" s="226"/>
      <c r="U76" s="226" t="str">
        <f>IF(ISERROR(VLOOKUP(TabC[[#This Row],[Grund für Differenz]],Datenquelle!$F$3:$G$17,2,FALSE)),"",VLOOKUP(TabC[[#This Row],[Grund für Differenz]],Datenquelle!$F$3:$G$17,2,FALSE))</f>
        <v/>
      </c>
      <c r="V76" s="253"/>
      <c r="W76" s="206"/>
      <c r="X76" s="206"/>
      <c r="Y76" s="206"/>
      <c r="Z76" s="206"/>
      <c r="AA76" s="206"/>
      <c r="AB76" s="206"/>
      <c r="AC76" s="206"/>
      <c r="AD76" s="301"/>
      <c r="AE76" s="226" t="str">
        <f>IF(OR(TabC[[#This Row],[eingereichter
Betrag (€)]]=0,TabC[[#This Row],[eingereichter
Betrag (€)]]=""),"",COUNTA($M$6:$M76)-COUNTIF(($M$6:$M76),0))</f>
        <v/>
      </c>
      <c r="AF76" s="262">
        <f t="shared" ca="1" si="1"/>
        <v>0.62907263187522766</v>
      </c>
      <c r="AG76" s="262">
        <f>IF(TabC[[#This Row],[Lfd.
Nr. f.
Stich-
probe]]&lt;&gt;"",TabC[[#This Row],[Zufalls-
zahl]],0)</f>
        <v>0</v>
      </c>
      <c r="AH76" s="263">
        <f>IF(TabC[[#This Row],[Stich-
probe]]&gt;0,IF(TabC[[#This Row],[Differenz
förderfähig/
eingereicht nach Prüfung ÖIF (€)]]&lt;&gt;0,1,0),0)</f>
        <v>0</v>
      </c>
      <c r="AI76" s="264">
        <f>IF(TabC[[#This Row],[Stich-
probe]]=0,0,TabC[[#This Row],[Stich-
probe]]*TabC[[#This Row],[Differenz
förderfähig/
eingereicht nach Prüfung ÖIF (€)]]/TabC[[#This Row],[eingereichter
Betrag (€)]]*-1)</f>
        <v>0</v>
      </c>
      <c r="AJ76" s="200"/>
      <c r="AK76" s="200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</row>
    <row r="77" spans="1:57" s="224" customFormat="1" x14ac:dyDescent="0.2">
      <c r="A77" s="19"/>
      <c r="B77" s="19"/>
      <c r="C77" s="228">
        <f>IF(TabC[[#This Row],[Zufalls-
zahl wenn
lfd. Nr.]]=0,0,IF(RANK(TabC[[#This Row],[Zufalls-
zahl wenn
lfd. Nr.]],TabC[Zufalls-
zahl wenn
lfd. Nr.])&lt;=TabC[[#Totals],[Zufalls-
zahl]],1,0))</f>
        <v>0</v>
      </c>
      <c r="D77" s="194" t="s">
        <v>25</v>
      </c>
      <c r="E77" s="207">
        <v>71</v>
      </c>
      <c r="F77" s="9"/>
      <c r="G77" s="17"/>
      <c r="H77" s="35"/>
      <c r="I77" s="101"/>
      <c r="J77" s="34"/>
      <c r="K77" s="34"/>
      <c r="L77" s="34"/>
      <c r="M77" s="128"/>
      <c r="N77" s="216"/>
      <c r="O77" s="252">
        <f>(TabC[[#This Row],[förderfähiger 
Betrag nach Prüfung ÖIF (€)]]-TabC[[#This Row],[eingereichter
Betrag (€)]])*IF(TabC[[#This Row],[Stich-
probe]]&gt;0,1,0)</f>
        <v>0</v>
      </c>
      <c r="P77" s="2"/>
      <c r="Q77" s="2"/>
      <c r="R77" s="2"/>
      <c r="S77" s="265"/>
      <c r="T77" s="228"/>
      <c r="U77" s="228" t="str">
        <f>IF(ISERROR(VLOOKUP(TabC[[#This Row],[Grund für Differenz]],Datenquelle!$F$3:$G$17,2,FALSE)),"",VLOOKUP(TabC[[#This Row],[Grund für Differenz]],Datenquelle!$F$3:$G$17,2,FALSE))</f>
        <v/>
      </c>
      <c r="V77" s="265"/>
      <c r="W77" s="207"/>
      <c r="X77" s="207"/>
      <c r="Y77" s="207"/>
      <c r="Z77" s="207"/>
      <c r="AA77" s="207"/>
      <c r="AB77" s="207"/>
      <c r="AC77" s="207"/>
      <c r="AD77" s="302"/>
      <c r="AE77" s="266" t="str">
        <f>IF(OR(TabC[[#This Row],[eingereichter
Betrag (€)]]=0,TabC[[#This Row],[eingereichter
Betrag (€)]]=""),"",COUNTA($M$6:$M156)-COUNTIF(($M$6:$M156),0))</f>
        <v/>
      </c>
      <c r="AF77" s="255">
        <f t="shared" ca="1" si="1"/>
        <v>0.56786999651174641</v>
      </c>
      <c r="AG77" s="255">
        <f>IF(TabC[[#This Row],[Lfd.
Nr. f.
Stich-
probe]]&lt;&gt;"",TabC[[#This Row],[Zufalls-
zahl]],0)</f>
        <v>0</v>
      </c>
      <c r="AH77" s="267">
        <f>IF(TabC[[#This Row],[Stich-
probe]]&gt;0,IF(TabC[[#This Row],[Differenz
förderfähig/
eingereicht nach Prüfung ÖIF (€)]]&lt;&gt;0,1,0),0)</f>
        <v>0</v>
      </c>
      <c r="AI77" s="268">
        <f>IF(TabC[[#This Row],[Stich-
probe]]=0,0,TabC[[#This Row],[Stich-
probe]]*TabC[[#This Row],[Differenz
förderfähig/
eingereicht nach Prüfung ÖIF (€)]]/TabC[[#This Row],[eingereichter
Betrag (€)]]*-1)</f>
        <v>0</v>
      </c>
      <c r="AJ77" s="200"/>
      <c r="AK77" s="200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</row>
    <row r="78" spans="1:57" s="224" customFormat="1" x14ac:dyDescent="0.2">
      <c r="A78" s="19"/>
      <c r="B78" s="19"/>
      <c r="C78" s="226">
        <f>IF(TabC[[#This Row],[Zufalls-
zahl wenn
lfd. Nr.]]=0,0,IF(RANK(TabC[[#This Row],[Zufalls-
zahl wenn
lfd. Nr.]],TabC[Zufalls-
zahl wenn
lfd. Nr.])&lt;=TabC[[#Totals],[Zufalls-
zahl]],1,0))</f>
        <v>0</v>
      </c>
      <c r="D78" s="194" t="s">
        <v>25</v>
      </c>
      <c r="E78" s="207">
        <v>72</v>
      </c>
      <c r="F78" s="8"/>
      <c r="G78" s="37"/>
      <c r="H78" s="36"/>
      <c r="I78" s="103"/>
      <c r="J78" s="33"/>
      <c r="K78" s="33"/>
      <c r="L78" s="33"/>
      <c r="M78" s="129"/>
      <c r="N78" s="260"/>
      <c r="O78" s="269">
        <f>(TabC[[#This Row],[förderfähiger 
Betrag nach Prüfung ÖIF (€)]]-TabC[[#This Row],[eingereichter
Betrag (€)]])*IF(TabC[[#This Row],[Stich-
probe]]&gt;0,1,0)</f>
        <v>0</v>
      </c>
      <c r="P78" s="19"/>
      <c r="Q78" s="19"/>
      <c r="R78" s="19"/>
      <c r="S78" s="270"/>
      <c r="T78" s="288"/>
      <c r="U78" s="288" t="str">
        <f>IF(ISERROR(VLOOKUP(TabC[[#This Row],[Grund für Differenz]],Datenquelle!$F$3:$G$17,2,FALSE)),"",VLOOKUP(TabC[[#This Row],[Grund für Differenz]],Datenquelle!$F$3:$G$17,2,FALSE))</f>
        <v/>
      </c>
      <c r="V78" s="270"/>
      <c r="W78" s="206"/>
      <c r="X78" s="206"/>
      <c r="Y78" s="206"/>
      <c r="Z78" s="206"/>
      <c r="AA78" s="206"/>
      <c r="AB78" s="206"/>
      <c r="AC78" s="206"/>
      <c r="AD78" s="301"/>
      <c r="AE78" s="226" t="str">
        <f>IF(OR(TabC[[#This Row],[eingereichter
Betrag (€)]]=0,TabC[[#This Row],[eingereichter
Betrag (€)]]=""),"",COUNTA($M$6:$M78)-COUNTIF(($M$6:$M78),0))</f>
        <v/>
      </c>
      <c r="AF78" s="262">
        <f t="shared" ca="1" si="1"/>
        <v>0.11882954963517423</v>
      </c>
      <c r="AG78" s="262">
        <f>IF(TabC[[#This Row],[Lfd.
Nr. f.
Stich-
probe]]&lt;&gt;"",TabC[[#This Row],[Zufalls-
zahl]],0)</f>
        <v>0</v>
      </c>
      <c r="AH78" s="271">
        <f>IF(TabC[[#This Row],[Stich-
probe]]&gt;0,IF(TabC[[#This Row],[Differenz
förderfähig/
eingereicht nach Prüfung ÖIF (€)]]&lt;&gt;0,1,0),0)</f>
        <v>0</v>
      </c>
      <c r="AI78" s="272">
        <f>IF(TabC[[#This Row],[Stich-
probe]]=0,0,TabC[[#This Row],[Stich-
probe]]*TabC[[#This Row],[Differenz
förderfähig/
eingereicht nach Prüfung ÖIF (€)]]/TabC[[#This Row],[eingereichter
Betrag (€)]]*-1)</f>
        <v>0</v>
      </c>
      <c r="AJ78" s="200"/>
      <c r="AK78" s="200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s="224" customFormat="1" x14ac:dyDescent="0.2">
      <c r="A79" s="19"/>
      <c r="B79" s="19"/>
      <c r="C79" s="226">
        <f>IF(TabC[[#This Row],[Zufalls-
zahl wenn
lfd. Nr.]]=0,0,IF(RANK(TabC[[#This Row],[Zufalls-
zahl wenn
lfd. Nr.]],TabC[Zufalls-
zahl wenn
lfd. Nr.])&lt;=TabC[[#Totals],[Zufalls-
zahl]],1,0))</f>
        <v>0</v>
      </c>
      <c r="D79" s="194" t="s">
        <v>25</v>
      </c>
      <c r="E79" s="207">
        <v>73</v>
      </c>
      <c r="F79" s="8"/>
      <c r="G79" s="37"/>
      <c r="H79" s="36"/>
      <c r="I79" s="103"/>
      <c r="J79" s="33"/>
      <c r="K79" s="33"/>
      <c r="L79" s="33"/>
      <c r="M79" s="129"/>
      <c r="N79" s="260"/>
      <c r="O79" s="269">
        <f>(TabC[[#This Row],[förderfähiger 
Betrag nach Prüfung ÖIF (€)]]-TabC[[#This Row],[eingereichter
Betrag (€)]])*IF(TabC[[#This Row],[Stich-
probe]]&gt;0,1,0)</f>
        <v>0</v>
      </c>
      <c r="P79" s="19"/>
      <c r="Q79" s="19"/>
      <c r="R79" s="19"/>
      <c r="S79" s="270"/>
      <c r="T79" s="288"/>
      <c r="U79" s="288" t="str">
        <f>IF(ISERROR(VLOOKUP(TabC[[#This Row],[Grund für Differenz]],Datenquelle!$F$3:$G$17,2,FALSE)),"",VLOOKUP(TabC[[#This Row],[Grund für Differenz]],Datenquelle!$F$3:$G$17,2,FALSE))</f>
        <v/>
      </c>
      <c r="V79" s="270"/>
      <c r="W79" s="206"/>
      <c r="X79" s="206"/>
      <c r="Y79" s="206"/>
      <c r="Z79" s="206"/>
      <c r="AA79" s="206"/>
      <c r="AB79" s="206"/>
      <c r="AC79" s="206"/>
      <c r="AD79" s="301"/>
      <c r="AE79" s="226" t="str">
        <f>IF(OR(TabC[[#This Row],[eingereichter
Betrag (€)]]=0,TabC[[#This Row],[eingereichter
Betrag (€)]]=""),"",COUNTA($M$6:$M79)-COUNTIF(($M$6:$M79),0))</f>
        <v/>
      </c>
      <c r="AF79" s="262">
        <f t="shared" ca="1" si="1"/>
        <v>0.67219226523850462</v>
      </c>
      <c r="AG79" s="262">
        <f>IF(TabC[[#This Row],[Lfd.
Nr. f.
Stich-
probe]]&lt;&gt;"",TabC[[#This Row],[Zufalls-
zahl]],0)</f>
        <v>0</v>
      </c>
      <c r="AH79" s="271">
        <f>IF(TabC[[#This Row],[Stich-
probe]]&gt;0,IF(TabC[[#This Row],[Differenz
förderfähig/
eingereicht nach Prüfung ÖIF (€)]]&lt;&gt;0,1,0),0)</f>
        <v>0</v>
      </c>
      <c r="AI79" s="272">
        <f>IF(TabC[[#This Row],[Stich-
probe]]=0,0,TabC[[#This Row],[Stich-
probe]]*TabC[[#This Row],[Differenz
förderfähig/
eingereicht nach Prüfung ÖIF (€)]]/TabC[[#This Row],[eingereichter
Betrag (€)]]*-1)</f>
        <v>0</v>
      </c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</row>
    <row r="80" spans="1:57" s="224" customFormat="1" x14ac:dyDescent="0.2">
      <c r="A80" s="19"/>
      <c r="B80" s="19"/>
      <c r="C80" s="226">
        <f>IF(TabC[[#This Row],[Zufalls-
zahl wenn
lfd. Nr.]]=0,0,IF(RANK(TabC[[#This Row],[Zufalls-
zahl wenn
lfd. Nr.]],TabC[Zufalls-
zahl wenn
lfd. Nr.])&lt;=TabC[[#Totals],[Zufalls-
zahl]],1,0))</f>
        <v>0</v>
      </c>
      <c r="D80" s="194" t="s">
        <v>25</v>
      </c>
      <c r="E80" s="207">
        <v>74</v>
      </c>
      <c r="F80" s="8"/>
      <c r="G80" s="37"/>
      <c r="H80" s="36"/>
      <c r="I80" s="103"/>
      <c r="J80" s="33"/>
      <c r="K80" s="33"/>
      <c r="L80" s="33"/>
      <c r="M80" s="129"/>
      <c r="N80" s="260"/>
      <c r="O80" s="269">
        <f>(TabC[[#This Row],[förderfähiger 
Betrag nach Prüfung ÖIF (€)]]-TabC[[#This Row],[eingereichter
Betrag (€)]])*IF(TabC[[#This Row],[Stich-
probe]]&gt;0,1,0)</f>
        <v>0</v>
      </c>
      <c r="P80" s="19"/>
      <c r="Q80" s="19"/>
      <c r="R80" s="19"/>
      <c r="S80" s="270"/>
      <c r="T80" s="288"/>
      <c r="U80" s="288" t="str">
        <f>IF(ISERROR(VLOOKUP(TabC[[#This Row],[Grund für Differenz]],Datenquelle!$F$3:$G$17,2,FALSE)),"",VLOOKUP(TabC[[#This Row],[Grund für Differenz]],Datenquelle!$F$3:$G$17,2,FALSE))</f>
        <v/>
      </c>
      <c r="V80" s="270"/>
      <c r="W80" s="206"/>
      <c r="X80" s="206"/>
      <c r="Y80" s="206"/>
      <c r="Z80" s="206"/>
      <c r="AA80" s="206"/>
      <c r="AB80" s="206"/>
      <c r="AC80" s="206"/>
      <c r="AD80" s="301"/>
      <c r="AE80" s="226" t="str">
        <f>IF(OR(TabC[[#This Row],[eingereichter
Betrag (€)]]=0,TabC[[#This Row],[eingereichter
Betrag (€)]]=""),"",COUNTA($M$6:$M80)-COUNTIF(($M$6:$M80),0))</f>
        <v/>
      </c>
      <c r="AF80" s="262">
        <f t="shared" ca="1" si="1"/>
        <v>0.30737144113054471</v>
      </c>
      <c r="AG80" s="262">
        <f>IF(TabC[[#This Row],[Lfd.
Nr. f.
Stich-
probe]]&lt;&gt;"",TabC[[#This Row],[Zufalls-
zahl]],0)</f>
        <v>0</v>
      </c>
      <c r="AH80" s="271">
        <f>IF(TabC[[#This Row],[Stich-
probe]]&gt;0,IF(TabC[[#This Row],[Differenz
förderfähig/
eingereicht nach Prüfung ÖIF (€)]]&lt;&gt;0,1,0),0)</f>
        <v>0</v>
      </c>
      <c r="AI80" s="272">
        <f>IF(TabC[[#This Row],[Stich-
probe]]=0,0,TabC[[#This Row],[Stich-
probe]]*TabC[[#This Row],[Differenz
förderfähig/
eingereicht nach Prüfung ÖIF (€)]]/TabC[[#This Row],[eingereichter
Betrag (€)]]*-1)</f>
        <v>0</v>
      </c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</row>
    <row r="81" spans="1:55" s="197" customFormat="1" x14ac:dyDescent="0.2">
      <c r="A81" s="19"/>
      <c r="B81" s="19"/>
      <c r="C81" s="226">
        <f>IF(TabC[[#This Row],[Zufalls-
zahl wenn
lfd. Nr.]]=0,0,IF(RANK(TabC[[#This Row],[Zufalls-
zahl wenn
lfd. Nr.]],TabC[Zufalls-
zahl wenn
lfd. Nr.])&lt;=TabC[[#Totals],[Zufalls-
zahl]],1,0))</f>
        <v>0</v>
      </c>
      <c r="D81" s="194" t="s">
        <v>25</v>
      </c>
      <c r="E81" s="207">
        <v>75</v>
      </c>
      <c r="F81" s="8"/>
      <c r="G81" s="37"/>
      <c r="H81" s="36"/>
      <c r="I81" s="103"/>
      <c r="J81" s="33"/>
      <c r="K81" s="33"/>
      <c r="L81" s="33"/>
      <c r="M81" s="129"/>
      <c r="N81" s="260"/>
      <c r="O81" s="269">
        <f>(TabC[[#This Row],[förderfähiger 
Betrag nach Prüfung ÖIF (€)]]-TabC[[#This Row],[eingereichter
Betrag (€)]])*IF(TabC[[#This Row],[Stich-
probe]]&gt;0,1,0)</f>
        <v>0</v>
      </c>
      <c r="P81" s="19"/>
      <c r="Q81" s="19"/>
      <c r="R81" s="19"/>
      <c r="S81" s="270"/>
      <c r="T81" s="288"/>
      <c r="U81" s="288" t="str">
        <f>IF(ISERROR(VLOOKUP(TabC[[#This Row],[Grund für Differenz]],Datenquelle!$F$3:$G$17,2,FALSE)),"",VLOOKUP(TabC[[#This Row],[Grund für Differenz]],Datenquelle!$F$3:$G$17,2,FALSE))</f>
        <v/>
      </c>
      <c r="V81" s="270"/>
      <c r="W81" s="206"/>
      <c r="X81" s="206"/>
      <c r="Y81" s="206"/>
      <c r="Z81" s="206"/>
      <c r="AA81" s="206"/>
      <c r="AB81" s="206"/>
      <c r="AC81" s="206"/>
      <c r="AD81" s="301"/>
      <c r="AE81" s="226" t="str">
        <f>IF(OR(TabC[[#This Row],[eingereichter
Betrag (€)]]=0,TabC[[#This Row],[eingereichter
Betrag (€)]]=""),"",COUNTA($M$6:$M81)-COUNTIF(($M$6:$M81),0))</f>
        <v/>
      </c>
      <c r="AF81" s="262">
        <f t="shared" ca="1" si="1"/>
        <v>0.20188229047072037</v>
      </c>
      <c r="AG81" s="262">
        <f>IF(TabC[[#This Row],[Lfd.
Nr. f.
Stich-
probe]]&lt;&gt;"",TabC[[#This Row],[Zufalls-
zahl]],0)</f>
        <v>0</v>
      </c>
      <c r="AH81" s="271">
        <f>IF(TabC[[#This Row],[Stich-
probe]]&gt;0,IF(TabC[[#This Row],[Differenz
förderfähig/
eingereicht nach Prüfung ÖIF (€)]]&lt;&gt;0,1,0),0)</f>
        <v>0</v>
      </c>
      <c r="AI81" s="272">
        <f>IF(TabC[[#This Row],[Stich-
probe]]=0,0,TabC[[#This Row],[Stich-
probe]]*TabC[[#This Row],[Differenz
förderfähig/
eingereicht nach Prüfung ÖIF (€)]]/TabC[[#This Row],[eingereichter
Betrag (€)]]*-1)</f>
        <v>0</v>
      </c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</row>
    <row r="82" spans="1:55" s="197" customFormat="1" x14ac:dyDescent="0.2">
      <c r="A82" s="19"/>
      <c r="B82" s="19"/>
      <c r="C82" s="226">
        <f>IF(TabC[[#This Row],[Zufalls-
zahl wenn
lfd. Nr.]]=0,0,IF(RANK(TabC[[#This Row],[Zufalls-
zahl wenn
lfd. Nr.]],TabC[Zufalls-
zahl wenn
lfd. Nr.])&lt;=TabC[[#Totals],[Zufalls-
zahl]],1,0))</f>
        <v>0</v>
      </c>
      <c r="D82" s="194" t="s">
        <v>25</v>
      </c>
      <c r="E82" s="207">
        <v>76</v>
      </c>
      <c r="F82" s="8"/>
      <c r="G82" s="37"/>
      <c r="H82" s="36"/>
      <c r="I82" s="103"/>
      <c r="J82" s="33"/>
      <c r="K82" s="33"/>
      <c r="L82" s="33"/>
      <c r="M82" s="129"/>
      <c r="N82" s="260"/>
      <c r="O82" s="269">
        <f>(TabC[[#This Row],[förderfähiger 
Betrag nach Prüfung ÖIF (€)]]-TabC[[#This Row],[eingereichter
Betrag (€)]])*IF(TabC[[#This Row],[Stich-
probe]]&gt;0,1,0)</f>
        <v>0</v>
      </c>
      <c r="P82" s="19"/>
      <c r="Q82" s="19"/>
      <c r="R82" s="19"/>
      <c r="S82" s="270"/>
      <c r="T82" s="288"/>
      <c r="U82" s="288" t="str">
        <f>IF(ISERROR(VLOOKUP(TabC[[#This Row],[Grund für Differenz]],Datenquelle!$F$3:$G$17,2,FALSE)),"",VLOOKUP(TabC[[#This Row],[Grund für Differenz]],Datenquelle!$F$3:$G$17,2,FALSE))</f>
        <v/>
      </c>
      <c r="V82" s="270"/>
      <c r="W82" s="206"/>
      <c r="X82" s="206"/>
      <c r="Y82" s="206"/>
      <c r="Z82" s="206"/>
      <c r="AA82" s="206"/>
      <c r="AB82" s="206"/>
      <c r="AC82" s="206"/>
      <c r="AD82" s="301"/>
      <c r="AE82" s="226" t="str">
        <f>IF(OR(TabC[[#This Row],[eingereichter
Betrag (€)]]=0,TabC[[#This Row],[eingereichter
Betrag (€)]]=""),"",COUNTA($M$6:$M82)-COUNTIF(($M$6:$M82),0))</f>
        <v/>
      </c>
      <c r="AF82" s="262">
        <f t="shared" ca="1" si="1"/>
        <v>0.24747117675189756</v>
      </c>
      <c r="AG82" s="262">
        <f>IF(TabC[[#This Row],[Lfd.
Nr. f.
Stich-
probe]]&lt;&gt;"",TabC[[#This Row],[Zufalls-
zahl]],0)</f>
        <v>0</v>
      </c>
      <c r="AH82" s="271">
        <f>IF(TabC[[#This Row],[Stich-
probe]]&gt;0,IF(TabC[[#This Row],[Differenz
förderfähig/
eingereicht nach Prüfung ÖIF (€)]]&lt;&gt;0,1,0),0)</f>
        <v>0</v>
      </c>
      <c r="AI82" s="272">
        <f>IF(TabC[[#This Row],[Stich-
probe]]=0,0,TabC[[#This Row],[Stich-
probe]]*TabC[[#This Row],[Differenz
förderfähig/
eingereicht nach Prüfung ÖIF (€)]]/TabC[[#This Row],[eingereichter
Betrag (€)]]*-1)</f>
        <v>0</v>
      </c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</row>
    <row r="83" spans="1:55" s="197" customFormat="1" x14ac:dyDescent="0.2">
      <c r="A83" s="19"/>
      <c r="B83" s="19"/>
      <c r="C83" s="226">
        <f>IF(TabC[[#This Row],[Zufalls-
zahl wenn
lfd. Nr.]]=0,0,IF(RANK(TabC[[#This Row],[Zufalls-
zahl wenn
lfd. Nr.]],TabC[Zufalls-
zahl wenn
lfd. Nr.])&lt;=TabC[[#Totals],[Zufalls-
zahl]],1,0))</f>
        <v>0</v>
      </c>
      <c r="D83" s="194" t="s">
        <v>25</v>
      </c>
      <c r="E83" s="207">
        <v>77</v>
      </c>
      <c r="F83" s="8"/>
      <c r="G83" s="37"/>
      <c r="H83" s="36"/>
      <c r="I83" s="103"/>
      <c r="J83" s="33"/>
      <c r="K83" s="33"/>
      <c r="L83" s="33"/>
      <c r="M83" s="129"/>
      <c r="N83" s="260"/>
      <c r="O83" s="269">
        <f>(TabC[[#This Row],[förderfähiger 
Betrag nach Prüfung ÖIF (€)]]-TabC[[#This Row],[eingereichter
Betrag (€)]])*IF(TabC[[#This Row],[Stich-
probe]]&gt;0,1,0)</f>
        <v>0</v>
      </c>
      <c r="P83" s="19"/>
      <c r="Q83" s="19"/>
      <c r="R83" s="19"/>
      <c r="S83" s="270"/>
      <c r="T83" s="288"/>
      <c r="U83" s="288" t="str">
        <f>IF(ISERROR(VLOOKUP(TabC[[#This Row],[Grund für Differenz]],Datenquelle!$F$3:$G$17,2,FALSE)),"",VLOOKUP(TabC[[#This Row],[Grund für Differenz]],Datenquelle!$F$3:$G$17,2,FALSE))</f>
        <v/>
      </c>
      <c r="V83" s="270"/>
      <c r="W83" s="206"/>
      <c r="X83" s="206"/>
      <c r="Y83" s="206"/>
      <c r="Z83" s="206"/>
      <c r="AA83" s="206"/>
      <c r="AB83" s="206"/>
      <c r="AC83" s="206"/>
      <c r="AD83" s="301"/>
      <c r="AE83" s="226" t="str">
        <f>IF(OR(TabC[[#This Row],[eingereichter
Betrag (€)]]=0,TabC[[#This Row],[eingereichter
Betrag (€)]]=""),"",COUNTA($M$6:$M83)-COUNTIF(($M$6:$M83),0))</f>
        <v/>
      </c>
      <c r="AF83" s="262">
        <f t="shared" ca="1" si="1"/>
        <v>0.1546545767206523</v>
      </c>
      <c r="AG83" s="262">
        <f>IF(TabC[[#This Row],[Lfd.
Nr. f.
Stich-
probe]]&lt;&gt;"",TabC[[#This Row],[Zufalls-
zahl]],0)</f>
        <v>0</v>
      </c>
      <c r="AH83" s="271">
        <f>IF(TabC[[#This Row],[Stich-
probe]]&gt;0,IF(TabC[[#This Row],[Differenz
förderfähig/
eingereicht nach Prüfung ÖIF (€)]]&lt;&gt;0,1,0),0)</f>
        <v>0</v>
      </c>
      <c r="AI83" s="272">
        <f>IF(TabC[[#This Row],[Stich-
probe]]=0,0,TabC[[#This Row],[Stich-
probe]]*TabC[[#This Row],[Differenz
förderfähig/
eingereicht nach Prüfung ÖIF (€)]]/TabC[[#This Row],[eingereichter
Betrag (€)]]*-1)</f>
        <v>0</v>
      </c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</row>
    <row r="84" spans="1:55" x14ac:dyDescent="0.2">
      <c r="C84" s="226">
        <f>IF(TabC[[#This Row],[Zufalls-
zahl wenn
lfd. Nr.]]=0,0,IF(RANK(TabC[[#This Row],[Zufalls-
zahl wenn
lfd. Nr.]],TabC[Zufalls-
zahl wenn
lfd. Nr.])&lt;=TabC[[#Totals],[Zufalls-
zahl]],1,0))</f>
        <v>0</v>
      </c>
      <c r="D84" s="194" t="s">
        <v>25</v>
      </c>
      <c r="E84" s="207">
        <v>78</v>
      </c>
      <c r="F84" s="8"/>
      <c r="G84" s="37"/>
      <c r="H84" s="36"/>
      <c r="I84" s="103"/>
      <c r="J84" s="33"/>
      <c r="K84" s="33"/>
      <c r="L84" s="33"/>
      <c r="M84" s="129"/>
      <c r="N84" s="260"/>
      <c r="O84" s="269">
        <f>(TabC[[#This Row],[förderfähiger 
Betrag nach Prüfung ÖIF (€)]]-TabC[[#This Row],[eingereichter
Betrag (€)]])*IF(TabC[[#This Row],[Stich-
probe]]&gt;0,1,0)</f>
        <v>0</v>
      </c>
      <c r="P84" s="19"/>
      <c r="Q84" s="19"/>
      <c r="R84" s="19"/>
      <c r="S84" s="270"/>
      <c r="T84" s="288"/>
      <c r="U84" s="288" t="str">
        <f>IF(ISERROR(VLOOKUP(TabC[[#This Row],[Grund für Differenz]],Datenquelle!$F$3:$G$17,2,FALSE)),"",VLOOKUP(TabC[[#This Row],[Grund für Differenz]],Datenquelle!$F$3:$G$17,2,FALSE))</f>
        <v/>
      </c>
      <c r="V84" s="270"/>
      <c r="W84" s="206"/>
      <c r="X84" s="206"/>
      <c r="Y84" s="206"/>
      <c r="Z84" s="206"/>
      <c r="AA84" s="206"/>
      <c r="AB84" s="206"/>
      <c r="AC84" s="206"/>
      <c r="AD84" s="301"/>
      <c r="AE84" s="226" t="str">
        <f>IF(OR(TabC[[#This Row],[eingereichter
Betrag (€)]]=0,TabC[[#This Row],[eingereichter
Betrag (€)]]=""),"",COUNTA($M$6:$M84)-COUNTIF(($M$6:$M84),0))</f>
        <v/>
      </c>
      <c r="AF84" s="262">
        <f t="shared" ca="1" si="1"/>
        <v>0.69029715398040159</v>
      </c>
      <c r="AG84" s="262">
        <f>IF(TabC[[#This Row],[Lfd.
Nr. f.
Stich-
probe]]&lt;&gt;"",TabC[[#This Row],[Zufalls-
zahl]],0)</f>
        <v>0</v>
      </c>
      <c r="AH84" s="271">
        <f>IF(TabC[[#This Row],[Stich-
probe]]&gt;0,IF(TabC[[#This Row],[Differenz
förderfähig/
eingereicht nach Prüfung ÖIF (€)]]&lt;&gt;0,1,0),0)</f>
        <v>0</v>
      </c>
      <c r="AI8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">
      <c r="C85" s="226">
        <f>IF(TabC[[#This Row],[Zufalls-
zahl wenn
lfd. Nr.]]=0,0,IF(RANK(TabC[[#This Row],[Zufalls-
zahl wenn
lfd. Nr.]],TabC[Zufalls-
zahl wenn
lfd. Nr.])&lt;=TabC[[#Totals],[Zufalls-
zahl]],1,0))</f>
        <v>0</v>
      </c>
      <c r="D85" s="194" t="s">
        <v>25</v>
      </c>
      <c r="E85" s="207">
        <v>79</v>
      </c>
      <c r="F85" s="8"/>
      <c r="G85" s="37"/>
      <c r="H85" s="36"/>
      <c r="I85" s="103"/>
      <c r="J85" s="33"/>
      <c r="K85" s="33"/>
      <c r="L85" s="33"/>
      <c r="M85" s="129"/>
      <c r="N85" s="260"/>
      <c r="O85" s="269">
        <f>(TabC[[#This Row],[förderfähiger 
Betrag nach Prüfung ÖIF (€)]]-TabC[[#This Row],[eingereichter
Betrag (€)]])*IF(TabC[[#This Row],[Stich-
probe]]&gt;0,1,0)</f>
        <v>0</v>
      </c>
      <c r="P85" s="19"/>
      <c r="Q85" s="19"/>
      <c r="R85" s="19"/>
      <c r="S85" s="270"/>
      <c r="T85" s="288"/>
      <c r="U85" s="288" t="str">
        <f>IF(ISERROR(VLOOKUP(TabC[[#This Row],[Grund für Differenz]],Datenquelle!$F$3:$G$17,2,FALSE)),"",VLOOKUP(TabC[[#This Row],[Grund für Differenz]],Datenquelle!$F$3:$G$17,2,FALSE))</f>
        <v/>
      </c>
      <c r="V85" s="270"/>
      <c r="W85" s="206"/>
      <c r="X85" s="206"/>
      <c r="Y85" s="206"/>
      <c r="Z85" s="206"/>
      <c r="AA85" s="206"/>
      <c r="AB85" s="206"/>
      <c r="AC85" s="206"/>
      <c r="AD85" s="301"/>
      <c r="AE85" s="226" t="str">
        <f>IF(OR(TabC[[#This Row],[eingereichter
Betrag (€)]]=0,TabC[[#This Row],[eingereichter
Betrag (€)]]=""),"",COUNTA($M$6:$M85)-COUNTIF(($M$6:$M85),0))</f>
        <v/>
      </c>
      <c r="AF85" s="262">
        <f t="shared" ca="1" si="1"/>
        <v>0.6370071367299226</v>
      </c>
      <c r="AG85" s="262">
        <f>IF(TabC[[#This Row],[Lfd.
Nr. f.
Stich-
probe]]&lt;&gt;"",TabC[[#This Row],[Zufalls-
zahl]],0)</f>
        <v>0</v>
      </c>
      <c r="AH85" s="271">
        <f>IF(TabC[[#This Row],[Stich-
probe]]&gt;0,IF(TabC[[#This Row],[Differenz
förderfähig/
eingereicht nach Prüfung ÖIF (€)]]&lt;&gt;0,1,0),0)</f>
        <v>0</v>
      </c>
      <c r="AI8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">
      <c r="C86" s="226">
        <f>IF(TabC[[#This Row],[Zufalls-
zahl wenn
lfd. Nr.]]=0,0,IF(RANK(TabC[[#This Row],[Zufalls-
zahl wenn
lfd. Nr.]],TabC[Zufalls-
zahl wenn
lfd. Nr.])&lt;=TabC[[#Totals],[Zufalls-
zahl]],1,0))</f>
        <v>0</v>
      </c>
      <c r="D86" s="194" t="s">
        <v>25</v>
      </c>
      <c r="E86" s="207">
        <v>80</v>
      </c>
      <c r="F86" s="8"/>
      <c r="G86" s="37"/>
      <c r="H86" s="36"/>
      <c r="I86" s="103"/>
      <c r="J86" s="33"/>
      <c r="K86" s="33"/>
      <c r="L86" s="33"/>
      <c r="M86" s="129"/>
      <c r="N86" s="260"/>
      <c r="O86" s="269">
        <f>(TabC[[#This Row],[förderfähiger 
Betrag nach Prüfung ÖIF (€)]]-TabC[[#This Row],[eingereichter
Betrag (€)]])*IF(TabC[[#This Row],[Stich-
probe]]&gt;0,1,0)</f>
        <v>0</v>
      </c>
      <c r="P86" s="19"/>
      <c r="Q86" s="19"/>
      <c r="R86" s="19"/>
      <c r="S86" s="270"/>
      <c r="T86" s="288"/>
      <c r="U86" s="288" t="str">
        <f>IF(ISERROR(VLOOKUP(TabC[[#This Row],[Grund für Differenz]],Datenquelle!$F$3:$G$17,2,FALSE)),"",VLOOKUP(TabC[[#This Row],[Grund für Differenz]],Datenquelle!$F$3:$G$17,2,FALSE))</f>
        <v/>
      </c>
      <c r="V86" s="270"/>
      <c r="W86" s="206"/>
      <c r="X86" s="206"/>
      <c r="Y86" s="206"/>
      <c r="Z86" s="206"/>
      <c r="AA86" s="206"/>
      <c r="AB86" s="206"/>
      <c r="AC86" s="206"/>
      <c r="AD86" s="301"/>
      <c r="AE86" s="226" t="str">
        <f>IF(OR(TabC[[#This Row],[eingereichter
Betrag (€)]]=0,TabC[[#This Row],[eingereichter
Betrag (€)]]=""),"",COUNTA($M$6:$M86)-COUNTIF(($M$6:$M86),0))</f>
        <v/>
      </c>
      <c r="AF86" s="262">
        <f t="shared" ca="1" si="1"/>
        <v>0.92599633064441988</v>
      </c>
      <c r="AG86" s="262">
        <f>IF(TabC[[#This Row],[Lfd.
Nr. f.
Stich-
probe]]&lt;&gt;"",TabC[[#This Row],[Zufalls-
zahl]],0)</f>
        <v>0</v>
      </c>
      <c r="AH86" s="271">
        <f>IF(TabC[[#This Row],[Stich-
probe]]&gt;0,IF(TabC[[#This Row],[Differenz
förderfähig/
eingereicht nach Prüfung ÖIF (€)]]&lt;&gt;0,1,0),0)</f>
        <v>0</v>
      </c>
      <c r="AI8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">
      <c r="C87" s="226">
        <f>IF(TabC[[#This Row],[Zufalls-
zahl wenn
lfd. Nr.]]=0,0,IF(RANK(TabC[[#This Row],[Zufalls-
zahl wenn
lfd. Nr.]],TabC[Zufalls-
zahl wenn
lfd. Nr.])&lt;=TabC[[#Totals],[Zufalls-
zahl]],1,0))</f>
        <v>0</v>
      </c>
      <c r="D87" s="194" t="s">
        <v>25</v>
      </c>
      <c r="E87" s="207">
        <v>81</v>
      </c>
      <c r="F87" s="8"/>
      <c r="G87" s="37"/>
      <c r="H87" s="36"/>
      <c r="I87" s="103"/>
      <c r="J87" s="33"/>
      <c r="K87" s="33"/>
      <c r="L87" s="33"/>
      <c r="M87" s="129"/>
      <c r="N87" s="260"/>
      <c r="O87" s="269">
        <f>(TabC[[#This Row],[förderfähiger 
Betrag nach Prüfung ÖIF (€)]]-TabC[[#This Row],[eingereichter
Betrag (€)]])*IF(TabC[[#This Row],[Stich-
probe]]&gt;0,1,0)</f>
        <v>0</v>
      </c>
      <c r="P87" s="19"/>
      <c r="Q87" s="19"/>
      <c r="R87" s="19"/>
      <c r="S87" s="270"/>
      <c r="T87" s="288"/>
      <c r="U87" s="288" t="str">
        <f>IF(ISERROR(VLOOKUP(TabC[[#This Row],[Grund für Differenz]],Datenquelle!$F$3:$G$17,2,FALSE)),"",VLOOKUP(TabC[[#This Row],[Grund für Differenz]],Datenquelle!$F$3:$G$17,2,FALSE))</f>
        <v/>
      </c>
      <c r="V87" s="270"/>
      <c r="W87" s="206"/>
      <c r="X87" s="206"/>
      <c r="Y87" s="206"/>
      <c r="Z87" s="206"/>
      <c r="AA87" s="206"/>
      <c r="AB87" s="206"/>
      <c r="AC87" s="206"/>
      <c r="AD87" s="301"/>
      <c r="AE87" s="226" t="str">
        <f>IF(OR(TabC[[#This Row],[eingereichter
Betrag (€)]]=0,TabC[[#This Row],[eingereichter
Betrag (€)]]=""),"",COUNTA($M$6:$M87)-COUNTIF(($M$6:$M87),0))</f>
        <v/>
      </c>
      <c r="AF87" s="262">
        <f t="shared" ca="1" si="1"/>
        <v>0.9674973513193208</v>
      </c>
      <c r="AG87" s="262">
        <f>IF(TabC[[#This Row],[Lfd.
Nr. f.
Stich-
probe]]&lt;&gt;"",TabC[[#This Row],[Zufalls-
zahl]],0)</f>
        <v>0</v>
      </c>
      <c r="AH87" s="271">
        <f>IF(TabC[[#This Row],[Stich-
probe]]&gt;0,IF(TabC[[#This Row],[Differenz
förderfähig/
eingereicht nach Prüfung ÖIF (€)]]&lt;&gt;0,1,0),0)</f>
        <v>0</v>
      </c>
      <c r="AI8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">
      <c r="C88" s="226">
        <f>IF(TabC[[#This Row],[Zufalls-
zahl wenn
lfd. Nr.]]=0,0,IF(RANK(TabC[[#This Row],[Zufalls-
zahl wenn
lfd. Nr.]],TabC[Zufalls-
zahl wenn
lfd. Nr.])&lt;=TabC[[#Totals],[Zufalls-
zahl]],1,0))</f>
        <v>0</v>
      </c>
      <c r="D88" s="194" t="s">
        <v>25</v>
      </c>
      <c r="E88" s="207">
        <v>82</v>
      </c>
      <c r="F88" s="8"/>
      <c r="G88" s="37"/>
      <c r="H88" s="36"/>
      <c r="I88" s="103"/>
      <c r="J88" s="33"/>
      <c r="K88" s="33"/>
      <c r="L88" s="33"/>
      <c r="M88" s="129"/>
      <c r="N88" s="260"/>
      <c r="O88" s="269">
        <f>(TabC[[#This Row],[förderfähiger 
Betrag nach Prüfung ÖIF (€)]]-TabC[[#This Row],[eingereichter
Betrag (€)]])*IF(TabC[[#This Row],[Stich-
probe]]&gt;0,1,0)</f>
        <v>0</v>
      </c>
      <c r="P88" s="19"/>
      <c r="Q88" s="19"/>
      <c r="R88" s="19"/>
      <c r="S88" s="270"/>
      <c r="T88" s="288"/>
      <c r="U88" s="288" t="str">
        <f>IF(ISERROR(VLOOKUP(TabC[[#This Row],[Grund für Differenz]],Datenquelle!$F$3:$G$17,2,FALSE)),"",VLOOKUP(TabC[[#This Row],[Grund für Differenz]],Datenquelle!$F$3:$G$17,2,FALSE))</f>
        <v/>
      </c>
      <c r="V88" s="270"/>
      <c r="W88" s="206"/>
      <c r="X88" s="206"/>
      <c r="Y88" s="206"/>
      <c r="Z88" s="206"/>
      <c r="AA88" s="206"/>
      <c r="AB88" s="206"/>
      <c r="AC88" s="206"/>
      <c r="AD88" s="301"/>
      <c r="AE88" s="226" t="str">
        <f>IF(OR(TabC[[#This Row],[eingereichter
Betrag (€)]]=0,TabC[[#This Row],[eingereichter
Betrag (€)]]=""),"",COUNTA($M$6:$M88)-COUNTIF(($M$6:$M88),0))</f>
        <v/>
      </c>
      <c r="AF88" s="262">
        <f t="shared" ca="1" si="1"/>
        <v>0.69025779085995187</v>
      </c>
      <c r="AG88" s="262">
        <f>IF(TabC[[#This Row],[Lfd.
Nr. f.
Stich-
probe]]&lt;&gt;"",TabC[[#This Row],[Zufalls-
zahl]],0)</f>
        <v>0</v>
      </c>
      <c r="AH88" s="271">
        <f>IF(TabC[[#This Row],[Stich-
probe]]&gt;0,IF(TabC[[#This Row],[Differenz
förderfähig/
eingereicht nach Prüfung ÖIF (€)]]&lt;&gt;0,1,0),0)</f>
        <v>0</v>
      </c>
      <c r="AI8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">
      <c r="C89" s="226">
        <f>IF(TabC[[#This Row],[Zufalls-
zahl wenn
lfd. Nr.]]=0,0,IF(RANK(TabC[[#This Row],[Zufalls-
zahl wenn
lfd. Nr.]],TabC[Zufalls-
zahl wenn
lfd. Nr.])&lt;=TabC[[#Totals],[Zufalls-
zahl]],1,0))</f>
        <v>0</v>
      </c>
      <c r="D89" s="194" t="s">
        <v>25</v>
      </c>
      <c r="E89" s="207">
        <v>83</v>
      </c>
      <c r="F89" s="8"/>
      <c r="G89" s="37"/>
      <c r="H89" s="36"/>
      <c r="I89" s="103"/>
      <c r="J89" s="33"/>
      <c r="K89" s="33"/>
      <c r="L89" s="33"/>
      <c r="M89" s="129"/>
      <c r="N89" s="260"/>
      <c r="O89" s="269">
        <f>(TabC[[#This Row],[förderfähiger 
Betrag nach Prüfung ÖIF (€)]]-TabC[[#This Row],[eingereichter
Betrag (€)]])*IF(TabC[[#This Row],[Stich-
probe]]&gt;0,1,0)</f>
        <v>0</v>
      </c>
      <c r="P89" s="19"/>
      <c r="Q89" s="19"/>
      <c r="R89" s="19"/>
      <c r="S89" s="270"/>
      <c r="T89" s="288"/>
      <c r="U89" s="288" t="str">
        <f>IF(ISERROR(VLOOKUP(TabC[[#This Row],[Grund für Differenz]],Datenquelle!$F$3:$G$17,2,FALSE)),"",VLOOKUP(TabC[[#This Row],[Grund für Differenz]],Datenquelle!$F$3:$G$17,2,FALSE))</f>
        <v/>
      </c>
      <c r="V89" s="270"/>
      <c r="W89" s="206"/>
      <c r="X89" s="206"/>
      <c r="Y89" s="206"/>
      <c r="Z89" s="206"/>
      <c r="AA89" s="206"/>
      <c r="AB89" s="206"/>
      <c r="AC89" s="206"/>
      <c r="AD89" s="301"/>
      <c r="AE89" s="226" t="str">
        <f>IF(OR(TabC[[#This Row],[eingereichter
Betrag (€)]]=0,TabC[[#This Row],[eingereichter
Betrag (€)]]=""),"",COUNTA($M$6:$M89)-COUNTIF(($M$6:$M89),0))</f>
        <v/>
      </c>
      <c r="AF89" s="262">
        <f t="shared" ca="1" si="1"/>
        <v>0.19316454331135602</v>
      </c>
      <c r="AG89" s="262">
        <f>IF(TabC[[#This Row],[Lfd.
Nr. f.
Stich-
probe]]&lt;&gt;"",TabC[[#This Row],[Zufalls-
zahl]],0)</f>
        <v>0</v>
      </c>
      <c r="AH89" s="271">
        <f>IF(TabC[[#This Row],[Stich-
probe]]&gt;0,IF(TabC[[#This Row],[Differenz
förderfähig/
eingereicht nach Prüfung ÖIF (€)]]&lt;&gt;0,1,0),0)</f>
        <v>0</v>
      </c>
      <c r="AI8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">
      <c r="C90" s="226">
        <f>IF(TabC[[#This Row],[Zufalls-
zahl wenn
lfd. Nr.]]=0,0,IF(RANK(TabC[[#This Row],[Zufalls-
zahl wenn
lfd. Nr.]],TabC[Zufalls-
zahl wenn
lfd. Nr.])&lt;=TabC[[#Totals],[Zufalls-
zahl]],1,0))</f>
        <v>0</v>
      </c>
      <c r="D90" s="194" t="s">
        <v>25</v>
      </c>
      <c r="E90" s="207">
        <v>84</v>
      </c>
      <c r="F90" s="8"/>
      <c r="G90" s="37"/>
      <c r="H90" s="36"/>
      <c r="I90" s="103"/>
      <c r="J90" s="33"/>
      <c r="K90" s="33"/>
      <c r="L90" s="33"/>
      <c r="M90" s="129"/>
      <c r="N90" s="260"/>
      <c r="O90" s="269">
        <f>(TabC[[#This Row],[förderfähiger 
Betrag nach Prüfung ÖIF (€)]]-TabC[[#This Row],[eingereichter
Betrag (€)]])*IF(TabC[[#This Row],[Stich-
probe]]&gt;0,1,0)</f>
        <v>0</v>
      </c>
      <c r="P90" s="19"/>
      <c r="Q90" s="19"/>
      <c r="R90" s="19"/>
      <c r="S90" s="270"/>
      <c r="T90" s="288"/>
      <c r="U90" s="288" t="str">
        <f>IF(ISERROR(VLOOKUP(TabC[[#This Row],[Grund für Differenz]],Datenquelle!$F$3:$G$17,2,FALSE)),"",VLOOKUP(TabC[[#This Row],[Grund für Differenz]],Datenquelle!$F$3:$G$17,2,FALSE))</f>
        <v/>
      </c>
      <c r="V90" s="270"/>
      <c r="W90" s="206"/>
      <c r="X90" s="206"/>
      <c r="Y90" s="206"/>
      <c r="Z90" s="206"/>
      <c r="AA90" s="206"/>
      <c r="AB90" s="206"/>
      <c r="AC90" s="206"/>
      <c r="AD90" s="301"/>
      <c r="AE90" s="226" t="str">
        <f>IF(OR(TabC[[#This Row],[eingereichter
Betrag (€)]]=0,TabC[[#This Row],[eingereichter
Betrag (€)]]=""),"",COUNTA($M$6:$M90)-COUNTIF(($M$6:$M90),0))</f>
        <v/>
      </c>
      <c r="AF90" s="262">
        <f t="shared" ca="1" si="1"/>
        <v>0.25206843603962725</v>
      </c>
      <c r="AG90" s="262">
        <f>IF(TabC[[#This Row],[Lfd.
Nr. f.
Stich-
probe]]&lt;&gt;"",TabC[[#This Row],[Zufalls-
zahl]],0)</f>
        <v>0</v>
      </c>
      <c r="AH90" s="271">
        <f>IF(TabC[[#This Row],[Stich-
probe]]&gt;0,IF(TabC[[#This Row],[Differenz
förderfähig/
eingereicht nach Prüfung ÖIF (€)]]&lt;&gt;0,1,0),0)</f>
        <v>0</v>
      </c>
      <c r="AI9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">
      <c r="C91" s="226">
        <f>IF(TabC[[#This Row],[Zufalls-
zahl wenn
lfd. Nr.]]=0,0,IF(RANK(TabC[[#This Row],[Zufalls-
zahl wenn
lfd. Nr.]],TabC[Zufalls-
zahl wenn
lfd. Nr.])&lt;=TabC[[#Totals],[Zufalls-
zahl]],1,0))</f>
        <v>0</v>
      </c>
      <c r="D91" s="194" t="s">
        <v>25</v>
      </c>
      <c r="E91" s="207">
        <v>85</v>
      </c>
      <c r="F91" s="8"/>
      <c r="G91" s="37"/>
      <c r="H91" s="36"/>
      <c r="I91" s="103"/>
      <c r="J91" s="33"/>
      <c r="K91" s="33"/>
      <c r="L91" s="33"/>
      <c r="M91" s="129"/>
      <c r="N91" s="260"/>
      <c r="O91" s="269">
        <f>(TabC[[#This Row],[förderfähiger 
Betrag nach Prüfung ÖIF (€)]]-TabC[[#This Row],[eingereichter
Betrag (€)]])*IF(TabC[[#This Row],[Stich-
probe]]&gt;0,1,0)</f>
        <v>0</v>
      </c>
      <c r="P91" s="19"/>
      <c r="Q91" s="19"/>
      <c r="R91" s="19"/>
      <c r="S91" s="270"/>
      <c r="T91" s="288"/>
      <c r="U91" s="288" t="str">
        <f>IF(ISERROR(VLOOKUP(TabC[[#This Row],[Grund für Differenz]],Datenquelle!$F$3:$G$17,2,FALSE)),"",VLOOKUP(TabC[[#This Row],[Grund für Differenz]],Datenquelle!$F$3:$G$17,2,FALSE))</f>
        <v/>
      </c>
      <c r="V91" s="270"/>
      <c r="W91" s="206"/>
      <c r="X91" s="206"/>
      <c r="Y91" s="206"/>
      <c r="Z91" s="206"/>
      <c r="AA91" s="206"/>
      <c r="AB91" s="206"/>
      <c r="AC91" s="206"/>
      <c r="AD91" s="301"/>
      <c r="AE91" s="226" t="str">
        <f>IF(OR(TabC[[#This Row],[eingereichter
Betrag (€)]]=0,TabC[[#This Row],[eingereichter
Betrag (€)]]=""),"",COUNTA($M$6:$M91)-COUNTIF(($M$6:$M91),0))</f>
        <v/>
      </c>
      <c r="AF91" s="262">
        <f t="shared" ca="1" si="1"/>
        <v>0.64564447766182087</v>
      </c>
      <c r="AG91" s="262">
        <f>IF(TabC[[#This Row],[Lfd.
Nr. f.
Stich-
probe]]&lt;&gt;"",TabC[[#This Row],[Zufalls-
zahl]],0)</f>
        <v>0</v>
      </c>
      <c r="AH91" s="271">
        <f>IF(TabC[[#This Row],[Stich-
probe]]&gt;0,IF(TabC[[#This Row],[Differenz
förderfähig/
eingereicht nach Prüfung ÖIF (€)]]&lt;&gt;0,1,0),0)</f>
        <v>0</v>
      </c>
      <c r="AI9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">
      <c r="C92" s="226">
        <f>IF(TabC[[#This Row],[Zufalls-
zahl wenn
lfd. Nr.]]=0,0,IF(RANK(TabC[[#This Row],[Zufalls-
zahl wenn
lfd. Nr.]],TabC[Zufalls-
zahl wenn
lfd. Nr.])&lt;=TabC[[#Totals],[Zufalls-
zahl]],1,0))</f>
        <v>0</v>
      </c>
      <c r="D92" s="194" t="s">
        <v>25</v>
      </c>
      <c r="E92" s="207">
        <v>86</v>
      </c>
      <c r="F92" s="8"/>
      <c r="G92" s="37"/>
      <c r="H92" s="36"/>
      <c r="I92" s="103"/>
      <c r="J92" s="33"/>
      <c r="K92" s="33"/>
      <c r="L92" s="33"/>
      <c r="M92" s="129"/>
      <c r="N92" s="260"/>
      <c r="O92" s="269">
        <f>(TabC[[#This Row],[förderfähiger 
Betrag nach Prüfung ÖIF (€)]]-TabC[[#This Row],[eingereichter
Betrag (€)]])*IF(TabC[[#This Row],[Stich-
probe]]&gt;0,1,0)</f>
        <v>0</v>
      </c>
      <c r="P92" s="19"/>
      <c r="Q92" s="19"/>
      <c r="R92" s="19"/>
      <c r="S92" s="270"/>
      <c r="T92" s="288"/>
      <c r="U92" s="288" t="str">
        <f>IF(ISERROR(VLOOKUP(TabC[[#This Row],[Grund für Differenz]],Datenquelle!$F$3:$G$17,2,FALSE)),"",VLOOKUP(TabC[[#This Row],[Grund für Differenz]],Datenquelle!$F$3:$G$17,2,FALSE))</f>
        <v/>
      </c>
      <c r="V92" s="270"/>
      <c r="W92" s="206"/>
      <c r="X92" s="206"/>
      <c r="Y92" s="206"/>
      <c r="Z92" s="206"/>
      <c r="AA92" s="206"/>
      <c r="AB92" s="206"/>
      <c r="AC92" s="206"/>
      <c r="AD92" s="301"/>
      <c r="AE92" s="226" t="str">
        <f>IF(OR(TabC[[#This Row],[eingereichter
Betrag (€)]]=0,TabC[[#This Row],[eingereichter
Betrag (€)]]=""),"",COUNTA($M$6:$M92)-COUNTIF(($M$6:$M92),0))</f>
        <v/>
      </c>
      <c r="AF92" s="262">
        <f t="shared" ca="1" si="1"/>
        <v>0.28798109220387003</v>
      </c>
      <c r="AG92" s="262">
        <f>IF(TabC[[#This Row],[Lfd.
Nr. f.
Stich-
probe]]&lt;&gt;"",TabC[[#This Row],[Zufalls-
zahl]],0)</f>
        <v>0</v>
      </c>
      <c r="AH92" s="271">
        <f>IF(TabC[[#This Row],[Stich-
probe]]&gt;0,IF(TabC[[#This Row],[Differenz
förderfähig/
eingereicht nach Prüfung ÖIF (€)]]&lt;&gt;0,1,0),0)</f>
        <v>0</v>
      </c>
      <c r="AI9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">
      <c r="C93" s="226">
        <f>IF(TabC[[#This Row],[Zufalls-
zahl wenn
lfd. Nr.]]=0,0,IF(RANK(TabC[[#This Row],[Zufalls-
zahl wenn
lfd. Nr.]],TabC[Zufalls-
zahl wenn
lfd. Nr.])&lt;=TabC[[#Totals],[Zufalls-
zahl]],1,0))</f>
        <v>0</v>
      </c>
      <c r="D93" s="194" t="s">
        <v>25</v>
      </c>
      <c r="E93" s="207">
        <v>87</v>
      </c>
      <c r="F93" s="8"/>
      <c r="G93" s="37"/>
      <c r="H93" s="36"/>
      <c r="I93" s="103"/>
      <c r="J93" s="33"/>
      <c r="K93" s="33"/>
      <c r="L93" s="33"/>
      <c r="M93" s="129"/>
      <c r="N93" s="260"/>
      <c r="O93" s="269">
        <f>(TabC[[#This Row],[förderfähiger 
Betrag nach Prüfung ÖIF (€)]]-TabC[[#This Row],[eingereichter
Betrag (€)]])*IF(TabC[[#This Row],[Stich-
probe]]&gt;0,1,0)</f>
        <v>0</v>
      </c>
      <c r="P93" s="19"/>
      <c r="Q93" s="19"/>
      <c r="R93" s="19"/>
      <c r="S93" s="270"/>
      <c r="T93" s="288"/>
      <c r="U93" s="288" t="str">
        <f>IF(ISERROR(VLOOKUP(TabC[[#This Row],[Grund für Differenz]],Datenquelle!$F$3:$G$17,2,FALSE)),"",VLOOKUP(TabC[[#This Row],[Grund für Differenz]],Datenquelle!$F$3:$G$17,2,FALSE))</f>
        <v/>
      </c>
      <c r="V93" s="270"/>
      <c r="W93" s="206"/>
      <c r="X93" s="206"/>
      <c r="Y93" s="206"/>
      <c r="Z93" s="206"/>
      <c r="AA93" s="206"/>
      <c r="AB93" s="206"/>
      <c r="AC93" s="206"/>
      <c r="AD93" s="301"/>
      <c r="AE93" s="226" t="str">
        <f>IF(OR(TabC[[#This Row],[eingereichter
Betrag (€)]]=0,TabC[[#This Row],[eingereichter
Betrag (€)]]=""),"",COUNTA($M$6:$M93)-COUNTIF(($M$6:$M93),0))</f>
        <v/>
      </c>
      <c r="AF93" s="262">
        <f t="shared" ca="1" si="1"/>
        <v>0.76495761636373127</v>
      </c>
      <c r="AG93" s="262">
        <f>IF(TabC[[#This Row],[Lfd.
Nr. f.
Stich-
probe]]&lt;&gt;"",TabC[[#This Row],[Zufalls-
zahl]],0)</f>
        <v>0</v>
      </c>
      <c r="AH93" s="271">
        <f>IF(TabC[[#This Row],[Stich-
probe]]&gt;0,IF(TabC[[#This Row],[Differenz
förderfähig/
eingereicht nach Prüfung ÖIF (€)]]&lt;&gt;0,1,0),0)</f>
        <v>0</v>
      </c>
      <c r="AI9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">
      <c r="C94" s="226">
        <f>IF(TabC[[#This Row],[Zufalls-
zahl wenn
lfd. Nr.]]=0,0,IF(RANK(TabC[[#This Row],[Zufalls-
zahl wenn
lfd. Nr.]],TabC[Zufalls-
zahl wenn
lfd. Nr.])&lt;=TabC[[#Totals],[Zufalls-
zahl]],1,0))</f>
        <v>0</v>
      </c>
      <c r="D94" s="194" t="s">
        <v>25</v>
      </c>
      <c r="E94" s="207">
        <v>88</v>
      </c>
      <c r="F94" s="8"/>
      <c r="G94" s="37"/>
      <c r="H94" s="36"/>
      <c r="I94" s="103"/>
      <c r="J94" s="33"/>
      <c r="K94" s="33"/>
      <c r="L94" s="33"/>
      <c r="M94" s="129"/>
      <c r="N94" s="260"/>
      <c r="O94" s="269">
        <f>(TabC[[#This Row],[förderfähiger 
Betrag nach Prüfung ÖIF (€)]]-TabC[[#This Row],[eingereichter
Betrag (€)]])*IF(TabC[[#This Row],[Stich-
probe]]&gt;0,1,0)</f>
        <v>0</v>
      </c>
      <c r="P94" s="19"/>
      <c r="Q94" s="19"/>
      <c r="R94" s="19"/>
      <c r="S94" s="270"/>
      <c r="T94" s="288"/>
      <c r="U94" s="288" t="str">
        <f>IF(ISERROR(VLOOKUP(TabC[[#This Row],[Grund für Differenz]],Datenquelle!$F$3:$G$17,2,FALSE)),"",VLOOKUP(TabC[[#This Row],[Grund für Differenz]],Datenquelle!$F$3:$G$17,2,FALSE))</f>
        <v/>
      </c>
      <c r="V94" s="270"/>
      <c r="W94" s="206"/>
      <c r="X94" s="206"/>
      <c r="Y94" s="206"/>
      <c r="Z94" s="206"/>
      <c r="AA94" s="206"/>
      <c r="AB94" s="206"/>
      <c r="AC94" s="206"/>
      <c r="AD94" s="301"/>
      <c r="AE94" s="226" t="str">
        <f>IF(OR(TabC[[#This Row],[eingereichter
Betrag (€)]]=0,TabC[[#This Row],[eingereichter
Betrag (€)]]=""),"",COUNTA($M$6:$M94)-COUNTIF(($M$6:$M94),0))</f>
        <v/>
      </c>
      <c r="AF94" s="262">
        <f t="shared" ca="1" si="1"/>
        <v>0.13654213352003819</v>
      </c>
      <c r="AG94" s="262">
        <f>IF(TabC[[#This Row],[Lfd.
Nr. f.
Stich-
probe]]&lt;&gt;"",TabC[[#This Row],[Zufalls-
zahl]],0)</f>
        <v>0</v>
      </c>
      <c r="AH94" s="271">
        <f>IF(TabC[[#This Row],[Stich-
probe]]&gt;0,IF(TabC[[#This Row],[Differenz
förderfähig/
eingereicht nach Prüfung ÖIF (€)]]&lt;&gt;0,1,0),0)</f>
        <v>0</v>
      </c>
      <c r="AI9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">
      <c r="C95" s="226">
        <f>IF(TabC[[#This Row],[Zufalls-
zahl wenn
lfd. Nr.]]=0,0,IF(RANK(TabC[[#This Row],[Zufalls-
zahl wenn
lfd. Nr.]],TabC[Zufalls-
zahl wenn
lfd. Nr.])&lt;=TabC[[#Totals],[Zufalls-
zahl]],1,0))</f>
        <v>0</v>
      </c>
      <c r="D95" s="194" t="s">
        <v>25</v>
      </c>
      <c r="E95" s="207">
        <v>89</v>
      </c>
      <c r="F95" s="8"/>
      <c r="G95" s="37"/>
      <c r="H95" s="36"/>
      <c r="I95" s="103"/>
      <c r="J95" s="33"/>
      <c r="K95" s="33"/>
      <c r="L95" s="33"/>
      <c r="M95" s="129"/>
      <c r="N95" s="260"/>
      <c r="O95" s="269">
        <f>(TabC[[#This Row],[förderfähiger 
Betrag nach Prüfung ÖIF (€)]]-TabC[[#This Row],[eingereichter
Betrag (€)]])*IF(TabC[[#This Row],[Stich-
probe]]&gt;0,1,0)</f>
        <v>0</v>
      </c>
      <c r="P95" s="19"/>
      <c r="Q95" s="19"/>
      <c r="R95" s="19"/>
      <c r="S95" s="270"/>
      <c r="T95" s="288"/>
      <c r="U95" s="288" t="str">
        <f>IF(ISERROR(VLOOKUP(TabC[[#This Row],[Grund für Differenz]],Datenquelle!$F$3:$G$17,2,FALSE)),"",VLOOKUP(TabC[[#This Row],[Grund für Differenz]],Datenquelle!$F$3:$G$17,2,FALSE))</f>
        <v/>
      </c>
      <c r="V95" s="270"/>
      <c r="W95" s="206"/>
      <c r="X95" s="206"/>
      <c r="Y95" s="206"/>
      <c r="Z95" s="206"/>
      <c r="AA95" s="206"/>
      <c r="AB95" s="206"/>
      <c r="AC95" s="206"/>
      <c r="AD95" s="301"/>
      <c r="AE95" s="226" t="str">
        <f>IF(OR(TabC[[#This Row],[eingereichter
Betrag (€)]]=0,TabC[[#This Row],[eingereichter
Betrag (€)]]=""),"",COUNTA($M$6:$M95)-COUNTIF(($M$6:$M95),0))</f>
        <v/>
      </c>
      <c r="AF95" s="262">
        <f t="shared" ca="1" si="1"/>
        <v>0.87181611754391186</v>
      </c>
      <c r="AG95" s="262">
        <f>IF(TabC[[#This Row],[Lfd.
Nr. f.
Stich-
probe]]&lt;&gt;"",TabC[[#This Row],[Zufalls-
zahl]],0)</f>
        <v>0</v>
      </c>
      <c r="AH95" s="271">
        <f>IF(TabC[[#This Row],[Stich-
probe]]&gt;0,IF(TabC[[#This Row],[Differenz
förderfähig/
eingereicht nach Prüfung ÖIF (€)]]&lt;&gt;0,1,0),0)</f>
        <v>0</v>
      </c>
      <c r="AI9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">
      <c r="C96" s="226">
        <f>IF(TabC[[#This Row],[Zufalls-
zahl wenn
lfd. Nr.]]=0,0,IF(RANK(TabC[[#This Row],[Zufalls-
zahl wenn
lfd. Nr.]],TabC[Zufalls-
zahl wenn
lfd. Nr.])&lt;=TabC[[#Totals],[Zufalls-
zahl]],1,0))</f>
        <v>0</v>
      </c>
      <c r="D96" s="194" t="s">
        <v>25</v>
      </c>
      <c r="E96" s="207">
        <v>90</v>
      </c>
      <c r="F96" s="8"/>
      <c r="G96" s="37"/>
      <c r="H96" s="36"/>
      <c r="I96" s="103"/>
      <c r="J96" s="33"/>
      <c r="K96" s="33"/>
      <c r="L96" s="33"/>
      <c r="M96" s="129"/>
      <c r="N96" s="260"/>
      <c r="O96" s="269">
        <f>(TabC[[#This Row],[förderfähiger 
Betrag nach Prüfung ÖIF (€)]]-TabC[[#This Row],[eingereichter
Betrag (€)]])*IF(TabC[[#This Row],[Stich-
probe]]&gt;0,1,0)</f>
        <v>0</v>
      </c>
      <c r="P96" s="19"/>
      <c r="Q96" s="19"/>
      <c r="R96" s="19"/>
      <c r="S96" s="270"/>
      <c r="T96" s="288"/>
      <c r="U96" s="288" t="str">
        <f>IF(ISERROR(VLOOKUP(TabC[[#This Row],[Grund für Differenz]],Datenquelle!$F$3:$G$17,2,FALSE)),"",VLOOKUP(TabC[[#This Row],[Grund für Differenz]],Datenquelle!$F$3:$G$17,2,FALSE))</f>
        <v/>
      </c>
      <c r="V96" s="270"/>
      <c r="W96" s="206"/>
      <c r="X96" s="206"/>
      <c r="Y96" s="206"/>
      <c r="Z96" s="206"/>
      <c r="AA96" s="206"/>
      <c r="AB96" s="206"/>
      <c r="AC96" s="206"/>
      <c r="AD96" s="301"/>
      <c r="AE96" s="226" t="str">
        <f>IF(OR(TabC[[#This Row],[eingereichter
Betrag (€)]]=0,TabC[[#This Row],[eingereichter
Betrag (€)]]=""),"",COUNTA($M$6:$M96)-COUNTIF(($M$6:$M96),0))</f>
        <v/>
      </c>
      <c r="AF96" s="262">
        <f t="shared" ca="1" si="1"/>
        <v>0.57689636080313644</v>
      </c>
      <c r="AG96" s="262">
        <f>IF(TabC[[#This Row],[Lfd.
Nr. f.
Stich-
probe]]&lt;&gt;"",TabC[[#This Row],[Zufalls-
zahl]],0)</f>
        <v>0</v>
      </c>
      <c r="AH96" s="271">
        <f>IF(TabC[[#This Row],[Stich-
probe]]&gt;0,IF(TabC[[#This Row],[Differenz
förderfähig/
eingereicht nach Prüfung ÖIF (€)]]&lt;&gt;0,1,0),0)</f>
        <v>0</v>
      </c>
      <c r="AI9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">
      <c r="C97" s="226">
        <f>IF(TabC[[#This Row],[Zufalls-
zahl wenn
lfd. Nr.]]=0,0,IF(RANK(TabC[[#This Row],[Zufalls-
zahl wenn
lfd. Nr.]],TabC[Zufalls-
zahl wenn
lfd. Nr.])&lt;=TabC[[#Totals],[Zufalls-
zahl]],1,0))</f>
        <v>0</v>
      </c>
      <c r="D97" s="194" t="s">
        <v>25</v>
      </c>
      <c r="E97" s="207">
        <v>91</v>
      </c>
      <c r="F97" s="8"/>
      <c r="G97" s="37"/>
      <c r="H97" s="36"/>
      <c r="I97" s="103"/>
      <c r="J97" s="33"/>
      <c r="K97" s="33"/>
      <c r="L97" s="33"/>
      <c r="M97" s="129"/>
      <c r="N97" s="260"/>
      <c r="O97" s="269">
        <f>(TabC[[#This Row],[förderfähiger 
Betrag nach Prüfung ÖIF (€)]]-TabC[[#This Row],[eingereichter
Betrag (€)]])*IF(TabC[[#This Row],[Stich-
probe]]&gt;0,1,0)</f>
        <v>0</v>
      </c>
      <c r="P97" s="19"/>
      <c r="Q97" s="19"/>
      <c r="R97" s="19"/>
      <c r="S97" s="270"/>
      <c r="T97" s="288"/>
      <c r="U97" s="288" t="str">
        <f>IF(ISERROR(VLOOKUP(TabC[[#This Row],[Grund für Differenz]],Datenquelle!$F$3:$G$17,2,FALSE)),"",VLOOKUP(TabC[[#This Row],[Grund für Differenz]],Datenquelle!$F$3:$G$17,2,FALSE))</f>
        <v/>
      </c>
      <c r="V97" s="270"/>
      <c r="W97" s="206"/>
      <c r="X97" s="206"/>
      <c r="Y97" s="206"/>
      <c r="Z97" s="206"/>
      <c r="AA97" s="206"/>
      <c r="AB97" s="206"/>
      <c r="AC97" s="206"/>
      <c r="AD97" s="301"/>
      <c r="AE97" s="226" t="str">
        <f>IF(OR(TabC[[#This Row],[eingereichter
Betrag (€)]]=0,TabC[[#This Row],[eingereichter
Betrag (€)]]=""),"",COUNTA($M$6:$M97)-COUNTIF(($M$6:$M97),0))</f>
        <v/>
      </c>
      <c r="AF97" s="262">
        <f t="shared" ca="1" si="1"/>
        <v>0.6146160580954878</v>
      </c>
      <c r="AG97" s="262">
        <f>IF(TabC[[#This Row],[Lfd.
Nr. f.
Stich-
probe]]&lt;&gt;"",TabC[[#This Row],[Zufalls-
zahl]],0)</f>
        <v>0</v>
      </c>
      <c r="AH97" s="271">
        <f>IF(TabC[[#This Row],[Stich-
probe]]&gt;0,IF(TabC[[#This Row],[Differenz
förderfähig/
eingereicht nach Prüfung ÖIF (€)]]&lt;&gt;0,1,0),0)</f>
        <v>0</v>
      </c>
      <c r="AI9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">
      <c r="C98" s="226">
        <f>IF(TabC[[#This Row],[Zufalls-
zahl wenn
lfd. Nr.]]=0,0,IF(RANK(TabC[[#This Row],[Zufalls-
zahl wenn
lfd. Nr.]],TabC[Zufalls-
zahl wenn
lfd. Nr.])&lt;=TabC[[#Totals],[Zufalls-
zahl]],1,0))</f>
        <v>0</v>
      </c>
      <c r="D98" s="194" t="s">
        <v>25</v>
      </c>
      <c r="E98" s="207">
        <v>92</v>
      </c>
      <c r="F98" s="8"/>
      <c r="G98" s="37"/>
      <c r="H98" s="36"/>
      <c r="I98" s="103"/>
      <c r="J98" s="33"/>
      <c r="K98" s="33"/>
      <c r="L98" s="33"/>
      <c r="M98" s="129"/>
      <c r="N98" s="260"/>
      <c r="O98" s="269">
        <f>(TabC[[#This Row],[förderfähiger 
Betrag nach Prüfung ÖIF (€)]]-TabC[[#This Row],[eingereichter
Betrag (€)]])*IF(TabC[[#This Row],[Stich-
probe]]&gt;0,1,0)</f>
        <v>0</v>
      </c>
      <c r="P98" s="19"/>
      <c r="Q98" s="19"/>
      <c r="R98" s="19"/>
      <c r="S98" s="270"/>
      <c r="T98" s="288"/>
      <c r="U98" s="288" t="str">
        <f>IF(ISERROR(VLOOKUP(TabC[[#This Row],[Grund für Differenz]],Datenquelle!$F$3:$G$17,2,FALSE)),"",VLOOKUP(TabC[[#This Row],[Grund für Differenz]],Datenquelle!$F$3:$G$17,2,FALSE))</f>
        <v/>
      </c>
      <c r="V98" s="270"/>
      <c r="W98" s="206"/>
      <c r="X98" s="206"/>
      <c r="Y98" s="206"/>
      <c r="Z98" s="206"/>
      <c r="AA98" s="206"/>
      <c r="AB98" s="206"/>
      <c r="AC98" s="206"/>
      <c r="AD98" s="301"/>
      <c r="AE98" s="226" t="str">
        <f>IF(OR(TabC[[#This Row],[eingereichter
Betrag (€)]]=0,TabC[[#This Row],[eingereichter
Betrag (€)]]=""),"",COUNTA($M$6:$M98)-COUNTIF(($M$6:$M98),0))</f>
        <v/>
      </c>
      <c r="AF98" s="262">
        <f t="shared" ca="1" si="1"/>
        <v>0.46275316639246999</v>
      </c>
      <c r="AG98" s="262">
        <f>IF(TabC[[#This Row],[Lfd.
Nr. f.
Stich-
probe]]&lt;&gt;"",TabC[[#This Row],[Zufalls-
zahl]],0)</f>
        <v>0</v>
      </c>
      <c r="AH98" s="271">
        <f>IF(TabC[[#This Row],[Stich-
probe]]&gt;0,IF(TabC[[#This Row],[Differenz
förderfähig/
eingereicht nach Prüfung ÖIF (€)]]&lt;&gt;0,1,0),0)</f>
        <v>0</v>
      </c>
      <c r="AI9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">
      <c r="C99" s="226">
        <f>IF(TabC[[#This Row],[Zufalls-
zahl wenn
lfd. Nr.]]=0,0,IF(RANK(TabC[[#This Row],[Zufalls-
zahl wenn
lfd. Nr.]],TabC[Zufalls-
zahl wenn
lfd. Nr.])&lt;=TabC[[#Totals],[Zufalls-
zahl]],1,0))</f>
        <v>0</v>
      </c>
      <c r="D99" s="194" t="s">
        <v>25</v>
      </c>
      <c r="E99" s="207">
        <v>93</v>
      </c>
      <c r="F99" s="8"/>
      <c r="G99" s="37"/>
      <c r="H99" s="36"/>
      <c r="I99" s="103"/>
      <c r="J99" s="33"/>
      <c r="K99" s="33"/>
      <c r="L99" s="33"/>
      <c r="M99" s="129"/>
      <c r="N99" s="260"/>
      <c r="O99" s="269">
        <f>(TabC[[#This Row],[förderfähiger 
Betrag nach Prüfung ÖIF (€)]]-TabC[[#This Row],[eingereichter
Betrag (€)]])*IF(TabC[[#This Row],[Stich-
probe]]&gt;0,1,0)</f>
        <v>0</v>
      </c>
      <c r="P99" s="19"/>
      <c r="Q99" s="19"/>
      <c r="R99" s="19"/>
      <c r="S99" s="270"/>
      <c r="T99" s="288"/>
      <c r="U99" s="288" t="str">
        <f>IF(ISERROR(VLOOKUP(TabC[[#This Row],[Grund für Differenz]],Datenquelle!$F$3:$G$17,2,FALSE)),"",VLOOKUP(TabC[[#This Row],[Grund für Differenz]],Datenquelle!$F$3:$G$17,2,FALSE))</f>
        <v/>
      </c>
      <c r="V99" s="270"/>
      <c r="W99" s="206"/>
      <c r="X99" s="206"/>
      <c r="Y99" s="206"/>
      <c r="Z99" s="206"/>
      <c r="AA99" s="206"/>
      <c r="AB99" s="206"/>
      <c r="AC99" s="206"/>
      <c r="AD99" s="301"/>
      <c r="AE99" s="226" t="str">
        <f>IF(OR(TabC[[#This Row],[eingereichter
Betrag (€)]]=0,TabC[[#This Row],[eingereichter
Betrag (€)]]=""),"",COUNTA($M$6:$M99)-COUNTIF(($M$6:$M99),0))</f>
        <v/>
      </c>
      <c r="AF99" s="262">
        <f t="shared" ca="1" si="1"/>
        <v>0.75828551581188008</v>
      </c>
      <c r="AG99" s="262">
        <f>IF(TabC[[#This Row],[Lfd.
Nr. f.
Stich-
probe]]&lt;&gt;"",TabC[[#This Row],[Zufalls-
zahl]],0)</f>
        <v>0</v>
      </c>
      <c r="AH99" s="271">
        <f>IF(TabC[[#This Row],[Stich-
probe]]&gt;0,IF(TabC[[#This Row],[Differenz
förderfähig/
eingereicht nach Prüfung ÖIF (€)]]&lt;&gt;0,1,0),0)</f>
        <v>0</v>
      </c>
      <c r="AI9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">
      <c r="C100" s="226">
        <f>IF(TabC[[#This Row],[Zufalls-
zahl wenn
lfd. Nr.]]=0,0,IF(RANK(TabC[[#This Row],[Zufalls-
zahl wenn
lfd. Nr.]],TabC[Zufalls-
zahl wenn
lfd. Nr.])&lt;=TabC[[#Totals],[Zufalls-
zahl]],1,0))</f>
        <v>0</v>
      </c>
      <c r="D100" s="194" t="s">
        <v>25</v>
      </c>
      <c r="E100" s="207">
        <v>94</v>
      </c>
      <c r="F100" s="8"/>
      <c r="G100" s="37"/>
      <c r="H100" s="36"/>
      <c r="I100" s="103"/>
      <c r="J100" s="33"/>
      <c r="K100" s="33"/>
      <c r="L100" s="33"/>
      <c r="M100" s="129"/>
      <c r="N100" s="260"/>
      <c r="O100" s="269">
        <f>(TabC[[#This Row],[förderfähiger 
Betrag nach Prüfung ÖIF (€)]]-TabC[[#This Row],[eingereichter
Betrag (€)]])*IF(TabC[[#This Row],[Stich-
probe]]&gt;0,1,0)</f>
        <v>0</v>
      </c>
      <c r="P100" s="19"/>
      <c r="Q100" s="19"/>
      <c r="R100" s="19"/>
      <c r="S100" s="270"/>
      <c r="T100" s="288"/>
      <c r="U100" s="288" t="str">
        <f>IF(ISERROR(VLOOKUP(TabC[[#This Row],[Grund für Differenz]],Datenquelle!$F$3:$G$17,2,FALSE)),"",VLOOKUP(TabC[[#This Row],[Grund für Differenz]],Datenquelle!$F$3:$G$17,2,FALSE))</f>
        <v/>
      </c>
      <c r="V100" s="270"/>
      <c r="W100" s="206"/>
      <c r="X100" s="206"/>
      <c r="Y100" s="206"/>
      <c r="Z100" s="206"/>
      <c r="AA100" s="206"/>
      <c r="AB100" s="206"/>
      <c r="AC100" s="206"/>
      <c r="AD100" s="301"/>
      <c r="AE100" s="226" t="str">
        <f>IF(OR(TabC[[#This Row],[eingereichter
Betrag (€)]]=0,TabC[[#This Row],[eingereichter
Betrag (€)]]=""),"",COUNTA($M$6:$M100)-COUNTIF(($M$6:$M100),0))</f>
        <v/>
      </c>
      <c r="AF100" s="262">
        <f t="shared" ca="1" si="1"/>
        <v>0.25638199391880323</v>
      </c>
      <c r="AG100" s="262">
        <f>IF(TabC[[#This Row],[Lfd.
Nr. f.
Stich-
probe]]&lt;&gt;"",TabC[[#This Row],[Zufalls-
zahl]],0)</f>
        <v>0</v>
      </c>
      <c r="AH100" s="271">
        <f>IF(TabC[[#This Row],[Stich-
probe]]&gt;0,IF(TabC[[#This Row],[Differenz
förderfähig/
eingereicht nach Prüfung ÖIF (€)]]&lt;&gt;0,1,0),0)</f>
        <v>0</v>
      </c>
      <c r="AI10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">
      <c r="C101" s="226">
        <f>IF(TabC[[#This Row],[Zufalls-
zahl wenn
lfd. Nr.]]=0,0,IF(RANK(TabC[[#This Row],[Zufalls-
zahl wenn
lfd. Nr.]],TabC[Zufalls-
zahl wenn
lfd. Nr.])&lt;=TabC[[#Totals],[Zufalls-
zahl]],1,0))</f>
        <v>0</v>
      </c>
      <c r="D101" s="194" t="s">
        <v>25</v>
      </c>
      <c r="E101" s="207">
        <v>95</v>
      </c>
      <c r="F101" s="8"/>
      <c r="G101" s="37"/>
      <c r="H101" s="36"/>
      <c r="I101" s="103"/>
      <c r="J101" s="33"/>
      <c r="K101" s="33"/>
      <c r="L101" s="33"/>
      <c r="M101" s="129"/>
      <c r="N101" s="260"/>
      <c r="O101" s="269">
        <f>(TabC[[#This Row],[förderfähiger 
Betrag nach Prüfung ÖIF (€)]]-TabC[[#This Row],[eingereichter
Betrag (€)]])*IF(TabC[[#This Row],[Stich-
probe]]&gt;0,1,0)</f>
        <v>0</v>
      </c>
      <c r="P101" s="19"/>
      <c r="Q101" s="19"/>
      <c r="R101" s="19"/>
      <c r="S101" s="270"/>
      <c r="T101" s="288"/>
      <c r="U101" s="288" t="str">
        <f>IF(ISERROR(VLOOKUP(TabC[[#This Row],[Grund für Differenz]],Datenquelle!$F$3:$G$17,2,FALSE)),"",VLOOKUP(TabC[[#This Row],[Grund für Differenz]],Datenquelle!$F$3:$G$17,2,FALSE))</f>
        <v/>
      </c>
      <c r="V101" s="270"/>
      <c r="W101" s="206"/>
      <c r="X101" s="206"/>
      <c r="Y101" s="206"/>
      <c r="Z101" s="206"/>
      <c r="AA101" s="206"/>
      <c r="AB101" s="206"/>
      <c r="AC101" s="206"/>
      <c r="AD101" s="301"/>
      <c r="AE101" s="226" t="str">
        <f>IF(OR(TabC[[#This Row],[eingereichter
Betrag (€)]]=0,TabC[[#This Row],[eingereichter
Betrag (€)]]=""),"",COUNTA($M$6:$M101)-COUNTIF(($M$6:$M101),0))</f>
        <v/>
      </c>
      <c r="AF101" s="262">
        <f t="shared" ca="1" si="1"/>
        <v>0.33833050125015052</v>
      </c>
      <c r="AG101" s="262">
        <f>IF(TabC[[#This Row],[Lfd.
Nr. f.
Stich-
probe]]&lt;&gt;"",TabC[[#This Row],[Zufalls-
zahl]],0)</f>
        <v>0</v>
      </c>
      <c r="AH101" s="271">
        <f>IF(TabC[[#This Row],[Stich-
probe]]&gt;0,IF(TabC[[#This Row],[Differenz
förderfähig/
eingereicht nach Prüfung ÖIF (€)]]&lt;&gt;0,1,0),0)</f>
        <v>0</v>
      </c>
      <c r="AI10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">
      <c r="C102" s="226">
        <f>IF(TabC[[#This Row],[Zufalls-
zahl wenn
lfd. Nr.]]=0,0,IF(RANK(TabC[[#This Row],[Zufalls-
zahl wenn
lfd. Nr.]],TabC[Zufalls-
zahl wenn
lfd. Nr.])&lt;=TabC[[#Totals],[Zufalls-
zahl]],1,0))</f>
        <v>0</v>
      </c>
      <c r="D102" s="194" t="s">
        <v>25</v>
      </c>
      <c r="E102" s="207">
        <v>96</v>
      </c>
      <c r="F102" s="8"/>
      <c r="G102" s="37"/>
      <c r="H102" s="36"/>
      <c r="I102" s="103"/>
      <c r="J102" s="33"/>
      <c r="K102" s="33"/>
      <c r="L102" s="33"/>
      <c r="M102" s="129"/>
      <c r="N102" s="260"/>
      <c r="O102" s="269">
        <f>(TabC[[#This Row],[förderfähiger 
Betrag nach Prüfung ÖIF (€)]]-TabC[[#This Row],[eingereichter
Betrag (€)]])*IF(TabC[[#This Row],[Stich-
probe]]&gt;0,1,0)</f>
        <v>0</v>
      </c>
      <c r="P102" s="19"/>
      <c r="Q102" s="19"/>
      <c r="R102" s="19"/>
      <c r="S102" s="270"/>
      <c r="T102" s="288"/>
      <c r="U102" s="288" t="str">
        <f>IF(ISERROR(VLOOKUP(TabC[[#This Row],[Grund für Differenz]],Datenquelle!$F$3:$G$17,2,FALSE)),"",VLOOKUP(TabC[[#This Row],[Grund für Differenz]],Datenquelle!$F$3:$G$17,2,FALSE))</f>
        <v/>
      </c>
      <c r="V102" s="270"/>
      <c r="W102" s="206"/>
      <c r="X102" s="206"/>
      <c r="Y102" s="206"/>
      <c r="Z102" s="206"/>
      <c r="AA102" s="206"/>
      <c r="AB102" s="206"/>
      <c r="AC102" s="206"/>
      <c r="AD102" s="301"/>
      <c r="AE102" s="226" t="str">
        <f>IF(OR(TabC[[#This Row],[eingereichter
Betrag (€)]]=0,TabC[[#This Row],[eingereichter
Betrag (€)]]=""),"",COUNTA($M$6:$M102)-COUNTIF(($M$6:$M102),0))</f>
        <v/>
      </c>
      <c r="AF102" s="262">
        <f t="shared" ca="1" si="1"/>
        <v>0.39432220917143335</v>
      </c>
      <c r="AG102" s="262">
        <f>IF(TabC[[#This Row],[Lfd.
Nr. f.
Stich-
probe]]&lt;&gt;"",TabC[[#This Row],[Zufalls-
zahl]],0)</f>
        <v>0</v>
      </c>
      <c r="AH102" s="271">
        <f>IF(TabC[[#This Row],[Stich-
probe]]&gt;0,IF(TabC[[#This Row],[Differenz
förderfähig/
eingereicht nach Prüfung ÖIF (€)]]&lt;&gt;0,1,0),0)</f>
        <v>0</v>
      </c>
      <c r="AI10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">
      <c r="C103" s="226">
        <f>IF(TabC[[#This Row],[Zufalls-
zahl wenn
lfd. Nr.]]=0,0,IF(RANK(TabC[[#This Row],[Zufalls-
zahl wenn
lfd. Nr.]],TabC[Zufalls-
zahl wenn
lfd. Nr.])&lt;=TabC[[#Totals],[Zufalls-
zahl]],1,0))</f>
        <v>0</v>
      </c>
      <c r="D103" s="194" t="s">
        <v>25</v>
      </c>
      <c r="E103" s="207">
        <v>97</v>
      </c>
      <c r="F103" s="8"/>
      <c r="G103" s="37"/>
      <c r="H103" s="36"/>
      <c r="I103" s="103"/>
      <c r="J103" s="33"/>
      <c r="K103" s="33"/>
      <c r="L103" s="33"/>
      <c r="M103" s="129"/>
      <c r="N103" s="260"/>
      <c r="O103" s="269">
        <f>(TabC[[#This Row],[förderfähiger 
Betrag nach Prüfung ÖIF (€)]]-TabC[[#This Row],[eingereichter
Betrag (€)]])*IF(TabC[[#This Row],[Stich-
probe]]&gt;0,1,0)</f>
        <v>0</v>
      </c>
      <c r="P103" s="19"/>
      <c r="Q103" s="19"/>
      <c r="R103" s="19"/>
      <c r="S103" s="270"/>
      <c r="T103" s="288"/>
      <c r="U103" s="288" t="str">
        <f>IF(ISERROR(VLOOKUP(TabC[[#This Row],[Grund für Differenz]],Datenquelle!$F$3:$G$17,2,FALSE)),"",VLOOKUP(TabC[[#This Row],[Grund für Differenz]],Datenquelle!$F$3:$G$17,2,FALSE))</f>
        <v/>
      </c>
      <c r="V103" s="270"/>
      <c r="W103" s="206"/>
      <c r="X103" s="206"/>
      <c r="Y103" s="206"/>
      <c r="Z103" s="206"/>
      <c r="AA103" s="206"/>
      <c r="AB103" s="206"/>
      <c r="AC103" s="206"/>
      <c r="AD103" s="301"/>
      <c r="AE103" s="226" t="str">
        <f>IF(OR(TabC[[#This Row],[eingereichter
Betrag (€)]]=0,TabC[[#This Row],[eingereichter
Betrag (€)]]=""),"",COUNTA($M$6:$M103)-COUNTIF(($M$6:$M103),0))</f>
        <v/>
      </c>
      <c r="AF103" s="262">
        <f t="shared" ca="1" si="1"/>
        <v>6.1819053571973148E-3</v>
      </c>
      <c r="AG103" s="262">
        <f>IF(TabC[[#This Row],[Lfd.
Nr. f.
Stich-
probe]]&lt;&gt;"",TabC[[#This Row],[Zufalls-
zahl]],0)</f>
        <v>0</v>
      </c>
      <c r="AH103" s="271">
        <f>IF(TabC[[#This Row],[Stich-
probe]]&gt;0,IF(TabC[[#This Row],[Differenz
förderfähig/
eingereicht nach Prüfung ÖIF (€)]]&lt;&gt;0,1,0),0)</f>
        <v>0</v>
      </c>
      <c r="AI10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">
      <c r="C104" s="226">
        <f>IF(TabC[[#This Row],[Zufalls-
zahl wenn
lfd. Nr.]]=0,0,IF(RANK(TabC[[#This Row],[Zufalls-
zahl wenn
lfd. Nr.]],TabC[Zufalls-
zahl wenn
lfd. Nr.])&lt;=TabC[[#Totals],[Zufalls-
zahl]],1,0))</f>
        <v>0</v>
      </c>
      <c r="D104" s="194" t="s">
        <v>25</v>
      </c>
      <c r="E104" s="207">
        <v>98</v>
      </c>
      <c r="F104" s="8"/>
      <c r="G104" s="37"/>
      <c r="H104" s="36"/>
      <c r="I104" s="103"/>
      <c r="J104" s="33"/>
      <c r="K104" s="33"/>
      <c r="L104" s="33"/>
      <c r="M104" s="129"/>
      <c r="N104" s="260"/>
      <c r="O104" s="269">
        <f>(TabC[[#This Row],[förderfähiger 
Betrag nach Prüfung ÖIF (€)]]-TabC[[#This Row],[eingereichter
Betrag (€)]])*IF(TabC[[#This Row],[Stich-
probe]]&gt;0,1,0)</f>
        <v>0</v>
      </c>
      <c r="P104" s="19"/>
      <c r="Q104" s="19"/>
      <c r="R104" s="19"/>
      <c r="S104" s="270"/>
      <c r="T104" s="288"/>
      <c r="U104" s="288" t="str">
        <f>IF(ISERROR(VLOOKUP(TabC[[#This Row],[Grund für Differenz]],Datenquelle!$F$3:$G$17,2,FALSE)),"",VLOOKUP(TabC[[#This Row],[Grund für Differenz]],Datenquelle!$F$3:$G$17,2,FALSE))</f>
        <v/>
      </c>
      <c r="V104" s="270"/>
      <c r="W104" s="206"/>
      <c r="X104" s="206"/>
      <c r="Y104" s="206"/>
      <c r="Z104" s="206"/>
      <c r="AA104" s="206"/>
      <c r="AB104" s="206"/>
      <c r="AC104" s="206"/>
      <c r="AD104" s="301"/>
      <c r="AE104" s="226" t="str">
        <f>IF(OR(TabC[[#This Row],[eingereichter
Betrag (€)]]=0,TabC[[#This Row],[eingereichter
Betrag (€)]]=""),"",COUNTA($M$6:$M104)-COUNTIF(($M$6:$M104),0))</f>
        <v/>
      </c>
      <c r="AF104" s="262">
        <f t="shared" ca="1" si="1"/>
        <v>8.3113372980442857E-2</v>
      </c>
      <c r="AG104" s="262">
        <f>IF(TabC[[#This Row],[Lfd.
Nr. f.
Stich-
probe]]&lt;&gt;"",TabC[[#This Row],[Zufalls-
zahl]],0)</f>
        <v>0</v>
      </c>
      <c r="AH104" s="271">
        <f>IF(TabC[[#This Row],[Stich-
probe]]&gt;0,IF(TabC[[#This Row],[Differenz
förderfähig/
eingereicht nach Prüfung ÖIF (€)]]&lt;&gt;0,1,0),0)</f>
        <v>0</v>
      </c>
      <c r="AI10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">
      <c r="C105" s="226">
        <f>IF(TabC[[#This Row],[Zufalls-
zahl wenn
lfd. Nr.]]=0,0,IF(RANK(TabC[[#This Row],[Zufalls-
zahl wenn
lfd. Nr.]],TabC[Zufalls-
zahl wenn
lfd. Nr.])&lt;=TabC[[#Totals],[Zufalls-
zahl]],1,0))</f>
        <v>0</v>
      </c>
      <c r="D105" s="194" t="s">
        <v>25</v>
      </c>
      <c r="E105" s="207">
        <v>99</v>
      </c>
      <c r="F105" s="8"/>
      <c r="G105" s="37"/>
      <c r="H105" s="36"/>
      <c r="I105" s="103"/>
      <c r="J105" s="33"/>
      <c r="K105" s="33"/>
      <c r="L105" s="33"/>
      <c r="M105" s="129"/>
      <c r="N105" s="260"/>
      <c r="O105" s="269">
        <f>(TabC[[#This Row],[förderfähiger 
Betrag nach Prüfung ÖIF (€)]]-TabC[[#This Row],[eingereichter
Betrag (€)]])*IF(TabC[[#This Row],[Stich-
probe]]&gt;0,1,0)</f>
        <v>0</v>
      </c>
      <c r="P105" s="19"/>
      <c r="Q105" s="19"/>
      <c r="R105" s="19"/>
      <c r="S105" s="270"/>
      <c r="T105" s="288"/>
      <c r="U105" s="288" t="str">
        <f>IF(ISERROR(VLOOKUP(TabC[[#This Row],[Grund für Differenz]],Datenquelle!$F$3:$G$17,2,FALSE)),"",VLOOKUP(TabC[[#This Row],[Grund für Differenz]],Datenquelle!$F$3:$G$17,2,FALSE))</f>
        <v/>
      </c>
      <c r="V105" s="270"/>
      <c r="W105" s="206"/>
      <c r="X105" s="206"/>
      <c r="Y105" s="206"/>
      <c r="Z105" s="206"/>
      <c r="AA105" s="206"/>
      <c r="AB105" s="206"/>
      <c r="AC105" s="206"/>
      <c r="AD105" s="301"/>
      <c r="AE105" s="226" t="str">
        <f>IF(OR(TabC[[#This Row],[eingereichter
Betrag (€)]]=0,TabC[[#This Row],[eingereichter
Betrag (€)]]=""),"",COUNTA($M$6:$M105)-COUNTIF(($M$6:$M105),0))</f>
        <v/>
      </c>
      <c r="AF105" s="262">
        <f t="shared" ca="1" si="1"/>
        <v>0.11239013542822573</v>
      </c>
      <c r="AG105" s="262">
        <f>IF(TabC[[#This Row],[Lfd.
Nr. f.
Stich-
probe]]&lt;&gt;"",TabC[[#This Row],[Zufalls-
zahl]],0)</f>
        <v>0</v>
      </c>
      <c r="AH105" s="271">
        <f>IF(TabC[[#This Row],[Stich-
probe]]&gt;0,IF(TabC[[#This Row],[Differenz
förderfähig/
eingereicht nach Prüfung ÖIF (€)]]&lt;&gt;0,1,0),0)</f>
        <v>0</v>
      </c>
      <c r="AI10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">
      <c r="C106" s="226">
        <f>IF(TabC[[#This Row],[Zufalls-
zahl wenn
lfd. Nr.]]=0,0,IF(RANK(TabC[[#This Row],[Zufalls-
zahl wenn
lfd. Nr.]],TabC[Zufalls-
zahl wenn
lfd. Nr.])&lt;=TabC[[#Totals],[Zufalls-
zahl]],1,0))</f>
        <v>0</v>
      </c>
      <c r="D106" s="194" t="s">
        <v>25</v>
      </c>
      <c r="E106" s="207">
        <v>100</v>
      </c>
      <c r="F106" s="8"/>
      <c r="G106" s="37"/>
      <c r="H106" s="36"/>
      <c r="I106" s="103"/>
      <c r="J106" s="33"/>
      <c r="K106" s="33"/>
      <c r="L106" s="33"/>
      <c r="M106" s="129"/>
      <c r="N106" s="260"/>
      <c r="O106" s="269">
        <f>(TabC[[#This Row],[förderfähiger 
Betrag nach Prüfung ÖIF (€)]]-TabC[[#This Row],[eingereichter
Betrag (€)]])*IF(TabC[[#This Row],[Stich-
probe]]&gt;0,1,0)</f>
        <v>0</v>
      </c>
      <c r="P106" s="19"/>
      <c r="Q106" s="19"/>
      <c r="R106" s="19"/>
      <c r="S106" s="270"/>
      <c r="T106" s="288"/>
      <c r="U106" s="288" t="str">
        <f>IF(ISERROR(VLOOKUP(TabC[[#This Row],[Grund für Differenz]],Datenquelle!$F$3:$G$17,2,FALSE)),"",VLOOKUP(TabC[[#This Row],[Grund für Differenz]],Datenquelle!$F$3:$G$17,2,FALSE))</f>
        <v/>
      </c>
      <c r="V106" s="270"/>
      <c r="W106" s="206"/>
      <c r="X106" s="206"/>
      <c r="Y106" s="206"/>
      <c r="Z106" s="206"/>
      <c r="AA106" s="206"/>
      <c r="AB106" s="206"/>
      <c r="AC106" s="206"/>
      <c r="AD106" s="301"/>
      <c r="AE106" s="226" t="str">
        <f>IF(OR(TabC[[#This Row],[eingereichter
Betrag (€)]]=0,TabC[[#This Row],[eingereichter
Betrag (€)]]=""),"",COUNTA($M$6:$M106)-COUNTIF(($M$6:$M106),0))</f>
        <v/>
      </c>
      <c r="AF106" s="262">
        <f t="shared" ca="1" si="1"/>
        <v>0.50214982171759026</v>
      </c>
      <c r="AG106" s="262">
        <f>IF(TabC[[#This Row],[Lfd.
Nr. f.
Stich-
probe]]&lt;&gt;"",TabC[[#This Row],[Zufalls-
zahl]],0)</f>
        <v>0</v>
      </c>
      <c r="AH106" s="271">
        <f>IF(TabC[[#This Row],[Stich-
probe]]&gt;0,IF(TabC[[#This Row],[Differenz
förderfähig/
eingereicht nach Prüfung ÖIF (€)]]&lt;&gt;0,1,0),0)</f>
        <v>0</v>
      </c>
      <c r="AI10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">
      <c r="C107" s="226">
        <f>IF(TabC[[#This Row],[Zufalls-
zahl wenn
lfd. Nr.]]=0,0,IF(RANK(TabC[[#This Row],[Zufalls-
zahl wenn
lfd. Nr.]],TabC[Zufalls-
zahl wenn
lfd. Nr.])&lt;=TabC[[#Totals],[Zufalls-
zahl]],1,0))</f>
        <v>0</v>
      </c>
      <c r="D107" s="194" t="s">
        <v>25</v>
      </c>
      <c r="E107" s="207">
        <v>101</v>
      </c>
      <c r="F107" s="8"/>
      <c r="G107" s="37"/>
      <c r="H107" s="36"/>
      <c r="I107" s="103"/>
      <c r="J107" s="33"/>
      <c r="K107" s="33"/>
      <c r="L107" s="33"/>
      <c r="M107" s="129"/>
      <c r="N107" s="260"/>
      <c r="O107" s="269">
        <f>(TabC[[#This Row],[förderfähiger 
Betrag nach Prüfung ÖIF (€)]]-TabC[[#This Row],[eingereichter
Betrag (€)]])*IF(TabC[[#This Row],[Stich-
probe]]&gt;0,1,0)</f>
        <v>0</v>
      </c>
      <c r="P107" s="19"/>
      <c r="Q107" s="19"/>
      <c r="R107" s="19"/>
      <c r="S107" s="270"/>
      <c r="T107" s="288"/>
      <c r="U107" s="288" t="str">
        <f>IF(ISERROR(VLOOKUP(TabC[[#This Row],[Grund für Differenz]],Datenquelle!$F$3:$G$17,2,FALSE)),"",VLOOKUP(TabC[[#This Row],[Grund für Differenz]],Datenquelle!$F$3:$G$17,2,FALSE))</f>
        <v/>
      </c>
      <c r="V107" s="270"/>
      <c r="W107" s="206"/>
      <c r="X107" s="206"/>
      <c r="Y107" s="206"/>
      <c r="Z107" s="206"/>
      <c r="AA107" s="206"/>
      <c r="AB107" s="206"/>
      <c r="AC107" s="206"/>
      <c r="AD107" s="301"/>
      <c r="AE107" s="226" t="str">
        <f>IF(OR(TabC[[#This Row],[eingereichter
Betrag (€)]]=0,TabC[[#This Row],[eingereichter
Betrag (€)]]=""),"",COUNTA($M$6:$M107)-COUNTIF(($M$6:$M107),0))</f>
        <v/>
      </c>
      <c r="AF107" s="262">
        <f t="shared" ca="1" si="1"/>
        <v>0.62083866460691461</v>
      </c>
      <c r="AG107" s="262">
        <f>IF(TabC[[#This Row],[Lfd.
Nr. f.
Stich-
probe]]&lt;&gt;"",TabC[[#This Row],[Zufalls-
zahl]],0)</f>
        <v>0</v>
      </c>
      <c r="AH107" s="271">
        <f>IF(TabC[[#This Row],[Stich-
probe]]&gt;0,IF(TabC[[#This Row],[Differenz
förderfähig/
eingereicht nach Prüfung ÖIF (€)]]&lt;&gt;0,1,0),0)</f>
        <v>0</v>
      </c>
      <c r="AI10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">
      <c r="C108" s="226">
        <f>IF(TabC[[#This Row],[Zufalls-
zahl wenn
lfd. Nr.]]=0,0,IF(RANK(TabC[[#This Row],[Zufalls-
zahl wenn
lfd. Nr.]],TabC[Zufalls-
zahl wenn
lfd. Nr.])&lt;=TabC[[#Totals],[Zufalls-
zahl]],1,0))</f>
        <v>0</v>
      </c>
      <c r="D108" s="194" t="s">
        <v>25</v>
      </c>
      <c r="E108" s="207">
        <v>102</v>
      </c>
      <c r="F108" s="8"/>
      <c r="G108" s="37"/>
      <c r="H108" s="36"/>
      <c r="I108" s="103"/>
      <c r="J108" s="33"/>
      <c r="K108" s="33"/>
      <c r="L108" s="33"/>
      <c r="M108" s="129"/>
      <c r="N108" s="260"/>
      <c r="O108" s="269">
        <f>(TabC[[#This Row],[förderfähiger 
Betrag nach Prüfung ÖIF (€)]]-TabC[[#This Row],[eingereichter
Betrag (€)]])*IF(TabC[[#This Row],[Stich-
probe]]&gt;0,1,0)</f>
        <v>0</v>
      </c>
      <c r="P108" s="19"/>
      <c r="Q108" s="19"/>
      <c r="R108" s="19"/>
      <c r="S108" s="270"/>
      <c r="T108" s="288"/>
      <c r="U108" s="288" t="str">
        <f>IF(ISERROR(VLOOKUP(TabC[[#This Row],[Grund für Differenz]],Datenquelle!$F$3:$G$17,2,FALSE)),"",VLOOKUP(TabC[[#This Row],[Grund für Differenz]],Datenquelle!$F$3:$G$17,2,FALSE))</f>
        <v/>
      </c>
      <c r="V108" s="270"/>
      <c r="W108" s="206"/>
      <c r="X108" s="206"/>
      <c r="Y108" s="206"/>
      <c r="Z108" s="206"/>
      <c r="AA108" s="206"/>
      <c r="AB108" s="206"/>
      <c r="AC108" s="206"/>
      <c r="AD108" s="301"/>
      <c r="AE108" s="226" t="str">
        <f>IF(OR(TabC[[#This Row],[eingereichter
Betrag (€)]]=0,TabC[[#This Row],[eingereichter
Betrag (€)]]=""),"",COUNTA($M$6:$M108)-COUNTIF(($M$6:$M108),0))</f>
        <v/>
      </c>
      <c r="AF108" s="262">
        <f t="shared" ca="1" si="1"/>
        <v>0.48252207312375806</v>
      </c>
      <c r="AG108" s="262">
        <f>IF(TabC[[#This Row],[Lfd.
Nr. f.
Stich-
probe]]&lt;&gt;"",TabC[[#This Row],[Zufalls-
zahl]],0)</f>
        <v>0</v>
      </c>
      <c r="AH108" s="271">
        <f>IF(TabC[[#This Row],[Stich-
probe]]&gt;0,IF(TabC[[#This Row],[Differenz
förderfähig/
eingereicht nach Prüfung ÖIF (€)]]&lt;&gt;0,1,0),0)</f>
        <v>0</v>
      </c>
      <c r="AI10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">
      <c r="C109" s="226">
        <f>IF(TabC[[#This Row],[Zufalls-
zahl wenn
lfd. Nr.]]=0,0,IF(RANK(TabC[[#This Row],[Zufalls-
zahl wenn
lfd. Nr.]],TabC[Zufalls-
zahl wenn
lfd. Nr.])&lt;=TabC[[#Totals],[Zufalls-
zahl]],1,0))</f>
        <v>0</v>
      </c>
      <c r="D109" s="194" t="s">
        <v>25</v>
      </c>
      <c r="E109" s="207">
        <v>103</v>
      </c>
      <c r="F109" s="8"/>
      <c r="G109" s="37"/>
      <c r="H109" s="36"/>
      <c r="I109" s="103"/>
      <c r="J109" s="33"/>
      <c r="K109" s="33"/>
      <c r="L109" s="33"/>
      <c r="M109" s="129"/>
      <c r="N109" s="260"/>
      <c r="O109" s="269">
        <f>(TabC[[#This Row],[förderfähiger 
Betrag nach Prüfung ÖIF (€)]]-TabC[[#This Row],[eingereichter
Betrag (€)]])*IF(TabC[[#This Row],[Stich-
probe]]&gt;0,1,0)</f>
        <v>0</v>
      </c>
      <c r="P109" s="19"/>
      <c r="Q109" s="19"/>
      <c r="R109" s="19"/>
      <c r="S109" s="270"/>
      <c r="T109" s="288"/>
      <c r="U109" s="288" t="str">
        <f>IF(ISERROR(VLOOKUP(TabC[[#This Row],[Grund für Differenz]],Datenquelle!$F$3:$G$17,2,FALSE)),"",VLOOKUP(TabC[[#This Row],[Grund für Differenz]],Datenquelle!$F$3:$G$17,2,FALSE))</f>
        <v/>
      </c>
      <c r="V109" s="270"/>
      <c r="W109" s="206"/>
      <c r="X109" s="206"/>
      <c r="Y109" s="206"/>
      <c r="Z109" s="206"/>
      <c r="AA109" s="206"/>
      <c r="AB109" s="206"/>
      <c r="AC109" s="206"/>
      <c r="AD109" s="301"/>
      <c r="AE109" s="226" t="str">
        <f>IF(OR(TabC[[#This Row],[eingereichter
Betrag (€)]]=0,TabC[[#This Row],[eingereichter
Betrag (€)]]=""),"",COUNTA($M$6:$M109)-COUNTIF(($M$6:$M109),0))</f>
        <v/>
      </c>
      <c r="AF109" s="262">
        <f t="shared" ca="1" si="1"/>
        <v>0.13832332088880672</v>
      </c>
      <c r="AG109" s="262">
        <f>IF(TabC[[#This Row],[Lfd.
Nr. f.
Stich-
probe]]&lt;&gt;"",TabC[[#This Row],[Zufalls-
zahl]],0)</f>
        <v>0</v>
      </c>
      <c r="AH109" s="271">
        <f>IF(TabC[[#This Row],[Stich-
probe]]&gt;0,IF(TabC[[#This Row],[Differenz
förderfähig/
eingereicht nach Prüfung ÖIF (€)]]&lt;&gt;0,1,0),0)</f>
        <v>0</v>
      </c>
      <c r="AI10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">
      <c r="C110" s="226">
        <f>IF(TabC[[#This Row],[Zufalls-
zahl wenn
lfd. Nr.]]=0,0,IF(RANK(TabC[[#This Row],[Zufalls-
zahl wenn
lfd. Nr.]],TabC[Zufalls-
zahl wenn
lfd. Nr.])&lt;=TabC[[#Totals],[Zufalls-
zahl]],1,0))</f>
        <v>0</v>
      </c>
      <c r="D110" s="194" t="s">
        <v>25</v>
      </c>
      <c r="E110" s="207">
        <v>104</v>
      </c>
      <c r="F110" s="8"/>
      <c r="G110" s="37"/>
      <c r="H110" s="36"/>
      <c r="I110" s="103"/>
      <c r="J110" s="33"/>
      <c r="K110" s="33"/>
      <c r="L110" s="33"/>
      <c r="M110" s="129"/>
      <c r="N110" s="260"/>
      <c r="O110" s="269">
        <f>(TabC[[#This Row],[förderfähiger 
Betrag nach Prüfung ÖIF (€)]]-TabC[[#This Row],[eingereichter
Betrag (€)]])*IF(TabC[[#This Row],[Stich-
probe]]&gt;0,1,0)</f>
        <v>0</v>
      </c>
      <c r="P110" s="19"/>
      <c r="Q110" s="19"/>
      <c r="R110" s="19"/>
      <c r="S110" s="270"/>
      <c r="T110" s="288"/>
      <c r="U110" s="288" t="str">
        <f>IF(ISERROR(VLOOKUP(TabC[[#This Row],[Grund für Differenz]],Datenquelle!$F$3:$G$17,2,FALSE)),"",VLOOKUP(TabC[[#This Row],[Grund für Differenz]],Datenquelle!$F$3:$G$17,2,FALSE))</f>
        <v/>
      </c>
      <c r="V110" s="270"/>
      <c r="W110" s="206"/>
      <c r="X110" s="206"/>
      <c r="Y110" s="206"/>
      <c r="Z110" s="206"/>
      <c r="AA110" s="206"/>
      <c r="AB110" s="206"/>
      <c r="AC110" s="206"/>
      <c r="AD110" s="301"/>
      <c r="AE110" s="226" t="str">
        <f>IF(OR(TabC[[#This Row],[eingereichter
Betrag (€)]]=0,TabC[[#This Row],[eingereichter
Betrag (€)]]=""),"",COUNTA($M$6:$M110)-COUNTIF(($M$6:$M110),0))</f>
        <v/>
      </c>
      <c r="AF110" s="262">
        <f t="shared" ca="1" si="1"/>
        <v>0.43759092030138469</v>
      </c>
      <c r="AG110" s="262">
        <f>IF(TabC[[#This Row],[Lfd.
Nr. f.
Stich-
probe]]&lt;&gt;"",TabC[[#This Row],[Zufalls-
zahl]],0)</f>
        <v>0</v>
      </c>
      <c r="AH110" s="271">
        <f>IF(TabC[[#This Row],[Stich-
probe]]&gt;0,IF(TabC[[#This Row],[Differenz
förderfähig/
eingereicht nach Prüfung ÖIF (€)]]&lt;&gt;0,1,0),0)</f>
        <v>0</v>
      </c>
      <c r="AI11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">
      <c r="C111" s="226">
        <f>IF(TabC[[#This Row],[Zufalls-
zahl wenn
lfd. Nr.]]=0,0,IF(RANK(TabC[[#This Row],[Zufalls-
zahl wenn
lfd. Nr.]],TabC[Zufalls-
zahl wenn
lfd. Nr.])&lt;=TabC[[#Totals],[Zufalls-
zahl]],1,0))</f>
        <v>0</v>
      </c>
      <c r="D111" s="194" t="s">
        <v>25</v>
      </c>
      <c r="E111" s="207">
        <v>105</v>
      </c>
      <c r="F111" s="8"/>
      <c r="G111" s="37"/>
      <c r="H111" s="36"/>
      <c r="I111" s="103"/>
      <c r="J111" s="33"/>
      <c r="K111" s="33"/>
      <c r="L111" s="33"/>
      <c r="M111" s="129"/>
      <c r="N111" s="260"/>
      <c r="O111" s="269">
        <f>(TabC[[#This Row],[förderfähiger 
Betrag nach Prüfung ÖIF (€)]]-TabC[[#This Row],[eingereichter
Betrag (€)]])*IF(TabC[[#This Row],[Stich-
probe]]&gt;0,1,0)</f>
        <v>0</v>
      </c>
      <c r="P111" s="19"/>
      <c r="Q111" s="19"/>
      <c r="R111" s="19"/>
      <c r="S111" s="270"/>
      <c r="T111" s="288"/>
      <c r="U111" s="288" t="str">
        <f>IF(ISERROR(VLOOKUP(TabC[[#This Row],[Grund für Differenz]],Datenquelle!$F$3:$G$17,2,FALSE)),"",VLOOKUP(TabC[[#This Row],[Grund für Differenz]],Datenquelle!$F$3:$G$17,2,FALSE))</f>
        <v/>
      </c>
      <c r="V111" s="270"/>
      <c r="W111" s="206"/>
      <c r="X111" s="206"/>
      <c r="Y111" s="206"/>
      <c r="Z111" s="206"/>
      <c r="AA111" s="206"/>
      <c r="AB111" s="206"/>
      <c r="AC111" s="206"/>
      <c r="AD111" s="301"/>
      <c r="AE111" s="226" t="str">
        <f>IF(OR(TabC[[#This Row],[eingereichter
Betrag (€)]]=0,TabC[[#This Row],[eingereichter
Betrag (€)]]=""),"",COUNTA($M$6:$M111)-COUNTIF(($M$6:$M111),0))</f>
        <v/>
      </c>
      <c r="AF111" s="262">
        <f t="shared" ca="1" si="1"/>
        <v>0.51027511940877246</v>
      </c>
      <c r="AG111" s="262">
        <f>IF(TabC[[#This Row],[Lfd.
Nr. f.
Stich-
probe]]&lt;&gt;"",TabC[[#This Row],[Zufalls-
zahl]],0)</f>
        <v>0</v>
      </c>
      <c r="AH111" s="271">
        <f>IF(TabC[[#This Row],[Stich-
probe]]&gt;0,IF(TabC[[#This Row],[Differenz
förderfähig/
eingereicht nach Prüfung ÖIF (€)]]&lt;&gt;0,1,0),0)</f>
        <v>0</v>
      </c>
      <c r="AI11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">
      <c r="C112" s="226">
        <f>IF(TabC[[#This Row],[Zufalls-
zahl wenn
lfd. Nr.]]=0,0,IF(RANK(TabC[[#This Row],[Zufalls-
zahl wenn
lfd. Nr.]],TabC[Zufalls-
zahl wenn
lfd. Nr.])&lt;=TabC[[#Totals],[Zufalls-
zahl]],1,0))</f>
        <v>0</v>
      </c>
      <c r="D112" s="194" t="s">
        <v>25</v>
      </c>
      <c r="E112" s="207">
        <v>106</v>
      </c>
      <c r="F112" s="8"/>
      <c r="G112" s="37"/>
      <c r="H112" s="36"/>
      <c r="I112" s="103"/>
      <c r="J112" s="33"/>
      <c r="K112" s="33"/>
      <c r="L112" s="33"/>
      <c r="M112" s="129"/>
      <c r="N112" s="260"/>
      <c r="O112" s="269">
        <f>(TabC[[#This Row],[förderfähiger 
Betrag nach Prüfung ÖIF (€)]]-TabC[[#This Row],[eingereichter
Betrag (€)]])*IF(TabC[[#This Row],[Stich-
probe]]&gt;0,1,0)</f>
        <v>0</v>
      </c>
      <c r="P112" s="19"/>
      <c r="Q112" s="19"/>
      <c r="R112" s="19"/>
      <c r="S112" s="270"/>
      <c r="T112" s="288"/>
      <c r="U112" s="288" t="str">
        <f>IF(ISERROR(VLOOKUP(TabC[[#This Row],[Grund für Differenz]],Datenquelle!$F$3:$G$17,2,FALSE)),"",VLOOKUP(TabC[[#This Row],[Grund für Differenz]],Datenquelle!$F$3:$G$17,2,FALSE))</f>
        <v/>
      </c>
      <c r="V112" s="270"/>
      <c r="W112" s="206"/>
      <c r="X112" s="206"/>
      <c r="Y112" s="206"/>
      <c r="Z112" s="206"/>
      <c r="AA112" s="206"/>
      <c r="AB112" s="206"/>
      <c r="AC112" s="206"/>
      <c r="AD112" s="301"/>
      <c r="AE112" s="226" t="str">
        <f>IF(OR(TabC[[#This Row],[eingereichter
Betrag (€)]]=0,TabC[[#This Row],[eingereichter
Betrag (€)]]=""),"",COUNTA($M$6:$M112)-COUNTIF(($M$6:$M112),0))</f>
        <v/>
      </c>
      <c r="AF112" s="262">
        <f t="shared" ca="1" si="1"/>
        <v>0.70918912969482129</v>
      </c>
      <c r="AG112" s="262">
        <f>IF(TabC[[#This Row],[Lfd.
Nr. f.
Stich-
probe]]&lt;&gt;"",TabC[[#This Row],[Zufalls-
zahl]],0)</f>
        <v>0</v>
      </c>
      <c r="AH112" s="271">
        <f>IF(TabC[[#This Row],[Stich-
probe]]&gt;0,IF(TabC[[#This Row],[Differenz
förderfähig/
eingereicht nach Prüfung ÖIF (€)]]&lt;&gt;0,1,0),0)</f>
        <v>0</v>
      </c>
      <c r="AI11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">
      <c r="C113" s="226">
        <f>IF(TabC[[#This Row],[Zufalls-
zahl wenn
lfd. Nr.]]=0,0,IF(RANK(TabC[[#This Row],[Zufalls-
zahl wenn
lfd. Nr.]],TabC[Zufalls-
zahl wenn
lfd. Nr.])&lt;=TabC[[#Totals],[Zufalls-
zahl]],1,0))</f>
        <v>0</v>
      </c>
      <c r="D113" s="194" t="s">
        <v>25</v>
      </c>
      <c r="E113" s="207">
        <v>107</v>
      </c>
      <c r="F113" s="8"/>
      <c r="G113" s="37"/>
      <c r="H113" s="36"/>
      <c r="I113" s="103"/>
      <c r="J113" s="33"/>
      <c r="K113" s="33"/>
      <c r="L113" s="33"/>
      <c r="M113" s="129"/>
      <c r="N113" s="260"/>
      <c r="O113" s="269">
        <f>(TabC[[#This Row],[förderfähiger 
Betrag nach Prüfung ÖIF (€)]]-TabC[[#This Row],[eingereichter
Betrag (€)]])*IF(TabC[[#This Row],[Stich-
probe]]&gt;0,1,0)</f>
        <v>0</v>
      </c>
      <c r="P113" s="19"/>
      <c r="Q113" s="19"/>
      <c r="R113" s="19"/>
      <c r="S113" s="270"/>
      <c r="T113" s="288"/>
      <c r="U113" s="288" t="str">
        <f>IF(ISERROR(VLOOKUP(TabC[[#This Row],[Grund für Differenz]],Datenquelle!$F$3:$G$17,2,FALSE)),"",VLOOKUP(TabC[[#This Row],[Grund für Differenz]],Datenquelle!$F$3:$G$17,2,FALSE))</f>
        <v/>
      </c>
      <c r="V113" s="270"/>
      <c r="W113" s="206"/>
      <c r="X113" s="206"/>
      <c r="Y113" s="206"/>
      <c r="Z113" s="206"/>
      <c r="AA113" s="206"/>
      <c r="AB113" s="206"/>
      <c r="AC113" s="206"/>
      <c r="AD113" s="301"/>
      <c r="AE113" s="226" t="str">
        <f>IF(OR(TabC[[#This Row],[eingereichter
Betrag (€)]]=0,TabC[[#This Row],[eingereichter
Betrag (€)]]=""),"",COUNTA($M$6:$M113)-COUNTIF(($M$6:$M113),0))</f>
        <v/>
      </c>
      <c r="AF113" s="262">
        <f t="shared" ca="1" si="1"/>
        <v>0.24836429769615798</v>
      </c>
      <c r="AG113" s="262">
        <f>IF(TabC[[#This Row],[Lfd.
Nr. f.
Stich-
probe]]&lt;&gt;"",TabC[[#This Row],[Zufalls-
zahl]],0)</f>
        <v>0</v>
      </c>
      <c r="AH113" s="271">
        <f>IF(TabC[[#This Row],[Stich-
probe]]&gt;0,IF(TabC[[#This Row],[Differenz
förderfähig/
eingereicht nach Prüfung ÖIF (€)]]&lt;&gt;0,1,0),0)</f>
        <v>0</v>
      </c>
      <c r="AI11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">
      <c r="C114" s="226">
        <f>IF(TabC[[#This Row],[Zufalls-
zahl wenn
lfd. Nr.]]=0,0,IF(RANK(TabC[[#This Row],[Zufalls-
zahl wenn
lfd. Nr.]],TabC[Zufalls-
zahl wenn
lfd. Nr.])&lt;=TabC[[#Totals],[Zufalls-
zahl]],1,0))</f>
        <v>0</v>
      </c>
      <c r="D114" s="194" t="s">
        <v>25</v>
      </c>
      <c r="E114" s="207">
        <v>108</v>
      </c>
      <c r="F114" s="8"/>
      <c r="G114" s="37"/>
      <c r="H114" s="36"/>
      <c r="I114" s="103"/>
      <c r="J114" s="33"/>
      <c r="K114" s="33"/>
      <c r="L114" s="33"/>
      <c r="M114" s="129"/>
      <c r="N114" s="260"/>
      <c r="O114" s="269">
        <f>(TabC[[#This Row],[förderfähiger 
Betrag nach Prüfung ÖIF (€)]]-TabC[[#This Row],[eingereichter
Betrag (€)]])*IF(TabC[[#This Row],[Stich-
probe]]&gt;0,1,0)</f>
        <v>0</v>
      </c>
      <c r="P114" s="19"/>
      <c r="Q114" s="19"/>
      <c r="R114" s="19"/>
      <c r="S114" s="270"/>
      <c r="T114" s="288"/>
      <c r="U114" s="288" t="str">
        <f>IF(ISERROR(VLOOKUP(TabC[[#This Row],[Grund für Differenz]],Datenquelle!$F$3:$G$17,2,FALSE)),"",VLOOKUP(TabC[[#This Row],[Grund für Differenz]],Datenquelle!$F$3:$G$17,2,FALSE))</f>
        <v/>
      </c>
      <c r="V114" s="270"/>
      <c r="W114" s="206"/>
      <c r="X114" s="206"/>
      <c r="Y114" s="206"/>
      <c r="Z114" s="206"/>
      <c r="AA114" s="206"/>
      <c r="AB114" s="206"/>
      <c r="AC114" s="206"/>
      <c r="AD114" s="301"/>
      <c r="AE114" s="226" t="str">
        <f>IF(OR(TabC[[#This Row],[eingereichter
Betrag (€)]]=0,TabC[[#This Row],[eingereichter
Betrag (€)]]=""),"",COUNTA($M$6:$M114)-COUNTIF(($M$6:$M114),0))</f>
        <v/>
      </c>
      <c r="AF114" s="262">
        <f t="shared" ca="1" si="1"/>
        <v>0.6723926826271559</v>
      </c>
      <c r="AG114" s="262">
        <f>IF(TabC[[#This Row],[Lfd.
Nr. f.
Stich-
probe]]&lt;&gt;"",TabC[[#This Row],[Zufalls-
zahl]],0)</f>
        <v>0</v>
      </c>
      <c r="AH114" s="271">
        <f>IF(TabC[[#This Row],[Stich-
probe]]&gt;0,IF(TabC[[#This Row],[Differenz
förderfähig/
eingereicht nach Prüfung ÖIF (€)]]&lt;&gt;0,1,0),0)</f>
        <v>0</v>
      </c>
      <c r="AI11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">
      <c r="C115" s="226">
        <f>IF(TabC[[#This Row],[Zufalls-
zahl wenn
lfd. Nr.]]=0,0,IF(RANK(TabC[[#This Row],[Zufalls-
zahl wenn
lfd. Nr.]],TabC[Zufalls-
zahl wenn
lfd. Nr.])&lt;=TabC[[#Totals],[Zufalls-
zahl]],1,0))</f>
        <v>0</v>
      </c>
      <c r="D115" s="194" t="s">
        <v>25</v>
      </c>
      <c r="E115" s="207">
        <v>109</v>
      </c>
      <c r="F115" s="8"/>
      <c r="G115" s="37"/>
      <c r="H115" s="36"/>
      <c r="I115" s="103"/>
      <c r="J115" s="33"/>
      <c r="K115" s="33"/>
      <c r="L115" s="33"/>
      <c r="M115" s="129"/>
      <c r="N115" s="260"/>
      <c r="O115" s="269">
        <f>(TabC[[#This Row],[förderfähiger 
Betrag nach Prüfung ÖIF (€)]]-TabC[[#This Row],[eingereichter
Betrag (€)]])*IF(TabC[[#This Row],[Stich-
probe]]&gt;0,1,0)</f>
        <v>0</v>
      </c>
      <c r="P115" s="19"/>
      <c r="Q115" s="19"/>
      <c r="R115" s="19"/>
      <c r="S115" s="270"/>
      <c r="T115" s="288"/>
      <c r="U115" s="288" t="str">
        <f>IF(ISERROR(VLOOKUP(TabC[[#This Row],[Grund für Differenz]],Datenquelle!$F$3:$G$17,2,FALSE)),"",VLOOKUP(TabC[[#This Row],[Grund für Differenz]],Datenquelle!$F$3:$G$17,2,FALSE))</f>
        <v/>
      </c>
      <c r="V115" s="270"/>
      <c r="W115" s="206"/>
      <c r="X115" s="206"/>
      <c r="Y115" s="206"/>
      <c r="Z115" s="206"/>
      <c r="AA115" s="206"/>
      <c r="AB115" s="206"/>
      <c r="AC115" s="206"/>
      <c r="AD115" s="301"/>
      <c r="AE115" s="226" t="str">
        <f>IF(OR(TabC[[#This Row],[eingereichter
Betrag (€)]]=0,TabC[[#This Row],[eingereichter
Betrag (€)]]=""),"",COUNTA($M$6:$M115)-COUNTIF(($M$6:$M115),0))</f>
        <v/>
      </c>
      <c r="AF115" s="262">
        <f t="shared" ca="1" si="1"/>
        <v>5.5844295063615546E-2</v>
      </c>
      <c r="AG115" s="262">
        <f>IF(TabC[[#This Row],[Lfd.
Nr. f.
Stich-
probe]]&lt;&gt;"",TabC[[#This Row],[Zufalls-
zahl]],0)</f>
        <v>0</v>
      </c>
      <c r="AH115" s="271">
        <f>IF(TabC[[#This Row],[Stich-
probe]]&gt;0,IF(TabC[[#This Row],[Differenz
förderfähig/
eingereicht nach Prüfung ÖIF (€)]]&lt;&gt;0,1,0),0)</f>
        <v>0</v>
      </c>
      <c r="AI11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">
      <c r="C116" s="226">
        <f>IF(TabC[[#This Row],[Zufalls-
zahl wenn
lfd. Nr.]]=0,0,IF(RANK(TabC[[#This Row],[Zufalls-
zahl wenn
lfd. Nr.]],TabC[Zufalls-
zahl wenn
lfd. Nr.])&lt;=TabC[[#Totals],[Zufalls-
zahl]],1,0))</f>
        <v>0</v>
      </c>
      <c r="D116" s="194" t="s">
        <v>25</v>
      </c>
      <c r="E116" s="207">
        <v>110</v>
      </c>
      <c r="F116" s="8"/>
      <c r="G116" s="37"/>
      <c r="H116" s="36"/>
      <c r="I116" s="103"/>
      <c r="J116" s="33"/>
      <c r="K116" s="33"/>
      <c r="L116" s="33"/>
      <c r="M116" s="129"/>
      <c r="N116" s="260"/>
      <c r="O116" s="269">
        <f>(TabC[[#This Row],[förderfähiger 
Betrag nach Prüfung ÖIF (€)]]-TabC[[#This Row],[eingereichter
Betrag (€)]])*IF(TabC[[#This Row],[Stich-
probe]]&gt;0,1,0)</f>
        <v>0</v>
      </c>
      <c r="P116" s="19"/>
      <c r="Q116" s="19"/>
      <c r="R116" s="19"/>
      <c r="S116" s="270"/>
      <c r="T116" s="288"/>
      <c r="U116" s="288" t="str">
        <f>IF(ISERROR(VLOOKUP(TabC[[#This Row],[Grund für Differenz]],Datenquelle!$F$3:$G$17,2,FALSE)),"",VLOOKUP(TabC[[#This Row],[Grund für Differenz]],Datenquelle!$F$3:$G$17,2,FALSE))</f>
        <v/>
      </c>
      <c r="V116" s="270"/>
      <c r="W116" s="206"/>
      <c r="X116" s="206"/>
      <c r="Y116" s="206"/>
      <c r="Z116" s="206"/>
      <c r="AA116" s="206"/>
      <c r="AB116" s="206"/>
      <c r="AC116" s="206"/>
      <c r="AD116" s="301"/>
      <c r="AE116" s="226" t="str">
        <f>IF(OR(TabC[[#This Row],[eingereichter
Betrag (€)]]=0,TabC[[#This Row],[eingereichter
Betrag (€)]]=""),"",COUNTA($M$6:$M116)-COUNTIF(($M$6:$M116),0))</f>
        <v/>
      </c>
      <c r="AF116" s="262">
        <f t="shared" ca="1" si="1"/>
        <v>0.54910549624383598</v>
      </c>
      <c r="AG116" s="262">
        <f>IF(TabC[[#This Row],[Lfd.
Nr. f.
Stich-
probe]]&lt;&gt;"",TabC[[#This Row],[Zufalls-
zahl]],0)</f>
        <v>0</v>
      </c>
      <c r="AH116" s="271">
        <f>IF(TabC[[#This Row],[Stich-
probe]]&gt;0,IF(TabC[[#This Row],[Differenz
förderfähig/
eingereicht nach Prüfung ÖIF (€)]]&lt;&gt;0,1,0),0)</f>
        <v>0</v>
      </c>
      <c r="AI11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">
      <c r="C117" s="226">
        <f>IF(TabC[[#This Row],[Zufalls-
zahl wenn
lfd. Nr.]]=0,0,IF(RANK(TabC[[#This Row],[Zufalls-
zahl wenn
lfd. Nr.]],TabC[Zufalls-
zahl wenn
lfd. Nr.])&lt;=TabC[[#Totals],[Zufalls-
zahl]],1,0))</f>
        <v>0</v>
      </c>
      <c r="D117" s="194" t="s">
        <v>25</v>
      </c>
      <c r="E117" s="207">
        <v>111</v>
      </c>
      <c r="F117" s="8"/>
      <c r="G117" s="37"/>
      <c r="H117" s="36"/>
      <c r="I117" s="103"/>
      <c r="J117" s="33"/>
      <c r="K117" s="33"/>
      <c r="L117" s="33"/>
      <c r="M117" s="129"/>
      <c r="N117" s="260"/>
      <c r="O117" s="269">
        <f>(TabC[[#This Row],[förderfähiger 
Betrag nach Prüfung ÖIF (€)]]-TabC[[#This Row],[eingereichter
Betrag (€)]])*IF(TabC[[#This Row],[Stich-
probe]]&gt;0,1,0)</f>
        <v>0</v>
      </c>
      <c r="P117" s="19"/>
      <c r="Q117" s="19"/>
      <c r="R117" s="19"/>
      <c r="S117" s="270"/>
      <c r="T117" s="288"/>
      <c r="U117" s="288" t="str">
        <f>IF(ISERROR(VLOOKUP(TabC[[#This Row],[Grund für Differenz]],Datenquelle!$F$3:$G$17,2,FALSE)),"",VLOOKUP(TabC[[#This Row],[Grund für Differenz]],Datenquelle!$F$3:$G$17,2,FALSE))</f>
        <v/>
      </c>
      <c r="V117" s="270"/>
      <c r="W117" s="206"/>
      <c r="X117" s="206"/>
      <c r="Y117" s="206"/>
      <c r="Z117" s="206"/>
      <c r="AA117" s="206"/>
      <c r="AB117" s="206"/>
      <c r="AC117" s="206"/>
      <c r="AD117" s="301"/>
      <c r="AE117" s="226" t="str">
        <f>IF(OR(TabC[[#This Row],[eingereichter
Betrag (€)]]=0,TabC[[#This Row],[eingereichter
Betrag (€)]]=""),"",COUNTA($M$6:$M117)-COUNTIF(($M$6:$M117),0))</f>
        <v/>
      </c>
      <c r="AF117" s="262">
        <f t="shared" ca="1" si="1"/>
        <v>0.84362622636276774</v>
      </c>
      <c r="AG117" s="262">
        <f>IF(TabC[[#This Row],[Lfd.
Nr. f.
Stich-
probe]]&lt;&gt;"",TabC[[#This Row],[Zufalls-
zahl]],0)</f>
        <v>0</v>
      </c>
      <c r="AH117" s="271">
        <f>IF(TabC[[#This Row],[Stich-
probe]]&gt;0,IF(TabC[[#This Row],[Differenz
förderfähig/
eingereicht nach Prüfung ÖIF (€)]]&lt;&gt;0,1,0),0)</f>
        <v>0</v>
      </c>
      <c r="AI11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">
      <c r="C118" s="226">
        <f>IF(TabC[[#This Row],[Zufalls-
zahl wenn
lfd. Nr.]]=0,0,IF(RANK(TabC[[#This Row],[Zufalls-
zahl wenn
lfd. Nr.]],TabC[Zufalls-
zahl wenn
lfd. Nr.])&lt;=TabC[[#Totals],[Zufalls-
zahl]],1,0))</f>
        <v>0</v>
      </c>
      <c r="D118" s="194" t="s">
        <v>25</v>
      </c>
      <c r="E118" s="207">
        <v>112</v>
      </c>
      <c r="F118" s="8"/>
      <c r="G118" s="37"/>
      <c r="H118" s="36"/>
      <c r="I118" s="103"/>
      <c r="J118" s="33"/>
      <c r="K118" s="33"/>
      <c r="L118" s="33"/>
      <c r="M118" s="129"/>
      <c r="N118" s="260"/>
      <c r="O118" s="269">
        <f>(TabC[[#This Row],[förderfähiger 
Betrag nach Prüfung ÖIF (€)]]-TabC[[#This Row],[eingereichter
Betrag (€)]])*IF(TabC[[#This Row],[Stich-
probe]]&gt;0,1,0)</f>
        <v>0</v>
      </c>
      <c r="P118" s="19"/>
      <c r="Q118" s="19"/>
      <c r="R118" s="19"/>
      <c r="S118" s="270"/>
      <c r="T118" s="288"/>
      <c r="U118" s="288" t="str">
        <f>IF(ISERROR(VLOOKUP(TabC[[#This Row],[Grund für Differenz]],Datenquelle!$F$3:$G$17,2,FALSE)),"",VLOOKUP(TabC[[#This Row],[Grund für Differenz]],Datenquelle!$F$3:$G$17,2,FALSE))</f>
        <v/>
      </c>
      <c r="V118" s="270"/>
      <c r="W118" s="206"/>
      <c r="X118" s="206"/>
      <c r="Y118" s="206"/>
      <c r="Z118" s="206"/>
      <c r="AA118" s="206"/>
      <c r="AB118" s="206"/>
      <c r="AC118" s="206"/>
      <c r="AD118" s="301"/>
      <c r="AE118" s="226" t="str">
        <f>IF(OR(TabC[[#This Row],[eingereichter
Betrag (€)]]=0,TabC[[#This Row],[eingereichter
Betrag (€)]]=""),"",COUNTA($M$6:$M118)-COUNTIF(($M$6:$M118),0))</f>
        <v/>
      </c>
      <c r="AF118" s="262">
        <f t="shared" ca="1" si="1"/>
        <v>0.94145081638566319</v>
      </c>
      <c r="AG118" s="262">
        <f>IF(TabC[[#This Row],[Lfd.
Nr. f.
Stich-
probe]]&lt;&gt;"",TabC[[#This Row],[Zufalls-
zahl]],0)</f>
        <v>0</v>
      </c>
      <c r="AH118" s="271">
        <f>IF(TabC[[#This Row],[Stich-
probe]]&gt;0,IF(TabC[[#This Row],[Differenz
förderfähig/
eingereicht nach Prüfung ÖIF (€)]]&lt;&gt;0,1,0),0)</f>
        <v>0</v>
      </c>
      <c r="AI11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">
      <c r="C119" s="226">
        <f>IF(TabC[[#This Row],[Zufalls-
zahl wenn
lfd. Nr.]]=0,0,IF(RANK(TabC[[#This Row],[Zufalls-
zahl wenn
lfd. Nr.]],TabC[Zufalls-
zahl wenn
lfd. Nr.])&lt;=TabC[[#Totals],[Zufalls-
zahl]],1,0))</f>
        <v>0</v>
      </c>
      <c r="D119" s="194" t="s">
        <v>25</v>
      </c>
      <c r="E119" s="207">
        <v>113</v>
      </c>
      <c r="F119" s="8"/>
      <c r="G119" s="37"/>
      <c r="H119" s="36"/>
      <c r="I119" s="103"/>
      <c r="J119" s="33"/>
      <c r="K119" s="33"/>
      <c r="L119" s="33"/>
      <c r="M119" s="129"/>
      <c r="N119" s="260"/>
      <c r="O119" s="269">
        <f>(TabC[[#This Row],[förderfähiger 
Betrag nach Prüfung ÖIF (€)]]-TabC[[#This Row],[eingereichter
Betrag (€)]])*IF(TabC[[#This Row],[Stich-
probe]]&gt;0,1,0)</f>
        <v>0</v>
      </c>
      <c r="P119" s="19"/>
      <c r="Q119" s="19"/>
      <c r="R119" s="19"/>
      <c r="S119" s="270"/>
      <c r="T119" s="288"/>
      <c r="U119" s="288" t="str">
        <f>IF(ISERROR(VLOOKUP(TabC[[#This Row],[Grund für Differenz]],Datenquelle!$F$3:$G$17,2,FALSE)),"",VLOOKUP(TabC[[#This Row],[Grund für Differenz]],Datenquelle!$F$3:$G$17,2,FALSE))</f>
        <v/>
      </c>
      <c r="V119" s="270"/>
      <c r="W119" s="206"/>
      <c r="X119" s="206"/>
      <c r="Y119" s="206"/>
      <c r="Z119" s="206"/>
      <c r="AA119" s="206"/>
      <c r="AB119" s="206"/>
      <c r="AC119" s="206"/>
      <c r="AD119" s="301"/>
      <c r="AE119" s="226" t="str">
        <f>IF(OR(TabC[[#This Row],[eingereichter
Betrag (€)]]=0,TabC[[#This Row],[eingereichter
Betrag (€)]]=""),"",COUNTA($M$6:$M119)-COUNTIF(($M$6:$M119),0))</f>
        <v/>
      </c>
      <c r="AF119" s="262">
        <f t="shared" ca="1" si="1"/>
        <v>0.86539719700597362</v>
      </c>
      <c r="AG119" s="262">
        <f>IF(TabC[[#This Row],[Lfd.
Nr. f.
Stich-
probe]]&lt;&gt;"",TabC[[#This Row],[Zufalls-
zahl]],0)</f>
        <v>0</v>
      </c>
      <c r="AH119" s="271">
        <f>IF(TabC[[#This Row],[Stich-
probe]]&gt;0,IF(TabC[[#This Row],[Differenz
förderfähig/
eingereicht nach Prüfung ÖIF (€)]]&lt;&gt;0,1,0),0)</f>
        <v>0</v>
      </c>
      <c r="AI11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">
      <c r="C120" s="226">
        <f>IF(TabC[[#This Row],[Zufalls-
zahl wenn
lfd. Nr.]]=0,0,IF(RANK(TabC[[#This Row],[Zufalls-
zahl wenn
lfd. Nr.]],TabC[Zufalls-
zahl wenn
lfd. Nr.])&lt;=TabC[[#Totals],[Zufalls-
zahl]],1,0))</f>
        <v>0</v>
      </c>
      <c r="D120" s="194" t="s">
        <v>25</v>
      </c>
      <c r="E120" s="207">
        <v>114</v>
      </c>
      <c r="F120" s="8"/>
      <c r="G120" s="37"/>
      <c r="H120" s="36"/>
      <c r="I120" s="103"/>
      <c r="J120" s="33"/>
      <c r="K120" s="33"/>
      <c r="L120" s="33"/>
      <c r="M120" s="129"/>
      <c r="N120" s="260"/>
      <c r="O120" s="269">
        <f>(TabC[[#This Row],[förderfähiger 
Betrag nach Prüfung ÖIF (€)]]-TabC[[#This Row],[eingereichter
Betrag (€)]])*IF(TabC[[#This Row],[Stich-
probe]]&gt;0,1,0)</f>
        <v>0</v>
      </c>
      <c r="P120" s="19"/>
      <c r="Q120" s="19"/>
      <c r="R120" s="19"/>
      <c r="S120" s="270"/>
      <c r="T120" s="288"/>
      <c r="U120" s="288" t="str">
        <f>IF(ISERROR(VLOOKUP(TabC[[#This Row],[Grund für Differenz]],Datenquelle!$F$3:$G$17,2,FALSE)),"",VLOOKUP(TabC[[#This Row],[Grund für Differenz]],Datenquelle!$F$3:$G$17,2,FALSE))</f>
        <v/>
      </c>
      <c r="V120" s="270"/>
      <c r="W120" s="206"/>
      <c r="X120" s="206"/>
      <c r="Y120" s="206"/>
      <c r="Z120" s="206"/>
      <c r="AA120" s="206"/>
      <c r="AB120" s="206"/>
      <c r="AC120" s="206"/>
      <c r="AD120" s="301"/>
      <c r="AE120" s="226" t="str">
        <f>IF(OR(TabC[[#This Row],[eingereichter
Betrag (€)]]=0,TabC[[#This Row],[eingereichter
Betrag (€)]]=""),"",COUNTA($M$6:$M120)-COUNTIF(($M$6:$M120),0))</f>
        <v/>
      </c>
      <c r="AF120" s="262">
        <f t="shared" ca="1" si="1"/>
        <v>0.35434783764186784</v>
      </c>
      <c r="AG120" s="262">
        <f>IF(TabC[[#This Row],[Lfd.
Nr. f.
Stich-
probe]]&lt;&gt;"",TabC[[#This Row],[Zufalls-
zahl]],0)</f>
        <v>0</v>
      </c>
      <c r="AH120" s="271">
        <f>IF(TabC[[#This Row],[Stich-
probe]]&gt;0,IF(TabC[[#This Row],[Differenz
förderfähig/
eingereicht nach Prüfung ÖIF (€)]]&lt;&gt;0,1,0),0)</f>
        <v>0</v>
      </c>
      <c r="AI12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">
      <c r="C121" s="226">
        <f>IF(TabC[[#This Row],[Zufalls-
zahl wenn
lfd. Nr.]]=0,0,IF(RANK(TabC[[#This Row],[Zufalls-
zahl wenn
lfd. Nr.]],TabC[Zufalls-
zahl wenn
lfd. Nr.])&lt;=TabC[[#Totals],[Zufalls-
zahl]],1,0))</f>
        <v>0</v>
      </c>
      <c r="D121" s="194" t="s">
        <v>25</v>
      </c>
      <c r="E121" s="207">
        <v>115</v>
      </c>
      <c r="F121" s="8"/>
      <c r="G121" s="37"/>
      <c r="H121" s="36"/>
      <c r="I121" s="103"/>
      <c r="J121" s="33"/>
      <c r="K121" s="33"/>
      <c r="L121" s="33"/>
      <c r="M121" s="129"/>
      <c r="N121" s="260"/>
      <c r="O121" s="269">
        <f>(TabC[[#This Row],[förderfähiger 
Betrag nach Prüfung ÖIF (€)]]-TabC[[#This Row],[eingereichter
Betrag (€)]])*IF(TabC[[#This Row],[Stich-
probe]]&gt;0,1,0)</f>
        <v>0</v>
      </c>
      <c r="P121" s="19"/>
      <c r="Q121" s="19"/>
      <c r="R121" s="19"/>
      <c r="S121" s="270"/>
      <c r="T121" s="288"/>
      <c r="U121" s="288" t="str">
        <f>IF(ISERROR(VLOOKUP(TabC[[#This Row],[Grund für Differenz]],Datenquelle!$F$3:$G$17,2,FALSE)),"",VLOOKUP(TabC[[#This Row],[Grund für Differenz]],Datenquelle!$F$3:$G$17,2,FALSE))</f>
        <v/>
      </c>
      <c r="V121" s="270"/>
      <c r="W121" s="206"/>
      <c r="X121" s="206"/>
      <c r="Y121" s="206"/>
      <c r="Z121" s="206"/>
      <c r="AA121" s="206"/>
      <c r="AB121" s="206"/>
      <c r="AC121" s="206"/>
      <c r="AD121" s="301"/>
      <c r="AE121" s="226" t="str">
        <f>IF(OR(TabC[[#This Row],[eingereichter
Betrag (€)]]=0,TabC[[#This Row],[eingereichter
Betrag (€)]]=""),"",COUNTA($M$6:$M121)-COUNTIF(($M$6:$M121),0))</f>
        <v/>
      </c>
      <c r="AF121" s="262">
        <f t="shared" ca="1" si="1"/>
        <v>0.30646058012726907</v>
      </c>
      <c r="AG121" s="262">
        <f>IF(TabC[[#This Row],[Lfd.
Nr. f.
Stich-
probe]]&lt;&gt;"",TabC[[#This Row],[Zufalls-
zahl]],0)</f>
        <v>0</v>
      </c>
      <c r="AH121" s="271">
        <f>IF(TabC[[#This Row],[Stich-
probe]]&gt;0,IF(TabC[[#This Row],[Differenz
förderfähig/
eingereicht nach Prüfung ÖIF (€)]]&lt;&gt;0,1,0),0)</f>
        <v>0</v>
      </c>
      <c r="AI12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">
      <c r="C122" s="226">
        <f>IF(TabC[[#This Row],[Zufalls-
zahl wenn
lfd. Nr.]]=0,0,IF(RANK(TabC[[#This Row],[Zufalls-
zahl wenn
lfd. Nr.]],TabC[Zufalls-
zahl wenn
lfd. Nr.])&lt;=TabC[[#Totals],[Zufalls-
zahl]],1,0))</f>
        <v>0</v>
      </c>
      <c r="D122" s="194" t="s">
        <v>25</v>
      </c>
      <c r="E122" s="207">
        <v>116</v>
      </c>
      <c r="F122" s="8"/>
      <c r="G122" s="37"/>
      <c r="H122" s="36"/>
      <c r="I122" s="103"/>
      <c r="J122" s="33"/>
      <c r="K122" s="33"/>
      <c r="L122" s="33"/>
      <c r="M122" s="129"/>
      <c r="N122" s="260"/>
      <c r="O122" s="269">
        <f>(TabC[[#This Row],[förderfähiger 
Betrag nach Prüfung ÖIF (€)]]-TabC[[#This Row],[eingereichter
Betrag (€)]])*IF(TabC[[#This Row],[Stich-
probe]]&gt;0,1,0)</f>
        <v>0</v>
      </c>
      <c r="P122" s="19"/>
      <c r="Q122" s="19"/>
      <c r="R122" s="19"/>
      <c r="S122" s="270"/>
      <c r="T122" s="288"/>
      <c r="U122" s="288" t="str">
        <f>IF(ISERROR(VLOOKUP(TabC[[#This Row],[Grund für Differenz]],Datenquelle!$F$3:$G$17,2,FALSE)),"",VLOOKUP(TabC[[#This Row],[Grund für Differenz]],Datenquelle!$F$3:$G$17,2,FALSE))</f>
        <v/>
      </c>
      <c r="V122" s="270"/>
      <c r="W122" s="206"/>
      <c r="X122" s="206"/>
      <c r="Y122" s="206"/>
      <c r="Z122" s="206"/>
      <c r="AA122" s="206"/>
      <c r="AB122" s="206"/>
      <c r="AC122" s="206"/>
      <c r="AD122" s="301"/>
      <c r="AE122" s="226" t="str">
        <f>IF(OR(TabC[[#This Row],[eingereichter
Betrag (€)]]=0,TabC[[#This Row],[eingereichter
Betrag (€)]]=""),"",COUNTA($M$6:$M122)-COUNTIF(($M$6:$M122),0))</f>
        <v/>
      </c>
      <c r="AF122" s="262">
        <f t="shared" ca="1" si="1"/>
        <v>1.5486975032802386E-3</v>
      </c>
      <c r="AG122" s="262">
        <f>IF(TabC[[#This Row],[Lfd.
Nr. f.
Stich-
probe]]&lt;&gt;"",TabC[[#This Row],[Zufalls-
zahl]],0)</f>
        <v>0</v>
      </c>
      <c r="AH122" s="271">
        <f>IF(TabC[[#This Row],[Stich-
probe]]&gt;0,IF(TabC[[#This Row],[Differenz
förderfähig/
eingereicht nach Prüfung ÖIF (€)]]&lt;&gt;0,1,0),0)</f>
        <v>0</v>
      </c>
      <c r="AI12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">
      <c r="C123" s="226">
        <f>IF(TabC[[#This Row],[Zufalls-
zahl wenn
lfd. Nr.]]=0,0,IF(RANK(TabC[[#This Row],[Zufalls-
zahl wenn
lfd. Nr.]],TabC[Zufalls-
zahl wenn
lfd. Nr.])&lt;=TabC[[#Totals],[Zufalls-
zahl]],1,0))</f>
        <v>0</v>
      </c>
      <c r="D123" s="194" t="s">
        <v>25</v>
      </c>
      <c r="E123" s="207">
        <v>117</v>
      </c>
      <c r="F123" s="8"/>
      <c r="G123" s="37"/>
      <c r="H123" s="36"/>
      <c r="I123" s="103"/>
      <c r="J123" s="33"/>
      <c r="K123" s="33"/>
      <c r="L123" s="33"/>
      <c r="M123" s="129"/>
      <c r="N123" s="260"/>
      <c r="O123" s="269">
        <f>(TabC[[#This Row],[förderfähiger 
Betrag nach Prüfung ÖIF (€)]]-TabC[[#This Row],[eingereichter
Betrag (€)]])*IF(TabC[[#This Row],[Stich-
probe]]&gt;0,1,0)</f>
        <v>0</v>
      </c>
      <c r="P123" s="19"/>
      <c r="Q123" s="19"/>
      <c r="R123" s="19"/>
      <c r="S123" s="270"/>
      <c r="T123" s="288"/>
      <c r="U123" s="288" t="str">
        <f>IF(ISERROR(VLOOKUP(TabC[[#This Row],[Grund für Differenz]],Datenquelle!$F$3:$G$17,2,FALSE)),"",VLOOKUP(TabC[[#This Row],[Grund für Differenz]],Datenquelle!$F$3:$G$17,2,FALSE))</f>
        <v/>
      </c>
      <c r="V123" s="270"/>
      <c r="W123" s="206"/>
      <c r="X123" s="206"/>
      <c r="Y123" s="206"/>
      <c r="Z123" s="206"/>
      <c r="AA123" s="206"/>
      <c r="AB123" s="206"/>
      <c r="AC123" s="206"/>
      <c r="AD123" s="301"/>
      <c r="AE123" s="226" t="str">
        <f>IF(OR(TabC[[#This Row],[eingereichter
Betrag (€)]]=0,TabC[[#This Row],[eingereichter
Betrag (€)]]=""),"",COUNTA($M$6:$M123)-COUNTIF(($M$6:$M123),0))</f>
        <v/>
      </c>
      <c r="AF123" s="262">
        <f t="shared" ca="1" si="1"/>
        <v>0.418540444785513</v>
      </c>
      <c r="AG123" s="262">
        <f>IF(TabC[[#This Row],[Lfd.
Nr. f.
Stich-
probe]]&lt;&gt;"",TabC[[#This Row],[Zufalls-
zahl]],0)</f>
        <v>0</v>
      </c>
      <c r="AH123" s="271">
        <f>IF(TabC[[#This Row],[Stich-
probe]]&gt;0,IF(TabC[[#This Row],[Differenz
förderfähig/
eingereicht nach Prüfung ÖIF (€)]]&lt;&gt;0,1,0),0)</f>
        <v>0</v>
      </c>
      <c r="AI12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">
      <c r="C124" s="226">
        <f>IF(TabC[[#This Row],[Zufalls-
zahl wenn
lfd. Nr.]]=0,0,IF(RANK(TabC[[#This Row],[Zufalls-
zahl wenn
lfd. Nr.]],TabC[Zufalls-
zahl wenn
lfd. Nr.])&lt;=TabC[[#Totals],[Zufalls-
zahl]],1,0))</f>
        <v>0</v>
      </c>
      <c r="D124" s="194" t="s">
        <v>25</v>
      </c>
      <c r="E124" s="207">
        <v>118</v>
      </c>
      <c r="F124" s="8"/>
      <c r="G124" s="37"/>
      <c r="H124" s="36"/>
      <c r="I124" s="103"/>
      <c r="J124" s="33"/>
      <c r="K124" s="33"/>
      <c r="L124" s="33"/>
      <c r="M124" s="129"/>
      <c r="N124" s="260"/>
      <c r="O124" s="269">
        <f>(TabC[[#This Row],[förderfähiger 
Betrag nach Prüfung ÖIF (€)]]-TabC[[#This Row],[eingereichter
Betrag (€)]])*IF(TabC[[#This Row],[Stich-
probe]]&gt;0,1,0)</f>
        <v>0</v>
      </c>
      <c r="P124" s="19"/>
      <c r="Q124" s="19"/>
      <c r="R124" s="19"/>
      <c r="S124" s="270"/>
      <c r="T124" s="288"/>
      <c r="U124" s="288" t="str">
        <f>IF(ISERROR(VLOOKUP(TabC[[#This Row],[Grund für Differenz]],Datenquelle!$F$3:$G$17,2,FALSE)),"",VLOOKUP(TabC[[#This Row],[Grund für Differenz]],Datenquelle!$F$3:$G$17,2,FALSE))</f>
        <v/>
      </c>
      <c r="V124" s="270"/>
      <c r="W124" s="206"/>
      <c r="X124" s="206"/>
      <c r="Y124" s="206"/>
      <c r="Z124" s="206"/>
      <c r="AA124" s="206"/>
      <c r="AB124" s="206"/>
      <c r="AC124" s="206"/>
      <c r="AD124" s="301"/>
      <c r="AE124" s="226" t="str">
        <f>IF(OR(TabC[[#This Row],[eingereichter
Betrag (€)]]=0,TabC[[#This Row],[eingereichter
Betrag (€)]]=""),"",COUNTA($M$6:$M124)-COUNTIF(($M$6:$M124),0))</f>
        <v/>
      </c>
      <c r="AF124" s="262">
        <f t="shared" ca="1" si="1"/>
        <v>0.24618546379658224</v>
      </c>
      <c r="AG124" s="262">
        <f>IF(TabC[[#This Row],[Lfd.
Nr. f.
Stich-
probe]]&lt;&gt;"",TabC[[#This Row],[Zufalls-
zahl]],0)</f>
        <v>0</v>
      </c>
      <c r="AH124" s="271">
        <f>IF(TabC[[#This Row],[Stich-
probe]]&gt;0,IF(TabC[[#This Row],[Differenz
förderfähig/
eingereicht nach Prüfung ÖIF (€)]]&lt;&gt;0,1,0),0)</f>
        <v>0</v>
      </c>
      <c r="AI12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">
      <c r="C125" s="226">
        <f>IF(TabC[[#This Row],[Zufalls-
zahl wenn
lfd. Nr.]]=0,0,IF(RANK(TabC[[#This Row],[Zufalls-
zahl wenn
lfd. Nr.]],TabC[Zufalls-
zahl wenn
lfd. Nr.])&lt;=TabC[[#Totals],[Zufalls-
zahl]],1,0))</f>
        <v>0</v>
      </c>
      <c r="D125" s="194" t="s">
        <v>25</v>
      </c>
      <c r="E125" s="207">
        <v>119</v>
      </c>
      <c r="F125" s="8"/>
      <c r="G125" s="37"/>
      <c r="H125" s="36"/>
      <c r="I125" s="103"/>
      <c r="J125" s="33"/>
      <c r="K125" s="33"/>
      <c r="L125" s="33"/>
      <c r="M125" s="129"/>
      <c r="N125" s="260"/>
      <c r="O125" s="269">
        <f>(TabC[[#This Row],[förderfähiger 
Betrag nach Prüfung ÖIF (€)]]-TabC[[#This Row],[eingereichter
Betrag (€)]])*IF(TabC[[#This Row],[Stich-
probe]]&gt;0,1,0)</f>
        <v>0</v>
      </c>
      <c r="P125" s="19"/>
      <c r="Q125" s="19"/>
      <c r="R125" s="19"/>
      <c r="S125" s="270"/>
      <c r="T125" s="288"/>
      <c r="U125" s="288" t="str">
        <f>IF(ISERROR(VLOOKUP(TabC[[#This Row],[Grund für Differenz]],Datenquelle!$F$3:$G$17,2,FALSE)),"",VLOOKUP(TabC[[#This Row],[Grund für Differenz]],Datenquelle!$F$3:$G$17,2,FALSE))</f>
        <v/>
      </c>
      <c r="V125" s="270"/>
      <c r="W125" s="206"/>
      <c r="X125" s="206"/>
      <c r="Y125" s="206"/>
      <c r="Z125" s="206"/>
      <c r="AA125" s="206"/>
      <c r="AB125" s="206"/>
      <c r="AC125" s="206"/>
      <c r="AD125" s="301"/>
      <c r="AE125" s="226" t="str">
        <f>IF(OR(TabC[[#This Row],[eingereichter
Betrag (€)]]=0,TabC[[#This Row],[eingereichter
Betrag (€)]]=""),"",COUNTA($M$6:$M125)-COUNTIF(($M$6:$M125),0))</f>
        <v/>
      </c>
      <c r="AF125" s="262">
        <f t="shared" ca="1" si="1"/>
        <v>2.7412303276533767E-2</v>
      </c>
      <c r="AG125" s="262">
        <f>IF(TabC[[#This Row],[Lfd.
Nr. f.
Stich-
probe]]&lt;&gt;"",TabC[[#This Row],[Zufalls-
zahl]],0)</f>
        <v>0</v>
      </c>
      <c r="AH125" s="271">
        <f>IF(TabC[[#This Row],[Stich-
probe]]&gt;0,IF(TabC[[#This Row],[Differenz
förderfähig/
eingereicht nach Prüfung ÖIF (€)]]&lt;&gt;0,1,0),0)</f>
        <v>0</v>
      </c>
      <c r="AI12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">
      <c r="C126" s="226">
        <f>IF(TabC[[#This Row],[Zufalls-
zahl wenn
lfd. Nr.]]=0,0,IF(RANK(TabC[[#This Row],[Zufalls-
zahl wenn
lfd. Nr.]],TabC[Zufalls-
zahl wenn
lfd. Nr.])&lt;=TabC[[#Totals],[Zufalls-
zahl]],1,0))</f>
        <v>0</v>
      </c>
      <c r="D126" s="194" t="s">
        <v>25</v>
      </c>
      <c r="E126" s="207">
        <v>120</v>
      </c>
      <c r="F126" s="8"/>
      <c r="G126" s="37"/>
      <c r="H126" s="36"/>
      <c r="I126" s="103"/>
      <c r="J126" s="33"/>
      <c r="K126" s="33"/>
      <c r="L126" s="33"/>
      <c r="M126" s="129"/>
      <c r="N126" s="260"/>
      <c r="O126" s="269">
        <f>(TabC[[#This Row],[förderfähiger 
Betrag nach Prüfung ÖIF (€)]]-TabC[[#This Row],[eingereichter
Betrag (€)]])*IF(TabC[[#This Row],[Stich-
probe]]&gt;0,1,0)</f>
        <v>0</v>
      </c>
      <c r="P126" s="19"/>
      <c r="Q126" s="19"/>
      <c r="R126" s="19"/>
      <c r="S126" s="270"/>
      <c r="T126" s="288"/>
      <c r="U126" s="288" t="str">
        <f>IF(ISERROR(VLOOKUP(TabC[[#This Row],[Grund für Differenz]],Datenquelle!$F$3:$G$17,2,FALSE)),"",VLOOKUP(TabC[[#This Row],[Grund für Differenz]],Datenquelle!$F$3:$G$17,2,FALSE))</f>
        <v/>
      </c>
      <c r="V126" s="270"/>
      <c r="W126" s="206"/>
      <c r="X126" s="206"/>
      <c r="Y126" s="206"/>
      <c r="Z126" s="206"/>
      <c r="AA126" s="206"/>
      <c r="AB126" s="206"/>
      <c r="AC126" s="206"/>
      <c r="AD126" s="301"/>
      <c r="AE126" s="226" t="str">
        <f>IF(OR(TabC[[#This Row],[eingereichter
Betrag (€)]]=0,TabC[[#This Row],[eingereichter
Betrag (€)]]=""),"",COUNTA($M$6:$M126)-COUNTIF(($M$6:$M126),0))</f>
        <v/>
      </c>
      <c r="AF126" s="262">
        <f t="shared" ca="1" si="1"/>
        <v>0.64350639002318055</v>
      </c>
      <c r="AG126" s="262">
        <f>IF(TabC[[#This Row],[Lfd.
Nr. f.
Stich-
probe]]&lt;&gt;"",TabC[[#This Row],[Zufalls-
zahl]],0)</f>
        <v>0</v>
      </c>
      <c r="AH126" s="271">
        <f>IF(TabC[[#This Row],[Stich-
probe]]&gt;0,IF(TabC[[#This Row],[Differenz
förderfähig/
eingereicht nach Prüfung ÖIF (€)]]&lt;&gt;0,1,0),0)</f>
        <v>0</v>
      </c>
      <c r="AI12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">
      <c r="C127" s="226">
        <f>IF(TabC[[#This Row],[Zufalls-
zahl wenn
lfd. Nr.]]=0,0,IF(RANK(TabC[[#This Row],[Zufalls-
zahl wenn
lfd. Nr.]],TabC[Zufalls-
zahl wenn
lfd. Nr.])&lt;=TabC[[#Totals],[Zufalls-
zahl]],1,0))</f>
        <v>0</v>
      </c>
      <c r="D127" s="194" t="s">
        <v>25</v>
      </c>
      <c r="E127" s="207">
        <v>121</v>
      </c>
      <c r="F127" s="8"/>
      <c r="G127" s="37"/>
      <c r="H127" s="36"/>
      <c r="I127" s="103"/>
      <c r="J127" s="33"/>
      <c r="K127" s="33"/>
      <c r="L127" s="33"/>
      <c r="M127" s="129"/>
      <c r="N127" s="260"/>
      <c r="O127" s="269">
        <f>(TabC[[#This Row],[förderfähiger 
Betrag nach Prüfung ÖIF (€)]]-TabC[[#This Row],[eingereichter
Betrag (€)]])*IF(TabC[[#This Row],[Stich-
probe]]&gt;0,1,0)</f>
        <v>0</v>
      </c>
      <c r="P127" s="19"/>
      <c r="Q127" s="19"/>
      <c r="R127" s="19"/>
      <c r="S127" s="270"/>
      <c r="T127" s="288"/>
      <c r="U127" s="288" t="str">
        <f>IF(ISERROR(VLOOKUP(TabC[[#This Row],[Grund für Differenz]],Datenquelle!$F$3:$G$17,2,FALSE)),"",VLOOKUP(TabC[[#This Row],[Grund für Differenz]],Datenquelle!$F$3:$G$17,2,FALSE))</f>
        <v/>
      </c>
      <c r="V127" s="270"/>
      <c r="W127" s="206"/>
      <c r="X127" s="206"/>
      <c r="Y127" s="206"/>
      <c r="Z127" s="206"/>
      <c r="AA127" s="206"/>
      <c r="AB127" s="206"/>
      <c r="AC127" s="206"/>
      <c r="AD127" s="301"/>
      <c r="AE127" s="226" t="str">
        <f>IF(OR(TabC[[#This Row],[eingereichter
Betrag (€)]]=0,TabC[[#This Row],[eingereichter
Betrag (€)]]=""),"",COUNTA($M$6:$M127)-COUNTIF(($M$6:$M127),0))</f>
        <v/>
      </c>
      <c r="AF127" s="262">
        <f t="shared" ca="1" si="1"/>
        <v>0.11204144060674415</v>
      </c>
      <c r="AG127" s="262">
        <f>IF(TabC[[#This Row],[Lfd.
Nr. f.
Stich-
probe]]&lt;&gt;"",TabC[[#This Row],[Zufalls-
zahl]],0)</f>
        <v>0</v>
      </c>
      <c r="AH127" s="271">
        <f>IF(TabC[[#This Row],[Stich-
probe]]&gt;0,IF(TabC[[#This Row],[Differenz
förderfähig/
eingereicht nach Prüfung ÖIF (€)]]&lt;&gt;0,1,0),0)</f>
        <v>0</v>
      </c>
      <c r="AI12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">
      <c r="C128" s="226">
        <f>IF(TabC[[#This Row],[Zufalls-
zahl wenn
lfd. Nr.]]=0,0,IF(RANK(TabC[[#This Row],[Zufalls-
zahl wenn
lfd. Nr.]],TabC[Zufalls-
zahl wenn
lfd. Nr.])&lt;=TabC[[#Totals],[Zufalls-
zahl]],1,0))</f>
        <v>0</v>
      </c>
      <c r="D128" s="194" t="s">
        <v>25</v>
      </c>
      <c r="E128" s="207">
        <v>122</v>
      </c>
      <c r="F128" s="8"/>
      <c r="G128" s="37"/>
      <c r="H128" s="36"/>
      <c r="I128" s="103"/>
      <c r="J128" s="33"/>
      <c r="K128" s="33"/>
      <c r="L128" s="33"/>
      <c r="M128" s="129"/>
      <c r="N128" s="260"/>
      <c r="O128" s="269">
        <f>(TabC[[#This Row],[förderfähiger 
Betrag nach Prüfung ÖIF (€)]]-TabC[[#This Row],[eingereichter
Betrag (€)]])*IF(TabC[[#This Row],[Stich-
probe]]&gt;0,1,0)</f>
        <v>0</v>
      </c>
      <c r="P128" s="19"/>
      <c r="Q128" s="19"/>
      <c r="R128" s="19"/>
      <c r="S128" s="270"/>
      <c r="T128" s="288"/>
      <c r="U128" s="288" t="str">
        <f>IF(ISERROR(VLOOKUP(TabC[[#This Row],[Grund für Differenz]],Datenquelle!$F$3:$G$17,2,FALSE)),"",VLOOKUP(TabC[[#This Row],[Grund für Differenz]],Datenquelle!$F$3:$G$17,2,FALSE))</f>
        <v/>
      </c>
      <c r="V128" s="270"/>
      <c r="W128" s="206"/>
      <c r="X128" s="206"/>
      <c r="Y128" s="206"/>
      <c r="Z128" s="206"/>
      <c r="AA128" s="206"/>
      <c r="AB128" s="206"/>
      <c r="AC128" s="206"/>
      <c r="AD128" s="301"/>
      <c r="AE128" s="226" t="str">
        <f>IF(OR(TabC[[#This Row],[eingereichter
Betrag (€)]]=0,TabC[[#This Row],[eingereichter
Betrag (€)]]=""),"",COUNTA($M$6:$M128)-COUNTIF(($M$6:$M128),0))</f>
        <v/>
      </c>
      <c r="AF128" s="262">
        <f t="shared" ca="1" si="1"/>
        <v>0.15177473777841233</v>
      </c>
      <c r="AG128" s="262">
        <f>IF(TabC[[#This Row],[Lfd.
Nr. f.
Stich-
probe]]&lt;&gt;"",TabC[[#This Row],[Zufalls-
zahl]],0)</f>
        <v>0</v>
      </c>
      <c r="AH128" s="271">
        <f>IF(TabC[[#This Row],[Stich-
probe]]&gt;0,IF(TabC[[#This Row],[Differenz
förderfähig/
eingereicht nach Prüfung ÖIF (€)]]&lt;&gt;0,1,0),0)</f>
        <v>0</v>
      </c>
      <c r="AI12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">
      <c r="C129" s="226">
        <f>IF(TabC[[#This Row],[Zufalls-
zahl wenn
lfd. Nr.]]=0,0,IF(RANK(TabC[[#This Row],[Zufalls-
zahl wenn
lfd. Nr.]],TabC[Zufalls-
zahl wenn
lfd. Nr.])&lt;=TabC[[#Totals],[Zufalls-
zahl]],1,0))</f>
        <v>0</v>
      </c>
      <c r="D129" s="194" t="s">
        <v>25</v>
      </c>
      <c r="E129" s="207">
        <v>123</v>
      </c>
      <c r="F129" s="8"/>
      <c r="G129" s="37"/>
      <c r="H129" s="36"/>
      <c r="I129" s="103"/>
      <c r="J129" s="33"/>
      <c r="K129" s="33"/>
      <c r="L129" s="33"/>
      <c r="M129" s="129"/>
      <c r="N129" s="260"/>
      <c r="O129" s="269">
        <f>(TabC[[#This Row],[förderfähiger 
Betrag nach Prüfung ÖIF (€)]]-TabC[[#This Row],[eingereichter
Betrag (€)]])*IF(TabC[[#This Row],[Stich-
probe]]&gt;0,1,0)</f>
        <v>0</v>
      </c>
      <c r="P129" s="19"/>
      <c r="Q129" s="19"/>
      <c r="R129" s="19"/>
      <c r="S129" s="270"/>
      <c r="T129" s="288"/>
      <c r="U129" s="288" t="str">
        <f>IF(ISERROR(VLOOKUP(TabC[[#This Row],[Grund für Differenz]],Datenquelle!$F$3:$G$17,2,FALSE)),"",VLOOKUP(TabC[[#This Row],[Grund für Differenz]],Datenquelle!$F$3:$G$17,2,FALSE))</f>
        <v/>
      </c>
      <c r="V129" s="270"/>
      <c r="W129" s="206"/>
      <c r="X129" s="206"/>
      <c r="Y129" s="206"/>
      <c r="Z129" s="206"/>
      <c r="AA129" s="206"/>
      <c r="AB129" s="206"/>
      <c r="AC129" s="206"/>
      <c r="AD129" s="301"/>
      <c r="AE129" s="226" t="str">
        <f>IF(OR(TabC[[#This Row],[eingereichter
Betrag (€)]]=0,TabC[[#This Row],[eingereichter
Betrag (€)]]=""),"",COUNTA($M$6:$M129)-COUNTIF(($M$6:$M129),0))</f>
        <v/>
      </c>
      <c r="AF129" s="262">
        <f t="shared" ca="1" si="1"/>
        <v>0.69845891238529634</v>
      </c>
      <c r="AG129" s="262">
        <f>IF(TabC[[#This Row],[Lfd.
Nr. f.
Stich-
probe]]&lt;&gt;"",TabC[[#This Row],[Zufalls-
zahl]],0)</f>
        <v>0</v>
      </c>
      <c r="AH129" s="271">
        <f>IF(TabC[[#This Row],[Stich-
probe]]&gt;0,IF(TabC[[#This Row],[Differenz
förderfähig/
eingereicht nach Prüfung ÖIF (€)]]&lt;&gt;0,1,0),0)</f>
        <v>0</v>
      </c>
      <c r="AI12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">
      <c r="C130" s="226">
        <f>IF(TabC[[#This Row],[Zufalls-
zahl wenn
lfd. Nr.]]=0,0,IF(RANK(TabC[[#This Row],[Zufalls-
zahl wenn
lfd. Nr.]],TabC[Zufalls-
zahl wenn
lfd. Nr.])&lt;=TabC[[#Totals],[Zufalls-
zahl]],1,0))</f>
        <v>0</v>
      </c>
      <c r="D130" s="194" t="s">
        <v>25</v>
      </c>
      <c r="E130" s="207">
        <v>124</v>
      </c>
      <c r="F130" s="8"/>
      <c r="G130" s="37"/>
      <c r="H130" s="36"/>
      <c r="I130" s="103"/>
      <c r="J130" s="33"/>
      <c r="K130" s="33"/>
      <c r="L130" s="33"/>
      <c r="M130" s="129"/>
      <c r="N130" s="260"/>
      <c r="O130" s="269">
        <f>(TabC[[#This Row],[förderfähiger 
Betrag nach Prüfung ÖIF (€)]]-TabC[[#This Row],[eingereichter
Betrag (€)]])*IF(TabC[[#This Row],[Stich-
probe]]&gt;0,1,0)</f>
        <v>0</v>
      </c>
      <c r="P130" s="19"/>
      <c r="Q130" s="19"/>
      <c r="R130" s="19"/>
      <c r="S130" s="270"/>
      <c r="T130" s="288"/>
      <c r="U130" s="288" t="str">
        <f>IF(ISERROR(VLOOKUP(TabC[[#This Row],[Grund für Differenz]],Datenquelle!$F$3:$G$17,2,FALSE)),"",VLOOKUP(TabC[[#This Row],[Grund für Differenz]],Datenquelle!$F$3:$G$17,2,FALSE))</f>
        <v/>
      </c>
      <c r="V130" s="270"/>
      <c r="W130" s="206"/>
      <c r="X130" s="206"/>
      <c r="Y130" s="206"/>
      <c r="Z130" s="206"/>
      <c r="AA130" s="206"/>
      <c r="AB130" s="206"/>
      <c r="AC130" s="206"/>
      <c r="AD130" s="301"/>
      <c r="AE130" s="226" t="str">
        <f>IF(OR(TabC[[#This Row],[eingereichter
Betrag (€)]]=0,TabC[[#This Row],[eingereichter
Betrag (€)]]=""),"",COUNTA($M$6:$M130)-COUNTIF(($M$6:$M130),0))</f>
        <v/>
      </c>
      <c r="AF130" s="262">
        <f t="shared" ca="1" si="1"/>
        <v>0.88095192772263431</v>
      </c>
      <c r="AG130" s="262">
        <f>IF(TabC[[#This Row],[Lfd.
Nr. f.
Stich-
probe]]&lt;&gt;"",TabC[[#This Row],[Zufalls-
zahl]],0)</f>
        <v>0</v>
      </c>
      <c r="AH130" s="271">
        <f>IF(TabC[[#This Row],[Stich-
probe]]&gt;0,IF(TabC[[#This Row],[Differenz
förderfähig/
eingereicht nach Prüfung ÖIF (€)]]&lt;&gt;0,1,0),0)</f>
        <v>0</v>
      </c>
      <c r="AI13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">
      <c r="C131" s="226">
        <f>IF(TabC[[#This Row],[Zufalls-
zahl wenn
lfd. Nr.]]=0,0,IF(RANK(TabC[[#This Row],[Zufalls-
zahl wenn
lfd. Nr.]],TabC[Zufalls-
zahl wenn
lfd. Nr.])&lt;=TabC[[#Totals],[Zufalls-
zahl]],1,0))</f>
        <v>0</v>
      </c>
      <c r="D131" s="194" t="s">
        <v>25</v>
      </c>
      <c r="E131" s="207">
        <v>125</v>
      </c>
      <c r="F131" s="8"/>
      <c r="G131" s="37"/>
      <c r="H131" s="36"/>
      <c r="I131" s="103"/>
      <c r="J131" s="33"/>
      <c r="K131" s="33"/>
      <c r="L131" s="33"/>
      <c r="M131" s="129"/>
      <c r="N131" s="260"/>
      <c r="O131" s="269">
        <f>(TabC[[#This Row],[förderfähiger 
Betrag nach Prüfung ÖIF (€)]]-TabC[[#This Row],[eingereichter
Betrag (€)]])*IF(TabC[[#This Row],[Stich-
probe]]&gt;0,1,0)</f>
        <v>0</v>
      </c>
      <c r="P131" s="19"/>
      <c r="Q131" s="19"/>
      <c r="R131" s="19"/>
      <c r="S131" s="270"/>
      <c r="T131" s="288"/>
      <c r="U131" s="288" t="str">
        <f>IF(ISERROR(VLOOKUP(TabC[[#This Row],[Grund für Differenz]],Datenquelle!$F$3:$G$17,2,FALSE)),"",VLOOKUP(TabC[[#This Row],[Grund für Differenz]],Datenquelle!$F$3:$G$17,2,FALSE))</f>
        <v/>
      </c>
      <c r="V131" s="270"/>
      <c r="W131" s="206"/>
      <c r="X131" s="206"/>
      <c r="Y131" s="206"/>
      <c r="Z131" s="206"/>
      <c r="AA131" s="206"/>
      <c r="AB131" s="206"/>
      <c r="AC131" s="206"/>
      <c r="AD131" s="301"/>
      <c r="AE131" s="226" t="str">
        <f>IF(OR(TabC[[#This Row],[eingereichter
Betrag (€)]]=0,TabC[[#This Row],[eingereichter
Betrag (€)]]=""),"",COUNTA($M$6:$M131)-COUNTIF(($M$6:$M131),0))</f>
        <v/>
      </c>
      <c r="AF131" s="262">
        <f t="shared" ca="1" si="1"/>
        <v>0.26722431548819825</v>
      </c>
      <c r="AG131" s="262">
        <f>IF(TabC[[#This Row],[Lfd.
Nr. f.
Stich-
probe]]&lt;&gt;"",TabC[[#This Row],[Zufalls-
zahl]],0)</f>
        <v>0</v>
      </c>
      <c r="AH131" s="271">
        <f>IF(TabC[[#This Row],[Stich-
probe]]&gt;0,IF(TabC[[#This Row],[Differenz
förderfähig/
eingereicht nach Prüfung ÖIF (€)]]&lt;&gt;0,1,0),0)</f>
        <v>0</v>
      </c>
      <c r="AI13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">
      <c r="C132" s="226">
        <f>IF(TabC[[#This Row],[Zufalls-
zahl wenn
lfd. Nr.]]=0,0,IF(RANK(TabC[[#This Row],[Zufalls-
zahl wenn
lfd. Nr.]],TabC[Zufalls-
zahl wenn
lfd. Nr.])&lt;=TabC[[#Totals],[Zufalls-
zahl]],1,0))</f>
        <v>0</v>
      </c>
      <c r="D132" s="194" t="s">
        <v>25</v>
      </c>
      <c r="E132" s="207">
        <v>126</v>
      </c>
      <c r="F132" s="8"/>
      <c r="G132" s="37"/>
      <c r="H132" s="36"/>
      <c r="I132" s="103"/>
      <c r="J132" s="33"/>
      <c r="K132" s="33"/>
      <c r="L132" s="33"/>
      <c r="M132" s="129"/>
      <c r="N132" s="260"/>
      <c r="O132" s="269">
        <f>(TabC[[#This Row],[förderfähiger 
Betrag nach Prüfung ÖIF (€)]]-TabC[[#This Row],[eingereichter
Betrag (€)]])*IF(TabC[[#This Row],[Stich-
probe]]&gt;0,1,0)</f>
        <v>0</v>
      </c>
      <c r="P132" s="19"/>
      <c r="Q132" s="19"/>
      <c r="R132" s="19"/>
      <c r="S132" s="270"/>
      <c r="T132" s="288"/>
      <c r="U132" s="288" t="str">
        <f>IF(ISERROR(VLOOKUP(TabC[[#This Row],[Grund für Differenz]],Datenquelle!$F$3:$G$17,2,FALSE)),"",VLOOKUP(TabC[[#This Row],[Grund für Differenz]],Datenquelle!$F$3:$G$17,2,FALSE))</f>
        <v/>
      </c>
      <c r="V132" s="270"/>
      <c r="W132" s="206"/>
      <c r="X132" s="206"/>
      <c r="Y132" s="206"/>
      <c r="Z132" s="206"/>
      <c r="AA132" s="206"/>
      <c r="AB132" s="206"/>
      <c r="AC132" s="206"/>
      <c r="AD132" s="301"/>
      <c r="AE132" s="226" t="str">
        <f>IF(OR(TabC[[#This Row],[eingereichter
Betrag (€)]]=0,TabC[[#This Row],[eingereichter
Betrag (€)]]=""),"",COUNTA($M$6:$M132)-COUNTIF(($M$6:$M132),0))</f>
        <v/>
      </c>
      <c r="AF132" s="262">
        <f t="shared" ca="1" si="1"/>
        <v>0.91479861946915764</v>
      </c>
      <c r="AG132" s="262">
        <f>IF(TabC[[#This Row],[Lfd.
Nr. f.
Stich-
probe]]&lt;&gt;"",TabC[[#This Row],[Zufalls-
zahl]],0)</f>
        <v>0</v>
      </c>
      <c r="AH132" s="271">
        <f>IF(TabC[[#This Row],[Stich-
probe]]&gt;0,IF(TabC[[#This Row],[Differenz
förderfähig/
eingereicht nach Prüfung ÖIF (€)]]&lt;&gt;0,1,0),0)</f>
        <v>0</v>
      </c>
      <c r="AI13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">
      <c r="C133" s="226">
        <f>IF(TabC[[#This Row],[Zufalls-
zahl wenn
lfd. Nr.]]=0,0,IF(RANK(TabC[[#This Row],[Zufalls-
zahl wenn
lfd. Nr.]],TabC[Zufalls-
zahl wenn
lfd. Nr.])&lt;=TabC[[#Totals],[Zufalls-
zahl]],1,0))</f>
        <v>0</v>
      </c>
      <c r="D133" s="194" t="s">
        <v>25</v>
      </c>
      <c r="E133" s="207">
        <v>127</v>
      </c>
      <c r="F133" s="8"/>
      <c r="G133" s="37"/>
      <c r="H133" s="36"/>
      <c r="I133" s="103"/>
      <c r="J133" s="33"/>
      <c r="K133" s="33"/>
      <c r="L133" s="33"/>
      <c r="M133" s="129"/>
      <c r="N133" s="260"/>
      <c r="O133" s="269">
        <f>(TabC[[#This Row],[förderfähiger 
Betrag nach Prüfung ÖIF (€)]]-TabC[[#This Row],[eingereichter
Betrag (€)]])*IF(TabC[[#This Row],[Stich-
probe]]&gt;0,1,0)</f>
        <v>0</v>
      </c>
      <c r="P133" s="19"/>
      <c r="Q133" s="19"/>
      <c r="R133" s="19"/>
      <c r="S133" s="270"/>
      <c r="T133" s="288"/>
      <c r="U133" s="288" t="str">
        <f>IF(ISERROR(VLOOKUP(TabC[[#This Row],[Grund für Differenz]],Datenquelle!$F$3:$G$17,2,FALSE)),"",VLOOKUP(TabC[[#This Row],[Grund für Differenz]],Datenquelle!$F$3:$G$17,2,FALSE))</f>
        <v/>
      </c>
      <c r="V133" s="270"/>
      <c r="W133" s="206"/>
      <c r="X133" s="206"/>
      <c r="Y133" s="206"/>
      <c r="Z133" s="206"/>
      <c r="AA133" s="206"/>
      <c r="AB133" s="206"/>
      <c r="AC133" s="206"/>
      <c r="AD133" s="301"/>
      <c r="AE133" s="226" t="str">
        <f>IF(OR(TabC[[#This Row],[eingereichter
Betrag (€)]]=0,TabC[[#This Row],[eingereichter
Betrag (€)]]=""),"",COUNTA($M$6:$M133)-COUNTIF(($M$6:$M133),0))</f>
        <v/>
      </c>
      <c r="AF133" s="262">
        <f t="shared" ca="1" si="1"/>
        <v>0.49641505457242219</v>
      </c>
      <c r="AG133" s="262">
        <f>IF(TabC[[#This Row],[Lfd.
Nr. f.
Stich-
probe]]&lt;&gt;"",TabC[[#This Row],[Zufalls-
zahl]],0)</f>
        <v>0</v>
      </c>
      <c r="AH133" s="271">
        <f>IF(TabC[[#This Row],[Stich-
probe]]&gt;0,IF(TabC[[#This Row],[Differenz
förderfähig/
eingereicht nach Prüfung ÖIF (€)]]&lt;&gt;0,1,0),0)</f>
        <v>0</v>
      </c>
      <c r="AI13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">
      <c r="C134" s="226">
        <f>IF(TabC[[#This Row],[Zufalls-
zahl wenn
lfd. Nr.]]=0,0,IF(RANK(TabC[[#This Row],[Zufalls-
zahl wenn
lfd. Nr.]],TabC[Zufalls-
zahl wenn
lfd. Nr.])&lt;=TabC[[#Totals],[Zufalls-
zahl]],1,0))</f>
        <v>0</v>
      </c>
      <c r="D134" s="194" t="s">
        <v>25</v>
      </c>
      <c r="E134" s="207">
        <v>128</v>
      </c>
      <c r="F134" s="8"/>
      <c r="G134" s="37"/>
      <c r="H134" s="36"/>
      <c r="I134" s="103"/>
      <c r="J134" s="33"/>
      <c r="K134" s="33"/>
      <c r="L134" s="33"/>
      <c r="M134" s="129"/>
      <c r="N134" s="260"/>
      <c r="O134" s="269">
        <f>(TabC[[#This Row],[förderfähiger 
Betrag nach Prüfung ÖIF (€)]]-TabC[[#This Row],[eingereichter
Betrag (€)]])*IF(TabC[[#This Row],[Stich-
probe]]&gt;0,1,0)</f>
        <v>0</v>
      </c>
      <c r="P134" s="19"/>
      <c r="Q134" s="19"/>
      <c r="R134" s="19"/>
      <c r="S134" s="270"/>
      <c r="T134" s="288"/>
      <c r="U134" s="288" t="str">
        <f>IF(ISERROR(VLOOKUP(TabC[[#This Row],[Grund für Differenz]],Datenquelle!$F$3:$G$17,2,FALSE)),"",VLOOKUP(TabC[[#This Row],[Grund für Differenz]],Datenquelle!$F$3:$G$17,2,FALSE))</f>
        <v/>
      </c>
      <c r="V134" s="270"/>
      <c r="W134" s="206"/>
      <c r="X134" s="206"/>
      <c r="Y134" s="206"/>
      <c r="Z134" s="206"/>
      <c r="AA134" s="206"/>
      <c r="AB134" s="206"/>
      <c r="AC134" s="206"/>
      <c r="AD134" s="301"/>
      <c r="AE134" s="226" t="str">
        <f>IF(OR(TabC[[#This Row],[eingereichter
Betrag (€)]]=0,TabC[[#This Row],[eingereichter
Betrag (€)]]=""),"",COUNTA($M$6:$M134)-COUNTIF(($M$6:$M134),0))</f>
        <v/>
      </c>
      <c r="AF134" s="262">
        <f t="shared" ref="AF134:AF156" ca="1" si="2">RAND()</f>
        <v>0.15432149582026311</v>
      </c>
      <c r="AG134" s="262">
        <f>IF(TabC[[#This Row],[Lfd.
Nr. f.
Stich-
probe]]&lt;&gt;"",TabC[[#This Row],[Zufalls-
zahl]],0)</f>
        <v>0</v>
      </c>
      <c r="AH134" s="271">
        <f>IF(TabC[[#This Row],[Stich-
probe]]&gt;0,IF(TabC[[#This Row],[Differenz
förderfähig/
eingereicht nach Prüfung ÖIF (€)]]&lt;&gt;0,1,0),0)</f>
        <v>0</v>
      </c>
      <c r="AI13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">
      <c r="C135" s="226">
        <f>IF(TabC[[#This Row],[Zufalls-
zahl wenn
lfd. Nr.]]=0,0,IF(RANK(TabC[[#This Row],[Zufalls-
zahl wenn
lfd. Nr.]],TabC[Zufalls-
zahl wenn
lfd. Nr.])&lt;=TabC[[#Totals],[Zufalls-
zahl]],1,0))</f>
        <v>0</v>
      </c>
      <c r="D135" s="194" t="s">
        <v>25</v>
      </c>
      <c r="E135" s="207">
        <v>129</v>
      </c>
      <c r="F135" s="8"/>
      <c r="G135" s="37"/>
      <c r="H135" s="36"/>
      <c r="I135" s="103"/>
      <c r="J135" s="33"/>
      <c r="K135" s="33"/>
      <c r="L135" s="33"/>
      <c r="M135" s="129"/>
      <c r="N135" s="260"/>
      <c r="O135" s="269">
        <f>(TabC[[#This Row],[förderfähiger 
Betrag nach Prüfung ÖIF (€)]]-TabC[[#This Row],[eingereichter
Betrag (€)]])*IF(TabC[[#This Row],[Stich-
probe]]&gt;0,1,0)</f>
        <v>0</v>
      </c>
      <c r="P135" s="19"/>
      <c r="Q135" s="19"/>
      <c r="R135" s="19"/>
      <c r="S135" s="270"/>
      <c r="T135" s="288"/>
      <c r="U135" s="288" t="str">
        <f>IF(ISERROR(VLOOKUP(TabC[[#This Row],[Grund für Differenz]],Datenquelle!$F$3:$G$17,2,FALSE)),"",VLOOKUP(TabC[[#This Row],[Grund für Differenz]],Datenquelle!$F$3:$G$17,2,FALSE))</f>
        <v/>
      </c>
      <c r="V135" s="270"/>
      <c r="W135" s="206"/>
      <c r="X135" s="206"/>
      <c r="Y135" s="206"/>
      <c r="Z135" s="206"/>
      <c r="AA135" s="206"/>
      <c r="AB135" s="206"/>
      <c r="AC135" s="206"/>
      <c r="AD135" s="301"/>
      <c r="AE135" s="226" t="str">
        <f>IF(OR(TabC[[#This Row],[eingereichter
Betrag (€)]]=0,TabC[[#This Row],[eingereichter
Betrag (€)]]=""),"",COUNTA($M$6:$M135)-COUNTIF(($M$6:$M135),0))</f>
        <v/>
      </c>
      <c r="AF135" s="262">
        <f t="shared" ca="1" si="2"/>
        <v>6.2484961210144685E-2</v>
      </c>
      <c r="AG135" s="262">
        <f>IF(TabC[[#This Row],[Lfd.
Nr. f.
Stich-
probe]]&lt;&gt;"",TabC[[#This Row],[Zufalls-
zahl]],0)</f>
        <v>0</v>
      </c>
      <c r="AH135" s="271">
        <f>IF(TabC[[#This Row],[Stich-
probe]]&gt;0,IF(TabC[[#This Row],[Differenz
förderfähig/
eingereicht nach Prüfung ÖIF (€)]]&lt;&gt;0,1,0),0)</f>
        <v>0</v>
      </c>
      <c r="AI13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">
      <c r="C136" s="226">
        <f>IF(TabC[[#This Row],[Zufalls-
zahl wenn
lfd. Nr.]]=0,0,IF(RANK(TabC[[#This Row],[Zufalls-
zahl wenn
lfd. Nr.]],TabC[Zufalls-
zahl wenn
lfd. Nr.])&lt;=TabC[[#Totals],[Zufalls-
zahl]],1,0))</f>
        <v>0</v>
      </c>
      <c r="D136" s="194" t="s">
        <v>25</v>
      </c>
      <c r="E136" s="207">
        <v>130</v>
      </c>
      <c r="F136" s="8"/>
      <c r="G136" s="37"/>
      <c r="H136" s="36"/>
      <c r="I136" s="103"/>
      <c r="J136" s="33"/>
      <c r="K136" s="33"/>
      <c r="L136" s="33"/>
      <c r="M136" s="129"/>
      <c r="N136" s="260"/>
      <c r="O136" s="269">
        <f>(TabC[[#This Row],[förderfähiger 
Betrag nach Prüfung ÖIF (€)]]-TabC[[#This Row],[eingereichter
Betrag (€)]])*IF(TabC[[#This Row],[Stich-
probe]]&gt;0,1,0)</f>
        <v>0</v>
      </c>
      <c r="P136" s="19"/>
      <c r="Q136" s="19"/>
      <c r="R136" s="19"/>
      <c r="S136" s="270"/>
      <c r="T136" s="288"/>
      <c r="U136" s="288" t="str">
        <f>IF(ISERROR(VLOOKUP(TabC[[#This Row],[Grund für Differenz]],Datenquelle!$F$3:$G$17,2,FALSE)),"",VLOOKUP(TabC[[#This Row],[Grund für Differenz]],Datenquelle!$F$3:$G$17,2,FALSE))</f>
        <v/>
      </c>
      <c r="V136" s="270"/>
      <c r="W136" s="206"/>
      <c r="X136" s="206"/>
      <c r="Y136" s="206"/>
      <c r="Z136" s="206"/>
      <c r="AA136" s="206"/>
      <c r="AB136" s="206"/>
      <c r="AC136" s="206"/>
      <c r="AD136" s="301"/>
      <c r="AE136" s="226" t="str">
        <f>IF(OR(TabC[[#This Row],[eingereichter
Betrag (€)]]=0,TabC[[#This Row],[eingereichter
Betrag (€)]]=""),"",COUNTA($M$6:$M136)-COUNTIF(($M$6:$M136),0))</f>
        <v/>
      </c>
      <c r="AF136" s="262">
        <f t="shared" ca="1" si="2"/>
        <v>0.74218260194952956</v>
      </c>
      <c r="AG136" s="262">
        <f>IF(TabC[[#This Row],[Lfd.
Nr. f.
Stich-
probe]]&lt;&gt;"",TabC[[#This Row],[Zufalls-
zahl]],0)</f>
        <v>0</v>
      </c>
      <c r="AH136" s="271">
        <f>IF(TabC[[#This Row],[Stich-
probe]]&gt;0,IF(TabC[[#This Row],[Differenz
förderfähig/
eingereicht nach Prüfung ÖIF (€)]]&lt;&gt;0,1,0),0)</f>
        <v>0</v>
      </c>
      <c r="AI13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">
      <c r="C137" s="226">
        <f>IF(TabC[[#This Row],[Zufalls-
zahl wenn
lfd. Nr.]]=0,0,IF(RANK(TabC[[#This Row],[Zufalls-
zahl wenn
lfd. Nr.]],TabC[Zufalls-
zahl wenn
lfd. Nr.])&lt;=TabC[[#Totals],[Zufalls-
zahl]],1,0))</f>
        <v>0</v>
      </c>
      <c r="D137" s="194" t="s">
        <v>25</v>
      </c>
      <c r="E137" s="207">
        <v>131</v>
      </c>
      <c r="F137" s="8"/>
      <c r="G137" s="37"/>
      <c r="H137" s="36"/>
      <c r="I137" s="103"/>
      <c r="J137" s="33"/>
      <c r="K137" s="33"/>
      <c r="L137" s="33"/>
      <c r="M137" s="129"/>
      <c r="N137" s="260"/>
      <c r="O137" s="269">
        <f>(TabC[[#This Row],[förderfähiger 
Betrag nach Prüfung ÖIF (€)]]-TabC[[#This Row],[eingereichter
Betrag (€)]])*IF(TabC[[#This Row],[Stich-
probe]]&gt;0,1,0)</f>
        <v>0</v>
      </c>
      <c r="P137" s="19"/>
      <c r="Q137" s="19"/>
      <c r="R137" s="19"/>
      <c r="S137" s="270"/>
      <c r="T137" s="288"/>
      <c r="U137" s="288" t="str">
        <f>IF(ISERROR(VLOOKUP(TabC[[#This Row],[Grund für Differenz]],Datenquelle!$F$3:$G$17,2,FALSE)),"",VLOOKUP(TabC[[#This Row],[Grund für Differenz]],Datenquelle!$F$3:$G$17,2,FALSE))</f>
        <v/>
      </c>
      <c r="V137" s="270"/>
      <c r="W137" s="206"/>
      <c r="X137" s="206"/>
      <c r="Y137" s="206"/>
      <c r="Z137" s="206"/>
      <c r="AA137" s="206"/>
      <c r="AB137" s="206"/>
      <c r="AC137" s="206"/>
      <c r="AD137" s="301"/>
      <c r="AE137" s="226" t="str">
        <f>IF(OR(TabC[[#This Row],[eingereichter
Betrag (€)]]=0,TabC[[#This Row],[eingereichter
Betrag (€)]]=""),"",COUNTA($M$6:$M137)-COUNTIF(($M$6:$M137),0))</f>
        <v/>
      </c>
      <c r="AF137" s="262">
        <f t="shared" ca="1" si="2"/>
        <v>0.18849722280449488</v>
      </c>
      <c r="AG137" s="262">
        <f>IF(TabC[[#This Row],[Lfd.
Nr. f.
Stich-
probe]]&lt;&gt;"",TabC[[#This Row],[Zufalls-
zahl]],0)</f>
        <v>0</v>
      </c>
      <c r="AH137" s="271">
        <f>IF(TabC[[#This Row],[Stich-
probe]]&gt;0,IF(TabC[[#This Row],[Differenz
förderfähig/
eingereicht nach Prüfung ÖIF (€)]]&lt;&gt;0,1,0),0)</f>
        <v>0</v>
      </c>
      <c r="AI13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">
      <c r="C138" s="226">
        <f>IF(TabC[[#This Row],[Zufalls-
zahl wenn
lfd. Nr.]]=0,0,IF(RANK(TabC[[#This Row],[Zufalls-
zahl wenn
lfd. Nr.]],TabC[Zufalls-
zahl wenn
lfd. Nr.])&lt;=TabC[[#Totals],[Zufalls-
zahl]],1,0))</f>
        <v>0</v>
      </c>
      <c r="D138" s="194" t="s">
        <v>25</v>
      </c>
      <c r="E138" s="207">
        <v>132</v>
      </c>
      <c r="F138" s="8"/>
      <c r="G138" s="37"/>
      <c r="H138" s="36"/>
      <c r="I138" s="103"/>
      <c r="J138" s="33"/>
      <c r="K138" s="33"/>
      <c r="L138" s="33"/>
      <c r="M138" s="129"/>
      <c r="N138" s="260"/>
      <c r="O138" s="269">
        <f>(TabC[[#This Row],[förderfähiger 
Betrag nach Prüfung ÖIF (€)]]-TabC[[#This Row],[eingereichter
Betrag (€)]])*IF(TabC[[#This Row],[Stich-
probe]]&gt;0,1,0)</f>
        <v>0</v>
      </c>
      <c r="P138" s="19"/>
      <c r="Q138" s="19"/>
      <c r="R138" s="19"/>
      <c r="S138" s="270"/>
      <c r="T138" s="288"/>
      <c r="U138" s="288" t="str">
        <f>IF(ISERROR(VLOOKUP(TabC[[#This Row],[Grund für Differenz]],Datenquelle!$F$3:$G$17,2,FALSE)),"",VLOOKUP(TabC[[#This Row],[Grund für Differenz]],Datenquelle!$F$3:$G$17,2,FALSE))</f>
        <v/>
      </c>
      <c r="V138" s="270"/>
      <c r="W138" s="206"/>
      <c r="X138" s="206"/>
      <c r="Y138" s="206"/>
      <c r="Z138" s="206"/>
      <c r="AA138" s="206"/>
      <c r="AB138" s="206"/>
      <c r="AC138" s="206"/>
      <c r="AD138" s="301"/>
      <c r="AE138" s="226" t="str">
        <f>IF(OR(TabC[[#This Row],[eingereichter
Betrag (€)]]=0,TabC[[#This Row],[eingereichter
Betrag (€)]]=""),"",COUNTA($M$6:$M138)-COUNTIF(($M$6:$M138),0))</f>
        <v/>
      </c>
      <c r="AF138" s="262">
        <f t="shared" ca="1" si="2"/>
        <v>0.93132858262675478</v>
      </c>
      <c r="AG138" s="262">
        <f>IF(TabC[[#This Row],[Lfd.
Nr. f.
Stich-
probe]]&lt;&gt;"",TabC[[#This Row],[Zufalls-
zahl]],0)</f>
        <v>0</v>
      </c>
      <c r="AH138" s="271">
        <f>IF(TabC[[#This Row],[Stich-
probe]]&gt;0,IF(TabC[[#This Row],[Differenz
förderfähig/
eingereicht nach Prüfung ÖIF (€)]]&lt;&gt;0,1,0),0)</f>
        <v>0</v>
      </c>
      <c r="AI13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">
      <c r="C139" s="226">
        <f>IF(TabC[[#This Row],[Zufalls-
zahl wenn
lfd. Nr.]]=0,0,IF(RANK(TabC[[#This Row],[Zufalls-
zahl wenn
lfd. Nr.]],TabC[Zufalls-
zahl wenn
lfd. Nr.])&lt;=TabC[[#Totals],[Zufalls-
zahl]],1,0))</f>
        <v>0</v>
      </c>
      <c r="D139" s="194" t="s">
        <v>25</v>
      </c>
      <c r="E139" s="207">
        <v>133</v>
      </c>
      <c r="F139" s="8"/>
      <c r="G139" s="37"/>
      <c r="H139" s="36"/>
      <c r="I139" s="103"/>
      <c r="J139" s="33"/>
      <c r="K139" s="33"/>
      <c r="L139" s="33"/>
      <c r="M139" s="129"/>
      <c r="N139" s="260"/>
      <c r="O139" s="269">
        <f>(TabC[[#This Row],[förderfähiger 
Betrag nach Prüfung ÖIF (€)]]-TabC[[#This Row],[eingereichter
Betrag (€)]])*IF(TabC[[#This Row],[Stich-
probe]]&gt;0,1,0)</f>
        <v>0</v>
      </c>
      <c r="P139" s="19"/>
      <c r="Q139" s="19"/>
      <c r="R139" s="19"/>
      <c r="S139" s="270"/>
      <c r="T139" s="288"/>
      <c r="U139" s="288" t="str">
        <f>IF(ISERROR(VLOOKUP(TabC[[#This Row],[Grund für Differenz]],Datenquelle!$F$3:$G$17,2,FALSE)),"",VLOOKUP(TabC[[#This Row],[Grund für Differenz]],Datenquelle!$F$3:$G$17,2,FALSE))</f>
        <v/>
      </c>
      <c r="V139" s="270"/>
      <c r="W139" s="206"/>
      <c r="X139" s="206"/>
      <c r="Y139" s="206"/>
      <c r="Z139" s="206"/>
      <c r="AA139" s="206"/>
      <c r="AB139" s="206"/>
      <c r="AC139" s="206"/>
      <c r="AD139" s="301"/>
      <c r="AE139" s="226" t="str">
        <f>IF(OR(TabC[[#This Row],[eingereichter
Betrag (€)]]=0,TabC[[#This Row],[eingereichter
Betrag (€)]]=""),"",COUNTA($M$6:$M139)-COUNTIF(($M$6:$M139),0))</f>
        <v/>
      </c>
      <c r="AF139" s="262">
        <f t="shared" ca="1" si="2"/>
        <v>5.1549322909650308E-2</v>
      </c>
      <c r="AG139" s="262">
        <f>IF(TabC[[#This Row],[Lfd.
Nr. f.
Stich-
probe]]&lt;&gt;"",TabC[[#This Row],[Zufalls-
zahl]],0)</f>
        <v>0</v>
      </c>
      <c r="AH139" s="271">
        <f>IF(TabC[[#This Row],[Stich-
probe]]&gt;0,IF(TabC[[#This Row],[Differenz
förderfähig/
eingereicht nach Prüfung ÖIF (€)]]&lt;&gt;0,1,0),0)</f>
        <v>0</v>
      </c>
      <c r="AI13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">
      <c r="C140" s="226">
        <f>IF(TabC[[#This Row],[Zufalls-
zahl wenn
lfd. Nr.]]=0,0,IF(RANK(TabC[[#This Row],[Zufalls-
zahl wenn
lfd. Nr.]],TabC[Zufalls-
zahl wenn
lfd. Nr.])&lt;=TabC[[#Totals],[Zufalls-
zahl]],1,0))</f>
        <v>0</v>
      </c>
      <c r="D140" s="194" t="s">
        <v>25</v>
      </c>
      <c r="E140" s="207">
        <v>134</v>
      </c>
      <c r="F140" s="8"/>
      <c r="G140" s="37"/>
      <c r="H140" s="36"/>
      <c r="I140" s="103"/>
      <c r="J140" s="33"/>
      <c r="K140" s="33"/>
      <c r="L140" s="33"/>
      <c r="M140" s="129"/>
      <c r="N140" s="260"/>
      <c r="O140" s="269">
        <f>(TabC[[#This Row],[förderfähiger 
Betrag nach Prüfung ÖIF (€)]]-TabC[[#This Row],[eingereichter
Betrag (€)]])*IF(TabC[[#This Row],[Stich-
probe]]&gt;0,1,0)</f>
        <v>0</v>
      </c>
      <c r="P140" s="19"/>
      <c r="Q140" s="19"/>
      <c r="R140" s="19"/>
      <c r="S140" s="270"/>
      <c r="T140" s="288"/>
      <c r="U140" s="288" t="str">
        <f>IF(ISERROR(VLOOKUP(TabC[[#This Row],[Grund für Differenz]],Datenquelle!$F$3:$G$17,2,FALSE)),"",VLOOKUP(TabC[[#This Row],[Grund für Differenz]],Datenquelle!$F$3:$G$17,2,FALSE))</f>
        <v/>
      </c>
      <c r="V140" s="270"/>
      <c r="W140" s="206"/>
      <c r="X140" s="206"/>
      <c r="Y140" s="206"/>
      <c r="Z140" s="206"/>
      <c r="AA140" s="206"/>
      <c r="AB140" s="206"/>
      <c r="AC140" s="206"/>
      <c r="AD140" s="301"/>
      <c r="AE140" s="226" t="str">
        <f>IF(OR(TabC[[#This Row],[eingereichter
Betrag (€)]]=0,TabC[[#This Row],[eingereichter
Betrag (€)]]=""),"",COUNTA($M$6:$M140)-COUNTIF(($M$6:$M140),0))</f>
        <v/>
      </c>
      <c r="AF140" s="262">
        <f t="shared" ca="1" si="2"/>
        <v>1.0562612595140575E-2</v>
      </c>
      <c r="AG140" s="262">
        <f>IF(TabC[[#This Row],[Lfd.
Nr. f.
Stich-
probe]]&lt;&gt;"",TabC[[#This Row],[Zufalls-
zahl]],0)</f>
        <v>0</v>
      </c>
      <c r="AH140" s="271">
        <f>IF(TabC[[#This Row],[Stich-
probe]]&gt;0,IF(TabC[[#This Row],[Differenz
förderfähig/
eingereicht nach Prüfung ÖIF (€)]]&lt;&gt;0,1,0),0)</f>
        <v>0</v>
      </c>
      <c r="AI14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">
      <c r="C141" s="226">
        <f>IF(TabC[[#This Row],[Zufalls-
zahl wenn
lfd. Nr.]]=0,0,IF(RANK(TabC[[#This Row],[Zufalls-
zahl wenn
lfd. Nr.]],TabC[Zufalls-
zahl wenn
lfd. Nr.])&lt;=TabC[[#Totals],[Zufalls-
zahl]],1,0))</f>
        <v>0</v>
      </c>
      <c r="D141" s="194" t="s">
        <v>25</v>
      </c>
      <c r="E141" s="207">
        <v>135</v>
      </c>
      <c r="F141" s="8"/>
      <c r="G141" s="37"/>
      <c r="H141" s="36"/>
      <c r="I141" s="103"/>
      <c r="J141" s="33"/>
      <c r="K141" s="33"/>
      <c r="L141" s="33"/>
      <c r="M141" s="129"/>
      <c r="N141" s="260"/>
      <c r="O141" s="269">
        <f>(TabC[[#This Row],[förderfähiger 
Betrag nach Prüfung ÖIF (€)]]-TabC[[#This Row],[eingereichter
Betrag (€)]])*IF(TabC[[#This Row],[Stich-
probe]]&gt;0,1,0)</f>
        <v>0</v>
      </c>
      <c r="P141" s="19"/>
      <c r="Q141" s="19"/>
      <c r="R141" s="19"/>
      <c r="S141" s="270"/>
      <c r="T141" s="288"/>
      <c r="U141" s="288" t="str">
        <f>IF(ISERROR(VLOOKUP(TabC[[#This Row],[Grund für Differenz]],Datenquelle!$F$3:$G$17,2,FALSE)),"",VLOOKUP(TabC[[#This Row],[Grund für Differenz]],Datenquelle!$F$3:$G$17,2,FALSE))</f>
        <v/>
      </c>
      <c r="V141" s="270"/>
      <c r="W141" s="206"/>
      <c r="X141" s="206"/>
      <c r="Y141" s="206"/>
      <c r="Z141" s="206"/>
      <c r="AA141" s="206"/>
      <c r="AB141" s="206"/>
      <c r="AC141" s="206"/>
      <c r="AD141" s="301"/>
      <c r="AE141" s="226" t="str">
        <f>IF(OR(TabC[[#This Row],[eingereichter
Betrag (€)]]=0,TabC[[#This Row],[eingereichter
Betrag (€)]]=""),"",COUNTA($M$6:$M141)-COUNTIF(($M$6:$M141),0))</f>
        <v/>
      </c>
      <c r="AF141" s="262">
        <f t="shared" ca="1" si="2"/>
        <v>0.50085101392043263</v>
      </c>
      <c r="AG141" s="262">
        <f>IF(TabC[[#This Row],[Lfd.
Nr. f.
Stich-
probe]]&lt;&gt;"",TabC[[#This Row],[Zufalls-
zahl]],0)</f>
        <v>0</v>
      </c>
      <c r="AH141" s="271">
        <f>IF(TabC[[#This Row],[Stich-
probe]]&gt;0,IF(TabC[[#This Row],[Differenz
förderfähig/
eingereicht nach Prüfung ÖIF (€)]]&lt;&gt;0,1,0),0)</f>
        <v>0</v>
      </c>
      <c r="AI14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">
      <c r="C142" s="226">
        <f>IF(TabC[[#This Row],[Zufalls-
zahl wenn
lfd. Nr.]]=0,0,IF(RANK(TabC[[#This Row],[Zufalls-
zahl wenn
lfd. Nr.]],TabC[Zufalls-
zahl wenn
lfd. Nr.])&lt;=TabC[[#Totals],[Zufalls-
zahl]],1,0))</f>
        <v>0</v>
      </c>
      <c r="D142" s="194" t="s">
        <v>25</v>
      </c>
      <c r="E142" s="207">
        <v>136</v>
      </c>
      <c r="F142" s="8"/>
      <c r="G142" s="37"/>
      <c r="H142" s="36"/>
      <c r="I142" s="103"/>
      <c r="J142" s="33"/>
      <c r="K142" s="33"/>
      <c r="L142" s="33"/>
      <c r="M142" s="129"/>
      <c r="N142" s="260"/>
      <c r="O142" s="269">
        <f>(TabC[[#This Row],[förderfähiger 
Betrag nach Prüfung ÖIF (€)]]-TabC[[#This Row],[eingereichter
Betrag (€)]])*IF(TabC[[#This Row],[Stich-
probe]]&gt;0,1,0)</f>
        <v>0</v>
      </c>
      <c r="P142" s="19"/>
      <c r="Q142" s="19"/>
      <c r="R142" s="19"/>
      <c r="S142" s="270"/>
      <c r="T142" s="288"/>
      <c r="U142" s="288" t="str">
        <f>IF(ISERROR(VLOOKUP(TabC[[#This Row],[Grund für Differenz]],Datenquelle!$F$3:$G$17,2,FALSE)),"",VLOOKUP(TabC[[#This Row],[Grund für Differenz]],Datenquelle!$F$3:$G$17,2,FALSE))</f>
        <v/>
      </c>
      <c r="V142" s="270"/>
      <c r="W142" s="206"/>
      <c r="X142" s="206"/>
      <c r="Y142" s="206"/>
      <c r="Z142" s="206"/>
      <c r="AA142" s="206"/>
      <c r="AB142" s="206"/>
      <c r="AC142" s="206"/>
      <c r="AD142" s="301"/>
      <c r="AE142" s="226" t="str">
        <f>IF(OR(TabC[[#This Row],[eingereichter
Betrag (€)]]=0,TabC[[#This Row],[eingereichter
Betrag (€)]]=""),"",COUNTA($M$6:$M142)-COUNTIF(($M$6:$M142),0))</f>
        <v/>
      </c>
      <c r="AF142" s="262">
        <f t="shared" ca="1" si="2"/>
        <v>0.31067759678416906</v>
      </c>
      <c r="AG142" s="262">
        <f>IF(TabC[[#This Row],[Lfd.
Nr. f.
Stich-
probe]]&lt;&gt;"",TabC[[#This Row],[Zufalls-
zahl]],0)</f>
        <v>0</v>
      </c>
      <c r="AH142" s="271">
        <f>IF(TabC[[#This Row],[Stich-
probe]]&gt;0,IF(TabC[[#This Row],[Differenz
förderfähig/
eingereicht nach Prüfung ÖIF (€)]]&lt;&gt;0,1,0),0)</f>
        <v>0</v>
      </c>
      <c r="AI14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">
      <c r="C143" s="226">
        <f>IF(TabC[[#This Row],[Zufalls-
zahl wenn
lfd. Nr.]]=0,0,IF(RANK(TabC[[#This Row],[Zufalls-
zahl wenn
lfd. Nr.]],TabC[Zufalls-
zahl wenn
lfd. Nr.])&lt;=TabC[[#Totals],[Zufalls-
zahl]],1,0))</f>
        <v>0</v>
      </c>
      <c r="D143" s="194" t="s">
        <v>25</v>
      </c>
      <c r="E143" s="207">
        <v>137</v>
      </c>
      <c r="F143" s="8"/>
      <c r="G143" s="37"/>
      <c r="H143" s="36"/>
      <c r="I143" s="103"/>
      <c r="J143" s="33"/>
      <c r="K143" s="33"/>
      <c r="L143" s="33"/>
      <c r="M143" s="129"/>
      <c r="N143" s="260"/>
      <c r="O143" s="269">
        <f>(TabC[[#This Row],[förderfähiger 
Betrag nach Prüfung ÖIF (€)]]-TabC[[#This Row],[eingereichter
Betrag (€)]])*IF(TabC[[#This Row],[Stich-
probe]]&gt;0,1,0)</f>
        <v>0</v>
      </c>
      <c r="P143" s="19"/>
      <c r="Q143" s="19"/>
      <c r="R143" s="19"/>
      <c r="S143" s="270"/>
      <c r="T143" s="288"/>
      <c r="U143" s="288" t="str">
        <f>IF(ISERROR(VLOOKUP(TabC[[#This Row],[Grund für Differenz]],Datenquelle!$F$3:$G$17,2,FALSE)),"",VLOOKUP(TabC[[#This Row],[Grund für Differenz]],Datenquelle!$F$3:$G$17,2,FALSE))</f>
        <v/>
      </c>
      <c r="V143" s="270"/>
      <c r="W143" s="206"/>
      <c r="X143" s="206"/>
      <c r="Y143" s="206"/>
      <c r="Z143" s="206"/>
      <c r="AA143" s="206"/>
      <c r="AB143" s="206"/>
      <c r="AC143" s="206"/>
      <c r="AD143" s="301"/>
      <c r="AE143" s="226" t="str">
        <f>IF(OR(TabC[[#This Row],[eingereichter
Betrag (€)]]=0,TabC[[#This Row],[eingereichter
Betrag (€)]]=""),"",COUNTA($M$6:$M143)-COUNTIF(($M$6:$M143),0))</f>
        <v/>
      </c>
      <c r="AF143" s="262">
        <f t="shared" ca="1" si="2"/>
        <v>0.62015171288792026</v>
      </c>
      <c r="AG143" s="262">
        <f>IF(TabC[[#This Row],[Lfd.
Nr. f.
Stich-
probe]]&lt;&gt;"",TabC[[#This Row],[Zufalls-
zahl]],0)</f>
        <v>0</v>
      </c>
      <c r="AH143" s="271">
        <f>IF(TabC[[#This Row],[Stich-
probe]]&gt;0,IF(TabC[[#This Row],[Differenz
förderfähig/
eingereicht nach Prüfung ÖIF (€)]]&lt;&gt;0,1,0),0)</f>
        <v>0</v>
      </c>
      <c r="AI14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">
      <c r="C144" s="226">
        <f>IF(TabC[[#This Row],[Zufalls-
zahl wenn
lfd. Nr.]]=0,0,IF(RANK(TabC[[#This Row],[Zufalls-
zahl wenn
lfd. Nr.]],TabC[Zufalls-
zahl wenn
lfd. Nr.])&lt;=TabC[[#Totals],[Zufalls-
zahl]],1,0))</f>
        <v>0</v>
      </c>
      <c r="D144" s="194" t="s">
        <v>25</v>
      </c>
      <c r="E144" s="207">
        <v>138</v>
      </c>
      <c r="F144" s="8"/>
      <c r="G144" s="37"/>
      <c r="H144" s="36"/>
      <c r="I144" s="103"/>
      <c r="J144" s="33"/>
      <c r="K144" s="33"/>
      <c r="L144" s="33"/>
      <c r="M144" s="129"/>
      <c r="N144" s="260"/>
      <c r="O144" s="269">
        <f>(TabC[[#This Row],[förderfähiger 
Betrag nach Prüfung ÖIF (€)]]-TabC[[#This Row],[eingereichter
Betrag (€)]])*IF(TabC[[#This Row],[Stich-
probe]]&gt;0,1,0)</f>
        <v>0</v>
      </c>
      <c r="P144" s="19"/>
      <c r="Q144" s="19"/>
      <c r="R144" s="19"/>
      <c r="S144" s="270"/>
      <c r="T144" s="288"/>
      <c r="U144" s="288" t="str">
        <f>IF(ISERROR(VLOOKUP(TabC[[#This Row],[Grund für Differenz]],Datenquelle!$F$3:$G$17,2,FALSE)),"",VLOOKUP(TabC[[#This Row],[Grund für Differenz]],Datenquelle!$F$3:$G$17,2,FALSE))</f>
        <v/>
      </c>
      <c r="V144" s="270"/>
      <c r="W144" s="206"/>
      <c r="X144" s="206"/>
      <c r="Y144" s="206"/>
      <c r="Z144" s="206"/>
      <c r="AA144" s="206"/>
      <c r="AB144" s="206"/>
      <c r="AC144" s="206"/>
      <c r="AD144" s="301"/>
      <c r="AE144" s="226" t="str">
        <f>IF(OR(TabC[[#This Row],[eingereichter
Betrag (€)]]=0,TabC[[#This Row],[eingereichter
Betrag (€)]]=""),"",COUNTA($M$6:$M144)-COUNTIF(($M$6:$M144),0))</f>
        <v/>
      </c>
      <c r="AF144" s="262">
        <f t="shared" ca="1" si="2"/>
        <v>2.9560902105631115E-2</v>
      </c>
      <c r="AG144" s="262">
        <f>IF(TabC[[#This Row],[Lfd.
Nr. f.
Stich-
probe]]&lt;&gt;"",TabC[[#This Row],[Zufalls-
zahl]],0)</f>
        <v>0</v>
      </c>
      <c r="AH144" s="271">
        <f>IF(TabC[[#This Row],[Stich-
probe]]&gt;0,IF(TabC[[#This Row],[Differenz
förderfähig/
eingereicht nach Prüfung ÖIF (€)]]&lt;&gt;0,1,0),0)</f>
        <v>0</v>
      </c>
      <c r="AI14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3:35" x14ac:dyDescent="0.2">
      <c r="C145" s="226">
        <f>IF(TabC[[#This Row],[Zufalls-
zahl wenn
lfd. Nr.]]=0,0,IF(RANK(TabC[[#This Row],[Zufalls-
zahl wenn
lfd. Nr.]],TabC[Zufalls-
zahl wenn
lfd. Nr.])&lt;=TabC[[#Totals],[Zufalls-
zahl]],1,0))</f>
        <v>0</v>
      </c>
      <c r="D145" s="194" t="s">
        <v>25</v>
      </c>
      <c r="E145" s="207">
        <v>139</v>
      </c>
      <c r="F145" s="8"/>
      <c r="G145" s="37"/>
      <c r="H145" s="36"/>
      <c r="I145" s="103"/>
      <c r="J145" s="33"/>
      <c r="K145" s="33"/>
      <c r="L145" s="33"/>
      <c r="M145" s="129"/>
      <c r="N145" s="260"/>
      <c r="O145" s="269">
        <f>(TabC[[#This Row],[förderfähiger 
Betrag nach Prüfung ÖIF (€)]]-TabC[[#This Row],[eingereichter
Betrag (€)]])*IF(TabC[[#This Row],[Stich-
probe]]&gt;0,1,0)</f>
        <v>0</v>
      </c>
      <c r="P145" s="19"/>
      <c r="Q145" s="19"/>
      <c r="R145" s="19"/>
      <c r="S145" s="270"/>
      <c r="T145" s="288"/>
      <c r="U145" s="288" t="str">
        <f>IF(ISERROR(VLOOKUP(TabC[[#This Row],[Grund für Differenz]],Datenquelle!$F$3:$G$17,2,FALSE)),"",VLOOKUP(TabC[[#This Row],[Grund für Differenz]],Datenquelle!$F$3:$G$17,2,FALSE))</f>
        <v/>
      </c>
      <c r="V145" s="270"/>
      <c r="W145" s="206"/>
      <c r="X145" s="206"/>
      <c r="Y145" s="206"/>
      <c r="Z145" s="206"/>
      <c r="AA145" s="206"/>
      <c r="AB145" s="206"/>
      <c r="AC145" s="206"/>
      <c r="AD145" s="301"/>
      <c r="AE145" s="226" t="str">
        <f>IF(OR(TabC[[#This Row],[eingereichter
Betrag (€)]]=0,TabC[[#This Row],[eingereichter
Betrag (€)]]=""),"",COUNTA($M$6:$M145)-COUNTIF(($M$6:$M145),0))</f>
        <v/>
      </c>
      <c r="AF145" s="262">
        <f t="shared" ca="1" si="2"/>
        <v>0.33679691027179426</v>
      </c>
      <c r="AG145" s="262">
        <f>IF(TabC[[#This Row],[Lfd.
Nr. f.
Stich-
probe]]&lt;&gt;"",TabC[[#This Row],[Zufalls-
zahl]],0)</f>
        <v>0</v>
      </c>
      <c r="AH145" s="271">
        <f>IF(TabC[[#This Row],[Stich-
probe]]&gt;0,IF(TabC[[#This Row],[Differenz
förderfähig/
eingereicht nach Prüfung ÖIF (€)]]&lt;&gt;0,1,0),0)</f>
        <v>0</v>
      </c>
      <c r="AI14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3:35" x14ac:dyDescent="0.2">
      <c r="C146" s="226">
        <f>IF(TabC[[#This Row],[Zufalls-
zahl wenn
lfd. Nr.]]=0,0,IF(RANK(TabC[[#This Row],[Zufalls-
zahl wenn
lfd. Nr.]],TabC[Zufalls-
zahl wenn
lfd. Nr.])&lt;=TabC[[#Totals],[Zufalls-
zahl]],1,0))</f>
        <v>0</v>
      </c>
      <c r="D146" s="194" t="s">
        <v>25</v>
      </c>
      <c r="E146" s="207">
        <v>140</v>
      </c>
      <c r="F146" s="8"/>
      <c r="G146" s="37"/>
      <c r="H146" s="36"/>
      <c r="I146" s="103"/>
      <c r="J146" s="33"/>
      <c r="K146" s="33"/>
      <c r="L146" s="33"/>
      <c r="M146" s="129"/>
      <c r="N146" s="260"/>
      <c r="O146" s="269">
        <f>(TabC[[#This Row],[förderfähiger 
Betrag nach Prüfung ÖIF (€)]]-TabC[[#This Row],[eingereichter
Betrag (€)]])*IF(TabC[[#This Row],[Stich-
probe]]&gt;0,1,0)</f>
        <v>0</v>
      </c>
      <c r="P146" s="19"/>
      <c r="Q146" s="19"/>
      <c r="R146" s="19"/>
      <c r="S146" s="270"/>
      <c r="T146" s="288"/>
      <c r="U146" s="288" t="str">
        <f>IF(ISERROR(VLOOKUP(TabC[[#This Row],[Grund für Differenz]],Datenquelle!$F$3:$G$17,2,FALSE)),"",VLOOKUP(TabC[[#This Row],[Grund für Differenz]],Datenquelle!$F$3:$G$17,2,FALSE))</f>
        <v/>
      </c>
      <c r="V146" s="270"/>
      <c r="W146" s="206"/>
      <c r="X146" s="206"/>
      <c r="Y146" s="206"/>
      <c r="Z146" s="206"/>
      <c r="AA146" s="206"/>
      <c r="AB146" s="206"/>
      <c r="AC146" s="206"/>
      <c r="AD146" s="301"/>
      <c r="AE146" s="226" t="str">
        <f>IF(OR(TabC[[#This Row],[eingereichter
Betrag (€)]]=0,TabC[[#This Row],[eingereichter
Betrag (€)]]=""),"",COUNTA($M$6:$M146)-COUNTIF(($M$6:$M146),0))</f>
        <v/>
      </c>
      <c r="AF146" s="262">
        <f t="shared" ca="1" si="2"/>
        <v>0.90382440390565477</v>
      </c>
      <c r="AG146" s="262">
        <f>IF(TabC[[#This Row],[Lfd.
Nr. f.
Stich-
probe]]&lt;&gt;"",TabC[[#This Row],[Zufalls-
zahl]],0)</f>
        <v>0</v>
      </c>
      <c r="AH146" s="271">
        <f>IF(TabC[[#This Row],[Stich-
probe]]&gt;0,IF(TabC[[#This Row],[Differenz
förderfähig/
eingereicht nach Prüfung ÖIF (€)]]&lt;&gt;0,1,0),0)</f>
        <v>0</v>
      </c>
      <c r="AI14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3:35" x14ac:dyDescent="0.2">
      <c r="C147" s="226">
        <f>IF(TabC[[#This Row],[Zufalls-
zahl wenn
lfd. Nr.]]=0,0,IF(RANK(TabC[[#This Row],[Zufalls-
zahl wenn
lfd. Nr.]],TabC[Zufalls-
zahl wenn
lfd. Nr.])&lt;=TabC[[#Totals],[Zufalls-
zahl]],1,0))</f>
        <v>0</v>
      </c>
      <c r="D147" s="194" t="s">
        <v>25</v>
      </c>
      <c r="E147" s="207">
        <v>141</v>
      </c>
      <c r="F147" s="8"/>
      <c r="G147" s="37"/>
      <c r="H147" s="36"/>
      <c r="I147" s="103"/>
      <c r="J147" s="33"/>
      <c r="K147" s="33"/>
      <c r="L147" s="33"/>
      <c r="M147" s="129"/>
      <c r="N147" s="260"/>
      <c r="O147" s="269">
        <f>(TabC[[#This Row],[förderfähiger 
Betrag nach Prüfung ÖIF (€)]]-TabC[[#This Row],[eingereichter
Betrag (€)]])*IF(TabC[[#This Row],[Stich-
probe]]&gt;0,1,0)</f>
        <v>0</v>
      </c>
      <c r="P147" s="19"/>
      <c r="Q147" s="19"/>
      <c r="R147" s="19"/>
      <c r="S147" s="270"/>
      <c r="T147" s="288"/>
      <c r="U147" s="288" t="str">
        <f>IF(ISERROR(VLOOKUP(TabC[[#This Row],[Grund für Differenz]],Datenquelle!$F$3:$G$17,2,FALSE)),"",VLOOKUP(TabC[[#This Row],[Grund für Differenz]],Datenquelle!$F$3:$G$17,2,FALSE))</f>
        <v/>
      </c>
      <c r="V147" s="270"/>
      <c r="W147" s="206"/>
      <c r="X147" s="206"/>
      <c r="Y147" s="206"/>
      <c r="Z147" s="206"/>
      <c r="AA147" s="206"/>
      <c r="AB147" s="206"/>
      <c r="AC147" s="206"/>
      <c r="AD147" s="301"/>
      <c r="AE147" s="226" t="str">
        <f>IF(OR(TabC[[#This Row],[eingereichter
Betrag (€)]]=0,TabC[[#This Row],[eingereichter
Betrag (€)]]=""),"",COUNTA($M$6:$M147)-COUNTIF(($M$6:$M147),0))</f>
        <v/>
      </c>
      <c r="AF147" s="262">
        <f t="shared" ca="1" si="2"/>
        <v>0.52165255576740477</v>
      </c>
      <c r="AG147" s="262">
        <f>IF(TabC[[#This Row],[Lfd.
Nr. f.
Stich-
probe]]&lt;&gt;"",TabC[[#This Row],[Zufalls-
zahl]],0)</f>
        <v>0</v>
      </c>
      <c r="AH147" s="271">
        <f>IF(TabC[[#This Row],[Stich-
probe]]&gt;0,IF(TabC[[#This Row],[Differenz
förderfähig/
eingereicht nach Prüfung ÖIF (€)]]&lt;&gt;0,1,0),0)</f>
        <v>0</v>
      </c>
      <c r="AI147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3:35" x14ac:dyDescent="0.2">
      <c r="C148" s="226">
        <f>IF(TabC[[#This Row],[Zufalls-
zahl wenn
lfd. Nr.]]=0,0,IF(RANK(TabC[[#This Row],[Zufalls-
zahl wenn
lfd. Nr.]],TabC[Zufalls-
zahl wenn
lfd. Nr.])&lt;=TabC[[#Totals],[Zufalls-
zahl]],1,0))</f>
        <v>0</v>
      </c>
      <c r="D148" s="194" t="s">
        <v>25</v>
      </c>
      <c r="E148" s="207">
        <v>142</v>
      </c>
      <c r="F148" s="8"/>
      <c r="G148" s="37"/>
      <c r="H148" s="36"/>
      <c r="I148" s="103"/>
      <c r="J148" s="33"/>
      <c r="K148" s="33"/>
      <c r="L148" s="33"/>
      <c r="M148" s="129"/>
      <c r="N148" s="260"/>
      <c r="O148" s="269">
        <f>(TabC[[#This Row],[förderfähiger 
Betrag nach Prüfung ÖIF (€)]]-TabC[[#This Row],[eingereichter
Betrag (€)]])*IF(TabC[[#This Row],[Stich-
probe]]&gt;0,1,0)</f>
        <v>0</v>
      </c>
      <c r="P148" s="19"/>
      <c r="Q148" s="19"/>
      <c r="R148" s="19"/>
      <c r="S148" s="270"/>
      <c r="T148" s="288"/>
      <c r="U148" s="288" t="str">
        <f>IF(ISERROR(VLOOKUP(TabC[[#This Row],[Grund für Differenz]],Datenquelle!$F$3:$G$17,2,FALSE)),"",VLOOKUP(TabC[[#This Row],[Grund für Differenz]],Datenquelle!$F$3:$G$17,2,FALSE))</f>
        <v/>
      </c>
      <c r="V148" s="270"/>
      <c r="W148" s="206"/>
      <c r="X148" s="206"/>
      <c r="Y148" s="206"/>
      <c r="Z148" s="206"/>
      <c r="AA148" s="206"/>
      <c r="AB148" s="206"/>
      <c r="AC148" s="206"/>
      <c r="AD148" s="301"/>
      <c r="AE148" s="226" t="str">
        <f>IF(OR(TabC[[#This Row],[eingereichter
Betrag (€)]]=0,TabC[[#This Row],[eingereichter
Betrag (€)]]=""),"",COUNTA($M$6:$M148)-COUNTIF(($M$6:$M148),0))</f>
        <v/>
      </c>
      <c r="AF148" s="262">
        <f t="shared" ca="1" si="2"/>
        <v>0.70553645753546879</v>
      </c>
      <c r="AG148" s="262">
        <f>IF(TabC[[#This Row],[Lfd.
Nr. f.
Stich-
probe]]&lt;&gt;"",TabC[[#This Row],[Zufalls-
zahl]],0)</f>
        <v>0</v>
      </c>
      <c r="AH148" s="271">
        <f>IF(TabC[[#This Row],[Stich-
probe]]&gt;0,IF(TabC[[#This Row],[Differenz
förderfähig/
eingereicht nach Prüfung ÖIF (€)]]&lt;&gt;0,1,0),0)</f>
        <v>0</v>
      </c>
      <c r="AI148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3:35" x14ac:dyDescent="0.2">
      <c r="C149" s="226">
        <f>IF(TabC[[#This Row],[Zufalls-
zahl wenn
lfd. Nr.]]=0,0,IF(RANK(TabC[[#This Row],[Zufalls-
zahl wenn
lfd. Nr.]],TabC[Zufalls-
zahl wenn
lfd. Nr.])&lt;=TabC[[#Totals],[Zufalls-
zahl]],1,0))</f>
        <v>0</v>
      </c>
      <c r="D149" s="194" t="s">
        <v>25</v>
      </c>
      <c r="E149" s="207">
        <v>143</v>
      </c>
      <c r="F149" s="8"/>
      <c r="G149" s="37"/>
      <c r="H149" s="36"/>
      <c r="I149" s="103"/>
      <c r="J149" s="33"/>
      <c r="K149" s="33"/>
      <c r="L149" s="33"/>
      <c r="M149" s="129"/>
      <c r="N149" s="260"/>
      <c r="O149" s="269">
        <f>(TabC[[#This Row],[förderfähiger 
Betrag nach Prüfung ÖIF (€)]]-TabC[[#This Row],[eingereichter
Betrag (€)]])*IF(TabC[[#This Row],[Stich-
probe]]&gt;0,1,0)</f>
        <v>0</v>
      </c>
      <c r="P149" s="19"/>
      <c r="Q149" s="19"/>
      <c r="R149" s="19"/>
      <c r="S149" s="270"/>
      <c r="T149" s="288"/>
      <c r="U149" s="288" t="str">
        <f>IF(ISERROR(VLOOKUP(TabC[[#This Row],[Grund für Differenz]],Datenquelle!$F$3:$G$17,2,FALSE)),"",VLOOKUP(TabC[[#This Row],[Grund für Differenz]],Datenquelle!$F$3:$G$17,2,FALSE))</f>
        <v/>
      </c>
      <c r="V149" s="270"/>
      <c r="W149" s="206"/>
      <c r="X149" s="206"/>
      <c r="Y149" s="206"/>
      <c r="Z149" s="206"/>
      <c r="AA149" s="206"/>
      <c r="AB149" s="206"/>
      <c r="AC149" s="206"/>
      <c r="AD149" s="301"/>
      <c r="AE149" s="226" t="str">
        <f>IF(OR(TabC[[#This Row],[eingereichter
Betrag (€)]]=0,TabC[[#This Row],[eingereichter
Betrag (€)]]=""),"",COUNTA($M$6:$M149)-COUNTIF(($M$6:$M149),0))</f>
        <v/>
      </c>
      <c r="AF149" s="262">
        <f t="shared" ca="1" si="2"/>
        <v>0.26035469073664075</v>
      </c>
      <c r="AG149" s="262">
        <f>IF(TabC[[#This Row],[Lfd.
Nr. f.
Stich-
probe]]&lt;&gt;"",TabC[[#This Row],[Zufalls-
zahl]],0)</f>
        <v>0</v>
      </c>
      <c r="AH149" s="271">
        <f>IF(TabC[[#This Row],[Stich-
probe]]&gt;0,IF(TabC[[#This Row],[Differenz
förderfähig/
eingereicht nach Prüfung ÖIF (€)]]&lt;&gt;0,1,0),0)</f>
        <v>0</v>
      </c>
      <c r="AI149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3:35" x14ac:dyDescent="0.2">
      <c r="C150" s="226">
        <f>IF(TabC[[#This Row],[Zufalls-
zahl wenn
lfd. Nr.]]=0,0,IF(RANK(TabC[[#This Row],[Zufalls-
zahl wenn
lfd. Nr.]],TabC[Zufalls-
zahl wenn
lfd. Nr.])&lt;=TabC[[#Totals],[Zufalls-
zahl]],1,0))</f>
        <v>0</v>
      </c>
      <c r="D150" s="194" t="s">
        <v>25</v>
      </c>
      <c r="E150" s="207">
        <v>144</v>
      </c>
      <c r="F150" s="8"/>
      <c r="G150" s="37"/>
      <c r="H150" s="36"/>
      <c r="I150" s="103"/>
      <c r="J150" s="33"/>
      <c r="K150" s="33"/>
      <c r="L150" s="33"/>
      <c r="M150" s="129"/>
      <c r="N150" s="260"/>
      <c r="O150" s="269">
        <f>(TabC[[#This Row],[förderfähiger 
Betrag nach Prüfung ÖIF (€)]]-TabC[[#This Row],[eingereichter
Betrag (€)]])*IF(TabC[[#This Row],[Stich-
probe]]&gt;0,1,0)</f>
        <v>0</v>
      </c>
      <c r="P150" s="19"/>
      <c r="Q150" s="19"/>
      <c r="R150" s="19"/>
      <c r="S150" s="270"/>
      <c r="T150" s="288"/>
      <c r="U150" s="288" t="str">
        <f>IF(ISERROR(VLOOKUP(TabC[[#This Row],[Grund für Differenz]],Datenquelle!$F$3:$G$17,2,FALSE)),"",VLOOKUP(TabC[[#This Row],[Grund für Differenz]],Datenquelle!$F$3:$G$17,2,FALSE))</f>
        <v/>
      </c>
      <c r="V150" s="270"/>
      <c r="W150" s="206"/>
      <c r="X150" s="206"/>
      <c r="Y150" s="206"/>
      <c r="Z150" s="206"/>
      <c r="AA150" s="206"/>
      <c r="AB150" s="206"/>
      <c r="AC150" s="206"/>
      <c r="AD150" s="301"/>
      <c r="AE150" s="226" t="str">
        <f>IF(OR(TabC[[#This Row],[eingereichter
Betrag (€)]]=0,TabC[[#This Row],[eingereichter
Betrag (€)]]=""),"",COUNTA($M$6:$M150)-COUNTIF(($M$6:$M150),0))</f>
        <v/>
      </c>
      <c r="AF150" s="262">
        <f t="shared" ca="1" si="2"/>
        <v>0.45771545640061762</v>
      </c>
      <c r="AG150" s="262">
        <f>IF(TabC[[#This Row],[Lfd.
Nr. f.
Stich-
probe]]&lt;&gt;"",TabC[[#This Row],[Zufalls-
zahl]],0)</f>
        <v>0</v>
      </c>
      <c r="AH150" s="271">
        <f>IF(TabC[[#This Row],[Stich-
probe]]&gt;0,IF(TabC[[#This Row],[Differenz
förderfähig/
eingereicht nach Prüfung ÖIF (€)]]&lt;&gt;0,1,0),0)</f>
        <v>0</v>
      </c>
      <c r="AI150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3:35" x14ac:dyDescent="0.2">
      <c r="C151" s="226">
        <f>IF(TabC[[#This Row],[Zufalls-
zahl wenn
lfd. Nr.]]=0,0,IF(RANK(TabC[[#This Row],[Zufalls-
zahl wenn
lfd. Nr.]],TabC[Zufalls-
zahl wenn
lfd. Nr.])&lt;=TabC[[#Totals],[Zufalls-
zahl]],1,0))</f>
        <v>0</v>
      </c>
      <c r="D151" s="194" t="s">
        <v>25</v>
      </c>
      <c r="E151" s="207">
        <v>145</v>
      </c>
      <c r="F151" s="8"/>
      <c r="G151" s="37"/>
      <c r="H151" s="36"/>
      <c r="I151" s="103"/>
      <c r="J151" s="33"/>
      <c r="K151" s="33"/>
      <c r="L151" s="33"/>
      <c r="M151" s="129"/>
      <c r="N151" s="260"/>
      <c r="O151" s="269">
        <f>(TabC[[#This Row],[förderfähiger 
Betrag nach Prüfung ÖIF (€)]]-TabC[[#This Row],[eingereichter
Betrag (€)]])*IF(TabC[[#This Row],[Stich-
probe]]&gt;0,1,0)</f>
        <v>0</v>
      </c>
      <c r="P151" s="19"/>
      <c r="Q151" s="19"/>
      <c r="R151" s="19"/>
      <c r="S151" s="270"/>
      <c r="T151" s="288"/>
      <c r="U151" s="288" t="str">
        <f>IF(ISERROR(VLOOKUP(TabC[[#This Row],[Grund für Differenz]],Datenquelle!$F$3:$G$17,2,FALSE)),"",VLOOKUP(TabC[[#This Row],[Grund für Differenz]],Datenquelle!$F$3:$G$17,2,FALSE))</f>
        <v/>
      </c>
      <c r="V151" s="270"/>
      <c r="W151" s="206"/>
      <c r="X151" s="206"/>
      <c r="Y151" s="206"/>
      <c r="Z151" s="206"/>
      <c r="AA151" s="206"/>
      <c r="AB151" s="206"/>
      <c r="AC151" s="206"/>
      <c r="AD151" s="301"/>
      <c r="AE151" s="226" t="str">
        <f>IF(OR(TabC[[#This Row],[eingereichter
Betrag (€)]]=0,TabC[[#This Row],[eingereichter
Betrag (€)]]=""),"",COUNTA($M$6:$M151)-COUNTIF(($M$6:$M151),0))</f>
        <v/>
      </c>
      <c r="AF151" s="262">
        <f t="shared" ca="1" si="2"/>
        <v>0.34051524975661396</v>
      </c>
      <c r="AG151" s="262">
        <f>IF(TabC[[#This Row],[Lfd.
Nr. f.
Stich-
probe]]&lt;&gt;"",TabC[[#This Row],[Zufalls-
zahl]],0)</f>
        <v>0</v>
      </c>
      <c r="AH151" s="271">
        <f>IF(TabC[[#This Row],[Stich-
probe]]&gt;0,IF(TabC[[#This Row],[Differenz
förderfähig/
eingereicht nach Prüfung ÖIF (€)]]&lt;&gt;0,1,0),0)</f>
        <v>0</v>
      </c>
      <c r="AI151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3:35" x14ac:dyDescent="0.2">
      <c r="C152" s="226">
        <f>IF(TabC[[#This Row],[Zufalls-
zahl wenn
lfd. Nr.]]=0,0,IF(RANK(TabC[[#This Row],[Zufalls-
zahl wenn
lfd. Nr.]],TabC[Zufalls-
zahl wenn
lfd. Nr.])&lt;=TabC[[#Totals],[Zufalls-
zahl]],1,0))</f>
        <v>0</v>
      </c>
      <c r="D152" s="194" t="s">
        <v>25</v>
      </c>
      <c r="E152" s="207">
        <v>146</v>
      </c>
      <c r="F152" s="8"/>
      <c r="G152" s="37"/>
      <c r="H152" s="36"/>
      <c r="I152" s="103"/>
      <c r="J152" s="33"/>
      <c r="K152" s="33"/>
      <c r="L152" s="33"/>
      <c r="M152" s="129"/>
      <c r="N152" s="260"/>
      <c r="O152" s="269">
        <f>(TabC[[#This Row],[förderfähiger 
Betrag nach Prüfung ÖIF (€)]]-TabC[[#This Row],[eingereichter
Betrag (€)]])*IF(TabC[[#This Row],[Stich-
probe]]&gt;0,1,0)</f>
        <v>0</v>
      </c>
      <c r="P152" s="19"/>
      <c r="Q152" s="19"/>
      <c r="R152" s="19"/>
      <c r="S152" s="270"/>
      <c r="T152" s="288"/>
      <c r="U152" s="288" t="str">
        <f>IF(ISERROR(VLOOKUP(TabC[[#This Row],[Grund für Differenz]],Datenquelle!$F$3:$G$17,2,FALSE)),"",VLOOKUP(TabC[[#This Row],[Grund für Differenz]],Datenquelle!$F$3:$G$17,2,FALSE))</f>
        <v/>
      </c>
      <c r="V152" s="270"/>
      <c r="W152" s="206"/>
      <c r="X152" s="206"/>
      <c r="Y152" s="206"/>
      <c r="Z152" s="206"/>
      <c r="AA152" s="206"/>
      <c r="AB152" s="206"/>
      <c r="AC152" s="206"/>
      <c r="AD152" s="301"/>
      <c r="AE152" s="226" t="str">
        <f>IF(OR(TabC[[#This Row],[eingereichter
Betrag (€)]]=0,TabC[[#This Row],[eingereichter
Betrag (€)]]=""),"",COUNTA($M$6:$M152)-COUNTIF(($M$6:$M152),0))</f>
        <v/>
      </c>
      <c r="AF152" s="262">
        <f t="shared" ca="1" si="2"/>
        <v>0.64134860672368388</v>
      </c>
      <c r="AG152" s="262">
        <f>IF(TabC[[#This Row],[Lfd.
Nr. f.
Stich-
probe]]&lt;&gt;"",TabC[[#This Row],[Zufalls-
zahl]],0)</f>
        <v>0</v>
      </c>
      <c r="AH152" s="271">
        <f>IF(TabC[[#This Row],[Stich-
probe]]&gt;0,IF(TabC[[#This Row],[Differenz
förderfähig/
eingereicht nach Prüfung ÖIF (€)]]&lt;&gt;0,1,0),0)</f>
        <v>0</v>
      </c>
      <c r="AI152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3:35" x14ac:dyDescent="0.2">
      <c r="C153" s="226">
        <f>IF(TabC[[#This Row],[Zufalls-
zahl wenn
lfd. Nr.]]=0,0,IF(RANK(TabC[[#This Row],[Zufalls-
zahl wenn
lfd. Nr.]],TabC[Zufalls-
zahl wenn
lfd. Nr.])&lt;=TabC[[#Totals],[Zufalls-
zahl]],1,0))</f>
        <v>0</v>
      </c>
      <c r="D153" s="194" t="s">
        <v>25</v>
      </c>
      <c r="E153" s="207">
        <v>147</v>
      </c>
      <c r="F153" s="8"/>
      <c r="G153" s="37"/>
      <c r="H153" s="36"/>
      <c r="I153" s="103"/>
      <c r="J153" s="33"/>
      <c r="K153" s="33"/>
      <c r="L153" s="33"/>
      <c r="M153" s="129"/>
      <c r="N153" s="260"/>
      <c r="O153" s="269">
        <f>(TabC[[#This Row],[förderfähiger 
Betrag nach Prüfung ÖIF (€)]]-TabC[[#This Row],[eingereichter
Betrag (€)]])*IF(TabC[[#This Row],[Stich-
probe]]&gt;0,1,0)</f>
        <v>0</v>
      </c>
      <c r="P153" s="19"/>
      <c r="Q153" s="19"/>
      <c r="R153" s="19"/>
      <c r="S153" s="270"/>
      <c r="T153" s="288"/>
      <c r="U153" s="288" t="str">
        <f>IF(ISERROR(VLOOKUP(TabC[[#This Row],[Grund für Differenz]],Datenquelle!$F$3:$G$17,2,FALSE)),"",VLOOKUP(TabC[[#This Row],[Grund für Differenz]],Datenquelle!$F$3:$G$17,2,FALSE))</f>
        <v/>
      </c>
      <c r="V153" s="270"/>
      <c r="W153" s="206"/>
      <c r="X153" s="206"/>
      <c r="Y153" s="206"/>
      <c r="Z153" s="206"/>
      <c r="AA153" s="206"/>
      <c r="AB153" s="206"/>
      <c r="AC153" s="206"/>
      <c r="AD153" s="301"/>
      <c r="AE153" s="226" t="str">
        <f>IF(OR(TabC[[#This Row],[eingereichter
Betrag (€)]]=0,TabC[[#This Row],[eingereichter
Betrag (€)]]=""),"",COUNTA($M$6:$M153)-COUNTIF(($M$6:$M153),0))</f>
        <v/>
      </c>
      <c r="AF153" s="262">
        <f t="shared" ca="1" si="2"/>
        <v>0.66526613234491061</v>
      </c>
      <c r="AG153" s="262">
        <f>IF(TabC[[#This Row],[Lfd.
Nr. f.
Stich-
probe]]&lt;&gt;"",TabC[[#This Row],[Zufalls-
zahl]],0)</f>
        <v>0</v>
      </c>
      <c r="AH153" s="271">
        <f>IF(TabC[[#This Row],[Stich-
probe]]&gt;0,IF(TabC[[#This Row],[Differenz
förderfähig/
eingereicht nach Prüfung ÖIF (€)]]&lt;&gt;0,1,0),0)</f>
        <v>0</v>
      </c>
      <c r="AI153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3:35" x14ac:dyDescent="0.2">
      <c r="C154" s="226">
        <f>IF(TabC[[#This Row],[Zufalls-
zahl wenn
lfd. Nr.]]=0,0,IF(RANK(TabC[[#This Row],[Zufalls-
zahl wenn
lfd. Nr.]],TabC[Zufalls-
zahl wenn
lfd. Nr.])&lt;=TabC[[#Totals],[Zufalls-
zahl]],1,0))</f>
        <v>0</v>
      </c>
      <c r="D154" s="194" t="s">
        <v>25</v>
      </c>
      <c r="E154" s="207">
        <v>148</v>
      </c>
      <c r="F154" s="8"/>
      <c r="G154" s="37"/>
      <c r="H154" s="36"/>
      <c r="I154" s="103"/>
      <c r="J154" s="33"/>
      <c r="K154" s="33"/>
      <c r="L154" s="33"/>
      <c r="M154" s="129"/>
      <c r="N154" s="260"/>
      <c r="O154" s="269">
        <f>(TabC[[#This Row],[förderfähiger 
Betrag nach Prüfung ÖIF (€)]]-TabC[[#This Row],[eingereichter
Betrag (€)]])*IF(TabC[[#This Row],[Stich-
probe]]&gt;0,1,0)</f>
        <v>0</v>
      </c>
      <c r="P154" s="19"/>
      <c r="Q154" s="19"/>
      <c r="R154" s="19"/>
      <c r="S154" s="270"/>
      <c r="T154" s="288"/>
      <c r="U154" s="288" t="str">
        <f>IF(ISERROR(VLOOKUP(TabC[[#This Row],[Grund für Differenz]],Datenquelle!$F$3:$G$17,2,FALSE)),"",VLOOKUP(TabC[[#This Row],[Grund für Differenz]],Datenquelle!$F$3:$G$17,2,FALSE))</f>
        <v/>
      </c>
      <c r="V154" s="270"/>
      <c r="W154" s="206"/>
      <c r="X154" s="206"/>
      <c r="Y154" s="206"/>
      <c r="Z154" s="206"/>
      <c r="AA154" s="206"/>
      <c r="AB154" s="206"/>
      <c r="AC154" s="206"/>
      <c r="AD154" s="301"/>
      <c r="AE154" s="226" t="str">
        <f>IF(OR(TabC[[#This Row],[eingereichter
Betrag (€)]]=0,TabC[[#This Row],[eingereichter
Betrag (€)]]=""),"",COUNTA($M$6:$M154)-COUNTIF(($M$6:$M154),0))</f>
        <v/>
      </c>
      <c r="AF154" s="262">
        <f t="shared" ca="1" si="2"/>
        <v>0.25324344289088419</v>
      </c>
      <c r="AG154" s="262">
        <f>IF(TabC[[#This Row],[Lfd.
Nr. f.
Stich-
probe]]&lt;&gt;"",TabC[[#This Row],[Zufalls-
zahl]],0)</f>
        <v>0</v>
      </c>
      <c r="AH154" s="271">
        <f>IF(TabC[[#This Row],[Stich-
probe]]&gt;0,IF(TabC[[#This Row],[Differenz
förderfähig/
eingereicht nach Prüfung ÖIF (€)]]&lt;&gt;0,1,0),0)</f>
        <v>0</v>
      </c>
      <c r="AI154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3:35" x14ac:dyDescent="0.2">
      <c r="C155" s="226">
        <f>IF(TabC[[#This Row],[Zufalls-
zahl wenn
lfd. Nr.]]=0,0,IF(RANK(TabC[[#This Row],[Zufalls-
zahl wenn
lfd. Nr.]],TabC[Zufalls-
zahl wenn
lfd. Nr.])&lt;=TabC[[#Totals],[Zufalls-
zahl]],1,0))</f>
        <v>0</v>
      </c>
      <c r="D155" s="194" t="s">
        <v>25</v>
      </c>
      <c r="E155" s="207">
        <v>149</v>
      </c>
      <c r="F155" s="8"/>
      <c r="G155" s="37"/>
      <c r="H155" s="36"/>
      <c r="I155" s="103"/>
      <c r="J155" s="33"/>
      <c r="K155" s="33"/>
      <c r="L155" s="33"/>
      <c r="M155" s="129"/>
      <c r="N155" s="260"/>
      <c r="O155" s="269">
        <f>(TabC[[#This Row],[förderfähiger 
Betrag nach Prüfung ÖIF (€)]]-TabC[[#This Row],[eingereichter
Betrag (€)]])*IF(TabC[[#This Row],[Stich-
probe]]&gt;0,1,0)</f>
        <v>0</v>
      </c>
      <c r="P155" s="19"/>
      <c r="Q155" s="19"/>
      <c r="R155" s="19"/>
      <c r="S155" s="270"/>
      <c r="T155" s="288"/>
      <c r="U155" s="288" t="str">
        <f>IF(ISERROR(VLOOKUP(TabC[[#This Row],[Grund für Differenz]],Datenquelle!$F$3:$G$17,2,FALSE)),"",VLOOKUP(TabC[[#This Row],[Grund für Differenz]],Datenquelle!$F$3:$G$17,2,FALSE))</f>
        <v/>
      </c>
      <c r="V155" s="270"/>
      <c r="W155" s="206"/>
      <c r="X155" s="206"/>
      <c r="Y155" s="206"/>
      <c r="Z155" s="206"/>
      <c r="AA155" s="206"/>
      <c r="AB155" s="206"/>
      <c r="AC155" s="206"/>
      <c r="AD155" s="301"/>
      <c r="AE155" s="226" t="str">
        <f>IF(OR(TabC[[#This Row],[eingereichter
Betrag (€)]]=0,TabC[[#This Row],[eingereichter
Betrag (€)]]=""),"",COUNTA($M$6:$M155)-COUNTIF(($M$6:$M155),0))</f>
        <v/>
      </c>
      <c r="AF155" s="262">
        <f t="shared" ca="1" si="2"/>
        <v>0.56646422554171993</v>
      </c>
      <c r="AG155" s="262">
        <f>IF(TabC[[#This Row],[Lfd.
Nr. f.
Stich-
probe]]&lt;&gt;"",TabC[[#This Row],[Zufalls-
zahl]],0)</f>
        <v>0</v>
      </c>
      <c r="AH155" s="271">
        <f>IF(TabC[[#This Row],[Stich-
probe]]&gt;0,IF(TabC[[#This Row],[Differenz
förderfähig/
eingereicht nach Prüfung ÖIF (€)]]&lt;&gt;0,1,0),0)</f>
        <v>0</v>
      </c>
      <c r="AI155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3:35" x14ac:dyDescent="0.2">
      <c r="C156" s="226">
        <f>IF(TabC[[#This Row],[Zufalls-
zahl wenn
lfd. Nr.]]=0,0,IF(RANK(TabC[[#This Row],[Zufalls-
zahl wenn
lfd. Nr.]],TabC[Zufalls-
zahl wenn
lfd. Nr.])&lt;=TabC[[#Totals],[Zufalls-
zahl]],1,0))</f>
        <v>0</v>
      </c>
      <c r="D156" s="194" t="s">
        <v>25</v>
      </c>
      <c r="E156" s="207">
        <v>150</v>
      </c>
      <c r="F156" s="8"/>
      <c r="G156" s="37"/>
      <c r="H156" s="36"/>
      <c r="I156" s="103"/>
      <c r="J156" s="33"/>
      <c r="K156" s="33"/>
      <c r="L156" s="33"/>
      <c r="M156" s="129"/>
      <c r="N156" s="260"/>
      <c r="O156" s="269">
        <f>(TabC[[#This Row],[förderfähiger 
Betrag nach Prüfung ÖIF (€)]]-TabC[[#This Row],[eingereichter
Betrag (€)]])*IF(TabC[[#This Row],[Stich-
probe]]&gt;0,1,0)</f>
        <v>0</v>
      </c>
      <c r="P156" s="19"/>
      <c r="Q156" s="19"/>
      <c r="R156" s="19"/>
      <c r="S156" s="270"/>
      <c r="T156" s="288"/>
      <c r="U156" s="288" t="str">
        <f>IF(ISERROR(VLOOKUP(TabC[[#This Row],[Grund für Differenz]],Datenquelle!$F$3:$G$17,2,FALSE)),"",VLOOKUP(TabC[[#This Row],[Grund für Differenz]],Datenquelle!$F$3:$G$17,2,FALSE))</f>
        <v/>
      </c>
      <c r="V156" s="270"/>
      <c r="W156" s="206"/>
      <c r="X156" s="206"/>
      <c r="Y156" s="206"/>
      <c r="Z156" s="206"/>
      <c r="AA156" s="206"/>
      <c r="AB156" s="206"/>
      <c r="AC156" s="206"/>
      <c r="AD156" s="301"/>
      <c r="AE156" s="226" t="str">
        <f>IF(OR(TabC[[#This Row],[eingereichter
Betrag (€)]]=0,TabC[[#This Row],[eingereichter
Betrag (€)]]=""),"",COUNTA($M$6:$M156)-COUNTIF(($M$6:$M156),0))</f>
        <v/>
      </c>
      <c r="AF156" s="262">
        <f t="shared" ca="1" si="2"/>
        <v>0.40315441631313675</v>
      </c>
      <c r="AG156" s="262">
        <f>IF(TabC[[#This Row],[Lfd.
Nr. f.
Stich-
probe]]&lt;&gt;"",TabC[[#This Row],[Zufalls-
zahl]],0)</f>
        <v>0</v>
      </c>
      <c r="AH156" s="271">
        <f>IF(TabC[[#This Row],[Stich-
probe]]&gt;0,IF(TabC[[#This Row],[Differenz
förderfähig/
eingereicht nach Prüfung ÖIF (€)]]&lt;&gt;0,1,0),0)</f>
        <v>0</v>
      </c>
      <c r="AI156" s="272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3:35" x14ac:dyDescent="0.2">
      <c r="C157" s="273">
        <f>COUNTIF(TabC[Stich-
probe],"&gt;0")</f>
        <v>0</v>
      </c>
      <c r="D157" s="273"/>
      <c r="E157" s="273"/>
      <c r="F157" s="274"/>
      <c r="G157" s="289"/>
      <c r="H157" s="276"/>
      <c r="I157" s="188"/>
      <c r="J157" s="275"/>
      <c r="K157" s="275"/>
      <c r="L157" s="275"/>
      <c r="M157" s="276">
        <f>ROUND(SUM(TabC[eingereichter
Betrag (€)]),2)</f>
        <v>0</v>
      </c>
      <c r="N157" s="277">
        <f>ROUND(SUM(TabC[förderfähiger 
Betrag nach Prüfung ÖIF (€)]),2)</f>
        <v>0</v>
      </c>
      <c r="O157" s="277">
        <f>ROUND(SUM(TabC[Differenz
förderfähig/
eingereicht nach Prüfung ÖIF (€)]),2)</f>
        <v>0</v>
      </c>
      <c r="P157" s="278"/>
      <c r="Q157" s="278"/>
      <c r="R157" s="278"/>
      <c r="S157" s="279"/>
      <c r="T157" s="280"/>
      <c r="U157" s="280"/>
      <c r="V157" s="279"/>
      <c r="W157" s="281"/>
      <c r="X157" s="281"/>
      <c r="Y157" s="281"/>
      <c r="Z157" s="281"/>
      <c r="AA157" s="281"/>
      <c r="AB157" s="281"/>
      <c r="AC157" s="281"/>
      <c r="AD157" s="307"/>
      <c r="AE157" s="280">
        <f>COUNTIF(TabC[Lfd.
Nr. f.
Stich-
probe],"&gt;0")</f>
        <v>0</v>
      </c>
      <c r="AF157" s="282">
        <f>Stichprobe!E18</f>
        <v>0</v>
      </c>
      <c r="AG157" s="283">
        <f>COUNTIF(TabC[Zufalls-
zahl wenn
lfd. Nr.],"&gt;0")</f>
        <v>0</v>
      </c>
      <c r="AH157" s="284">
        <f>SUM(TabC[Fehler
(wenn
geprüft)])</f>
        <v>0</v>
      </c>
      <c r="AI157" s="285">
        <f>IF(TabC[[#Totals],[Fehler
(wenn
geprüft)]]=0,0,SUM(TabC[Fehler-
quote (wenn geprüft)])/TabC[[#Totals],[Fehler
(wenn
geprüft)]])</f>
        <v>0</v>
      </c>
    </row>
  </sheetData>
  <sheetProtection algorithmName="SHA-512" hashValue="9K0I7HVTuWF+lgGcWk1NjQl9lH7UGeSUzQNw0ZK4tyQJiWIEdA87bhy/nJpa9Uo6rcayBo0gWQWLz7Wfu/Dbjg==" saltValue="w+KRe+tXdE17Gl3I+7Iwaw==" spinCount="100000" sheet="1" objects="1" scenarios="1" formatCells="0" selectLockedCells="1"/>
  <conditionalFormatting sqref="C7:C156 C158:C100050">
    <cfRule type="expression" dxfId="215" priority="3">
      <formula>$C7=0</formula>
    </cfRule>
  </conditionalFormatting>
  <conditionalFormatting sqref="W6:AD10050">
    <cfRule type="cellIs" dxfId="214" priority="2" operator="equal">
      <formula>"nein"</formula>
    </cfRule>
  </conditionalFormatting>
  <conditionalFormatting sqref="U1:U1048576">
    <cfRule type="cellIs" dxfId="213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">
    <tabColor theme="4" tint="0.39997558519241921"/>
    <pageSetUpPr fitToPage="1"/>
  </sheetPr>
  <dimension ref="A1:AY21"/>
  <sheetViews>
    <sheetView showGridLines="0" topLeftCell="AY2" zoomScaleNormal="100" workbookViewId="0">
      <selection activeCell="M30" sqref="M30"/>
    </sheetView>
  </sheetViews>
  <sheetFormatPr baseColWidth="10" defaultColWidth="10.85546875" defaultRowHeight="18.75" customHeight="1" outlineLevelCol="2" x14ac:dyDescent="0.2"/>
  <cols>
    <col min="1" max="2" width="2.7109375" style="10" hidden="1" customWidth="1" outlineLevel="1"/>
    <col min="3" max="3" width="36.5703125" style="10" hidden="1" customWidth="1" outlineLevel="2"/>
    <col min="4" max="4" width="14.42578125" style="10" hidden="1" customWidth="1" outlineLevel="2"/>
    <col min="5" max="5" width="11.42578125" style="10" hidden="1" customWidth="1" outlineLevel="2"/>
    <col min="6" max="6" width="10.5703125" style="10" hidden="1" customWidth="1" outlineLevel="2"/>
    <col min="7" max="10" width="10" style="10" hidden="1" customWidth="1" outlineLevel="2"/>
    <col min="11" max="11" width="15.5703125" style="10" hidden="1" customWidth="1" outlineLevel="2"/>
    <col min="12" max="12" width="16" style="10" hidden="1" customWidth="1" outlineLevel="1"/>
    <col min="13" max="13" width="16.5703125" style="10" hidden="1" customWidth="1" outlineLevel="2"/>
    <col min="14" max="14" width="8.85546875" style="10" hidden="1" customWidth="1" outlineLevel="2"/>
    <col min="15" max="15" width="15.140625" style="10" hidden="1" customWidth="1" outlineLevel="2"/>
    <col min="16" max="16" width="8.85546875" style="10" hidden="1" customWidth="1" outlineLevel="2"/>
    <col min="17" max="17" width="1.7109375" style="10" hidden="1" customWidth="1" outlineLevel="2"/>
    <col min="18" max="18" width="9.7109375" style="10" hidden="1" customWidth="1" outlineLevel="2"/>
    <col min="19" max="19" width="1.7109375" style="10" hidden="1" customWidth="1" outlineLevel="2"/>
    <col min="20" max="20" width="10.85546875" style="10" hidden="1" customWidth="1" outlineLevel="2"/>
    <col min="21" max="21" width="13.7109375" style="10" hidden="1" customWidth="1" outlineLevel="2"/>
    <col min="22" max="23" width="8.85546875" style="10" hidden="1" customWidth="1" outlineLevel="2"/>
    <col min="24" max="24" width="1.7109375" style="10" hidden="1" customWidth="1" outlineLevel="2"/>
    <col min="25" max="25" width="10.85546875" style="10" hidden="1" customWidth="1" outlineLevel="2"/>
    <col min="26" max="26" width="13.7109375" style="10" hidden="1" customWidth="1" outlineLevel="2"/>
    <col min="27" max="27" width="8.85546875" style="10" hidden="1" customWidth="1" outlineLevel="2"/>
    <col min="28" max="28" width="9.7109375" style="10" hidden="1" customWidth="1" outlineLevel="2"/>
    <col min="29" max="29" width="1.7109375" style="10" hidden="1" customWidth="1" outlineLevel="2"/>
    <col min="30" max="30" width="10.85546875" style="10" hidden="1" customWidth="1" outlineLevel="2"/>
    <col min="31" max="31" width="13.7109375" style="10" hidden="1" customWidth="1" outlineLevel="2"/>
    <col min="32" max="32" width="10.7109375" style="10" hidden="1" customWidth="1" outlineLevel="2"/>
    <col min="33" max="33" width="9.7109375" style="10" hidden="1" customWidth="1" outlineLevel="2"/>
    <col min="34" max="34" width="1.7109375" style="10" hidden="1" customWidth="1" outlineLevel="2"/>
    <col min="35" max="35" width="10.85546875" style="10" hidden="1" customWidth="1" outlineLevel="2"/>
    <col min="36" max="36" width="13.7109375" style="10" hidden="1" customWidth="1" outlineLevel="2"/>
    <col min="37" max="37" width="10.7109375" style="10" hidden="1" customWidth="1" outlineLevel="2"/>
    <col min="38" max="38" width="9.7109375" style="10" hidden="1" customWidth="1" outlineLevel="2"/>
    <col min="39" max="39" width="1.7109375" style="10" hidden="1" customWidth="1" outlineLevel="2"/>
    <col min="40" max="40" width="10.85546875" style="10" hidden="1" customWidth="1" outlineLevel="2"/>
    <col min="41" max="41" width="13.7109375" style="10" hidden="1" customWidth="1" outlineLevel="2"/>
    <col min="42" max="42" width="10.7109375" style="10" hidden="1" customWidth="1" outlineLevel="2"/>
    <col min="43" max="43" width="9.7109375" style="10" hidden="1" customWidth="1" outlineLevel="2"/>
    <col min="44" max="44" width="1.7109375" style="10" hidden="1" customWidth="1" outlineLevel="2"/>
    <col min="45" max="45" width="10.85546875" style="10" hidden="1" customWidth="1" outlineLevel="2"/>
    <col min="46" max="46" width="13.7109375" style="10" hidden="1" customWidth="1" outlineLevel="2"/>
    <col min="47" max="47" width="10.7109375" style="10" hidden="1" customWidth="1" outlineLevel="2"/>
    <col min="48" max="48" width="3.7109375" style="10" hidden="1" customWidth="1" outlineLevel="1"/>
    <col min="49" max="49" width="3.85546875" style="10" hidden="1" customWidth="1" outlineLevel="1"/>
    <col min="50" max="50" width="10.85546875" style="10" hidden="1" customWidth="1" outlineLevel="1"/>
    <col min="51" max="51" width="10.85546875" style="10" customWidth="1" collapsed="1"/>
    <col min="52" max="58" width="10.85546875" style="10" customWidth="1"/>
    <col min="59" max="16384" width="10.85546875" style="10"/>
  </cols>
  <sheetData>
    <row r="1" spans="3:47" ht="18.75" customHeight="1" x14ac:dyDescent="0.2">
      <c r="C1" s="49" t="str">
        <f>IF(Deckblatt!D7="","","Projektnummer: " &amp; Deckblatt!D6 &amp; ", Projektträger: " &amp; Deckblatt!D7)</f>
        <v/>
      </c>
      <c r="G1" s="48"/>
      <c r="H1" s="48"/>
      <c r="I1" s="48"/>
      <c r="J1" s="48"/>
      <c r="K1" s="48"/>
    </row>
    <row r="3" spans="3:47" ht="39" customHeight="1" x14ac:dyDescent="0.2">
      <c r="C3" s="407" t="s">
        <v>274</v>
      </c>
      <c r="D3" s="407"/>
      <c r="E3" s="407"/>
      <c r="F3" s="407"/>
      <c r="G3" s="407"/>
      <c r="H3" s="407"/>
      <c r="I3" s="407"/>
      <c r="J3" s="407"/>
      <c r="K3" s="407"/>
    </row>
    <row r="5" spans="3:47" ht="36" customHeight="1" x14ac:dyDescent="0.2">
      <c r="C5" s="160" t="s">
        <v>32</v>
      </c>
      <c r="D5" s="135" t="s">
        <v>33</v>
      </c>
      <c r="E5" s="135" t="s">
        <v>236</v>
      </c>
      <c r="F5" s="135" t="s">
        <v>237</v>
      </c>
      <c r="G5" s="135" t="s">
        <v>34</v>
      </c>
      <c r="H5" s="86"/>
      <c r="I5" s="408" t="s">
        <v>243</v>
      </c>
      <c r="J5" s="408"/>
      <c r="K5" s="408"/>
    </row>
    <row r="6" spans="3:47" ht="18.75" customHeight="1" x14ac:dyDescent="0.2">
      <c r="C6" s="13" t="s">
        <v>35</v>
      </c>
      <c r="D6" s="91">
        <v>50</v>
      </c>
      <c r="E6" s="91">
        <f>ROUNDUP(MIN(MAX(D6,TabStichprobe[[#Totals],[Anzahl der
eingereichten Belege]]*D7,1),TabStichprobe[[#Totals],[Anzahl der
eingereichten Belege]]),0)</f>
        <v>0</v>
      </c>
      <c r="F6" s="91">
        <f>TabStichprobe[[#Totals],[Zu
prüfende Belege]]</f>
        <v>0</v>
      </c>
      <c r="G6" s="91">
        <f>TabStichprobe[[#Totals],[geprüfte Belege gesamt]]</f>
        <v>0</v>
      </c>
      <c r="H6" s="6"/>
      <c r="I6" s="409" t="s">
        <v>244</v>
      </c>
      <c r="J6" s="409"/>
      <c r="K6" s="47">
        <f>Overview!I31</f>
        <v>0</v>
      </c>
    </row>
    <row r="7" spans="3:47" ht="18.75" customHeight="1" x14ac:dyDescent="0.2">
      <c r="C7" s="13" t="s">
        <v>36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86"/>
      <c r="I7" s="409" t="s">
        <v>30</v>
      </c>
      <c r="J7" s="409"/>
      <c r="K7" s="47">
        <f>Overview!L31</f>
        <v>0</v>
      </c>
    </row>
    <row r="8" spans="3:47" ht="18.75" customHeight="1" x14ac:dyDescent="0.2">
      <c r="H8" s="86"/>
      <c r="I8" s="409" t="s">
        <v>31</v>
      </c>
      <c r="J8" s="409"/>
      <c r="K8" s="47">
        <f>K6-K7</f>
        <v>0</v>
      </c>
    </row>
    <row r="9" spans="3:47" ht="18.75" customHeight="1" x14ac:dyDescent="0.2">
      <c r="I9" s="406" t="s">
        <v>243</v>
      </c>
      <c r="J9" s="406"/>
      <c r="K9" s="162">
        <f>IF(K6=0,0,K8/K6)</f>
        <v>0</v>
      </c>
    </row>
    <row r="11" spans="3:47" ht="56.25" x14ac:dyDescent="0.2">
      <c r="C11" s="163" t="s">
        <v>75</v>
      </c>
      <c r="D11" s="164" t="s">
        <v>121</v>
      </c>
      <c r="E11" s="164" t="s">
        <v>48</v>
      </c>
      <c r="F11" s="164" t="s">
        <v>194</v>
      </c>
      <c r="G11" s="164" t="s">
        <v>196</v>
      </c>
      <c r="H11" s="165" t="s">
        <v>193</v>
      </c>
      <c r="I11" s="165" t="s">
        <v>195</v>
      </c>
      <c r="J11" s="165" t="s">
        <v>198</v>
      </c>
      <c r="K11" s="165" t="s">
        <v>197</v>
      </c>
      <c r="L11" s="112" t="s">
        <v>71</v>
      </c>
      <c r="M11" s="166" t="s">
        <v>37</v>
      </c>
      <c r="N11" s="164" t="s">
        <v>38</v>
      </c>
      <c r="O11" s="166" t="s">
        <v>39</v>
      </c>
      <c r="P11" s="164" t="s">
        <v>40</v>
      </c>
      <c r="Q11" s="112" t="s">
        <v>72</v>
      </c>
      <c r="R11" s="164" t="s">
        <v>41</v>
      </c>
      <c r="S11" s="112" t="s">
        <v>78</v>
      </c>
      <c r="T11" s="164" t="s">
        <v>42</v>
      </c>
      <c r="U11" s="164" t="s">
        <v>43</v>
      </c>
      <c r="V11" s="164" t="s">
        <v>83</v>
      </c>
      <c r="W11" s="164" t="s">
        <v>44</v>
      </c>
      <c r="X11" s="112" t="s">
        <v>73</v>
      </c>
      <c r="Y11" s="164" t="s">
        <v>219</v>
      </c>
      <c r="Z11" s="164" t="s">
        <v>214</v>
      </c>
      <c r="AA11" s="164" t="s">
        <v>84</v>
      </c>
      <c r="AB11" s="164" t="s">
        <v>45</v>
      </c>
      <c r="AC11" s="112" t="s">
        <v>79</v>
      </c>
      <c r="AD11" s="164" t="s">
        <v>220</v>
      </c>
      <c r="AE11" s="164" t="s">
        <v>215</v>
      </c>
      <c r="AF11" s="164" t="s">
        <v>85</v>
      </c>
      <c r="AG11" s="164" t="s">
        <v>46</v>
      </c>
      <c r="AH11" s="112" t="s">
        <v>80</v>
      </c>
      <c r="AI11" s="164" t="s">
        <v>221</v>
      </c>
      <c r="AJ11" s="164" t="s">
        <v>216</v>
      </c>
      <c r="AK11" s="164" t="s">
        <v>86</v>
      </c>
      <c r="AL11" s="164" t="s">
        <v>47</v>
      </c>
      <c r="AM11" s="112" t="s">
        <v>81</v>
      </c>
      <c r="AN11" s="164" t="s">
        <v>222</v>
      </c>
      <c r="AO11" s="164" t="s">
        <v>217</v>
      </c>
      <c r="AP11" s="164" t="s">
        <v>87</v>
      </c>
      <c r="AQ11" s="164" t="s">
        <v>204</v>
      </c>
      <c r="AR11" s="112" t="s">
        <v>82</v>
      </c>
      <c r="AS11" s="164" t="s">
        <v>223</v>
      </c>
      <c r="AT11" s="164" t="s">
        <v>218</v>
      </c>
      <c r="AU11" s="164" t="s">
        <v>88</v>
      </c>
    </row>
    <row r="12" spans="3:47" ht="18.75" customHeight="1" x14ac:dyDescent="0.2">
      <c r="C12" s="12" t="s">
        <v>51</v>
      </c>
      <c r="D12" s="88">
        <f>TabA1[[#Totals],[Lfd.
Nr. f.
Stich-
probe]]</f>
        <v>0</v>
      </c>
      <c r="E12" s="168">
        <f>MIN(D12,ROUNDUP(AQ12+($E$6-TabStichprobe[[#Totals],[Zu
prüfende Belege V6]])*AU12,0))</f>
        <v>0</v>
      </c>
      <c r="F12" s="168">
        <f>COUNTIF(TabA1[Stich-
probe],1)</f>
        <v>0</v>
      </c>
      <c r="G12" s="88">
        <f>COUNTIFS(TabA1[Stich-
probe],1,TabA1[Fehler
(wenn
geprüft)],"&gt;0")</f>
        <v>0</v>
      </c>
      <c r="H12" s="169">
        <f>COUNTIF(TabA1[Stich-
probe],2)</f>
        <v>0</v>
      </c>
      <c r="I12" s="88">
        <f>COUNTIFS(TabA1[Stich-
probe],2,TabA1[Fehler
(wenn
geprüft)],"&gt;0")</f>
        <v>0</v>
      </c>
      <c r="J12" s="169">
        <f>TabStichprobe[[#This Row],[zusätzlich geprüfte Belege]]+TabStichprobe[[#This Row],[geprüfte Belege Zufallsstichprobe]]</f>
        <v>0</v>
      </c>
      <c r="K12" s="89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88">
        <f>D12-R12</f>
        <v>0</v>
      </c>
      <c r="U12" s="1">
        <f>IF(T12&gt;0,O12,0)</f>
        <v>0</v>
      </c>
      <c r="V12" s="3">
        <f>IF(SUBTOTAL(9,$U$12:$U$18)=0,0,U12/SUBTOTAL(9,$U$12:$U$18))</f>
        <v>0</v>
      </c>
      <c r="W12" s="6">
        <f>MIN(D12,ROUNDUP(R12+($E$6-TabStichprobe[[#Totals],[Zu
prüfende Belege V1]])*V12,0))</f>
        <v>0</v>
      </c>
      <c r="X12" s="16"/>
      <c r="Y12" s="6">
        <f t="shared" ref="Y12:Y18" si="0">D12-W12</f>
        <v>0</v>
      </c>
      <c r="Z12" s="1">
        <f t="shared" ref="Z12:Z18" si="1">IF(Y12&gt;0,O12,0)</f>
        <v>0</v>
      </c>
      <c r="AA12" s="3">
        <f t="shared" ref="AA12:AA18" si="2">IF(SUBTOTAL(9,$Z$12:$Z$18)=0,0,Z12/SUBTOTAL(9,$Z$12:$Z$18))</f>
        <v>0</v>
      </c>
      <c r="AB12" s="6">
        <f>MIN(D12,ROUNDUP(W12+($E$6-TabStichprobe[[#Totals],[Zu
prüfende Belege V2]])*AA12,0))</f>
        <v>0</v>
      </c>
      <c r="AC12" s="16"/>
      <c r="AD12" s="6">
        <f t="shared" ref="AD12:AD18" si="3">D12-AB12</f>
        <v>0</v>
      </c>
      <c r="AE12" s="1">
        <f t="shared" ref="AE12:AE18" si="4">IF(AD12&gt;0,O12,0)</f>
        <v>0</v>
      </c>
      <c r="AF12" s="3">
        <f t="shared" ref="AF12:AF18" si="5">IF(SUBTOTAL(9,$AE$12:$AE$18)=0,0,AE12/SUBTOTAL(9,$AE$12:$AE$18))</f>
        <v>0</v>
      </c>
      <c r="AG12" s="6">
        <f>MIN(D12,ROUNDUP(AB12+($E$6-TabStichprobe[[#Totals],[Zu
prüfende Belege V3]])*AF12,0))</f>
        <v>0</v>
      </c>
      <c r="AH12" s="16"/>
      <c r="AI12" s="6">
        <f t="shared" ref="AI12:AI18" si="6">D12-AG12</f>
        <v>0</v>
      </c>
      <c r="AJ12" s="1">
        <f t="shared" ref="AJ12:AJ18" si="7">IF(AI12&gt;0,O12,0)</f>
        <v>0</v>
      </c>
      <c r="AK12" s="3">
        <f t="shared" ref="AK12:AK18" si="8">IF(SUBTOTAL(9,$AJ$12:$AJ$18)=0,0,AJ12/SUBTOTAL(9,$AJ$12:$AJ$18))</f>
        <v>0</v>
      </c>
      <c r="AL12" s="6">
        <f>MIN(D12,ROUNDUP(AG12+($E$6-TabStichprobe[[#Totals],[Zu
prüfende Belege V4]])*AK12,0))</f>
        <v>0</v>
      </c>
      <c r="AM12" s="16"/>
      <c r="AN12" s="6">
        <f t="shared" ref="AN12:AN18" si="9">D12-AL12</f>
        <v>0</v>
      </c>
      <c r="AO12" s="1">
        <f t="shared" ref="AO12:AO18" si="10">IF(AN12&gt;0,O12,0)</f>
        <v>0</v>
      </c>
      <c r="AP12" s="3">
        <f t="shared" ref="AP12:AP18" si="11">IF(SUBTOTAL(9,$AO$12:$AO$18)=0,0,AO12/SUBTOTAL(9,$AO$12:$AO$18))</f>
        <v>0</v>
      </c>
      <c r="AQ12" s="6">
        <f>MIN(D12,ROUNDUP(AL12+($E$6-TabStichprobe[[#Totals],[Zu
prüfende Belege V5]])*AP12,0))</f>
        <v>0</v>
      </c>
      <c r="AR12" s="16"/>
      <c r="AS12" s="6">
        <f t="shared" ref="AS12:AS18" si="12">D12-AQ12</f>
        <v>0</v>
      </c>
      <c r="AT12" s="1">
        <f t="shared" ref="AT12:AT18" si="13">IF(AS12&gt;0,O12,0)</f>
        <v>0</v>
      </c>
      <c r="AU12" s="3">
        <f t="shared" ref="AU12:AU18" si="14">IF(SUBTOTAL(9,$AT$12:$AT$18)=0,0,AT12/SUBTOTAL(9,$AT$12:$AT$18))</f>
        <v>0</v>
      </c>
    </row>
    <row r="13" spans="3:47" ht="18.75" customHeight="1" x14ac:dyDescent="0.2">
      <c r="C13" s="12" t="s">
        <v>52</v>
      </c>
      <c r="D13" s="88">
        <f>TabA2[[#Totals],[Lfd.
Nr. f.
Stich-
probe]]</f>
        <v>0</v>
      </c>
      <c r="E13" s="168">
        <f>MIN(D13,ROUNDUP(AQ13+($E$6-TabStichprobe[[#Totals],[Zu
prüfende Belege V6]])*AU13,0))</f>
        <v>0</v>
      </c>
      <c r="F13" s="168">
        <f>COUNTIF(TabA2[Stich-
probe],1)</f>
        <v>0</v>
      </c>
      <c r="G13" s="88">
        <f>COUNTIFS(TabA2[Stich-
probe],1,TabA2[Fehler
(wenn
geprüft)],"&gt;0")</f>
        <v>0</v>
      </c>
      <c r="H13" s="169">
        <f>COUNTIF(TabA2[Stich-
probe],2)</f>
        <v>0</v>
      </c>
      <c r="I13" s="88">
        <f>COUNTIFS(TabA2[Stich-
probe],2,TabA2[Fehler
(wenn
geprüft)],"&gt;0")</f>
        <v>0</v>
      </c>
      <c r="J13" s="169">
        <f>TabStichprobe[[#This Row],[zusätzlich geprüfte Belege]]+TabStichprobe[[#This Row],[geprüfte Belege Zufallsstichprobe]]</f>
        <v>0</v>
      </c>
      <c r="K13" s="89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ref="T13:T18" si="15">D13-R13</f>
        <v>0</v>
      </c>
      <c r="U13" s="1">
        <f>IF(T13&gt;0,O13,0)</f>
        <v>0</v>
      </c>
      <c r="V13" s="3">
        <f t="shared" ref="V13:V18" si="16">IF(SUBTOTAL(9,$U$12:$U$18)=0,0,U13/SUBTOTAL(9,$U$12:$U$18))</f>
        <v>0</v>
      </c>
      <c r="W13" s="6">
        <f>MIN(D13,ROUNDUP(R13+($E$6-TabStichprobe[[#Totals],[Zu
prüfende Belege V1]])*V13,0))</f>
        <v>0</v>
      </c>
      <c r="X13" s="16"/>
      <c r="Y13" s="6">
        <f t="shared" si="0"/>
        <v>0</v>
      </c>
      <c r="Z13" s="1">
        <f t="shared" si="1"/>
        <v>0</v>
      </c>
      <c r="AA13" s="3">
        <f t="shared" si="2"/>
        <v>0</v>
      </c>
      <c r="AB13" s="6">
        <f>MIN(D13,ROUNDUP(W13+($E$6-TabStichprobe[[#Totals],[Zu
prüfende Belege V2]])*AA13,0))</f>
        <v>0</v>
      </c>
      <c r="AC13" s="16"/>
      <c r="AD13" s="6">
        <f t="shared" si="3"/>
        <v>0</v>
      </c>
      <c r="AE13" s="1">
        <f t="shared" si="4"/>
        <v>0</v>
      </c>
      <c r="AF13" s="3">
        <f t="shared" si="5"/>
        <v>0</v>
      </c>
      <c r="AG13" s="6">
        <f>MIN(D13,ROUNDUP(AB13+($E$6-TabStichprobe[[#Totals],[Zu
prüfende Belege V3]])*AF13,0))</f>
        <v>0</v>
      </c>
      <c r="AH13" s="16"/>
      <c r="AI13" s="6">
        <f t="shared" si="6"/>
        <v>0</v>
      </c>
      <c r="AJ13" s="1">
        <f t="shared" si="7"/>
        <v>0</v>
      </c>
      <c r="AK13" s="3">
        <f t="shared" si="8"/>
        <v>0</v>
      </c>
      <c r="AL13" s="6">
        <f>MIN(D13,ROUNDUP(AG13+($E$6-TabStichprobe[[#Totals],[Zu
prüfende Belege V4]])*AK13,0))</f>
        <v>0</v>
      </c>
      <c r="AM13" s="16"/>
      <c r="AN13" s="6">
        <f t="shared" si="9"/>
        <v>0</v>
      </c>
      <c r="AO13" s="1">
        <f t="shared" si="10"/>
        <v>0</v>
      </c>
      <c r="AP13" s="3">
        <f t="shared" si="11"/>
        <v>0</v>
      </c>
      <c r="AQ13" s="6">
        <f>MIN(D13,ROUNDUP(AL13+($E$6-TabStichprobe[[#Totals],[Zu
prüfende Belege V5]])*AP13,0))</f>
        <v>0</v>
      </c>
      <c r="AR13" s="16"/>
      <c r="AS13" s="6">
        <f t="shared" si="12"/>
        <v>0</v>
      </c>
      <c r="AT13" s="1">
        <f t="shared" si="13"/>
        <v>0</v>
      </c>
      <c r="AU13" s="3">
        <f t="shared" si="14"/>
        <v>0</v>
      </c>
    </row>
    <row r="14" spans="3:47" ht="18.75" customHeight="1" x14ac:dyDescent="0.2">
      <c r="C14" s="12" t="s">
        <v>17</v>
      </c>
      <c r="D14" s="88">
        <f>TabB1[[#Totals],[Lfd.
Nr. f.
Stich-
probe]]</f>
        <v>0</v>
      </c>
      <c r="E14" s="168">
        <f>MIN(D14,ROUNDUP(AQ14+($E$6-TabStichprobe[[#Totals],[Zu
prüfende Belege V6]])*AU14,0))</f>
        <v>0</v>
      </c>
      <c r="F14" s="168">
        <f>COUNTIF(TabB1[Stich-
probe],1)</f>
        <v>0</v>
      </c>
      <c r="G14" s="88">
        <f>COUNTIFS(TabB1[Stich-
probe],1,TabB1[Fehler
(wenn
geprüft)],"&gt;0")</f>
        <v>0</v>
      </c>
      <c r="H14" s="169">
        <f>COUNTIF(TabB1[Stich-
probe],2)</f>
        <v>0</v>
      </c>
      <c r="I14" s="88">
        <f>COUNTIFS(TabB1[Stich-
probe],2,TabB1[Fehler
(wenn
geprüft)],"&gt;0")</f>
        <v>0</v>
      </c>
      <c r="J14" s="169">
        <f>TabStichprobe[[#This Row],[zusätzlich geprüfte Belege]]+TabStichprobe[[#This Row],[geprüfte Belege Zufallsstichprobe]]</f>
        <v>0</v>
      </c>
      <c r="K14" s="89">
        <f>TabStichprobe[[#This Row],[fehlerhafte Belege zusätzlich]]+TabStichprobe[[#This Row],[fehlerhafte Belege Zufallsstichprobe]]</f>
        <v>0</v>
      </c>
      <c r="L14" s="16"/>
      <c r="M14" s="11">
        <f>Overview!F11</f>
        <v>0</v>
      </c>
      <c r="N14" s="15">
        <f>Overview!G11</f>
        <v>0</v>
      </c>
      <c r="O14" s="11">
        <f>Overview!I11</f>
        <v>0</v>
      </c>
      <c r="P14" s="3">
        <f>IF(TabStichprobe[[#This Row],[IST-Ausgaben]]=0,0,TabStichprobe[[#This Row],[IST-Ausgaben]]/SUM(TabStichprobe[IST-Ausgaben]))</f>
        <v>0</v>
      </c>
      <c r="Q14" s="16"/>
      <c r="R14" s="6">
        <f>MIN(TabStichprobe[[#This Row],[Anzahl der
eingereichten Belege]],ROUNDUP(TabStichprobe[[#This Row],[Anteil an gesamten direkten Kosten]]*$E$6,0))</f>
        <v>0</v>
      </c>
      <c r="S14" s="16"/>
      <c r="T14" s="6">
        <f t="shared" si="15"/>
        <v>0</v>
      </c>
      <c r="U14" s="1">
        <f t="shared" ref="U14:U18" si="17">IF(T14&gt;0,O14,0)</f>
        <v>0</v>
      </c>
      <c r="V14" s="3">
        <f t="shared" si="16"/>
        <v>0</v>
      </c>
      <c r="W14" s="6">
        <f>MIN(D14,ROUNDUP(R14+($E$6-TabStichprobe[[#Totals],[Zu
prüfende Belege V1]])*V14,0))</f>
        <v>0</v>
      </c>
      <c r="X14" s="16"/>
      <c r="Y14" s="6">
        <f t="shared" si="0"/>
        <v>0</v>
      </c>
      <c r="Z14" s="1">
        <f t="shared" si="1"/>
        <v>0</v>
      </c>
      <c r="AA14" s="3">
        <f t="shared" si="2"/>
        <v>0</v>
      </c>
      <c r="AB14" s="6">
        <f>MIN(D14,ROUNDUP(W14+($E$6-TabStichprobe[[#Totals],[Zu
prüfende Belege V2]])*AA14,0))</f>
        <v>0</v>
      </c>
      <c r="AC14" s="16"/>
      <c r="AD14" s="6">
        <f t="shared" si="3"/>
        <v>0</v>
      </c>
      <c r="AE14" s="1">
        <f t="shared" si="4"/>
        <v>0</v>
      </c>
      <c r="AF14" s="3">
        <f t="shared" si="5"/>
        <v>0</v>
      </c>
      <c r="AG14" s="6">
        <f>MIN(D14,ROUNDUP(AB14+($E$6-TabStichprobe[[#Totals],[Zu
prüfende Belege V3]])*AF14,0))</f>
        <v>0</v>
      </c>
      <c r="AH14" s="16"/>
      <c r="AI14" s="6">
        <f t="shared" si="6"/>
        <v>0</v>
      </c>
      <c r="AJ14" s="1">
        <f t="shared" si="7"/>
        <v>0</v>
      </c>
      <c r="AK14" s="3">
        <f t="shared" si="8"/>
        <v>0</v>
      </c>
      <c r="AL14" s="6">
        <f>MIN(D14,ROUNDUP(AG14+($E$6-TabStichprobe[[#Totals],[Zu
prüfende Belege V4]])*AK14,0))</f>
        <v>0</v>
      </c>
      <c r="AM14" s="16"/>
      <c r="AN14" s="6">
        <f t="shared" si="9"/>
        <v>0</v>
      </c>
      <c r="AO14" s="1">
        <f t="shared" si="10"/>
        <v>0</v>
      </c>
      <c r="AP14" s="3">
        <f t="shared" si="11"/>
        <v>0</v>
      </c>
      <c r="AQ14" s="6">
        <f>MIN(D14,ROUNDUP(AL14+($E$6-TabStichprobe[[#Totals],[Zu
prüfende Belege V5]])*AP14,0))</f>
        <v>0</v>
      </c>
      <c r="AR14" s="16"/>
      <c r="AS14" s="6">
        <f t="shared" si="12"/>
        <v>0</v>
      </c>
      <c r="AT14" s="1">
        <f t="shared" si="13"/>
        <v>0</v>
      </c>
      <c r="AU14" s="3">
        <f t="shared" si="14"/>
        <v>0</v>
      </c>
    </row>
    <row r="15" spans="3:47" ht="18.75" customHeight="1" x14ac:dyDescent="0.2">
      <c r="C15" s="193" t="s">
        <v>275</v>
      </c>
      <c r="D15" s="88">
        <f>TabB2[[#Totals],[Lfd.
Nr. f.
Stich-
probe]]</f>
        <v>0</v>
      </c>
      <c r="E15" s="191">
        <f>MIN(D15,ROUNDUP(AQ15+($E$6-TabStichprobe[[#Totals],[Zu
prüfende Belege V6]])*AU15,0))</f>
        <v>0</v>
      </c>
      <c r="F15" s="176">
        <f>COUNTIF(TabB2[Stich-
probe],1)</f>
        <v>0</v>
      </c>
      <c r="G15" s="177">
        <f>COUNTIFS(TabB2[Stich-
probe],1,TabB2[Fehler
(wenn
geprüft)],"&gt;0")</f>
        <v>0</v>
      </c>
      <c r="H15" s="169">
        <f>COUNTIF(TabB2[Stich-
probe],2)</f>
        <v>0</v>
      </c>
      <c r="I15" s="88">
        <f>COUNTIFS(TabB2[Stich-
probe],2,TabB1[Fehler
(wenn
geprüft)],"&gt;0")</f>
        <v>0</v>
      </c>
      <c r="J15" s="169">
        <f>TabStichprobe[[#This Row],[zusätzlich geprüfte Belege]]+TabStichprobe[[#This Row],[geprüfte Belege Zufallsstichprobe]]</f>
        <v>0</v>
      </c>
      <c r="K15" s="89">
        <f>TabStichprobe[[#This Row],[fehlerhafte Belege zusätzlich]]+TabStichprobe[[#This Row],[fehlerhafte Belege Zufallsstichprobe]]</f>
        <v>0</v>
      </c>
      <c r="L15" s="178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79"/>
      <c r="R15" s="175">
        <f>MIN(TabStichprobe[[#This Row],[Anzahl der
eingereichten Belege]],ROUNDUP(TabStichprobe[[#This Row],[Anteil an gesamten direkten Kosten]]*$E$6,0))</f>
        <v>0</v>
      </c>
      <c r="S15" s="180"/>
      <c r="T15" s="182">
        <f>D15-R15</f>
        <v>0</v>
      </c>
      <c r="U15" s="1">
        <f>IF(T15&gt;0,O15,0)</f>
        <v>0</v>
      </c>
      <c r="V15" s="3">
        <f>IF(SUBTOTAL(9,$U$12:$U$18)=0,0,U15/SUBTOTAL(9,$U$12:$U$18))</f>
        <v>0</v>
      </c>
      <c r="W15" s="175">
        <f>MIN(D15,ROUNDUP(R15+($E$6-TabStichprobe[[#Totals],[Zu
prüfende Belege V1]])*V15,0))</f>
        <v>0</v>
      </c>
      <c r="X15" s="179"/>
      <c r="Y15" s="182">
        <f>D15-W15</f>
        <v>0</v>
      </c>
      <c r="Z15" s="1">
        <f>IF(Y15&gt;0,O15,0)</f>
        <v>0</v>
      </c>
      <c r="AA15" s="3">
        <f>IF(SUBTOTAL(9,$Z$12:$Z$18)=0,0,Z15/SUBTOTAL(9,$Z$12:$Z$18))</f>
        <v>0</v>
      </c>
      <c r="AB15" s="175">
        <f>MIN(D15,ROUNDUP(W15+($E$6-TabStichprobe[[#Totals],[Zu
prüfende Belege V2]])*AA15,0))</f>
        <v>0</v>
      </c>
      <c r="AC15" s="179"/>
      <c r="AD15" s="182">
        <f>D15-AB15</f>
        <v>0</v>
      </c>
      <c r="AE15" s="1">
        <f>IF(AD15&gt;0,O15,0)</f>
        <v>0</v>
      </c>
      <c r="AF15" s="3">
        <f>IF(SUBTOTAL(9,$AE$12:$AE$18)=0,0,AE15/SUBTOTAL(9,$AE$12:$AE$18))</f>
        <v>0</v>
      </c>
      <c r="AG15" s="175">
        <f>MIN(D15,ROUNDUP(AB15+($E$6-TabStichprobe[[#Totals],[Zu
prüfende Belege V3]])*AF15,0))</f>
        <v>0</v>
      </c>
      <c r="AH15" s="179"/>
      <c r="AI15" s="182">
        <f>D15-AG15</f>
        <v>0</v>
      </c>
      <c r="AJ15" s="1">
        <f>IF(AI15&gt;0,O15,0)</f>
        <v>0</v>
      </c>
      <c r="AK15" s="3">
        <f>IF(SUBTOTAL(9,$AJ$12:$AJ$18)=0,0,AJ15/SUBTOTAL(9,$AJ$12:$AJ$18))</f>
        <v>0</v>
      </c>
      <c r="AL15" s="175">
        <f>MIN(D15,ROUNDUP(AG15+($E$6-TabStichprobe[[#Totals],[Zu
prüfende Belege V4]])*AK15,0))</f>
        <v>0</v>
      </c>
      <c r="AM15" s="179"/>
      <c r="AN15" s="183">
        <f>D15-AL15</f>
        <v>0</v>
      </c>
      <c r="AO15" s="1">
        <f>IF(AN15&gt;0,O15,0)</f>
        <v>0</v>
      </c>
      <c r="AP15" s="3">
        <f>IF(SUBTOTAL(9,$AO$12:$AO$18)=0,0,AO15/SUBTOTAL(9,$AO$12:$AO$18))</f>
        <v>0</v>
      </c>
      <c r="AQ15" s="175">
        <f>MIN(D15,ROUNDUP(AL15+($E$6-TabStichprobe[[#Totals],[Zu
prüfende Belege V5]])*AP15,0))</f>
        <v>0</v>
      </c>
      <c r="AR15" s="179"/>
      <c r="AS15" s="183">
        <f>D15-AQ15</f>
        <v>0</v>
      </c>
      <c r="AT15" s="181">
        <f>IF(AS15&gt;0,O15,0)</f>
        <v>0</v>
      </c>
      <c r="AU15" s="3">
        <f>IF(SUBTOTAL(9,$AT$12:$AT$18)=0,0,AT15/SUBTOTAL(9,$AT$12:$AT$18))</f>
        <v>0</v>
      </c>
    </row>
    <row r="16" spans="3:47" ht="18.75" customHeight="1" x14ac:dyDescent="0.2">
      <c r="C16" s="12" t="s">
        <v>54</v>
      </c>
      <c r="D16" s="88">
        <f>TabB3[[#Totals],[Lfd.
Nr. f.
Stich-
probe]]</f>
        <v>0</v>
      </c>
      <c r="E16" s="168">
        <f>MIN(D16,ROUNDUP(AQ16+($E$6-TabStichprobe[[#Totals],[Zu
prüfende Belege V6]])*AU16,0))</f>
        <v>0</v>
      </c>
      <c r="F16" s="168">
        <f>COUNTIF(TabB3[Stich-
probe],1)</f>
        <v>0</v>
      </c>
      <c r="G16" s="88">
        <f>COUNTIFS(TabB3[Stich-
probe],1,TabB3[Fehler
(wenn
geprüft)],"&gt;0")</f>
        <v>0</v>
      </c>
      <c r="H16" s="169">
        <f>COUNTIF(TabB3[Stich-
probe],2)</f>
        <v>0</v>
      </c>
      <c r="I16" s="88">
        <f>COUNTIFS(TabB3[Stich-
probe],2,TabB3[Fehler
(wenn
geprüft)],"&gt;0")</f>
        <v>0</v>
      </c>
      <c r="J16" s="169">
        <f>TabStichprobe[[#This Row],[zusätzlich geprüfte Belege]]+TabStichprobe[[#This Row],[geprüfte Belege Zufallsstichprobe]]</f>
        <v>0</v>
      </c>
      <c r="K16" s="89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15"/>
        <v>0</v>
      </c>
      <c r="U16" s="1">
        <f t="shared" si="17"/>
        <v>0</v>
      </c>
      <c r="V16" s="3">
        <f t="shared" si="16"/>
        <v>0</v>
      </c>
      <c r="W16" s="6">
        <f>MIN(D16,ROUNDUP(R16+($E$6-TabStichprobe[[#Totals],[Zu
prüfende Belege V1]])*V16,0))</f>
        <v>0</v>
      </c>
      <c r="X16" s="16"/>
      <c r="Y16" s="6">
        <f t="shared" si="0"/>
        <v>0</v>
      </c>
      <c r="Z16" s="1">
        <f t="shared" si="1"/>
        <v>0</v>
      </c>
      <c r="AA16" s="3">
        <f t="shared" si="2"/>
        <v>0</v>
      </c>
      <c r="AB16" s="6">
        <f>MIN(D16,ROUNDUP(W16+($E$6-TabStichprobe[[#Totals],[Zu
prüfende Belege V2]])*AA16,0))</f>
        <v>0</v>
      </c>
      <c r="AC16" s="16"/>
      <c r="AD16" s="6">
        <f t="shared" si="3"/>
        <v>0</v>
      </c>
      <c r="AE16" s="1">
        <f t="shared" si="4"/>
        <v>0</v>
      </c>
      <c r="AF16" s="3">
        <f t="shared" si="5"/>
        <v>0</v>
      </c>
      <c r="AG16" s="6">
        <f>MIN(D16,ROUNDUP(AB16+($E$6-TabStichprobe[[#Totals],[Zu
prüfende Belege V3]])*AF16,0))</f>
        <v>0</v>
      </c>
      <c r="AH16" s="16"/>
      <c r="AI16" s="6">
        <f t="shared" si="6"/>
        <v>0</v>
      </c>
      <c r="AJ16" s="1">
        <f t="shared" si="7"/>
        <v>0</v>
      </c>
      <c r="AK16" s="3">
        <f t="shared" si="8"/>
        <v>0</v>
      </c>
      <c r="AL16" s="6">
        <f>MIN(D16,ROUNDUP(AG16+($E$6-TabStichprobe[[#Totals],[Zu
prüfende Belege V4]])*AK16,0))</f>
        <v>0</v>
      </c>
      <c r="AM16" s="16"/>
      <c r="AN16" s="6">
        <f t="shared" si="9"/>
        <v>0</v>
      </c>
      <c r="AO16" s="1">
        <f t="shared" si="10"/>
        <v>0</v>
      </c>
      <c r="AP16" s="3">
        <f t="shared" si="11"/>
        <v>0</v>
      </c>
      <c r="AQ16" s="6">
        <f>MIN(D16,ROUNDUP(AL16+($E$6-TabStichprobe[[#Totals],[Zu
prüfende Belege V5]])*AP16,0))</f>
        <v>0</v>
      </c>
      <c r="AR16" s="16"/>
      <c r="AS16" s="6">
        <f t="shared" si="12"/>
        <v>0</v>
      </c>
      <c r="AT16" s="1">
        <f t="shared" si="13"/>
        <v>0</v>
      </c>
      <c r="AU16" s="3">
        <f>IF(SUBTOTAL(9,$AT$12:$AT$18)=0,0,AT16/SUBTOTAL(9,$AT$12:$AT$18))</f>
        <v>0</v>
      </c>
    </row>
    <row r="17" spans="3:47" ht="18.75" customHeight="1" x14ac:dyDescent="0.2">
      <c r="C17" s="12" t="s">
        <v>55</v>
      </c>
      <c r="D17" s="88">
        <f>TabB4[[#Totals],[Lfd.
Nr. f.
Stich-
probe]]</f>
        <v>0</v>
      </c>
      <c r="E17" s="168">
        <f>MIN(D17,ROUNDUP(AQ17+($E$6-TabStichprobe[[#Totals],[Zu
prüfende Belege V6]])*AU17,0))</f>
        <v>0</v>
      </c>
      <c r="F17" s="168">
        <f>COUNTIF(TabB4[Stich-
probe],1)</f>
        <v>0</v>
      </c>
      <c r="G17" s="88">
        <f>COUNTIFS(TabB4[Stich-
probe],1,TabB4[Fehler
(wenn
geprüft)],"&gt;0")</f>
        <v>0</v>
      </c>
      <c r="H17" s="169">
        <f>COUNTIF(TabB4[Stich-
probe],2)</f>
        <v>0</v>
      </c>
      <c r="I17" s="88">
        <f>COUNTIFS(TabB4[Stich-
probe],2,TabB4[Fehler
(wenn
geprüft)],"&gt;0")</f>
        <v>0</v>
      </c>
      <c r="J17" s="169">
        <f>TabStichprobe[[#This Row],[zusätzlich geprüfte Belege]]+TabStichprobe[[#This Row],[geprüfte Belege Zufallsstichprobe]]</f>
        <v>0</v>
      </c>
      <c r="K17" s="89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15"/>
        <v>0</v>
      </c>
      <c r="U17" s="1">
        <f t="shared" si="17"/>
        <v>0</v>
      </c>
      <c r="V17" s="3">
        <f t="shared" si="16"/>
        <v>0</v>
      </c>
      <c r="W17" s="6">
        <f>MIN(D17,ROUNDUP(R17+($E$6-TabStichprobe[[#Totals],[Zu
prüfende Belege V1]])*V17,0))</f>
        <v>0</v>
      </c>
      <c r="X17" s="16"/>
      <c r="Y17" s="6">
        <f t="shared" si="0"/>
        <v>0</v>
      </c>
      <c r="Z17" s="1">
        <f t="shared" si="1"/>
        <v>0</v>
      </c>
      <c r="AA17" s="3">
        <f t="shared" si="2"/>
        <v>0</v>
      </c>
      <c r="AB17" s="6">
        <f>MIN(D17,ROUNDUP(W17+($E$6-TabStichprobe[[#Totals],[Zu
prüfende Belege V2]])*AA17,0))</f>
        <v>0</v>
      </c>
      <c r="AC17" s="16"/>
      <c r="AD17" s="6">
        <f t="shared" si="3"/>
        <v>0</v>
      </c>
      <c r="AE17" s="1">
        <f t="shared" si="4"/>
        <v>0</v>
      </c>
      <c r="AF17" s="3">
        <f t="shared" si="5"/>
        <v>0</v>
      </c>
      <c r="AG17" s="6">
        <f>MIN(D17,ROUNDUP(AB17+($E$6-TabStichprobe[[#Totals],[Zu
prüfende Belege V3]])*AF17,0))</f>
        <v>0</v>
      </c>
      <c r="AH17" s="16"/>
      <c r="AI17" s="6">
        <f t="shared" si="6"/>
        <v>0</v>
      </c>
      <c r="AJ17" s="1">
        <f t="shared" si="7"/>
        <v>0</v>
      </c>
      <c r="AK17" s="3">
        <f t="shared" si="8"/>
        <v>0</v>
      </c>
      <c r="AL17" s="6">
        <f>MIN(D17,ROUNDUP(AG17+($E$6-TabStichprobe[[#Totals],[Zu
prüfende Belege V4]])*AK17,0))</f>
        <v>0</v>
      </c>
      <c r="AM17" s="16"/>
      <c r="AN17" s="6">
        <f t="shared" si="9"/>
        <v>0</v>
      </c>
      <c r="AO17" s="1">
        <f t="shared" si="10"/>
        <v>0</v>
      </c>
      <c r="AP17" s="3">
        <f t="shared" si="11"/>
        <v>0</v>
      </c>
      <c r="AQ17" s="6">
        <f>MIN(D17,ROUNDUP(AL17+($E$6-TabStichprobe[[#Totals],[Zu
prüfende Belege V5]])*AP17,0))</f>
        <v>0</v>
      </c>
      <c r="AR17" s="16"/>
      <c r="AS17" s="6">
        <f t="shared" si="12"/>
        <v>0</v>
      </c>
      <c r="AT17" s="1">
        <f t="shared" si="13"/>
        <v>0</v>
      </c>
      <c r="AU17" s="3">
        <f t="shared" si="14"/>
        <v>0</v>
      </c>
    </row>
    <row r="18" spans="3:47" ht="18.75" customHeight="1" x14ac:dyDescent="0.2">
      <c r="C18" s="12" t="s">
        <v>11</v>
      </c>
      <c r="D18" s="88">
        <f>TabC[[#Totals],[Lfd.
Nr. f.
Stich-
probe]]</f>
        <v>0</v>
      </c>
      <c r="E18" s="168">
        <f>MIN(D18,ROUNDUP(AQ18+($E$6-TabStichprobe[[#Totals],[Zu
prüfende Belege V6]])*AU18,0))</f>
        <v>0</v>
      </c>
      <c r="F18" s="168">
        <f>COUNTIF(TabC[Stich-
probe],1)</f>
        <v>0</v>
      </c>
      <c r="G18" s="88">
        <f>COUNTIFS(TabC[Stich-
probe],1,TabC[Fehler
(wenn
geprüft)],"&gt;0")</f>
        <v>0</v>
      </c>
      <c r="H18" s="170">
        <f>COUNTIF(TabC[Stich-
probe],2)</f>
        <v>0</v>
      </c>
      <c r="I18" s="88">
        <f>COUNTIFS(TabC[Stich-
probe],2,TabC[Fehler
(wenn
geprüft)],"&gt;0")</f>
        <v>0</v>
      </c>
      <c r="J18" s="170">
        <f>TabStichprobe[[#This Row],[zusätzlich geprüfte Belege]]+TabStichprobe[[#This Row],[geprüfte Belege Zufallsstichprobe]]</f>
        <v>0</v>
      </c>
      <c r="K18" s="90">
        <f>TabStichprobe[[#This Row],[fehlerhafte Belege zusätzlich]]+TabStichprobe[[#This Row],[fehlerhafte Belege Zufallsstichprobe]]</f>
        <v>0</v>
      </c>
      <c r="L18" s="16"/>
      <c r="M18" s="11">
        <f>Overview!F15</f>
        <v>0</v>
      </c>
      <c r="N18" s="15">
        <f>Overview!G15</f>
        <v>0</v>
      </c>
      <c r="O18" s="11">
        <f>Overview!I15</f>
        <v>0</v>
      </c>
      <c r="P18" s="3">
        <f>IF(TabStichprobe[[#This Row],[IST-Ausgaben]]=0,0,TabStichprobe[[#This Row],[IST-Ausgaben]]/SUM(TabStichprobe[IST-Ausgaben]))</f>
        <v>0</v>
      </c>
      <c r="Q18" s="16"/>
      <c r="R18" s="6">
        <f>MIN(TabStichprobe[[#This Row],[Anzahl der
eingereichten Belege]],ROUNDUP(TabStichprobe[[#This Row],[Anteil an gesamten direkten Kosten]]*$E$6,0))</f>
        <v>0</v>
      </c>
      <c r="S18" s="16"/>
      <c r="T18" s="6">
        <f t="shared" si="15"/>
        <v>0</v>
      </c>
      <c r="U18" s="1">
        <f t="shared" si="17"/>
        <v>0</v>
      </c>
      <c r="V18" s="3">
        <f t="shared" si="16"/>
        <v>0</v>
      </c>
      <c r="W18" s="6">
        <f>MIN(D18,ROUNDUP(R18+($E$6-TabStichprobe[[#Totals],[Zu
prüfende Belege V1]])*V18,0))</f>
        <v>0</v>
      </c>
      <c r="X18" s="16"/>
      <c r="Y18" s="6">
        <f t="shared" si="0"/>
        <v>0</v>
      </c>
      <c r="Z18" s="1">
        <f t="shared" si="1"/>
        <v>0</v>
      </c>
      <c r="AA18" s="3">
        <f t="shared" si="2"/>
        <v>0</v>
      </c>
      <c r="AB18" s="6">
        <f>MIN(D18,ROUNDUP(W18+($E$6-TabStichprobe[[#Totals],[Zu
prüfende Belege V2]])*AA18,0))</f>
        <v>0</v>
      </c>
      <c r="AC18" s="16"/>
      <c r="AD18" s="6">
        <f t="shared" si="3"/>
        <v>0</v>
      </c>
      <c r="AE18" s="1">
        <f t="shared" si="4"/>
        <v>0</v>
      </c>
      <c r="AF18" s="3">
        <f t="shared" si="5"/>
        <v>0</v>
      </c>
      <c r="AG18" s="6">
        <f>MIN(D18,ROUNDUP(AB18+($E$6-TabStichprobe[[#Totals],[Zu
prüfende Belege V3]])*AF18,0))</f>
        <v>0</v>
      </c>
      <c r="AH18" s="16"/>
      <c r="AI18" s="6">
        <f t="shared" si="6"/>
        <v>0</v>
      </c>
      <c r="AJ18" s="1">
        <f t="shared" si="7"/>
        <v>0</v>
      </c>
      <c r="AK18" s="3">
        <f t="shared" si="8"/>
        <v>0</v>
      </c>
      <c r="AL18" s="6">
        <f>MIN(D18,ROUNDUP(AG18+($E$6-TabStichprobe[[#Totals],[Zu
prüfende Belege V4]])*AK18,0))</f>
        <v>0</v>
      </c>
      <c r="AM18" s="16"/>
      <c r="AN18" s="6">
        <f t="shared" si="9"/>
        <v>0</v>
      </c>
      <c r="AO18" s="1">
        <f t="shared" si="10"/>
        <v>0</v>
      </c>
      <c r="AP18" s="3">
        <f t="shared" si="11"/>
        <v>0</v>
      </c>
      <c r="AQ18" s="6">
        <f>MIN(D18,ROUNDUP(AL18+($E$6-TabStichprobe[[#Totals],[Zu
prüfende Belege V5]])*AP18,0))</f>
        <v>0</v>
      </c>
      <c r="AR18" s="16"/>
      <c r="AS18" s="6">
        <f t="shared" si="12"/>
        <v>0</v>
      </c>
      <c r="AT18" s="1">
        <f t="shared" si="13"/>
        <v>0</v>
      </c>
      <c r="AU18" s="3">
        <f t="shared" si="14"/>
        <v>0</v>
      </c>
    </row>
    <row r="19" spans="3:47" ht="18.75" customHeight="1" x14ac:dyDescent="0.2">
      <c r="C19" s="184"/>
      <c r="D19" s="185">
        <f>SUM(TabStichprobe[Anzahl der
eingereichten Belege])</f>
        <v>0</v>
      </c>
      <c r="E19" s="185">
        <f>SUM(TabStichprobe[Zu
prüfende Belege])</f>
        <v>0</v>
      </c>
      <c r="F19" s="185">
        <f>SUM(TabStichprobe[geprüfte Belege Zufallsstichprobe])</f>
        <v>0</v>
      </c>
      <c r="G19" s="185">
        <f>SUM(TabStichprobe[fehlerhafte Belege Zufallsstichprobe])</f>
        <v>0</v>
      </c>
      <c r="H19" s="185">
        <f>SUM(TabStichprobe[zusätzlich geprüfte Belege])</f>
        <v>0</v>
      </c>
      <c r="I19" s="185">
        <f>SUM(TabStichprobe[fehlerhafte Belege zusätzlich])</f>
        <v>0</v>
      </c>
      <c r="J19" s="185">
        <f>SUM(TabStichprobe[geprüfte Belege gesamt])</f>
        <v>0</v>
      </c>
      <c r="K19" s="185">
        <f>SUM(TabStichprobe[fehlerhafte Belege gesamt])</f>
        <v>0</v>
      </c>
      <c r="L19" s="186"/>
      <c r="M19" s="187"/>
      <c r="N19" s="188"/>
      <c r="O19" s="187"/>
      <c r="P19" s="189"/>
      <c r="Q19" s="186"/>
      <c r="R19" s="190">
        <f>SUM(TabStichprobe[Zu
prüfende Belege V1])</f>
        <v>0</v>
      </c>
      <c r="S19" s="186"/>
      <c r="T19" s="190"/>
      <c r="U19" s="187"/>
      <c r="V19" s="189"/>
      <c r="W19" s="190">
        <f>SUM(TabStichprobe[Zu
prüfende Belege V2])</f>
        <v>0</v>
      </c>
      <c r="X19" s="186"/>
      <c r="Y19" s="190"/>
      <c r="Z19" s="187"/>
      <c r="AA19" s="189"/>
      <c r="AB19" s="190">
        <f>SUM(TabStichprobe[Zu
prüfende Belege V3])</f>
        <v>0</v>
      </c>
      <c r="AC19" s="186"/>
      <c r="AD19" s="190"/>
      <c r="AE19" s="187"/>
      <c r="AF19" s="189"/>
      <c r="AG19" s="190">
        <f>SUM(TabStichprobe[Zu
prüfende Belege V4])</f>
        <v>0</v>
      </c>
      <c r="AH19" s="186"/>
      <c r="AI19" s="190"/>
      <c r="AJ19" s="187"/>
      <c r="AK19" s="189"/>
      <c r="AL19" s="190">
        <f>SUM(TabStichprobe[Zu
prüfende Belege V5])</f>
        <v>0</v>
      </c>
      <c r="AM19" s="186"/>
      <c r="AN19" s="190"/>
      <c r="AO19" s="187"/>
      <c r="AP19" s="189"/>
      <c r="AQ19" s="190">
        <f>SUM(TabStichprobe[Zu
prüfende Belege V6])</f>
        <v>0</v>
      </c>
      <c r="AR19" s="186"/>
      <c r="AS19" s="190"/>
      <c r="AT19" s="187"/>
      <c r="AU19" s="189"/>
    </row>
    <row r="21" spans="3:47" ht="18.75" customHeight="1" x14ac:dyDescent="0.2">
      <c r="C21" s="167"/>
    </row>
  </sheetData>
  <sheetProtection algorithmName="SHA-512" hashValue="FfdRl5Diap+r5rcGrdTXu6AQ3EUvZ3l89u8CjuQ5KgfkjuXW9StucPznlkLB5oby781cDY1yQIlq9gyEd71pDQ==" saltValue="5vx1F0lHMDV9//fnaw35/Q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212" priority="12">
      <formula>#REF!=#REF!</formula>
    </cfRule>
  </conditionalFormatting>
  <conditionalFormatting sqref="I7:I9">
    <cfRule type="expression" dxfId="211" priority="11">
      <formula>#REF!=#REF!</formula>
    </cfRule>
  </conditionalFormatting>
  <conditionalFormatting sqref="AG12:AG18">
    <cfRule type="expression" dxfId="210" priority="389">
      <formula>$E$6=#REF!</formula>
    </cfRule>
    <cfRule type="expression" dxfId="209" priority="390">
      <formula>(AB12+($E$6-#REF!)*AF12)&gt;D12</formula>
    </cfRule>
  </conditionalFormatting>
  <conditionalFormatting sqref="AB12:AB18">
    <cfRule type="expression" dxfId="208" priority="391">
      <formula>$E$6=#REF!</formula>
    </cfRule>
    <cfRule type="expression" dxfId="207" priority="392">
      <formula>(W12+($E$6-#REF!)*AA12)&gt;D12</formula>
    </cfRule>
  </conditionalFormatting>
  <conditionalFormatting sqref="AL12:AL18">
    <cfRule type="expression" dxfId="206" priority="393">
      <formula>(AG12+($E$6-#REF!)*AK12)&gt;D12</formula>
    </cfRule>
    <cfRule type="expression" dxfId="205" priority="394">
      <formula>$E$6=#REF!</formula>
    </cfRule>
  </conditionalFormatting>
  <conditionalFormatting sqref="AQ12:AQ18">
    <cfRule type="expression" dxfId="204" priority="395">
      <formula>(AL12+($E$6-#REF!)*AP12)&gt;D12</formula>
    </cfRule>
    <cfRule type="expression" dxfId="203" priority="396">
      <formula>$E$6=#REF!</formula>
    </cfRule>
  </conditionalFormatting>
  <conditionalFormatting sqref="W12:W18">
    <cfRule type="expression" dxfId="202" priority="397">
      <formula>$E$6=#REF!</formula>
    </cfRule>
    <cfRule type="expression" dxfId="201" priority="398">
      <formula>(R12+($E$6-#REF!)*V12)&gt;D12</formula>
    </cfRule>
  </conditionalFormatting>
  <conditionalFormatting sqref="R12:R18">
    <cfRule type="expression" dxfId="200" priority="399">
      <formula>$E$6=#REF!</formula>
    </cfRule>
    <cfRule type="expression" dxfId="199" priority="400">
      <formula>D12&lt;$E$6*P12</formula>
    </cfRule>
  </conditionalFormatting>
  <conditionalFormatting sqref="E12:G18">
    <cfRule type="expression" dxfId="198" priority="419">
      <formula>(AQ12+($E$6-#REF!)*AU12)&gt;D12</formula>
    </cfRule>
    <cfRule type="expression" dxfId="197" priority="420">
      <formula>$E$6=#REF!</formula>
    </cfRule>
  </conditionalFormatting>
  <conditionalFormatting sqref="H12:H15">
    <cfRule type="expression" dxfId="196" priority="3">
      <formula>(AX2+($E$6-#REF!)*BB2)&gt;K2</formula>
    </cfRule>
    <cfRule type="expression" dxfId="195" priority="4">
      <formula>$E$6=#REF!</formula>
    </cfRule>
  </conditionalFormatting>
  <conditionalFormatting sqref="I12:K18">
    <cfRule type="expression" dxfId="194" priority="7">
      <formula>(AU12+($E$6-#REF!)*AY12)&gt;H12</formula>
    </cfRule>
    <cfRule type="expression" dxfId="193" priority="8">
      <formula>$E$6=#REF!</formula>
    </cfRule>
  </conditionalFormatting>
  <conditionalFormatting sqref="H16:H18">
    <cfRule type="expression" dxfId="192" priority="451">
      <formula>(AX6+($E$6-#REF!)*BB6)&gt;K6</formula>
    </cfRule>
    <cfRule type="expression" dxfId="191" priority="45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7"/>
  <dimension ref="B2:J24"/>
  <sheetViews>
    <sheetView showGridLines="0" workbookViewId="0">
      <selection activeCell="D10" sqref="D10"/>
    </sheetView>
  </sheetViews>
  <sheetFormatPr baseColWidth="10" defaultRowHeight="25.5" customHeight="1" outlineLevelCol="1" x14ac:dyDescent="0.2"/>
  <cols>
    <col min="1" max="1" width="3.7109375" style="84" customWidth="1"/>
    <col min="2" max="2" width="14.5703125" style="84" hidden="1" customWidth="1" outlineLevel="1"/>
    <col min="3" max="3" width="2.7109375" style="84" hidden="1" customWidth="1" outlineLevel="1"/>
    <col min="4" max="4" width="41.28515625" style="84" hidden="1" customWidth="1" outlineLevel="1"/>
    <col min="5" max="5" width="2.7109375" style="84" hidden="1" customWidth="1" outlineLevel="1"/>
    <col min="6" max="7" width="51.7109375" style="84" hidden="1" customWidth="1" outlineLevel="1"/>
    <col min="8" max="8" width="11.42578125" style="84" collapsed="1"/>
    <col min="9" max="16384" width="11.42578125" style="84"/>
  </cols>
  <sheetData>
    <row r="2" spans="2:10" s="85" customFormat="1" ht="25.5" customHeight="1" x14ac:dyDescent="0.2">
      <c r="B2" s="161" t="s">
        <v>122</v>
      </c>
      <c r="D2" s="161" t="s">
        <v>182</v>
      </c>
      <c r="F2" s="161" t="s">
        <v>90</v>
      </c>
      <c r="G2" s="161" t="s">
        <v>185</v>
      </c>
    </row>
    <row r="3" spans="2:10" ht="25.5" customHeight="1" x14ac:dyDescent="0.2">
      <c r="B3" s="83" t="s">
        <v>253</v>
      </c>
      <c r="D3" s="83" t="s">
        <v>290</v>
      </c>
      <c r="F3" s="83" t="s">
        <v>96</v>
      </c>
      <c r="G3" s="83" t="s">
        <v>280</v>
      </c>
    </row>
    <row r="4" spans="2:10" ht="25.5" customHeight="1" x14ac:dyDescent="0.2">
      <c r="B4" s="83" t="s">
        <v>254</v>
      </c>
      <c r="D4" s="83" t="s">
        <v>291</v>
      </c>
      <c r="F4" s="83" t="s">
        <v>183</v>
      </c>
      <c r="G4" s="83" t="s">
        <v>280</v>
      </c>
    </row>
    <row r="5" spans="2:10" ht="25.5" customHeight="1" x14ac:dyDescent="0.2">
      <c r="B5" s="83" t="s">
        <v>255</v>
      </c>
      <c r="D5" s="83" t="s">
        <v>292</v>
      </c>
      <c r="F5" s="83" t="s">
        <v>95</v>
      </c>
      <c r="G5" s="83" t="s">
        <v>280</v>
      </c>
    </row>
    <row r="6" spans="2:10" ht="25.5" customHeight="1" x14ac:dyDescent="0.2">
      <c r="B6" s="83" t="s">
        <v>256</v>
      </c>
      <c r="D6" s="83" t="s">
        <v>293</v>
      </c>
      <c r="F6" s="83" t="s">
        <v>248</v>
      </c>
      <c r="G6" s="83" t="s">
        <v>280</v>
      </c>
    </row>
    <row r="7" spans="2:10" ht="25.5" customHeight="1" x14ac:dyDescent="0.2">
      <c r="B7" s="83" t="s">
        <v>257</v>
      </c>
      <c r="F7" s="83" t="s">
        <v>16</v>
      </c>
      <c r="G7" s="83" t="s">
        <v>280</v>
      </c>
    </row>
    <row r="8" spans="2:10" ht="25.5" customHeight="1" x14ac:dyDescent="0.2">
      <c r="B8" s="83" t="s">
        <v>258</v>
      </c>
      <c r="F8" s="83" t="s">
        <v>262</v>
      </c>
      <c r="G8" s="83" t="s">
        <v>280</v>
      </c>
    </row>
    <row r="9" spans="2:10" ht="25.5" customHeight="1" x14ac:dyDescent="0.2">
      <c r="B9" s="83" t="s">
        <v>259</v>
      </c>
      <c r="F9" s="83" t="s">
        <v>249</v>
      </c>
      <c r="G9" s="83" t="s">
        <v>281</v>
      </c>
    </row>
    <row r="10" spans="2:10" ht="25.5" customHeight="1" x14ac:dyDescent="0.2">
      <c r="B10" s="83" t="s">
        <v>260</v>
      </c>
      <c r="F10" s="83" t="s">
        <v>97</v>
      </c>
      <c r="G10" s="83" t="s">
        <v>282</v>
      </c>
    </row>
    <row r="11" spans="2:10" ht="25.5" customHeight="1" x14ac:dyDescent="0.2">
      <c r="B11" s="83" t="s">
        <v>261</v>
      </c>
      <c r="F11" s="83" t="s">
        <v>283</v>
      </c>
      <c r="G11" s="83" t="s">
        <v>284</v>
      </c>
      <c r="I11" s="171"/>
      <c r="J11" s="171"/>
    </row>
    <row r="12" spans="2:10" ht="25.5" customHeight="1" x14ac:dyDescent="0.2">
      <c r="F12" s="192" t="s">
        <v>251</v>
      </c>
      <c r="G12" s="83" t="s">
        <v>285</v>
      </c>
    </row>
    <row r="13" spans="2:10" ht="25.5" customHeight="1" x14ac:dyDescent="0.2">
      <c r="B13" s="114"/>
      <c r="F13" s="192" t="s">
        <v>250</v>
      </c>
      <c r="G13" s="83" t="s">
        <v>286</v>
      </c>
    </row>
    <row r="14" spans="2:10" ht="25.5" customHeight="1" x14ac:dyDescent="0.2">
      <c r="B14" s="114"/>
      <c r="F14" s="83" t="s">
        <v>235</v>
      </c>
      <c r="G14" s="83" t="s">
        <v>287</v>
      </c>
    </row>
    <row r="15" spans="2:10" ht="25.5" customHeight="1" x14ac:dyDescent="0.2">
      <c r="B15" s="114"/>
      <c r="F15" s="83" t="s">
        <v>289</v>
      </c>
      <c r="G15" s="83" t="s">
        <v>288</v>
      </c>
    </row>
    <row r="16" spans="2:10" ht="25.5" customHeight="1" x14ac:dyDescent="0.2">
      <c r="B16" s="114"/>
      <c r="F16" s="83" t="s">
        <v>15</v>
      </c>
      <c r="G16" s="83" t="s">
        <v>288</v>
      </c>
    </row>
    <row r="17" spans="2:7" ht="25.5" customHeight="1" x14ac:dyDescent="0.2">
      <c r="B17" s="114"/>
      <c r="F17" s="83" t="s">
        <v>89</v>
      </c>
      <c r="G17" s="83"/>
    </row>
    <row r="18" spans="2:7" ht="25.5" customHeight="1" x14ac:dyDescent="0.2">
      <c r="B18" s="114"/>
    </row>
    <row r="19" spans="2:7" ht="25.5" customHeight="1" x14ac:dyDescent="0.2">
      <c r="B19" s="114"/>
    </row>
    <row r="20" spans="2:7" ht="25.5" customHeight="1" x14ac:dyDescent="0.2">
      <c r="B20" s="114"/>
    </row>
    <row r="21" spans="2:7" ht="25.5" customHeight="1" x14ac:dyDescent="0.2">
      <c r="B21" s="114"/>
    </row>
    <row r="22" spans="2:7" ht="25.5" customHeight="1" x14ac:dyDescent="0.2">
      <c r="B22" s="114"/>
    </row>
    <row r="23" spans="2:7" ht="25.5" customHeight="1" x14ac:dyDescent="0.2">
      <c r="B23" s="114"/>
    </row>
    <row r="24" spans="2:7" ht="25.5" customHeight="1" x14ac:dyDescent="0.2">
      <c r="B24" s="114"/>
    </row>
  </sheetData>
  <sheetProtection algorithmName="SHA-512" hashValue="fOHgpG/6yVxknt1pzxAhvdS4ptqZq9r2kwF1KDDL7miYZnplhrOswZ6p1R9lb2NmKlher9+fVdevWlX9sQJwuw==" saltValue="gyzVWs7238Mx5hOIbXQ6kw==" spinCount="100000" sheet="1" selectLockedCells="1" selectUnlockedCells="1"/>
  <sortState xmlns:xlrd2="http://schemas.microsoft.com/office/spreadsheetml/2017/richdata2"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theme="4" tint="0.39997558519241921"/>
    <pageSetUpPr fitToPage="1"/>
  </sheetPr>
  <dimension ref="B2:E20"/>
  <sheetViews>
    <sheetView showGridLines="0" zoomScaleNormal="100" workbookViewId="0">
      <selection activeCell="D18" sqref="D18"/>
    </sheetView>
  </sheetViews>
  <sheetFormatPr baseColWidth="10" defaultColWidth="11.42578125" defaultRowHeight="18.75" customHeight="1" x14ac:dyDescent="0.2"/>
  <cols>
    <col min="1" max="2" width="2.7109375" style="19" customWidth="1"/>
    <col min="3" max="3" width="33.5703125" style="19" bestFit="1" customWidth="1"/>
    <col min="4" max="4" width="68.5703125" style="19" customWidth="1"/>
    <col min="5" max="5" width="3.7109375" style="19" customWidth="1"/>
    <col min="6" max="16384" width="11.42578125" style="19"/>
  </cols>
  <sheetData>
    <row r="2" spans="2:5" ht="18.75" customHeight="1" x14ac:dyDescent="0.2">
      <c r="B2" s="2"/>
      <c r="C2" s="2"/>
      <c r="D2" s="2"/>
      <c r="E2" s="2"/>
    </row>
    <row r="3" spans="2:5" ht="98.25" customHeight="1" x14ac:dyDescent="0.2">
      <c r="B3" s="2"/>
      <c r="C3" s="362" t="s">
        <v>294</v>
      </c>
      <c r="D3" s="363"/>
      <c r="E3" s="2"/>
    </row>
    <row r="4" spans="2:5" ht="18.75" customHeight="1" x14ac:dyDescent="0.2">
      <c r="B4" s="2"/>
      <c r="C4" s="41"/>
      <c r="D4" s="2"/>
      <c r="E4" s="2"/>
    </row>
    <row r="5" spans="2:5" ht="18.75" customHeight="1" x14ac:dyDescent="0.2">
      <c r="B5" s="2"/>
      <c r="C5" s="364" t="s">
        <v>106</v>
      </c>
      <c r="D5" s="364"/>
      <c r="E5" s="2"/>
    </row>
    <row r="6" spans="2:5" ht="18.75" customHeight="1" x14ac:dyDescent="0.2">
      <c r="B6" s="2"/>
      <c r="C6" s="137" t="s">
        <v>107</v>
      </c>
      <c r="D6" s="42"/>
      <c r="E6" s="2"/>
    </row>
    <row r="7" spans="2:5" ht="18.75" customHeight="1" x14ac:dyDescent="0.2">
      <c r="B7" s="2"/>
      <c r="C7" s="137" t="s">
        <v>108</v>
      </c>
      <c r="D7" s="43"/>
      <c r="E7" s="2"/>
    </row>
    <row r="8" spans="2:5" ht="18.75" customHeight="1" x14ac:dyDescent="0.2">
      <c r="B8" s="2"/>
      <c r="C8" s="137" t="s">
        <v>109</v>
      </c>
      <c r="D8" s="42"/>
      <c r="E8" s="2"/>
    </row>
    <row r="9" spans="2:5" ht="18.75" customHeight="1" x14ac:dyDescent="0.2">
      <c r="B9" s="2"/>
      <c r="C9" s="137" t="s">
        <v>110</v>
      </c>
      <c r="D9" s="44"/>
      <c r="E9" s="2"/>
    </row>
    <row r="10" spans="2:5" ht="18.75" customHeight="1" x14ac:dyDescent="0.2">
      <c r="B10" s="2"/>
      <c r="C10" s="137" t="s">
        <v>111</v>
      </c>
      <c r="D10" s="44"/>
      <c r="E10" s="2"/>
    </row>
    <row r="11" spans="2:5" ht="35.1" customHeight="1" x14ac:dyDescent="0.2">
      <c r="B11" s="2"/>
      <c r="C11" s="41"/>
      <c r="D11" s="2"/>
      <c r="E11" s="2"/>
    </row>
    <row r="12" spans="2:5" ht="18.75" customHeight="1" x14ac:dyDescent="0.2">
      <c r="B12" s="2"/>
      <c r="C12" s="364" t="s">
        <v>112</v>
      </c>
      <c r="D12" s="364"/>
      <c r="E12" s="2"/>
    </row>
    <row r="13" spans="2:5" ht="18.75" customHeight="1" x14ac:dyDescent="0.2">
      <c r="B13" s="2"/>
      <c r="C13" s="137" t="s">
        <v>118</v>
      </c>
      <c r="D13" s="43"/>
      <c r="E13" s="2"/>
    </row>
    <row r="14" spans="2:5" ht="18.75" customHeight="1" x14ac:dyDescent="0.2">
      <c r="B14" s="2"/>
      <c r="C14" s="137" t="s">
        <v>113</v>
      </c>
      <c r="D14" s="87"/>
      <c r="E14" s="2"/>
    </row>
    <row r="15" spans="2:5" ht="18.75" customHeight="1" x14ac:dyDescent="0.2">
      <c r="B15" s="2"/>
      <c r="C15" s="137" t="s">
        <v>114</v>
      </c>
      <c r="D15" s="43"/>
      <c r="E15" s="2"/>
    </row>
    <row r="16" spans="2:5" ht="35.1" customHeight="1" x14ac:dyDescent="0.2">
      <c r="B16" s="2"/>
      <c r="C16" s="41"/>
      <c r="D16" s="2"/>
      <c r="E16" s="2"/>
    </row>
    <row r="17" spans="2:5" ht="18.75" customHeight="1" x14ac:dyDescent="0.2">
      <c r="B17" s="2"/>
      <c r="C17" s="364" t="s">
        <v>115</v>
      </c>
      <c r="D17" s="364"/>
      <c r="E17" s="2"/>
    </row>
    <row r="18" spans="2:5" ht="18.75" customHeight="1" x14ac:dyDescent="0.2">
      <c r="B18" s="2"/>
      <c r="C18" s="137" t="s">
        <v>118</v>
      </c>
      <c r="D18" s="43"/>
      <c r="E18" s="2"/>
    </row>
    <row r="19" spans="2:5" ht="18.75" customHeight="1" x14ac:dyDescent="0.2">
      <c r="B19" s="2"/>
      <c r="C19" s="137" t="s">
        <v>113</v>
      </c>
      <c r="D19" s="87"/>
      <c r="E19" s="2"/>
    </row>
    <row r="20" spans="2:5" ht="18.75" customHeight="1" x14ac:dyDescent="0.2">
      <c r="B20" s="2"/>
      <c r="C20" s="137" t="s">
        <v>114</v>
      </c>
      <c r="D20" s="43"/>
      <c r="E20" s="2"/>
    </row>
  </sheetData>
  <sheetProtection algorithmName="SHA-512" hashValue="zykBxPhrwKk+uUA5YtrKHd6tpCCuYcSBvJLQjn4bZGxUXz7DFR41BBLW8DRYELAaTxAxlbBuR/jtXZrqF9jPCA==" saltValue="YpBbVyM7ojvvUsFVN2AcFw==" spinCount="100000" sheet="1" objects="1" scenarios="1" formatCell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theme="4" tint="0.39997558519241921"/>
    <pageSetUpPr fitToPage="1"/>
  </sheetPr>
  <dimension ref="A1:U58"/>
  <sheetViews>
    <sheetView showGridLines="0" topLeftCell="A4" zoomScaleNormal="100" workbookViewId="0">
      <selection activeCell="F12" sqref="F12"/>
    </sheetView>
  </sheetViews>
  <sheetFormatPr baseColWidth="10" defaultRowHeight="18.75" customHeight="1" outlineLevelRow="1" outlineLevelCol="2" x14ac:dyDescent="0.2"/>
  <cols>
    <col min="1" max="2" width="2.7109375" style="19" customWidth="1"/>
    <col min="3" max="3" width="18.28515625" style="19" customWidth="1"/>
    <col min="4" max="4" width="20.85546875" style="19" customWidth="1"/>
    <col min="5" max="5" width="7" style="19" customWidth="1"/>
    <col min="6" max="6" width="17.7109375" style="19" bestFit="1" customWidth="1"/>
    <col min="7" max="7" width="7.42578125" style="20" customWidth="1"/>
    <col min="8" max="8" width="1.7109375" style="20" customWidth="1"/>
    <col min="9" max="9" width="17.7109375" style="19" bestFit="1" customWidth="1"/>
    <col min="10" max="10" width="7.42578125" style="20" customWidth="1"/>
    <col min="11" max="11" width="1.7109375" style="20" hidden="1" customWidth="1" outlineLevel="1"/>
    <col min="12" max="12" width="18.140625" style="19" hidden="1" customWidth="1" outlineLevel="1"/>
    <col min="13" max="13" width="7.42578125" style="20" hidden="1" customWidth="1" outlineLevel="1"/>
    <col min="14" max="14" width="1.7109375" style="20" hidden="1" customWidth="1" outlineLevel="2"/>
    <col min="15" max="15" width="17.7109375" style="19" hidden="1" customWidth="1" outlineLevel="2"/>
    <col min="16" max="16" width="7.42578125" style="20" hidden="1" customWidth="1" outlineLevel="2"/>
    <col min="17" max="17" width="1.7109375" style="20" hidden="1" customWidth="1" outlineLevel="2"/>
    <col min="18" max="18" width="19" style="19" hidden="1" customWidth="1" outlineLevel="2"/>
    <col min="19" max="20" width="11.42578125" style="19" hidden="1" customWidth="1" outlineLevel="1"/>
    <col min="21" max="21" width="11.42578125" style="19" customWidth="1" collapsed="1"/>
    <col min="22" max="54" width="11.42578125" style="19" customWidth="1"/>
    <col min="55" max="244" width="11.42578125" style="19"/>
    <col min="245" max="246" width="3.7109375" style="19" customWidth="1"/>
    <col min="247" max="247" width="25" style="19" customWidth="1"/>
    <col min="248" max="248" width="34" style="19" customWidth="1"/>
    <col min="249" max="249" width="4.42578125" style="19" bestFit="1" customWidth="1"/>
    <col min="250" max="250" width="20.7109375" style="19" customWidth="1"/>
    <col min="251" max="251" width="20.42578125" style="19" customWidth="1"/>
    <col min="252" max="252" width="3.7109375" style="19" customWidth="1"/>
    <col min="253" max="500" width="11.42578125" style="19"/>
    <col min="501" max="502" width="3.7109375" style="19" customWidth="1"/>
    <col min="503" max="503" width="25" style="19" customWidth="1"/>
    <col min="504" max="504" width="34" style="19" customWidth="1"/>
    <col min="505" max="505" width="4.42578125" style="19" bestFit="1" customWidth="1"/>
    <col min="506" max="506" width="20.7109375" style="19" customWidth="1"/>
    <col min="507" max="507" width="20.42578125" style="19" customWidth="1"/>
    <col min="508" max="508" width="3.7109375" style="19" customWidth="1"/>
    <col min="509" max="756" width="11.42578125" style="19"/>
    <col min="757" max="758" width="3.7109375" style="19" customWidth="1"/>
    <col min="759" max="759" width="25" style="19" customWidth="1"/>
    <col min="760" max="760" width="34" style="19" customWidth="1"/>
    <col min="761" max="761" width="4.42578125" style="19" bestFit="1" customWidth="1"/>
    <col min="762" max="762" width="20.7109375" style="19" customWidth="1"/>
    <col min="763" max="763" width="20.42578125" style="19" customWidth="1"/>
    <col min="764" max="764" width="3.7109375" style="19" customWidth="1"/>
    <col min="765" max="1012" width="11.42578125" style="19"/>
    <col min="1013" max="1014" width="3.7109375" style="19" customWidth="1"/>
    <col min="1015" max="1015" width="25" style="19" customWidth="1"/>
    <col min="1016" max="1016" width="34" style="19" customWidth="1"/>
    <col min="1017" max="1017" width="4.42578125" style="19" bestFit="1" customWidth="1"/>
    <col min="1018" max="1018" width="20.7109375" style="19" customWidth="1"/>
    <col min="1019" max="1019" width="20.42578125" style="19" customWidth="1"/>
    <col min="1020" max="1020" width="3.7109375" style="19" customWidth="1"/>
    <col min="1021" max="1268" width="11.42578125" style="19"/>
    <col min="1269" max="1270" width="3.7109375" style="19" customWidth="1"/>
    <col min="1271" max="1271" width="25" style="19" customWidth="1"/>
    <col min="1272" max="1272" width="34" style="19" customWidth="1"/>
    <col min="1273" max="1273" width="4.42578125" style="19" bestFit="1" customWidth="1"/>
    <col min="1274" max="1274" width="20.7109375" style="19" customWidth="1"/>
    <col min="1275" max="1275" width="20.42578125" style="19" customWidth="1"/>
    <col min="1276" max="1276" width="3.7109375" style="19" customWidth="1"/>
    <col min="1277" max="1524" width="11.42578125" style="19"/>
    <col min="1525" max="1526" width="3.7109375" style="19" customWidth="1"/>
    <col min="1527" max="1527" width="25" style="19" customWidth="1"/>
    <col min="1528" max="1528" width="34" style="19" customWidth="1"/>
    <col min="1529" max="1529" width="4.42578125" style="19" bestFit="1" customWidth="1"/>
    <col min="1530" max="1530" width="20.7109375" style="19" customWidth="1"/>
    <col min="1531" max="1531" width="20.42578125" style="19" customWidth="1"/>
    <col min="1532" max="1532" width="3.7109375" style="19" customWidth="1"/>
    <col min="1533" max="1780" width="11.42578125" style="19"/>
    <col min="1781" max="1782" width="3.7109375" style="19" customWidth="1"/>
    <col min="1783" max="1783" width="25" style="19" customWidth="1"/>
    <col min="1784" max="1784" width="34" style="19" customWidth="1"/>
    <col min="1785" max="1785" width="4.42578125" style="19" bestFit="1" customWidth="1"/>
    <col min="1786" max="1786" width="20.7109375" style="19" customWidth="1"/>
    <col min="1787" max="1787" width="20.42578125" style="19" customWidth="1"/>
    <col min="1788" max="1788" width="3.7109375" style="19" customWidth="1"/>
    <col min="1789" max="2036" width="11.42578125" style="19"/>
    <col min="2037" max="2038" width="3.7109375" style="19" customWidth="1"/>
    <col min="2039" max="2039" width="25" style="19" customWidth="1"/>
    <col min="2040" max="2040" width="34" style="19" customWidth="1"/>
    <col min="2041" max="2041" width="4.42578125" style="19" bestFit="1" customWidth="1"/>
    <col min="2042" max="2042" width="20.7109375" style="19" customWidth="1"/>
    <col min="2043" max="2043" width="20.42578125" style="19" customWidth="1"/>
    <col min="2044" max="2044" width="3.7109375" style="19" customWidth="1"/>
    <col min="2045" max="2292" width="11.42578125" style="19"/>
    <col min="2293" max="2294" width="3.7109375" style="19" customWidth="1"/>
    <col min="2295" max="2295" width="25" style="19" customWidth="1"/>
    <col min="2296" max="2296" width="34" style="19" customWidth="1"/>
    <col min="2297" max="2297" width="4.42578125" style="19" bestFit="1" customWidth="1"/>
    <col min="2298" max="2298" width="20.7109375" style="19" customWidth="1"/>
    <col min="2299" max="2299" width="20.42578125" style="19" customWidth="1"/>
    <col min="2300" max="2300" width="3.7109375" style="19" customWidth="1"/>
    <col min="2301" max="2548" width="11.42578125" style="19"/>
    <col min="2549" max="2550" width="3.7109375" style="19" customWidth="1"/>
    <col min="2551" max="2551" width="25" style="19" customWidth="1"/>
    <col min="2552" max="2552" width="34" style="19" customWidth="1"/>
    <col min="2553" max="2553" width="4.42578125" style="19" bestFit="1" customWidth="1"/>
    <col min="2554" max="2554" width="20.7109375" style="19" customWidth="1"/>
    <col min="2555" max="2555" width="20.42578125" style="19" customWidth="1"/>
    <col min="2556" max="2556" width="3.7109375" style="19" customWidth="1"/>
    <col min="2557" max="2804" width="11.42578125" style="19"/>
    <col min="2805" max="2806" width="3.7109375" style="19" customWidth="1"/>
    <col min="2807" max="2807" width="25" style="19" customWidth="1"/>
    <col min="2808" max="2808" width="34" style="19" customWidth="1"/>
    <col min="2809" max="2809" width="4.42578125" style="19" bestFit="1" customWidth="1"/>
    <col min="2810" max="2810" width="20.7109375" style="19" customWidth="1"/>
    <col min="2811" max="2811" width="20.42578125" style="19" customWidth="1"/>
    <col min="2812" max="2812" width="3.7109375" style="19" customWidth="1"/>
    <col min="2813" max="3060" width="11.42578125" style="19"/>
    <col min="3061" max="3062" width="3.7109375" style="19" customWidth="1"/>
    <col min="3063" max="3063" width="25" style="19" customWidth="1"/>
    <col min="3064" max="3064" width="34" style="19" customWidth="1"/>
    <col min="3065" max="3065" width="4.42578125" style="19" bestFit="1" customWidth="1"/>
    <col min="3066" max="3066" width="20.7109375" style="19" customWidth="1"/>
    <col min="3067" max="3067" width="20.42578125" style="19" customWidth="1"/>
    <col min="3068" max="3068" width="3.7109375" style="19" customWidth="1"/>
    <col min="3069" max="3316" width="11.42578125" style="19"/>
    <col min="3317" max="3318" width="3.7109375" style="19" customWidth="1"/>
    <col min="3319" max="3319" width="25" style="19" customWidth="1"/>
    <col min="3320" max="3320" width="34" style="19" customWidth="1"/>
    <col min="3321" max="3321" width="4.42578125" style="19" bestFit="1" customWidth="1"/>
    <col min="3322" max="3322" width="20.7109375" style="19" customWidth="1"/>
    <col min="3323" max="3323" width="20.42578125" style="19" customWidth="1"/>
    <col min="3324" max="3324" width="3.7109375" style="19" customWidth="1"/>
    <col min="3325" max="3572" width="11.42578125" style="19"/>
    <col min="3573" max="3574" width="3.7109375" style="19" customWidth="1"/>
    <col min="3575" max="3575" width="25" style="19" customWidth="1"/>
    <col min="3576" max="3576" width="34" style="19" customWidth="1"/>
    <col min="3577" max="3577" width="4.42578125" style="19" bestFit="1" customWidth="1"/>
    <col min="3578" max="3578" width="20.7109375" style="19" customWidth="1"/>
    <col min="3579" max="3579" width="20.42578125" style="19" customWidth="1"/>
    <col min="3580" max="3580" width="3.7109375" style="19" customWidth="1"/>
    <col min="3581" max="3828" width="11.42578125" style="19"/>
    <col min="3829" max="3830" width="3.7109375" style="19" customWidth="1"/>
    <col min="3831" max="3831" width="25" style="19" customWidth="1"/>
    <col min="3832" max="3832" width="34" style="19" customWidth="1"/>
    <col min="3833" max="3833" width="4.42578125" style="19" bestFit="1" customWidth="1"/>
    <col min="3834" max="3834" width="20.7109375" style="19" customWidth="1"/>
    <col min="3835" max="3835" width="20.42578125" style="19" customWidth="1"/>
    <col min="3836" max="3836" width="3.7109375" style="19" customWidth="1"/>
    <col min="3837" max="4084" width="11.42578125" style="19"/>
    <col min="4085" max="4086" width="3.7109375" style="19" customWidth="1"/>
    <col min="4087" max="4087" width="25" style="19" customWidth="1"/>
    <col min="4088" max="4088" width="34" style="19" customWidth="1"/>
    <col min="4089" max="4089" width="4.42578125" style="19" bestFit="1" customWidth="1"/>
    <col min="4090" max="4090" width="20.7109375" style="19" customWidth="1"/>
    <col min="4091" max="4091" width="20.42578125" style="19" customWidth="1"/>
    <col min="4092" max="4092" width="3.7109375" style="19" customWidth="1"/>
    <col min="4093" max="4340" width="11.42578125" style="19"/>
    <col min="4341" max="4342" width="3.7109375" style="19" customWidth="1"/>
    <col min="4343" max="4343" width="25" style="19" customWidth="1"/>
    <col min="4344" max="4344" width="34" style="19" customWidth="1"/>
    <col min="4345" max="4345" width="4.42578125" style="19" bestFit="1" customWidth="1"/>
    <col min="4346" max="4346" width="20.7109375" style="19" customWidth="1"/>
    <col min="4347" max="4347" width="20.42578125" style="19" customWidth="1"/>
    <col min="4348" max="4348" width="3.7109375" style="19" customWidth="1"/>
    <col min="4349" max="4596" width="11.42578125" style="19"/>
    <col min="4597" max="4598" width="3.7109375" style="19" customWidth="1"/>
    <col min="4599" max="4599" width="25" style="19" customWidth="1"/>
    <col min="4600" max="4600" width="34" style="19" customWidth="1"/>
    <col min="4601" max="4601" width="4.42578125" style="19" bestFit="1" customWidth="1"/>
    <col min="4602" max="4602" width="20.7109375" style="19" customWidth="1"/>
    <col min="4603" max="4603" width="20.42578125" style="19" customWidth="1"/>
    <col min="4604" max="4604" width="3.7109375" style="19" customWidth="1"/>
    <col min="4605" max="4852" width="11.42578125" style="19"/>
    <col min="4853" max="4854" width="3.7109375" style="19" customWidth="1"/>
    <col min="4855" max="4855" width="25" style="19" customWidth="1"/>
    <col min="4856" max="4856" width="34" style="19" customWidth="1"/>
    <col min="4857" max="4857" width="4.42578125" style="19" bestFit="1" customWidth="1"/>
    <col min="4858" max="4858" width="20.7109375" style="19" customWidth="1"/>
    <col min="4859" max="4859" width="20.42578125" style="19" customWidth="1"/>
    <col min="4860" max="4860" width="3.7109375" style="19" customWidth="1"/>
    <col min="4861" max="5108" width="11.42578125" style="19"/>
    <col min="5109" max="5110" width="3.7109375" style="19" customWidth="1"/>
    <col min="5111" max="5111" width="25" style="19" customWidth="1"/>
    <col min="5112" max="5112" width="34" style="19" customWidth="1"/>
    <col min="5113" max="5113" width="4.42578125" style="19" bestFit="1" customWidth="1"/>
    <col min="5114" max="5114" width="20.7109375" style="19" customWidth="1"/>
    <col min="5115" max="5115" width="20.42578125" style="19" customWidth="1"/>
    <col min="5116" max="5116" width="3.7109375" style="19" customWidth="1"/>
    <col min="5117" max="5364" width="11.42578125" style="19"/>
    <col min="5365" max="5366" width="3.7109375" style="19" customWidth="1"/>
    <col min="5367" max="5367" width="25" style="19" customWidth="1"/>
    <col min="5368" max="5368" width="34" style="19" customWidth="1"/>
    <col min="5369" max="5369" width="4.42578125" style="19" bestFit="1" customWidth="1"/>
    <col min="5370" max="5370" width="20.7109375" style="19" customWidth="1"/>
    <col min="5371" max="5371" width="20.42578125" style="19" customWidth="1"/>
    <col min="5372" max="5372" width="3.7109375" style="19" customWidth="1"/>
    <col min="5373" max="5620" width="11.42578125" style="19"/>
    <col min="5621" max="5622" width="3.7109375" style="19" customWidth="1"/>
    <col min="5623" max="5623" width="25" style="19" customWidth="1"/>
    <col min="5624" max="5624" width="34" style="19" customWidth="1"/>
    <col min="5625" max="5625" width="4.42578125" style="19" bestFit="1" customWidth="1"/>
    <col min="5626" max="5626" width="20.7109375" style="19" customWidth="1"/>
    <col min="5627" max="5627" width="20.42578125" style="19" customWidth="1"/>
    <col min="5628" max="5628" width="3.7109375" style="19" customWidth="1"/>
    <col min="5629" max="5876" width="11.42578125" style="19"/>
    <col min="5877" max="5878" width="3.7109375" style="19" customWidth="1"/>
    <col min="5879" max="5879" width="25" style="19" customWidth="1"/>
    <col min="5880" max="5880" width="34" style="19" customWidth="1"/>
    <col min="5881" max="5881" width="4.42578125" style="19" bestFit="1" customWidth="1"/>
    <col min="5882" max="5882" width="20.7109375" style="19" customWidth="1"/>
    <col min="5883" max="5883" width="20.42578125" style="19" customWidth="1"/>
    <col min="5884" max="5884" width="3.7109375" style="19" customWidth="1"/>
    <col min="5885" max="6132" width="11.42578125" style="19"/>
    <col min="6133" max="6134" width="3.7109375" style="19" customWidth="1"/>
    <col min="6135" max="6135" width="25" style="19" customWidth="1"/>
    <col min="6136" max="6136" width="34" style="19" customWidth="1"/>
    <col min="6137" max="6137" width="4.42578125" style="19" bestFit="1" customWidth="1"/>
    <col min="6138" max="6138" width="20.7109375" style="19" customWidth="1"/>
    <col min="6139" max="6139" width="20.42578125" style="19" customWidth="1"/>
    <col min="6140" max="6140" width="3.7109375" style="19" customWidth="1"/>
    <col min="6141" max="6388" width="11.42578125" style="19"/>
    <col min="6389" max="6390" width="3.7109375" style="19" customWidth="1"/>
    <col min="6391" max="6391" width="25" style="19" customWidth="1"/>
    <col min="6392" max="6392" width="34" style="19" customWidth="1"/>
    <col min="6393" max="6393" width="4.42578125" style="19" bestFit="1" customWidth="1"/>
    <col min="6394" max="6394" width="20.7109375" style="19" customWidth="1"/>
    <col min="6395" max="6395" width="20.42578125" style="19" customWidth="1"/>
    <col min="6396" max="6396" width="3.7109375" style="19" customWidth="1"/>
    <col min="6397" max="6644" width="11.42578125" style="19"/>
    <col min="6645" max="6646" width="3.7109375" style="19" customWidth="1"/>
    <col min="6647" max="6647" width="25" style="19" customWidth="1"/>
    <col min="6648" max="6648" width="34" style="19" customWidth="1"/>
    <col min="6649" max="6649" width="4.42578125" style="19" bestFit="1" customWidth="1"/>
    <col min="6650" max="6650" width="20.7109375" style="19" customWidth="1"/>
    <col min="6651" max="6651" width="20.42578125" style="19" customWidth="1"/>
    <col min="6652" max="6652" width="3.7109375" style="19" customWidth="1"/>
    <col min="6653" max="6900" width="11.42578125" style="19"/>
    <col min="6901" max="6902" width="3.7109375" style="19" customWidth="1"/>
    <col min="6903" max="6903" width="25" style="19" customWidth="1"/>
    <col min="6904" max="6904" width="34" style="19" customWidth="1"/>
    <col min="6905" max="6905" width="4.42578125" style="19" bestFit="1" customWidth="1"/>
    <col min="6906" max="6906" width="20.7109375" style="19" customWidth="1"/>
    <col min="6907" max="6907" width="20.42578125" style="19" customWidth="1"/>
    <col min="6908" max="6908" width="3.7109375" style="19" customWidth="1"/>
    <col min="6909" max="7156" width="11.42578125" style="19"/>
    <col min="7157" max="7158" width="3.7109375" style="19" customWidth="1"/>
    <col min="7159" max="7159" width="25" style="19" customWidth="1"/>
    <col min="7160" max="7160" width="34" style="19" customWidth="1"/>
    <col min="7161" max="7161" width="4.42578125" style="19" bestFit="1" customWidth="1"/>
    <col min="7162" max="7162" width="20.7109375" style="19" customWidth="1"/>
    <col min="7163" max="7163" width="20.42578125" style="19" customWidth="1"/>
    <col min="7164" max="7164" width="3.7109375" style="19" customWidth="1"/>
    <col min="7165" max="7412" width="11.42578125" style="19"/>
    <col min="7413" max="7414" width="3.7109375" style="19" customWidth="1"/>
    <col min="7415" max="7415" width="25" style="19" customWidth="1"/>
    <col min="7416" max="7416" width="34" style="19" customWidth="1"/>
    <col min="7417" max="7417" width="4.42578125" style="19" bestFit="1" customWidth="1"/>
    <col min="7418" max="7418" width="20.7109375" style="19" customWidth="1"/>
    <col min="7419" max="7419" width="20.42578125" style="19" customWidth="1"/>
    <col min="7420" max="7420" width="3.7109375" style="19" customWidth="1"/>
    <col min="7421" max="7668" width="11.42578125" style="19"/>
    <col min="7669" max="7670" width="3.7109375" style="19" customWidth="1"/>
    <col min="7671" max="7671" width="25" style="19" customWidth="1"/>
    <col min="7672" max="7672" width="34" style="19" customWidth="1"/>
    <col min="7673" max="7673" width="4.42578125" style="19" bestFit="1" customWidth="1"/>
    <col min="7674" max="7674" width="20.7109375" style="19" customWidth="1"/>
    <col min="7675" max="7675" width="20.42578125" style="19" customWidth="1"/>
    <col min="7676" max="7676" width="3.7109375" style="19" customWidth="1"/>
    <col min="7677" max="7924" width="11.42578125" style="19"/>
    <col min="7925" max="7926" width="3.7109375" style="19" customWidth="1"/>
    <col min="7927" max="7927" width="25" style="19" customWidth="1"/>
    <col min="7928" max="7928" width="34" style="19" customWidth="1"/>
    <col min="7929" max="7929" width="4.42578125" style="19" bestFit="1" customWidth="1"/>
    <col min="7930" max="7930" width="20.7109375" style="19" customWidth="1"/>
    <col min="7931" max="7931" width="20.42578125" style="19" customWidth="1"/>
    <col min="7932" max="7932" width="3.7109375" style="19" customWidth="1"/>
    <col min="7933" max="8180" width="11.42578125" style="19"/>
    <col min="8181" max="8182" width="3.7109375" style="19" customWidth="1"/>
    <col min="8183" max="8183" width="25" style="19" customWidth="1"/>
    <col min="8184" max="8184" width="34" style="19" customWidth="1"/>
    <col min="8185" max="8185" width="4.42578125" style="19" bestFit="1" customWidth="1"/>
    <col min="8186" max="8186" width="20.7109375" style="19" customWidth="1"/>
    <col min="8187" max="8187" width="20.42578125" style="19" customWidth="1"/>
    <col min="8188" max="8188" width="3.7109375" style="19" customWidth="1"/>
    <col min="8189" max="8436" width="11.42578125" style="19"/>
    <col min="8437" max="8438" width="3.7109375" style="19" customWidth="1"/>
    <col min="8439" max="8439" width="25" style="19" customWidth="1"/>
    <col min="8440" max="8440" width="34" style="19" customWidth="1"/>
    <col min="8441" max="8441" width="4.42578125" style="19" bestFit="1" customWidth="1"/>
    <col min="8442" max="8442" width="20.7109375" style="19" customWidth="1"/>
    <col min="8443" max="8443" width="20.42578125" style="19" customWidth="1"/>
    <col min="8444" max="8444" width="3.7109375" style="19" customWidth="1"/>
    <col min="8445" max="8692" width="11.42578125" style="19"/>
    <col min="8693" max="8694" width="3.7109375" style="19" customWidth="1"/>
    <col min="8695" max="8695" width="25" style="19" customWidth="1"/>
    <col min="8696" max="8696" width="34" style="19" customWidth="1"/>
    <col min="8697" max="8697" width="4.42578125" style="19" bestFit="1" customWidth="1"/>
    <col min="8698" max="8698" width="20.7109375" style="19" customWidth="1"/>
    <col min="8699" max="8699" width="20.42578125" style="19" customWidth="1"/>
    <col min="8700" max="8700" width="3.7109375" style="19" customWidth="1"/>
    <col min="8701" max="8948" width="11.42578125" style="19"/>
    <col min="8949" max="8950" width="3.7109375" style="19" customWidth="1"/>
    <col min="8951" max="8951" width="25" style="19" customWidth="1"/>
    <col min="8952" max="8952" width="34" style="19" customWidth="1"/>
    <col min="8953" max="8953" width="4.42578125" style="19" bestFit="1" customWidth="1"/>
    <col min="8954" max="8954" width="20.7109375" style="19" customWidth="1"/>
    <col min="8955" max="8955" width="20.42578125" style="19" customWidth="1"/>
    <col min="8956" max="8956" width="3.7109375" style="19" customWidth="1"/>
    <col min="8957" max="9204" width="11.42578125" style="19"/>
    <col min="9205" max="9206" width="3.7109375" style="19" customWidth="1"/>
    <col min="9207" max="9207" width="25" style="19" customWidth="1"/>
    <col min="9208" max="9208" width="34" style="19" customWidth="1"/>
    <col min="9209" max="9209" width="4.42578125" style="19" bestFit="1" customWidth="1"/>
    <col min="9210" max="9210" width="20.7109375" style="19" customWidth="1"/>
    <col min="9211" max="9211" width="20.42578125" style="19" customWidth="1"/>
    <col min="9212" max="9212" width="3.7109375" style="19" customWidth="1"/>
    <col min="9213" max="9460" width="11.42578125" style="19"/>
    <col min="9461" max="9462" width="3.7109375" style="19" customWidth="1"/>
    <col min="9463" max="9463" width="25" style="19" customWidth="1"/>
    <col min="9464" max="9464" width="34" style="19" customWidth="1"/>
    <col min="9465" max="9465" width="4.42578125" style="19" bestFit="1" customWidth="1"/>
    <col min="9466" max="9466" width="20.7109375" style="19" customWidth="1"/>
    <col min="9467" max="9467" width="20.42578125" style="19" customWidth="1"/>
    <col min="9468" max="9468" width="3.7109375" style="19" customWidth="1"/>
    <col min="9469" max="9716" width="11.42578125" style="19"/>
    <col min="9717" max="9718" width="3.7109375" style="19" customWidth="1"/>
    <col min="9719" max="9719" width="25" style="19" customWidth="1"/>
    <col min="9720" max="9720" width="34" style="19" customWidth="1"/>
    <col min="9721" max="9721" width="4.42578125" style="19" bestFit="1" customWidth="1"/>
    <col min="9722" max="9722" width="20.7109375" style="19" customWidth="1"/>
    <col min="9723" max="9723" width="20.42578125" style="19" customWidth="1"/>
    <col min="9724" max="9724" width="3.7109375" style="19" customWidth="1"/>
    <col min="9725" max="9972" width="11.42578125" style="19"/>
    <col min="9973" max="9974" width="3.7109375" style="19" customWidth="1"/>
    <col min="9975" max="9975" width="25" style="19" customWidth="1"/>
    <col min="9976" max="9976" width="34" style="19" customWidth="1"/>
    <col min="9977" max="9977" width="4.42578125" style="19" bestFit="1" customWidth="1"/>
    <col min="9978" max="9978" width="20.7109375" style="19" customWidth="1"/>
    <col min="9979" max="9979" width="20.42578125" style="19" customWidth="1"/>
    <col min="9980" max="9980" width="3.7109375" style="19" customWidth="1"/>
    <col min="9981" max="10228" width="11.42578125" style="19"/>
    <col min="10229" max="10230" width="3.7109375" style="19" customWidth="1"/>
    <col min="10231" max="10231" width="25" style="19" customWidth="1"/>
    <col min="10232" max="10232" width="34" style="19" customWidth="1"/>
    <col min="10233" max="10233" width="4.42578125" style="19" bestFit="1" customWidth="1"/>
    <col min="10234" max="10234" width="20.7109375" style="19" customWidth="1"/>
    <col min="10235" max="10235" width="20.42578125" style="19" customWidth="1"/>
    <col min="10236" max="10236" width="3.7109375" style="19" customWidth="1"/>
    <col min="10237" max="10484" width="11.42578125" style="19"/>
    <col min="10485" max="10486" width="3.7109375" style="19" customWidth="1"/>
    <col min="10487" max="10487" width="25" style="19" customWidth="1"/>
    <col min="10488" max="10488" width="34" style="19" customWidth="1"/>
    <col min="10489" max="10489" width="4.42578125" style="19" bestFit="1" customWidth="1"/>
    <col min="10490" max="10490" width="20.7109375" style="19" customWidth="1"/>
    <col min="10491" max="10491" width="20.42578125" style="19" customWidth="1"/>
    <col min="10492" max="10492" width="3.7109375" style="19" customWidth="1"/>
    <col min="10493" max="10740" width="11.42578125" style="19"/>
    <col min="10741" max="10742" width="3.7109375" style="19" customWidth="1"/>
    <col min="10743" max="10743" width="25" style="19" customWidth="1"/>
    <col min="10744" max="10744" width="34" style="19" customWidth="1"/>
    <col min="10745" max="10745" width="4.42578125" style="19" bestFit="1" customWidth="1"/>
    <col min="10746" max="10746" width="20.7109375" style="19" customWidth="1"/>
    <col min="10747" max="10747" width="20.42578125" style="19" customWidth="1"/>
    <col min="10748" max="10748" width="3.7109375" style="19" customWidth="1"/>
    <col min="10749" max="10996" width="11.42578125" style="19"/>
    <col min="10997" max="10998" width="3.7109375" style="19" customWidth="1"/>
    <col min="10999" max="10999" width="25" style="19" customWidth="1"/>
    <col min="11000" max="11000" width="34" style="19" customWidth="1"/>
    <col min="11001" max="11001" width="4.42578125" style="19" bestFit="1" customWidth="1"/>
    <col min="11002" max="11002" width="20.7109375" style="19" customWidth="1"/>
    <col min="11003" max="11003" width="20.42578125" style="19" customWidth="1"/>
    <col min="11004" max="11004" width="3.7109375" style="19" customWidth="1"/>
    <col min="11005" max="11252" width="11.42578125" style="19"/>
    <col min="11253" max="11254" width="3.7109375" style="19" customWidth="1"/>
    <col min="11255" max="11255" width="25" style="19" customWidth="1"/>
    <col min="11256" max="11256" width="34" style="19" customWidth="1"/>
    <col min="11257" max="11257" width="4.42578125" style="19" bestFit="1" customWidth="1"/>
    <col min="11258" max="11258" width="20.7109375" style="19" customWidth="1"/>
    <col min="11259" max="11259" width="20.42578125" style="19" customWidth="1"/>
    <col min="11260" max="11260" width="3.7109375" style="19" customWidth="1"/>
    <col min="11261" max="11508" width="11.42578125" style="19"/>
    <col min="11509" max="11510" width="3.7109375" style="19" customWidth="1"/>
    <col min="11511" max="11511" width="25" style="19" customWidth="1"/>
    <col min="11512" max="11512" width="34" style="19" customWidth="1"/>
    <col min="11513" max="11513" width="4.42578125" style="19" bestFit="1" customWidth="1"/>
    <col min="11514" max="11514" width="20.7109375" style="19" customWidth="1"/>
    <col min="11515" max="11515" width="20.42578125" style="19" customWidth="1"/>
    <col min="11516" max="11516" width="3.7109375" style="19" customWidth="1"/>
    <col min="11517" max="11764" width="11.42578125" style="19"/>
    <col min="11765" max="11766" width="3.7109375" style="19" customWidth="1"/>
    <col min="11767" max="11767" width="25" style="19" customWidth="1"/>
    <col min="11768" max="11768" width="34" style="19" customWidth="1"/>
    <col min="11769" max="11769" width="4.42578125" style="19" bestFit="1" customWidth="1"/>
    <col min="11770" max="11770" width="20.7109375" style="19" customWidth="1"/>
    <col min="11771" max="11771" width="20.42578125" style="19" customWidth="1"/>
    <col min="11772" max="11772" width="3.7109375" style="19" customWidth="1"/>
    <col min="11773" max="12020" width="11.42578125" style="19"/>
    <col min="12021" max="12022" width="3.7109375" style="19" customWidth="1"/>
    <col min="12023" max="12023" width="25" style="19" customWidth="1"/>
    <col min="12024" max="12024" width="34" style="19" customWidth="1"/>
    <col min="12025" max="12025" width="4.42578125" style="19" bestFit="1" customWidth="1"/>
    <col min="12026" max="12026" width="20.7109375" style="19" customWidth="1"/>
    <col min="12027" max="12027" width="20.42578125" style="19" customWidth="1"/>
    <col min="12028" max="12028" width="3.7109375" style="19" customWidth="1"/>
    <col min="12029" max="12276" width="11.42578125" style="19"/>
    <col min="12277" max="12278" width="3.7109375" style="19" customWidth="1"/>
    <col min="12279" max="12279" width="25" style="19" customWidth="1"/>
    <col min="12280" max="12280" width="34" style="19" customWidth="1"/>
    <col min="12281" max="12281" width="4.42578125" style="19" bestFit="1" customWidth="1"/>
    <col min="12282" max="12282" width="20.7109375" style="19" customWidth="1"/>
    <col min="12283" max="12283" width="20.42578125" style="19" customWidth="1"/>
    <col min="12284" max="12284" width="3.7109375" style="19" customWidth="1"/>
    <col min="12285" max="12532" width="11.42578125" style="19"/>
    <col min="12533" max="12534" width="3.7109375" style="19" customWidth="1"/>
    <col min="12535" max="12535" width="25" style="19" customWidth="1"/>
    <col min="12536" max="12536" width="34" style="19" customWidth="1"/>
    <col min="12537" max="12537" width="4.42578125" style="19" bestFit="1" customWidth="1"/>
    <col min="12538" max="12538" width="20.7109375" style="19" customWidth="1"/>
    <col min="12539" max="12539" width="20.42578125" style="19" customWidth="1"/>
    <col min="12540" max="12540" width="3.7109375" style="19" customWidth="1"/>
    <col min="12541" max="12788" width="11.42578125" style="19"/>
    <col min="12789" max="12790" width="3.7109375" style="19" customWidth="1"/>
    <col min="12791" max="12791" width="25" style="19" customWidth="1"/>
    <col min="12792" max="12792" width="34" style="19" customWidth="1"/>
    <col min="12793" max="12793" width="4.42578125" style="19" bestFit="1" customWidth="1"/>
    <col min="12794" max="12794" width="20.7109375" style="19" customWidth="1"/>
    <col min="12795" max="12795" width="20.42578125" style="19" customWidth="1"/>
    <col min="12796" max="12796" width="3.7109375" style="19" customWidth="1"/>
    <col min="12797" max="13044" width="11.42578125" style="19"/>
    <col min="13045" max="13046" width="3.7109375" style="19" customWidth="1"/>
    <col min="13047" max="13047" width="25" style="19" customWidth="1"/>
    <col min="13048" max="13048" width="34" style="19" customWidth="1"/>
    <col min="13049" max="13049" width="4.42578125" style="19" bestFit="1" customWidth="1"/>
    <col min="13050" max="13050" width="20.7109375" style="19" customWidth="1"/>
    <col min="13051" max="13051" width="20.42578125" style="19" customWidth="1"/>
    <col min="13052" max="13052" width="3.7109375" style="19" customWidth="1"/>
    <col min="13053" max="13300" width="11.42578125" style="19"/>
    <col min="13301" max="13302" width="3.7109375" style="19" customWidth="1"/>
    <col min="13303" max="13303" width="25" style="19" customWidth="1"/>
    <col min="13304" max="13304" width="34" style="19" customWidth="1"/>
    <col min="13305" max="13305" width="4.42578125" style="19" bestFit="1" customWidth="1"/>
    <col min="13306" max="13306" width="20.7109375" style="19" customWidth="1"/>
    <col min="13307" max="13307" width="20.42578125" style="19" customWidth="1"/>
    <col min="13308" max="13308" width="3.7109375" style="19" customWidth="1"/>
    <col min="13309" max="13556" width="11.42578125" style="19"/>
    <col min="13557" max="13558" width="3.7109375" style="19" customWidth="1"/>
    <col min="13559" max="13559" width="25" style="19" customWidth="1"/>
    <col min="13560" max="13560" width="34" style="19" customWidth="1"/>
    <col min="13561" max="13561" width="4.42578125" style="19" bestFit="1" customWidth="1"/>
    <col min="13562" max="13562" width="20.7109375" style="19" customWidth="1"/>
    <col min="13563" max="13563" width="20.42578125" style="19" customWidth="1"/>
    <col min="13564" max="13564" width="3.7109375" style="19" customWidth="1"/>
    <col min="13565" max="13812" width="11.42578125" style="19"/>
    <col min="13813" max="13814" width="3.7109375" style="19" customWidth="1"/>
    <col min="13815" max="13815" width="25" style="19" customWidth="1"/>
    <col min="13816" max="13816" width="34" style="19" customWidth="1"/>
    <col min="13817" max="13817" width="4.42578125" style="19" bestFit="1" customWidth="1"/>
    <col min="13818" max="13818" width="20.7109375" style="19" customWidth="1"/>
    <col min="13819" max="13819" width="20.42578125" style="19" customWidth="1"/>
    <col min="13820" max="13820" width="3.7109375" style="19" customWidth="1"/>
    <col min="13821" max="14068" width="11.42578125" style="19"/>
    <col min="14069" max="14070" width="3.7109375" style="19" customWidth="1"/>
    <col min="14071" max="14071" width="25" style="19" customWidth="1"/>
    <col min="14072" max="14072" width="34" style="19" customWidth="1"/>
    <col min="14073" max="14073" width="4.42578125" style="19" bestFit="1" customWidth="1"/>
    <col min="14074" max="14074" width="20.7109375" style="19" customWidth="1"/>
    <col min="14075" max="14075" width="20.42578125" style="19" customWidth="1"/>
    <col min="14076" max="14076" width="3.7109375" style="19" customWidth="1"/>
    <col min="14077" max="14324" width="11.42578125" style="19"/>
    <col min="14325" max="14326" width="3.7109375" style="19" customWidth="1"/>
    <col min="14327" max="14327" width="25" style="19" customWidth="1"/>
    <col min="14328" max="14328" width="34" style="19" customWidth="1"/>
    <col min="14329" max="14329" width="4.42578125" style="19" bestFit="1" customWidth="1"/>
    <col min="14330" max="14330" width="20.7109375" style="19" customWidth="1"/>
    <col min="14331" max="14331" width="20.42578125" style="19" customWidth="1"/>
    <col min="14332" max="14332" width="3.7109375" style="19" customWidth="1"/>
    <col min="14333" max="14580" width="11.42578125" style="19"/>
    <col min="14581" max="14582" width="3.7109375" style="19" customWidth="1"/>
    <col min="14583" max="14583" width="25" style="19" customWidth="1"/>
    <col min="14584" max="14584" width="34" style="19" customWidth="1"/>
    <col min="14585" max="14585" width="4.42578125" style="19" bestFit="1" customWidth="1"/>
    <col min="14586" max="14586" width="20.7109375" style="19" customWidth="1"/>
    <col min="14587" max="14587" width="20.42578125" style="19" customWidth="1"/>
    <col min="14588" max="14588" width="3.7109375" style="19" customWidth="1"/>
    <col min="14589" max="14836" width="11.42578125" style="19"/>
    <col min="14837" max="14838" width="3.7109375" style="19" customWidth="1"/>
    <col min="14839" max="14839" width="25" style="19" customWidth="1"/>
    <col min="14840" max="14840" width="34" style="19" customWidth="1"/>
    <col min="14841" max="14841" width="4.42578125" style="19" bestFit="1" customWidth="1"/>
    <col min="14842" max="14842" width="20.7109375" style="19" customWidth="1"/>
    <col min="14843" max="14843" width="20.42578125" style="19" customWidth="1"/>
    <col min="14844" max="14844" width="3.7109375" style="19" customWidth="1"/>
    <col min="14845" max="15092" width="11.42578125" style="19"/>
    <col min="15093" max="15094" width="3.7109375" style="19" customWidth="1"/>
    <col min="15095" max="15095" width="25" style="19" customWidth="1"/>
    <col min="15096" max="15096" width="34" style="19" customWidth="1"/>
    <col min="15097" max="15097" width="4.42578125" style="19" bestFit="1" customWidth="1"/>
    <col min="15098" max="15098" width="20.7109375" style="19" customWidth="1"/>
    <col min="15099" max="15099" width="20.42578125" style="19" customWidth="1"/>
    <col min="15100" max="15100" width="3.7109375" style="19" customWidth="1"/>
    <col min="15101" max="15348" width="11.42578125" style="19"/>
    <col min="15349" max="15350" width="3.7109375" style="19" customWidth="1"/>
    <col min="15351" max="15351" width="25" style="19" customWidth="1"/>
    <col min="15352" max="15352" width="34" style="19" customWidth="1"/>
    <col min="15353" max="15353" width="4.42578125" style="19" bestFit="1" customWidth="1"/>
    <col min="15354" max="15354" width="20.7109375" style="19" customWidth="1"/>
    <col min="15355" max="15355" width="20.42578125" style="19" customWidth="1"/>
    <col min="15356" max="15356" width="3.7109375" style="19" customWidth="1"/>
    <col min="15357" max="15604" width="11.42578125" style="19"/>
    <col min="15605" max="15606" width="3.7109375" style="19" customWidth="1"/>
    <col min="15607" max="15607" width="25" style="19" customWidth="1"/>
    <col min="15608" max="15608" width="34" style="19" customWidth="1"/>
    <col min="15609" max="15609" width="4.42578125" style="19" bestFit="1" customWidth="1"/>
    <col min="15610" max="15610" width="20.7109375" style="19" customWidth="1"/>
    <col min="15611" max="15611" width="20.42578125" style="19" customWidth="1"/>
    <col min="15612" max="15612" width="3.7109375" style="19" customWidth="1"/>
    <col min="15613" max="15860" width="11.42578125" style="19"/>
    <col min="15861" max="15862" width="3.7109375" style="19" customWidth="1"/>
    <col min="15863" max="15863" width="25" style="19" customWidth="1"/>
    <col min="15864" max="15864" width="34" style="19" customWidth="1"/>
    <col min="15865" max="15865" width="4.42578125" style="19" bestFit="1" customWidth="1"/>
    <col min="15866" max="15866" width="20.7109375" style="19" customWidth="1"/>
    <col min="15867" max="15867" width="20.42578125" style="19" customWidth="1"/>
    <col min="15868" max="15868" width="3.7109375" style="19" customWidth="1"/>
    <col min="15869" max="16116" width="11.42578125" style="19"/>
    <col min="16117" max="16118" width="3.7109375" style="19" customWidth="1"/>
    <col min="16119" max="16119" width="25" style="19" customWidth="1"/>
    <col min="16120" max="16120" width="34" style="19" customWidth="1"/>
    <col min="16121" max="16121" width="4.42578125" style="19" bestFit="1" customWidth="1"/>
    <col min="16122" max="16122" width="20.7109375" style="19" customWidth="1"/>
    <col min="16123" max="16123" width="20.42578125" style="19" customWidth="1"/>
    <col min="16124" max="16124" width="3.7109375" style="19" customWidth="1"/>
    <col min="16125" max="16384" width="11.42578125" style="19"/>
  </cols>
  <sheetData>
    <row r="1" spans="2:18" ht="12.75" x14ac:dyDescent="0.2">
      <c r="C1" s="45" t="str">
        <f>IF(Deckblatt!D7="","","Projektnummer: " &amp; Deckblatt!D6 &amp; ", Projektträger: " &amp; Deckblatt!D7)</f>
        <v/>
      </c>
      <c r="J1" s="46"/>
    </row>
    <row r="2" spans="2:18" ht="18.75" customHeight="1" x14ac:dyDescent="0.2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">
      <c r="B3" s="2"/>
      <c r="C3" s="371" t="s">
        <v>273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</row>
    <row r="4" spans="2:18" ht="12.75" x14ac:dyDescent="0.2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45" x14ac:dyDescent="0.2">
      <c r="B5" s="2"/>
      <c r="C5" s="373" t="s">
        <v>119</v>
      </c>
      <c r="D5" s="373"/>
      <c r="E5" s="373"/>
      <c r="F5" s="135" t="s">
        <v>58</v>
      </c>
      <c r="G5" s="136" t="s">
        <v>59</v>
      </c>
      <c r="H5" s="26"/>
      <c r="I5" s="135" t="s">
        <v>39</v>
      </c>
      <c r="J5" s="136" t="s">
        <v>60</v>
      </c>
      <c r="K5" s="26"/>
      <c r="L5" s="115" t="s">
        <v>105</v>
      </c>
      <c r="M5" s="116" t="s">
        <v>61</v>
      </c>
      <c r="N5" s="26"/>
      <c r="O5" s="368" t="s">
        <v>62</v>
      </c>
      <c r="P5" s="369"/>
      <c r="Q5" s="369"/>
      <c r="R5" s="370"/>
    </row>
    <row r="6" spans="2:18" ht="18.75" customHeight="1" x14ac:dyDescent="0.2">
      <c r="B6" s="2"/>
      <c r="C6" s="374" t="s">
        <v>49</v>
      </c>
      <c r="D6" s="374"/>
      <c r="E6" s="374"/>
      <c r="F6" s="120">
        <f>SUBTOTAL(9,F7:F15)</f>
        <v>0</v>
      </c>
      <c r="G6" s="123">
        <f t="shared" ref="G6:G14" si="0">IF($F$17=0,0,F6/$F$17)</f>
        <v>0</v>
      </c>
      <c r="H6" s="27"/>
      <c r="I6" s="120">
        <f>SUBTOTAL(9,I7:I15)</f>
        <v>0</v>
      </c>
      <c r="J6" s="123">
        <f>IF(F6=0,0,I6/F6)</f>
        <v>0</v>
      </c>
      <c r="K6" s="27"/>
      <c r="L6" s="120">
        <f>SUM(L7,L10,L15)</f>
        <v>0</v>
      </c>
      <c r="M6" s="123">
        <f t="shared" ref="M6:M17" si="1">IF(I6=0,0,L6/I6)</f>
        <v>0</v>
      </c>
      <c r="N6" s="27"/>
      <c r="O6" s="365"/>
      <c r="P6" s="366"/>
      <c r="Q6" s="366"/>
      <c r="R6" s="367"/>
    </row>
    <row r="7" spans="2:18" ht="18.75" customHeight="1" x14ac:dyDescent="0.2">
      <c r="B7" s="2"/>
      <c r="C7" s="372" t="s">
        <v>50</v>
      </c>
      <c r="D7" s="372"/>
      <c r="E7" s="372"/>
      <c r="F7" s="121">
        <f>SUBTOTAL(9,F8:F9)</f>
        <v>0</v>
      </c>
      <c r="G7" s="124">
        <f t="shared" si="0"/>
        <v>0</v>
      </c>
      <c r="H7" s="28"/>
      <c r="I7" s="121">
        <f>SUBTOTAL(9,I8:I9)</f>
        <v>0</v>
      </c>
      <c r="J7" s="124">
        <f t="shared" ref="J7:J17" si="2">IF(F7=0,0,I7/F7)</f>
        <v>0</v>
      </c>
      <c r="K7" s="28"/>
      <c r="L7" s="121">
        <f>IF(SUM(L8:L9)&gt;F7*1.1,F7*1.1,SUM(L8:L9))</f>
        <v>0</v>
      </c>
      <c r="M7" s="124">
        <f>IF(I7=0,0,L7/I7)</f>
        <v>0</v>
      </c>
      <c r="N7" s="28"/>
      <c r="O7" s="365" t="str">
        <f>IF(SUM(L8:L9)&gt;F7*1.1,"Die förderfähigen Ausgaben wurden auf 110% des Budgets gekürzt","")</f>
        <v/>
      </c>
      <c r="P7" s="366"/>
      <c r="Q7" s="366"/>
      <c r="R7" s="367"/>
    </row>
    <row r="8" spans="2:18" ht="18.75" customHeight="1" x14ac:dyDescent="0.2">
      <c r="B8" s="2"/>
      <c r="C8" s="375" t="s">
        <v>63</v>
      </c>
      <c r="D8" s="375"/>
      <c r="E8" s="375"/>
      <c r="F8" s="29"/>
      <c r="G8" s="124">
        <f t="shared" si="0"/>
        <v>0</v>
      </c>
      <c r="H8" s="28"/>
      <c r="I8" s="125">
        <f>TabA1[[#Totals],[eingereichter
Betrag (€)]]</f>
        <v>0</v>
      </c>
      <c r="J8" s="124">
        <f t="shared" si="2"/>
        <v>0</v>
      </c>
      <c r="K8" s="28"/>
      <c r="L8" s="125">
        <f>L22+F22</f>
        <v>0</v>
      </c>
      <c r="M8" s="124">
        <f t="shared" si="1"/>
        <v>0</v>
      </c>
      <c r="N8" s="28"/>
      <c r="O8" s="365"/>
      <c r="P8" s="366"/>
      <c r="Q8" s="366"/>
      <c r="R8" s="367"/>
    </row>
    <row r="9" spans="2:18" ht="18.75" customHeight="1" x14ac:dyDescent="0.2">
      <c r="B9" s="2"/>
      <c r="C9" s="375" t="s">
        <v>230</v>
      </c>
      <c r="D9" s="375"/>
      <c r="E9" s="375"/>
      <c r="F9" s="29"/>
      <c r="G9" s="124">
        <f t="shared" si="0"/>
        <v>0</v>
      </c>
      <c r="H9" s="28"/>
      <c r="I9" s="125">
        <f>TabA2[[#Totals],[eingereichter
Betrag (€)]]</f>
        <v>0</v>
      </c>
      <c r="J9" s="124">
        <f t="shared" si="2"/>
        <v>0</v>
      </c>
      <c r="K9" s="28"/>
      <c r="L9" s="125">
        <f>L23+F23</f>
        <v>0</v>
      </c>
      <c r="M9" s="124">
        <f t="shared" si="1"/>
        <v>0</v>
      </c>
      <c r="N9" s="28"/>
      <c r="O9" s="365"/>
      <c r="P9" s="366"/>
      <c r="Q9" s="366"/>
      <c r="R9" s="367"/>
    </row>
    <row r="10" spans="2:18" ht="18.75" customHeight="1" x14ac:dyDescent="0.2">
      <c r="B10" s="2"/>
      <c r="C10" s="372" t="s">
        <v>53</v>
      </c>
      <c r="D10" s="372"/>
      <c r="E10" s="372"/>
      <c r="F10" s="121">
        <f>SUBTOTAL(9,F11:F14)</f>
        <v>0</v>
      </c>
      <c r="G10" s="124">
        <f t="shared" si="0"/>
        <v>0</v>
      </c>
      <c r="H10" s="28"/>
      <c r="I10" s="121">
        <f>SUBTOTAL(9,I11:I14)</f>
        <v>0</v>
      </c>
      <c r="J10" s="124">
        <f t="shared" si="2"/>
        <v>0</v>
      </c>
      <c r="K10" s="28"/>
      <c r="L10" s="121">
        <f>IF(SUM(L11:L14)&gt;F10*1.1,F10*1.1,SUM(L11:L14))</f>
        <v>0</v>
      </c>
      <c r="M10" s="124">
        <f t="shared" si="1"/>
        <v>0</v>
      </c>
      <c r="N10" s="28"/>
      <c r="O10" s="365" t="str">
        <f>IF(SUM(L11:L14)&gt;F10*1.1,"Die förderfähigen Ausgaben wurden auf 110% des Budgets gekürzt","")</f>
        <v/>
      </c>
      <c r="P10" s="366"/>
      <c r="Q10" s="366"/>
      <c r="R10" s="367"/>
    </row>
    <row r="11" spans="2:18" ht="18.75" customHeight="1" x14ac:dyDescent="0.2">
      <c r="B11" s="2"/>
      <c r="C11" s="375" t="s">
        <v>64</v>
      </c>
      <c r="D11" s="375"/>
      <c r="E11" s="375"/>
      <c r="F11" s="29"/>
      <c r="G11" s="124">
        <f t="shared" si="0"/>
        <v>0</v>
      </c>
      <c r="H11" s="28"/>
      <c r="I11" s="125">
        <f>TabB1[[#Totals],[eingereichter
Betrag (€)]]</f>
        <v>0</v>
      </c>
      <c r="J11" s="124">
        <f t="shared" si="2"/>
        <v>0</v>
      </c>
      <c r="K11" s="28"/>
      <c r="L11" s="125">
        <f>L25+F25</f>
        <v>0</v>
      </c>
      <c r="M11" s="124">
        <f t="shared" si="1"/>
        <v>0</v>
      </c>
      <c r="N11" s="28"/>
      <c r="O11" s="365"/>
      <c r="P11" s="366"/>
      <c r="Q11" s="366"/>
      <c r="R11" s="367"/>
    </row>
    <row r="12" spans="2:18" ht="18.75" customHeight="1" x14ac:dyDescent="0.2">
      <c r="B12" s="2"/>
      <c r="C12" s="375" t="s">
        <v>271</v>
      </c>
      <c r="D12" s="375"/>
      <c r="E12" s="375"/>
      <c r="F12" s="29"/>
      <c r="G12" s="124">
        <f t="shared" si="0"/>
        <v>0</v>
      </c>
      <c r="H12" s="28"/>
      <c r="I12" s="125">
        <f>TabB2[[#Totals],[eingereichter
Betrag (€)]]</f>
        <v>0</v>
      </c>
      <c r="J12" s="124">
        <f t="shared" si="2"/>
        <v>0</v>
      </c>
      <c r="K12" s="28"/>
      <c r="L12" s="125">
        <f>L26+F26</f>
        <v>0</v>
      </c>
      <c r="M12" s="124">
        <f t="shared" si="1"/>
        <v>0</v>
      </c>
      <c r="N12" s="28"/>
      <c r="O12" s="365"/>
      <c r="P12" s="366"/>
      <c r="Q12" s="366"/>
      <c r="R12" s="367"/>
    </row>
    <row r="13" spans="2:18" ht="18.75" customHeight="1" x14ac:dyDescent="0.2">
      <c r="B13" s="2"/>
      <c r="C13" s="375" t="s">
        <v>278</v>
      </c>
      <c r="D13" s="375"/>
      <c r="E13" s="375"/>
      <c r="F13" s="29"/>
      <c r="G13" s="124">
        <f t="shared" si="0"/>
        <v>0</v>
      </c>
      <c r="H13" s="28"/>
      <c r="I13" s="125">
        <f>TabB3[[#Totals],[eingereichter
Betrag (€)]]</f>
        <v>0</v>
      </c>
      <c r="J13" s="124">
        <f t="shared" si="2"/>
        <v>0</v>
      </c>
      <c r="K13" s="28"/>
      <c r="L13" s="125">
        <f>L27+F27</f>
        <v>0</v>
      </c>
      <c r="M13" s="124">
        <f t="shared" si="1"/>
        <v>0</v>
      </c>
      <c r="N13" s="28"/>
      <c r="O13" s="365"/>
      <c r="P13" s="366"/>
      <c r="Q13" s="366"/>
      <c r="R13" s="367"/>
    </row>
    <row r="14" spans="2:18" ht="18.75" customHeight="1" x14ac:dyDescent="0.2">
      <c r="B14" s="2"/>
      <c r="C14" s="375" t="s">
        <v>277</v>
      </c>
      <c r="D14" s="375"/>
      <c r="E14" s="375"/>
      <c r="F14" s="29"/>
      <c r="G14" s="124">
        <f t="shared" si="0"/>
        <v>0</v>
      </c>
      <c r="H14" s="28"/>
      <c r="I14" s="125">
        <f>TabB4[[#Totals],[eingereichter
Betrag (€)]]</f>
        <v>0</v>
      </c>
      <c r="J14" s="124">
        <f t="shared" si="2"/>
        <v>0</v>
      </c>
      <c r="K14" s="28"/>
      <c r="L14" s="125">
        <f>L28+F28</f>
        <v>0</v>
      </c>
      <c r="M14" s="124">
        <f t="shared" si="1"/>
        <v>0</v>
      </c>
      <c r="N14" s="28"/>
      <c r="O14" s="132"/>
      <c r="P14" s="133"/>
      <c r="Q14" s="133"/>
      <c r="R14" s="134"/>
    </row>
    <row r="15" spans="2:18" ht="18.75" customHeight="1" x14ac:dyDescent="0.2">
      <c r="B15" s="2"/>
      <c r="C15" s="372" t="s">
        <v>24</v>
      </c>
      <c r="D15" s="372"/>
      <c r="E15" s="372"/>
      <c r="F15" s="30"/>
      <c r="G15" s="124">
        <f>IF($F$17=0,0,F15/$F$17)</f>
        <v>0</v>
      </c>
      <c r="H15" s="28"/>
      <c r="I15" s="126">
        <f>TabC[[#Totals],[eingereichter
Betrag (€)]]</f>
        <v>0</v>
      </c>
      <c r="J15" s="124">
        <f t="shared" si="2"/>
        <v>0</v>
      </c>
      <c r="K15" s="28"/>
      <c r="L15" s="126">
        <f>IF((L29+F29)&gt;F15*1.1,F15*1.1,(L29+F29))</f>
        <v>0</v>
      </c>
      <c r="M15" s="124">
        <f t="shared" si="1"/>
        <v>0</v>
      </c>
      <c r="N15" s="28"/>
      <c r="O15" s="365" t="str">
        <f>IF(L15&gt;F15*1.1,"Die förderfähigen Ausgaben wurden auf 110% des Budgets gekürzt","")</f>
        <v/>
      </c>
      <c r="P15" s="366"/>
      <c r="Q15" s="366"/>
      <c r="R15" s="367"/>
    </row>
    <row r="16" spans="2:18" ht="18.75" customHeight="1" x14ac:dyDescent="0.2">
      <c r="B16" s="2"/>
      <c r="C16" s="117" t="s">
        <v>56</v>
      </c>
      <c r="D16" s="118" t="s">
        <v>57</v>
      </c>
      <c r="E16" s="119">
        <f>IF(F7=0,0,F16/F7)</f>
        <v>0</v>
      </c>
      <c r="F16" s="31"/>
      <c r="G16" s="123">
        <f>IF($F$17=0,0,F16/$F$17)</f>
        <v>0</v>
      </c>
      <c r="H16" s="27"/>
      <c r="I16" s="120">
        <f>E16*I7</f>
        <v>0</v>
      </c>
      <c r="J16" s="123">
        <f t="shared" si="2"/>
        <v>0</v>
      </c>
      <c r="K16" s="27"/>
      <c r="L16" s="120">
        <f>ROUND(E16*L7,2)</f>
        <v>0</v>
      </c>
      <c r="M16" s="123">
        <f t="shared" si="1"/>
        <v>0</v>
      </c>
      <c r="N16" s="27"/>
      <c r="O16" s="365" t="str">
        <f>IF(L16&lt;F16,"Laut Fördervertrag sind die indirekten Kosten mit " &amp; ROUND(E16*100,2) &amp; "% der direkt förderfähigen Personalkosten begrenzt.","")</f>
        <v/>
      </c>
      <c r="P16" s="366"/>
      <c r="Q16" s="366"/>
      <c r="R16" s="367"/>
    </row>
    <row r="17" spans="2:18" ht="18.75" customHeight="1" x14ac:dyDescent="0.2">
      <c r="B17" s="2"/>
      <c r="C17" s="377" t="s">
        <v>65</v>
      </c>
      <c r="D17" s="377"/>
      <c r="E17" s="377"/>
      <c r="F17" s="122">
        <f>SUBTOTAL(9,F6:F16)</f>
        <v>0</v>
      </c>
      <c r="G17" s="123">
        <f>IF($F$17=0,0,F17/$F$17)</f>
        <v>0</v>
      </c>
      <c r="H17" s="27"/>
      <c r="I17" s="122">
        <f>SUBTOTAL(9,I6:I16)</f>
        <v>0</v>
      </c>
      <c r="J17" s="123">
        <f t="shared" si="2"/>
        <v>0</v>
      </c>
      <c r="K17" s="27"/>
      <c r="L17" s="122">
        <f>SUM(L16+L6)</f>
        <v>0</v>
      </c>
      <c r="M17" s="123">
        <f t="shared" si="1"/>
        <v>0</v>
      </c>
      <c r="N17" s="27"/>
      <c r="O17" s="365" t="str">
        <f>IF(L17&gt;0,"Die finale Budgetausschöpfung auf Basis der förderfähigen Ausgaben gesamt beträgt " &amp; ROUND(L17/F17*100,2)  &amp; "%.","")</f>
        <v/>
      </c>
      <c r="P17" s="366"/>
      <c r="Q17" s="366"/>
      <c r="R17" s="367"/>
    </row>
    <row r="18" spans="2:18" ht="18.75" customHeight="1" x14ac:dyDescent="0.2">
      <c r="B18" s="2"/>
      <c r="C18" s="24"/>
      <c r="D18" s="2"/>
      <c r="E18" s="2"/>
      <c r="F18" s="2"/>
      <c r="G18" s="5"/>
      <c r="H18" s="5"/>
      <c r="I18" s="32"/>
      <c r="J18" s="5"/>
      <c r="K18" s="5"/>
      <c r="L18" s="32"/>
      <c r="M18" s="25"/>
      <c r="N18" s="5"/>
      <c r="O18" s="32"/>
      <c r="P18" s="25"/>
      <c r="Q18" s="5"/>
      <c r="R18" s="32"/>
    </row>
    <row r="19" spans="2:18" ht="45" hidden="1" outlineLevel="1" x14ac:dyDescent="0.2">
      <c r="B19" s="2"/>
      <c r="C19" s="378" t="s">
        <v>120</v>
      </c>
      <c r="D19" s="378"/>
      <c r="E19" s="378"/>
      <c r="F19" s="115" t="s">
        <v>102</v>
      </c>
      <c r="G19" s="116" t="s">
        <v>117</v>
      </c>
      <c r="H19" s="26"/>
      <c r="I19" s="115" t="s">
        <v>103</v>
      </c>
      <c r="J19" s="116" t="s">
        <v>117</v>
      </c>
      <c r="K19" s="26"/>
      <c r="L19" s="115" t="s">
        <v>104</v>
      </c>
      <c r="M19" s="116" t="s">
        <v>116</v>
      </c>
      <c r="N19" s="19"/>
      <c r="O19" s="368" t="s">
        <v>62</v>
      </c>
      <c r="P19" s="369"/>
      <c r="Q19" s="369"/>
      <c r="R19" s="370"/>
    </row>
    <row r="20" spans="2:18" ht="18.75" hidden="1" customHeight="1" outlineLevel="1" x14ac:dyDescent="0.2">
      <c r="B20" s="2"/>
      <c r="C20" s="374" t="s">
        <v>49</v>
      </c>
      <c r="D20" s="374"/>
      <c r="E20" s="374"/>
      <c r="F20" s="120">
        <f>SUM(F21,F24,F29)</f>
        <v>0</v>
      </c>
      <c r="G20" s="123">
        <f t="shared" ref="G20:G26" si="3">IF($I6=0,0,F20/$I6)</f>
        <v>0</v>
      </c>
      <c r="H20" s="27"/>
      <c r="I20" s="120">
        <f>SUM(I21,I24,I29)</f>
        <v>0</v>
      </c>
      <c r="J20" s="123">
        <f t="shared" ref="J20:J27" si="4">IF($I6=0,0,I20/$I6)</f>
        <v>0</v>
      </c>
      <c r="K20" s="27"/>
      <c r="L20" s="120">
        <f>SUM(L21,L24,L29)</f>
        <v>0</v>
      </c>
      <c r="M20" s="123">
        <f t="shared" ref="M20:M31" si="5">IF(I20=0,0,(I20-L20)/I20)</f>
        <v>0</v>
      </c>
      <c r="N20" s="19"/>
      <c r="O20" s="365"/>
      <c r="P20" s="366"/>
      <c r="Q20" s="366"/>
      <c r="R20" s="367"/>
    </row>
    <row r="21" spans="2:18" ht="18.75" hidden="1" customHeight="1" outlineLevel="1" x14ac:dyDescent="0.2">
      <c r="B21" s="2"/>
      <c r="C21" s="372" t="s">
        <v>50</v>
      </c>
      <c r="D21" s="372"/>
      <c r="E21" s="372"/>
      <c r="F21" s="121">
        <f>SUM(F22:F23)</f>
        <v>0</v>
      </c>
      <c r="G21" s="124">
        <f t="shared" si="3"/>
        <v>0</v>
      </c>
      <c r="H21" s="28"/>
      <c r="I21" s="121">
        <f>SUM(I22:I23)</f>
        <v>0</v>
      </c>
      <c r="J21" s="124">
        <f t="shared" si="4"/>
        <v>0</v>
      </c>
      <c r="K21" s="28"/>
      <c r="L21" s="121">
        <f>SUM(L22:L23)</f>
        <v>0</v>
      </c>
      <c r="M21" s="124">
        <f t="shared" si="5"/>
        <v>0</v>
      </c>
      <c r="N21" s="19"/>
      <c r="O21" s="365"/>
      <c r="P21" s="366"/>
      <c r="Q21" s="366"/>
      <c r="R21" s="367"/>
    </row>
    <row r="22" spans="2:18" ht="18.75" hidden="1" customHeight="1" outlineLevel="1" x14ac:dyDescent="0.2">
      <c r="B22" s="2"/>
      <c r="C22" s="375" t="s">
        <v>63</v>
      </c>
      <c r="D22" s="375"/>
      <c r="E22" s="375"/>
      <c r="F22" s="125">
        <f>I8-I22</f>
        <v>0</v>
      </c>
      <c r="G22" s="124">
        <f t="shared" si="3"/>
        <v>0</v>
      </c>
      <c r="H22" s="28"/>
      <c r="I22" s="125">
        <f>ROUND(SUMIF(TabA1[Stich-
probe],"&gt;0",TabA1[eingereichter
Betrag (€)]),2)</f>
        <v>0</v>
      </c>
      <c r="J22" s="124">
        <f t="shared" si="4"/>
        <v>0</v>
      </c>
      <c r="K22" s="28"/>
      <c r="L22" s="125">
        <f>TabA1[[#Totals],[förderfähiger 
Betrag nach Prüfung ÖIF (€)]]</f>
        <v>0</v>
      </c>
      <c r="M22" s="124">
        <f t="shared" si="5"/>
        <v>0</v>
      </c>
      <c r="N22" s="19"/>
      <c r="O22" s="365"/>
      <c r="P22" s="366"/>
      <c r="Q22" s="366"/>
      <c r="R22" s="367"/>
    </row>
    <row r="23" spans="2:18" ht="18.75" hidden="1" customHeight="1" outlineLevel="1" x14ac:dyDescent="0.2">
      <c r="B23" s="2"/>
      <c r="C23" s="375" t="s">
        <v>230</v>
      </c>
      <c r="D23" s="375"/>
      <c r="E23" s="375"/>
      <c r="F23" s="125">
        <f>I9-I23</f>
        <v>0</v>
      </c>
      <c r="G23" s="124">
        <f t="shared" si="3"/>
        <v>0</v>
      </c>
      <c r="H23" s="28"/>
      <c r="I23" s="125">
        <f>ROUND(SUMIF(TabA2[Stich-
probe],"&gt;0",TabA2[eingereichter
Betrag (€)]),2)</f>
        <v>0</v>
      </c>
      <c r="J23" s="124">
        <f t="shared" si="4"/>
        <v>0</v>
      </c>
      <c r="K23" s="28"/>
      <c r="L23" s="125">
        <f>TabA2[[#Totals],[förderfähiger 
Betrag nach Prüfung ÖIF (€)]]</f>
        <v>0</v>
      </c>
      <c r="M23" s="124">
        <f t="shared" si="5"/>
        <v>0</v>
      </c>
      <c r="N23" s="19"/>
      <c r="O23" s="365"/>
      <c r="P23" s="366"/>
      <c r="Q23" s="366"/>
      <c r="R23" s="367"/>
    </row>
    <row r="24" spans="2:18" ht="18.75" hidden="1" customHeight="1" outlineLevel="1" x14ac:dyDescent="0.2">
      <c r="B24" s="2"/>
      <c r="C24" s="372" t="s">
        <v>53</v>
      </c>
      <c r="D24" s="372"/>
      <c r="E24" s="372"/>
      <c r="F24" s="121">
        <f>SUM(F25:F28)</f>
        <v>0</v>
      </c>
      <c r="G24" s="124">
        <f t="shared" si="3"/>
        <v>0</v>
      </c>
      <c r="H24" s="28"/>
      <c r="I24" s="121">
        <f>SUM(I25:I28)</f>
        <v>0</v>
      </c>
      <c r="J24" s="124">
        <f t="shared" si="4"/>
        <v>0</v>
      </c>
      <c r="K24" s="28"/>
      <c r="L24" s="121">
        <f>SUM(L25:L28)</f>
        <v>0</v>
      </c>
      <c r="M24" s="124">
        <f t="shared" si="5"/>
        <v>0</v>
      </c>
      <c r="N24" s="19"/>
      <c r="O24" s="365"/>
      <c r="P24" s="366"/>
      <c r="Q24" s="366"/>
      <c r="R24" s="367"/>
    </row>
    <row r="25" spans="2:18" ht="18.75" hidden="1" customHeight="1" outlineLevel="1" x14ac:dyDescent="0.2">
      <c r="B25" s="2"/>
      <c r="C25" s="375" t="s">
        <v>64</v>
      </c>
      <c r="D25" s="375"/>
      <c r="E25" s="375"/>
      <c r="F25" s="125">
        <f>I11-I25</f>
        <v>0</v>
      </c>
      <c r="G25" s="124">
        <f t="shared" si="3"/>
        <v>0</v>
      </c>
      <c r="H25" s="28"/>
      <c r="I25" s="125">
        <f>ROUND(SUMIF(TabB1[Stich-
probe],"&gt;0",TabB1[eingereichter
Betrag (€)]),2)</f>
        <v>0</v>
      </c>
      <c r="J25" s="124">
        <f t="shared" si="4"/>
        <v>0</v>
      </c>
      <c r="K25" s="28"/>
      <c r="L25" s="125">
        <f>TabB1[[#Totals],[förderfähiger 
Betrag nach Prüfung ÖIF (€)]]</f>
        <v>0</v>
      </c>
      <c r="M25" s="124">
        <f t="shared" si="5"/>
        <v>0</v>
      </c>
      <c r="N25" s="19"/>
      <c r="O25" s="365"/>
      <c r="P25" s="366"/>
      <c r="Q25" s="366"/>
      <c r="R25" s="367"/>
    </row>
    <row r="26" spans="2:18" ht="18.75" hidden="1" customHeight="1" outlineLevel="1" x14ac:dyDescent="0.2">
      <c r="B26" s="2"/>
      <c r="C26" s="375" t="s">
        <v>271</v>
      </c>
      <c r="D26" s="375"/>
      <c r="E26" s="375"/>
      <c r="F26" s="125">
        <f>I12-I26</f>
        <v>0</v>
      </c>
      <c r="G26" s="124">
        <f t="shared" si="3"/>
        <v>0</v>
      </c>
      <c r="H26" s="28"/>
      <c r="I26" s="125">
        <f>ROUND(SUMIF(TabB2[Stich-
probe],"&gt;0",TabB2[eingereichter
Betrag (€)]),2)</f>
        <v>0</v>
      </c>
      <c r="J26" s="124">
        <f t="shared" si="4"/>
        <v>0</v>
      </c>
      <c r="K26" s="28"/>
      <c r="L26" s="125">
        <f>TabB2[[#Totals],[förderfähiger 
Betrag nach Prüfung ÖIF (€)]]</f>
        <v>0</v>
      </c>
      <c r="M26" s="124">
        <f t="shared" si="5"/>
        <v>0</v>
      </c>
      <c r="N26" s="19"/>
      <c r="O26" s="365"/>
      <c r="P26" s="366"/>
      <c r="Q26" s="366"/>
      <c r="R26" s="367"/>
    </row>
    <row r="27" spans="2:18" ht="18.75" hidden="1" customHeight="1" outlineLevel="1" x14ac:dyDescent="0.2">
      <c r="B27" s="2"/>
      <c r="C27" s="375" t="s">
        <v>278</v>
      </c>
      <c r="D27" s="375"/>
      <c r="E27" s="375"/>
      <c r="F27" s="125">
        <f>I13-I27</f>
        <v>0</v>
      </c>
      <c r="G27" s="124">
        <f>IF($I13=0,0,F27/$I13)</f>
        <v>0</v>
      </c>
      <c r="H27" s="28"/>
      <c r="I27" s="125">
        <f>ROUND(SUMIF(TabB3[Stich-
probe],"&gt;0",TabB3[eingereichter
Betrag (€)]),2)</f>
        <v>0</v>
      </c>
      <c r="J27" s="124">
        <f t="shared" si="4"/>
        <v>0</v>
      </c>
      <c r="K27" s="28"/>
      <c r="L27" s="125">
        <f>TabB3[[#Totals],[förderfähiger 
Betrag nach Prüfung ÖIF (€)]]</f>
        <v>0</v>
      </c>
      <c r="M27" s="124">
        <f t="shared" si="5"/>
        <v>0</v>
      </c>
      <c r="N27" s="19"/>
      <c r="O27" s="365"/>
      <c r="P27" s="366"/>
      <c r="Q27" s="366"/>
      <c r="R27" s="367"/>
    </row>
    <row r="28" spans="2:18" ht="18.75" hidden="1" customHeight="1" outlineLevel="1" x14ac:dyDescent="0.2">
      <c r="B28" s="2"/>
      <c r="C28" s="375" t="s">
        <v>277</v>
      </c>
      <c r="D28" s="375"/>
      <c r="E28" s="375"/>
      <c r="F28" s="125">
        <f>I14-I28</f>
        <v>0</v>
      </c>
      <c r="G28" s="124">
        <f>IF($I14=0,0,F28/$I14)</f>
        <v>0</v>
      </c>
      <c r="H28" s="28"/>
      <c r="I28" s="125">
        <f>ROUND(SUMIF(TabB4[Stich-
probe],"&gt;0",TabB4[eingereichter
Betrag (€)]),2)</f>
        <v>0</v>
      </c>
      <c r="J28" s="124">
        <f>IF($I14=0,0,I28/$I14)</f>
        <v>0</v>
      </c>
      <c r="K28" s="28"/>
      <c r="L28" s="125">
        <f>TabB4[[#Totals],[förderfähiger 
Betrag nach Prüfung ÖIF (€)]]</f>
        <v>0</v>
      </c>
      <c r="M28" s="124">
        <f>IF(I28=0,0,(I28-L28)/I28)</f>
        <v>0</v>
      </c>
      <c r="N28" s="19"/>
      <c r="O28" s="172"/>
      <c r="P28" s="173"/>
      <c r="Q28" s="173"/>
      <c r="R28" s="174"/>
    </row>
    <row r="29" spans="2:18" ht="18.75" hidden="1" customHeight="1" outlineLevel="1" x14ac:dyDescent="0.2">
      <c r="B29" s="2"/>
      <c r="C29" s="372" t="s">
        <v>24</v>
      </c>
      <c r="D29" s="372"/>
      <c r="E29" s="372"/>
      <c r="F29" s="126">
        <f>I15-I29</f>
        <v>0</v>
      </c>
      <c r="G29" s="124">
        <f>IF($I15=0,0,F29/$I15)</f>
        <v>0</v>
      </c>
      <c r="H29" s="28"/>
      <c r="I29" s="125">
        <f>ROUND(SUMIF(TabC[Stich-
probe],"&gt;0",TabC[eingereichter
Betrag (€)]),2)</f>
        <v>0</v>
      </c>
      <c r="J29" s="124">
        <f>IF($I15=0,0,I29/$I15)</f>
        <v>0</v>
      </c>
      <c r="K29" s="28"/>
      <c r="L29" s="126">
        <f>TabC[[#Totals],[förderfähiger 
Betrag nach Prüfung ÖIF (€)]]</f>
        <v>0</v>
      </c>
      <c r="M29" s="124">
        <f t="shared" si="5"/>
        <v>0</v>
      </c>
      <c r="N29" s="19"/>
      <c r="O29" s="365"/>
      <c r="P29" s="366"/>
      <c r="Q29" s="366"/>
      <c r="R29" s="367"/>
    </row>
    <row r="30" spans="2:18" ht="18.75" hidden="1" customHeight="1" outlineLevel="1" x14ac:dyDescent="0.2">
      <c r="B30" s="2"/>
      <c r="C30" s="117" t="s">
        <v>56</v>
      </c>
      <c r="D30" s="118" t="s">
        <v>57</v>
      </c>
      <c r="E30" s="119">
        <f>E16</f>
        <v>0</v>
      </c>
      <c r="F30" s="120">
        <f>ROUND(E16*I7,2)</f>
        <v>0</v>
      </c>
      <c r="G30" s="123">
        <f>IF($I16=0,0,F30/$I16)</f>
        <v>0</v>
      </c>
      <c r="H30" s="27"/>
      <c r="I30" s="120">
        <v>0</v>
      </c>
      <c r="J30" s="123">
        <f>IF($I16=0,0,I30/$I16)</f>
        <v>0</v>
      </c>
      <c r="K30" s="27"/>
      <c r="L30" s="120">
        <v>0</v>
      </c>
      <c r="M30" s="123">
        <f t="shared" si="5"/>
        <v>0</v>
      </c>
      <c r="N30" s="19"/>
      <c r="O30" s="365"/>
      <c r="P30" s="366"/>
      <c r="Q30" s="366"/>
      <c r="R30" s="367"/>
    </row>
    <row r="31" spans="2:18" ht="18.75" hidden="1" customHeight="1" outlineLevel="1" x14ac:dyDescent="0.2">
      <c r="B31" s="2"/>
      <c r="C31" s="377" t="s">
        <v>65</v>
      </c>
      <c r="D31" s="377"/>
      <c r="E31" s="377"/>
      <c r="F31" s="122">
        <f>SUM(F30+F20)</f>
        <v>0</v>
      </c>
      <c r="G31" s="123">
        <f>IF($I17=0,0,F31/$I17)</f>
        <v>0</v>
      </c>
      <c r="H31" s="27"/>
      <c r="I31" s="122">
        <f>SUM(I30+I20)</f>
        <v>0</v>
      </c>
      <c r="J31" s="123">
        <f>IF($I17=0,0,I31/$I17)</f>
        <v>0</v>
      </c>
      <c r="K31" s="27"/>
      <c r="L31" s="122">
        <f>SUM(L30+L20)</f>
        <v>0</v>
      </c>
      <c r="M31" s="123">
        <f t="shared" si="5"/>
        <v>0</v>
      </c>
      <c r="N31" s="19"/>
      <c r="O31" s="365"/>
      <c r="P31" s="366"/>
      <c r="Q31" s="366"/>
      <c r="R31" s="367"/>
    </row>
    <row r="32" spans="2:18" ht="18.75" hidden="1" customHeight="1" outlineLevel="1" x14ac:dyDescent="0.2">
      <c r="B32" s="2"/>
      <c r="C32" s="24"/>
      <c r="D32" s="2"/>
      <c r="E32" s="2"/>
      <c r="F32" s="2"/>
      <c r="G32" s="5"/>
      <c r="H32" s="5"/>
      <c r="I32" s="32"/>
      <c r="J32" s="5"/>
      <c r="K32" s="5"/>
      <c r="L32" s="32"/>
      <c r="M32" s="25"/>
      <c r="N32" s="5"/>
      <c r="O32" s="32"/>
      <c r="P32" s="25"/>
      <c r="Q32" s="5"/>
      <c r="R32" s="32"/>
    </row>
    <row r="33" spans="1:18" ht="45" collapsed="1" x14ac:dyDescent="0.2">
      <c r="B33" s="2"/>
      <c r="C33" s="373" t="s">
        <v>66</v>
      </c>
      <c r="D33" s="373"/>
      <c r="E33" s="373"/>
      <c r="F33" s="135" t="s">
        <v>58</v>
      </c>
      <c r="G33" s="136" t="s">
        <v>59</v>
      </c>
      <c r="H33" s="26"/>
      <c r="I33" s="135" t="s">
        <v>186</v>
      </c>
      <c r="J33" s="136" t="s">
        <v>59</v>
      </c>
      <c r="L33" s="115" t="s">
        <v>187</v>
      </c>
      <c r="M33" s="116" t="s">
        <v>59</v>
      </c>
      <c r="N33" s="26"/>
      <c r="O33" s="115" t="s">
        <v>101</v>
      </c>
      <c r="P33" s="116" t="s">
        <v>59</v>
      </c>
      <c r="Q33" s="26"/>
      <c r="R33" s="115" t="s">
        <v>68</v>
      </c>
    </row>
    <row r="34" spans="1:18" ht="24.75" customHeight="1" x14ac:dyDescent="0.2">
      <c r="B34" s="2"/>
      <c r="C34" s="376" t="s">
        <v>269</v>
      </c>
      <c r="D34" s="376"/>
      <c r="E34" s="376"/>
      <c r="F34" s="30"/>
      <c r="G34" s="124">
        <f>IF($F$38=0,0,F34/$F$38)</f>
        <v>0</v>
      </c>
      <c r="H34" s="28"/>
      <c r="I34" s="121">
        <f>SUMIF(Einnahmen!G:G,Datenquelle!D3,Einnahmen!J:J)</f>
        <v>0</v>
      </c>
      <c r="J34" s="124">
        <f>IF($I$38=0,0,I34/$I$38)</f>
        <v>0</v>
      </c>
      <c r="L34" s="121">
        <f>SUMIF(Einnahmen!G:G,Datenquelle!D3,Einnahmen!K:K)</f>
        <v>0</v>
      </c>
      <c r="M34" s="124">
        <f>IF($L$38=0,0,L34/$L$38)</f>
        <v>0</v>
      </c>
      <c r="N34" s="28"/>
      <c r="O34" s="121">
        <f>MIN(F34,MAX(L17-O37,0))</f>
        <v>0</v>
      </c>
      <c r="P34" s="124">
        <f t="shared" ref="P34:P38" si="6">IF($L$17=0,0,O34/$L$17)</f>
        <v>0</v>
      </c>
      <c r="Q34" s="28"/>
      <c r="R34" s="127">
        <f>O34-L34</f>
        <v>0</v>
      </c>
    </row>
    <row r="35" spans="1:18" s="358" customFormat="1" ht="24.75" customHeight="1" x14ac:dyDescent="0.2">
      <c r="C35" s="376" t="s">
        <v>291</v>
      </c>
      <c r="D35" s="376"/>
      <c r="E35" s="376"/>
      <c r="F35" s="359"/>
      <c r="G35" s="124">
        <f t="shared" ref="G35:G37" si="7">IF($F$38=0,0,F35/$F$38)</f>
        <v>0</v>
      </c>
      <c r="H35" s="28"/>
      <c r="I35" s="121">
        <f>SUMIF(Einnahmen!G:G,Datenquelle!D4,Einnahmen!J:J)</f>
        <v>0</v>
      </c>
      <c r="J35" s="124">
        <f t="shared" ref="J35:J37" si="8">IF($I$38=0,0,I35/$I$38)</f>
        <v>0</v>
      </c>
      <c r="K35" s="360"/>
      <c r="L35" s="121">
        <f>SUMIF(Einnahmen!G:G,Datenquelle!D4,Einnahmen!K:K)</f>
        <v>0</v>
      </c>
      <c r="M35" s="124">
        <f t="shared" ref="M35:M37" si="9">IF($L$38=0,0,L35/$L$38)</f>
        <v>0</v>
      </c>
      <c r="N35" s="28"/>
      <c r="O35" s="121">
        <f>MAX(L17-O34-O36-O37,0)</f>
        <v>0</v>
      </c>
      <c r="P35" s="124">
        <f t="shared" si="6"/>
        <v>0</v>
      </c>
      <c r="Q35" s="28"/>
      <c r="R35" s="127">
        <f t="shared" ref="R35:R37" si="10">O35-L35</f>
        <v>0</v>
      </c>
    </row>
    <row r="36" spans="1:18" s="358" customFormat="1" ht="24.75" customHeight="1" x14ac:dyDescent="0.2">
      <c r="C36" s="376" t="s">
        <v>292</v>
      </c>
      <c r="D36" s="376"/>
      <c r="E36" s="376"/>
      <c r="F36" s="359"/>
      <c r="G36" s="124">
        <f t="shared" si="7"/>
        <v>0</v>
      </c>
      <c r="H36" s="28"/>
      <c r="I36" s="121">
        <f>SUMIF(Einnahmen!G:G,Datenquelle!D5,Einnahmen!J:J)</f>
        <v>0</v>
      </c>
      <c r="J36" s="124">
        <f t="shared" si="8"/>
        <v>0</v>
      </c>
      <c r="K36" s="360"/>
      <c r="L36" s="121">
        <f>SUMIF(Einnahmen!G:G,Datenquelle!D5,Einnahmen!K:K)</f>
        <v>0</v>
      </c>
      <c r="M36" s="124">
        <f t="shared" si="9"/>
        <v>0</v>
      </c>
      <c r="N36" s="28"/>
      <c r="O36" s="361"/>
      <c r="P36" s="124">
        <f t="shared" si="6"/>
        <v>0</v>
      </c>
      <c r="Q36" s="28"/>
      <c r="R36" s="127">
        <f t="shared" si="10"/>
        <v>0</v>
      </c>
    </row>
    <row r="37" spans="1:18" s="358" customFormat="1" ht="24.75" customHeight="1" x14ac:dyDescent="0.2">
      <c r="C37" s="376" t="s">
        <v>293</v>
      </c>
      <c r="D37" s="376"/>
      <c r="E37" s="376"/>
      <c r="F37" s="359"/>
      <c r="G37" s="124">
        <f t="shared" si="7"/>
        <v>0</v>
      </c>
      <c r="H37" s="28"/>
      <c r="I37" s="121">
        <f>SUMIF(Einnahmen!G:G,Datenquelle!D6,Einnahmen!J:J)</f>
        <v>0</v>
      </c>
      <c r="J37" s="124">
        <f t="shared" si="8"/>
        <v>0</v>
      </c>
      <c r="K37" s="360"/>
      <c r="L37" s="121">
        <f>SUMIF(Einnahmen!G:G,Datenquelle!D6,Einnahmen!K:K)</f>
        <v>0</v>
      </c>
      <c r="M37" s="124">
        <f t="shared" si="9"/>
        <v>0</v>
      </c>
      <c r="N37" s="28"/>
      <c r="O37" s="361"/>
      <c r="P37" s="124">
        <f t="shared" si="6"/>
        <v>0</v>
      </c>
      <c r="Q37" s="28"/>
      <c r="R37" s="127">
        <f t="shared" si="10"/>
        <v>0</v>
      </c>
    </row>
    <row r="38" spans="1:18" ht="24.75" customHeight="1" x14ac:dyDescent="0.2">
      <c r="B38" s="2"/>
      <c r="C38" s="377" t="s">
        <v>67</v>
      </c>
      <c r="D38" s="377"/>
      <c r="E38" s="377"/>
      <c r="F38" s="122">
        <f>SUM(F34:F37)</f>
        <v>0</v>
      </c>
      <c r="G38" s="123">
        <f>IF($F$38=0,0,F38/$F$38)</f>
        <v>0</v>
      </c>
      <c r="H38" s="27"/>
      <c r="I38" s="122">
        <f>SUM(I34:I37)</f>
        <v>0</v>
      </c>
      <c r="J38" s="123">
        <f>IF($I$38=0,0,I38/$I$38)</f>
        <v>0</v>
      </c>
      <c r="L38" s="122">
        <f>SUM(L34:L37)</f>
        <v>0</v>
      </c>
      <c r="M38" s="123">
        <f>IF($L$38=0,0,L38/$L$38)</f>
        <v>0</v>
      </c>
      <c r="N38" s="27"/>
      <c r="O38" s="122">
        <f>SUM(O34:O37)</f>
        <v>0</v>
      </c>
      <c r="P38" s="123">
        <f t="shared" si="6"/>
        <v>0</v>
      </c>
      <c r="Q38" s="27"/>
      <c r="R38" s="121">
        <f t="shared" ref="R38" si="11">O38-L38</f>
        <v>0</v>
      </c>
    </row>
    <row r="39" spans="1:18" ht="18.75" customHeight="1" x14ac:dyDescent="0.2">
      <c r="A39" s="21"/>
      <c r="B39" s="21"/>
      <c r="H39" s="22"/>
      <c r="I39" s="21"/>
      <c r="J39" s="21"/>
      <c r="K39" s="21"/>
      <c r="L39" s="21"/>
      <c r="M39" s="21"/>
      <c r="N39" s="21"/>
      <c r="O39" s="21"/>
      <c r="P39" s="21"/>
      <c r="Q39" s="22"/>
      <c r="R39" s="21"/>
    </row>
    <row r="40" spans="1:18" ht="18.75" customHeight="1" x14ac:dyDescent="0.2">
      <c r="A40" s="21"/>
      <c r="B40" s="21"/>
      <c r="H40" s="22"/>
      <c r="I40" s="21"/>
      <c r="J40" s="21"/>
      <c r="K40" s="21"/>
      <c r="L40" s="21"/>
      <c r="M40" s="21"/>
      <c r="N40" s="21"/>
      <c r="O40" s="21"/>
      <c r="P40" s="21"/>
      <c r="Q40" s="22"/>
      <c r="R40" s="21"/>
    </row>
    <row r="41" spans="1:18" ht="18.75" customHeight="1" x14ac:dyDescent="0.2">
      <c r="B41" s="109"/>
      <c r="C41" s="23"/>
      <c r="D41" s="109"/>
      <c r="E41" s="109"/>
      <c r="F41" s="109"/>
      <c r="I41" s="109"/>
      <c r="L41" s="109"/>
      <c r="O41" s="109"/>
      <c r="R41" s="109"/>
    </row>
    <row r="42" spans="1:18" ht="18.75" customHeight="1" x14ac:dyDescent="0.2">
      <c r="B42" s="109"/>
      <c r="C42" s="23"/>
      <c r="D42" s="109"/>
      <c r="E42" s="109"/>
      <c r="F42" s="109"/>
      <c r="I42" s="109"/>
      <c r="L42" s="109"/>
      <c r="O42" s="109"/>
      <c r="R42" s="109"/>
    </row>
    <row r="43" spans="1:18" ht="18.75" customHeight="1" x14ac:dyDescent="0.2">
      <c r="B43" s="109"/>
      <c r="C43" s="23"/>
      <c r="D43" s="109"/>
      <c r="E43" s="109"/>
      <c r="F43" s="109"/>
      <c r="I43" s="109"/>
      <c r="L43" s="109"/>
      <c r="O43" s="109"/>
      <c r="R43" s="109"/>
    </row>
    <row r="44" spans="1:18" ht="18.75" customHeight="1" x14ac:dyDescent="0.2">
      <c r="B44" s="109"/>
      <c r="C44" s="23"/>
      <c r="D44" s="109"/>
      <c r="E44" s="109"/>
      <c r="F44" s="109"/>
      <c r="I44" s="109"/>
      <c r="L44" s="109"/>
      <c r="O44" s="109"/>
      <c r="R44" s="109"/>
    </row>
    <row r="45" spans="1:18" ht="18.75" customHeight="1" x14ac:dyDescent="0.2">
      <c r="B45" s="109"/>
      <c r="C45" s="23"/>
      <c r="D45" s="109"/>
      <c r="E45" s="109"/>
      <c r="F45" s="109"/>
      <c r="I45" s="109"/>
      <c r="L45" s="109"/>
      <c r="O45" s="109"/>
      <c r="R45" s="109"/>
    </row>
    <row r="46" spans="1:18" ht="18.75" customHeight="1" x14ac:dyDescent="0.2">
      <c r="B46" s="109"/>
      <c r="C46" s="23"/>
      <c r="D46" s="109"/>
      <c r="E46" s="109"/>
      <c r="F46" s="109"/>
      <c r="I46" s="109"/>
      <c r="L46" s="109"/>
      <c r="O46" s="109"/>
      <c r="R46" s="109"/>
    </row>
    <row r="47" spans="1:18" ht="18.75" customHeight="1" x14ac:dyDescent="0.2">
      <c r="B47" s="109"/>
      <c r="C47" s="23"/>
      <c r="D47" s="109"/>
      <c r="E47" s="109"/>
      <c r="F47" s="109"/>
      <c r="I47" s="109"/>
      <c r="L47" s="109"/>
      <c r="O47" s="109"/>
      <c r="R47" s="109"/>
    </row>
    <row r="48" spans="1:18" ht="18.75" customHeight="1" x14ac:dyDescent="0.2">
      <c r="B48" s="109"/>
      <c r="C48" s="23"/>
      <c r="D48" s="109"/>
      <c r="E48" s="109"/>
      <c r="F48" s="109"/>
      <c r="I48" s="109"/>
      <c r="L48" s="109"/>
      <c r="O48" s="109"/>
      <c r="R48" s="109"/>
    </row>
    <row r="49" spans="2:18" ht="18.75" customHeight="1" x14ac:dyDescent="0.2">
      <c r="B49" s="109"/>
      <c r="C49" s="23"/>
      <c r="D49" s="109"/>
      <c r="E49" s="109"/>
      <c r="F49" s="109"/>
      <c r="I49" s="109"/>
      <c r="L49" s="109"/>
      <c r="O49" s="109"/>
      <c r="R49" s="109"/>
    </row>
    <row r="50" spans="2:18" ht="18.75" customHeight="1" x14ac:dyDescent="0.2">
      <c r="B50" s="109"/>
      <c r="C50" s="23"/>
      <c r="D50" s="109"/>
      <c r="E50" s="109"/>
      <c r="F50" s="109"/>
      <c r="I50" s="109"/>
      <c r="L50" s="109"/>
      <c r="O50" s="109"/>
      <c r="R50" s="109"/>
    </row>
    <row r="51" spans="2:18" ht="18.75" customHeight="1" x14ac:dyDescent="0.2">
      <c r="B51" s="109"/>
      <c r="C51" s="109"/>
      <c r="D51" s="109"/>
      <c r="E51" s="109"/>
      <c r="F51" s="109"/>
      <c r="I51" s="109"/>
      <c r="L51" s="109"/>
      <c r="O51" s="109"/>
      <c r="R51" s="109"/>
    </row>
    <row r="52" spans="2:18" ht="18.75" customHeight="1" x14ac:dyDescent="0.2">
      <c r="B52" s="109"/>
      <c r="C52" s="109"/>
      <c r="D52" s="109"/>
      <c r="E52" s="109"/>
      <c r="F52" s="109"/>
      <c r="I52" s="109"/>
      <c r="L52" s="109"/>
      <c r="O52" s="109"/>
      <c r="R52" s="109"/>
    </row>
    <row r="53" spans="2:18" ht="18.75" customHeight="1" x14ac:dyDescent="0.2">
      <c r="B53" s="109"/>
      <c r="C53" s="109"/>
      <c r="D53" s="109"/>
      <c r="E53" s="109"/>
      <c r="F53" s="109"/>
      <c r="I53" s="109"/>
      <c r="L53" s="109"/>
      <c r="O53" s="109"/>
      <c r="R53" s="109"/>
    </row>
    <row r="54" spans="2:18" ht="18.75" customHeight="1" x14ac:dyDescent="0.2">
      <c r="B54" s="109"/>
      <c r="C54" s="109"/>
      <c r="D54" s="109"/>
      <c r="E54" s="109"/>
      <c r="F54" s="109"/>
      <c r="I54" s="109"/>
      <c r="L54" s="109"/>
      <c r="O54" s="109"/>
      <c r="R54" s="109"/>
    </row>
    <row r="55" spans="2:18" ht="18.75" customHeight="1" x14ac:dyDescent="0.2">
      <c r="B55" s="109"/>
      <c r="C55" s="109"/>
      <c r="D55" s="109"/>
      <c r="E55" s="109"/>
      <c r="F55" s="109"/>
      <c r="I55" s="109"/>
      <c r="L55" s="109"/>
      <c r="O55" s="109"/>
      <c r="R55" s="109"/>
    </row>
    <row r="56" spans="2:18" ht="18.75" customHeight="1" x14ac:dyDescent="0.2">
      <c r="B56" s="109"/>
      <c r="C56" s="109"/>
      <c r="D56" s="109"/>
      <c r="E56" s="109"/>
      <c r="F56" s="109"/>
      <c r="I56" s="109"/>
      <c r="L56" s="109"/>
      <c r="O56" s="109"/>
      <c r="R56" s="109"/>
    </row>
    <row r="57" spans="2:18" ht="18.75" customHeight="1" x14ac:dyDescent="0.2">
      <c r="B57" s="109"/>
      <c r="C57" s="109"/>
      <c r="D57" s="109"/>
      <c r="E57" s="109"/>
      <c r="F57" s="109"/>
      <c r="I57" s="109"/>
      <c r="L57" s="109"/>
      <c r="O57" s="109"/>
      <c r="R57" s="109"/>
    </row>
    <row r="58" spans="2:18" ht="18.75" customHeight="1" x14ac:dyDescent="0.2">
      <c r="B58" s="109"/>
      <c r="C58" s="109"/>
      <c r="D58" s="109"/>
      <c r="E58" s="109"/>
      <c r="F58" s="109"/>
      <c r="I58" s="109"/>
      <c r="L58" s="109"/>
      <c r="O58" s="109"/>
      <c r="R58" s="109"/>
    </row>
  </sheetData>
  <sheetProtection algorithmName="SHA-512" hashValue="3O0FmUtgTg0HM2QNxdLvn/IH2QXtDiULgRnP58oPGk93uu/8p3SrnxymCAwEPfzH3kwh6Vfod86u2Me0pTzXGg==" saltValue="H+0r+TgVJpGFWis9RDE1Vw==" spinCount="100000" sheet="1" objects="1" scenarios="1" formatCells="0" selectLockedCells="1"/>
  <mergeCells count="55">
    <mergeCell ref="C38:E38"/>
    <mergeCell ref="C23:E23"/>
    <mergeCell ref="C24:E24"/>
    <mergeCell ref="C25:E25"/>
    <mergeCell ref="C26:E26"/>
    <mergeCell ref="C27:E27"/>
    <mergeCell ref="C29:E29"/>
    <mergeCell ref="C31:E31"/>
    <mergeCell ref="C34:E34"/>
    <mergeCell ref="C35:E35"/>
    <mergeCell ref="C36:E36"/>
    <mergeCell ref="C9:E9"/>
    <mergeCell ref="C10:E10"/>
    <mergeCell ref="C11:E11"/>
    <mergeCell ref="C12:E12"/>
    <mergeCell ref="C37:E37"/>
    <mergeCell ref="C13:E13"/>
    <mergeCell ref="C15:E15"/>
    <mergeCell ref="C17:E17"/>
    <mergeCell ref="C33:E33"/>
    <mergeCell ref="C19:E19"/>
    <mergeCell ref="C20:E20"/>
    <mergeCell ref="C21:E21"/>
    <mergeCell ref="C22:E22"/>
    <mergeCell ref="C14:E14"/>
    <mergeCell ref="C28:E28"/>
    <mergeCell ref="O9:R9"/>
    <mergeCell ref="O10:R10"/>
    <mergeCell ref="O11:R11"/>
    <mergeCell ref="O12:R12"/>
    <mergeCell ref="O13:R13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15:R15"/>
    <mergeCell ref="O16:R16"/>
    <mergeCell ref="O17:R17"/>
    <mergeCell ref="O19:R19"/>
    <mergeCell ref="O27:R27"/>
    <mergeCell ref="O20:R20"/>
    <mergeCell ref="O21:R21"/>
    <mergeCell ref="O22:R22"/>
    <mergeCell ref="O29:R29"/>
    <mergeCell ref="O30:R30"/>
    <mergeCell ref="O31:R31"/>
    <mergeCell ref="O23:R23"/>
    <mergeCell ref="O24:R24"/>
    <mergeCell ref="O25:R25"/>
    <mergeCell ref="O26:R26"/>
  </mergeCells>
  <conditionalFormatting sqref="R34:R38">
    <cfRule type="expression" dxfId="234" priority="30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11:WVC983012 WLD983011:WLG983012 WBH983011:WBK983012 VRL983011:VRO983012 VHP983011:VHS983012 UXT983011:UXW983012 UNX983011:UOA983012 UEB983011:UEE983012 TUF983011:TUI983012 TKJ983011:TKM983012 TAN983011:TAQ983012 SQR983011:SQU983012 SGV983011:SGY983012 RWZ983011:RXC983012 RND983011:RNG983012 RDH983011:RDK983012 QTL983011:QTO983012 QJP983011:QJS983012 PZT983011:PZW983012 PPX983011:PQA983012 PGB983011:PGE983012 OWF983011:OWI983012 OMJ983011:OMM983012 OCN983011:OCQ983012 NSR983011:NSU983012 NIV983011:NIY983012 MYZ983011:MZC983012 MPD983011:MPG983012 MFH983011:MFK983012 LVL983011:LVO983012 LLP983011:LLS983012 LBT983011:LBW983012 KRX983011:KSA983012 KIB983011:KIE983012 JYF983011:JYI983012 JOJ983011:JOM983012 JEN983011:JEQ983012 IUR983011:IUU983012 IKV983011:IKY983012 IAZ983011:IBC983012 HRD983011:HRG983012 HHH983011:HHK983012 GXL983011:GXO983012 GNP983011:GNS983012 GDT983011:GDW983012 FTX983011:FUA983012 FKB983011:FKE983012 FAF983011:FAI983012 EQJ983011:EQM983012 EGN983011:EGQ983012 DWR983011:DWU983012 DMV983011:DMY983012 DCZ983011:DDC983012 CTD983011:CTG983012 CJH983011:CJK983012 BZL983011:BZO983012 BPP983011:BPS983012 BFT983011:BFW983012 AVX983011:AWA983012 AMB983011:AME983012 ACF983011:ACI983012 SJ983011:SM983012 IN983011:IQ983012 WUZ917475:WVC917476 WLD917475:WLG917476 WBH917475:WBK917476 VRL917475:VRO917476 VHP917475:VHS917476 UXT917475:UXW917476 UNX917475:UOA917476 UEB917475:UEE917476 TUF917475:TUI917476 TKJ917475:TKM917476 TAN917475:TAQ917476 SQR917475:SQU917476 SGV917475:SGY917476 RWZ917475:RXC917476 RND917475:RNG917476 RDH917475:RDK917476 QTL917475:QTO917476 QJP917475:QJS917476 PZT917475:PZW917476 PPX917475:PQA917476 PGB917475:PGE917476 OWF917475:OWI917476 OMJ917475:OMM917476 OCN917475:OCQ917476 NSR917475:NSU917476 NIV917475:NIY917476 MYZ917475:MZC917476 MPD917475:MPG917476 MFH917475:MFK917476 LVL917475:LVO917476 LLP917475:LLS917476 LBT917475:LBW917476 KRX917475:KSA917476 KIB917475:KIE917476 JYF917475:JYI917476 JOJ917475:JOM917476 JEN917475:JEQ917476 IUR917475:IUU917476 IKV917475:IKY917476 IAZ917475:IBC917476 HRD917475:HRG917476 HHH917475:HHK917476 GXL917475:GXO917476 GNP917475:GNS917476 GDT917475:GDW917476 FTX917475:FUA917476 FKB917475:FKE917476 FAF917475:FAI917476 EQJ917475:EQM917476 EGN917475:EGQ917476 DWR917475:DWU917476 DMV917475:DMY917476 DCZ917475:DDC917476 CTD917475:CTG917476 CJH917475:CJK917476 BZL917475:BZO917476 BPP917475:BPS917476 BFT917475:BFW917476 AVX917475:AWA917476 AMB917475:AME917476 ACF917475:ACI917476 SJ917475:SM917476 IN917475:IQ917476 WUZ851939:WVC851940 WLD851939:WLG851940 WBH851939:WBK851940 VRL851939:VRO851940 VHP851939:VHS851940 UXT851939:UXW851940 UNX851939:UOA851940 UEB851939:UEE851940 TUF851939:TUI851940 TKJ851939:TKM851940 TAN851939:TAQ851940 SQR851939:SQU851940 SGV851939:SGY851940 RWZ851939:RXC851940 RND851939:RNG851940 RDH851939:RDK851940 QTL851939:QTO851940 QJP851939:QJS851940 PZT851939:PZW851940 PPX851939:PQA851940 PGB851939:PGE851940 OWF851939:OWI851940 OMJ851939:OMM851940 OCN851939:OCQ851940 NSR851939:NSU851940 NIV851939:NIY851940 MYZ851939:MZC851940 MPD851939:MPG851940 MFH851939:MFK851940 LVL851939:LVO851940 LLP851939:LLS851940 LBT851939:LBW851940 KRX851939:KSA851940 KIB851939:KIE851940 JYF851939:JYI851940 JOJ851939:JOM851940 JEN851939:JEQ851940 IUR851939:IUU851940 IKV851939:IKY851940 IAZ851939:IBC851940 HRD851939:HRG851940 HHH851939:HHK851940 GXL851939:GXO851940 GNP851939:GNS851940 GDT851939:GDW851940 FTX851939:FUA851940 FKB851939:FKE851940 FAF851939:FAI851940 EQJ851939:EQM851940 EGN851939:EGQ851940 DWR851939:DWU851940 DMV851939:DMY851940 DCZ851939:DDC851940 CTD851939:CTG851940 CJH851939:CJK851940 BZL851939:BZO851940 BPP851939:BPS851940 BFT851939:BFW851940 AVX851939:AWA851940 AMB851939:AME851940 ACF851939:ACI851940 SJ851939:SM851940 IN851939:IQ851940 WUZ786403:WVC786404 WLD786403:WLG786404 WBH786403:WBK786404 VRL786403:VRO786404 VHP786403:VHS786404 UXT786403:UXW786404 UNX786403:UOA786404 UEB786403:UEE786404 TUF786403:TUI786404 TKJ786403:TKM786404 TAN786403:TAQ786404 SQR786403:SQU786404 SGV786403:SGY786404 RWZ786403:RXC786404 RND786403:RNG786404 RDH786403:RDK786404 QTL786403:QTO786404 QJP786403:QJS786404 PZT786403:PZW786404 PPX786403:PQA786404 PGB786403:PGE786404 OWF786403:OWI786404 OMJ786403:OMM786404 OCN786403:OCQ786404 NSR786403:NSU786404 NIV786403:NIY786404 MYZ786403:MZC786404 MPD786403:MPG786404 MFH786403:MFK786404 LVL786403:LVO786404 LLP786403:LLS786404 LBT786403:LBW786404 KRX786403:KSA786404 KIB786403:KIE786404 JYF786403:JYI786404 JOJ786403:JOM786404 JEN786403:JEQ786404 IUR786403:IUU786404 IKV786403:IKY786404 IAZ786403:IBC786404 HRD786403:HRG786404 HHH786403:HHK786404 GXL786403:GXO786404 GNP786403:GNS786404 GDT786403:GDW786404 FTX786403:FUA786404 FKB786403:FKE786404 FAF786403:FAI786404 EQJ786403:EQM786404 EGN786403:EGQ786404 DWR786403:DWU786404 DMV786403:DMY786404 DCZ786403:DDC786404 CTD786403:CTG786404 CJH786403:CJK786404 BZL786403:BZO786404 BPP786403:BPS786404 BFT786403:BFW786404 AVX786403:AWA786404 AMB786403:AME786404 ACF786403:ACI786404 SJ786403:SM786404 IN786403:IQ786404 WUZ720867:WVC720868 WLD720867:WLG720868 WBH720867:WBK720868 VRL720867:VRO720868 VHP720867:VHS720868 UXT720867:UXW720868 UNX720867:UOA720868 UEB720867:UEE720868 TUF720867:TUI720868 TKJ720867:TKM720868 TAN720867:TAQ720868 SQR720867:SQU720868 SGV720867:SGY720868 RWZ720867:RXC720868 RND720867:RNG720868 RDH720867:RDK720868 QTL720867:QTO720868 QJP720867:QJS720868 PZT720867:PZW720868 PPX720867:PQA720868 PGB720867:PGE720868 OWF720867:OWI720868 OMJ720867:OMM720868 OCN720867:OCQ720868 NSR720867:NSU720868 NIV720867:NIY720868 MYZ720867:MZC720868 MPD720867:MPG720868 MFH720867:MFK720868 LVL720867:LVO720868 LLP720867:LLS720868 LBT720867:LBW720868 KRX720867:KSA720868 KIB720867:KIE720868 JYF720867:JYI720868 JOJ720867:JOM720868 JEN720867:JEQ720868 IUR720867:IUU720868 IKV720867:IKY720868 IAZ720867:IBC720868 HRD720867:HRG720868 HHH720867:HHK720868 GXL720867:GXO720868 GNP720867:GNS720868 GDT720867:GDW720868 FTX720867:FUA720868 FKB720867:FKE720868 FAF720867:FAI720868 EQJ720867:EQM720868 EGN720867:EGQ720868 DWR720867:DWU720868 DMV720867:DMY720868 DCZ720867:DDC720868 CTD720867:CTG720868 CJH720867:CJK720868 BZL720867:BZO720868 BPP720867:BPS720868 BFT720867:BFW720868 AVX720867:AWA720868 AMB720867:AME720868 ACF720867:ACI720868 SJ720867:SM720868 IN720867:IQ720868 WUZ655331:WVC655332 WLD655331:WLG655332 WBH655331:WBK655332 VRL655331:VRO655332 VHP655331:VHS655332 UXT655331:UXW655332 UNX655331:UOA655332 UEB655331:UEE655332 TUF655331:TUI655332 TKJ655331:TKM655332 TAN655331:TAQ655332 SQR655331:SQU655332 SGV655331:SGY655332 RWZ655331:RXC655332 RND655331:RNG655332 RDH655331:RDK655332 QTL655331:QTO655332 QJP655331:QJS655332 PZT655331:PZW655332 PPX655331:PQA655332 PGB655331:PGE655332 OWF655331:OWI655332 OMJ655331:OMM655332 OCN655331:OCQ655332 NSR655331:NSU655332 NIV655331:NIY655332 MYZ655331:MZC655332 MPD655331:MPG655332 MFH655331:MFK655332 LVL655331:LVO655332 LLP655331:LLS655332 LBT655331:LBW655332 KRX655331:KSA655332 KIB655331:KIE655332 JYF655331:JYI655332 JOJ655331:JOM655332 JEN655331:JEQ655332 IUR655331:IUU655332 IKV655331:IKY655332 IAZ655331:IBC655332 HRD655331:HRG655332 HHH655331:HHK655332 GXL655331:GXO655332 GNP655331:GNS655332 GDT655331:GDW655332 FTX655331:FUA655332 FKB655331:FKE655332 FAF655331:FAI655332 EQJ655331:EQM655332 EGN655331:EGQ655332 DWR655331:DWU655332 DMV655331:DMY655332 DCZ655331:DDC655332 CTD655331:CTG655332 CJH655331:CJK655332 BZL655331:BZO655332 BPP655331:BPS655332 BFT655331:BFW655332 AVX655331:AWA655332 AMB655331:AME655332 ACF655331:ACI655332 SJ655331:SM655332 IN655331:IQ655332 WUZ589795:WVC589796 WLD589795:WLG589796 WBH589795:WBK589796 VRL589795:VRO589796 VHP589795:VHS589796 UXT589795:UXW589796 UNX589795:UOA589796 UEB589795:UEE589796 TUF589795:TUI589796 TKJ589795:TKM589796 TAN589795:TAQ589796 SQR589795:SQU589796 SGV589795:SGY589796 RWZ589795:RXC589796 RND589795:RNG589796 RDH589795:RDK589796 QTL589795:QTO589796 QJP589795:QJS589796 PZT589795:PZW589796 PPX589795:PQA589796 PGB589795:PGE589796 OWF589795:OWI589796 OMJ589795:OMM589796 OCN589795:OCQ589796 NSR589795:NSU589796 NIV589795:NIY589796 MYZ589795:MZC589796 MPD589795:MPG589796 MFH589795:MFK589796 LVL589795:LVO589796 LLP589795:LLS589796 LBT589795:LBW589796 KRX589795:KSA589796 KIB589795:KIE589796 JYF589795:JYI589796 JOJ589795:JOM589796 JEN589795:JEQ589796 IUR589795:IUU589796 IKV589795:IKY589796 IAZ589795:IBC589796 HRD589795:HRG589796 HHH589795:HHK589796 GXL589795:GXO589796 GNP589795:GNS589796 GDT589795:GDW589796 FTX589795:FUA589796 FKB589795:FKE589796 FAF589795:FAI589796 EQJ589795:EQM589796 EGN589795:EGQ589796 DWR589795:DWU589796 DMV589795:DMY589796 DCZ589795:DDC589796 CTD589795:CTG589796 CJH589795:CJK589796 BZL589795:BZO589796 BPP589795:BPS589796 BFT589795:BFW589796 AVX589795:AWA589796 AMB589795:AME589796 ACF589795:ACI589796 SJ589795:SM589796 IN589795:IQ589796 WUZ524259:WVC524260 WLD524259:WLG524260 WBH524259:WBK524260 VRL524259:VRO524260 VHP524259:VHS524260 UXT524259:UXW524260 UNX524259:UOA524260 UEB524259:UEE524260 TUF524259:TUI524260 TKJ524259:TKM524260 TAN524259:TAQ524260 SQR524259:SQU524260 SGV524259:SGY524260 RWZ524259:RXC524260 RND524259:RNG524260 RDH524259:RDK524260 QTL524259:QTO524260 QJP524259:QJS524260 PZT524259:PZW524260 PPX524259:PQA524260 PGB524259:PGE524260 OWF524259:OWI524260 OMJ524259:OMM524260 OCN524259:OCQ524260 NSR524259:NSU524260 NIV524259:NIY524260 MYZ524259:MZC524260 MPD524259:MPG524260 MFH524259:MFK524260 LVL524259:LVO524260 LLP524259:LLS524260 LBT524259:LBW524260 KRX524259:KSA524260 KIB524259:KIE524260 JYF524259:JYI524260 JOJ524259:JOM524260 JEN524259:JEQ524260 IUR524259:IUU524260 IKV524259:IKY524260 IAZ524259:IBC524260 HRD524259:HRG524260 HHH524259:HHK524260 GXL524259:GXO524260 GNP524259:GNS524260 GDT524259:GDW524260 FTX524259:FUA524260 FKB524259:FKE524260 FAF524259:FAI524260 EQJ524259:EQM524260 EGN524259:EGQ524260 DWR524259:DWU524260 DMV524259:DMY524260 DCZ524259:DDC524260 CTD524259:CTG524260 CJH524259:CJK524260 BZL524259:BZO524260 BPP524259:BPS524260 BFT524259:BFW524260 AVX524259:AWA524260 AMB524259:AME524260 ACF524259:ACI524260 SJ524259:SM524260 IN524259:IQ524260 WUZ458723:WVC458724 WLD458723:WLG458724 WBH458723:WBK458724 VRL458723:VRO458724 VHP458723:VHS458724 UXT458723:UXW458724 UNX458723:UOA458724 UEB458723:UEE458724 TUF458723:TUI458724 TKJ458723:TKM458724 TAN458723:TAQ458724 SQR458723:SQU458724 SGV458723:SGY458724 RWZ458723:RXC458724 RND458723:RNG458724 RDH458723:RDK458724 QTL458723:QTO458724 QJP458723:QJS458724 PZT458723:PZW458724 PPX458723:PQA458724 PGB458723:PGE458724 OWF458723:OWI458724 OMJ458723:OMM458724 OCN458723:OCQ458724 NSR458723:NSU458724 NIV458723:NIY458724 MYZ458723:MZC458724 MPD458723:MPG458724 MFH458723:MFK458724 LVL458723:LVO458724 LLP458723:LLS458724 LBT458723:LBW458724 KRX458723:KSA458724 KIB458723:KIE458724 JYF458723:JYI458724 JOJ458723:JOM458724 JEN458723:JEQ458724 IUR458723:IUU458724 IKV458723:IKY458724 IAZ458723:IBC458724 HRD458723:HRG458724 HHH458723:HHK458724 GXL458723:GXO458724 GNP458723:GNS458724 GDT458723:GDW458724 FTX458723:FUA458724 FKB458723:FKE458724 FAF458723:FAI458724 EQJ458723:EQM458724 EGN458723:EGQ458724 DWR458723:DWU458724 DMV458723:DMY458724 DCZ458723:DDC458724 CTD458723:CTG458724 CJH458723:CJK458724 BZL458723:BZO458724 BPP458723:BPS458724 BFT458723:BFW458724 AVX458723:AWA458724 AMB458723:AME458724 ACF458723:ACI458724 SJ458723:SM458724 IN458723:IQ458724 WUZ393187:WVC393188 WLD393187:WLG393188 WBH393187:WBK393188 VRL393187:VRO393188 VHP393187:VHS393188 UXT393187:UXW393188 UNX393187:UOA393188 UEB393187:UEE393188 TUF393187:TUI393188 TKJ393187:TKM393188 TAN393187:TAQ393188 SQR393187:SQU393188 SGV393187:SGY393188 RWZ393187:RXC393188 RND393187:RNG393188 RDH393187:RDK393188 QTL393187:QTO393188 QJP393187:QJS393188 PZT393187:PZW393188 PPX393187:PQA393188 PGB393187:PGE393188 OWF393187:OWI393188 OMJ393187:OMM393188 OCN393187:OCQ393188 NSR393187:NSU393188 NIV393187:NIY393188 MYZ393187:MZC393188 MPD393187:MPG393188 MFH393187:MFK393188 LVL393187:LVO393188 LLP393187:LLS393188 LBT393187:LBW393188 KRX393187:KSA393188 KIB393187:KIE393188 JYF393187:JYI393188 JOJ393187:JOM393188 JEN393187:JEQ393188 IUR393187:IUU393188 IKV393187:IKY393188 IAZ393187:IBC393188 HRD393187:HRG393188 HHH393187:HHK393188 GXL393187:GXO393188 GNP393187:GNS393188 GDT393187:GDW393188 FTX393187:FUA393188 FKB393187:FKE393188 FAF393187:FAI393188 EQJ393187:EQM393188 EGN393187:EGQ393188 DWR393187:DWU393188 DMV393187:DMY393188 DCZ393187:DDC393188 CTD393187:CTG393188 CJH393187:CJK393188 BZL393187:BZO393188 BPP393187:BPS393188 BFT393187:BFW393188 AVX393187:AWA393188 AMB393187:AME393188 ACF393187:ACI393188 SJ393187:SM393188 IN393187:IQ393188 WUZ327651:WVC327652 WLD327651:WLG327652 WBH327651:WBK327652 VRL327651:VRO327652 VHP327651:VHS327652 UXT327651:UXW327652 UNX327651:UOA327652 UEB327651:UEE327652 TUF327651:TUI327652 TKJ327651:TKM327652 TAN327651:TAQ327652 SQR327651:SQU327652 SGV327651:SGY327652 RWZ327651:RXC327652 RND327651:RNG327652 RDH327651:RDK327652 QTL327651:QTO327652 QJP327651:QJS327652 PZT327651:PZW327652 PPX327651:PQA327652 PGB327651:PGE327652 OWF327651:OWI327652 OMJ327651:OMM327652 OCN327651:OCQ327652 NSR327651:NSU327652 NIV327651:NIY327652 MYZ327651:MZC327652 MPD327651:MPG327652 MFH327651:MFK327652 LVL327651:LVO327652 LLP327651:LLS327652 LBT327651:LBW327652 KRX327651:KSA327652 KIB327651:KIE327652 JYF327651:JYI327652 JOJ327651:JOM327652 JEN327651:JEQ327652 IUR327651:IUU327652 IKV327651:IKY327652 IAZ327651:IBC327652 HRD327651:HRG327652 HHH327651:HHK327652 GXL327651:GXO327652 GNP327651:GNS327652 GDT327651:GDW327652 FTX327651:FUA327652 FKB327651:FKE327652 FAF327651:FAI327652 EQJ327651:EQM327652 EGN327651:EGQ327652 DWR327651:DWU327652 DMV327651:DMY327652 DCZ327651:DDC327652 CTD327651:CTG327652 CJH327651:CJK327652 BZL327651:BZO327652 BPP327651:BPS327652 BFT327651:BFW327652 AVX327651:AWA327652 AMB327651:AME327652 ACF327651:ACI327652 SJ327651:SM327652 IN327651:IQ327652 WUZ262115:WVC262116 WLD262115:WLG262116 WBH262115:WBK262116 VRL262115:VRO262116 VHP262115:VHS262116 UXT262115:UXW262116 UNX262115:UOA262116 UEB262115:UEE262116 TUF262115:TUI262116 TKJ262115:TKM262116 TAN262115:TAQ262116 SQR262115:SQU262116 SGV262115:SGY262116 RWZ262115:RXC262116 RND262115:RNG262116 RDH262115:RDK262116 QTL262115:QTO262116 QJP262115:QJS262116 PZT262115:PZW262116 PPX262115:PQA262116 PGB262115:PGE262116 OWF262115:OWI262116 OMJ262115:OMM262116 OCN262115:OCQ262116 NSR262115:NSU262116 NIV262115:NIY262116 MYZ262115:MZC262116 MPD262115:MPG262116 MFH262115:MFK262116 LVL262115:LVO262116 LLP262115:LLS262116 LBT262115:LBW262116 KRX262115:KSA262116 KIB262115:KIE262116 JYF262115:JYI262116 JOJ262115:JOM262116 JEN262115:JEQ262116 IUR262115:IUU262116 IKV262115:IKY262116 IAZ262115:IBC262116 HRD262115:HRG262116 HHH262115:HHK262116 GXL262115:GXO262116 GNP262115:GNS262116 GDT262115:GDW262116 FTX262115:FUA262116 FKB262115:FKE262116 FAF262115:FAI262116 EQJ262115:EQM262116 EGN262115:EGQ262116 DWR262115:DWU262116 DMV262115:DMY262116 DCZ262115:DDC262116 CTD262115:CTG262116 CJH262115:CJK262116 BZL262115:BZO262116 BPP262115:BPS262116 BFT262115:BFW262116 AVX262115:AWA262116 AMB262115:AME262116 ACF262115:ACI262116 SJ262115:SM262116 IN262115:IQ262116 WUZ196579:WVC196580 WLD196579:WLG196580 WBH196579:WBK196580 VRL196579:VRO196580 VHP196579:VHS196580 UXT196579:UXW196580 UNX196579:UOA196580 UEB196579:UEE196580 TUF196579:TUI196580 TKJ196579:TKM196580 TAN196579:TAQ196580 SQR196579:SQU196580 SGV196579:SGY196580 RWZ196579:RXC196580 RND196579:RNG196580 RDH196579:RDK196580 QTL196579:QTO196580 QJP196579:QJS196580 PZT196579:PZW196580 PPX196579:PQA196580 PGB196579:PGE196580 OWF196579:OWI196580 OMJ196579:OMM196580 OCN196579:OCQ196580 NSR196579:NSU196580 NIV196579:NIY196580 MYZ196579:MZC196580 MPD196579:MPG196580 MFH196579:MFK196580 LVL196579:LVO196580 LLP196579:LLS196580 LBT196579:LBW196580 KRX196579:KSA196580 KIB196579:KIE196580 JYF196579:JYI196580 JOJ196579:JOM196580 JEN196579:JEQ196580 IUR196579:IUU196580 IKV196579:IKY196580 IAZ196579:IBC196580 HRD196579:HRG196580 HHH196579:HHK196580 GXL196579:GXO196580 GNP196579:GNS196580 GDT196579:GDW196580 FTX196579:FUA196580 FKB196579:FKE196580 FAF196579:FAI196580 EQJ196579:EQM196580 EGN196579:EGQ196580 DWR196579:DWU196580 DMV196579:DMY196580 DCZ196579:DDC196580 CTD196579:CTG196580 CJH196579:CJK196580 BZL196579:BZO196580 BPP196579:BPS196580 BFT196579:BFW196580 AVX196579:AWA196580 AMB196579:AME196580 ACF196579:ACI196580 SJ196579:SM196580 IN196579:IQ196580 WUZ131043:WVC131044 WLD131043:WLG131044 WBH131043:WBK131044 VRL131043:VRO131044 VHP131043:VHS131044 UXT131043:UXW131044 UNX131043:UOA131044 UEB131043:UEE131044 TUF131043:TUI131044 TKJ131043:TKM131044 TAN131043:TAQ131044 SQR131043:SQU131044 SGV131043:SGY131044 RWZ131043:RXC131044 RND131043:RNG131044 RDH131043:RDK131044 QTL131043:QTO131044 QJP131043:QJS131044 PZT131043:PZW131044 PPX131043:PQA131044 PGB131043:PGE131044 OWF131043:OWI131044 OMJ131043:OMM131044 OCN131043:OCQ131044 NSR131043:NSU131044 NIV131043:NIY131044 MYZ131043:MZC131044 MPD131043:MPG131044 MFH131043:MFK131044 LVL131043:LVO131044 LLP131043:LLS131044 LBT131043:LBW131044 KRX131043:KSA131044 KIB131043:KIE131044 JYF131043:JYI131044 JOJ131043:JOM131044 JEN131043:JEQ131044 IUR131043:IUU131044 IKV131043:IKY131044 IAZ131043:IBC131044 HRD131043:HRG131044 HHH131043:HHK131044 GXL131043:GXO131044 GNP131043:GNS131044 GDT131043:GDW131044 FTX131043:FUA131044 FKB131043:FKE131044 FAF131043:FAI131044 EQJ131043:EQM131044 EGN131043:EGQ131044 DWR131043:DWU131044 DMV131043:DMY131044 DCZ131043:DDC131044 CTD131043:CTG131044 CJH131043:CJK131044 BZL131043:BZO131044 BPP131043:BPS131044 BFT131043:BFW131044 AVX131043:AWA131044 AMB131043:AME131044 ACF131043:ACI131044 SJ131043:SM131044 IN131043:IQ131044 WUZ65507:WVC65508 WLD65507:WLG65508 WBH65507:WBK65508 VRL65507:VRO65508 VHP65507:VHS65508 UXT65507:UXW65508 UNX65507:UOA65508 UEB65507:UEE65508 TUF65507:TUI65508 TKJ65507:TKM65508 TAN65507:TAQ65508 SQR65507:SQU65508 SGV65507:SGY65508 RWZ65507:RXC65508 RND65507:RNG65508 RDH65507:RDK65508 QTL65507:QTO65508 QJP65507:QJS65508 PZT65507:PZW65508 PPX65507:PQA65508 PGB65507:PGE65508 OWF65507:OWI65508 OMJ65507:OMM65508 OCN65507:OCQ65508 NSR65507:NSU65508 NIV65507:NIY65508 MYZ65507:MZC65508 MPD65507:MPG65508 MFH65507:MFK65508 LVL65507:LVO65508 LLP65507:LLS65508 LBT65507:LBW65508 KRX65507:KSA65508 KIB65507:KIE65508 JYF65507:JYI65508 JOJ65507:JOM65508 JEN65507:JEQ65508 IUR65507:IUU65508 IKV65507:IKY65508 IAZ65507:IBC65508 HRD65507:HRG65508 HHH65507:HHK65508 GXL65507:GXO65508 GNP65507:GNS65508 GDT65507:GDW65508 FTX65507:FUA65508 FKB65507:FKE65508 FAF65507:FAI65508 EQJ65507:EQM65508 EGN65507:EGQ65508 DWR65507:DWU65508 DMV65507:DMY65508 DCZ65507:DDC65508 CTD65507:CTG65508 CJH65507:CJK65508 BZL65507:BZO65508 BPP65507:BPS65508 BFT65507:BFW65508 AVX65507:AWA65508 AMB65507:AME65508 ACF65507:ACI65508 SJ65507:SM65508 IN65507:IQ65508 D983011:R983012 D65507:R65508 D131043:R131044 D196579:R196580 D262115:R262116 D327651:R327652 D393187:R393188 D458723:R458724 D524259:R524260 D589795:R589796 D655331:R655332 D720867:R720868 D786403:R786404 D851939:R851940 D917475:R917476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4">
    <tabColor theme="4" tint="0.39997558519241921"/>
    <pageSetUpPr fitToPage="1"/>
  </sheetPr>
  <dimension ref="A1:AI62"/>
  <sheetViews>
    <sheetView showGridLines="0" zoomScaleNormal="100" workbookViewId="0">
      <selection activeCell="J15" sqref="J15"/>
    </sheetView>
  </sheetViews>
  <sheetFormatPr baseColWidth="10" defaultColWidth="10.85546875" defaultRowHeight="12.75" outlineLevelCol="1" x14ac:dyDescent="0.2"/>
  <cols>
    <col min="1" max="2" width="2.7109375" style="19" customWidth="1"/>
    <col min="3" max="3" width="7.7109375" style="19" customWidth="1"/>
    <col min="4" max="4" width="6.7109375" style="19" customWidth="1"/>
    <col min="5" max="5" width="8.7109375" style="195" customWidth="1"/>
    <col min="6" max="6" width="14.85546875" style="196" customWidth="1"/>
    <col min="7" max="8" width="30.7109375" style="197" customWidth="1"/>
    <col min="9" max="9" width="33" style="197" customWidth="1"/>
    <col min="10" max="10" width="15.85546875" style="199" customWidth="1"/>
    <col min="11" max="11" width="15.85546875" style="199" hidden="1" customWidth="1" outlineLevel="1"/>
    <col min="12" max="14" width="30.7109375" style="197" hidden="1" customWidth="1" outlineLevel="1"/>
    <col min="15" max="15" width="32.28515625" style="200" customWidth="1" collapsed="1"/>
    <col min="16" max="16" width="21.28515625" style="19" customWidth="1"/>
    <col min="17" max="17" width="3.7109375" style="19" customWidth="1"/>
    <col min="18" max="35" width="10.85546875" style="19" customWidth="1"/>
    <col min="36" max="16384" width="10.85546875" style="19"/>
  </cols>
  <sheetData>
    <row r="1" spans="2:18" x14ac:dyDescent="0.2">
      <c r="C1" s="45" t="str">
        <f>IF(Deckblatt!D7="","","Projektnummer: " &amp; Deckblatt!D6 &amp; ", Projektträger: " &amp; Deckblatt!D7)</f>
        <v/>
      </c>
      <c r="J1" s="198"/>
    </row>
    <row r="2" spans="2:18" x14ac:dyDescent="0.2">
      <c r="B2" s="2"/>
      <c r="C2" s="2"/>
      <c r="D2" s="2"/>
      <c r="E2" s="201"/>
      <c r="F2" s="202"/>
      <c r="G2" s="203"/>
      <c r="H2" s="203"/>
      <c r="I2" s="203"/>
      <c r="J2" s="1"/>
      <c r="K2" s="1"/>
      <c r="L2" s="203"/>
      <c r="M2" s="203"/>
      <c r="N2" s="203"/>
      <c r="O2" s="19"/>
      <c r="R2" s="204"/>
    </row>
    <row r="3" spans="2:18" ht="15.75" x14ac:dyDescent="0.2">
      <c r="B3" s="2"/>
      <c r="C3" s="205" t="s">
        <v>12</v>
      </c>
      <c r="D3" s="205"/>
      <c r="E3" s="201"/>
      <c r="F3" s="202"/>
      <c r="G3" s="203"/>
      <c r="H3" s="203"/>
      <c r="I3" s="203"/>
      <c r="J3" s="1"/>
      <c r="K3" s="1"/>
      <c r="L3" s="203"/>
      <c r="M3" s="203"/>
      <c r="N3" s="203"/>
      <c r="O3" s="19"/>
      <c r="R3" s="204"/>
    </row>
    <row r="4" spans="2:18" x14ac:dyDescent="0.2">
      <c r="B4" s="2"/>
      <c r="C4" s="2"/>
      <c r="D4" s="2"/>
      <c r="E4" s="201"/>
      <c r="F4" s="202"/>
      <c r="G4" s="203"/>
      <c r="H4" s="203"/>
      <c r="I4" s="203"/>
      <c r="J4" s="1"/>
      <c r="K4" s="1"/>
      <c r="L4" s="203"/>
      <c r="M4" s="203"/>
      <c r="N4" s="203"/>
      <c r="O4" s="19"/>
      <c r="R4" s="204"/>
    </row>
    <row r="5" spans="2:18" s="206" customFormat="1" ht="51" x14ac:dyDescent="0.2">
      <c r="B5" s="207"/>
      <c r="C5" s="208" t="s">
        <v>1</v>
      </c>
      <c r="D5" s="208" t="s">
        <v>2</v>
      </c>
      <c r="E5" s="209" t="s">
        <v>231</v>
      </c>
      <c r="F5" s="210" t="s">
        <v>13</v>
      </c>
      <c r="G5" s="211" t="s">
        <v>232</v>
      </c>
      <c r="H5" s="211" t="s">
        <v>14</v>
      </c>
      <c r="I5" s="211" t="s">
        <v>233</v>
      </c>
      <c r="J5" s="212" t="s">
        <v>188</v>
      </c>
      <c r="K5" s="213" t="s">
        <v>189</v>
      </c>
      <c r="L5" s="214" t="s">
        <v>93</v>
      </c>
      <c r="M5" s="214" t="s">
        <v>91</v>
      </c>
      <c r="N5" s="214" t="s">
        <v>92</v>
      </c>
      <c r="O5" s="19"/>
      <c r="P5" s="19"/>
      <c r="Q5" s="19"/>
      <c r="R5" s="204"/>
    </row>
    <row r="6" spans="2:18" ht="12.75" hidden="1" customHeight="1" x14ac:dyDescent="0.2">
      <c r="B6" s="2"/>
      <c r="C6" s="194"/>
      <c r="D6" s="207"/>
      <c r="E6" s="201"/>
      <c r="F6" s="202"/>
      <c r="G6" s="215"/>
      <c r="H6" s="215"/>
      <c r="I6" s="215"/>
      <c r="J6" s="216"/>
      <c r="K6" s="216"/>
      <c r="L6" s="215"/>
      <c r="M6" s="215"/>
      <c r="N6" s="215"/>
      <c r="O6" s="19"/>
    </row>
    <row r="7" spans="2:18" x14ac:dyDescent="0.2">
      <c r="B7" s="2"/>
      <c r="C7" s="194" t="s">
        <v>212</v>
      </c>
      <c r="D7" s="207">
        <v>1</v>
      </c>
      <c r="E7" s="7"/>
      <c r="F7" s="17"/>
      <c r="G7" s="4"/>
      <c r="H7" s="4"/>
      <c r="I7" s="4"/>
      <c r="J7" s="128"/>
      <c r="K7" s="216"/>
      <c r="L7" s="215"/>
      <c r="M7" s="215"/>
      <c r="N7" s="215"/>
      <c r="O7" s="19"/>
    </row>
    <row r="8" spans="2:18" x14ac:dyDescent="0.2">
      <c r="B8" s="2"/>
      <c r="C8" s="207" t="s">
        <v>212</v>
      </c>
      <c r="D8" s="207">
        <v>2</v>
      </c>
      <c r="E8" s="7"/>
      <c r="F8" s="17"/>
      <c r="G8" s="4"/>
      <c r="H8" s="4"/>
      <c r="I8" s="4"/>
      <c r="J8" s="128"/>
      <c r="K8" s="216"/>
      <c r="L8" s="215"/>
      <c r="M8" s="215"/>
      <c r="N8" s="215"/>
      <c r="O8" s="19"/>
      <c r="R8" s="197"/>
    </row>
    <row r="9" spans="2:18" x14ac:dyDescent="0.2">
      <c r="B9" s="2"/>
      <c r="C9" s="207" t="s">
        <v>212</v>
      </c>
      <c r="D9" s="207">
        <v>3</v>
      </c>
      <c r="E9" s="7"/>
      <c r="F9" s="17"/>
      <c r="G9" s="4"/>
      <c r="H9" s="4"/>
      <c r="I9" s="4"/>
      <c r="J9" s="128"/>
      <c r="K9" s="216"/>
      <c r="L9" s="215"/>
      <c r="M9" s="215"/>
      <c r="N9" s="215"/>
      <c r="O9" s="19"/>
      <c r="R9" s="197"/>
    </row>
    <row r="10" spans="2:18" x14ac:dyDescent="0.2">
      <c r="B10" s="2"/>
      <c r="C10" s="207" t="s">
        <v>212</v>
      </c>
      <c r="D10" s="207">
        <v>4</v>
      </c>
      <c r="E10" s="7"/>
      <c r="F10" s="17"/>
      <c r="G10" s="4"/>
      <c r="H10" s="4"/>
      <c r="I10" s="4"/>
      <c r="J10" s="128"/>
      <c r="K10" s="216"/>
      <c r="L10" s="215"/>
      <c r="M10" s="215"/>
      <c r="N10" s="215"/>
      <c r="O10" s="19"/>
      <c r="R10" s="197"/>
    </row>
    <row r="11" spans="2:18" x14ac:dyDescent="0.2">
      <c r="B11" s="2"/>
      <c r="C11" s="207" t="s">
        <v>212</v>
      </c>
      <c r="D11" s="207">
        <v>5</v>
      </c>
      <c r="E11" s="7"/>
      <c r="F11" s="17"/>
      <c r="G11" s="4"/>
      <c r="H11" s="4"/>
      <c r="I11" s="4"/>
      <c r="J11" s="128"/>
      <c r="K11" s="216"/>
      <c r="L11" s="215"/>
      <c r="M11" s="215"/>
      <c r="N11" s="215"/>
      <c r="O11" s="19"/>
      <c r="R11" s="197"/>
    </row>
    <row r="12" spans="2:18" x14ac:dyDescent="0.2">
      <c r="B12" s="2"/>
      <c r="C12" s="207" t="s">
        <v>212</v>
      </c>
      <c r="D12" s="207">
        <v>6</v>
      </c>
      <c r="E12" s="7"/>
      <c r="F12" s="17"/>
      <c r="G12" s="4"/>
      <c r="H12" s="4"/>
      <c r="I12" s="4"/>
      <c r="J12" s="128"/>
      <c r="K12" s="216"/>
      <c r="L12" s="215"/>
      <c r="M12" s="215"/>
      <c r="N12" s="215"/>
      <c r="O12" s="19"/>
      <c r="R12" s="197"/>
    </row>
    <row r="13" spans="2:18" x14ac:dyDescent="0.2">
      <c r="B13" s="2"/>
      <c r="C13" s="207" t="s">
        <v>212</v>
      </c>
      <c r="D13" s="207">
        <v>7</v>
      </c>
      <c r="E13" s="7"/>
      <c r="F13" s="17"/>
      <c r="G13" s="4"/>
      <c r="H13" s="4"/>
      <c r="I13" s="4"/>
      <c r="J13" s="128"/>
      <c r="K13" s="216"/>
      <c r="L13" s="215"/>
      <c r="M13" s="215"/>
      <c r="N13" s="215"/>
      <c r="O13" s="19"/>
      <c r="R13" s="197"/>
    </row>
    <row r="14" spans="2:18" x14ac:dyDescent="0.2">
      <c r="B14" s="2"/>
      <c r="C14" s="207" t="s">
        <v>212</v>
      </c>
      <c r="D14" s="207">
        <v>8</v>
      </c>
      <c r="E14" s="7"/>
      <c r="F14" s="17"/>
      <c r="G14" s="4"/>
      <c r="H14" s="4"/>
      <c r="I14" s="4"/>
      <c r="J14" s="128"/>
      <c r="K14" s="216"/>
      <c r="L14" s="215"/>
      <c r="M14" s="215"/>
      <c r="N14" s="215"/>
      <c r="O14" s="19"/>
      <c r="R14" s="197"/>
    </row>
    <row r="15" spans="2:18" x14ac:dyDescent="0.2">
      <c r="B15" s="2"/>
      <c r="C15" s="207" t="s">
        <v>212</v>
      </c>
      <c r="D15" s="207">
        <v>9</v>
      </c>
      <c r="E15" s="7"/>
      <c r="F15" s="17"/>
      <c r="G15" s="4"/>
      <c r="H15" s="4"/>
      <c r="I15" s="4"/>
      <c r="J15" s="128"/>
      <c r="K15" s="216"/>
      <c r="L15" s="215"/>
      <c r="M15" s="215"/>
      <c r="N15" s="215"/>
      <c r="O15" s="19"/>
      <c r="R15" s="197"/>
    </row>
    <row r="16" spans="2:18" x14ac:dyDescent="0.2">
      <c r="B16" s="2"/>
      <c r="C16" s="207" t="s">
        <v>212</v>
      </c>
      <c r="D16" s="207">
        <v>10</v>
      </c>
      <c r="E16" s="7"/>
      <c r="F16" s="17"/>
      <c r="G16" s="4"/>
      <c r="H16" s="4"/>
      <c r="I16" s="4"/>
      <c r="J16" s="128"/>
      <c r="K16" s="216"/>
      <c r="L16" s="215"/>
      <c r="M16" s="215"/>
      <c r="N16" s="215"/>
      <c r="O16" s="19"/>
      <c r="R16" s="197"/>
    </row>
    <row r="17" spans="2:18" x14ac:dyDescent="0.2">
      <c r="B17" s="2"/>
      <c r="C17" s="207" t="s">
        <v>212</v>
      </c>
      <c r="D17" s="207">
        <v>11</v>
      </c>
      <c r="E17" s="7"/>
      <c r="F17" s="17"/>
      <c r="G17" s="4"/>
      <c r="H17" s="4"/>
      <c r="I17" s="4"/>
      <c r="J17" s="128"/>
      <c r="K17" s="216"/>
      <c r="L17" s="215"/>
      <c r="M17" s="215"/>
      <c r="N17" s="215"/>
      <c r="O17" s="19"/>
      <c r="R17" s="197"/>
    </row>
    <row r="18" spans="2:18" x14ac:dyDescent="0.2">
      <c r="B18" s="2"/>
      <c r="C18" s="207" t="s">
        <v>212</v>
      </c>
      <c r="D18" s="207">
        <v>12</v>
      </c>
      <c r="E18" s="7"/>
      <c r="F18" s="17"/>
      <c r="G18" s="4"/>
      <c r="H18" s="4"/>
      <c r="I18" s="4"/>
      <c r="J18" s="128"/>
      <c r="K18" s="216"/>
      <c r="L18" s="215"/>
      <c r="M18" s="215"/>
      <c r="N18" s="215"/>
      <c r="O18" s="19"/>
      <c r="R18" s="197"/>
    </row>
    <row r="19" spans="2:18" x14ac:dyDescent="0.2">
      <c r="B19" s="2"/>
      <c r="C19" s="207" t="s">
        <v>212</v>
      </c>
      <c r="D19" s="207">
        <v>13</v>
      </c>
      <c r="E19" s="7"/>
      <c r="F19" s="17"/>
      <c r="G19" s="4"/>
      <c r="H19" s="4"/>
      <c r="I19" s="4"/>
      <c r="J19" s="128"/>
      <c r="K19" s="216"/>
      <c r="L19" s="215"/>
      <c r="M19" s="215"/>
      <c r="N19" s="215"/>
      <c r="O19" s="19"/>
      <c r="R19" s="197"/>
    </row>
    <row r="20" spans="2:18" x14ac:dyDescent="0.2">
      <c r="B20" s="2"/>
      <c r="C20" s="207" t="s">
        <v>212</v>
      </c>
      <c r="D20" s="207">
        <v>14</v>
      </c>
      <c r="E20" s="7"/>
      <c r="F20" s="17"/>
      <c r="G20" s="4"/>
      <c r="H20" s="4"/>
      <c r="I20" s="4"/>
      <c r="J20" s="128"/>
      <c r="K20" s="216"/>
      <c r="L20" s="215"/>
      <c r="M20" s="215"/>
      <c r="N20" s="215"/>
      <c r="O20" s="19"/>
      <c r="R20" s="197"/>
    </row>
    <row r="21" spans="2:18" x14ac:dyDescent="0.2">
      <c r="B21" s="2"/>
      <c r="C21" s="207" t="s">
        <v>212</v>
      </c>
      <c r="D21" s="207">
        <v>15</v>
      </c>
      <c r="E21" s="7"/>
      <c r="F21" s="17"/>
      <c r="G21" s="4"/>
      <c r="H21" s="4"/>
      <c r="I21" s="4"/>
      <c r="J21" s="128"/>
      <c r="K21" s="216"/>
      <c r="L21" s="215"/>
      <c r="M21" s="215"/>
      <c r="N21" s="215"/>
      <c r="O21" s="19"/>
      <c r="R21" s="197"/>
    </row>
    <row r="22" spans="2:18" x14ac:dyDescent="0.2">
      <c r="B22" s="2"/>
      <c r="C22" s="207" t="s">
        <v>212</v>
      </c>
      <c r="D22" s="207">
        <v>16</v>
      </c>
      <c r="E22" s="7"/>
      <c r="F22" s="17"/>
      <c r="G22" s="4"/>
      <c r="H22" s="4"/>
      <c r="I22" s="4"/>
      <c r="J22" s="128"/>
      <c r="K22" s="216"/>
      <c r="L22" s="215"/>
      <c r="M22" s="215"/>
      <c r="N22" s="215"/>
      <c r="O22" s="19"/>
      <c r="R22" s="197"/>
    </row>
    <row r="23" spans="2:18" x14ac:dyDescent="0.2">
      <c r="B23" s="2"/>
      <c r="C23" s="207" t="s">
        <v>212</v>
      </c>
      <c r="D23" s="207">
        <v>17</v>
      </c>
      <c r="E23" s="7"/>
      <c r="F23" s="17"/>
      <c r="G23" s="4"/>
      <c r="H23" s="4"/>
      <c r="I23" s="4"/>
      <c r="J23" s="128"/>
      <c r="K23" s="216"/>
      <c r="L23" s="215"/>
      <c r="M23" s="215"/>
      <c r="N23" s="215"/>
      <c r="O23" s="19"/>
      <c r="R23" s="197"/>
    </row>
    <row r="24" spans="2:18" x14ac:dyDescent="0.2">
      <c r="B24" s="2"/>
      <c r="C24" s="207" t="s">
        <v>212</v>
      </c>
      <c r="D24" s="207">
        <v>18</v>
      </c>
      <c r="E24" s="7"/>
      <c r="F24" s="17"/>
      <c r="G24" s="4"/>
      <c r="H24" s="4"/>
      <c r="I24" s="4"/>
      <c r="J24" s="128"/>
      <c r="K24" s="216"/>
      <c r="L24" s="215"/>
      <c r="M24" s="215"/>
      <c r="N24" s="215"/>
      <c r="O24" s="19"/>
      <c r="R24" s="197"/>
    </row>
    <row r="25" spans="2:18" x14ac:dyDescent="0.2">
      <c r="B25" s="2"/>
      <c r="C25" s="207" t="s">
        <v>212</v>
      </c>
      <c r="D25" s="207">
        <v>19</v>
      </c>
      <c r="E25" s="7"/>
      <c r="F25" s="17"/>
      <c r="G25" s="4"/>
      <c r="H25" s="4"/>
      <c r="I25" s="4"/>
      <c r="J25" s="128"/>
      <c r="K25" s="216"/>
      <c r="L25" s="215"/>
      <c r="M25" s="215"/>
      <c r="N25" s="215"/>
      <c r="O25" s="19"/>
    </row>
    <row r="26" spans="2:18" x14ac:dyDescent="0.2">
      <c r="B26" s="2"/>
      <c r="C26" s="207" t="s">
        <v>212</v>
      </c>
      <c r="D26" s="207">
        <v>20</v>
      </c>
      <c r="E26" s="7"/>
      <c r="F26" s="17"/>
      <c r="G26" s="4"/>
      <c r="H26" s="4"/>
      <c r="I26" s="4"/>
      <c r="J26" s="128"/>
      <c r="K26" s="216"/>
      <c r="L26" s="215"/>
      <c r="M26" s="215"/>
      <c r="N26" s="215"/>
      <c r="O26" s="19"/>
    </row>
    <row r="27" spans="2:18" x14ac:dyDescent="0.2">
      <c r="B27" s="2"/>
      <c r="C27" s="207" t="s">
        <v>212</v>
      </c>
      <c r="D27" s="207">
        <v>21</v>
      </c>
      <c r="E27" s="7"/>
      <c r="F27" s="17"/>
      <c r="G27" s="4"/>
      <c r="H27" s="4"/>
      <c r="I27" s="4"/>
      <c r="J27" s="128"/>
      <c r="K27" s="216"/>
      <c r="L27" s="215"/>
      <c r="M27" s="215"/>
      <c r="N27" s="215"/>
      <c r="O27" s="19"/>
    </row>
    <row r="28" spans="2:18" x14ac:dyDescent="0.2">
      <c r="B28" s="2"/>
      <c r="C28" s="207" t="s">
        <v>212</v>
      </c>
      <c r="D28" s="207">
        <v>22</v>
      </c>
      <c r="E28" s="7"/>
      <c r="F28" s="17"/>
      <c r="G28" s="4"/>
      <c r="H28" s="4"/>
      <c r="I28" s="4"/>
      <c r="J28" s="128"/>
      <c r="K28" s="216"/>
      <c r="L28" s="215"/>
      <c r="M28" s="215"/>
      <c r="N28" s="215"/>
      <c r="O28" s="19"/>
    </row>
    <row r="29" spans="2:18" x14ac:dyDescent="0.2">
      <c r="B29" s="2"/>
      <c r="C29" s="207" t="s">
        <v>212</v>
      </c>
      <c r="D29" s="207">
        <v>23</v>
      </c>
      <c r="E29" s="7"/>
      <c r="F29" s="17"/>
      <c r="G29" s="4"/>
      <c r="H29" s="4"/>
      <c r="I29" s="4"/>
      <c r="J29" s="128"/>
      <c r="K29" s="216"/>
      <c r="L29" s="215"/>
      <c r="M29" s="215"/>
      <c r="N29" s="215"/>
      <c r="O29" s="19"/>
    </row>
    <row r="30" spans="2:18" x14ac:dyDescent="0.2">
      <c r="B30" s="2"/>
      <c r="C30" s="207" t="s">
        <v>212</v>
      </c>
      <c r="D30" s="207">
        <v>24</v>
      </c>
      <c r="E30" s="7"/>
      <c r="F30" s="17"/>
      <c r="G30" s="4"/>
      <c r="H30" s="4"/>
      <c r="I30" s="4"/>
      <c r="J30" s="128"/>
      <c r="K30" s="216"/>
      <c r="L30" s="215"/>
      <c r="M30" s="215"/>
      <c r="N30" s="215"/>
      <c r="O30" s="19"/>
    </row>
    <row r="31" spans="2:18" x14ac:dyDescent="0.2">
      <c r="B31" s="2"/>
      <c r="C31" s="207" t="s">
        <v>212</v>
      </c>
      <c r="D31" s="207">
        <v>25</v>
      </c>
      <c r="E31" s="7"/>
      <c r="F31" s="17"/>
      <c r="G31" s="4"/>
      <c r="H31" s="4"/>
      <c r="I31" s="4"/>
      <c r="J31" s="128"/>
      <c r="K31" s="216"/>
      <c r="L31" s="215"/>
      <c r="M31" s="215"/>
      <c r="N31" s="215"/>
      <c r="O31" s="19"/>
    </row>
    <row r="32" spans="2:18" x14ac:dyDescent="0.2">
      <c r="B32" s="2"/>
      <c r="C32" s="207" t="s">
        <v>212</v>
      </c>
      <c r="D32" s="207">
        <v>26</v>
      </c>
      <c r="E32" s="7"/>
      <c r="F32" s="17"/>
      <c r="G32" s="4"/>
      <c r="H32" s="4"/>
      <c r="I32" s="4"/>
      <c r="J32" s="128"/>
      <c r="K32" s="216"/>
      <c r="L32" s="215"/>
      <c r="M32" s="215"/>
      <c r="N32" s="215"/>
      <c r="O32" s="19"/>
    </row>
    <row r="33" spans="2:15" x14ac:dyDescent="0.2">
      <c r="B33" s="2"/>
      <c r="C33" s="207" t="s">
        <v>212</v>
      </c>
      <c r="D33" s="207">
        <v>27</v>
      </c>
      <c r="E33" s="7"/>
      <c r="F33" s="17"/>
      <c r="G33" s="4"/>
      <c r="H33" s="4"/>
      <c r="I33" s="4"/>
      <c r="J33" s="128"/>
      <c r="K33" s="216"/>
      <c r="L33" s="215"/>
      <c r="M33" s="215"/>
      <c r="N33" s="215"/>
      <c r="O33" s="19"/>
    </row>
    <row r="34" spans="2:15" x14ac:dyDescent="0.2">
      <c r="B34" s="2"/>
      <c r="C34" s="207" t="s">
        <v>212</v>
      </c>
      <c r="D34" s="207">
        <v>28</v>
      </c>
      <c r="E34" s="7"/>
      <c r="F34" s="17"/>
      <c r="G34" s="4"/>
      <c r="H34" s="4"/>
      <c r="I34" s="4"/>
      <c r="J34" s="128"/>
      <c r="K34" s="216"/>
      <c r="L34" s="215"/>
      <c r="M34" s="215"/>
      <c r="N34" s="215"/>
      <c r="O34" s="19"/>
    </row>
    <row r="35" spans="2:15" x14ac:dyDescent="0.2">
      <c r="B35" s="2"/>
      <c r="C35" s="207" t="s">
        <v>212</v>
      </c>
      <c r="D35" s="207">
        <v>29</v>
      </c>
      <c r="E35" s="7"/>
      <c r="F35" s="17"/>
      <c r="G35" s="4"/>
      <c r="H35" s="4"/>
      <c r="I35" s="4"/>
      <c r="J35" s="128"/>
      <c r="K35" s="216"/>
      <c r="L35" s="215"/>
      <c r="M35" s="215"/>
      <c r="N35" s="215"/>
      <c r="O35" s="19"/>
    </row>
    <row r="36" spans="2:15" x14ac:dyDescent="0.2">
      <c r="B36" s="2"/>
      <c r="C36" s="207" t="s">
        <v>212</v>
      </c>
      <c r="D36" s="207">
        <v>30</v>
      </c>
      <c r="E36" s="7"/>
      <c r="F36" s="17"/>
      <c r="G36" s="4"/>
      <c r="H36" s="4"/>
      <c r="I36" s="4"/>
      <c r="J36" s="128"/>
      <c r="K36" s="216"/>
      <c r="L36" s="215"/>
      <c r="M36" s="215"/>
      <c r="N36" s="215"/>
      <c r="O36" s="19"/>
    </row>
    <row r="37" spans="2:15" x14ac:dyDescent="0.2">
      <c r="B37" s="2"/>
      <c r="C37" s="207" t="s">
        <v>212</v>
      </c>
      <c r="D37" s="207">
        <v>31</v>
      </c>
      <c r="E37" s="7"/>
      <c r="F37" s="17"/>
      <c r="G37" s="4"/>
      <c r="H37" s="4"/>
      <c r="I37" s="4"/>
      <c r="J37" s="128"/>
      <c r="K37" s="216"/>
      <c r="L37" s="215"/>
      <c r="M37" s="215"/>
      <c r="N37" s="215"/>
      <c r="O37" s="19"/>
    </row>
    <row r="38" spans="2:15" x14ac:dyDescent="0.2">
      <c r="B38" s="2"/>
      <c r="C38" s="207" t="s">
        <v>212</v>
      </c>
      <c r="D38" s="207">
        <v>32</v>
      </c>
      <c r="E38" s="7"/>
      <c r="F38" s="17"/>
      <c r="G38" s="4"/>
      <c r="H38" s="4"/>
      <c r="I38" s="4"/>
      <c r="J38" s="128"/>
      <c r="K38" s="216"/>
      <c r="L38" s="215"/>
      <c r="M38" s="215"/>
      <c r="N38" s="215"/>
      <c r="O38" s="19"/>
    </row>
    <row r="39" spans="2:15" x14ac:dyDescent="0.2">
      <c r="B39" s="2"/>
      <c r="C39" s="207" t="s">
        <v>212</v>
      </c>
      <c r="D39" s="207">
        <v>33</v>
      </c>
      <c r="E39" s="7"/>
      <c r="F39" s="17"/>
      <c r="G39" s="4"/>
      <c r="H39" s="4"/>
      <c r="I39" s="4"/>
      <c r="J39" s="128"/>
      <c r="K39" s="216"/>
      <c r="L39" s="215"/>
      <c r="M39" s="215"/>
      <c r="N39" s="215"/>
      <c r="O39" s="19"/>
    </row>
    <row r="40" spans="2:15" x14ac:dyDescent="0.2">
      <c r="B40" s="2"/>
      <c r="C40" s="207" t="s">
        <v>212</v>
      </c>
      <c r="D40" s="207">
        <v>34</v>
      </c>
      <c r="E40" s="7"/>
      <c r="F40" s="17"/>
      <c r="G40" s="4"/>
      <c r="H40" s="4"/>
      <c r="I40" s="4"/>
      <c r="J40" s="128"/>
      <c r="K40" s="216"/>
      <c r="L40" s="215"/>
      <c r="M40" s="215"/>
      <c r="N40" s="215"/>
      <c r="O40" s="19"/>
    </row>
    <row r="41" spans="2:15" x14ac:dyDescent="0.2">
      <c r="B41" s="2"/>
      <c r="C41" s="207" t="s">
        <v>212</v>
      </c>
      <c r="D41" s="207">
        <v>35</v>
      </c>
      <c r="E41" s="7"/>
      <c r="F41" s="17"/>
      <c r="G41" s="4"/>
      <c r="H41" s="4"/>
      <c r="I41" s="4"/>
      <c r="J41" s="128"/>
      <c r="K41" s="216"/>
      <c r="L41" s="215"/>
      <c r="M41" s="215"/>
      <c r="N41" s="215"/>
      <c r="O41" s="19"/>
    </row>
    <row r="42" spans="2:15" x14ac:dyDescent="0.2">
      <c r="B42" s="2"/>
      <c r="C42" s="207" t="s">
        <v>212</v>
      </c>
      <c r="D42" s="207">
        <v>36</v>
      </c>
      <c r="E42" s="7"/>
      <c r="F42" s="17"/>
      <c r="G42" s="4"/>
      <c r="H42" s="4"/>
      <c r="I42" s="4"/>
      <c r="J42" s="128"/>
      <c r="K42" s="216"/>
      <c r="L42" s="215"/>
      <c r="M42" s="215"/>
      <c r="N42" s="215"/>
      <c r="O42" s="19"/>
    </row>
    <row r="43" spans="2:15" x14ac:dyDescent="0.2">
      <c r="B43" s="2"/>
      <c r="C43" s="207" t="s">
        <v>212</v>
      </c>
      <c r="D43" s="207">
        <v>37</v>
      </c>
      <c r="E43" s="7"/>
      <c r="F43" s="17"/>
      <c r="G43" s="4"/>
      <c r="H43" s="4"/>
      <c r="I43" s="4"/>
      <c r="J43" s="128"/>
      <c r="K43" s="216"/>
      <c r="L43" s="215"/>
      <c r="M43" s="215"/>
      <c r="N43" s="215"/>
      <c r="O43" s="19"/>
    </row>
    <row r="44" spans="2:15" x14ac:dyDescent="0.2">
      <c r="B44" s="2"/>
      <c r="C44" s="207" t="s">
        <v>212</v>
      </c>
      <c r="D44" s="207">
        <v>38</v>
      </c>
      <c r="E44" s="7"/>
      <c r="F44" s="17"/>
      <c r="G44" s="4"/>
      <c r="H44" s="4"/>
      <c r="I44" s="4"/>
      <c r="J44" s="128"/>
      <c r="K44" s="216"/>
      <c r="L44" s="215"/>
      <c r="M44" s="215"/>
      <c r="N44" s="215"/>
      <c r="O44" s="19"/>
    </row>
    <row r="45" spans="2:15" x14ac:dyDescent="0.2">
      <c r="B45" s="2"/>
      <c r="C45" s="207" t="s">
        <v>212</v>
      </c>
      <c r="D45" s="207">
        <v>39</v>
      </c>
      <c r="E45" s="7"/>
      <c r="F45" s="17"/>
      <c r="G45" s="4"/>
      <c r="H45" s="4"/>
      <c r="I45" s="4"/>
      <c r="J45" s="128"/>
      <c r="K45" s="216"/>
      <c r="L45" s="215"/>
      <c r="M45" s="215"/>
      <c r="N45" s="215"/>
      <c r="O45" s="19"/>
    </row>
    <row r="46" spans="2:15" x14ac:dyDescent="0.2">
      <c r="B46" s="2"/>
      <c r="C46" s="207" t="s">
        <v>212</v>
      </c>
      <c r="D46" s="207">
        <v>40</v>
      </c>
      <c r="E46" s="7"/>
      <c r="F46" s="17"/>
      <c r="G46" s="4"/>
      <c r="H46" s="4"/>
      <c r="I46" s="4"/>
      <c r="J46" s="128"/>
      <c r="K46" s="216"/>
      <c r="L46" s="215"/>
      <c r="M46" s="215"/>
      <c r="N46" s="215"/>
      <c r="O46" s="19"/>
    </row>
    <row r="47" spans="2:15" x14ac:dyDescent="0.2">
      <c r="B47" s="2"/>
      <c r="C47" s="207" t="s">
        <v>212</v>
      </c>
      <c r="D47" s="207">
        <v>41</v>
      </c>
      <c r="E47" s="7"/>
      <c r="F47" s="17"/>
      <c r="G47" s="4"/>
      <c r="H47" s="4"/>
      <c r="I47" s="4"/>
      <c r="J47" s="128"/>
      <c r="K47" s="216"/>
      <c r="L47" s="215"/>
      <c r="M47" s="215"/>
      <c r="N47" s="215"/>
      <c r="O47" s="19"/>
    </row>
    <row r="48" spans="2:15" x14ac:dyDescent="0.2">
      <c r="B48" s="2"/>
      <c r="C48" s="207" t="s">
        <v>212</v>
      </c>
      <c r="D48" s="207">
        <v>42</v>
      </c>
      <c r="E48" s="7"/>
      <c r="F48" s="17"/>
      <c r="G48" s="4"/>
      <c r="H48" s="4"/>
      <c r="I48" s="4"/>
      <c r="J48" s="128"/>
      <c r="K48" s="216"/>
      <c r="L48" s="215"/>
      <c r="M48" s="215"/>
      <c r="N48" s="215"/>
      <c r="O48" s="19"/>
    </row>
    <row r="49" spans="1:35" x14ac:dyDescent="0.2">
      <c r="B49" s="2"/>
      <c r="C49" s="207" t="s">
        <v>212</v>
      </c>
      <c r="D49" s="207">
        <v>43</v>
      </c>
      <c r="E49" s="7"/>
      <c r="F49" s="17"/>
      <c r="G49" s="4"/>
      <c r="H49" s="4"/>
      <c r="I49" s="4"/>
      <c r="J49" s="128"/>
      <c r="K49" s="216"/>
      <c r="L49" s="215"/>
      <c r="M49" s="215"/>
      <c r="N49" s="215"/>
      <c r="O49" s="19"/>
    </row>
    <row r="50" spans="1:35" x14ac:dyDescent="0.2">
      <c r="B50" s="2"/>
      <c r="C50" s="207" t="s">
        <v>212</v>
      </c>
      <c r="D50" s="207">
        <v>44</v>
      </c>
      <c r="E50" s="7"/>
      <c r="F50" s="17"/>
      <c r="G50" s="4"/>
      <c r="H50" s="4"/>
      <c r="I50" s="4"/>
      <c r="J50" s="128"/>
      <c r="K50" s="216"/>
      <c r="L50" s="215"/>
      <c r="M50" s="215"/>
      <c r="N50" s="215"/>
      <c r="O50" s="19"/>
    </row>
    <row r="51" spans="1:35" x14ac:dyDescent="0.2">
      <c r="B51" s="2"/>
      <c r="C51" s="207" t="s">
        <v>212</v>
      </c>
      <c r="D51" s="207">
        <v>45</v>
      </c>
      <c r="E51" s="7"/>
      <c r="F51" s="17"/>
      <c r="G51" s="4"/>
      <c r="H51" s="4"/>
      <c r="I51" s="4"/>
      <c r="J51" s="128"/>
      <c r="K51" s="216"/>
      <c r="L51" s="215"/>
      <c r="M51" s="215"/>
      <c r="N51" s="215"/>
      <c r="O51" s="19"/>
    </row>
    <row r="52" spans="1:35" x14ac:dyDescent="0.2">
      <c r="B52" s="2"/>
      <c r="C52" s="207" t="s">
        <v>212</v>
      </c>
      <c r="D52" s="207">
        <v>46</v>
      </c>
      <c r="E52" s="7"/>
      <c r="F52" s="17"/>
      <c r="G52" s="4"/>
      <c r="H52" s="4"/>
      <c r="I52" s="4"/>
      <c r="J52" s="128"/>
      <c r="K52" s="216"/>
      <c r="L52" s="215"/>
      <c r="M52" s="215"/>
      <c r="N52" s="215"/>
      <c r="O52" s="19"/>
    </row>
    <row r="53" spans="1:35" x14ac:dyDescent="0.2">
      <c r="B53" s="2"/>
      <c r="C53" s="207" t="s">
        <v>212</v>
      </c>
      <c r="D53" s="207">
        <v>47</v>
      </c>
      <c r="E53" s="7"/>
      <c r="F53" s="17"/>
      <c r="G53" s="4"/>
      <c r="H53" s="4"/>
      <c r="I53" s="4"/>
      <c r="J53" s="128"/>
      <c r="K53" s="216"/>
      <c r="L53" s="215"/>
      <c r="M53" s="215"/>
      <c r="N53" s="215"/>
      <c r="O53" s="19"/>
    </row>
    <row r="54" spans="1:35" x14ac:dyDescent="0.2">
      <c r="B54" s="2"/>
      <c r="C54" s="207" t="s">
        <v>212</v>
      </c>
      <c r="D54" s="207">
        <v>48</v>
      </c>
      <c r="E54" s="7"/>
      <c r="F54" s="17"/>
      <c r="G54" s="4"/>
      <c r="H54" s="4"/>
      <c r="I54" s="4"/>
      <c r="J54" s="128"/>
      <c r="K54" s="216"/>
      <c r="L54" s="215"/>
      <c r="M54" s="215"/>
      <c r="N54" s="215"/>
      <c r="O54" s="19"/>
    </row>
    <row r="55" spans="1:35" x14ac:dyDescent="0.2">
      <c r="B55" s="2"/>
      <c r="C55" s="207" t="s">
        <v>212</v>
      </c>
      <c r="D55" s="207">
        <v>49</v>
      </c>
      <c r="E55" s="7"/>
      <c r="F55" s="17"/>
      <c r="G55" s="4"/>
      <c r="H55" s="4"/>
      <c r="I55" s="4"/>
      <c r="J55" s="128"/>
      <c r="K55" s="216"/>
      <c r="L55" s="215"/>
      <c r="M55" s="215"/>
      <c r="N55" s="215"/>
      <c r="O55" s="19"/>
    </row>
    <row r="56" spans="1:35" x14ac:dyDescent="0.2">
      <c r="B56" s="2"/>
      <c r="C56" s="207" t="s">
        <v>212</v>
      </c>
      <c r="D56" s="207">
        <v>50</v>
      </c>
      <c r="E56" s="7"/>
      <c r="F56" s="17"/>
      <c r="G56" s="4"/>
      <c r="H56" s="4"/>
      <c r="I56" s="4"/>
      <c r="J56" s="128"/>
      <c r="K56" s="216"/>
      <c r="L56" s="215"/>
      <c r="M56" s="215"/>
      <c r="N56" s="215"/>
      <c r="O56" s="19"/>
    </row>
    <row r="57" spans="1:35" s="224" customFormat="1" x14ac:dyDescent="0.2">
      <c r="A57" s="19"/>
      <c r="B57" s="19"/>
      <c r="C57" s="217"/>
      <c r="D57" s="217"/>
      <c r="E57" s="218"/>
      <c r="F57" s="219"/>
      <c r="G57" s="220"/>
      <c r="H57" s="220"/>
      <c r="I57" s="220"/>
      <c r="J57" s="221">
        <f>ROUND(SUM(TabEinnahmen[erhaltene Einnahmen (€) lt. PT ]),2)</f>
        <v>0</v>
      </c>
      <c r="K57" s="222">
        <f>ROUND(SUM(TabEinnahmen[erhaltene Einnahmen (€) nach Prüfung ÖIF]),2)</f>
        <v>0</v>
      </c>
      <c r="L57" s="223"/>
      <c r="M57" s="223"/>
      <c r="N57" s="223"/>
      <c r="O57" s="200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</row>
    <row r="58" spans="1:35" s="224" customFormat="1" x14ac:dyDescent="0.2">
      <c r="A58" s="19"/>
      <c r="B58" s="19"/>
      <c r="C58" s="19"/>
      <c r="D58" s="19"/>
      <c r="E58" s="195"/>
      <c r="F58" s="196"/>
      <c r="G58" s="197"/>
      <c r="H58" s="197"/>
      <c r="I58" s="197"/>
      <c r="J58" s="199"/>
      <c r="K58" s="199"/>
      <c r="L58" s="197"/>
      <c r="M58" s="197"/>
      <c r="N58" s="197"/>
      <c r="O58" s="200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</row>
    <row r="59" spans="1:35" s="224" customFormat="1" x14ac:dyDescent="0.2">
      <c r="A59" s="19"/>
      <c r="B59" s="19"/>
      <c r="C59" s="19"/>
      <c r="D59" s="19"/>
      <c r="E59" s="195"/>
      <c r="F59" s="196"/>
      <c r="G59" s="197"/>
      <c r="H59" s="197"/>
      <c r="I59" s="197"/>
      <c r="J59" s="199"/>
      <c r="K59" s="199"/>
      <c r="L59" s="197"/>
      <c r="M59" s="197"/>
      <c r="N59" s="197"/>
      <c r="O59" s="200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</row>
    <row r="60" spans="1:35" s="197" customFormat="1" x14ac:dyDescent="0.2">
      <c r="A60" s="19"/>
      <c r="B60" s="19"/>
      <c r="C60" s="19"/>
      <c r="D60" s="19"/>
      <c r="E60" s="195"/>
      <c r="F60" s="196"/>
      <c r="J60" s="199"/>
      <c r="K60" s="199"/>
      <c r="O60" s="200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</row>
    <row r="61" spans="1:35" s="197" customFormat="1" x14ac:dyDescent="0.2">
      <c r="A61" s="19"/>
      <c r="B61" s="19"/>
      <c r="C61" s="19"/>
      <c r="D61" s="19"/>
      <c r="E61" s="195"/>
      <c r="F61" s="196"/>
      <c r="J61" s="199"/>
      <c r="K61" s="199"/>
      <c r="O61" s="200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</row>
    <row r="62" spans="1:35" s="197" customFormat="1" x14ac:dyDescent="0.2">
      <c r="A62" s="19"/>
      <c r="B62" s="19"/>
      <c r="C62" s="19"/>
      <c r="D62" s="19"/>
      <c r="E62" s="195"/>
      <c r="F62" s="196"/>
      <c r="J62" s="199"/>
      <c r="K62" s="199"/>
      <c r="O62" s="200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</row>
  </sheetData>
  <sheetProtection algorithmName="SHA-512" hashValue="HBWKO/lYo7y94kAV6U7cOzN7EtV+JKYuh+IC7qyrjqORgiVkdGhxD9dgkbiY1asfuL18CLjN5w4yp21UwtotJQ==" saltValue="PdwmeJ51L8AZnvDhxd+iUw==" spinCount="100000" sheet="1" objects="1" scenarios="1" formatCell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Datenquelle!$D$3:$D$4</xm:f>
          </x14:formula1>
          <xm:sqref>G6</xm:sqref>
        </x14:dataValidation>
        <x14:dataValidation type="list" allowBlank="1" showInputMessage="1" showErrorMessage="1" xr:uid="{726D0101-AA80-438F-8035-CE4CA443EDBD}">
          <x14:formula1>
            <xm:f>Datenquelle!$D$3:$D$6</xm:f>
          </x14:formula1>
          <xm:sqref>G7:G56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5">
    <tabColor theme="4" tint="0.39997558519241921"/>
    <pageSetUpPr fitToPage="1"/>
  </sheetPr>
  <dimension ref="A1:BB157"/>
  <sheetViews>
    <sheetView showGridLines="0" zoomScaleNormal="100" workbookViewId="0">
      <selection activeCell="H14" sqref="H14"/>
    </sheetView>
  </sheetViews>
  <sheetFormatPr baseColWidth="10" defaultColWidth="10.85546875" defaultRowHeight="12.75" outlineLevelCol="4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10" width="30.7109375" style="197" customWidth="1"/>
    <col min="11" max="11" width="15.85546875" style="199" customWidth="1"/>
    <col min="12" max="12" width="15.85546875" style="199" hidden="1" customWidth="1" outlineLevel="1"/>
    <col min="13" max="13" width="15.85546875" style="224" hidden="1" customWidth="1" outlineLevel="1"/>
    <col min="14" max="15" width="30.7109375" style="197" hidden="1" customWidth="1" outlineLevel="1"/>
    <col min="16" max="16" width="30.7109375" style="197" hidden="1" customWidth="1" outlineLevel="2"/>
    <col min="17" max="17" width="2.7109375" style="197" hidden="1" customWidth="1" outlineLevel="3"/>
    <col min="18" max="18" width="30.7109375" style="226" hidden="1" customWidth="1" outlineLevel="3"/>
    <col min="19" max="19" width="30.7109375" style="197" hidden="1" customWidth="1" outlineLevel="3"/>
    <col min="20" max="20" width="2.7109375" style="197" hidden="1" customWidth="1" outlineLevel="4"/>
    <col min="21" max="26" width="10.7109375" style="197" hidden="1" customWidth="1" outlineLevel="4"/>
    <col min="27" max="27" width="2.7109375" style="197" hidden="1" customWidth="1" outlineLevel="4"/>
    <col min="28" max="30" width="10.7109375" style="19" hidden="1" customWidth="1" outlineLevel="4"/>
    <col min="31" max="32" width="10.7109375" style="224" hidden="1" customWidth="1" outlineLevel="4"/>
    <col min="33" max="33" width="21.28515625" style="19" hidden="1" customWidth="1" outlineLevel="1"/>
    <col min="34" max="34" width="3.7109375" style="19" hidden="1" customWidth="1" outlineLevel="1"/>
    <col min="35" max="35" width="13.7109375" style="19" customWidth="1" collapsed="1"/>
    <col min="36" max="52" width="10.85546875" style="19" customWidth="1"/>
    <col min="53" max="16384" width="10.85546875" style="19"/>
  </cols>
  <sheetData>
    <row r="1" spans="2:37" x14ac:dyDescent="0.2">
      <c r="D1" s="225" t="str">
        <f>IF(Deckblatt!D7="","","Projektnummer: " &amp; Deckblatt!D6 &amp; ", Projektträger: " &amp; Deckblatt!D7)</f>
        <v/>
      </c>
      <c r="K1" s="198"/>
    </row>
    <row r="2" spans="2:37" x14ac:dyDescent="0.2">
      <c r="B2" s="2"/>
      <c r="C2" s="2"/>
      <c r="D2" s="2"/>
      <c r="E2" s="2"/>
      <c r="F2" s="201"/>
      <c r="G2" s="203"/>
      <c r="H2" s="203"/>
      <c r="I2" s="203"/>
      <c r="J2" s="203"/>
      <c r="K2" s="1"/>
      <c r="L2" s="1"/>
      <c r="M2" s="227"/>
      <c r="N2" s="203"/>
      <c r="O2" s="203"/>
      <c r="P2" s="203"/>
      <c r="Q2" s="203"/>
      <c r="R2" s="228"/>
      <c r="S2" s="203"/>
      <c r="T2" s="203"/>
      <c r="U2" s="203"/>
      <c r="V2" s="203"/>
      <c r="W2" s="203"/>
      <c r="X2" s="203"/>
      <c r="Y2" s="203"/>
      <c r="Z2" s="203"/>
      <c r="AA2" s="203"/>
      <c r="AB2" s="2"/>
      <c r="AC2" s="2"/>
      <c r="AD2" s="2"/>
      <c r="AE2" s="227"/>
      <c r="AF2" s="227"/>
      <c r="AI2" s="204"/>
    </row>
    <row r="3" spans="2:37" ht="15.75" x14ac:dyDescent="0.2">
      <c r="B3" s="2"/>
      <c r="D3" s="205" t="s">
        <v>0</v>
      </c>
      <c r="E3" s="205"/>
      <c r="F3" s="201"/>
      <c r="G3" s="203"/>
      <c r="H3" s="203"/>
      <c r="I3" s="203"/>
      <c r="J3" s="203"/>
      <c r="K3" s="1"/>
      <c r="L3" s="1"/>
      <c r="M3" s="227"/>
      <c r="N3" s="203"/>
      <c r="O3" s="203"/>
      <c r="P3" s="203"/>
      <c r="Q3" s="203"/>
      <c r="R3" s="205" t="s">
        <v>184</v>
      </c>
      <c r="S3" s="205"/>
      <c r="T3" s="203"/>
      <c r="U3" s="205" t="s">
        <v>199</v>
      </c>
      <c r="V3" s="205"/>
      <c r="W3" s="203"/>
      <c r="X3" s="203"/>
      <c r="Y3" s="203"/>
      <c r="Z3" s="203"/>
      <c r="AA3" s="205"/>
      <c r="AB3" s="205" t="s">
        <v>99</v>
      </c>
      <c r="AC3" s="2"/>
      <c r="AD3" s="2"/>
      <c r="AE3" s="227"/>
      <c r="AF3" s="227"/>
      <c r="AI3" s="204"/>
    </row>
    <row r="4" spans="2:37" x14ac:dyDescent="0.2">
      <c r="B4" s="2"/>
      <c r="C4" s="2"/>
      <c r="D4" s="2"/>
      <c r="E4" s="2"/>
      <c r="F4" s="201"/>
      <c r="G4" s="203"/>
      <c r="H4" s="203"/>
      <c r="I4" s="203"/>
      <c r="J4" s="203"/>
      <c r="K4" s="1"/>
      <c r="L4" s="1"/>
      <c r="M4" s="227"/>
      <c r="N4" s="203"/>
      <c r="O4" s="203"/>
      <c r="P4" s="203"/>
      <c r="Q4" s="203"/>
      <c r="R4" s="228"/>
      <c r="S4" s="203"/>
      <c r="T4" s="203"/>
      <c r="U4" s="203"/>
      <c r="V4" s="203"/>
      <c r="W4" s="203"/>
      <c r="X4" s="203"/>
      <c r="Y4" s="203"/>
      <c r="Z4" s="203"/>
      <c r="AA4" s="203"/>
      <c r="AB4" s="2"/>
      <c r="AC4" s="2"/>
      <c r="AD4" s="2"/>
      <c r="AE4" s="227"/>
      <c r="AF4" s="227"/>
      <c r="AI4" s="204"/>
    </row>
    <row r="5" spans="2:37" s="229" customFormat="1" ht="63.75" x14ac:dyDescent="0.2">
      <c r="B5" s="310"/>
      <c r="C5" s="230" t="s">
        <v>5</v>
      </c>
      <c r="D5" s="208" t="s">
        <v>1</v>
      </c>
      <c r="E5" s="208" t="s">
        <v>2</v>
      </c>
      <c r="F5" s="209" t="s">
        <v>231</v>
      </c>
      <c r="G5" s="211" t="s">
        <v>6</v>
      </c>
      <c r="H5" s="211" t="s">
        <v>7</v>
      </c>
      <c r="I5" s="211" t="s">
        <v>8</v>
      </c>
      <c r="J5" s="211" t="s">
        <v>233</v>
      </c>
      <c r="K5" s="212" t="s">
        <v>9</v>
      </c>
      <c r="L5" s="231" t="s">
        <v>94</v>
      </c>
      <c r="M5" s="231" t="s">
        <v>205</v>
      </c>
      <c r="N5" s="214" t="s">
        <v>93</v>
      </c>
      <c r="O5" s="214" t="s">
        <v>91</v>
      </c>
      <c r="P5" s="214" t="s">
        <v>92</v>
      </c>
      <c r="Q5" s="232" t="s">
        <v>74</v>
      </c>
      <c r="R5" s="233" t="s">
        <v>184</v>
      </c>
      <c r="S5" s="213" t="s">
        <v>185</v>
      </c>
      <c r="T5" s="232" t="s">
        <v>69</v>
      </c>
      <c r="U5" s="234" t="s">
        <v>200</v>
      </c>
      <c r="V5" s="234" t="s">
        <v>252</v>
      </c>
      <c r="W5" s="234" t="s">
        <v>27</v>
      </c>
      <c r="X5" s="234" t="s">
        <v>238</v>
      </c>
      <c r="Y5" s="234" t="s">
        <v>246</v>
      </c>
      <c r="Z5" s="234" t="s">
        <v>26</v>
      </c>
      <c r="AA5" s="232" t="s">
        <v>98</v>
      </c>
      <c r="AB5" s="235" t="s">
        <v>3</v>
      </c>
      <c r="AC5" s="235" t="s">
        <v>4</v>
      </c>
      <c r="AD5" s="235" t="s">
        <v>190</v>
      </c>
      <c r="AE5" s="236" t="s">
        <v>191</v>
      </c>
      <c r="AF5" s="236" t="s">
        <v>192</v>
      </c>
      <c r="AG5" s="310"/>
      <c r="AH5" s="109"/>
      <c r="AI5" s="109"/>
      <c r="AJ5" s="109"/>
      <c r="AK5" s="237"/>
    </row>
    <row r="6" spans="2:37" s="23" customFormat="1" hidden="1" x14ac:dyDescent="0.2">
      <c r="B6" s="238"/>
      <c r="C6" s="238">
        <f>IF(TabA1[[#This Row],[Zufalls-
zahl wenn
lfd. Nr.]]=0,0,IF(RANK(TabA1[[#This Row],[Zufalls-
zahl wenn
lfd. Nr.]],TabA1[Zufalls-
zahl wenn
lfd. Nr.])&lt;=TabA1[[#Totals],[Zufalls-
zahl]],1,0))</f>
        <v>0</v>
      </c>
      <c r="D6" s="239"/>
      <c r="E6" s="239"/>
      <c r="F6" s="240"/>
      <c r="G6" s="241"/>
      <c r="H6" s="241"/>
      <c r="I6" s="241"/>
      <c r="J6" s="241"/>
      <c r="K6" s="242">
        <f>'Berechnung a.1)'!P75</f>
        <v>0</v>
      </c>
      <c r="L6" s="242"/>
      <c r="M6" s="243">
        <f>(TabA1[[#This Row],[förderfähiger 
Betrag nach Prüfung ÖIF (€)]]-TabA1[[#This Row],[eingereichter
Betrag (€)]])*IF(TabA1[[#This Row],[Stich-
probe]]&gt;0,1,0)</f>
        <v>0</v>
      </c>
      <c r="N6" s="241"/>
      <c r="O6" s="241"/>
      <c r="P6" s="241"/>
      <c r="Q6" s="244"/>
      <c r="R6" s="241"/>
      <c r="S6" s="245" t="str">
        <f>IF(ISERROR(VLOOKUP(TabA1[[#This Row],[Grund für Differenz]],Datenquelle!$F$3:$G$17,2,FALSE)),"",VLOOKUP(TabA1[[#This Row],[Grund für Differenz]],Datenquelle!$F$3:$G$17,2,FALSE))</f>
        <v/>
      </c>
      <c r="T6" s="244"/>
      <c r="U6" s="246"/>
      <c r="V6" s="246"/>
      <c r="W6" s="246"/>
      <c r="X6" s="246"/>
      <c r="Y6" s="246"/>
      <c r="Z6" s="246"/>
      <c r="AA6" s="244"/>
      <c r="AB6" s="238" t="str">
        <f>IF(OR(TabA1[[#This Row],[eingereichter
Betrag (€)]]=0,TabA1[[#This Row],[eingereichter
Betrag (€)]]=""),"",COUNTA($K$6:$K6)-COUNTIF(($K$6:$K6),0))</f>
        <v/>
      </c>
      <c r="AC6" s="247">
        <f t="shared" ref="AC6:AC37" ca="1" si="0">RAND()</f>
        <v>0.70970203057277292</v>
      </c>
      <c r="AD6" s="248">
        <f>IF(TabA1[[#This Row],[Lfd.
Nr. f.
Stich-
probe]]&lt;&gt;"",TabA1[[#This Row],[Zufalls-
zahl]],0)</f>
        <v>0</v>
      </c>
      <c r="AE6" s="249">
        <f>IF(TabA1[[#This Row],[Stich-
probe]]&gt;0,IF(TabA1[[#This Row],[Differenz
förderfähig/
eingereicht nach Prüfung ÖIF (€)]]&lt;&gt;0,1,0),0)</f>
        <v>0</v>
      </c>
      <c r="AF6" s="250">
        <f>IF(TabA1[[#This Row],[Stich-
probe]]=0,0,TabA1[[#This Row],[Stich-
probe]]*TabA1[[#This Row],[Differenz
förderfähig/
eingereicht nach Prüfung ÖIF (€)]]/TabA1[[#This Row],[eingereichter
Betrag (€)]]*-1)</f>
        <v>0</v>
      </c>
      <c r="AG6" s="238"/>
    </row>
    <row r="7" spans="2:37" x14ac:dyDescent="0.2">
      <c r="B7" s="2"/>
      <c r="C7" s="251">
        <f>IF(TabA1[[#This Row],[Zufalls-
zahl wenn
lfd. Nr.]]=0,0,IF(RANK(TabA1[[#This Row],[Zufalls-
zahl wenn
lfd. Nr.]],TabA1[Zufalls-
zahl wenn
lfd. Nr.])&lt;=TabA1[[#Totals],[Zufalls-
zahl]],1,0))</f>
        <v>0</v>
      </c>
      <c r="D7" s="310" t="s">
        <v>10</v>
      </c>
      <c r="E7" s="207">
        <v>1</v>
      </c>
      <c r="F7" s="7"/>
      <c r="G7" s="4"/>
      <c r="H7" s="4"/>
      <c r="I7" s="4"/>
      <c r="J7" s="4"/>
      <c r="K7" s="128" cm="1">
        <f t="array" ref="K7">INDEX('Berechnung a.1)'!P:P,ROW('Berechnung a.1)'!P41))</f>
        <v>0</v>
      </c>
      <c r="L7" s="216"/>
      <c r="M7" s="252">
        <f>(TabA1[[#This Row],[förderfähiger 
Betrag nach Prüfung ÖIF (€)]]-TabA1[[#This Row],[eingereichter
Betrag (€)]])*IF(TabA1[[#This Row],[Stich-
probe]]&gt;0,1,0)</f>
        <v>0</v>
      </c>
      <c r="N7" s="215"/>
      <c r="O7" s="215"/>
      <c r="P7" s="215"/>
      <c r="Q7" s="253"/>
      <c r="R7" s="215"/>
      <c r="S7" s="6" t="str">
        <f>IF(ISERROR(VLOOKUP(TabA1[[#This Row],[Grund für Differenz]],Datenquelle!$F$3:$G$17,2,FALSE)),"",VLOOKUP(TabA1[[#This Row],[Grund für Differenz]],Datenquelle!$F$3:$G$17,2,FALSE))</f>
        <v/>
      </c>
      <c r="T7" s="253"/>
      <c r="U7" s="254"/>
      <c r="V7" s="254"/>
      <c r="W7" s="254"/>
      <c r="X7" s="254"/>
      <c r="Y7" s="254"/>
      <c r="Z7" s="254"/>
      <c r="AA7" s="253"/>
      <c r="AB7" s="2" t="str">
        <f>IF(OR(TabA1[[#This Row],[eingereichter
Betrag (€)]]=0,TabA1[[#This Row],[eingereichter
Betrag (€)]]=""),"",COUNTA($K$6:$K7)-COUNTIF(($K$6:$K7),0))</f>
        <v/>
      </c>
      <c r="AC7" s="255">
        <f t="shared" ca="1" si="0"/>
        <v>0.7308778388542877</v>
      </c>
      <c r="AD7" s="256">
        <f>IF(TabA1[[#This Row],[Lfd.
Nr. f.
Stich-
probe]]&lt;&gt;"",TabA1[[#This Row],[Zufalls-
zahl]],0)</f>
        <v>0</v>
      </c>
      <c r="AE7" s="257">
        <f>IF(TabA1[[#This Row],[Stich-
probe]]&gt;0,IF(TabA1[[#This Row],[Differenz
förderfähig/
eingereicht nach Prüfung ÖIF (€)]]&lt;&gt;0,1,0),0)</f>
        <v>0</v>
      </c>
      <c r="AF7" s="258">
        <f>IF(TabA1[[#This Row],[Stich-
probe]]=0,0,TabA1[[#This Row],[Stich-
probe]]*TabA1[[#This Row],[Differenz
förderfähig/
eingereicht nach Prüfung ÖIF (€)]]/TabA1[[#This Row],[eingereichter
Betrag (€)]]*-1)</f>
        <v>0</v>
      </c>
      <c r="AG7" s="2"/>
    </row>
    <row r="8" spans="2:37" x14ac:dyDescent="0.2">
      <c r="B8" s="2"/>
      <c r="C8" s="251">
        <f>IF(TabA1[[#This Row],[Zufalls-
zahl wenn
lfd. Nr.]]=0,0,IF(RANK(TabA1[[#This Row],[Zufalls-
zahl wenn
lfd. Nr.]],TabA1[Zufalls-
zahl wenn
lfd. Nr.])&lt;=TabA1[[#Totals],[Zufalls-
zahl]],1,0))</f>
        <v>0</v>
      </c>
      <c r="D8" s="310" t="s">
        <v>10</v>
      </c>
      <c r="E8" s="207">
        <v>2</v>
      </c>
      <c r="F8" s="7"/>
      <c r="G8" s="4"/>
      <c r="H8" s="4"/>
      <c r="I8" s="4"/>
      <c r="J8" s="4"/>
      <c r="K8" s="128" cm="1">
        <f t="array" ref="K8">INDEX('Berechnung a.1)'!P:P,ROW('Berechnung a.1)'!P1)*37+41)</f>
        <v>0</v>
      </c>
      <c r="L8" s="216"/>
      <c r="M8" s="252">
        <f>(TabA1[[#This Row],[förderfähiger 
Betrag nach Prüfung ÖIF (€)]]-TabA1[[#This Row],[eingereichter
Betrag (€)]])*IF(TabA1[[#This Row],[Stich-
probe]]&gt;0,1,0)</f>
        <v>0</v>
      </c>
      <c r="N8" s="215"/>
      <c r="O8" s="215"/>
      <c r="P8" s="215"/>
      <c r="Q8" s="253"/>
      <c r="R8" s="215"/>
      <c r="S8" s="6" t="str">
        <f>IF(ISERROR(VLOOKUP(TabA1[[#This Row],[Grund für Differenz]],Datenquelle!$F$3:$G$17,2,FALSE)),"",VLOOKUP(TabA1[[#This Row],[Grund für Differenz]],Datenquelle!$F$3:$G$17,2,FALSE))</f>
        <v/>
      </c>
      <c r="T8" s="253"/>
      <c r="U8" s="254"/>
      <c r="V8" s="254"/>
      <c r="W8" s="254"/>
      <c r="X8" s="254"/>
      <c r="Y8" s="254"/>
      <c r="Z8" s="254"/>
      <c r="AA8" s="253"/>
      <c r="AB8" s="2" t="str">
        <f>IF(OR(TabA1[[#This Row],[eingereichter
Betrag (€)]]=0,TabA1[[#This Row],[eingereichter
Betrag (€)]]=""),"",COUNTA($K$6:$K8)-COUNTIF(($K$6:$K8),0))</f>
        <v/>
      </c>
      <c r="AC8" s="255">
        <f t="shared" ca="1" si="0"/>
        <v>0.69665022261405107</v>
      </c>
      <c r="AD8" s="256">
        <f>IF(TabA1[[#This Row],[Lfd.
Nr. f.
Stich-
probe]]&lt;&gt;"",TabA1[[#This Row],[Zufalls-
zahl]],0)</f>
        <v>0</v>
      </c>
      <c r="AE8" s="257">
        <f>IF(TabA1[[#This Row],[Stich-
probe]]&gt;0,IF(TabA1[[#This Row],[Differenz
förderfähig/
eingereicht nach Prüfung ÖIF (€)]]&lt;&gt;0,1,0),0)</f>
        <v>0</v>
      </c>
      <c r="AF8" s="258">
        <f>IF(TabA1[[#This Row],[Stich-
probe]]=0,0,TabA1[[#This Row],[Stich-
probe]]*TabA1[[#This Row],[Differenz
förderfähig/
eingereicht nach Prüfung ÖIF (€)]]/TabA1[[#This Row],[eingereichter
Betrag (€)]]*-1)</f>
        <v>0</v>
      </c>
      <c r="AG8" s="2"/>
      <c r="AK8" s="197"/>
    </row>
    <row r="9" spans="2:37" x14ac:dyDescent="0.2">
      <c r="B9" s="2"/>
      <c r="C9" s="251">
        <f>IF(TabA1[[#This Row],[Zufalls-
zahl wenn
lfd. Nr.]]=0,0,IF(RANK(TabA1[[#This Row],[Zufalls-
zahl wenn
lfd. Nr.]],TabA1[Zufalls-
zahl wenn
lfd. Nr.])&lt;=TabA1[[#Totals],[Zufalls-
zahl]],1,0))</f>
        <v>0</v>
      </c>
      <c r="D9" s="310" t="s">
        <v>10</v>
      </c>
      <c r="E9" s="207">
        <v>3</v>
      </c>
      <c r="F9" s="7"/>
      <c r="G9" s="4"/>
      <c r="H9" s="4"/>
      <c r="I9" s="4"/>
      <c r="J9" s="4"/>
      <c r="K9" s="128" cm="1">
        <f t="array" ref="K9">INDEX('Berechnung a.1)'!P:P,ROW('Berechnung a.1)'!P2)*37+41)</f>
        <v>0</v>
      </c>
      <c r="L9" s="216"/>
      <c r="M9" s="252">
        <f>(TabA1[[#This Row],[förderfähiger 
Betrag nach Prüfung ÖIF (€)]]-TabA1[[#This Row],[eingereichter
Betrag (€)]])*IF(TabA1[[#This Row],[Stich-
probe]]&gt;0,1,0)</f>
        <v>0</v>
      </c>
      <c r="N9" s="215"/>
      <c r="O9" s="215"/>
      <c r="P9" s="215"/>
      <c r="Q9" s="253"/>
      <c r="R9" s="215"/>
      <c r="S9" s="6" t="str">
        <f>IF(ISERROR(VLOOKUP(TabA1[[#This Row],[Grund für Differenz]],Datenquelle!$F$3:$G$17,2,FALSE)),"",VLOOKUP(TabA1[[#This Row],[Grund für Differenz]],Datenquelle!$F$3:$G$17,2,FALSE))</f>
        <v/>
      </c>
      <c r="T9" s="253"/>
      <c r="U9" s="254"/>
      <c r="V9" s="254"/>
      <c r="W9" s="254"/>
      <c r="X9" s="254"/>
      <c r="Y9" s="254"/>
      <c r="Z9" s="254"/>
      <c r="AA9" s="253"/>
      <c r="AB9" s="2" t="str">
        <f>IF(OR(TabA1[[#This Row],[eingereichter
Betrag (€)]]=0,TabA1[[#This Row],[eingereichter
Betrag (€)]]=""),"",COUNTA($K$6:$K9)-COUNTIF(($K$6:$K9),0))</f>
        <v/>
      </c>
      <c r="AC9" s="255">
        <f t="shared" ca="1" si="0"/>
        <v>0.5079007274825077</v>
      </c>
      <c r="AD9" s="256">
        <f>IF(TabA1[[#This Row],[Lfd.
Nr. f.
Stich-
probe]]&lt;&gt;"",TabA1[[#This Row],[Zufalls-
zahl]],0)</f>
        <v>0</v>
      </c>
      <c r="AE9" s="257">
        <f>IF(TabA1[[#This Row],[Stich-
probe]]&gt;0,IF(TabA1[[#This Row],[Differenz
förderfähig/
eingereicht nach Prüfung ÖIF (€)]]&lt;&gt;0,1,0),0)</f>
        <v>0</v>
      </c>
      <c r="AF9" s="258">
        <f>IF(TabA1[[#This Row],[Stich-
probe]]=0,0,TabA1[[#This Row],[Stich-
probe]]*TabA1[[#This Row],[Differenz
förderfähig/
eingereicht nach Prüfung ÖIF (€)]]/TabA1[[#This Row],[eingereichter
Betrag (€)]]*-1)</f>
        <v>0</v>
      </c>
      <c r="AG9" s="2"/>
      <c r="AK9" s="197"/>
    </row>
    <row r="10" spans="2:37" x14ac:dyDescent="0.2">
      <c r="B10" s="2"/>
      <c r="C10" s="251">
        <f>IF(TabA1[[#This Row],[Zufalls-
zahl wenn
lfd. Nr.]]=0,0,IF(RANK(TabA1[[#This Row],[Zufalls-
zahl wenn
lfd. Nr.]],TabA1[Zufalls-
zahl wenn
lfd. Nr.])&lt;=TabA1[[#Totals],[Zufalls-
zahl]],1,0))</f>
        <v>0</v>
      </c>
      <c r="D10" s="310" t="s">
        <v>10</v>
      </c>
      <c r="E10" s="207">
        <v>4</v>
      </c>
      <c r="F10" s="7"/>
      <c r="G10" s="4"/>
      <c r="H10" s="4"/>
      <c r="I10" s="4"/>
      <c r="J10" s="4"/>
      <c r="K10" s="128" cm="1">
        <f t="array" ref="K10">INDEX('Berechnung a.1)'!P:P,ROW('Berechnung a.1)'!P3)*37+41)</f>
        <v>0</v>
      </c>
      <c r="L10" s="216"/>
      <c r="M10" s="252">
        <f>(TabA1[[#This Row],[förderfähiger 
Betrag nach Prüfung ÖIF (€)]]-TabA1[[#This Row],[eingereichter
Betrag (€)]])*IF(TabA1[[#This Row],[Stich-
probe]]&gt;0,1,0)</f>
        <v>0</v>
      </c>
      <c r="N10" s="215"/>
      <c r="O10" s="215"/>
      <c r="P10" s="215"/>
      <c r="Q10" s="253"/>
      <c r="R10" s="215"/>
      <c r="S10" s="6" t="str">
        <f>IF(ISERROR(VLOOKUP(TabA1[[#This Row],[Grund für Differenz]],Datenquelle!$F$3:$G$17,2,FALSE)),"",VLOOKUP(TabA1[[#This Row],[Grund für Differenz]],Datenquelle!$F$3:$G$17,2,FALSE))</f>
        <v/>
      </c>
      <c r="T10" s="253"/>
      <c r="U10" s="254"/>
      <c r="V10" s="254"/>
      <c r="W10" s="254"/>
      <c r="X10" s="254"/>
      <c r="Y10" s="254"/>
      <c r="Z10" s="254"/>
      <c r="AA10" s="253"/>
      <c r="AB10" s="2" t="str">
        <f>IF(OR(TabA1[[#This Row],[eingereichter
Betrag (€)]]=0,TabA1[[#This Row],[eingereichter
Betrag (€)]]=""),"",COUNTA($K$6:$K10)-COUNTIF(($K$6:$K10),0))</f>
        <v/>
      </c>
      <c r="AC10" s="255">
        <f t="shared" ca="1" si="0"/>
        <v>5.300519646585955E-2</v>
      </c>
      <c r="AD10" s="256">
        <f>IF(TabA1[[#This Row],[Lfd.
Nr. f.
Stich-
probe]]&lt;&gt;"",TabA1[[#This Row],[Zufalls-
zahl]],0)</f>
        <v>0</v>
      </c>
      <c r="AE10" s="257">
        <f>IF(TabA1[[#This Row],[Stich-
probe]]&gt;0,IF(TabA1[[#This Row],[Differenz
förderfähig/
eingereicht nach Prüfung ÖIF (€)]]&lt;&gt;0,1,0),0)</f>
        <v>0</v>
      </c>
      <c r="AF10" s="258">
        <f>IF(TabA1[[#This Row],[Stich-
probe]]=0,0,TabA1[[#This Row],[Stich-
probe]]*TabA1[[#This Row],[Differenz
förderfähig/
eingereicht nach Prüfung ÖIF (€)]]/TabA1[[#This Row],[eingereichter
Betrag (€)]]*-1)</f>
        <v>0</v>
      </c>
      <c r="AG10" s="2"/>
      <c r="AK10" s="197"/>
    </row>
    <row r="11" spans="2:37" x14ac:dyDescent="0.2">
      <c r="B11" s="2"/>
      <c r="C11" s="251">
        <f>IF(TabA1[[#This Row],[Zufalls-
zahl wenn
lfd. Nr.]]=0,0,IF(RANK(TabA1[[#This Row],[Zufalls-
zahl wenn
lfd. Nr.]],TabA1[Zufalls-
zahl wenn
lfd. Nr.])&lt;=TabA1[[#Totals],[Zufalls-
zahl]],1,0))</f>
        <v>0</v>
      </c>
      <c r="D11" s="310" t="s">
        <v>10</v>
      </c>
      <c r="E11" s="207">
        <v>5</v>
      </c>
      <c r="F11" s="7"/>
      <c r="G11" s="4"/>
      <c r="H11" s="4"/>
      <c r="I11" s="4"/>
      <c r="J11" s="4"/>
      <c r="K11" s="128" cm="1">
        <f t="array" ref="K11">INDEX('Berechnung a.1)'!P:P,ROW('Berechnung a.1)'!P4)*37+41)</f>
        <v>0</v>
      </c>
      <c r="L11" s="216"/>
      <c r="M11" s="252">
        <f>(TabA1[[#This Row],[förderfähiger 
Betrag nach Prüfung ÖIF (€)]]-TabA1[[#This Row],[eingereichter
Betrag (€)]])*IF(TabA1[[#This Row],[Stich-
probe]]&gt;0,1,0)</f>
        <v>0</v>
      </c>
      <c r="N11" s="215"/>
      <c r="O11" s="215"/>
      <c r="P11" s="215"/>
      <c r="Q11" s="253"/>
      <c r="R11" s="215"/>
      <c r="S11" s="6" t="str">
        <f>IF(ISERROR(VLOOKUP(TabA1[[#This Row],[Grund für Differenz]],Datenquelle!$F$3:$G$17,2,FALSE)),"",VLOOKUP(TabA1[[#This Row],[Grund für Differenz]],Datenquelle!$F$3:$G$17,2,FALSE))</f>
        <v/>
      </c>
      <c r="T11" s="253"/>
      <c r="U11" s="254"/>
      <c r="V11" s="254"/>
      <c r="W11" s="254"/>
      <c r="X11" s="254"/>
      <c r="Y11" s="254"/>
      <c r="Z11" s="254"/>
      <c r="AA11" s="253"/>
      <c r="AB11" s="2" t="str">
        <f>IF(OR(TabA1[[#This Row],[eingereichter
Betrag (€)]]=0,TabA1[[#This Row],[eingereichter
Betrag (€)]]=""),"",COUNTA($K$6:$K11)-COUNTIF(($K$6:$K11),0))</f>
        <v/>
      </c>
      <c r="AC11" s="255">
        <f t="shared" ca="1" si="0"/>
        <v>0.12965815829997318</v>
      </c>
      <c r="AD11" s="256">
        <f>IF(TabA1[[#This Row],[Lfd.
Nr. f.
Stich-
probe]]&lt;&gt;"",TabA1[[#This Row],[Zufalls-
zahl]],0)</f>
        <v>0</v>
      </c>
      <c r="AE11" s="257">
        <f>IF(TabA1[[#This Row],[Stich-
probe]]&gt;0,IF(TabA1[[#This Row],[Differenz
förderfähig/
eingereicht nach Prüfung ÖIF (€)]]&lt;&gt;0,1,0),0)</f>
        <v>0</v>
      </c>
      <c r="AF11" s="258">
        <f>IF(TabA1[[#This Row],[Stich-
probe]]=0,0,TabA1[[#This Row],[Stich-
probe]]*TabA1[[#This Row],[Differenz
förderfähig/
eingereicht nach Prüfung ÖIF (€)]]/TabA1[[#This Row],[eingereichter
Betrag (€)]]*-1)</f>
        <v>0</v>
      </c>
      <c r="AG11" s="2"/>
      <c r="AK11" s="197"/>
    </row>
    <row r="12" spans="2:37" x14ac:dyDescent="0.2">
      <c r="B12" s="2"/>
      <c r="C12" s="251">
        <f>IF(TabA1[[#This Row],[Zufalls-
zahl wenn
lfd. Nr.]]=0,0,IF(RANK(TabA1[[#This Row],[Zufalls-
zahl wenn
lfd. Nr.]],TabA1[Zufalls-
zahl wenn
lfd. Nr.])&lt;=TabA1[[#Totals],[Zufalls-
zahl]],1,0))</f>
        <v>0</v>
      </c>
      <c r="D12" s="310" t="s">
        <v>10</v>
      </c>
      <c r="E12" s="207">
        <v>6</v>
      </c>
      <c r="F12" s="7"/>
      <c r="G12" s="4"/>
      <c r="H12" s="4"/>
      <c r="I12" s="4"/>
      <c r="J12" s="4"/>
      <c r="K12" s="128" cm="1">
        <f t="array" ref="K12">INDEX('Berechnung a.1)'!P:P,ROW('Berechnung a.1)'!P5)*37+41)</f>
        <v>0</v>
      </c>
      <c r="L12" s="216"/>
      <c r="M12" s="252">
        <f>(TabA1[[#This Row],[förderfähiger 
Betrag nach Prüfung ÖIF (€)]]-TabA1[[#This Row],[eingereichter
Betrag (€)]])*IF(TabA1[[#This Row],[Stich-
probe]]&gt;0,1,0)</f>
        <v>0</v>
      </c>
      <c r="N12" s="215"/>
      <c r="O12" s="215"/>
      <c r="P12" s="215"/>
      <c r="Q12" s="253"/>
      <c r="R12" s="215"/>
      <c r="S12" s="6" t="str">
        <f>IF(ISERROR(VLOOKUP(TabA1[[#This Row],[Grund für Differenz]],Datenquelle!$F$3:$G$17,2,FALSE)),"",VLOOKUP(TabA1[[#This Row],[Grund für Differenz]],Datenquelle!$F$3:$G$17,2,FALSE))</f>
        <v/>
      </c>
      <c r="T12" s="253"/>
      <c r="U12" s="254"/>
      <c r="V12" s="254"/>
      <c r="W12" s="254"/>
      <c r="X12" s="254"/>
      <c r="Y12" s="254"/>
      <c r="Z12" s="254"/>
      <c r="AA12" s="253"/>
      <c r="AB12" s="2" t="str">
        <f>IF(OR(TabA1[[#This Row],[eingereichter
Betrag (€)]]=0,TabA1[[#This Row],[eingereichter
Betrag (€)]]=""),"",COUNTA($K$6:$K12)-COUNTIF(($K$6:$K12),0))</f>
        <v/>
      </c>
      <c r="AC12" s="255">
        <f t="shared" ca="1" si="0"/>
        <v>0.97501781053746317</v>
      </c>
      <c r="AD12" s="256">
        <f>IF(TabA1[[#This Row],[Lfd.
Nr. f.
Stich-
probe]]&lt;&gt;"",TabA1[[#This Row],[Zufalls-
zahl]],0)</f>
        <v>0</v>
      </c>
      <c r="AE12" s="257">
        <f>IF(TabA1[[#This Row],[Stich-
probe]]&gt;0,IF(TabA1[[#This Row],[Differenz
förderfähig/
eingereicht nach Prüfung ÖIF (€)]]&lt;&gt;0,1,0),0)</f>
        <v>0</v>
      </c>
      <c r="AF12" s="258">
        <f>IF(TabA1[[#This Row],[Stich-
probe]]=0,0,TabA1[[#This Row],[Stich-
probe]]*TabA1[[#This Row],[Differenz
förderfähig/
eingereicht nach Prüfung ÖIF (€)]]/TabA1[[#This Row],[eingereichter
Betrag (€)]]*-1)</f>
        <v>0</v>
      </c>
      <c r="AG12" s="2"/>
      <c r="AK12" s="197"/>
    </row>
    <row r="13" spans="2:37" x14ac:dyDescent="0.2">
      <c r="B13" s="2"/>
      <c r="C13" s="251">
        <f>IF(TabA1[[#This Row],[Zufalls-
zahl wenn
lfd. Nr.]]=0,0,IF(RANK(TabA1[[#This Row],[Zufalls-
zahl wenn
lfd. Nr.]],TabA1[Zufalls-
zahl wenn
lfd. Nr.])&lt;=TabA1[[#Totals],[Zufalls-
zahl]],1,0))</f>
        <v>0</v>
      </c>
      <c r="D13" s="310" t="s">
        <v>10</v>
      </c>
      <c r="E13" s="207">
        <v>7</v>
      </c>
      <c r="F13" s="7"/>
      <c r="G13" s="4"/>
      <c r="H13" s="4"/>
      <c r="I13" s="4"/>
      <c r="J13" s="4"/>
      <c r="K13" s="128" cm="1">
        <f t="array" ref="K13">INDEX('Berechnung a.1)'!P:P,ROW('Berechnung a.1)'!P6)*37+41)</f>
        <v>0</v>
      </c>
      <c r="L13" s="216"/>
      <c r="M13" s="252">
        <f>(TabA1[[#This Row],[förderfähiger 
Betrag nach Prüfung ÖIF (€)]]-TabA1[[#This Row],[eingereichter
Betrag (€)]])*IF(TabA1[[#This Row],[Stich-
probe]]&gt;0,1,0)</f>
        <v>0</v>
      </c>
      <c r="N13" s="215"/>
      <c r="O13" s="215"/>
      <c r="P13" s="215"/>
      <c r="Q13" s="253"/>
      <c r="R13" s="215"/>
      <c r="S13" s="6" t="str">
        <f>IF(ISERROR(VLOOKUP(TabA1[[#This Row],[Grund für Differenz]],Datenquelle!$F$3:$G$17,2,FALSE)),"",VLOOKUP(TabA1[[#This Row],[Grund für Differenz]],Datenquelle!$F$3:$G$17,2,FALSE))</f>
        <v/>
      </c>
      <c r="T13" s="253"/>
      <c r="U13" s="254"/>
      <c r="V13" s="254"/>
      <c r="W13" s="254"/>
      <c r="X13" s="254"/>
      <c r="Y13" s="254"/>
      <c r="Z13" s="254"/>
      <c r="AA13" s="253"/>
      <c r="AB13" s="2" t="str">
        <f>IF(OR(TabA1[[#This Row],[eingereichter
Betrag (€)]]=0,TabA1[[#This Row],[eingereichter
Betrag (€)]]=""),"",COUNTA($K$6:$K13)-COUNTIF(($K$6:$K13),0))</f>
        <v/>
      </c>
      <c r="AC13" s="255">
        <f t="shared" ca="1" si="0"/>
        <v>0.39228515811584053</v>
      </c>
      <c r="AD13" s="256">
        <f>IF(TabA1[[#This Row],[Lfd.
Nr. f.
Stich-
probe]]&lt;&gt;"",TabA1[[#This Row],[Zufalls-
zahl]],0)</f>
        <v>0</v>
      </c>
      <c r="AE13" s="257">
        <f>IF(TabA1[[#This Row],[Stich-
probe]]&gt;0,IF(TabA1[[#This Row],[Differenz
förderfähig/
eingereicht nach Prüfung ÖIF (€)]]&lt;&gt;0,1,0),0)</f>
        <v>0</v>
      </c>
      <c r="AF13" s="258">
        <f>IF(TabA1[[#This Row],[Stich-
probe]]=0,0,TabA1[[#This Row],[Stich-
probe]]*TabA1[[#This Row],[Differenz
förderfähig/
eingereicht nach Prüfung ÖIF (€)]]/TabA1[[#This Row],[eingereichter
Betrag (€)]]*-1)</f>
        <v>0</v>
      </c>
      <c r="AG13" s="2"/>
      <c r="AK13" s="197"/>
    </row>
    <row r="14" spans="2:37" x14ac:dyDescent="0.2">
      <c r="B14" s="2"/>
      <c r="C14" s="251">
        <f>IF(TabA1[[#This Row],[Zufalls-
zahl wenn
lfd. Nr.]]=0,0,IF(RANK(TabA1[[#This Row],[Zufalls-
zahl wenn
lfd. Nr.]],TabA1[Zufalls-
zahl wenn
lfd. Nr.])&lt;=TabA1[[#Totals],[Zufalls-
zahl]],1,0))</f>
        <v>0</v>
      </c>
      <c r="D14" s="310" t="s">
        <v>10</v>
      </c>
      <c r="E14" s="207">
        <v>8</v>
      </c>
      <c r="F14" s="7"/>
      <c r="G14" s="4"/>
      <c r="H14" s="4"/>
      <c r="I14" s="4"/>
      <c r="J14" s="4"/>
      <c r="K14" s="128" cm="1">
        <f t="array" ref="K14">INDEX('Berechnung a.1)'!P:P,ROW('Berechnung a.1)'!P7)*37+41)</f>
        <v>0</v>
      </c>
      <c r="L14" s="216"/>
      <c r="M14" s="252">
        <f>(TabA1[[#This Row],[förderfähiger 
Betrag nach Prüfung ÖIF (€)]]-TabA1[[#This Row],[eingereichter
Betrag (€)]])*IF(TabA1[[#This Row],[Stich-
probe]]&gt;0,1,0)</f>
        <v>0</v>
      </c>
      <c r="N14" s="215"/>
      <c r="O14" s="215"/>
      <c r="P14" s="215"/>
      <c r="Q14" s="253"/>
      <c r="R14" s="215"/>
      <c r="S14" s="6" t="str">
        <f>IF(ISERROR(VLOOKUP(TabA1[[#This Row],[Grund für Differenz]],Datenquelle!$F$3:$G$17,2,FALSE)),"",VLOOKUP(TabA1[[#This Row],[Grund für Differenz]],Datenquelle!$F$3:$G$17,2,FALSE))</f>
        <v/>
      </c>
      <c r="T14" s="253"/>
      <c r="U14" s="254"/>
      <c r="V14" s="254"/>
      <c r="W14" s="254"/>
      <c r="X14" s="254"/>
      <c r="Y14" s="254"/>
      <c r="Z14" s="254"/>
      <c r="AA14" s="253"/>
      <c r="AB14" s="2" t="str">
        <f>IF(OR(TabA1[[#This Row],[eingereichter
Betrag (€)]]=0,TabA1[[#This Row],[eingereichter
Betrag (€)]]=""),"",COUNTA($K$6:$K14)-COUNTIF(($K$6:$K14),0))</f>
        <v/>
      </c>
      <c r="AC14" s="255">
        <f t="shared" ca="1" si="0"/>
        <v>0.18281787614440081</v>
      </c>
      <c r="AD14" s="256">
        <f>IF(TabA1[[#This Row],[Lfd.
Nr. f.
Stich-
probe]]&lt;&gt;"",TabA1[[#This Row],[Zufalls-
zahl]],0)</f>
        <v>0</v>
      </c>
      <c r="AE14" s="257">
        <f>IF(TabA1[[#This Row],[Stich-
probe]]&gt;0,IF(TabA1[[#This Row],[Differenz
förderfähig/
eingereicht nach Prüfung ÖIF (€)]]&lt;&gt;0,1,0),0)</f>
        <v>0</v>
      </c>
      <c r="AF14" s="258">
        <f>IF(TabA1[[#This Row],[Stich-
probe]]=0,0,TabA1[[#This Row],[Stich-
probe]]*TabA1[[#This Row],[Differenz
förderfähig/
eingereicht nach Prüfung ÖIF (€)]]/TabA1[[#This Row],[eingereichter
Betrag (€)]]*-1)</f>
        <v>0</v>
      </c>
      <c r="AG14" s="2"/>
      <c r="AK14" s="197"/>
    </row>
    <row r="15" spans="2:37" x14ac:dyDescent="0.2">
      <c r="B15" s="2"/>
      <c r="C15" s="251">
        <f>IF(TabA1[[#This Row],[Zufalls-
zahl wenn
lfd. Nr.]]=0,0,IF(RANK(TabA1[[#This Row],[Zufalls-
zahl wenn
lfd. Nr.]],TabA1[Zufalls-
zahl wenn
lfd. Nr.])&lt;=TabA1[[#Totals],[Zufalls-
zahl]],1,0))</f>
        <v>0</v>
      </c>
      <c r="D15" s="310" t="s">
        <v>10</v>
      </c>
      <c r="E15" s="207">
        <v>9</v>
      </c>
      <c r="F15" s="7"/>
      <c r="G15" s="4"/>
      <c r="H15" s="4"/>
      <c r="I15" s="4"/>
      <c r="J15" s="4"/>
      <c r="K15" s="128" cm="1">
        <f t="array" ref="K15">INDEX('Berechnung a.1)'!P:P,ROW('Berechnung a.1)'!P8)*37+41)</f>
        <v>0</v>
      </c>
      <c r="L15" s="216"/>
      <c r="M15" s="252">
        <f>(TabA1[[#This Row],[förderfähiger 
Betrag nach Prüfung ÖIF (€)]]-TabA1[[#This Row],[eingereichter
Betrag (€)]])*IF(TabA1[[#This Row],[Stich-
probe]]&gt;0,1,0)</f>
        <v>0</v>
      </c>
      <c r="N15" s="215"/>
      <c r="O15" s="215"/>
      <c r="P15" s="215"/>
      <c r="Q15" s="253"/>
      <c r="R15" s="215"/>
      <c r="S15" s="6" t="str">
        <f>IF(ISERROR(VLOOKUP(TabA1[[#This Row],[Grund für Differenz]],Datenquelle!$F$3:$G$17,2,FALSE)),"",VLOOKUP(TabA1[[#This Row],[Grund für Differenz]],Datenquelle!$F$3:$G$17,2,FALSE))</f>
        <v/>
      </c>
      <c r="T15" s="253"/>
      <c r="U15" s="254"/>
      <c r="V15" s="254"/>
      <c r="W15" s="254"/>
      <c r="X15" s="254"/>
      <c r="Y15" s="254"/>
      <c r="Z15" s="254"/>
      <c r="AA15" s="253"/>
      <c r="AB15" s="2" t="str">
        <f>IF(OR(TabA1[[#This Row],[eingereichter
Betrag (€)]]=0,TabA1[[#This Row],[eingereichter
Betrag (€)]]=""),"",COUNTA($K$6:$K15)-COUNTIF(($K$6:$K15),0))</f>
        <v/>
      </c>
      <c r="AC15" s="255">
        <f t="shared" ca="1" si="0"/>
        <v>0.13214016803409534</v>
      </c>
      <c r="AD15" s="256">
        <f>IF(TabA1[[#This Row],[Lfd.
Nr. f.
Stich-
probe]]&lt;&gt;"",TabA1[[#This Row],[Zufalls-
zahl]],0)</f>
        <v>0</v>
      </c>
      <c r="AE15" s="257">
        <f>IF(TabA1[[#This Row],[Stich-
probe]]&gt;0,IF(TabA1[[#This Row],[Differenz
förderfähig/
eingereicht nach Prüfung ÖIF (€)]]&lt;&gt;0,1,0),0)</f>
        <v>0</v>
      </c>
      <c r="AF15" s="258">
        <f>IF(TabA1[[#This Row],[Stich-
probe]]=0,0,TabA1[[#This Row],[Stich-
probe]]*TabA1[[#This Row],[Differenz
förderfähig/
eingereicht nach Prüfung ÖIF (€)]]/TabA1[[#This Row],[eingereichter
Betrag (€)]]*-1)</f>
        <v>0</v>
      </c>
      <c r="AG15" s="2"/>
      <c r="AK15" s="197"/>
    </row>
    <row r="16" spans="2:37" x14ac:dyDescent="0.2">
      <c r="B16" s="2"/>
      <c r="C16" s="251">
        <f>IF(TabA1[[#This Row],[Zufalls-
zahl wenn
lfd. Nr.]]=0,0,IF(RANK(TabA1[[#This Row],[Zufalls-
zahl wenn
lfd. Nr.]],TabA1[Zufalls-
zahl wenn
lfd. Nr.])&lt;=TabA1[[#Totals],[Zufalls-
zahl]],1,0))</f>
        <v>0</v>
      </c>
      <c r="D16" s="310" t="s">
        <v>10</v>
      </c>
      <c r="E16" s="207">
        <v>10</v>
      </c>
      <c r="F16" s="7"/>
      <c r="G16" s="4"/>
      <c r="H16" s="4"/>
      <c r="I16" s="4"/>
      <c r="J16" s="4"/>
      <c r="K16" s="128" cm="1">
        <f t="array" ref="K16">INDEX('Berechnung a.1)'!P:P,ROW('Berechnung a.1)'!P9)*37+41)</f>
        <v>0</v>
      </c>
      <c r="L16" s="216"/>
      <c r="M16" s="252">
        <f>(TabA1[[#This Row],[förderfähiger 
Betrag nach Prüfung ÖIF (€)]]-TabA1[[#This Row],[eingereichter
Betrag (€)]])*IF(TabA1[[#This Row],[Stich-
probe]]&gt;0,1,0)</f>
        <v>0</v>
      </c>
      <c r="N16" s="215"/>
      <c r="O16" s="215"/>
      <c r="P16" s="215"/>
      <c r="Q16" s="253"/>
      <c r="R16" s="215"/>
      <c r="S16" s="6" t="str">
        <f>IF(ISERROR(VLOOKUP(TabA1[[#This Row],[Grund für Differenz]],Datenquelle!$F$3:$G$17,2,FALSE)),"",VLOOKUP(TabA1[[#This Row],[Grund für Differenz]],Datenquelle!$F$3:$G$17,2,FALSE))</f>
        <v/>
      </c>
      <c r="T16" s="253"/>
      <c r="U16" s="254"/>
      <c r="V16" s="254"/>
      <c r="W16" s="254"/>
      <c r="X16" s="254"/>
      <c r="Y16" s="254"/>
      <c r="Z16" s="254"/>
      <c r="AA16" s="253"/>
      <c r="AB16" s="2" t="str">
        <f>IF(OR(TabA1[[#This Row],[eingereichter
Betrag (€)]]=0,TabA1[[#This Row],[eingereichter
Betrag (€)]]=""),"",COUNTA($K$6:$K16)-COUNTIF(($K$6:$K16),0))</f>
        <v/>
      </c>
      <c r="AC16" s="255">
        <f t="shared" ca="1" si="0"/>
        <v>0.52152555215974683</v>
      </c>
      <c r="AD16" s="256">
        <f>IF(TabA1[[#This Row],[Lfd.
Nr. f.
Stich-
probe]]&lt;&gt;"",TabA1[[#This Row],[Zufalls-
zahl]],0)</f>
        <v>0</v>
      </c>
      <c r="AE16" s="257">
        <f>IF(TabA1[[#This Row],[Stich-
probe]]&gt;0,IF(TabA1[[#This Row],[Differenz
förderfähig/
eingereicht nach Prüfung ÖIF (€)]]&lt;&gt;0,1,0),0)</f>
        <v>0</v>
      </c>
      <c r="AF16" s="258">
        <f>IF(TabA1[[#This Row],[Stich-
probe]]=0,0,TabA1[[#This Row],[Stich-
probe]]*TabA1[[#This Row],[Differenz
förderfähig/
eingereicht nach Prüfung ÖIF (€)]]/TabA1[[#This Row],[eingereichter
Betrag (€)]]*-1)</f>
        <v>0</v>
      </c>
      <c r="AG16" s="2"/>
      <c r="AK16" s="197"/>
    </row>
    <row r="17" spans="2:37" x14ac:dyDescent="0.2">
      <c r="B17" s="2"/>
      <c r="C17" s="251">
        <f>IF(TabA1[[#This Row],[Zufalls-
zahl wenn
lfd. Nr.]]=0,0,IF(RANK(TabA1[[#This Row],[Zufalls-
zahl wenn
lfd. Nr.]],TabA1[Zufalls-
zahl wenn
lfd. Nr.])&lt;=TabA1[[#Totals],[Zufalls-
zahl]],1,0))</f>
        <v>0</v>
      </c>
      <c r="D17" s="310" t="s">
        <v>10</v>
      </c>
      <c r="E17" s="207">
        <v>11</v>
      </c>
      <c r="F17" s="7"/>
      <c r="G17" s="4"/>
      <c r="H17" s="4"/>
      <c r="I17" s="4"/>
      <c r="J17" s="4"/>
      <c r="K17" s="128" cm="1">
        <f t="array" ref="K17">INDEX('Berechnung a.1)'!P:P,ROW('Berechnung a.1)'!P10)*37+41)</f>
        <v>0</v>
      </c>
      <c r="L17" s="216"/>
      <c r="M17" s="252">
        <f>(TabA1[[#This Row],[förderfähiger 
Betrag nach Prüfung ÖIF (€)]]-TabA1[[#This Row],[eingereichter
Betrag (€)]])*IF(TabA1[[#This Row],[Stich-
probe]]&gt;0,1,0)</f>
        <v>0</v>
      </c>
      <c r="N17" s="215"/>
      <c r="O17" s="215"/>
      <c r="P17" s="215"/>
      <c r="Q17" s="253"/>
      <c r="R17" s="215"/>
      <c r="S17" s="6" t="str">
        <f>IF(ISERROR(VLOOKUP(TabA1[[#This Row],[Grund für Differenz]],Datenquelle!$F$3:$G$17,2,FALSE)),"",VLOOKUP(TabA1[[#This Row],[Grund für Differenz]],Datenquelle!$F$3:$G$17,2,FALSE))</f>
        <v/>
      </c>
      <c r="T17" s="253"/>
      <c r="U17" s="254"/>
      <c r="V17" s="254"/>
      <c r="W17" s="254"/>
      <c r="X17" s="254"/>
      <c r="Y17" s="254"/>
      <c r="Z17" s="254"/>
      <c r="AA17" s="253"/>
      <c r="AB17" s="2" t="str">
        <f>IF(OR(TabA1[[#This Row],[eingereichter
Betrag (€)]]=0,TabA1[[#This Row],[eingereichter
Betrag (€)]]=""),"",COUNTA($K$6:$K17)-COUNTIF(($K$6:$K17),0))</f>
        <v/>
      </c>
      <c r="AC17" s="255">
        <f t="shared" ca="1" si="0"/>
        <v>0.16315239145328686</v>
      </c>
      <c r="AD17" s="256">
        <f>IF(TabA1[[#This Row],[Lfd.
Nr. f.
Stich-
probe]]&lt;&gt;"",TabA1[[#This Row],[Zufalls-
zahl]],0)</f>
        <v>0</v>
      </c>
      <c r="AE17" s="257">
        <f>IF(TabA1[[#This Row],[Stich-
probe]]&gt;0,IF(TabA1[[#This Row],[Differenz
förderfähig/
eingereicht nach Prüfung ÖIF (€)]]&lt;&gt;0,1,0),0)</f>
        <v>0</v>
      </c>
      <c r="AF17" s="258">
        <f>IF(TabA1[[#This Row],[Stich-
probe]]=0,0,TabA1[[#This Row],[Stich-
probe]]*TabA1[[#This Row],[Differenz
förderfähig/
eingereicht nach Prüfung ÖIF (€)]]/TabA1[[#This Row],[eingereichter
Betrag (€)]]*-1)</f>
        <v>0</v>
      </c>
      <c r="AG17" s="2"/>
      <c r="AK17" s="197"/>
    </row>
    <row r="18" spans="2:37" x14ac:dyDescent="0.2">
      <c r="B18" s="2"/>
      <c r="C18" s="251">
        <f>IF(TabA1[[#This Row],[Zufalls-
zahl wenn
lfd. Nr.]]=0,0,IF(RANK(TabA1[[#This Row],[Zufalls-
zahl wenn
lfd. Nr.]],TabA1[Zufalls-
zahl wenn
lfd. Nr.])&lt;=TabA1[[#Totals],[Zufalls-
zahl]],1,0))</f>
        <v>0</v>
      </c>
      <c r="D18" s="310" t="s">
        <v>10</v>
      </c>
      <c r="E18" s="207">
        <v>12</v>
      </c>
      <c r="F18" s="7"/>
      <c r="G18" s="4"/>
      <c r="H18" s="4"/>
      <c r="I18" s="4"/>
      <c r="J18" s="4"/>
      <c r="K18" s="128" cm="1">
        <f t="array" ref="K18">INDEX('Berechnung a.1)'!P:P,ROW('Berechnung a.1)'!P11)*37+41)</f>
        <v>0</v>
      </c>
      <c r="L18" s="216"/>
      <c r="M18" s="252">
        <f>(TabA1[[#This Row],[förderfähiger 
Betrag nach Prüfung ÖIF (€)]]-TabA1[[#This Row],[eingereichter
Betrag (€)]])*IF(TabA1[[#This Row],[Stich-
probe]]&gt;0,1,0)</f>
        <v>0</v>
      </c>
      <c r="N18" s="215"/>
      <c r="O18" s="215"/>
      <c r="P18" s="215"/>
      <c r="Q18" s="253"/>
      <c r="R18" s="215"/>
      <c r="S18" s="6" t="str">
        <f>IF(ISERROR(VLOOKUP(TabA1[[#This Row],[Grund für Differenz]],Datenquelle!$F$3:$G$17,2,FALSE)),"",VLOOKUP(TabA1[[#This Row],[Grund für Differenz]],Datenquelle!$F$3:$G$17,2,FALSE))</f>
        <v/>
      </c>
      <c r="T18" s="253"/>
      <c r="U18" s="254"/>
      <c r="V18" s="254"/>
      <c r="W18" s="254"/>
      <c r="X18" s="254"/>
      <c r="Y18" s="254"/>
      <c r="Z18" s="254"/>
      <c r="AA18" s="253"/>
      <c r="AB18" s="2" t="str">
        <f>IF(OR(TabA1[[#This Row],[eingereichter
Betrag (€)]]=0,TabA1[[#This Row],[eingereichter
Betrag (€)]]=""),"",COUNTA($K$6:$K18)-COUNTIF(($K$6:$K18),0))</f>
        <v/>
      </c>
      <c r="AC18" s="255">
        <f t="shared" ca="1" si="0"/>
        <v>0.76378611419615794</v>
      </c>
      <c r="AD18" s="256">
        <f>IF(TabA1[[#This Row],[Lfd.
Nr. f.
Stich-
probe]]&lt;&gt;"",TabA1[[#This Row],[Zufalls-
zahl]],0)</f>
        <v>0</v>
      </c>
      <c r="AE18" s="257">
        <f>IF(TabA1[[#This Row],[Stich-
probe]]&gt;0,IF(TabA1[[#This Row],[Differenz
förderfähig/
eingereicht nach Prüfung ÖIF (€)]]&lt;&gt;0,1,0),0)</f>
        <v>0</v>
      </c>
      <c r="AF18" s="258">
        <f>IF(TabA1[[#This Row],[Stich-
probe]]=0,0,TabA1[[#This Row],[Stich-
probe]]*TabA1[[#This Row],[Differenz
förderfähig/
eingereicht nach Prüfung ÖIF (€)]]/TabA1[[#This Row],[eingereichter
Betrag (€)]]*-1)</f>
        <v>0</v>
      </c>
      <c r="AG18" s="2"/>
      <c r="AK18" s="197"/>
    </row>
    <row r="19" spans="2:37" x14ac:dyDescent="0.2">
      <c r="B19" s="2"/>
      <c r="C19" s="251">
        <f>IF(TabA1[[#This Row],[Zufalls-
zahl wenn
lfd. Nr.]]=0,0,IF(RANK(TabA1[[#This Row],[Zufalls-
zahl wenn
lfd. Nr.]],TabA1[Zufalls-
zahl wenn
lfd. Nr.])&lt;=TabA1[[#Totals],[Zufalls-
zahl]],1,0))</f>
        <v>0</v>
      </c>
      <c r="D19" s="310" t="s">
        <v>10</v>
      </c>
      <c r="E19" s="207">
        <v>13</v>
      </c>
      <c r="F19" s="7"/>
      <c r="G19" s="4"/>
      <c r="H19" s="4"/>
      <c r="I19" s="4"/>
      <c r="J19" s="4"/>
      <c r="K19" s="128" cm="1">
        <f t="array" ref="K19">INDEX('Berechnung a.1)'!P:P,ROW('Berechnung a.1)'!P12)*37+41)</f>
        <v>0</v>
      </c>
      <c r="L19" s="216"/>
      <c r="M19" s="252">
        <f>(TabA1[[#This Row],[förderfähiger 
Betrag nach Prüfung ÖIF (€)]]-TabA1[[#This Row],[eingereichter
Betrag (€)]])*IF(TabA1[[#This Row],[Stich-
probe]]&gt;0,1,0)</f>
        <v>0</v>
      </c>
      <c r="N19" s="215"/>
      <c r="O19" s="215"/>
      <c r="P19" s="215"/>
      <c r="Q19" s="253"/>
      <c r="R19" s="215"/>
      <c r="S19" s="6" t="str">
        <f>IF(ISERROR(VLOOKUP(TabA1[[#This Row],[Grund für Differenz]],Datenquelle!$F$3:$G$17,2,FALSE)),"",VLOOKUP(TabA1[[#This Row],[Grund für Differenz]],Datenquelle!$F$3:$G$17,2,FALSE))</f>
        <v/>
      </c>
      <c r="T19" s="253"/>
      <c r="U19" s="254"/>
      <c r="V19" s="254"/>
      <c r="W19" s="254"/>
      <c r="X19" s="254"/>
      <c r="Y19" s="254"/>
      <c r="Z19" s="254"/>
      <c r="AA19" s="253"/>
      <c r="AB19" s="2" t="str">
        <f>IF(OR(TabA1[[#This Row],[eingereichter
Betrag (€)]]=0,TabA1[[#This Row],[eingereichter
Betrag (€)]]=""),"",COUNTA($K$6:$K19)-COUNTIF(($K$6:$K19),0))</f>
        <v/>
      </c>
      <c r="AC19" s="255">
        <f t="shared" ca="1" si="0"/>
        <v>0.78661747975619578</v>
      </c>
      <c r="AD19" s="256">
        <f>IF(TabA1[[#This Row],[Lfd.
Nr. f.
Stich-
probe]]&lt;&gt;"",TabA1[[#This Row],[Zufalls-
zahl]],0)</f>
        <v>0</v>
      </c>
      <c r="AE19" s="257">
        <f>IF(TabA1[[#This Row],[Stich-
probe]]&gt;0,IF(TabA1[[#This Row],[Differenz
förderfähig/
eingereicht nach Prüfung ÖIF (€)]]&lt;&gt;0,1,0),0)</f>
        <v>0</v>
      </c>
      <c r="AF19" s="258">
        <f>IF(TabA1[[#This Row],[Stich-
probe]]=0,0,TabA1[[#This Row],[Stich-
probe]]*TabA1[[#This Row],[Differenz
förderfähig/
eingereicht nach Prüfung ÖIF (€)]]/TabA1[[#This Row],[eingereichter
Betrag (€)]]*-1)</f>
        <v>0</v>
      </c>
      <c r="AG19" s="2"/>
      <c r="AK19" s="197"/>
    </row>
    <row r="20" spans="2:37" x14ac:dyDescent="0.2">
      <c r="B20" s="2"/>
      <c r="C20" s="251">
        <f>IF(TabA1[[#This Row],[Zufalls-
zahl wenn
lfd. Nr.]]=0,0,IF(RANK(TabA1[[#This Row],[Zufalls-
zahl wenn
lfd. Nr.]],TabA1[Zufalls-
zahl wenn
lfd. Nr.])&lt;=TabA1[[#Totals],[Zufalls-
zahl]],1,0))</f>
        <v>0</v>
      </c>
      <c r="D20" s="310" t="s">
        <v>10</v>
      </c>
      <c r="E20" s="207">
        <v>14</v>
      </c>
      <c r="F20" s="7"/>
      <c r="G20" s="4"/>
      <c r="H20" s="4"/>
      <c r="I20" s="4"/>
      <c r="J20" s="4"/>
      <c r="K20" s="128" cm="1">
        <f t="array" ref="K20">INDEX('Berechnung a.1)'!P:P,ROW('Berechnung a.1)'!P13)*37+41)</f>
        <v>0</v>
      </c>
      <c r="L20" s="216"/>
      <c r="M20" s="252">
        <f>(TabA1[[#This Row],[förderfähiger 
Betrag nach Prüfung ÖIF (€)]]-TabA1[[#This Row],[eingereichter
Betrag (€)]])*IF(TabA1[[#This Row],[Stich-
probe]]&gt;0,1,0)</f>
        <v>0</v>
      </c>
      <c r="N20" s="215"/>
      <c r="O20" s="215"/>
      <c r="P20" s="215"/>
      <c r="Q20" s="253"/>
      <c r="R20" s="215"/>
      <c r="S20" s="6" t="str">
        <f>IF(ISERROR(VLOOKUP(TabA1[[#This Row],[Grund für Differenz]],Datenquelle!$F$3:$G$17,2,FALSE)),"",VLOOKUP(TabA1[[#This Row],[Grund für Differenz]],Datenquelle!$F$3:$G$17,2,FALSE))</f>
        <v/>
      </c>
      <c r="T20" s="253"/>
      <c r="U20" s="254"/>
      <c r="V20" s="254"/>
      <c r="W20" s="254"/>
      <c r="X20" s="254"/>
      <c r="Y20" s="254"/>
      <c r="Z20" s="254"/>
      <c r="AA20" s="253"/>
      <c r="AB20" s="2" t="str">
        <f>IF(OR(TabA1[[#This Row],[eingereichter
Betrag (€)]]=0,TabA1[[#This Row],[eingereichter
Betrag (€)]]=""),"",COUNTA($K$6:$K20)-COUNTIF(($K$6:$K20),0))</f>
        <v/>
      </c>
      <c r="AC20" s="255">
        <f t="shared" ca="1" si="0"/>
        <v>0.87371135301156211</v>
      </c>
      <c r="AD20" s="256">
        <f>IF(TabA1[[#This Row],[Lfd.
Nr. f.
Stich-
probe]]&lt;&gt;"",TabA1[[#This Row],[Zufalls-
zahl]],0)</f>
        <v>0</v>
      </c>
      <c r="AE20" s="257">
        <f>IF(TabA1[[#This Row],[Stich-
probe]]&gt;0,IF(TabA1[[#This Row],[Differenz
förderfähig/
eingereicht nach Prüfung ÖIF (€)]]&lt;&gt;0,1,0),0)</f>
        <v>0</v>
      </c>
      <c r="AF20" s="258">
        <f>IF(TabA1[[#This Row],[Stich-
probe]]=0,0,TabA1[[#This Row],[Stich-
probe]]*TabA1[[#This Row],[Differenz
förderfähig/
eingereicht nach Prüfung ÖIF (€)]]/TabA1[[#This Row],[eingereichter
Betrag (€)]]*-1)</f>
        <v>0</v>
      </c>
      <c r="AG20" s="2"/>
      <c r="AK20" s="197"/>
    </row>
    <row r="21" spans="2:37" x14ac:dyDescent="0.2">
      <c r="B21" s="2"/>
      <c r="C21" s="251">
        <f>IF(TabA1[[#This Row],[Zufalls-
zahl wenn
lfd. Nr.]]=0,0,IF(RANK(TabA1[[#This Row],[Zufalls-
zahl wenn
lfd. Nr.]],TabA1[Zufalls-
zahl wenn
lfd. Nr.])&lt;=TabA1[[#Totals],[Zufalls-
zahl]],1,0))</f>
        <v>0</v>
      </c>
      <c r="D21" s="310" t="s">
        <v>10</v>
      </c>
      <c r="E21" s="207">
        <v>15</v>
      </c>
      <c r="F21" s="7"/>
      <c r="G21" s="4"/>
      <c r="H21" s="4"/>
      <c r="I21" s="4"/>
      <c r="J21" s="4"/>
      <c r="K21" s="128" cm="1">
        <f t="array" ref="K21">INDEX('Berechnung a.1)'!P:P,ROW('Berechnung a.1)'!P14)*37+41)</f>
        <v>0</v>
      </c>
      <c r="L21" s="216"/>
      <c r="M21" s="252">
        <f>(TabA1[[#This Row],[förderfähiger 
Betrag nach Prüfung ÖIF (€)]]-TabA1[[#This Row],[eingereichter
Betrag (€)]])*IF(TabA1[[#This Row],[Stich-
probe]]&gt;0,1,0)</f>
        <v>0</v>
      </c>
      <c r="N21" s="215"/>
      <c r="O21" s="215"/>
      <c r="P21" s="215"/>
      <c r="Q21" s="253"/>
      <c r="R21" s="215"/>
      <c r="S21" s="6" t="str">
        <f>IF(ISERROR(VLOOKUP(TabA1[[#This Row],[Grund für Differenz]],Datenquelle!$F$3:$G$17,2,FALSE)),"",VLOOKUP(TabA1[[#This Row],[Grund für Differenz]],Datenquelle!$F$3:$G$17,2,FALSE))</f>
        <v/>
      </c>
      <c r="T21" s="253"/>
      <c r="U21" s="254"/>
      <c r="V21" s="254"/>
      <c r="W21" s="254"/>
      <c r="X21" s="254"/>
      <c r="Y21" s="254"/>
      <c r="Z21" s="254"/>
      <c r="AA21" s="253"/>
      <c r="AB21" s="2" t="str">
        <f>IF(OR(TabA1[[#This Row],[eingereichter
Betrag (€)]]=0,TabA1[[#This Row],[eingereichter
Betrag (€)]]=""),"",COUNTA($K$6:$K21)-COUNTIF(($K$6:$K21),0))</f>
        <v/>
      </c>
      <c r="AC21" s="255">
        <f t="shared" ca="1" si="0"/>
        <v>0.38572208678506814</v>
      </c>
      <c r="AD21" s="256">
        <f>IF(TabA1[[#This Row],[Lfd.
Nr. f.
Stich-
probe]]&lt;&gt;"",TabA1[[#This Row],[Zufalls-
zahl]],0)</f>
        <v>0</v>
      </c>
      <c r="AE21" s="257">
        <f>IF(TabA1[[#This Row],[Stich-
probe]]&gt;0,IF(TabA1[[#This Row],[Differenz
förderfähig/
eingereicht nach Prüfung ÖIF (€)]]&lt;&gt;0,1,0),0)</f>
        <v>0</v>
      </c>
      <c r="AF21" s="258">
        <f>IF(TabA1[[#This Row],[Stich-
probe]]=0,0,TabA1[[#This Row],[Stich-
probe]]*TabA1[[#This Row],[Differenz
förderfähig/
eingereicht nach Prüfung ÖIF (€)]]/TabA1[[#This Row],[eingereichter
Betrag (€)]]*-1)</f>
        <v>0</v>
      </c>
      <c r="AG21" s="2"/>
      <c r="AK21" s="197"/>
    </row>
    <row r="22" spans="2:37" x14ac:dyDescent="0.2">
      <c r="B22" s="2"/>
      <c r="C22" s="251">
        <f>IF(TabA1[[#This Row],[Zufalls-
zahl wenn
lfd. Nr.]]=0,0,IF(RANK(TabA1[[#This Row],[Zufalls-
zahl wenn
lfd. Nr.]],TabA1[Zufalls-
zahl wenn
lfd. Nr.])&lt;=TabA1[[#Totals],[Zufalls-
zahl]],1,0))</f>
        <v>0</v>
      </c>
      <c r="D22" s="310" t="s">
        <v>10</v>
      </c>
      <c r="E22" s="207">
        <v>16</v>
      </c>
      <c r="F22" s="7"/>
      <c r="G22" s="4"/>
      <c r="H22" s="4"/>
      <c r="I22" s="4"/>
      <c r="J22" s="4"/>
      <c r="K22" s="128" cm="1">
        <f t="array" ref="K22">INDEX('Berechnung a.1)'!P:P,ROW('Berechnung a.1)'!P15)*37+41)</f>
        <v>0</v>
      </c>
      <c r="L22" s="216"/>
      <c r="M22" s="252">
        <f>(TabA1[[#This Row],[förderfähiger 
Betrag nach Prüfung ÖIF (€)]]-TabA1[[#This Row],[eingereichter
Betrag (€)]])*IF(TabA1[[#This Row],[Stich-
probe]]&gt;0,1,0)</f>
        <v>0</v>
      </c>
      <c r="N22" s="215"/>
      <c r="O22" s="215"/>
      <c r="P22" s="215"/>
      <c r="Q22" s="253"/>
      <c r="R22" s="215"/>
      <c r="S22" s="6" t="str">
        <f>IF(ISERROR(VLOOKUP(TabA1[[#This Row],[Grund für Differenz]],Datenquelle!$F$3:$G$17,2,FALSE)),"",VLOOKUP(TabA1[[#This Row],[Grund für Differenz]],Datenquelle!$F$3:$G$17,2,FALSE))</f>
        <v/>
      </c>
      <c r="T22" s="253"/>
      <c r="U22" s="254"/>
      <c r="V22" s="254"/>
      <c r="W22" s="254"/>
      <c r="X22" s="254"/>
      <c r="Y22" s="254"/>
      <c r="Z22" s="254"/>
      <c r="AA22" s="253"/>
      <c r="AB22" s="2" t="str">
        <f>IF(OR(TabA1[[#This Row],[eingereichter
Betrag (€)]]=0,TabA1[[#This Row],[eingereichter
Betrag (€)]]=""),"",COUNTA($K$6:$K22)-COUNTIF(($K$6:$K22),0))</f>
        <v/>
      </c>
      <c r="AC22" s="255">
        <f t="shared" ca="1" si="0"/>
        <v>6.0495420036186021E-2</v>
      </c>
      <c r="AD22" s="256">
        <f>IF(TabA1[[#This Row],[Lfd.
Nr. f.
Stich-
probe]]&lt;&gt;"",TabA1[[#This Row],[Zufalls-
zahl]],0)</f>
        <v>0</v>
      </c>
      <c r="AE22" s="257">
        <f>IF(TabA1[[#This Row],[Stich-
probe]]&gt;0,IF(TabA1[[#This Row],[Differenz
förderfähig/
eingereicht nach Prüfung ÖIF (€)]]&lt;&gt;0,1,0),0)</f>
        <v>0</v>
      </c>
      <c r="AF22" s="258">
        <f>IF(TabA1[[#This Row],[Stich-
probe]]=0,0,TabA1[[#This Row],[Stich-
probe]]*TabA1[[#This Row],[Differenz
förderfähig/
eingereicht nach Prüfung ÖIF (€)]]/TabA1[[#This Row],[eingereichter
Betrag (€)]]*-1)</f>
        <v>0</v>
      </c>
      <c r="AG22" s="2"/>
      <c r="AK22" s="197"/>
    </row>
    <row r="23" spans="2:37" x14ac:dyDescent="0.2">
      <c r="B23" s="2"/>
      <c r="C23" s="251">
        <f>IF(TabA1[[#This Row],[Zufalls-
zahl wenn
lfd. Nr.]]=0,0,IF(RANK(TabA1[[#This Row],[Zufalls-
zahl wenn
lfd. Nr.]],TabA1[Zufalls-
zahl wenn
lfd. Nr.])&lt;=TabA1[[#Totals],[Zufalls-
zahl]],1,0))</f>
        <v>0</v>
      </c>
      <c r="D23" s="310" t="s">
        <v>10</v>
      </c>
      <c r="E23" s="207">
        <v>17</v>
      </c>
      <c r="F23" s="7"/>
      <c r="G23" s="4"/>
      <c r="H23" s="4"/>
      <c r="I23" s="4"/>
      <c r="J23" s="4"/>
      <c r="K23" s="128" cm="1">
        <f t="array" ref="K23">INDEX('Berechnung a.1)'!P:P,ROW('Berechnung a.1)'!P16)*37+41)</f>
        <v>0</v>
      </c>
      <c r="L23" s="216"/>
      <c r="M23" s="252">
        <f>(TabA1[[#This Row],[förderfähiger 
Betrag nach Prüfung ÖIF (€)]]-TabA1[[#This Row],[eingereichter
Betrag (€)]])*IF(TabA1[[#This Row],[Stich-
probe]]&gt;0,1,0)</f>
        <v>0</v>
      </c>
      <c r="N23" s="215"/>
      <c r="O23" s="215"/>
      <c r="P23" s="215"/>
      <c r="Q23" s="253"/>
      <c r="R23" s="215"/>
      <c r="S23" s="6" t="str">
        <f>IF(ISERROR(VLOOKUP(TabA1[[#This Row],[Grund für Differenz]],Datenquelle!$F$3:$G$17,2,FALSE)),"",VLOOKUP(TabA1[[#This Row],[Grund für Differenz]],Datenquelle!$F$3:$G$17,2,FALSE))</f>
        <v/>
      </c>
      <c r="T23" s="253"/>
      <c r="U23" s="254"/>
      <c r="V23" s="254"/>
      <c r="W23" s="254"/>
      <c r="X23" s="254"/>
      <c r="Y23" s="254"/>
      <c r="Z23" s="254"/>
      <c r="AA23" s="253"/>
      <c r="AB23" s="2" t="str">
        <f>IF(OR(TabA1[[#This Row],[eingereichter
Betrag (€)]]=0,TabA1[[#This Row],[eingereichter
Betrag (€)]]=""),"",COUNTA($K$6:$K23)-COUNTIF(($K$6:$K23),0))</f>
        <v/>
      </c>
      <c r="AC23" s="255">
        <f t="shared" ca="1" si="0"/>
        <v>0.8263873103611673</v>
      </c>
      <c r="AD23" s="256">
        <f>IF(TabA1[[#This Row],[Lfd.
Nr. f.
Stich-
probe]]&lt;&gt;"",TabA1[[#This Row],[Zufalls-
zahl]],0)</f>
        <v>0</v>
      </c>
      <c r="AE23" s="257">
        <f>IF(TabA1[[#This Row],[Stich-
probe]]&gt;0,IF(TabA1[[#This Row],[Differenz
förderfähig/
eingereicht nach Prüfung ÖIF (€)]]&lt;&gt;0,1,0),0)</f>
        <v>0</v>
      </c>
      <c r="AF23" s="258">
        <f>IF(TabA1[[#This Row],[Stich-
probe]]=0,0,TabA1[[#This Row],[Stich-
probe]]*TabA1[[#This Row],[Differenz
förderfähig/
eingereicht nach Prüfung ÖIF (€)]]/TabA1[[#This Row],[eingereichter
Betrag (€)]]*-1)</f>
        <v>0</v>
      </c>
      <c r="AG23" s="2"/>
      <c r="AK23" s="197"/>
    </row>
    <row r="24" spans="2:37" x14ac:dyDescent="0.2">
      <c r="B24" s="2"/>
      <c r="C24" s="251">
        <f>IF(TabA1[[#This Row],[Zufalls-
zahl wenn
lfd. Nr.]]=0,0,IF(RANK(TabA1[[#This Row],[Zufalls-
zahl wenn
lfd. Nr.]],TabA1[Zufalls-
zahl wenn
lfd. Nr.])&lt;=TabA1[[#Totals],[Zufalls-
zahl]],1,0))</f>
        <v>0</v>
      </c>
      <c r="D24" s="310" t="s">
        <v>10</v>
      </c>
      <c r="E24" s="207">
        <v>18</v>
      </c>
      <c r="F24" s="7"/>
      <c r="G24" s="4"/>
      <c r="H24" s="4"/>
      <c r="I24" s="4"/>
      <c r="J24" s="4"/>
      <c r="K24" s="128" cm="1">
        <f t="array" ref="K24">INDEX('Berechnung a.1)'!P:P,ROW('Berechnung a.1)'!P17)*37+41)</f>
        <v>0</v>
      </c>
      <c r="L24" s="216"/>
      <c r="M24" s="252">
        <f>(TabA1[[#This Row],[förderfähiger 
Betrag nach Prüfung ÖIF (€)]]-TabA1[[#This Row],[eingereichter
Betrag (€)]])*IF(TabA1[[#This Row],[Stich-
probe]]&gt;0,1,0)</f>
        <v>0</v>
      </c>
      <c r="N24" s="215"/>
      <c r="O24" s="215"/>
      <c r="P24" s="215"/>
      <c r="Q24" s="253"/>
      <c r="R24" s="215"/>
      <c r="S24" s="6" t="str">
        <f>IF(ISERROR(VLOOKUP(TabA1[[#This Row],[Grund für Differenz]],Datenquelle!$F$3:$G$17,2,FALSE)),"",VLOOKUP(TabA1[[#This Row],[Grund für Differenz]],Datenquelle!$F$3:$G$17,2,FALSE))</f>
        <v/>
      </c>
      <c r="T24" s="253"/>
      <c r="U24" s="254"/>
      <c r="V24" s="254"/>
      <c r="W24" s="254"/>
      <c r="X24" s="254"/>
      <c r="Y24" s="254"/>
      <c r="Z24" s="254"/>
      <c r="AA24" s="253"/>
      <c r="AB24" s="2" t="str">
        <f>IF(OR(TabA1[[#This Row],[eingereichter
Betrag (€)]]=0,TabA1[[#This Row],[eingereichter
Betrag (€)]]=""),"",COUNTA($K$6:$K24)-COUNTIF(($K$6:$K24),0))</f>
        <v/>
      </c>
      <c r="AC24" s="255">
        <f t="shared" ca="1" si="0"/>
        <v>0.5828114058183842</v>
      </c>
      <c r="AD24" s="256">
        <f>IF(TabA1[[#This Row],[Lfd.
Nr. f.
Stich-
probe]]&lt;&gt;"",TabA1[[#This Row],[Zufalls-
zahl]],0)</f>
        <v>0</v>
      </c>
      <c r="AE24" s="257">
        <f>IF(TabA1[[#This Row],[Stich-
probe]]&gt;0,IF(TabA1[[#This Row],[Differenz
förderfähig/
eingereicht nach Prüfung ÖIF (€)]]&lt;&gt;0,1,0),0)</f>
        <v>0</v>
      </c>
      <c r="AF24" s="258">
        <f>IF(TabA1[[#This Row],[Stich-
probe]]=0,0,TabA1[[#This Row],[Stich-
probe]]*TabA1[[#This Row],[Differenz
förderfähig/
eingereicht nach Prüfung ÖIF (€)]]/TabA1[[#This Row],[eingereichter
Betrag (€)]]*-1)</f>
        <v>0</v>
      </c>
      <c r="AG24" s="2"/>
    </row>
    <row r="25" spans="2:37" x14ac:dyDescent="0.2">
      <c r="B25" s="2"/>
      <c r="C25" s="251">
        <f>IF(TabA1[[#This Row],[Zufalls-
zahl wenn
lfd. Nr.]]=0,0,IF(RANK(TabA1[[#This Row],[Zufalls-
zahl wenn
lfd. Nr.]],TabA1[Zufalls-
zahl wenn
lfd. Nr.])&lt;=TabA1[[#Totals],[Zufalls-
zahl]],1,0))</f>
        <v>0</v>
      </c>
      <c r="D25" s="310" t="s">
        <v>10</v>
      </c>
      <c r="E25" s="207">
        <v>19</v>
      </c>
      <c r="F25" s="7"/>
      <c r="G25" s="4"/>
      <c r="H25" s="4"/>
      <c r="I25" s="4"/>
      <c r="J25" s="4"/>
      <c r="K25" s="128" cm="1">
        <f t="array" ref="K25">INDEX('Berechnung a.1)'!P:P,ROW('Berechnung a.1)'!P18)*37+41)</f>
        <v>0</v>
      </c>
      <c r="L25" s="216"/>
      <c r="M25" s="252">
        <f>(TabA1[[#This Row],[förderfähiger 
Betrag nach Prüfung ÖIF (€)]]-TabA1[[#This Row],[eingereichter
Betrag (€)]])*IF(TabA1[[#This Row],[Stich-
probe]]&gt;0,1,0)</f>
        <v>0</v>
      </c>
      <c r="N25" s="215"/>
      <c r="O25" s="215"/>
      <c r="P25" s="215"/>
      <c r="Q25" s="253"/>
      <c r="R25" s="215"/>
      <c r="S25" s="6" t="str">
        <f>IF(ISERROR(VLOOKUP(TabA1[[#This Row],[Grund für Differenz]],Datenquelle!$F$3:$G$17,2,FALSE)),"",VLOOKUP(TabA1[[#This Row],[Grund für Differenz]],Datenquelle!$F$3:$G$17,2,FALSE))</f>
        <v/>
      </c>
      <c r="T25" s="253"/>
      <c r="U25" s="254"/>
      <c r="V25" s="254"/>
      <c r="W25" s="254"/>
      <c r="X25" s="254"/>
      <c r="Y25" s="254"/>
      <c r="Z25" s="254"/>
      <c r="AA25" s="253"/>
      <c r="AB25" s="2" t="str">
        <f>IF(OR(TabA1[[#This Row],[eingereichter
Betrag (€)]]=0,TabA1[[#This Row],[eingereichter
Betrag (€)]]=""),"",COUNTA($K$6:$K25)-COUNTIF(($K$6:$K25),0))</f>
        <v/>
      </c>
      <c r="AC25" s="255">
        <f t="shared" ca="1" si="0"/>
        <v>0.94889108769720065</v>
      </c>
      <c r="AD25" s="256">
        <f>IF(TabA1[[#This Row],[Lfd.
Nr. f.
Stich-
probe]]&lt;&gt;"",TabA1[[#This Row],[Zufalls-
zahl]],0)</f>
        <v>0</v>
      </c>
      <c r="AE25" s="257">
        <f>IF(TabA1[[#This Row],[Stich-
probe]]&gt;0,IF(TabA1[[#This Row],[Differenz
förderfähig/
eingereicht nach Prüfung ÖIF (€)]]&lt;&gt;0,1,0),0)</f>
        <v>0</v>
      </c>
      <c r="AF25" s="258">
        <f>IF(TabA1[[#This Row],[Stich-
probe]]=0,0,TabA1[[#This Row],[Stich-
probe]]*TabA1[[#This Row],[Differenz
förderfähig/
eingereicht nach Prüfung ÖIF (€)]]/TabA1[[#This Row],[eingereichter
Betrag (€)]]*-1)</f>
        <v>0</v>
      </c>
      <c r="AG25" s="2"/>
    </row>
    <row r="26" spans="2:37" x14ac:dyDescent="0.2">
      <c r="B26" s="2"/>
      <c r="C26" s="251">
        <f>IF(TabA1[[#This Row],[Zufalls-
zahl wenn
lfd. Nr.]]=0,0,IF(RANK(TabA1[[#This Row],[Zufalls-
zahl wenn
lfd. Nr.]],TabA1[Zufalls-
zahl wenn
lfd. Nr.])&lt;=TabA1[[#Totals],[Zufalls-
zahl]],1,0))</f>
        <v>0</v>
      </c>
      <c r="D26" s="310" t="s">
        <v>10</v>
      </c>
      <c r="E26" s="207">
        <v>20</v>
      </c>
      <c r="F26" s="7"/>
      <c r="G26" s="4"/>
      <c r="H26" s="4"/>
      <c r="I26" s="4"/>
      <c r="J26" s="4"/>
      <c r="K26" s="128" cm="1">
        <f t="array" ref="K26">INDEX('Berechnung a.1)'!P:P,ROW('Berechnung a.1)'!P19)*37+41)</f>
        <v>0</v>
      </c>
      <c r="L26" s="216"/>
      <c r="M26" s="252">
        <f>(TabA1[[#This Row],[förderfähiger 
Betrag nach Prüfung ÖIF (€)]]-TabA1[[#This Row],[eingereichter
Betrag (€)]])*IF(TabA1[[#This Row],[Stich-
probe]]&gt;0,1,0)</f>
        <v>0</v>
      </c>
      <c r="N26" s="215"/>
      <c r="O26" s="215"/>
      <c r="P26" s="215"/>
      <c r="Q26" s="253"/>
      <c r="R26" s="215"/>
      <c r="S26" s="6" t="str">
        <f>IF(ISERROR(VLOOKUP(TabA1[[#This Row],[Grund für Differenz]],Datenquelle!$F$3:$G$17,2,FALSE)),"",VLOOKUP(TabA1[[#This Row],[Grund für Differenz]],Datenquelle!$F$3:$G$17,2,FALSE))</f>
        <v/>
      </c>
      <c r="T26" s="253"/>
      <c r="U26" s="254"/>
      <c r="V26" s="254"/>
      <c r="W26" s="254"/>
      <c r="X26" s="254"/>
      <c r="Y26" s="254"/>
      <c r="Z26" s="254"/>
      <c r="AA26" s="253"/>
      <c r="AB26" s="2" t="str">
        <f>IF(OR(TabA1[[#This Row],[eingereichter
Betrag (€)]]=0,TabA1[[#This Row],[eingereichter
Betrag (€)]]=""),"",COUNTA($K$6:$K26)-COUNTIF(($K$6:$K26),0))</f>
        <v/>
      </c>
      <c r="AC26" s="255">
        <f t="shared" ca="1" si="0"/>
        <v>0.7752705862455862</v>
      </c>
      <c r="AD26" s="256">
        <f>IF(TabA1[[#This Row],[Lfd.
Nr. f.
Stich-
probe]]&lt;&gt;"",TabA1[[#This Row],[Zufalls-
zahl]],0)</f>
        <v>0</v>
      </c>
      <c r="AE26" s="257">
        <f>IF(TabA1[[#This Row],[Stich-
probe]]&gt;0,IF(TabA1[[#This Row],[Differenz
förderfähig/
eingereicht nach Prüfung ÖIF (€)]]&lt;&gt;0,1,0),0)</f>
        <v>0</v>
      </c>
      <c r="AF26" s="258">
        <f>IF(TabA1[[#This Row],[Stich-
probe]]=0,0,TabA1[[#This Row],[Stich-
probe]]*TabA1[[#This Row],[Differenz
förderfähig/
eingereicht nach Prüfung ÖIF (€)]]/TabA1[[#This Row],[eingereichter
Betrag (€)]]*-1)</f>
        <v>0</v>
      </c>
      <c r="AG26" s="2"/>
    </row>
    <row r="27" spans="2:37" x14ac:dyDescent="0.2">
      <c r="B27" s="2"/>
      <c r="C27" s="251">
        <f>IF(TabA1[[#This Row],[Zufalls-
zahl wenn
lfd. Nr.]]=0,0,IF(RANK(TabA1[[#This Row],[Zufalls-
zahl wenn
lfd. Nr.]],TabA1[Zufalls-
zahl wenn
lfd. Nr.])&lt;=TabA1[[#Totals],[Zufalls-
zahl]],1,0))</f>
        <v>0</v>
      </c>
      <c r="D27" s="310" t="s">
        <v>10</v>
      </c>
      <c r="E27" s="207">
        <v>21</v>
      </c>
      <c r="F27" s="7"/>
      <c r="G27" s="4"/>
      <c r="H27" s="4"/>
      <c r="I27" s="4"/>
      <c r="J27" s="4"/>
      <c r="K27" s="128" cm="1">
        <f t="array" ref="K27">INDEX('Berechnung a.1)'!P:P,ROW('Berechnung a.1)'!P20)*37+41)</f>
        <v>0</v>
      </c>
      <c r="L27" s="216"/>
      <c r="M27" s="252">
        <f>(TabA1[[#This Row],[förderfähiger 
Betrag nach Prüfung ÖIF (€)]]-TabA1[[#This Row],[eingereichter
Betrag (€)]])*IF(TabA1[[#This Row],[Stich-
probe]]&gt;0,1,0)</f>
        <v>0</v>
      </c>
      <c r="N27" s="215"/>
      <c r="O27" s="215"/>
      <c r="P27" s="215"/>
      <c r="Q27" s="253"/>
      <c r="R27" s="215"/>
      <c r="S27" s="6" t="str">
        <f>IF(ISERROR(VLOOKUP(TabA1[[#This Row],[Grund für Differenz]],Datenquelle!$F$3:$G$17,2,FALSE)),"",VLOOKUP(TabA1[[#This Row],[Grund für Differenz]],Datenquelle!$F$3:$G$17,2,FALSE))</f>
        <v/>
      </c>
      <c r="T27" s="253"/>
      <c r="U27" s="254"/>
      <c r="V27" s="254"/>
      <c r="W27" s="254"/>
      <c r="X27" s="254"/>
      <c r="Y27" s="254"/>
      <c r="Z27" s="254"/>
      <c r="AA27" s="253"/>
      <c r="AB27" s="2" t="str">
        <f>IF(OR(TabA1[[#This Row],[eingereichter
Betrag (€)]]=0,TabA1[[#This Row],[eingereichter
Betrag (€)]]=""),"",COUNTA($K$6:$K27)-COUNTIF(($K$6:$K27),0))</f>
        <v/>
      </c>
      <c r="AC27" s="255">
        <f t="shared" ca="1" si="0"/>
        <v>0.22942451052641677</v>
      </c>
      <c r="AD27" s="256">
        <f>IF(TabA1[[#This Row],[Lfd.
Nr. f.
Stich-
probe]]&lt;&gt;"",TabA1[[#This Row],[Zufalls-
zahl]],0)</f>
        <v>0</v>
      </c>
      <c r="AE27" s="257">
        <f>IF(TabA1[[#This Row],[Stich-
probe]]&gt;0,IF(TabA1[[#This Row],[Differenz
förderfähig/
eingereicht nach Prüfung ÖIF (€)]]&lt;&gt;0,1,0),0)</f>
        <v>0</v>
      </c>
      <c r="AF27" s="258">
        <f>IF(TabA1[[#This Row],[Stich-
probe]]=0,0,TabA1[[#This Row],[Stich-
probe]]*TabA1[[#This Row],[Differenz
förderfähig/
eingereicht nach Prüfung ÖIF (€)]]/TabA1[[#This Row],[eingereichter
Betrag (€)]]*-1)</f>
        <v>0</v>
      </c>
      <c r="AG27" s="2"/>
    </row>
    <row r="28" spans="2:37" x14ac:dyDescent="0.2">
      <c r="B28" s="2"/>
      <c r="C28" s="251">
        <f>IF(TabA1[[#This Row],[Zufalls-
zahl wenn
lfd. Nr.]]=0,0,IF(RANK(TabA1[[#This Row],[Zufalls-
zahl wenn
lfd. Nr.]],TabA1[Zufalls-
zahl wenn
lfd. Nr.])&lt;=TabA1[[#Totals],[Zufalls-
zahl]],1,0))</f>
        <v>0</v>
      </c>
      <c r="D28" s="310" t="s">
        <v>10</v>
      </c>
      <c r="E28" s="207">
        <v>22</v>
      </c>
      <c r="F28" s="7"/>
      <c r="G28" s="4"/>
      <c r="H28" s="4"/>
      <c r="I28" s="4"/>
      <c r="J28" s="4"/>
      <c r="K28" s="128" cm="1">
        <f t="array" ref="K28">INDEX('Berechnung a.1)'!P:P,ROW('Berechnung a.1)'!P21)*37+41)</f>
        <v>0</v>
      </c>
      <c r="L28" s="216"/>
      <c r="M28" s="252">
        <f>(TabA1[[#This Row],[förderfähiger 
Betrag nach Prüfung ÖIF (€)]]-TabA1[[#This Row],[eingereichter
Betrag (€)]])*IF(TabA1[[#This Row],[Stich-
probe]]&gt;0,1,0)</f>
        <v>0</v>
      </c>
      <c r="N28" s="215"/>
      <c r="O28" s="215"/>
      <c r="P28" s="215"/>
      <c r="Q28" s="253"/>
      <c r="R28" s="215"/>
      <c r="S28" s="6" t="str">
        <f>IF(ISERROR(VLOOKUP(TabA1[[#This Row],[Grund für Differenz]],Datenquelle!$F$3:$G$17,2,FALSE)),"",VLOOKUP(TabA1[[#This Row],[Grund für Differenz]],Datenquelle!$F$3:$G$17,2,FALSE))</f>
        <v/>
      </c>
      <c r="T28" s="253"/>
      <c r="U28" s="254"/>
      <c r="V28" s="254"/>
      <c r="W28" s="254"/>
      <c r="X28" s="254"/>
      <c r="Y28" s="254"/>
      <c r="Z28" s="254"/>
      <c r="AA28" s="253"/>
      <c r="AB28" s="2" t="str">
        <f>IF(OR(TabA1[[#This Row],[eingereichter
Betrag (€)]]=0,TabA1[[#This Row],[eingereichter
Betrag (€)]]=""),"",COUNTA($K$6:$K28)-COUNTIF(($K$6:$K28),0))</f>
        <v/>
      </c>
      <c r="AC28" s="255">
        <f t="shared" ca="1" si="0"/>
        <v>0.50504162247646711</v>
      </c>
      <c r="AD28" s="256">
        <f>IF(TabA1[[#This Row],[Lfd.
Nr. f.
Stich-
probe]]&lt;&gt;"",TabA1[[#This Row],[Zufalls-
zahl]],0)</f>
        <v>0</v>
      </c>
      <c r="AE28" s="257">
        <f>IF(TabA1[[#This Row],[Stich-
probe]]&gt;0,IF(TabA1[[#This Row],[Differenz
förderfähig/
eingereicht nach Prüfung ÖIF (€)]]&lt;&gt;0,1,0),0)</f>
        <v>0</v>
      </c>
      <c r="AF28" s="258">
        <f>IF(TabA1[[#This Row],[Stich-
probe]]=0,0,TabA1[[#This Row],[Stich-
probe]]*TabA1[[#This Row],[Differenz
förderfähig/
eingereicht nach Prüfung ÖIF (€)]]/TabA1[[#This Row],[eingereichter
Betrag (€)]]*-1)</f>
        <v>0</v>
      </c>
      <c r="AG28" s="2"/>
    </row>
    <row r="29" spans="2:37" x14ac:dyDescent="0.2">
      <c r="B29" s="2"/>
      <c r="C29" s="251">
        <f>IF(TabA1[[#This Row],[Zufalls-
zahl wenn
lfd. Nr.]]=0,0,IF(RANK(TabA1[[#This Row],[Zufalls-
zahl wenn
lfd. Nr.]],TabA1[Zufalls-
zahl wenn
lfd. Nr.])&lt;=TabA1[[#Totals],[Zufalls-
zahl]],1,0))</f>
        <v>0</v>
      </c>
      <c r="D29" s="310" t="s">
        <v>10</v>
      </c>
      <c r="E29" s="207">
        <v>23</v>
      </c>
      <c r="F29" s="7"/>
      <c r="G29" s="4"/>
      <c r="H29" s="4"/>
      <c r="I29" s="4"/>
      <c r="J29" s="4"/>
      <c r="K29" s="128" cm="1">
        <f t="array" ref="K29">INDEX('Berechnung a.1)'!P:P,ROW('Berechnung a.1)'!P22)*37+41)</f>
        <v>0</v>
      </c>
      <c r="L29" s="216"/>
      <c r="M29" s="252">
        <f>(TabA1[[#This Row],[förderfähiger 
Betrag nach Prüfung ÖIF (€)]]-TabA1[[#This Row],[eingereichter
Betrag (€)]])*IF(TabA1[[#This Row],[Stich-
probe]]&gt;0,1,0)</f>
        <v>0</v>
      </c>
      <c r="N29" s="215"/>
      <c r="O29" s="215"/>
      <c r="P29" s="215"/>
      <c r="Q29" s="253"/>
      <c r="R29" s="215"/>
      <c r="S29" s="6" t="str">
        <f>IF(ISERROR(VLOOKUP(TabA1[[#This Row],[Grund für Differenz]],Datenquelle!$F$3:$G$17,2,FALSE)),"",VLOOKUP(TabA1[[#This Row],[Grund für Differenz]],Datenquelle!$F$3:$G$17,2,FALSE))</f>
        <v/>
      </c>
      <c r="T29" s="253"/>
      <c r="U29" s="254"/>
      <c r="V29" s="254"/>
      <c r="W29" s="254"/>
      <c r="X29" s="254"/>
      <c r="Y29" s="254"/>
      <c r="Z29" s="254"/>
      <c r="AA29" s="253"/>
      <c r="AB29" s="2" t="str">
        <f>IF(OR(TabA1[[#This Row],[eingereichter
Betrag (€)]]=0,TabA1[[#This Row],[eingereichter
Betrag (€)]]=""),"",COUNTA($K$6:$K29)-COUNTIF(($K$6:$K29),0))</f>
        <v/>
      </c>
      <c r="AC29" s="255">
        <f t="shared" ca="1" si="0"/>
        <v>0.30661095602869226</v>
      </c>
      <c r="AD29" s="256">
        <f>IF(TabA1[[#This Row],[Lfd.
Nr. f.
Stich-
probe]]&lt;&gt;"",TabA1[[#This Row],[Zufalls-
zahl]],0)</f>
        <v>0</v>
      </c>
      <c r="AE29" s="257">
        <f>IF(TabA1[[#This Row],[Stich-
probe]]&gt;0,IF(TabA1[[#This Row],[Differenz
förderfähig/
eingereicht nach Prüfung ÖIF (€)]]&lt;&gt;0,1,0),0)</f>
        <v>0</v>
      </c>
      <c r="AF29" s="258">
        <f>IF(TabA1[[#This Row],[Stich-
probe]]=0,0,TabA1[[#This Row],[Stich-
probe]]*TabA1[[#This Row],[Differenz
förderfähig/
eingereicht nach Prüfung ÖIF (€)]]/TabA1[[#This Row],[eingereichter
Betrag (€)]]*-1)</f>
        <v>0</v>
      </c>
      <c r="AG29" s="2"/>
    </row>
    <row r="30" spans="2:37" x14ac:dyDescent="0.2">
      <c r="B30" s="2"/>
      <c r="C30" s="251">
        <f>IF(TabA1[[#This Row],[Zufalls-
zahl wenn
lfd. Nr.]]=0,0,IF(RANK(TabA1[[#This Row],[Zufalls-
zahl wenn
lfd. Nr.]],TabA1[Zufalls-
zahl wenn
lfd. Nr.])&lt;=TabA1[[#Totals],[Zufalls-
zahl]],1,0))</f>
        <v>0</v>
      </c>
      <c r="D30" s="310" t="s">
        <v>10</v>
      </c>
      <c r="E30" s="207">
        <v>24</v>
      </c>
      <c r="F30" s="7"/>
      <c r="G30" s="4"/>
      <c r="H30" s="4"/>
      <c r="I30" s="4"/>
      <c r="J30" s="4"/>
      <c r="K30" s="128" cm="1">
        <f t="array" ref="K30">INDEX('Berechnung a.1)'!P:P,ROW('Berechnung a.1)'!P23)*37+41)</f>
        <v>0</v>
      </c>
      <c r="L30" s="216"/>
      <c r="M30" s="252">
        <f>(TabA1[[#This Row],[förderfähiger 
Betrag nach Prüfung ÖIF (€)]]-TabA1[[#This Row],[eingereichter
Betrag (€)]])*IF(TabA1[[#This Row],[Stich-
probe]]&gt;0,1,0)</f>
        <v>0</v>
      </c>
      <c r="N30" s="215"/>
      <c r="O30" s="215"/>
      <c r="P30" s="215"/>
      <c r="Q30" s="253"/>
      <c r="R30" s="215"/>
      <c r="S30" s="6" t="str">
        <f>IF(ISERROR(VLOOKUP(TabA1[[#This Row],[Grund für Differenz]],Datenquelle!$F$3:$G$17,2,FALSE)),"",VLOOKUP(TabA1[[#This Row],[Grund für Differenz]],Datenquelle!$F$3:$G$17,2,FALSE))</f>
        <v/>
      </c>
      <c r="T30" s="253"/>
      <c r="U30" s="254"/>
      <c r="V30" s="254"/>
      <c r="W30" s="254"/>
      <c r="X30" s="254"/>
      <c r="Y30" s="254"/>
      <c r="Z30" s="254"/>
      <c r="AA30" s="253"/>
      <c r="AB30" s="2" t="str">
        <f>IF(OR(TabA1[[#This Row],[eingereichter
Betrag (€)]]=0,TabA1[[#This Row],[eingereichter
Betrag (€)]]=""),"",COUNTA($K$6:$K30)-COUNTIF(($K$6:$K30),0))</f>
        <v/>
      </c>
      <c r="AC30" s="255">
        <f t="shared" ca="1" si="0"/>
        <v>0.28841873553773856</v>
      </c>
      <c r="AD30" s="256">
        <f>IF(TabA1[[#This Row],[Lfd.
Nr. f.
Stich-
probe]]&lt;&gt;"",TabA1[[#This Row],[Zufalls-
zahl]],0)</f>
        <v>0</v>
      </c>
      <c r="AE30" s="257">
        <f>IF(TabA1[[#This Row],[Stich-
probe]]&gt;0,IF(TabA1[[#This Row],[Differenz
förderfähig/
eingereicht nach Prüfung ÖIF (€)]]&lt;&gt;0,1,0),0)</f>
        <v>0</v>
      </c>
      <c r="AF30" s="258">
        <f>IF(TabA1[[#This Row],[Stich-
probe]]=0,0,TabA1[[#This Row],[Stich-
probe]]*TabA1[[#This Row],[Differenz
förderfähig/
eingereicht nach Prüfung ÖIF (€)]]/TabA1[[#This Row],[eingereichter
Betrag (€)]]*-1)</f>
        <v>0</v>
      </c>
      <c r="AG30" s="2"/>
    </row>
    <row r="31" spans="2:37" x14ac:dyDescent="0.2">
      <c r="B31" s="2"/>
      <c r="C31" s="251">
        <f>IF(TabA1[[#This Row],[Zufalls-
zahl wenn
lfd. Nr.]]=0,0,IF(RANK(TabA1[[#This Row],[Zufalls-
zahl wenn
lfd. Nr.]],TabA1[Zufalls-
zahl wenn
lfd. Nr.])&lt;=TabA1[[#Totals],[Zufalls-
zahl]],1,0))</f>
        <v>0</v>
      </c>
      <c r="D31" s="310" t="s">
        <v>10</v>
      </c>
      <c r="E31" s="207">
        <v>25</v>
      </c>
      <c r="F31" s="7"/>
      <c r="G31" s="4"/>
      <c r="H31" s="4"/>
      <c r="I31" s="4"/>
      <c r="J31" s="4"/>
      <c r="K31" s="128" cm="1">
        <f t="array" ref="K31">INDEX('Berechnung a.1)'!P:P,ROW('Berechnung a.1)'!P24)*37+41)</f>
        <v>0</v>
      </c>
      <c r="L31" s="216"/>
      <c r="M31" s="252">
        <f>(TabA1[[#This Row],[förderfähiger 
Betrag nach Prüfung ÖIF (€)]]-TabA1[[#This Row],[eingereichter
Betrag (€)]])*IF(TabA1[[#This Row],[Stich-
probe]]&gt;0,1,0)</f>
        <v>0</v>
      </c>
      <c r="N31" s="215"/>
      <c r="O31" s="215"/>
      <c r="P31" s="215"/>
      <c r="Q31" s="253"/>
      <c r="R31" s="215"/>
      <c r="S31" s="6" t="str">
        <f>IF(ISERROR(VLOOKUP(TabA1[[#This Row],[Grund für Differenz]],Datenquelle!$F$3:$G$17,2,FALSE)),"",VLOOKUP(TabA1[[#This Row],[Grund für Differenz]],Datenquelle!$F$3:$G$17,2,FALSE))</f>
        <v/>
      </c>
      <c r="T31" s="253"/>
      <c r="U31" s="254"/>
      <c r="V31" s="254"/>
      <c r="W31" s="254"/>
      <c r="X31" s="254"/>
      <c r="Y31" s="254"/>
      <c r="Z31" s="254"/>
      <c r="AA31" s="253"/>
      <c r="AB31" s="2" t="str">
        <f>IF(OR(TabA1[[#This Row],[eingereichter
Betrag (€)]]=0,TabA1[[#This Row],[eingereichter
Betrag (€)]]=""),"",COUNTA($K$6:$K31)-COUNTIF(($K$6:$K31),0))</f>
        <v/>
      </c>
      <c r="AC31" s="255">
        <f t="shared" ca="1" si="0"/>
        <v>0.9662607196319829</v>
      </c>
      <c r="AD31" s="256">
        <f>IF(TabA1[[#This Row],[Lfd.
Nr. f.
Stich-
probe]]&lt;&gt;"",TabA1[[#This Row],[Zufalls-
zahl]],0)</f>
        <v>0</v>
      </c>
      <c r="AE31" s="257">
        <f>IF(TabA1[[#This Row],[Stich-
probe]]&gt;0,IF(TabA1[[#This Row],[Differenz
förderfähig/
eingereicht nach Prüfung ÖIF (€)]]&lt;&gt;0,1,0),0)</f>
        <v>0</v>
      </c>
      <c r="AF31" s="258">
        <f>IF(TabA1[[#This Row],[Stich-
probe]]=0,0,TabA1[[#This Row],[Stich-
probe]]*TabA1[[#This Row],[Differenz
förderfähig/
eingereicht nach Prüfung ÖIF (€)]]/TabA1[[#This Row],[eingereichter
Betrag (€)]]*-1)</f>
        <v>0</v>
      </c>
      <c r="AG31" s="2"/>
    </row>
    <row r="32" spans="2:37" x14ac:dyDescent="0.2">
      <c r="B32" s="2"/>
      <c r="C32" s="251">
        <f>IF(TabA1[[#This Row],[Zufalls-
zahl wenn
lfd. Nr.]]=0,0,IF(RANK(TabA1[[#This Row],[Zufalls-
zahl wenn
lfd. Nr.]],TabA1[Zufalls-
zahl wenn
lfd. Nr.])&lt;=TabA1[[#Totals],[Zufalls-
zahl]],1,0))</f>
        <v>0</v>
      </c>
      <c r="D32" s="310" t="s">
        <v>10</v>
      </c>
      <c r="E32" s="207">
        <v>26</v>
      </c>
      <c r="F32" s="7"/>
      <c r="G32" s="4"/>
      <c r="H32" s="4"/>
      <c r="I32" s="4"/>
      <c r="J32" s="4"/>
      <c r="K32" s="128" cm="1">
        <f t="array" ref="K32">INDEX('Berechnung a.1)'!P:P,ROW('Berechnung a.1)'!P25)*37+41)</f>
        <v>0</v>
      </c>
      <c r="L32" s="216"/>
      <c r="M32" s="252">
        <f>(TabA1[[#This Row],[förderfähiger 
Betrag nach Prüfung ÖIF (€)]]-TabA1[[#This Row],[eingereichter
Betrag (€)]])*IF(TabA1[[#This Row],[Stich-
probe]]&gt;0,1,0)</f>
        <v>0</v>
      </c>
      <c r="N32" s="215"/>
      <c r="O32" s="215"/>
      <c r="P32" s="215"/>
      <c r="Q32" s="253"/>
      <c r="R32" s="215"/>
      <c r="S32" s="6" t="str">
        <f>IF(ISERROR(VLOOKUP(TabA1[[#This Row],[Grund für Differenz]],Datenquelle!$F$3:$G$17,2,FALSE)),"",VLOOKUP(TabA1[[#This Row],[Grund für Differenz]],Datenquelle!$F$3:$G$17,2,FALSE))</f>
        <v/>
      </c>
      <c r="T32" s="253"/>
      <c r="U32" s="254"/>
      <c r="V32" s="254"/>
      <c r="W32" s="254"/>
      <c r="X32" s="254"/>
      <c r="Y32" s="254"/>
      <c r="Z32" s="254"/>
      <c r="AA32" s="253"/>
      <c r="AB32" s="2" t="str">
        <f>IF(OR(TabA1[[#This Row],[eingereichter
Betrag (€)]]=0,TabA1[[#This Row],[eingereichter
Betrag (€)]]=""),"",COUNTA($K$6:$K32)-COUNTIF(($K$6:$K32),0))</f>
        <v/>
      </c>
      <c r="AC32" s="255">
        <f t="shared" ca="1" si="0"/>
        <v>0.5697803005905635</v>
      </c>
      <c r="AD32" s="256">
        <f>IF(TabA1[[#This Row],[Lfd.
Nr. f.
Stich-
probe]]&lt;&gt;"",TabA1[[#This Row],[Zufalls-
zahl]],0)</f>
        <v>0</v>
      </c>
      <c r="AE32" s="257">
        <f>IF(TabA1[[#This Row],[Stich-
probe]]&gt;0,IF(TabA1[[#This Row],[Differenz
förderfähig/
eingereicht nach Prüfung ÖIF (€)]]&lt;&gt;0,1,0),0)</f>
        <v>0</v>
      </c>
      <c r="AF32" s="258">
        <f>IF(TabA1[[#This Row],[Stich-
probe]]=0,0,TabA1[[#This Row],[Stich-
probe]]*TabA1[[#This Row],[Differenz
förderfähig/
eingereicht nach Prüfung ÖIF (€)]]/TabA1[[#This Row],[eingereichter
Betrag (€)]]*-1)</f>
        <v>0</v>
      </c>
      <c r="AG32" s="2"/>
    </row>
    <row r="33" spans="2:33" x14ac:dyDescent="0.2">
      <c r="B33" s="2"/>
      <c r="C33" s="251">
        <f>IF(TabA1[[#This Row],[Zufalls-
zahl wenn
lfd. Nr.]]=0,0,IF(RANK(TabA1[[#This Row],[Zufalls-
zahl wenn
lfd. Nr.]],TabA1[Zufalls-
zahl wenn
lfd. Nr.])&lt;=TabA1[[#Totals],[Zufalls-
zahl]],1,0))</f>
        <v>0</v>
      </c>
      <c r="D33" s="310" t="s">
        <v>10</v>
      </c>
      <c r="E33" s="207">
        <v>27</v>
      </c>
      <c r="F33" s="7"/>
      <c r="G33" s="4"/>
      <c r="H33" s="4"/>
      <c r="I33" s="4"/>
      <c r="J33" s="4"/>
      <c r="K33" s="128" cm="1">
        <f t="array" ref="K33">INDEX('Berechnung a.1)'!P:P,ROW('Berechnung a.1)'!P26)*37+41)</f>
        <v>0</v>
      </c>
      <c r="L33" s="216"/>
      <c r="M33" s="252">
        <f>(TabA1[[#This Row],[förderfähiger 
Betrag nach Prüfung ÖIF (€)]]-TabA1[[#This Row],[eingereichter
Betrag (€)]])*IF(TabA1[[#This Row],[Stich-
probe]]&gt;0,1,0)</f>
        <v>0</v>
      </c>
      <c r="N33" s="215"/>
      <c r="O33" s="215"/>
      <c r="P33" s="215"/>
      <c r="Q33" s="253"/>
      <c r="R33" s="215"/>
      <c r="S33" s="6" t="str">
        <f>IF(ISERROR(VLOOKUP(TabA1[[#This Row],[Grund für Differenz]],Datenquelle!$F$3:$G$17,2,FALSE)),"",VLOOKUP(TabA1[[#This Row],[Grund für Differenz]],Datenquelle!$F$3:$G$17,2,FALSE))</f>
        <v/>
      </c>
      <c r="T33" s="253"/>
      <c r="U33" s="254"/>
      <c r="V33" s="254"/>
      <c r="W33" s="254"/>
      <c r="X33" s="254"/>
      <c r="Y33" s="254"/>
      <c r="Z33" s="254"/>
      <c r="AA33" s="253"/>
      <c r="AB33" s="2" t="str">
        <f>IF(OR(TabA1[[#This Row],[eingereichter
Betrag (€)]]=0,TabA1[[#This Row],[eingereichter
Betrag (€)]]=""),"",COUNTA($K$6:$K33)-COUNTIF(($K$6:$K33),0))</f>
        <v/>
      </c>
      <c r="AC33" s="255">
        <f t="shared" ca="1" si="0"/>
        <v>0.21610090692525952</v>
      </c>
      <c r="AD33" s="256">
        <f>IF(TabA1[[#This Row],[Lfd.
Nr. f.
Stich-
probe]]&lt;&gt;"",TabA1[[#This Row],[Zufalls-
zahl]],0)</f>
        <v>0</v>
      </c>
      <c r="AE33" s="257">
        <f>IF(TabA1[[#This Row],[Stich-
probe]]&gt;0,IF(TabA1[[#This Row],[Differenz
förderfähig/
eingereicht nach Prüfung ÖIF (€)]]&lt;&gt;0,1,0),0)</f>
        <v>0</v>
      </c>
      <c r="AF33" s="258">
        <f>IF(TabA1[[#This Row],[Stich-
probe]]=0,0,TabA1[[#This Row],[Stich-
probe]]*TabA1[[#This Row],[Differenz
förderfähig/
eingereicht nach Prüfung ÖIF (€)]]/TabA1[[#This Row],[eingereichter
Betrag (€)]]*-1)</f>
        <v>0</v>
      </c>
      <c r="AG33" s="2"/>
    </row>
    <row r="34" spans="2:33" x14ac:dyDescent="0.2">
      <c r="B34" s="2"/>
      <c r="C34" s="251">
        <f>IF(TabA1[[#This Row],[Zufalls-
zahl wenn
lfd. Nr.]]=0,0,IF(RANK(TabA1[[#This Row],[Zufalls-
zahl wenn
lfd. Nr.]],TabA1[Zufalls-
zahl wenn
lfd. Nr.])&lt;=TabA1[[#Totals],[Zufalls-
zahl]],1,0))</f>
        <v>0</v>
      </c>
      <c r="D34" s="310" t="s">
        <v>10</v>
      </c>
      <c r="E34" s="207">
        <v>28</v>
      </c>
      <c r="F34" s="7"/>
      <c r="G34" s="4"/>
      <c r="H34" s="4"/>
      <c r="I34" s="4"/>
      <c r="J34" s="4"/>
      <c r="K34" s="128" cm="1">
        <f t="array" ref="K34">INDEX('Berechnung a.1)'!P:P,ROW('Berechnung a.1)'!P27)*37+41)</f>
        <v>0</v>
      </c>
      <c r="L34" s="216"/>
      <c r="M34" s="252">
        <f>(TabA1[[#This Row],[förderfähiger 
Betrag nach Prüfung ÖIF (€)]]-TabA1[[#This Row],[eingereichter
Betrag (€)]])*IF(TabA1[[#This Row],[Stich-
probe]]&gt;0,1,0)</f>
        <v>0</v>
      </c>
      <c r="N34" s="215"/>
      <c r="O34" s="215"/>
      <c r="P34" s="215"/>
      <c r="Q34" s="253"/>
      <c r="R34" s="215"/>
      <c r="S34" s="6" t="str">
        <f>IF(ISERROR(VLOOKUP(TabA1[[#This Row],[Grund für Differenz]],Datenquelle!$F$3:$G$17,2,FALSE)),"",VLOOKUP(TabA1[[#This Row],[Grund für Differenz]],Datenquelle!$F$3:$G$17,2,FALSE))</f>
        <v/>
      </c>
      <c r="T34" s="253"/>
      <c r="U34" s="254"/>
      <c r="V34" s="254"/>
      <c r="W34" s="254"/>
      <c r="X34" s="254"/>
      <c r="Y34" s="254"/>
      <c r="Z34" s="254"/>
      <c r="AA34" s="253"/>
      <c r="AB34" s="2" t="str">
        <f>IF(OR(TabA1[[#This Row],[eingereichter
Betrag (€)]]=0,TabA1[[#This Row],[eingereichter
Betrag (€)]]=""),"",COUNTA($K$6:$K34)-COUNTIF(($K$6:$K34),0))</f>
        <v/>
      </c>
      <c r="AC34" s="255">
        <f t="shared" ca="1" si="0"/>
        <v>0.93047046521568866</v>
      </c>
      <c r="AD34" s="256">
        <f>IF(TabA1[[#This Row],[Lfd.
Nr. f.
Stich-
probe]]&lt;&gt;"",TabA1[[#This Row],[Zufalls-
zahl]],0)</f>
        <v>0</v>
      </c>
      <c r="AE34" s="257">
        <f>IF(TabA1[[#This Row],[Stich-
probe]]&gt;0,IF(TabA1[[#This Row],[Differenz
förderfähig/
eingereicht nach Prüfung ÖIF (€)]]&lt;&gt;0,1,0),0)</f>
        <v>0</v>
      </c>
      <c r="AF34" s="258">
        <f>IF(TabA1[[#This Row],[Stich-
probe]]=0,0,TabA1[[#This Row],[Stich-
probe]]*TabA1[[#This Row],[Differenz
förderfähig/
eingereicht nach Prüfung ÖIF (€)]]/TabA1[[#This Row],[eingereichter
Betrag (€)]]*-1)</f>
        <v>0</v>
      </c>
      <c r="AG34" s="2"/>
    </row>
    <row r="35" spans="2:33" x14ac:dyDescent="0.2">
      <c r="B35" s="2"/>
      <c r="C35" s="251">
        <f>IF(TabA1[[#This Row],[Zufalls-
zahl wenn
lfd. Nr.]]=0,0,IF(RANK(TabA1[[#This Row],[Zufalls-
zahl wenn
lfd. Nr.]],TabA1[Zufalls-
zahl wenn
lfd. Nr.])&lt;=TabA1[[#Totals],[Zufalls-
zahl]],1,0))</f>
        <v>0</v>
      </c>
      <c r="D35" s="310" t="s">
        <v>10</v>
      </c>
      <c r="E35" s="207">
        <v>29</v>
      </c>
      <c r="F35" s="7"/>
      <c r="G35" s="4"/>
      <c r="H35" s="4"/>
      <c r="I35" s="4"/>
      <c r="J35" s="4"/>
      <c r="K35" s="128" cm="1">
        <f t="array" ref="K35">INDEX('Berechnung a.1)'!P:P,ROW('Berechnung a.1)'!P28)*37+41)</f>
        <v>0</v>
      </c>
      <c r="L35" s="216"/>
      <c r="M35" s="252">
        <f>(TabA1[[#This Row],[förderfähiger 
Betrag nach Prüfung ÖIF (€)]]-TabA1[[#This Row],[eingereichter
Betrag (€)]])*IF(TabA1[[#This Row],[Stich-
probe]]&gt;0,1,0)</f>
        <v>0</v>
      </c>
      <c r="N35" s="215"/>
      <c r="O35" s="215"/>
      <c r="P35" s="215"/>
      <c r="Q35" s="253"/>
      <c r="R35" s="215"/>
      <c r="S35" s="6" t="str">
        <f>IF(ISERROR(VLOOKUP(TabA1[[#This Row],[Grund für Differenz]],Datenquelle!$F$3:$G$17,2,FALSE)),"",VLOOKUP(TabA1[[#This Row],[Grund für Differenz]],Datenquelle!$F$3:$G$17,2,FALSE))</f>
        <v/>
      </c>
      <c r="T35" s="253"/>
      <c r="U35" s="254"/>
      <c r="V35" s="254"/>
      <c r="W35" s="254"/>
      <c r="X35" s="254"/>
      <c r="Y35" s="254"/>
      <c r="Z35" s="254"/>
      <c r="AA35" s="253"/>
      <c r="AB35" s="2" t="str">
        <f>IF(OR(TabA1[[#This Row],[eingereichter
Betrag (€)]]=0,TabA1[[#This Row],[eingereichter
Betrag (€)]]=""),"",COUNTA($K$6:$K35)-COUNTIF(($K$6:$K35),0))</f>
        <v/>
      </c>
      <c r="AC35" s="255">
        <f t="shared" ca="1" si="0"/>
        <v>2.0284318326124318E-2</v>
      </c>
      <c r="AD35" s="256">
        <f>IF(TabA1[[#This Row],[Lfd.
Nr. f.
Stich-
probe]]&lt;&gt;"",TabA1[[#This Row],[Zufalls-
zahl]],0)</f>
        <v>0</v>
      </c>
      <c r="AE35" s="257">
        <f>IF(TabA1[[#This Row],[Stich-
probe]]&gt;0,IF(TabA1[[#This Row],[Differenz
förderfähig/
eingereicht nach Prüfung ÖIF (€)]]&lt;&gt;0,1,0),0)</f>
        <v>0</v>
      </c>
      <c r="AF35" s="258">
        <f>IF(TabA1[[#This Row],[Stich-
probe]]=0,0,TabA1[[#This Row],[Stich-
probe]]*TabA1[[#This Row],[Differenz
förderfähig/
eingereicht nach Prüfung ÖIF (€)]]/TabA1[[#This Row],[eingereichter
Betrag (€)]]*-1)</f>
        <v>0</v>
      </c>
      <c r="AG35" s="2"/>
    </row>
    <row r="36" spans="2:33" x14ac:dyDescent="0.2">
      <c r="B36" s="2"/>
      <c r="C36" s="251">
        <f>IF(TabA1[[#This Row],[Zufalls-
zahl wenn
lfd. Nr.]]=0,0,IF(RANK(TabA1[[#This Row],[Zufalls-
zahl wenn
lfd. Nr.]],TabA1[Zufalls-
zahl wenn
lfd. Nr.])&lt;=TabA1[[#Totals],[Zufalls-
zahl]],1,0))</f>
        <v>0</v>
      </c>
      <c r="D36" s="310" t="s">
        <v>10</v>
      </c>
      <c r="E36" s="207">
        <v>30</v>
      </c>
      <c r="F36" s="7"/>
      <c r="G36" s="4"/>
      <c r="H36" s="4"/>
      <c r="I36" s="4"/>
      <c r="J36" s="4"/>
      <c r="K36" s="128" cm="1">
        <f t="array" ref="K36">INDEX('Berechnung a.1)'!P:P,ROW('Berechnung a.1)'!P29)*37+41)</f>
        <v>0</v>
      </c>
      <c r="L36" s="216"/>
      <c r="M36" s="252">
        <f>(TabA1[[#This Row],[förderfähiger 
Betrag nach Prüfung ÖIF (€)]]-TabA1[[#This Row],[eingereichter
Betrag (€)]])*IF(TabA1[[#This Row],[Stich-
probe]]&gt;0,1,0)</f>
        <v>0</v>
      </c>
      <c r="N36" s="215"/>
      <c r="O36" s="215"/>
      <c r="P36" s="215"/>
      <c r="Q36" s="253"/>
      <c r="R36" s="215"/>
      <c r="S36" s="6" t="str">
        <f>IF(ISERROR(VLOOKUP(TabA1[[#This Row],[Grund für Differenz]],Datenquelle!$F$3:$G$17,2,FALSE)),"",VLOOKUP(TabA1[[#This Row],[Grund für Differenz]],Datenquelle!$F$3:$G$17,2,FALSE))</f>
        <v/>
      </c>
      <c r="T36" s="253"/>
      <c r="U36" s="254"/>
      <c r="V36" s="254"/>
      <c r="W36" s="254"/>
      <c r="X36" s="254"/>
      <c r="Y36" s="254"/>
      <c r="Z36" s="254"/>
      <c r="AA36" s="253"/>
      <c r="AB36" s="2" t="str">
        <f>IF(OR(TabA1[[#This Row],[eingereichter
Betrag (€)]]=0,TabA1[[#This Row],[eingereichter
Betrag (€)]]=""),"",COUNTA($K$6:$K36)-COUNTIF(($K$6:$K36),0))</f>
        <v/>
      </c>
      <c r="AC36" s="255">
        <f t="shared" ca="1" si="0"/>
        <v>0.76140966856849834</v>
      </c>
      <c r="AD36" s="256">
        <f>IF(TabA1[[#This Row],[Lfd.
Nr. f.
Stich-
probe]]&lt;&gt;"",TabA1[[#This Row],[Zufalls-
zahl]],0)</f>
        <v>0</v>
      </c>
      <c r="AE36" s="257">
        <f>IF(TabA1[[#This Row],[Stich-
probe]]&gt;0,IF(TabA1[[#This Row],[Differenz
förderfähig/
eingereicht nach Prüfung ÖIF (€)]]&lt;&gt;0,1,0),0)</f>
        <v>0</v>
      </c>
      <c r="AF36" s="258">
        <f>IF(TabA1[[#This Row],[Stich-
probe]]=0,0,TabA1[[#This Row],[Stich-
probe]]*TabA1[[#This Row],[Differenz
förderfähig/
eingereicht nach Prüfung ÖIF (€)]]/TabA1[[#This Row],[eingereichter
Betrag (€)]]*-1)</f>
        <v>0</v>
      </c>
      <c r="AG36" s="2"/>
    </row>
    <row r="37" spans="2:33" x14ac:dyDescent="0.2">
      <c r="B37" s="2"/>
      <c r="C37" s="251">
        <f>IF(TabA1[[#This Row],[Zufalls-
zahl wenn
lfd. Nr.]]=0,0,IF(RANK(TabA1[[#This Row],[Zufalls-
zahl wenn
lfd. Nr.]],TabA1[Zufalls-
zahl wenn
lfd. Nr.])&lt;=TabA1[[#Totals],[Zufalls-
zahl]],1,0))</f>
        <v>0</v>
      </c>
      <c r="D37" s="310" t="s">
        <v>10</v>
      </c>
      <c r="E37" s="207">
        <v>31</v>
      </c>
      <c r="F37" s="7"/>
      <c r="G37" s="4"/>
      <c r="H37" s="4"/>
      <c r="I37" s="4"/>
      <c r="J37" s="4"/>
      <c r="K37" s="128" cm="1">
        <f t="array" ref="K37">INDEX('Berechnung a.1)'!P:P,ROW('Berechnung a.1)'!P30)*37+41)</f>
        <v>0</v>
      </c>
      <c r="L37" s="216"/>
      <c r="M37" s="252">
        <f>(TabA1[[#This Row],[förderfähiger 
Betrag nach Prüfung ÖIF (€)]]-TabA1[[#This Row],[eingereichter
Betrag (€)]])*IF(TabA1[[#This Row],[Stich-
probe]]&gt;0,1,0)</f>
        <v>0</v>
      </c>
      <c r="N37" s="215"/>
      <c r="O37" s="215"/>
      <c r="P37" s="215"/>
      <c r="Q37" s="253"/>
      <c r="R37" s="215"/>
      <c r="S37" s="6" t="str">
        <f>IF(ISERROR(VLOOKUP(TabA1[[#This Row],[Grund für Differenz]],Datenquelle!$F$3:$G$17,2,FALSE)),"",VLOOKUP(TabA1[[#This Row],[Grund für Differenz]],Datenquelle!$F$3:$G$17,2,FALSE))</f>
        <v/>
      </c>
      <c r="T37" s="253"/>
      <c r="U37" s="254"/>
      <c r="V37" s="254"/>
      <c r="W37" s="254"/>
      <c r="X37" s="254"/>
      <c r="Y37" s="254"/>
      <c r="Z37" s="254"/>
      <c r="AA37" s="253"/>
      <c r="AB37" s="2" t="str">
        <f>IF(OR(TabA1[[#This Row],[eingereichter
Betrag (€)]]=0,TabA1[[#This Row],[eingereichter
Betrag (€)]]=""),"",COUNTA($K$6:$K37)-COUNTIF(($K$6:$K37),0))</f>
        <v/>
      </c>
      <c r="AC37" s="255">
        <f t="shared" ca="1" si="0"/>
        <v>0.58594151117684856</v>
      </c>
      <c r="AD37" s="256">
        <f>IF(TabA1[[#This Row],[Lfd.
Nr. f.
Stich-
probe]]&lt;&gt;"",TabA1[[#This Row],[Zufalls-
zahl]],0)</f>
        <v>0</v>
      </c>
      <c r="AE37" s="257">
        <f>IF(TabA1[[#This Row],[Stich-
probe]]&gt;0,IF(TabA1[[#This Row],[Differenz
förderfähig/
eingereicht nach Prüfung ÖIF (€)]]&lt;&gt;0,1,0),0)</f>
        <v>0</v>
      </c>
      <c r="AF37" s="258">
        <f>IF(TabA1[[#This Row],[Stich-
probe]]=0,0,TabA1[[#This Row],[Stich-
probe]]*TabA1[[#This Row],[Differenz
förderfähig/
eingereicht nach Prüfung ÖIF (€)]]/TabA1[[#This Row],[eingereichter
Betrag (€)]]*-1)</f>
        <v>0</v>
      </c>
      <c r="AG37" s="2"/>
    </row>
    <row r="38" spans="2:33" x14ac:dyDescent="0.2">
      <c r="B38" s="2"/>
      <c r="C38" s="251">
        <f>IF(TabA1[[#This Row],[Zufalls-
zahl wenn
lfd. Nr.]]=0,0,IF(RANK(TabA1[[#This Row],[Zufalls-
zahl wenn
lfd. Nr.]],TabA1[Zufalls-
zahl wenn
lfd. Nr.])&lt;=TabA1[[#Totals],[Zufalls-
zahl]],1,0))</f>
        <v>0</v>
      </c>
      <c r="D38" s="310" t="s">
        <v>10</v>
      </c>
      <c r="E38" s="207">
        <v>32</v>
      </c>
      <c r="F38" s="7"/>
      <c r="G38" s="4"/>
      <c r="H38" s="4"/>
      <c r="I38" s="4"/>
      <c r="J38" s="4"/>
      <c r="K38" s="128" cm="1">
        <f t="array" ref="K38">INDEX('Berechnung a.1)'!P:P,ROW('Berechnung a.1)'!P31)*37+41)</f>
        <v>0</v>
      </c>
      <c r="L38" s="216"/>
      <c r="M38" s="252">
        <f>(TabA1[[#This Row],[förderfähiger 
Betrag nach Prüfung ÖIF (€)]]-TabA1[[#This Row],[eingereichter
Betrag (€)]])*IF(TabA1[[#This Row],[Stich-
probe]]&gt;0,1,0)</f>
        <v>0</v>
      </c>
      <c r="N38" s="215"/>
      <c r="O38" s="215"/>
      <c r="P38" s="215"/>
      <c r="Q38" s="253"/>
      <c r="R38" s="215"/>
      <c r="S38" s="6" t="str">
        <f>IF(ISERROR(VLOOKUP(TabA1[[#This Row],[Grund für Differenz]],Datenquelle!$F$3:$G$17,2,FALSE)),"",VLOOKUP(TabA1[[#This Row],[Grund für Differenz]],Datenquelle!$F$3:$G$17,2,FALSE))</f>
        <v/>
      </c>
      <c r="T38" s="253"/>
      <c r="U38" s="254"/>
      <c r="V38" s="254"/>
      <c r="W38" s="254"/>
      <c r="X38" s="254"/>
      <c r="Y38" s="254"/>
      <c r="Z38" s="254"/>
      <c r="AA38" s="253"/>
      <c r="AB38" s="2" t="str">
        <f>IF(OR(TabA1[[#This Row],[eingereichter
Betrag (€)]]=0,TabA1[[#This Row],[eingereichter
Betrag (€)]]=""),"",COUNTA($K$6:$K38)-COUNTIF(($K$6:$K38),0))</f>
        <v/>
      </c>
      <c r="AC38" s="255">
        <f t="shared" ref="AC38:AC69" ca="1" si="1">RAND()</f>
        <v>0.43199279660227896</v>
      </c>
      <c r="AD38" s="256">
        <f>IF(TabA1[[#This Row],[Lfd.
Nr. f.
Stich-
probe]]&lt;&gt;"",TabA1[[#This Row],[Zufalls-
zahl]],0)</f>
        <v>0</v>
      </c>
      <c r="AE38" s="257">
        <f>IF(TabA1[[#This Row],[Stich-
probe]]&gt;0,IF(TabA1[[#This Row],[Differenz
förderfähig/
eingereicht nach Prüfung ÖIF (€)]]&lt;&gt;0,1,0),0)</f>
        <v>0</v>
      </c>
      <c r="AF38" s="258">
        <f>IF(TabA1[[#This Row],[Stich-
probe]]=0,0,TabA1[[#This Row],[Stich-
probe]]*TabA1[[#This Row],[Differenz
förderfähig/
eingereicht nach Prüfung ÖIF (€)]]/TabA1[[#This Row],[eingereichter
Betrag (€)]]*-1)</f>
        <v>0</v>
      </c>
      <c r="AG38" s="2"/>
    </row>
    <row r="39" spans="2:33" x14ac:dyDescent="0.2">
      <c r="B39" s="2"/>
      <c r="C39" s="251">
        <f>IF(TabA1[[#This Row],[Zufalls-
zahl wenn
lfd. Nr.]]=0,0,IF(RANK(TabA1[[#This Row],[Zufalls-
zahl wenn
lfd. Nr.]],TabA1[Zufalls-
zahl wenn
lfd. Nr.])&lt;=TabA1[[#Totals],[Zufalls-
zahl]],1,0))</f>
        <v>0</v>
      </c>
      <c r="D39" s="310" t="s">
        <v>10</v>
      </c>
      <c r="E39" s="207">
        <v>33</v>
      </c>
      <c r="F39" s="7"/>
      <c r="G39" s="4"/>
      <c r="H39" s="4"/>
      <c r="I39" s="4"/>
      <c r="J39" s="4"/>
      <c r="K39" s="128" cm="1">
        <f t="array" ref="K39">INDEX('Berechnung a.1)'!P:P,ROW('Berechnung a.1)'!P32)*37+41)</f>
        <v>0</v>
      </c>
      <c r="L39" s="216"/>
      <c r="M39" s="252">
        <f>(TabA1[[#This Row],[förderfähiger 
Betrag nach Prüfung ÖIF (€)]]-TabA1[[#This Row],[eingereichter
Betrag (€)]])*IF(TabA1[[#This Row],[Stich-
probe]]&gt;0,1,0)</f>
        <v>0</v>
      </c>
      <c r="N39" s="215"/>
      <c r="O39" s="215"/>
      <c r="P39" s="215"/>
      <c r="Q39" s="253"/>
      <c r="R39" s="215"/>
      <c r="S39" s="6" t="str">
        <f>IF(ISERROR(VLOOKUP(TabA1[[#This Row],[Grund für Differenz]],Datenquelle!$F$3:$G$17,2,FALSE)),"",VLOOKUP(TabA1[[#This Row],[Grund für Differenz]],Datenquelle!$F$3:$G$17,2,FALSE))</f>
        <v/>
      </c>
      <c r="T39" s="253"/>
      <c r="U39" s="254"/>
      <c r="V39" s="254"/>
      <c r="W39" s="254"/>
      <c r="X39" s="254"/>
      <c r="Y39" s="254"/>
      <c r="Z39" s="254"/>
      <c r="AA39" s="253"/>
      <c r="AB39" s="2" t="str">
        <f>IF(OR(TabA1[[#This Row],[eingereichter
Betrag (€)]]=0,TabA1[[#This Row],[eingereichter
Betrag (€)]]=""),"",COUNTA($K$6:$K39)-COUNTIF(($K$6:$K39),0))</f>
        <v/>
      </c>
      <c r="AC39" s="255">
        <f t="shared" ca="1" si="1"/>
        <v>0.21057635547766729</v>
      </c>
      <c r="AD39" s="256">
        <f>IF(TabA1[[#This Row],[Lfd.
Nr. f.
Stich-
probe]]&lt;&gt;"",TabA1[[#This Row],[Zufalls-
zahl]],0)</f>
        <v>0</v>
      </c>
      <c r="AE39" s="257">
        <f>IF(TabA1[[#This Row],[Stich-
probe]]&gt;0,IF(TabA1[[#This Row],[Differenz
förderfähig/
eingereicht nach Prüfung ÖIF (€)]]&lt;&gt;0,1,0),0)</f>
        <v>0</v>
      </c>
      <c r="AF39" s="258">
        <f>IF(TabA1[[#This Row],[Stich-
probe]]=0,0,TabA1[[#This Row],[Stich-
probe]]*TabA1[[#This Row],[Differenz
förderfähig/
eingereicht nach Prüfung ÖIF (€)]]/TabA1[[#This Row],[eingereichter
Betrag (€)]]*-1)</f>
        <v>0</v>
      </c>
      <c r="AG39" s="2"/>
    </row>
    <row r="40" spans="2:33" x14ac:dyDescent="0.2">
      <c r="B40" s="2"/>
      <c r="C40" s="251">
        <f>IF(TabA1[[#This Row],[Zufalls-
zahl wenn
lfd. Nr.]]=0,0,IF(RANK(TabA1[[#This Row],[Zufalls-
zahl wenn
lfd. Nr.]],TabA1[Zufalls-
zahl wenn
lfd. Nr.])&lt;=TabA1[[#Totals],[Zufalls-
zahl]],1,0))</f>
        <v>0</v>
      </c>
      <c r="D40" s="310" t="s">
        <v>10</v>
      </c>
      <c r="E40" s="207">
        <v>34</v>
      </c>
      <c r="F40" s="7"/>
      <c r="G40" s="4"/>
      <c r="H40" s="4"/>
      <c r="I40" s="4"/>
      <c r="J40" s="4"/>
      <c r="K40" s="128" cm="1">
        <f t="array" ref="K40">INDEX('Berechnung a.1)'!P:P,ROW('Berechnung a.1)'!P33)*37+41)</f>
        <v>0</v>
      </c>
      <c r="L40" s="216"/>
      <c r="M40" s="252">
        <f>(TabA1[[#This Row],[förderfähiger 
Betrag nach Prüfung ÖIF (€)]]-TabA1[[#This Row],[eingereichter
Betrag (€)]])*IF(TabA1[[#This Row],[Stich-
probe]]&gt;0,1,0)</f>
        <v>0</v>
      </c>
      <c r="N40" s="215"/>
      <c r="O40" s="215"/>
      <c r="P40" s="215"/>
      <c r="Q40" s="253"/>
      <c r="R40" s="215"/>
      <c r="S40" s="6" t="str">
        <f>IF(ISERROR(VLOOKUP(TabA1[[#This Row],[Grund für Differenz]],Datenquelle!$F$3:$G$17,2,FALSE)),"",VLOOKUP(TabA1[[#This Row],[Grund für Differenz]],Datenquelle!$F$3:$G$17,2,FALSE))</f>
        <v/>
      </c>
      <c r="T40" s="253"/>
      <c r="U40" s="254"/>
      <c r="V40" s="254"/>
      <c r="W40" s="254"/>
      <c r="X40" s="254"/>
      <c r="Y40" s="254"/>
      <c r="Z40" s="254"/>
      <c r="AA40" s="253"/>
      <c r="AB40" s="2" t="str">
        <f>IF(OR(TabA1[[#This Row],[eingereichter
Betrag (€)]]=0,TabA1[[#This Row],[eingereichter
Betrag (€)]]=""),"",COUNTA($K$6:$K40)-COUNTIF(($K$6:$K40),0))</f>
        <v/>
      </c>
      <c r="AC40" s="255">
        <f t="shared" ca="1" si="1"/>
        <v>0.58038450728558544</v>
      </c>
      <c r="AD40" s="256">
        <f>IF(TabA1[[#This Row],[Lfd.
Nr. f.
Stich-
probe]]&lt;&gt;"",TabA1[[#This Row],[Zufalls-
zahl]],0)</f>
        <v>0</v>
      </c>
      <c r="AE40" s="257">
        <f>IF(TabA1[[#This Row],[Stich-
probe]]&gt;0,IF(TabA1[[#This Row],[Differenz
förderfähig/
eingereicht nach Prüfung ÖIF (€)]]&lt;&gt;0,1,0),0)</f>
        <v>0</v>
      </c>
      <c r="AF40" s="258">
        <f>IF(TabA1[[#This Row],[Stich-
probe]]=0,0,TabA1[[#This Row],[Stich-
probe]]*TabA1[[#This Row],[Differenz
förderfähig/
eingereicht nach Prüfung ÖIF (€)]]/TabA1[[#This Row],[eingereichter
Betrag (€)]]*-1)</f>
        <v>0</v>
      </c>
      <c r="AG40" s="2"/>
    </row>
    <row r="41" spans="2:33" x14ac:dyDescent="0.2">
      <c r="B41" s="2"/>
      <c r="C41" s="251">
        <f>IF(TabA1[[#This Row],[Zufalls-
zahl wenn
lfd. Nr.]]=0,0,IF(RANK(TabA1[[#This Row],[Zufalls-
zahl wenn
lfd. Nr.]],TabA1[Zufalls-
zahl wenn
lfd. Nr.])&lt;=TabA1[[#Totals],[Zufalls-
zahl]],1,0))</f>
        <v>0</v>
      </c>
      <c r="D41" s="310" t="s">
        <v>10</v>
      </c>
      <c r="E41" s="207">
        <v>35</v>
      </c>
      <c r="F41" s="7"/>
      <c r="G41" s="4"/>
      <c r="H41" s="4"/>
      <c r="I41" s="4"/>
      <c r="J41" s="4"/>
      <c r="K41" s="128" cm="1">
        <f t="array" ref="K41">INDEX('Berechnung a.1)'!P:P,ROW('Berechnung a.1)'!P34)*37+41)</f>
        <v>0</v>
      </c>
      <c r="L41" s="216"/>
      <c r="M41" s="252">
        <f>(TabA1[[#This Row],[förderfähiger 
Betrag nach Prüfung ÖIF (€)]]-TabA1[[#This Row],[eingereichter
Betrag (€)]])*IF(TabA1[[#This Row],[Stich-
probe]]&gt;0,1,0)</f>
        <v>0</v>
      </c>
      <c r="N41" s="215"/>
      <c r="O41" s="215"/>
      <c r="P41" s="215"/>
      <c r="Q41" s="253"/>
      <c r="R41" s="215"/>
      <c r="S41" s="6" t="str">
        <f>IF(ISERROR(VLOOKUP(TabA1[[#This Row],[Grund für Differenz]],Datenquelle!$F$3:$G$17,2,FALSE)),"",VLOOKUP(TabA1[[#This Row],[Grund für Differenz]],Datenquelle!$F$3:$G$17,2,FALSE))</f>
        <v/>
      </c>
      <c r="T41" s="253"/>
      <c r="U41" s="254"/>
      <c r="V41" s="254"/>
      <c r="W41" s="254"/>
      <c r="X41" s="254"/>
      <c r="Y41" s="254"/>
      <c r="Z41" s="254"/>
      <c r="AA41" s="253"/>
      <c r="AB41" s="2" t="str">
        <f>IF(OR(TabA1[[#This Row],[eingereichter
Betrag (€)]]=0,TabA1[[#This Row],[eingereichter
Betrag (€)]]=""),"",COUNTA($K$6:$K41)-COUNTIF(($K$6:$K41),0))</f>
        <v/>
      </c>
      <c r="AC41" s="255">
        <f t="shared" ca="1" si="1"/>
        <v>0.43327972358372036</v>
      </c>
      <c r="AD41" s="256">
        <f>IF(TabA1[[#This Row],[Lfd.
Nr. f.
Stich-
probe]]&lt;&gt;"",TabA1[[#This Row],[Zufalls-
zahl]],0)</f>
        <v>0</v>
      </c>
      <c r="AE41" s="257">
        <f>IF(TabA1[[#This Row],[Stich-
probe]]&gt;0,IF(TabA1[[#This Row],[Differenz
förderfähig/
eingereicht nach Prüfung ÖIF (€)]]&lt;&gt;0,1,0),0)</f>
        <v>0</v>
      </c>
      <c r="AF41" s="258">
        <f>IF(TabA1[[#This Row],[Stich-
probe]]=0,0,TabA1[[#This Row],[Stich-
probe]]*TabA1[[#This Row],[Differenz
förderfähig/
eingereicht nach Prüfung ÖIF (€)]]/TabA1[[#This Row],[eingereichter
Betrag (€)]]*-1)</f>
        <v>0</v>
      </c>
      <c r="AG41" s="2"/>
    </row>
    <row r="42" spans="2:33" x14ac:dyDescent="0.2">
      <c r="B42" s="2"/>
      <c r="C42" s="251">
        <f>IF(TabA1[[#This Row],[Zufalls-
zahl wenn
lfd. Nr.]]=0,0,IF(RANK(TabA1[[#This Row],[Zufalls-
zahl wenn
lfd. Nr.]],TabA1[Zufalls-
zahl wenn
lfd. Nr.])&lt;=TabA1[[#Totals],[Zufalls-
zahl]],1,0))</f>
        <v>0</v>
      </c>
      <c r="D42" s="310" t="s">
        <v>10</v>
      </c>
      <c r="E42" s="207">
        <v>36</v>
      </c>
      <c r="F42" s="7"/>
      <c r="G42" s="4"/>
      <c r="H42" s="4"/>
      <c r="I42" s="4"/>
      <c r="J42" s="4"/>
      <c r="K42" s="128" cm="1">
        <f t="array" ref="K42">INDEX('Berechnung a.1)'!P:P,ROW('Berechnung a.1)'!P35)*37+41)</f>
        <v>0</v>
      </c>
      <c r="L42" s="216"/>
      <c r="M42" s="252">
        <f>(TabA1[[#This Row],[förderfähiger 
Betrag nach Prüfung ÖIF (€)]]-TabA1[[#This Row],[eingereichter
Betrag (€)]])*IF(TabA1[[#This Row],[Stich-
probe]]&gt;0,1,0)</f>
        <v>0</v>
      </c>
      <c r="N42" s="215"/>
      <c r="O42" s="215"/>
      <c r="P42" s="215"/>
      <c r="Q42" s="253"/>
      <c r="R42" s="215"/>
      <c r="S42" s="6" t="str">
        <f>IF(ISERROR(VLOOKUP(TabA1[[#This Row],[Grund für Differenz]],Datenquelle!$F$3:$G$17,2,FALSE)),"",VLOOKUP(TabA1[[#This Row],[Grund für Differenz]],Datenquelle!$F$3:$G$17,2,FALSE))</f>
        <v/>
      </c>
      <c r="T42" s="253"/>
      <c r="U42" s="254"/>
      <c r="V42" s="254"/>
      <c r="W42" s="254"/>
      <c r="X42" s="254"/>
      <c r="Y42" s="254"/>
      <c r="Z42" s="254"/>
      <c r="AA42" s="253"/>
      <c r="AB42" s="2" t="str">
        <f>IF(OR(TabA1[[#This Row],[eingereichter
Betrag (€)]]=0,TabA1[[#This Row],[eingereichter
Betrag (€)]]=""),"",COUNTA($K$6:$K42)-COUNTIF(($K$6:$K42),0))</f>
        <v/>
      </c>
      <c r="AC42" s="255">
        <f t="shared" ca="1" si="1"/>
        <v>0.30899748823417783</v>
      </c>
      <c r="AD42" s="256">
        <f>IF(TabA1[[#This Row],[Lfd.
Nr. f.
Stich-
probe]]&lt;&gt;"",TabA1[[#This Row],[Zufalls-
zahl]],0)</f>
        <v>0</v>
      </c>
      <c r="AE42" s="257">
        <f>IF(TabA1[[#This Row],[Stich-
probe]]&gt;0,IF(TabA1[[#This Row],[Differenz
förderfähig/
eingereicht nach Prüfung ÖIF (€)]]&lt;&gt;0,1,0),0)</f>
        <v>0</v>
      </c>
      <c r="AF42" s="258">
        <f>IF(TabA1[[#This Row],[Stich-
probe]]=0,0,TabA1[[#This Row],[Stich-
probe]]*TabA1[[#This Row],[Differenz
förderfähig/
eingereicht nach Prüfung ÖIF (€)]]/TabA1[[#This Row],[eingereichter
Betrag (€)]]*-1)</f>
        <v>0</v>
      </c>
      <c r="AG42" s="2"/>
    </row>
    <row r="43" spans="2:33" x14ac:dyDescent="0.2">
      <c r="B43" s="2"/>
      <c r="C43" s="251">
        <f>IF(TabA1[[#This Row],[Zufalls-
zahl wenn
lfd. Nr.]]=0,0,IF(RANK(TabA1[[#This Row],[Zufalls-
zahl wenn
lfd. Nr.]],TabA1[Zufalls-
zahl wenn
lfd. Nr.])&lt;=TabA1[[#Totals],[Zufalls-
zahl]],1,0))</f>
        <v>0</v>
      </c>
      <c r="D43" s="310" t="s">
        <v>10</v>
      </c>
      <c r="E43" s="207">
        <v>37</v>
      </c>
      <c r="F43" s="7"/>
      <c r="G43" s="4"/>
      <c r="H43" s="4"/>
      <c r="I43" s="4"/>
      <c r="J43" s="4"/>
      <c r="K43" s="128" cm="1">
        <f t="array" ref="K43">INDEX('Berechnung a.1)'!P:P,ROW('Berechnung a.1)'!P36)*37+41)</f>
        <v>0</v>
      </c>
      <c r="L43" s="216"/>
      <c r="M43" s="252">
        <f>(TabA1[[#This Row],[förderfähiger 
Betrag nach Prüfung ÖIF (€)]]-TabA1[[#This Row],[eingereichter
Betrag (€)]])*IF(TabA1[[#This Row],[Stich-
probe]]&gt;0,1,0)</f>
        <v>0</v>
      </c>
      <c r="N43" s="215"/>
      <c r="O43" s="215"/>
      <c r="P43" s="215"/>
      <c r="Q43" s="253"/>
      <c r="R43" s="215"/>
      <c r="S43" s="6" t="str">
        <f>IF(ISERROR(VLOOKUP(TabA1[[#This Row],[Grund für Differenz]],Datenquelle!$F$3:$G$17,2,FALSE)),"",VLOOKUP(TabA1[[#This Row],[Grund für Differenz]],Datenquelle!$F$3:$G$17,2,FALSE))</f>
        <v/>
      </c>
      <c r="T43" s="253"/>
      <c r="U43" s="254"/>
      <c r="V43" s="254"/>
      <c r="W43" s="254"/>
      <c r="X43" s="254"/>
      <c r="Y43" s="254"/>
      <c r="Z43" s="254"/>
      <c r="AA43" s="253"/>
      <c r="AB43" s="2" t="str">
        <f>IF(OR(TabA1[[#This Row],[eingereichter
Betrag (€)]]=0,TabA1[[#This Row],[eingereichter
Betrag (€)]]=""),"",COUNTA($K$6:$K43)-COUNTIF(($K$6:$K43),0))</f>
        <v/>
      </c>
      <c r="AC43" s="255">
        <f t="shared" ca="1" si="1"/>
        <v>0.48353015936304278</v>
      </c>
      <c r="AD43" s="256">
        <f>IF(TabA1[[#This Row],[Lfd.
Nr. f.
Stich-
probe]]&lt;&gt;"",TabA1[[#This Row],[Zufalls-
zahl]],0)</f>
        <v>0</v>
      </c>
      <c r="AE43" s="257">
        <f>IF(TabA1[[#This Row],[Stich-
probe]]&gt;0,IF(TabA1[[#This Row],[Differenz
förderfähig/
eingereicht nach Prüfung ÖIF (€)]]&lt;&gt;0,1,0),0)</f>
        <v>0</v>
      </c>
      <c r="AF43" s="258">
        <f>IF(TabA1[[#This Row],[Stich-
probe]]=0,0,TabA1[[#This Row],[Stich-
probe]]*TabA1[[#This Row],[Differenz
förderfähig/
eingereicht nach Prüfung ÖIF (€)]]/TabA1[[#This Row],[eingereichter
Betrag (€)]]*-1)</f>
        <v>0</v>
      </c>
      <c r="AG43" s="2"/>
    </row>
    <row r="44" spans="2:33" x14ac:dyDescent="0.2">
      <c r="B44" s="2"/>
      <c r="C44" s="251">
        <f>IF(TabA1[[#This Row],[Zufalls-
zahl wenn
lfd. Nr.]]=0,0,IF(RANK(TabA1[[#This Row],[Zufalls-
zahl wenn
lfd. Nr.]],TabA1[Zufalls-
zahl wenn
lfd. Nr.])&lt;=TabA1[[#Totals],[Zufalls-
zahl]],1,0))</f>
        <v>0</v>
      </c>
      <c r="D44" s="310" t="s">
        <v>10</v>
      </c>
      <c r="E44" s="207">
        <v>38</v>
      </c>
      <c r="F44" s="7"/>
      <c r="G44" s="4"/>
      <c r="H44" s="4"/>
      <c r="I44" s="4"/>
      <c r="J44" s="4"/>
      <c r="K44" s="128" cm="1">
        <f t="array" ref="K44">INDEX('Berechnung a.1)'!P:P,ROW('Berechnung a.1)'!P37)*37+41)</f>
        <v>0</v>
      </c>
      <c r="L44" s="216"/>
      <c r="M44" s="252">
        <f>(TabA1[[#This Row],[förderfähiger 
Betrag nach Prüfung ÖIF (€)]]-TabA1[[#This Row],[eingereichter
Betrag (€)]])*IF(TabA1[[#This Row],[Stich-
probe]]&gt;0,1,0)</f>
        <v>0</v>
      </c>
      <c r="N44" s="215"/>
      <c r="O44" s="215"/>
      <c r="P44" s="215"/>
      <c r="Q44" s="253"/>
      <c r="R44" s="215"/>
      <c r="S44" s="6" t="str">
        <f>IF(ISERROR(VLOOKUP(TabA1[[#This Row],[Grund für Differenz]],Datenquelle!$F$3:$G$17,2,FALSE)),"",VLOOKUP(TabA1[[#This Row],[Grund für Differenz]],Datenquelle!$F$3:$G$17,2,FALSE))</f>
        <v/>
      </c>
      <c r="T44" s="253"/>
      <c r="U44" s="254"/>
      <c r="V44" s="254"/>
      <c r="W44" s="254"/>
      <c r="X44" s="254"/>
      <c r="Y44" s="254"/>
      <c r="Z44" s="254"/>
      <c r="AA44" s="253"/>
      <c r="AB44" s="2" t="str">
        <f>IF(OR(TabA1[[#This Row],[eingereichter
Betrag (€)]]=0,TabA1[[#This Row],[eingereichter
Betrag (€)]]=""),"",COUNTA($K$6:$K44)-COUNTIF(($K$6:$K44),0))</f>
        <v/>
      </c>
      <c r="AC44" s="255">
        <f t="shared" ca="1" si="1"/>
        <v>0.82072118313815756</v>
      </c>
      <c r="AD44" s="256">
        <f>IF(TabA1[[#This Row],[Lfd.
Nr. f.
Stich-
probe]]&lt;&gt;"",TabA1[[#This Row],[Zufalls-
zahl]],0)</f>
        <v>0</v>
      </c>
      <c r="AE44" s="257">
        <f>IF(TabA1[[#This Row],[Stich-
probe]]&gt;0,IF(TabA1[[#This Row],[Differenz
förderfähig/
eingereicht nach Prüfung ÖIF (€)]]&lt;&gt;0,1,0),0)</f>
        <v>0</v>
      </c>
      <c r="AF44" s="258">
        <f>IF(TabA1[[#This Row],[Stich-
probe]]=0,0,TabA1[[#This Row],[Stich-
probe]]*TabA1[[#This Row],[Differenz
förderfähig/
eingereicht nach Prüfung ÖIF (€)]]/TabA1[[#This Row],[eingereichter
Betrag (€)]]*-1)</f>
        <v>0</v>
      </c>
      <c r="AG44" s="2"/>
    </row>
    <row r="45" spans="2:33" x14ac:dyDescent="0.2">
      <c r="B45" s="2"/>
      <c r="C45" s="251">
        <f>IF(TabA1[[#This Row],[Zufalls-
zahl wenn
lfd. Nr.]]=0,0,IF(RANK(TabA1[[#This Row],[Zufalls-
zahl wenn
lfd. Nr.]],TabA1[Zufalls-
zahl wenn
lfd. Nr.])&lt;=TabA1[[#Totals],[Zufalls-
zahl]],1,0))</f>
        <v>0</v>
      </c>
      <c r="D45" s="310" t="s">
        <v>10</v>
      </c>
      <c r="E45" s="207">
        <v>39</v>
      </c>
      <c r="F45" s="7"/>
      <c r="G45" s="4"/>
      <c r="H45" s="4"/>
      <c r="I45" s="4"/>
      <c r="J45" s="4"/>
      <c r="K45" s="128" cm="1">
        <f t="array" ref="K45">INDEX('Berechnung a.1)'!P:P,ROW('Berechnung a.1)'!P38)*37+41)</f>
        <v>0</v>
      </c>
      <c r="L45" s="216"/>
      <c r="M45" s="252">
        <f>(TabA1[[#This Row],[förderfähiger 
Betrag nach Prüfung ÖIF (€)]]-TabA1[[#This Row],[eingereichter
Betrag (€)]])*IF(TabA1[[#This Row],[Stich-
probe]]&gt;0,1,0)</f>
        <v>0</v>
      </c>
      <c r="N45" s="215"/>
      <c r="O45" s="215"/>
      <c r="P45" s="215"/>
      <c r="Q45" s="253"/>
      <c r="R45" s="215"/>
      <c r="S45" s="6" t="str">
        <f>IF(ISERROR(VLOOKUP(TabA1[[#This Row],[Grund für Differenz]],Datenquelle!$F$3:$G$17,2,FALSE)),"",VLOOKUP(TabA1[[#This Row],[Grund für Differenz]],Datenquelle!$F$3:$G$17,2,FALSE))</f>
        <v/>
      </c>
      <c r="T45" s="253"/>
      <c r="U45" s="254"/>
      <c r="V45" s="254"/>
      <c r="W45" s="254"/>
      <c r="X45" s="254"/>
      <c r="Y45" s="254"/>
      <c r="Z45" s="254"/>
      <c r="AA45" s="253"/>
      <c r="AB45" s="2" t="str">
        <f>IF(OR(TabA1[[#This Row],[eingereichter
Betrag (€)]]=0,TabA1[[#This Row],[eingereichter
Betrag (€)]]=""),"",COUNTA($K$6:$K45)-COUNTIF(($K$6:$K45),0))</f>
        <v/>
      </c>
      <c r="AC45" s="255">
        <f t="shared" ca="1" si="1"/>
        <v>0.94000083443359839</v>
      </c>
      <c r="AD45" s="256">
        <f>IF(TabA1[[#This Row],[Lfd.
Nr. f.
Stich-
probe]]&lt;&gt;"",TabA1[[#This Row],[Zufalls-
zahl]],0)</f>
        <v>0</v>
      </c>
      <c r="AE45" s="257">
        <f>IF(TabA1[[#This Row],[Stich-
probe]]&gt;0,IF(TabA1[[#This Row],[Differenz
förderfähig/
eingereicht nach Prüfung ÖIF (€)]]&lt;&gt;0,1,0),0)</f>
        <v>0</v>
      </c>
      <c r="AF45" s="258">
        <f>IF(TabA1[[#This Row],[Stich-
probe]]=0,0,TabA1[[#This Row],[Stich-
probe]]*TabA1[[#This Row],[Differenz
förderfähig/
eingereicht nach Prüfung ÖIF (€)]]/TabA1[[#This Row],[eingereichter
Betrag (€)]]*-1)</f>
        <v>0</v>
      </c>
      <c r="AG45" s="2"/>
    </row>
    <row r="46" spans="2:33" x14ac:dyDescent="0.2">
      <c r="B46" s="2"/>
      <c r="C46" s="251">
        <f>IF(TabA1[[#This Row],[Zufalls-
zahl wenn
lfd. Nr.]]=0,0,IF(RANK(TabA1[[#This Row],[Zufalls-
zahl wenn
lfd. Nr.]],TabA1[Zufalls-
zahl wenn
lfd. Nr.])&lt;=TabA1[[#Totals],[Zufalls-
zahl]],1,0))</f>
        <v>0</v>
      </c>
      <c r="D46" s="310" t="s">
        <v>10</v>
      </c>
      <c r="E46" s="207">
        <v>40</v>
      </c>
      <c r="F46" s="7"/>
      <c r="G46" s="4"/>
      <c r="H46" s="4"/>
      <c r="I46" s="4"/>
      <c r="J46" s="4"/>
      <c r="K46" s="128" cm="1">
        <f t="array" ref="K46">INDEX('Berechnung a.1)'!P:P,ROW('Berechnung a.1)'!P39)*37+41)</f>
        <v>0</v>
      </c>
      <c r="L46" s="216"/>
      <c r="M46" s="252">
        <f>(TabA1[[#This Row],[förderfähiger 
Betrag nach Prüfung ÖIF (€)]]-TabA1[[#This Row],[eingereichter
Betrag (€)]])*IF(TabA1[[#This Row],[Stich-
probe]]&gt;0,1,0)</f>
        <v>0</v>
      </c>
      <c r="N46" s="215"/>
      <c r="O46" s="215"/>
      <c r="P46" s="215"/>
      <c r="Q46" s="253"/>
      <c r="R46" s="215"/>
      <c r="S46" s="6" t="str">
        <f>IF(ISERROR(VLOOKUP(TabA1[[#This Row],[Grund für Differenz]],Datenquelle!$F$3:$G$17,2,FALSE)),"",VLOOKUP(TabA1[[#This Row],[Grund für Differenz]],Datenquelle!$F$3:$G$17,2,FALSE))</f>
        <v/>
      </c>
      <c r="T46" s="253"/>
      <c r="U46" s="254"/>
      <c r="V46" s="254"/>
      <c r="W46" s="254"/>
      <c r="X46" s="254"/>
      <c r="Y46" s="254"/>
      <c r="Z46" s="254"/>
      <c r="AA46" s="253"/>
      <c r="AB46" s="2" t="str">
        <f>IF(OR(TabA1[[#This Row],[eingereichter
Betrag (€)]]=0,TabA1[[#This Row],[eingereichter
Betrag (€)]]=""),"",COUNTA($K$6:$K46)-COUNTIF(($K$6:$K46),0))</f>
        <v/>
      </c>
      <c r="AC46" s="255">
        <f t="shared" ca="1" si="1"/>
        <v>0.57996529584390299</v>
      </c>
      <c r="AD46" s="256">
        <f>IF(TabA1[[#This Row],[Lfd.
Nr. f.
Stich-
probe]]&lt;&gt;"",TabA1[[#This Row],[Zufalls-
zahl]],0)</f>
        <v>0</v>
      </c>
      <c r="AE46" s="257">
        <f>IF(TabA1[[#This Row],[Stich-
probe]]&gt;0,IF(TabA1[[#This Row],[Differenz
förderfähig/
eingereicht nach Prüfung ÖIF (€)]]&lt;&gt;0,1,0),0)</f>
        <v>0</v>
      </c>
      <c r="AF46" s="258">
        <f>IF(TabA1[[#This Row],[Stich-
probe]]=0,0,TabA1[[#This Row],[Stich-
probe]]*TabA1[[#This Row],[Differenz
förderfähig/
eingereicht nach Prüfung ÖIF (€)]]/TabA1[[#This Row],[eingereichter
Betrag (€)]]*-1)</f>
        <v>0</v>
      </c>
      <c r="AG46" s="2"/>
    </row>
    <row r="47" spans="2:33" x14ac:dyDescent="0.2">
      <c r="B47" s="2"/>
      <c r="C47" s="251">
        <f>IF(TabA1[[#This Row],[Zufalls-
zahl wenn
lfd. Nr.]]=0,0,IF(RANK(TabA1[[#This Row],[Zufalls-
zahl wenn
lfd. Nr.]],TabA1[Zufalls-
zahl wenn
lfd. Nr.])&lt;=TabA1[[#Totals],[Zufalls-
zahl]],1,0))</f>
        <v>0</v>
      </c>
      <c r="D47" s="310" t="s">
        <v>10</v>
      </c>
      <c r="E47" s="207">
        <v>41</v>
      </c>
      <c r="F47" s="7"/>
      <c r="G47" s="4"/>
      <c r="H47" s="4"/>
      <c r="I47" s="4"/>
      <c r="J47" s="4"/>
      <c r="K47" s="128" cm="1">
        <f t="array" ref="K47">INDEX('Berechnung a.1)'!P:P,ROW('Berechnung a.1)'!P40)*37+41)</f>
        <v>0</v>
      </c>
      <c r="L47" s="216"/>
      <c r="M47" s="252">
        <f>(TabA1[[#This Row],[förderfähiger 
Betrag nach Prüfung ÖIF (€)]]-TabA1[[#This Row],[eingereichter
Betrag (€)]])*IF(TabA1[[#This Row],[Stich-
probe]]&gt;0,1,0)</f>
        <v>0</v>
      </c>
      <c r="N47" s="215"/>
      <c r="O47" s="215"/>
      <c r="P47" s="215"/>
      <c r="Q47" s="253"/>
      <c r="R47" s="215"/>
      <c r="S47" s="6" t="str">
        <f>IF(ISERROR(VLOOKUP(TabA1[[#This Row],[Grund für Differenz]],Datenquelle!$F$3:$G$17,2,FALSE)),"",VLOOKUP(TabA1[[#This Row],[Grund für Differenz]],Datenquelle!$F$3:$G$17,2,FALSE))</f>
        <v/>
      </c>
      <c r="T47" s="253"/>
      <c r="U47" s="254"/>
      <c r="V47" s="254"/>
      <c r="W47" s="254"/>
      <c r="X47" s="254"/>
      <c r="Y47" s="254"/>
      <c r="Z47" s="254"/>
      <c r="AA47" s="253"/>
      <c r="AB47" s="2" t="str">
        <f>IF(OR(TabA1[[#This Row],[eingereichter
Betrag (€)]]=0,TabA1[[#This Row],[eingereichter
Betrag (€)]]=""),"",COUNTA($K$6:$K47)-COUNTIF(($K$6:$K47),0))</f>
        <v/>
      </c>
      <c r="AC47" s="255">
        <f t="shared" ca="1" si="1"/>
        <v>0.55125348327027701</v>
      </c>
      <c r="AD47" s="256">
        <f>IF(TabA1[[#This Row],[Lfd.
Nr. f.
Stich-
probe]]&lt;&gt;"",TabA1[[#This Row],[Zufalls-
zahl]],0)</f>
        <v>0</v>
      </c>
      <c r="AE47" s="257">
        <f>IF(TabA1[[#This Row],[Stich-
probe]]&gt;0,IF(TabA1[[#This Row],[Differenz
förderfähig/
eingereicht nach Prüfung ÖIF (€)]]&lt;&gt;0,1,0),0)</f>
        <v>0</v>
      </c>
      <c r="AF47" s="258">
        <f>IF(TabA1[[#This Row],[Stich-
probe]]=0,0,TabA1[[#This Row],[Stich-
probe]]*TabA1[[#This Row],[Differenz
förderfähig/
eingereicht nach Prüfung ÖIF (€)]]/TabA1[[#This Row],[eingereichter
Betrag (€)]]*-1)</f>
        <v>0</v>
      </c>
      <c r="AG47" s="2"/>
    </row>
    <row r="48" spans="2:33" x14ac:dyDescent="0.2">
      <c r="B48" s="2"/>
      <c r="C48" s="251">
        <f>IF(TabA1[[#This Row],[Zufalls-
zahl wenn
lfd. Nr.]]=0,0,IF(RANK(TabA1[[#This Row],[Zufalls-
zahl wenn
lfd. Nr.]],TabA1[Zufalls-
zahl wenn
lfd. Nr.])&lt;=TabA1[[#Totals],[Zufalls-
zahl]],1,0))</f>
        <v>0</v>
      </c>
      <c r="D48" s="310" t="s">
        <v>10</v>
      </c>
      <c r="E48" s="207">
        <v>42</v>
      </c>
      <c r="F48" s="7"/>
      <c r="G48" s="4"/>
      <c r="H48" s="4"/>
      <c r="I48" s="4"/>
      <c r="J48" s="4"/>
      <c r="K48" s="128" cm="1">
        <f t="array" ref="K48">INDEX('Berechnung a.1)'!P:P,ROW('Berechnung a.1)'!P41)*37+41)</f>
        <v>0</v>
      </c>
      <c r="L48" s="216"/>
      <c r="M48" s="252">
        <f>(TabA1[[#This Row],[förderfähiger 
Betrag nach Prüfung ÖIF (€)]]-TabA1[[#This Row],[eingereichter
Betrag (€)]])*IF(TabA1[[#This Row],[Stich-
probe]]&gt;0,1,0)</f>
        <v>0</v>
      </c>
      <c r="N48" s="215"/>
      <c r="O48" s="215"/>
      <c r="P48" s="215"/>
      <c r="Q48" s="253"/>
      <c r="R48" s="215"/>
      <c r="S48" s="6" t="str">
        <f>IF(ISERROR(VLOOKUP(TabA1[[#This Row],[Grund für Differenz]],Datenquelle!$F$3:$G$17,2,FALSE)),"",VLOOKUP(TabA1[[#This Row],[Grund für Differenz]],Datenquelle!$F$3:$G$17,2,FALSE))</f>
        <v/>
      </c>
      <c r="T48" s="253"/>
      <c r="U48" s="254"/>
      <c r="V48" s="254"/>
      <c r="W48" s="254"/>
      <c r="X48" s="254"/>
      <c r="Y48" s="254"/>
      <c r="Z48" s="254"/>
      <c r="AA48" s="253"/>
      <c r="AB48" s="2" t="str">
        <f>IF(OR(TabA1[[#This Row],[eingereichter
Betrag (€)]]=0,TabA1[[#This Row],[eingereichter
Betrag (€)]]=""),"",COUNTA($K$6:$K48)-COUNTIF(($K$6:$K48),0))</f>
        <v/>
      </c>
      <c r="AC48" s="255">
        <f t="shared" ca="1" si="1"/>
        <v>0.62151218838087818</v>
      </c>
      <c r="AD48" s="256">
        <f>IF(TabA1[[#This Row],[Lfd.
Nr. f.
Stich-
probe]]&lt;&gt;"",TabA1[[#This Row],[Zufalls-
zahl]],0)</f>
        <v>0</v>
      </c>
      <c r="AE48" s="257">
        <f>IF(TabA1[[#This Row],[Stich-
probe]]&gt;0,IF(TabA1[[#This Row],[Differenz
förderfähig/
eingereicht nach Prüfung ÖIF (€)]]&lt;&gt;0,1,0),0)</f>
        <v>0</v>
      </c>
      <c r="AF48" s="258">
        <f>IF(TabA1[[#This Row],[Stich-
probe]]=0,0,TabA1[[#This Row],[Stich-
probe]]*TabA1[[#This Row],[Differenz
förderfähig/
eingereicht nach Prüfung ÖIF (€)]]/TabA1[[#This Row],[eingereichter
Betrag (€)]]*-1)</f>
        <v>0</v>
      </c>
      <c r="AG48" s="2"/>
    </row>
    <row r="49" spans="2:33" x14ac:dyDescent="0.2">
      <c r="B49" s="2"/>
      <c r="C49" s="251">
        <f>IF(TabA1[[#This Row],[Zufalls-
zahl wenn
lfd. Nr.]]=0,0,IF(RANK(TabA1[[#This Row],[Zufalls-
zahl wenn
lfd. Nr.]],TabA1[Zufalls-
zahl wenn
lfd. Nr.])&lt;=TabA1[[#Totals],[Zufalls-
zahl]],1,0))</f>
        <v>0</v>
      </c>
      <c r="D49" s="310" t="s">
        <v>10</v>
      </c>
      <c r="E49" s="207">
        <v>43</v>
      </c>
      <c r="F49" s="7"/>
      <c r="G49" s="4"/>
      <c r="H49" s="4"/>
      <c r="I49" s="4"/>
      <c r="J49" s="4"/>
      <c r="K49" s="128" cm="1">
        <f t="array" ref="K49">INDEX('Berechnung a.1)'!P:P,ROW('Berechnung a.1)'!P42)*37+41)</f>
        <v>0</v>
      </c>
      <c r="L49" s="216"/>
      <c r="M49" s="252">
        <f>(TabA1[[#This Row],[förderfähiger 
Betrag nach Prüfung ÖIF (€)]]-TabA1[[#This Row],[eingereichter
Betrag (€)]])*IF(TabA1[[#This Row],[Stich-
probe]]&gt;0,1,0)</f>
        <v>0</v>
      </c>
      <c r="N49" s="215"/>
      <c r="O49" s="215"/>
      <c r="P49" s="215"/>
      <c r="Q49" s="253"/>
      <c r="R49" s="215"/>
      <c r="S49" s="6" t="str">
        <f>IF(ISERROR(VLOOKUP(TabA1[[#This Row],[Grund für Differenz]],Datenquelle!$F$3:$G$17,2,FALSE)),"",VLOOKUP(TabA1[[#This Row],[Grund für Differenz]],Datenquelle!$F$3:$G$17,2,FALSE))</f>
        <v/>
      </c>
      <c r="T49" s="253"/>
      <c r="U49" s="254"/>
      <c r="V49" s="254"/>
      <c r="W49" s="254"/>
      <c r="X49" s="254"/>
      <c r="Y49" s="254"/>
      <c r="Z49" s="254"/>
      <c r="AA49" s="253"/>
      <c r="AB49" s="2" t="str">
        <f>IF(OR(TabA1[[#This Row],[eingereichter
Betrag (€)]]=0,TabA1[[#This Row],[eingereichter
Betrag (€)]]=""),"",COUNTA($K$6:$K49)-COUNTIF(($K$6:$K49),0))</f>
        <v/>
      </c>
      <c r="AC49" s="255">
        <f t="shared" ca="1" si="1"/>
        <v>0.20605719824235535</v>
      </c>
      <c r="AD49" s="256">
        <f>IF(TabA1[[#This Row],[Lfd.
Nr. f.
Stich-
probe]]&lt;&gt;"",TabA1[[#This Row],[Zufalls-
zahl]],0)</f>
        <v>0</v>
      </c>
      <c r="AE49" s="257">
        <f>IF(TabA1[[#This Row],[Stich-
probe]]&gt;0,IF(TabA1[[#This Row],[Differenz
förderfähig/
eingereicht nach Prüfung ÖIF (€)]]&lt;&gt;0,1,0),0)</f>
        <v>0</v>
      </c>
      <c r="AF49" s="258">
        <f>IF(TabA1[[#This Row],[Stich-
probe]]=0,0,TabA1[[#This Row],[Stich-
probe]]*TabA1[[#This Row],[Differenz
förderfähig/
eingereicht nach Prüfung ÖIF (€)]]/TabA1[[#This Row],[eingereichter
Betrag (€)]]*-1)</f>
        <v>0</v>
      </c>
      <c r="AG49" s="2"/>
    </row>
    <row r="50" spans="2:33" x14ac:dyDescent="0.2">
      <c r="B50" s="2"/>
      <c r="C50" s="251">
        <f>IF(TabA1[[#This Row],[Zufalls-
zahl wenn
lfd. Nr.]]=0,0,IF(RANK(TabA1[[#This Row],[Zufalls-
zahl wenn
lfd. Nr.]],TabA1[Zufalls-
zahl wenn
lfd. Nr.])&lt;=TabA1[[#Totals],[Zufalls-
zahl]],1,0))</f>
        <v>0</v>
      </c>
      <c r="D50" s="310" t="s">
        <v>10</v>
      </c>
      <c r="E50" s="207">
        <v>44</v>
      </c>
      <c r="F50" s="7"/>
      <c r="G50" s="4"/>
      <c r="H50" s="4"/>
      <c r="I50" s="4"/>
      <c r="J50" s="4"/>
      <c r="K50" s="128" cm="1">
        <f t="array" ref="K50">INDEX('Berechnung a.1)'!P:P,ROW('Berechnung a.1)'!P43)*37+41)</f>
        <v>0</v>
      </c>
      <c r="L50" s="216"/>
      <c r="M50" s="252">
        <f>(TabA1[[#This Row],[förderfähiger 
Betrag nach Prüfung ÖIF (€)]]-TabA1[[#This Row],[eingereichter
Betrag (€)]])*IF(TabA1[[#This Row],[Stich-
probe]]&gt;0,1,0)</f>
        <v>0</v>
      </c>
      <c r="N50" s="215"/>
      <c r="O50" s="215"/>
      <c r="P50" s="215"/>
      <c r="Q50" s="253"/>
      <c r="R50" s="215"/>
      <c r="S50" s="6" t="str">
        <f>IF(ISERROR(VLOOKUP(TabA1[[#This Row],[Grund für Differenz]],Datenquelle!$F$3:$G$17,2,FALSE)),"",VLOOKUP(TabA1[[#This Row],[Grund für Differenz]],Datenquelle!$F$3:$G$17,2,FALSE))</f>
        <v/>
      </c>
      <c r="T50" s="253"/>
      <c r="U50" s="254"/>
      <c r="V50" s="254"/>
      <c r="W50" s="254"/>
      <c r="X50" s="254"/>
      <c r="Y50" s="254"/>
      <c r="Z50" s="254"/>
      <c r="AA50" s="253"/>
      <c r="AB50" s="2" t="str">
        <f>IF(OR(TabA1[[#This Row],[eingereichter
Betrag (€)]]=0,TabA1[[#This Row],[eingereichter
Betrag (€)]]=""),"",COUNTA($K$6:$K50)-COUNTIF(($K$6:$K50),0))</f>
        <v/>
      </c>
      <c r="AC50" s="255">
        <f t="shared" ca="1" si="1"/>
        <v>0.50291602856388939</v>
      </c>
      <c r="AD50" s="256">
        <f>IF(TabA1[[#This Row],[Lfd.
Nr. f.
Stich-
probe]]&lt;&gt;"",TabA1[[#This Row],[Zufalls-
zahl]],0)</f>
        <v>0</v>
      </c>
      <c r="AE50" s="257">
        <f>IF(TabA1[[#This Row],[Stich-
probe]]&gt;0,IF(TabA1[[#This Row],[Differenz
förderfähig/
eingereicht nach Prüfung ÖIF (€)]]&lt;&gt;0,1,0),0)</f>
        <v>0</v>
      </c>
      <c r="AF50" s="258">
        <f>IF(TabA1[[#This Row],[Stich-
probe]]=0,0,TabA1[[#This Row],[Stich-
probe]]*TabA1[[#This Row],[Differenz
förderfähig/
eingereicht nach Prüfung ÖIF (€)]]/TabA1[[#This Row],[eingereichter
Betrag (€)]]*-1)</f>
        <v>0</v>
      </c>
      <c r="AG50" s="2"/>
    </row>
    <row r="51" spans="2:33" x14ac:dyDescent="0.2">
      <c r="B51" s="2"/>
      <c r="C51" s="251">
        <f>IF(TabA1[[#This Row],[Zufalls-
zahl wenn
lfd. Nr.]]=0,0,IF(RANK(TabA1[[#This Row],[Zufalls-
zahl wenn
lfd. Nr.]],TabA1[Zufalls-
zahl wenn
lfd. Nr.])&lt;=TabA1[[#Totals],[Zufalls-
zahl]],1,0))</f>
        <v>0</v>
      </c>
      <c r="D51" s="310" t="s">
        <v>10</v>
      </c>
      <c r="E51" s="207">
        <v>45</v>
      </c>
      <c r="F51" s="7"/>
      <c r="G51" s="4"/>
      <c r="H51" s="4"/>
      <c r="I51" s="4"/>
      <c r="J51" s="4"/>
      <c r="K51" s="128" cm="1">
        <f t="array" ref="K51">INDEX('Berechnung a.1)'!P:P,ROW('Berechnung a.1)'!P44)*37+41)</f>
        <v>0</v>
      </c>
      <c r="L51" s="216"/>
      <c r="M51" s="252">
        <f>(TabA1[[#This Row],[förderfähiger 
Betrag nach Prüfung ÖIF (€)]]-TabA1[[#This Row],[eingereichter
Betrag (€)]])*IF(TabA1[[#This Row],[Stich-
probe]]&gt;0,1,0)</f>
        <v>0</v>
      </c>
      <c r="N51" s="215"/>
      <c r="O51" s="215"/>
      <c r="P51" s="215"/>
      <c r="Q51" s="253"/>
      <c r="R51" s="215"/>
      <c r="S51" s="6" t="str">
        <f>IF(ISERROR(VLOOKUP(TabA1[[#This Row],[Grund für Differenz]],Datenquelle!$F$3:$G$17,2,FALSE)),"",VLOOKUP(TabA1[[#This Row],[Grund für Differenz]],Datenquelle!$F$3:$G$17,2,FALSE))</f>
        <v/>
      </c>
      <c r="T51" s="253"/>
      <c r="U51" s="254"/>
      <c r="V51" s="254"/>
      <c r="W51" s="254"/>
      <c r="X51" s="254"/>
      <c r="Y51" s="254"/>
      <c r="Z51" s="254"/>
      <c r="AA51" s="253"/>
      <c r="AB51" s="2" t="str">
        <f>IF(OR(TabA1[[#This Row],[eingereichter
Betrag (€)]]=0,TabA1[[#This Row],[eingereichter
Betrag (€)]]=""),"",COUNTA($K$6:$K51)-COUNTIF(($K$6:$K51),0))</f>
        <v/>
      </c>
      <c r="AC51" s="255">
        <f t="shared" ca="1" si="1"/>
        <v>0.44720504335221312</v>
      </c>
      <c r="AD51" s="256">
        <f>IF(TabA1[[#This Row],[Lfd.
Nr. f.
Stich-
probe]]&lt;&gt;"",TabA1[[#This Row],[Zufalls-
zahl]],0)</f>
        <v>0</v>
      </c>
      <c r="AE51" s="257">
        <f>IF(TabA1[[#This Row],[Stich-
probe]]&gt;0,IF(TabA1[[#This Row],[Differenz
förderfähig/
eingereicht nach Prüfung ÖIF (€)]]&lt;&gt;0,1,0),0)</f>
        <v>0</v>
      </c>
      <c r="AF51" s="258">
        <f>IF(TabA1[[#This Row],[Stich-
probe]]=0,0,TabA1[[#This Row],[Stich-
probe]]*TabA1[[#This Row],[Differenz
förderfähig/
eingereicht nach Prüfung ÖIF (€)]]/TabA1[[#This Row],[eingereichter
Betrag (€)]]*-1)</f>
        <v>0</v>
      </c>
      <c r="AG51" s="2"/>
    </row>
    <row r="52" spans="2:33" x14ac:dyDescent="0.2">
      <c r="B52" s="2"/>
      <c r="C52" s="251">
        <f>IF(TabA1[[#This Row],[Zufalls-
zahl wenn
lfd. Nr.]]=0,0,IF(RANK(TabA1[[#This Row],[Zufalls-
zahl wenn
lfd. Nr.]],TabA1[Zufalls-
zahl wenn
lfd. Nr.])&lt;=TabA1[[#Totals],[Zufalls-
zahl]],1,0))</f>
        <v>0</v>
      </c>
      <c r="D52" s="310" t="s">
        <v>10</v>
      </c>
      <c r="E52" s="207">
        <v>46</v>
      </c>
      <c r="F52" s="7"/>
      <c r="G52" s="4"/>
      <c r="H52" s="4"/>
      <c r="I52" s="4"/>
      <c r="J52" s="4"/>
      <c r="K52" s="128" cm="1">
        <f t="array" ref="K52">INDEX('Berechnung a.1)'!P:P,ROW('Berechnung a.1)'!P45)*37+41)</f>
        <v>0</v>
      </c>
      <c r="L52" s="216"/>
      <c r="M52" s="252">
        <f>(TabA1[[#This Row],[förderfähiger 
Betrag nach Prüfung ÖIF (€)]]-TabA1[[#This Row],[eingereichter
Betrag (€)]])*IF(TabA1[[#This Row],[Stich-
probe]]&gt;0,1,0)</f>
        <v>0</v>
      </c>
      <c r="N52" s="215"/>
      <c r="O52" s="215"/>
      <c r="P52" s="215"/>
      <c r="Q52" s="253"/>
      <c r="R52" s="215"/>
      <c r="S52" s="6" t="str">
        <f>IF(ISERROR(VLOOKUP(TabA1[[#This Row],[Grund für Differenz]],Datenquelle!$F$3:$G$17,2,FALSE)),"",VLOOKUP(TabA1[[#This Row],[Grund für Differenz]],Datenquelle!$F$3:$G$17,2,FALSE))</f>
        <v/>
      </c>
      <c r="T52" s="253"/>
      <c r="U52" s="254"/>
      <c r="V52" s="254"/>
      <c r="W52" s="254"/>
      <c r="X52" s="254"/>
      <c r="Y52" s="254"/>
      <c r="Z52" s="254"/>
      <c r="AA52" s="253"/>
      <c r="AB52" s="2" t="str">
        <f>IF(OR(TabA1[[#This Row],[eingereichter
Betrag (€)]]=0,TabA1[[#This Row],[eingereichter
Betrag (€)]]=""),"",COUNTA($K$6:$K52)-COUNTIF(($K$6:$K52),0))</f>
        <v/>
      </c>
      <c r="AC52" s="255">
        <f t="shared" ca="1" si="1"/>
        <v>0.7183567415495844</v>
      </c>
      <c r="AD52" s="256">
        <f>IF(TabA1[[#This Row],[Lfd.
Nr. f.
Stich-
probe]]&lt;&gt;"",TabA1[[#This Row],[Zufalls-
zahl]],0)</f>
        <v>0</v>
      </c>
      <c r="AE52" s="257">
        <f>IF(TabA1[[#This Row],[Stich-
probe]]&gt;0,IF(TabA1[[#This Row],[Differenz
förderfähig/
eingereicht nach Prüfung ÖIF (€)]]&lt;&gt;0,1,0),0)</f>
        <v>0</v>
      </c>
      <c r="AF52" s="258">
        <f>IF(TabA1[[#This Row],[Stich-
probe]]=0,0,TabA1[[#This Row],[Stich-
probe]]*TabA1[[#This Row],[Differenz
förderfähig/
eingereicht nach Prüfung ÖIF (€)]]/TabA1[[#This Row],[eingereichter
Betrag (€)]]*-1)</f>
        <v>0</v>
      </c>
      <c r="AG52" s="2"/>
    </row>
    <row r="53" spans="2:33" x14ac:dyDescent="0.2">
      <c r="B53" s="2"/>
      <c r="C53" s="251">
        <f>IF(TabA1[[#This Row],[Zufalls-
zahl wenn
lfd. Nr.]]=0,0,IF(RANK(TabA1[[#This Row],[Zufalls-
zahl wenn
lfd. Nr.]],TabA1[Zufalls-
zahl wenn
lfd. Nr.])&lt;=TabA1[[#Totals],[Zufalls-
zahl]],1,0))</f>
        <v>0</v>
      </c>
      <c r="D53" s="310" t="s">
        <v>10</v>
      </c>
      <c r="E53" s="207">
        <v>47</v>
      </c>
      <c r="F53" s="7"/>
      <c r="G53" s="4"/>
      <c r="H53" s="4"/>
      <c r="I53" s="4"/>
      <c r="J53" s="4"/>
      <c r="K53" s="128" cm="1">
        <f t="array" ref="K53">INDEX('Berechnung a.1)'!P:P,ROW('Berechnung a.1)'!P46)*37+41)</f>
        <v>0</v>
      </c>
      <c r="L53" s="216"/>
      <c r="M53" s="252">
        <f>(TabA1[[#This Row],[förderfähiger 
Betrag nach Prüfung ÖIF (€)]]-TabA1[[#This Row],[eingereichter
Betrag (€)]])*IF(TabA1[[#This Row],[Stich-
probe]]&gt;0,1,0)</f>
        <v>0</v>
      </c>
      <c r="N53" s="215"/>
      <c r="O53" s="215"/>
      <c r="P53" s="215"/>
      <c r="Q53" s="253"/>
      <c r="R53" s="215"/>
      <c r="S53" s="6" t="str">
        <f>IF(ISERROR(VLOOKUP(TabA1[[#This Row],[Grund für Differenz]],Datenquelle!$F$3:$G$17,2,FALSE)),"",VLOOKUP(TabA1[[#This Row],[Grund für Differenz]],Datenquelle!$F$3:$G$17,2,FALSE))</f>
        <v/>
      </c>
      <c r="T53" s="253"/>
      <c r="U53" s="254"/>
      <c r="V53" s="254"/>
      <c r="W53" s="254"/>
      <c r="X53" s="254"/>
      <c r="Y53" s="254"/>
      <c r="Z53" s="254"/>
      <c r="AA53" s="253"/>
      <c r="AB53" s="2" t="str">
        <f>IF(OR(TabA1[[#This Row],[eingereichter
Betrag (€)]]=0,TabA1[[#This Row],[eingereichter
Betrag (€)]]=""),"",COUNTA($K$6:$K53)-COUNTIF(($K$6:$K53),0))</f>
        <v/>
      </c>
      <c r="AC53" s="255">
        <f t="shared" ca="1" si="1"/>
        <v>0.18173285685163376</v>
      </c>
      <c r="AD53" s="256">
        <f>IF(TabA1[[#This Row],[Lfd.
Nr. f.
Stich-
probe]]&lt;&gt;"",TabA1[[#This Row],[Zufalls-
zahl]],0)</f>
        <v>0</v>
      </c>
      <c r="AE53" s="257">
        <f>IF(TabA1[[#This Row],[Stich-
probe]]&gt;0,IF(TabA1[[#This Row],[Differenz
förderfähig/
eingereicht nach Prüfung ÖIF (€)]]&lt;&gt;0,1,0),0)</f>
        <v>0</v>
      </c>
      <c r="AF53" s="258">
        <f>IF(TabA1[[#This Row],[Stich-
probe]]=0,0,TabA1[[#This Row],[Stich-
probe]]*TabA1[[#This Row],[Differenz
förderfähig/
eingereicht nach Prüfung ÖIF (€)]]/TabA1[[#This Row],[eingereichter
Betrag (€)]]*-1)</f>
        <v>0</v>
      </c>
      <c r="AG53" s="2"/>
    </row>
    <row r="54" spans="2:33" x14ac:dyDescent="0.2">
      <c r="B54" s="2"/>
      <c r="C54" s="251">
        <f>IF(TabA1[[#This Row],[Zufalls-
zahl wenn
lfd. Nr.]]=0,0,IF(RANK(TabA1[[#This Row],[Zufalls-
zahl wenn
lfd. Nr.]],TabA1[Zufalls-
zahl wenn
lfd. Nr.])&lt;=TabA1[[#Totals],[Zufalls-
zahl]],1,0))</f>
        <v>0</v>
      </c>
      <c r="D54" s="310" t="s">
        <v>10</v>
      </c>
      <c r="E54" s="207">
        <v>48</v>
      </c>
      <c r="F54" s="7"/>
      <c r="G54" s="4"/>
      <c r="H54" s="4"/>
      <c r="I54" s="4"/>
      <c r="J54" s="4"/>
      <c r="K54" s="128" cm="1">
        <f t="array" ref="K54">INDEX('Berechnung a.1)'!P:P,ROW('Berechnung a.1)'!P47)*37+41)</f>
        <v>0</v>
      </c>
      <c r="L54" s="216"/>
      <c r="M54" s="252">
        <f>(TabA1[[#This Row],[förderfähiger 
Betrag nach Prüfung ÖIF (€)]]-TabA1[[#This Row],[eingereichter
Betrag (€)]])*IF(TabA1[[#This Row],[Stich-
probe]]&gt;0,1,0)</f>
        <v>0</v>
      </c>
      <c r="N54" s="215"/>
      <c r="O54" s="215"/>
      <c r="P54" s="215"/>
      <c r="Q54" s="253"/>
      <c r="R54" s="215"/>
      <c r="S54" s="6" t="str">
        <f>IF(ISERROR(VLOOKUP(TabA1[[#This Row],[Grund für Differenz]],Datenquelle!$F$3:$G$17,2,FALSE)),"",VLOOKUP(TabA1[[#This Row],[Grund für Differenz]],Datenquelle!$F$3:$G$17,2,FALSE))</f>
        <v/>
      </c>
      <c r="T54" s="253"/>
      <c r="U54" s="254"/>
      <c r="V54" s="254"/>
      <c r="W54" s="254"/>
      <c r="X54" s="254"/>
      <c r="Y54" s="254"/>
      <c r="Z54" s="254"/>
      <c r="AA54" s="253"/>
      <c r="AB54" s="2" t="str">
        <f>IF(OR(TabA1[[#This Row],[eingereichter
Betrag (€)]]=0,TabA1[[#This Row],[eingereichter
Betrag (€)]]=""),"",COUNTA($K$6:$K54)-COUNTIF(($K$6:$K54),0))</f>
        <v/>
      </c>
      <c r="AC54" s="255">
        <f t="shared" ca="1" si="1"/>
        <v>0.80063703407218523</v>
      </c>
      <c r="AD54" s="256">
        <f>IF(TabA1[[#This Row],[Lfd.
Nr. f.
Stich-
probe]]&lt;&gt;"",TabA1[[#This Row],[Zufalls-
zahl]],0)</f>
        <v>0</v>
      </c>
      <c r="AE54" s="257">
        <f>IF(TabA1[[#This Row],[Stich-
probe]]&gt;0,IF(TabA1[[#This Row],[Differenz
förderfähig/
eingereicht nach Prüfung ÖIF (€)]]&lt;&gt;0,1,0),0)</f>
        <v>0</v>
      </c>
      <c r="AF54" s="258">
        <f>IF(TabA1[[#This Row],[Stich-
probe]]=0,0,TabA1[[#This Row],[Stich-
probe]]*TabA1[[#This Row],[Differenz
förderfähig/
eingereicht nach Prüfung ÖIF (€)]]/TabA1[[#This Row],[eingereichter
Betrag (€)]]*-1)</f>
        <v>0</v>
      </c>
      <c r="AG54" s="2"/>
    </row>
    <row r="55" spans="2:33" x14ac:dyDescent="0.2">
      <c r="B55" s="2"/>
      <c r="C55" s="251">
        <f>IF(TabA1[[#This Row],[Zufalls-
zahl wenn
lfd. Nr.]]=0,0,IF(RANK(TabA1[[#This Row],[Zufalls-
zahl wenn
lfd. Nr.]],TabA1[Zufalls-
zahl wenn
lfd. Nr.])&lt;=TabA1[[#Totals],[Zufalls-
zahl]],1,0))</f>
        <v>0</v>
      </c>
      <c r="D55" s="310" t="s">
        <v>10</v>
      </c>
      <c r="E55" s="207">
        <v>49</v>
      </c>
      <c r="F55" s="7"/>
      <c r="G55" s="4"/>
      <c r="H55" s="4"/>
      <c r="I55" s="4"/>
      <c r="J55" s="4"/>
      <c r="K55" s="128" cm="1">
        <f t="array" ref="K55">INDEX('Berechnung a.1)'!P:P,ROW('Berechnung a.1)'!P48)*37+41)</f>
        <v>0</v>
      </c>
      <c r="L55" s="216"/>
      <c r="M55" s="252">
        <f>(TabA1[[#This Row],[förderfähiger 
Betrag nach Prüfung ÖIF (€)]]-TabA1[[#This Row],[eingereichter
Betrag (€)]])*IF(TabA1[[#This Row],[Stich-
probe]]&gt;0,1,0)</f>
        <v>0</v>
      </c>
      <c r="N55" s="215"/>
      <c r="O55" s="215"/>
      <c r="P55" s="215"/>
      <c r="Q55" s="253"/>
      <c r="R55" s="215"/>
      <c r="S55" s="6" t="str">
        <f>IF(ISERROR(VLOOKUP(TabA1[[#This Row],[Grund für Differenz]],Datenquelle!$F$3:$G$17,2,FALSE)),"",VLOOKUP(TabA1[[#This Row],[Grund für Differenz]],Datenquelle!$F$3:$G$17,2,FALSE))</f>
        <v/>
      </c>
      <c r="T55" s="253"/>
      <c r="U55" s="254"/>
      <c r="V55" s="254"/>
      <c r="W55" s="254"/>
      <c r="X55" s="254"/>
      <c r="Y55" s="254"/>
      <c r="Z55" s="254"/>
      <c r="AA55" s="253"/>
      <c r="AB55" s="2" t="str">
        <f>IF(OR(TabA1[[#This Row],[eingereichter
Betrag (€)]]=0,TabA1[[#This Row],[eingereichter
Betrag (€)]]=""),"",COUNTA($K$6:$K55)-COUNTIF(($K$6:$K55),0))</f>
        <v/>
      </c>
      <c r="AC55" s="255">
        <f t="shared" ca="1" si="1"/>
        <v>0.29556108416660132</v>
      </c>
      <c r="AD55" s="256">
        <f>IF(TabA1[[#This Row],[Lfd.
Nr. f.
Stich-
probe]]&lt;&gt;"",TabA1[[#This Row],[Zufalls-
zahl]],0)</f>
        <v>0</v>
      </c>
      <c r="AE55" s="257">
        <f>IF(TabA1[[#This Row],[Stich-
probe]]&gt;0,IF(TabA1[[#This Row],[Differenz
förderfähig/
eingereicht nach Prüfung ÖIF (€)]]&lt;&gt;0,1,0),0)</f>
        <v>0</v>
      </c>
      <c r="AF55" s="258">
        <f>IF(TabA1[[#This Row],[Stich-
probe]]=0,0,TabA1[[#This Row],[Stich-
probe]]*TabA1[[#This Row],[Differenz
förderfähig/
eingereicht nach Prüfung ÖIF (€)]]/TabA1[[#This Row],[eingereichter
Betrag (€)]]*-1)</f>
        <v>0</v>
      </c>
      <c r="AG55" s="2"/>
    </row>
    <row r="56" spans="2:33" x14ac:dyDescent="0.2">
      <c r="B56" s="2"/>
      <c r="C56" s="251">
        <f>IF(TabA1[[#This Row],[Zufalls-
zahl wenn
lfd. Nr.]]=0,0,IF(RANK(TabA1[[#This Row],[Zufalls-
zahl wenn
lfd. Nr.]],TabA1[Zufalls-
zahl wenn
lfd. Nr.])&lt;=TabA1[[#Totals],[Zufalls-
zahl]],1,0))</f>
        <v>0</v>
      </c>
      <c r="D56" s="310" t="s">
        <v>10</v>
      </c>
      <c r="E56" s="207">
        <v>50</v>
      </c>
      <c r="F56" s="7"/>
      <c r="G56" s="4"/>
      <c r="H56" s="4"/>
      <c r="I56" s="4"/>
      <c r="J56" s="4"/>
      <c r="K56" s="128" cm="1">
        <f t="array" ref="K56">INDEX('Berechnung a.1)'!P:P,ROW('Berechnung a.1)'!P49)*37+41)</f>
        <v>0</v>
      </c>
      <c r="L56" s="216"/>
      <c r="M56" s="252">
        <f>(TabA1[[#This Row],[förderfähiger 
Betrag nach Prüfung ÖIF (€)]]-TabA1[[#This Row],[eingereichter
Betrag (€)]])*IF(TabA1[[#This Row],[Stich-
probe]]&gt;0,1,0)</f>
        <v>0</v>
      </c>
      <c r="N56" s="215"/>
      <c r="O56" s="215"/>
      <c r="P56" s="215"/>
      <c r="Q56" s="253"/>
      <c r="R56" s="215"/>
      <c r="S56" s="6" t="str">
        <f>IF(ISERROR(VLOOKUP(TabA1[[#This Row],[Grund für Differenz]],Datenquelle!$F$3:$G$17,2,FALSE)),"",VLOOKUP(TabA1[[#This Row],[Grund für Differenz]],Datenquelle!$F$3:$G$17,2,FALSE))</f>
        <v/>
      </c>
      <c r="T56" s="253"/>
      <c r="U56" s="259"/>
      <c r="V56" s="259"/>
      <c r="W56" s="259"/>
      <c r="X56" s="259"/>
      <c r="Y56" s="259"/>
      <c r="Z56" s="259"/>
      <c r="AA56" s="253"/>
      <c r="AB56" s="2" t="str">
        <f>IF(OR(TabA1[[#This Row],[eingereichter
Betrag (€)]]=0,TabA1[[#This Row],[eingereichter
Betrag (€)]]=""),"",COUNTA($K$6:$K56)-COUNTIF(($K$6:$K56),0))</f>
        <v/>
      </c>
      <c r="AC56" s="255">
        <f t="shared" ca="1" si="1"/>
        <v>0.25583851225520005</v>
      </c>
      <c r="AD56" s="256">
        <f>IF(TabA1[[#This Row],[Lfd.
Nr. f.
Stich-
probe]]&lt;&gt;"",TabA1[[#This Row],[Zufalls-
zahl]],0)</f>
        <v>0</v>
      </c>
      <c r="AE56" s="257">
        <f>IF(TabA1[[#This Row],[Stich-
probe]]&gt;0,IF(TabA1[[#This Row],[Differenz
förderfähig/
eingereicht nach Prüfung ÖIF (€)]]&lt;&gt;0,1,0),0)</f>
        <v>0</v>
      </c>
      <c r="AF56" s="258">
        <f>IF(TabA1[[#This Row],[Stich-
probe]]=0,0,TabA1[[#This Row],[Stich-
probe]]*TabA1[[#This Row],[Differenz
förderfähig/
eingereicht nach Prüfung ÖIF (€)]]/TabA1[[#This Row],[eingereichter
Betrag (€)]]*-1)</f>
        <v>0</v>
      </c>
      <c r="AG56" s="2"/>
    </row>
    <row r="57" spans="2:33" x14ac:dyDescent="0.2">
      <c r="B57" s="2"/>
      <c r="C57" s="251">
        <f>IF(TabA1[[#This Row],[Zufalls-
zahl wenn
lfd. Nr.]]=0,0,IF(RANK(TabA1[[#This Row],[Zufalls-
zahl wenn
lfd. Nr.]],TabA1[Zufalls-
zahl wenn
lfd. Nr.])&lt;=TabA1[[#Totals],[Zufalls-
zahl]],1,0))</f>
        <v>0</v>
      </c>
      <c r="D57" s="310" t="s">
        <v>10</v>
      </c>
      <c r="E57" s="207">
        <v>51</v>
      </c>
      <c r="F57" s="7"/>
      <c r="G57" s="4"/>
      <c r="H57" s="4"/>
      <c r="I57" s="4"/>
      <c r="J57" s="4"/>
      <c r="K57" s="128" cm="1">
        <f t="array" ref="K57">INDEX('Berechnung a.1)'!P:P,ROW('Berechnung a.1)'!P50)*37+41)</f>
        <v>0</v>
      </c>
      <c r="L57" s="216"/>
      <c r="M57" s="252">
        <f>(TabA1[[#This Row],[förderfähiger 
Betrag nach Prüfung ÖIF (€)]]-TabA1[[#This Row],[eingereichter
Betrag (€)]])*IF(TabA1[[#This Row],[Stich-
probe]]&gt;0,1,0)</f>
        <v>0</v>
      </c>
      <c r="N57" s="215"/>
      <c r="O57" s="215"/>
      <c r="P57" s="215"/>
      <c r="Q57" s="253"/>
      <c r="R57" s="215"/>
      <c r="S57" s="6" t="str">
        <f>IF(ISERROR(VLOOKUP(TabA1[[#This Row],[Grund für Differenz]],Datenquelle!$F$3:$G$17,2,FALSE)),"",VLOOKUP(TabA1[[#This Row],[Grund für Differenz]],Datenquelle!$F$3:$G$17,2,FALSE))</f>
        <v/>
      </c>
      <c r="T57" s="253"/>
      <c r="U57" s="259"/>
      <c r="V57" s="259"/>
      <c r="W57" s="259"/>
      <c r="X57" s="259"/>
      <c r="Y57" s="259"/>
      <c r="Z57" s="259"/>
      <c r="AA57" s="253"/>
      <c r="AB57" s="251" t="str">
        <f>IF(OR(TabA1[[#This Row],[eingereichter
Betrag (€)]]=0,TabA1[[#This Row],[eingereichter
Betrag (€)]]=""),"",COUNTA($K$6:$K57)-COUNTIF(($K$6:$K57),0))</f>
        <v/>
      </c>
      <c r="AC57" s="255">
        <f t="shared" ca="1" si="1"/>
        <v>0.62274004286481277</v>
      </c>
      <c r="AD57" s="256">
        <f>IF(TabA1[[#This Row],[Lfd.
Nr. f.
Stich-
probe]]&lt;&gt;"",TabA1[[#This Row],[Zufalls-
zahl]],0)</f>
        <v>0</v>
      </c>
      <c r="AE57" s="257">
        <f>IF(TabA1[[#This Row],[Stich-
probe]]&gt;0,IF(TabA1[[#This Row],[Differenz
förderfähig/
eingereicht nach Prüfung ÖIF (€)]]&lt;&gt;0,1,0),0)</f>
        <v>0</v>
      </c>
      <c r="AF57" s="258">
        <f>IF(TabA1[[#This Row],[Stich-
probe]]=0,0,TabA1[[#This Row],[Stich-
probe]]*TabA1[[#This Row],[Differenz
förderfähig/
eingereicht nach Prüfung ÖIF (€)]]/TabA1[[#This Row],[eingereichter
Betrag (€)]]*-1)</f>
        <v>0</v>
      </c>
      <c r="AG57" s="2"/>
    </row>
    <row r="58" spans="2:33" x14ac:dyDescent="0.2">
      <c r="B58" s="2"/>
      <c r="C58" s="251">
        <f>IF(TabA1[[#This Row],[Zufalls-
zahl wenn
lfd. Nr.]]=0,0,IF(RANK(TabA1[[#This Row],[Zufalls-
zahl wenn
lfd. Nr.]],TabA1[Zufalls-
zahl wenn
lfd. Nr.])&lt;=TabA1[[#Totals],[Zufalls-
zahl]],1,0))</f>
        <v>0</v>
      </c>
      <c r="D58" s="310" t="s">
        <v>10</v>
      </c>
      <c r="E58" s="207">
        <v>52</v>
      </c>
      <c r="F58" s="7"/>
      <c r="G58" s="4"/>
      <c r="H58" s="4"/>
      <c r="I58" s="4"/>
      <c r="J58" s="4"/>
      <c r="K58" s="128" cm="1">
        <f t="array" ref="K58">INDEX('Berechnung a.1)'!P:P,ROW('Berechnung a.1)'!P51)*37+41)</f>
        <v>0</v>
      </c>
      <c r="L58" s="216"/>
      <c r="M58" s="252">
        <f>(TabA1[[#This Row],[förderfähiger 
Betrag nach Prüfung ÖIF (€)]]-TabA1[[#This Row],[eingereichter
Betrag (€)]])*IF(TabA1[[#This Row],[Stich-
probe]]&gt;0,1,0)</f>
        <v>0</v>
      </c>
      <c r="N58" s="215"/>
      <c r="O58" s="215"/>
      <c r="P58" s="215"/>
      <c r="Q58" s="253"/>
      <c r="R58" s="215"/>
      <c r="S58" s="6" t="str">
        <f>IF(ISERROR(VLOOKUP(TabA1[[#This Row],[Grund für Differenz]],Datenquelle!$F$3:$G$17,2,FALSE)),"",VLOOKUP(TabA1[[#This Row],[Grund für Differenz]],Datenquelle!$F$3:$G$17,2,FALSE))</f>
        <v/>
      </c>
      <c r="T58" s="253"/>
      <c r="U58" s="259"/>
      <c r="V58" s="259"/>
      <c r="W58" s="259"/>
      <c r="X58" s="259"/>
      <c r="Y58" s="259"/>
      <c r="Z58" s="259"/>
      <c r="AA58" s="253"/>
      <c r="AB58" s="251" t="str">
        <f>IF(OR(TabA1[[#This Row],[eingereichter
Betrag (€)]]=0,TabA1[[#This Row],[eingereichter
Betrag (€)]]=""),"",COUNTA($K$6:$K58)-COUNTIF(($K$6:$K58),0))</f>
        <v/>
      </c>
      <c r="AC58" s="255">
        <f t="shared" ca="1" si="1"/>
        <v>0.11260977331361766</v>
      </c>
      <c r="AD58" s="256">
        <f>IF(TabA1[[#This Row],[Lfd.
Nr. f.
Stich-
probe]]&lt;&gt;"",TabA1[[#This Row],[Zufalls-
zahl]],0)</f>
        <v>0</v>
      </c>
      <c r="AE58" s="257">
        <f>IF(TabA1[[#This Row],[Stich-
probe]]&gt;0,IF(TabA1[[#This Row],[Differenz
förderfähig/
eingereicht nach Prüfung ÖIF (€)]]&lt;&gt;0,1,0),0)</f>
        <v>0</v>
      </c>
      <c r="AF58" s="258">
        <f>IF(TabA1[[#This Row],[Stich-
probe]]=0,0,TabA1[[#This Row],[Stich-
probe]]*TabA1[[#This Row],[Differenz
förderfähig/
eingereicht nach Prüfung ÖIF (€)]]/TabA1[[#This Row],[eingereichter
Betrag (€)]]*-1)</f>
        <v>0</v>
      </c>
      <c r="AG58" s="2"/>
    </row>
    <row r="59" spans="2:33" x14ac:dyDescent="0.2">
      <c r="B59" s="2"/>
      <c r="C59" s="251">
        <f>IF(TabA1[[#This Row],[Zufalls-
zahl wenn
lfd. Nr.]]=0,0,IF(RANK(TabA1[[#This Row],[Zufalls-
zahl wenn
lfd. Nr.]],TabA1[Zufalls-
zahl wenn
lfd. Nr.])&lt;=TabA1[[#Totals],[Zufalls-
zahl]],1,0))</f>
        <v>0</v>
      </c>
      <c r="D59" s="310" t="s">
        <v>10</v>
      </c>
      <c r="E59" s="207">
        <v>53</v>
      </c>
      <c r="F59" s="7"/>
      <c r="G59" s="4"/>
      <c r="H59" s="4"/>
      <c r="I59" s="4"/>
      <c r="J59" s="4"/>
      <c r="K59" s="128" cm="1">
        <f t="array" ref="K59">INDEX('Berechnung a.1)'!P:P,ROW('Berechnung a.1)'!P52)*37+41)</f>
        <v>0</v>
      </c>
      <c r="L59" s="216"/>
      <c r="M59" s="252">
        <f>(TabA1[[#This Row],[förderfähiger 
Betrag nach Prüfung ÖIF (€)]]-TabA1[[#This Row],[eingereichter
Betrag (€)]])*IF(TabA1[[#This Row],[Stich-
probe]]&gt;0,1,0)</f>
        <v>0</v>
      </c>
      <c r="N59" s="215"/>
      <c r="O59" s="215"/>
      <c r="P59" s="215"/>
      <c r="Q59" s="253"/>
      <c r="R59" s="215"/>
      <c r="S59" s="6" t="str">
        <f>IF(ISERROR(VLOOKUP(TabA1[[#This Row],[Grund für Differenz]],Datenquelle!$F$3:$G$17,2,FALSE)),"",VLOOKUP(TabA1[[#This Row],[Grund für Differenz]],Datenquelle!$F$3:$G$17,2,FALSE))</f>
        <v/>
      </c>
      <c r="T59" s="253"/>
      <c r="U59" s="259"/>
      <c r="V59" s="259"/>
      <c r="W59" s="259"/>
      <c r="X59" s="259"/>
      <c r="Y59" s="259"/>
      <c r="Z59" s="259"/>
      <c r="AA59" s="253"/>
      <c r="AB59" s="251" t="str">
        <f>IF(OR(TabA1[[#This Row],[eingereichter
Betrag (€)]]=0,TabA1[[#This Row],[eingereichter
Betrag (€)]]=""),"",COUNTA($K$6:$K59)-COUNTIF(($K$6:$K59),0))</f>
        <v/>
      </c>
      <c r="AC59" s="255">
        <f t="shared" ca="1" si="1"/>
        <v>0.86815505316383057</v>
      </c>
      <c r="AD59" s="256">
        <f>IF(TabA1[[#This Row],[Lfd.
Nr. f.
Stich-
probe]]&lt;&gt;"",TabA1[[#This Row],[Zufalls-
zahl]],0)</f>
        <v>0</v>
      </c>
      <c r="AE59" s="257">
        <f>IF(TabA1[[#This Row],[Stich-
probe]]&gt;0,IF(TabA1[[#This Row],[Differenz
förderfähig/
eingereicht nach Prüfung ÖIF (€)]]&lt;&gt;0,1,0),0)</f>
        <v>0</v>
      </c>
      <c r="AF59" s="258">
        <f>IF(TabA1[[#This Row],[Stich-
probe]]=0,0,TabA1[[#This Row],[Stich-
probe]]*TabA1[[#This Row],[Differenz
förderfähig/
eingereicht nach Prüfung ÖIF (€)]]/TabA1[[#This Row],[eingereichter
Betrag (€)]]*-1)</f>
        <v>0</v>
      </c>
      <c r="AG59" s="2"/>
    </row>
    <row r="60" spans="2:33" x14ac:dyDescent="0.2">
      <c r="B60" s="2"/>
      <c r="C60" s="251">
        <f>IF(TabA1[[#This Row],[Zufalls-
zahl wenn
lfd. Nr.]]=0,0,IF(RANK(TabA1[[#This Row],[Zufalls-
zahl wenn
lfd. Nr.]],TabA1[Zufalls-
zahl wenn
lfd. Nr.])&lt;=TabA1[[#Totals],[Zufalls-
zahl]],1,0))</f>
        <v>0</v>
      </c>
      <c r="D60" s="310" t="s">
        <v>10</v>
      </c>
      <c r="E60" s="207">
        <v>54</v>
      </c>
      <c r="F60" s="7"/>
      <c r="G60" s="4"/>
      <c r="H60" s="4"/>
      <c r="I60" s="4"/>
      <c r="J60" s="4"/>
      <c r="K60" s="128" cm="1">
        <f t="array" ref="K60">INDEX('Berechnung a.1)'!P:P,ROW('Berechnung a.1)'!P53)*37+41)</f>
        <v>0</v>
      </c>
      <c r="L60" s="216"/>
      <c r="M60" s="252">
        <f>(TabA1[[#This Row],[förderfähiger 
Betrag nach Prüfung ÖIF (€)]]-TabA1[[#This Row],[eingereichter
Betrag (€)]])*IF(TabA1[[#This Row],[Stich-
probe]]&gt;0,1,0)</f>
        <v>0</v>
      </c>
      <c r="N60" s="215"/>
      <c r="O60" s="215"/>
      <c r="P60" s="215"/>
      <c r="Q60" s="253"/>
      <c r="R60" s="215"/>
      <c r="S60" s="6" t="str">
        <f>IF(ISERROR(VLOOKUP(TabA1[[#This Row],[Grund für Differenz]],Datenquelle!$F$3:$G$17,2,FALSE)),"",VLOOKUP(TabA1[[#This Row],[Grund für Differenz]],Datenquelle!$F$3:$G$17,2,FALSE))</f>
        <v/>
      </c>
      <c r="T60" s="253"/>
      <c r="U60" s="259"/>
      <c r="V60" s="259"/>
      <c r="W60" s="259"/>
      <c r="X60" s="259"/>
      <c r="Y60" s="259"/>
      <c r="Z60" s="259"/>
      <c r="AA60" s="253"/>
      <c r="AB60" s="251" t="str">
        <f>IF(OR(TabA1[[#This Row],[eingereichter
Betrag (€)]]=0,TabA1[[#This Row],[eingereichter
Betrag (€)]]=""),"",COUNTA($K$6:$K60)-COUNTIF(($K$6:$K60),0))</f>
        <v/>
      </c>
      <c r="AC60" s="255">
        <f t="shared" ca="1" si="1"/>
        <v>0.57472689535724308</v>
      </c>
      <c r="AD60" s="256">
        <f>IF(TabA1[[#This Row],[Lfd.
Nr. f.
Stich-
probe]]&lt;&gt;"",TabA1[[#This Row],[Zufalls-
zahl]],0)</f>
        <v>0</v>
      </c>
      <c r="AE60" s="257">
        <f>IF(TabA1[[#This Row],[Stich-
probe]]&gt;0,IF(TabA1[[#This Row],[Differenz
förderfähig/
eingereicht nach Prüfung ÖIF (€)]]&lt;&gt;0,1,0),0)</f>
        <v>0</v>
      </c>
      <c r="AF60" s="258">
        <f>IF(TabA1[[#This Row],[Stich-
probe]]=0,0,TabA1[[#This Row],[Stich-
probe]]*TabA1[[#This Row],[Differenz
förderfähig/
eingereicht nach Prüfung ÖIF (€)]]/TabA1[[#This Row],[eingereichter
Betrag (€)]]*-1)</f>
        <v>0</v>
      </c>
      <c r="AG60" s="2"/>
    </row>
    <row r="61" spans="2:33" x14ac:dyDescent="0.2">
      <c r="B61" s="2"/>
      <c r="C61" s="251">
        <f>IF(TabA1[[#This Row],[Zufalls-
zahl wenn
lfd. Nr.]]=0,0,IF(RANK(TabA1[[#This Row],[Zufalls-
zahl wenn
lfd. Nr.]],TabA1[Zufalls-
zahl wenn
lfd. Nr.])&lt;=TabA1[[#Totals],[Zufalls-
zahl]],1,0))</f>
        <v>0</v>
      </c>
      <c r="D61" s="310" t="s">
        <v>10</v>
      </c>
      <c r="E61" s="207">
        <v>55</v>
      </c>
      <c r="F61" s="7"/>
      <c r="G61" s="4"/>
      <c r="H61" s="4"/>
      <c r="I61" s="4"/>
      <c r="J61" s="4"/>
      <c r="K61" s="128" cm="1">
        <f t="array" ref="K61">INDEX('Berechnung a.1)'!P:P,ROW('Berechnung a.1)'!P54)*37+41)</f>
        <v>0</v>
      </c>
      <c r="L61" s="216"/>
      <c r="M61" s="252">
        <f>(TabA1[[#This Row],[förderfähiger 
Betrag nach Prüfung ÖIF (€)]]-TabA1[[#This Row],[eingereichter
Betrag (€)]])*IF(TabA1[[#This Row],[Stich-
probe]]&gt;0,1,0)</f>
        <v>0</v>
      </c>
      <c r="N61" s="215"/>
      <c r="O61" s="215"/>
      <c r="P61" s="215"/>
      <c r="Q61" s="253"/>
      <c r="R61" s="215"/>
      <c r="S61" s="6" t="str">
        <f>IF(ISERROR(VLOOKUP(TabA1[[#This Row],[Grund für Differenz]],Datenquelle!$F$3:$G$17,2,FALSE)),"",VLOOKUP(TabA1[[#This Row],[Grund für Differenz]],Datenquelle!$F$3:$G$17,2,FALSE))</f>
        <v/>
      </c>
      <c r="T61" s="253"/>
      <c r="U61" s="259"/>
      <c r="V61" s="259"/>
      <c r="W61" s="259"/>
      <c r="X61" s="259"/>
      <c r="Y61" s="259"/>
      <c r="Z61" s="259"/>
      <c r="AA61" s="253"/>
      <c r="AB61" s="251" t="str">
        <f>IF(OR(TabA1[[#This Row],[eingereichter
Betrag (€)]]=0,TabA1[[#This Row],[eingereichter
Betrag (€)]]=""),"",COUNTA($K$6:$K61)-COUNTIF(($K$6:$K61),0))</f>
        <v/>
      </c>
      <c r="AC61" s="255">
        <f t="shared" ca="1" si="1"/>
        <v>0.82195936348580023</v>
      </c>
      <c r="AD61" s="256">
        <f>IF(TabA1[[#This Row],[Lfd.
Nr. f.
Stich-
probe]]&lt;&gt;"",TabA1[[#This Row],[Zufalls-
zahl]],0)</f>
        <v>0</v>
      </c>
      <c r="AE61" s="257">
        <f>IF(TabA1[[#This Row],[Stich-
probe]]&gt;0,IF(TabA1[[#This Row],[Differenz
förderfähig/
eingereicht nach Prüfung ÖIF (€)]]&lt;&gt;0,1,0),0)</f>
        <v>0</v>
      </c>
      <c r="AF61" s="258">
        <f>IF(TabA1[[#This Row],[Stich-
probe]]=0,0,TabA1[[#This Row],[Stich-
probe]]*TabA1[[#This Row],[Differenz
förderfähig/
eingereicht nach Prüfung ÖIF (€)]]/TabA1[[#This Row],[eingereichter
Betrag (€)]]*-1)</f>
        <v>0</v>
      </c>
      <c r="AG61" s="2"/>
    </row>
    <row r="62" spans="2:33" x14ac:dyDescent="0.2">
      <c r="B62" s="2"/>
      <c r="C62" s="251">
        <f>IF(TabA1[[#This Row],[Zufalls-
zahl wenn
lfd. Nr.]]=0,0,IF(RANK(TabA1[[#This Row],[Zufalls-
zahl wenn
lfd. Nr.]],TabA1[Zufalls-
zahl wenn
lfd. Nr.])&lt;=TabA1[[#Totals],[Zufalls-
zahl]],1,0))</f>
        <v>0</v>
      </c>
      <c r="D62" s="310" t="s">
        <v>10</v>
      </c>
      <c r="E62" s="207">
        <v>56</v>
      </c>
      <c r="F62" s="7"/>
      <c r="G62" s="4"/>
      <c r="H62" s="4"/>
      <c r="I62" s="4"/>
      <c r="J62" s="4"/>
      <c r="K62" s="128" cm="1">
        <f t="array" ref="K62">INDEX('Berechnung a.1)'!P:P,ROW('Berechnung a.1)'!P55)*37+41)</f>
        <v>0</v>
      </c>
      <c r="L62" s="216"/>
      <c r="M62" s="252">
        <f>(TabA1[[#This Row],[förderfähiger 
Betrag nach Prüfung ÖIF (€)]]-TabA1[[#This Row],[eingereichter
Betrag (€)]])*IF(TabA1[[#This Row],[Stich-
probe]]&gt;0,1,0)</f>
        <v>0</v>
      </c>
      <c r="N62" s="215"/>
      <c r="O62" s="215"/>
      <c r="P62" s="215"/>
      <c r="Q62" s="253"/>
      <c r="R62" s="215"/>
      <c r="S62" s="6" t="str">
        <f>IF(ISERROR(VLOOKUP(TabA1[[#This Row],[Grund für Differenz]],Datenquelle!$F$3:$G$17,2,FALSE)),"",VLOOKUP(TabA1[[#This Row],[Grund für Differenz]],Datenquelle!$F$3:$G$17,2,FALSE))</f>
        <v/>
      </c>
      <c r="T62" s="253"/>
      <c r="U62" s="259"/>
      <c r="V62" s="259"/>
      <c r="W62" s="259"/>
      <c r="X62" s="259"/>
      <c r="Y62" s="259"/>
      <c r="Z62" s="259"/>
      <c r="AA62" s="253"/>
      <c r="AB62" s="251" t="str">
        <f>IF(OR(TabA1[[#This Row],[eingereichter
Betrag (€)]]=0,TabA1[[#This Row],[eingereichter
Betrag (€)]]=""),"",COUNTA($K$6:$K62)-COUNTIF(($K$6:$K62),0))</f>
        <v/>
      </c>
      <c r="AC62" s="255">
        <f t="shared" ca="1" si="1"/>
        <v>0.95993204593538117</v>
      </c>
      <c r="AD62" s="256">
        <f>IF(TabA1[[#This Row],[Lfd.
Nr. f.
Stich-
probe]]&lt;&gt;"",TabA1[[#This Row],[Zufalls-
zahl]],0)</f>
        <v>0</v>
      </c>
      <c r="AE62" s="257">
        <f>IF(TabA1[[#This Row],[Stich-
probe]]&gt;0,IF(TabA1[[#This Row],[Differenz
förderfähig/
eingereicht nach Prüfung ÖIF (€)]]&lt;&gt;0,1,0),0)</f>
        <v>0</v>
      </c>
      <c r="AF62" s="258">
        <f>IF(TabA1[[#This Row],[Stich-
probe]]=0,0,TabA1[[#This Row],[Stich-
probe]]*TabA1[[#This Row],[Differenz
förderfähig/
eingereicht nach Prüfung ÖIF (€)]]/TabA1[[#This Row],[eingereichter
Betrag (€)]]*-1)</f>
        <v>0</v>
      </c>
      <c r="AG62" s="2"/>
    </row>
    <row r="63" spans="2:33" x14ac:dyDescent="0.2">
      <c r="B63" s="2"/>
      <c r="C63" s="251">
        <f>IF(TabA1[[#This Row],[Zufalls-
zahl wenn
lfd. Nr.]]=0,0,IF(RANK(TabA1[[#This Row],[Zufalls-
zahl wenn
lfd. Nr.]],TabA1[Zufalls-
zahl wenn
lfd. Nr.])&lt;=TabA1[[#Totals],[Zufalls-
zahl]],1,0))</f>
        <v>0</v>
      </c>
      <c r="D63" s="310" t="s">
        <v>10</v>
      </c>
      <c r="E63" s="207">
        <v>57</v>
      </c>
      <c r="F63" s="7"/>
      <c r="G63" s="4"/>
      <c r="H63" s="4"/>
      <c r="I63" s="4"/>
      <c r="J63" s="4"/>
      <c r="K63" s="128" cm="1">
        <f t="array" ref="K63">INDEX('Berechnung a.1)'!P:P,ROW('Berechnung a.1)'!P56)*37+41)</f>
        <v>0</v>
      </c>
      <c r="L63" s="216"/>
      <c r="M63" s="252">
        <f>(TabA1[[#This Row],[förderfähiger 
Betrag nach Prüfung ÖIF (€)]]-TabA1[[#This Row],[eingereichter
Betrag (€)]])*IF(TabA1[[#This Row],[Stich-
probe]]&gt;0,1,0)</f>
        <v>0</v>
      </c>
      <c r="N63" s="215"/>
      <c r="O63" s="215"/>
      <c r="P63" s="215"/>
      <c r="Q63" s="253"/>
      <c r="R63" s="215"/>
      <c r="S63" s="6" t="str">
        <f>IF(ISERROR(VLOOKUP(TabA1[[#This Row],[Grund für Differenz]],Datenquelle!$F$3:$G$17,2,FALSE)),"",VLOOKUP(TabA1[[#This Row],[Grund für Differenz]],Datenquelle!$F$3:$G$17,2,FALSE))</f>
        <v/>
      </c>
      <c r="T63" s="253"/>
      <c r="U63" s="259"/>
      <c r="V63" s="259"/>
      <c r="W63" s="259"/>
      <c r="X63" s="259"/>
      <c r="Y63" s="259"/>
      <c r="Z63" s="259"/>
      <c r="AA63" s="253"/>
      <c r="AB63" s="251" t="str">
        <f>IF(OR(TabA1[[#This Row],[eingereichter
Betrag (€)]]=0,TabA1[[#This Row],[eingereichter
Betrag (€)]]=""),"",COUNTA($K$6:$K63)-COUNTIF(($K$6:$K63),0))</f>
        <v/>
      </c>
      <c r="AC63" s="255">
        <f t="shared" ca="1" si="1"/>
        <v>0.93405538417336309</v>
      </c>
      <c r="AD63" s="256">
        <f>IF(TabA1[[#This Row],[Lfd.
Nr. f.
Stich-
probe]]&lt;&gt;"",TabA1[[#This Row],[Zufalls-
zahl]],0)</f>
        <v>0</v>
      </c>
      <c r="AE63" s="257">
        <f>IF(TabA1[[#This Row],[Stich-
probe]]&gt;0,IF(TabA1[[#This Row],[Differenz
förderfähig/
eingereicht nach Prüfung ÖIF (€)]]&lt;&gt;0,1,0),0)</f>
        <v>0</v>
      </c>
      <c r="AF63" s="258">
        <f>IF(TabA1[[#This Row],[Stich-
probe]]=0,0,TabA1[[#This Row],[Stich-
probe]]*TabA1[[#This Row],[Differenz
förderfähig/
eingereicht nach Prüfung ÖIF (€)]]/TabA1[[#This Row],[eingereichter
Betrag (€)]]*-1)</f>
        <v>0</v>
      </c>
      <c r="AG63" s="2"/>
    </row>
    <row r="64" spans="2:33" x14ac:dyDescent="0.2">
      <c r="B64" s="2"/>
      <c r="C64" s="251">
        <f>IF(TabA1[[#This Row],[Zufalls-
zahl wenn
lfd. Nr.]]=0,0,IF(RANK(TabA1[[#This Row],[Zufalls-
zahl wenn
lfd. Nr.]],TabA1[Zufalls-
zahl wenn
lfd. Nr.])&lt;=TabA1[[#Totals],[Zufalls-
zahl]],1,0))</f>
        <v>0</v>
      </c>
      <c r="D64" s="310" t="s">
        <v>10</v>
      </c>
      <c r="E64" s="207">
        <v>58</v>
      </c>
      <c r="F64" s="7"/>
      <c r="G64" s="4"/>
      <c r="H64" s="4"/>
      <c r="I64" s="4"/>
      <c r="J64" s="4"/>
      <c r="K64" s="128" cm="1">
        <f t="array" ref="K64">INDEX('Berechnung a.1)'!P:P,ROW('Berechnung a.1)'!P57)*37+41)</f>
        <v>0</v>
      </c>
      <c r="L64" s="216"/>
      <c r="M64" s="252">
        <f>(TabA1[[#This Row],[förderfähiger 
Betrag nach Prüfung ÖIF (€)]]-TabA1[[#This Row],[eingereichter
Betrag (€)]])*IF(TabA1[[#This Row],[Stich-
probe]]&gt;0,1,0)</f>
        <v>0</v>
      </c>
      <c r="N64" s="215"/>
      <c r="O64" s="215"/>
      <c r="P64" s="215"/>
      <c r="Q64" s="253"/>
      <c r="R64" s="215"/>
      <c r="S64" s="6" t="str">
        <f>IF(ISERROR(VLOOKUP(TabA1[[#This Row],[Grund für Differenz]],Datenquelle!$F$3:$G$17,2,FALSE)),"",VLOOKUP(TabA1[[#This Row],[Grund für Differenz]],Datenquelle!$F$3:$G$17,2,FALSE))</f>
        <v/>
      </c>
      <c r="T64" s="253"/>
      <c r="U64" s="259"/>
      <c r="V64" s="259"/>
      <c r="W64" s="259"/>
      <c r="X64" s="259"/>
      <c r="Y64" s="259"/>
      <c r="Z64" s="259"/>
      <c r="AA64" s="253"/>
      <c r="AB64" s="251" t="str">
        <f>IF(OR(TabA1[[#This Row],[eingereichter
Betrag (€)]]=0,TabA1[[#This Row],[eingereichter
Betrag (€)]]=""),"",COUNTA($K$6:$K64)-COUNTIF(($K$6:$K64),0))</f>
        <v/>
      </c>
      <c r="AC64" s="255">
        <f t="shared" ca="1" si="1"/>
        <v>0.87995126779104316</v>
      </c>
      <c r="AD64" s="256">
        <f>IF(TabA1[[#This Row],[Lfd.
Nr. f.
Stich-
probe]]&lt;&gt;"",TabA1[[#This Row],[Zufalls-
zahl]],0)</f>
        <v>0</v>
      </c>
      <c r="AE64" s="257">
        <f>IF(TabA1[[#This Row],[Stich-
probe]]&gt;0,IF(TabA1[[#This Row],[Differenz
förderfähig/
eingereicht nach Prüfung ÖIF (€)]]&lt;&gt;0,1,0),0)</f>
        <v>0</v>
      </c>
      <c r="AF64" s="258">
        <f>IF(TabA1[[#This Row],[Stich-
probe]]=0,0,TabA1[[#This Row],[Stich-
probe]]*TabA1[[#This Row],[Differenz
förderfähig/
eingereicht nach Prüfung ÖIF (€)]]/TabA1[[#This Row],[eingereichter
Betrag (€)]]*-1)</f>
        <v>0</v>
      </c>
      <c r="AG64" s="2"/>
    </row>
    <row r="65" spans="1:54" x14ac:dyDescent="0.2">
      <c r="B65" s="2"/>
      <c r="C65" s="251">
        <f>IF(TabA1[[#This Row],[Zufalls-
zahl wenn
lfd. Nr.]]=0,0,IF(RANK(TabA1[[#This Row],[Zufalls-
zahl wenn
lfd. Nr.]],TabA1[Zufalls-
zahl wenn
lfd. Nr.])&lt;=TabA1[[#Totals],[Zufalls-
zahl]],1,0))</f>
        <v>0</v>
      </c>
      <c r="D65" s="310" t="s">
        <v>10</v>
      </c>
      <c r="E65" s="207">
        <v>59</v>
      </c>
      <c r="F65" s="7"/>
      <c r="G65" s="4"/>
      <c r="H65" s="4"/>
      <c r="I65" s="4"/>
      <c r="J65" s="4"/>
      <c r="K65" s="128" cm="1">
        <f t="array" ref="K65">INDEX('Berechnung a.1)'!P:P,ROW('Berechnung a.1)'!P58)*37+41)</f>
        <v>0</v>
      </c>
      <c r="L65" s="216"/>
      <c r="M65" s="252">
        <f>(TabA1[[#This Row],[förderfähiger 
Betrag nach Prüfung ÖIF (€)]]-TabA1[[#This Row],[eingereichter
Betrag (€)]])*IF(TabA1[[#This Row],[Stich-
probe]]&gt;0,1,0)</f>
        <v>0</v>
      </c>
      <c r="N65" s="215"/>
      <c r="O65" s="215"/>
      <c r="P65" s="215"/>
      <c r="Q65" s="253"/>
      <c r="R65" s="215"/>
      <c r="S65" s="6" t="str">
        <f>IF(ISERROR(VLOOKUP(TabA1[[#This Row],[Grund für Differenz]],Datenquelle!$F$3:$G$17,2,FALSE)),"",VLOOKUP(TabA1[[#This Row],[Grund für Differenz]],Datenquelle!$F$3:$G$17,2,FALSE))</f>
        <v/>
      </c>
      <c r="T65" s="253"/>
      <c r="U65" s="259"/>
      <c r="V65" s="259"/>
      <c r="W65" s="259"/>
      <c r="X65" s="259"/>
      <c r="Y65" s="259"/>
      <c r="Z65" s="259"/>
      <c r="AA65" s="253"/>
      <c r="AB65" s="251" t="str">
        <f>IF(OR(TabA1[[#This Row],[eingereichter
Betrag (€)]]=0,TabA1[[#This Row],[eingereichter
Betrag (€)]]=""),"",COUNTA($K$6:$K65)-COUNTIF(($K$6:$K65),0))</f>
        <v/>
      </c>
      <c r="AC65" s="255">
        <f t="shared" ca="1" si="1"/>
        <v>3.7639515812310509E-2</v>
      </c>
      <c r="AD65" s="256">
        <f>IF(TabA1[[#This Row],[Lfd.
Nr. f.
Stich-
probe]]&lt;&gt;"",TabA1[[#This Row],[Zufalls-
zahl]],0)</f>
        <v>0</v>
      </c>
      <c r="AE65" s="257">
        <f>IF(TabA1[[#This Row],[Stich-
probe]]&gt;0,IF(TabA1[[#This Row],[Differenz
förderfähig/
eingereicht nach Prüfung ÖIF (€)]]&lt;&gt;0,1,0),0)</f>
        <v>0</v>
      </c>
      <c r="AF65" s="258">
        <f>IF(TabA1[[#This Row],[Stich-
probe]]=0,0,TabA1[[#This Row],[Stich-
probe]]*TabA1[[#This Row],[Differenz
förderfähig/
eingereicht nach Prüfung ÖIF (€)]]/TabA1[[#This Row],[eingereichter
Betrag (€)]]*-1)</f>
        <v>0</v>
      </c>
      <c r="AG65" s="2"/>
    </row>
    <row r="66" spans="1:54" x14ac:dyDescent="0.2">
      <c r="B66" s="2"/>
      <c r="C66" s="251">
        <f>IF(TabA1[[#This Row],[Zufalls-
zahl wenn
lfd. Nr.]]=0,0,IF(RANK(TabA1[[#This Row],[Zufalls-
zahl wenn
lfd. Nr.]],TabA1[Zufalls-
zahl wenn
lfd. Nr.])&lt;=TabA1[[#Totals],[Zufalls-
zahl]],1,0))</f>
        <v>0</v>
      </c>
      <c r="D66" s="310" t="s">
        <v>10</v>
      </c>
      <c r="E66" s="207">
        <v>60</v>
      </c>
      <c r="F66" s="7"/>
      <c r="G66" s="4"/>
      <c r="H66" s="4"/>
      <c r="I66" s="4"/>
      <c r="J66" s="4"/>
      <c r="K66" s="128" cm="1">
        <f t="array" ref="K66">INDEX('Berechnung a.1)'!P:P,ROW('Berechnung a.1)'!P59)*37+41)</f>
        <v>0</v>
      </c>
      <c r="L66" s="216"/>
      <c r="M66" s="252">
        <f>(TabA1[[#This Row],[förderfähiger 
Betrag nach Prüfung ÖIF (€)]]-TabA1[[#This Row],[eingereichter
Betrag (€)]])*IF(TabA1[[#This Row],[Stich-
probe]]&gt;0,1,0)</f>
        <v>0</v>
      </c>
      <c r="N66" s="215"/>
      <c r="O66" s="215"/>
      <c r="P66" s="215"/>
      <c r="Q66" s="253"/>
      <c r="R66" s="215"/>
      <c r="S66" s="6" t="str">
        <f>IF(ISERROR(VLOOKUP(TabA1[[#This Row],[Grund für Differenz]],Datenquelle!$F$3:$G$17,2,FALSE)),"",VLOOKUP(TabA1[[#This Row],[Grund für Differenz]],Datenquelle!$F$3:$G$17,2,FALSE))</f>
        <v/>
      </c>
      <c r="T66" s="253"/>
      <c r="U66" s="259"/>
      <c r="V66" s="259"/>
      <c r="W66" s="259"/>
      <c r="X66" s="259"/>
      <c r="Y66" s="259"/>
      <c r="Z66" s="259"/>
      <c r="AA66" s="253"/>
      <c r="AB66" s="251" t="str">
        <f>IF(OR(TabA1[[#This Row],[eingereichter
Betrag (€)]]=0,TabA1[[#This Row],[eingereichter
Betrag (€)]]=""),"",COUNTA($K$6:$K66)-COUNTIF(($K$6:$K66),0))</f>
        <v/>
      </c>
      <c r="AC66" s="255">
        <f t="shared" ca="1" si="1"/>
        <v>0.16694170666237773</v>
      </c>
      <c r="AD66" s="256">
        <f>IF(TabA1[[#This Row],[Lfd.
Nr. f.
Stich-
probe]]&lt;&gt;"",TabA1[[#This Row],[Zufalls-
zahl]],0)</f>
        <v>0</v>
      </c>
      <c r="AE66" s="257">
        <f>IF(TabA1[[#This Row],[Stich-
probe]]&gt;0,IF(TabA1[[#This Row],[Differenz
förderfähig/
eingereicht nach Prüfung ÖIF (€)]]&lt;&gt;0,1,0),0)</f>
        <v>0</v>
      </c>
      <c r="AF66" s="258">
        <f>IF(TabA1[[#This Row],[Stich-
probe]]=0,0,TabA1[[#This Row],[Stich-
probe]]*TabA1[[#This Row],[Differenz
förderfähig/
eingereicht nach Prüfung ÖIF (€)]]/TabA1[[#This Row],[eingereichter
Betrag (€)]]*-1)</f>
        <v>0</v>
      </c>
      <c r="AG66" s="2"/>
    </row>
    <row r="67" spans="1:54" x14ac:dyDescent="0.2">
      <c r="B67" s="2"/>
      <c r="C67" s="251">
        <f>IF(TabA1[[#This Row],[Zufalls-
zahl wenn
lfd. Nr.]]=0,0,IF(RANK(TabA1[[#This Row],[Zufalls-
zahl wenn
lfd. Nr.]],TabA1[Zufalls-
zahl wenn
lfd. Nr.])&lt;=TabA1[[#Totals],[Zufalls-
zahl]],1,0))</f>
        <v>0</v>
      </c>
      <c r="D67" s="310" t="s">
        <v>10</v>
      </c>
      <c r="E67" s="207">
        <v>61</v>
      </c>
      <c r="F67" s="7"/>
      <c r="G67" s="4"/>
      <c r="H67" s="4"/>
      <c r="I67" s="4"/>
      <c r="J67" s="4"/>
      <c r="K67" s="128" cm="1">
        <f t="array" ref="K67">INDEX('Berechnung a.1)'!P:P,ROW('Berechnung a.1)'!P60)*37+41)</f>
        <v>0</v>
      </c>
      <c r="L67" s="216"/>
      <c r="M67" s="252">
        <f>(TabA1[[#This Row],[förderfähiger 
Betrag nach Prüfung ÖIF (€)]]-TabA1[[#This Row],[eingereichter
Betrag (€)]])*IF(TabA1[[#This Row],[Stich-
probe]]&gt;0,1,0)</f>
        <v>0</v>
      </c>
      <c r="N67" s="215"/>
      <c r="O67" s="215"/>
      <c r="P67" s="215"/>
      <c r="Q67" s="253"/>
      <c r="R67" s="215"/>
      <c r="S67" s="6" t="str">
        <f>IF(ISERROR(VLOOKUP(TabA1[[#This Row],[Grund für Differenz]],Datenquelle!$F$3:$G$17,2,FALSE)),"",VLOOKUP(TabA1[[#This Row],[Grund für Differenz]],Datenquelle!$F$3:$G$17,2,FALSE))</f>
        <v/>
      </c>
      <c r="T67" s="253"/>
      <c r="U67" s="259"/>
      <c r="V67" s="259"/>
      <c r="W67" s="259"/>
      <c r="X67" s="259"/>
      <c r="Y67" s="259"/>
      <c r="Z67" s="259"/>
      <c r="AA67" s="253"/>
      <c r="AB67" s="251" t="str">
        <f>IF(OR(TabA1[[#This Row],[eingereichter
Betrag (€)]]=0,TabA1[[#This Row],[eingereichter
Betrag (€)]]=""),"",COUNTA($K$6:$K67)-COUNTIF(($K$6:$K67),0))</f>
        <v/>
      </c>
      <c r="AC67" s="255">
        <f t="shared" ca="1" si="1"/>
        <v>0.99811553866412406</v>
      </c>
      <c r="AD67" s="256">
        <f>IF(TabA1[[#This Row],[Lfd.
Nr. f.
Stich-
probe]]&lt;&gt;"",TabA1[[#This Row],[Zufalls-
zahl]],0)</f>
        <v>0</v>
      </c>
      <c r="AE67" s="257">
        <f>IF(TabA1[[#This Row],[Stich-
probe]]&gt;0,IF(TabA1[[#This Row],[Differenz
förderfähig/
eingereicht nach Prüfung ÖIF (€)]]&lt;&gt;0,1,0),0)</f>
        <v>0</v>
      </c>
      <c r="AF67" s="258">
        <f>IF(TabA1[[#This Row],[Stich-
probe]]=0,0,TabA1[[#This Row],[Stich-
probe]]*TabA1[[#This Row],[Differenz
förderfähig/
eingereicht nach Prüfung ÖIF (€)]]/TabA1[[#This Row],[eingereichter
Betrag (€)]]*-1)</f>
        <v>0</v>
      </c>
      <c r="AG67" s="2"/>
    </row>
    <row r="68" spans="1:54" x14ac:dyDescent="0.2">
      <c r="B68" s="2"/>
      <c r="C68" s="251">
        <f>IF(TabA1[[#This Row],[Zufalls-
zahl wenn
lfd. Nr.]]=0,0,IF(RANK(TabA1[[#This Row],[Zufalls-
zahl wenn
lfd. Nr.]],TabA1[Zufalls-
zahl wenn
lfd. Nr.])&lt;=TabA1[[#Totals],[Zufalls-
zahl]],1,0))</f>
        <v>0</v>
      </c>
      <c r="D68" s="310" t="s">
        <v>10</v>
      </c>
      <c r="E68" s="207">
        <v>62</v>
      </c>
      <c r="F68" s="7"/>
      <c r="G68" s="4"/>
      <c r="H68" s="4"/>
      <c r="I68" s="4"/>
      <c r="J68" s="4"/>
      <c r="K68" s="128" cm="1">
        <f t="array" ref="K68">INDEX('Berechnung a.1)'!P:P,ROW('Berechnung a.1)'!P61)*37+41)</f>
        <v>0</v>
      </c>
      <c r="L68" s="216"/>
      <c r="M68" s="252">
        <f>(TabA1[[#This Row],[förderfähiger 
Betrag nach Prüfung ÖIF (€)]]-TabA1[[#This Row],[eingereichter
Betrag (€)]])*IF(TabA1[[#This Row],[Stich-
probe]]&gt;0,1,0)</f>
        <v>0</v>
      </c>
      <c r="N68" s="215"/>
      <c r="O68" s="215"/>
      <c r="P68" s="215"/>
      <c r="Q68" s="253"/>
      <c r="R68" s="215"/>
      <c r="S68" s="6" t="str">
        <f>IF(ISERROR(VLOOKUP(TabA1[[#This Row],[Grund für Differenz]],Datenquelle!$F$3:$G$17,2,FALSE)),"",VLOOKUP(TabA1[[#This Row],[Grund für Differenz]],Datenquelle!$F$3:$G$17,2,FALSE))</f>
        <v/>
      </c>
      <c r="T68" s="253"/>
      <c r="U68" s="259"/>
      <c r="V68" s="259"/>
      <c r="W68" s="259"/>
      <c r="X68" s="259"/>
      <c r="Y68" s="259"/>
      <c r="Z68" s="259"/>
      <c r="AA68" s="253"/>
      <c r="AB68" s="251" t="str">
        <f>IF(OR(TabA1[[#This Row],[eingereichter
Betrag (€)]]=0,TabA1[[#This Row],[eingereichter
Betrag (€)]]=""),"",COUNTA($K$6:$K68)-COUNTIF(($K$6:$K68),0))</f>
        <v/>
      </c>
      <c r="AC68" s="255">
        <f t="shared" ca="1" si="1"/>
        <v>0.53640930791706321</v>
      </c>
      <c r="AD68" s="256">
        <f>IF(TabA1[[#This Row],[Lfd.
Nr. f.
Stich-
probe]]&lt;&gt;"",TabA1[[#This Row],[Zufalls-
zahl]],0)</f>
        <v>0</v>
      </c>
      <c r="AE68" s="257">
        <f>IF(TabA1[[#This Row],[Stich-
probe]]&gt;0,IF(TabA1[[#This Row],[Differenz
förderfähig/
eingereicht nach Prüfung ÖIF (€)]]&lt;&gt;0,1,0),0)</f>
        <v>0</v>
      </c>
      <c r="AF68" s="258">
        <f>IF(TabA1[[#This Row],[Stich-
probe]]=0,0,TabA1[[#This Row],[Stich-
probe]]*TabA1[[#This Row],[Differenz
förderfähig/
eingereicht nach Prüfung ÖIF (€)]]/TabA1[[#This Row],[eingereichter
Betrag (€)]]*-1)</f>
        <v>0</v>
      </c>
      <c r="AG68" s="2"/>
    </row>
    <row r="69" spans="1:54" x14ac:dyDescent="0.2">
      <c r="B69" s="2"/>
      <c r="C69" s="251">
        <f>IF(TabA1[[#This Row],[Zufalls-
zahl wenn
lfd. Nr.]]=0,0,IF(RANK(TabA1[[#This Row],[Zufalls-
zahl wenn
lfd. Nr.]],TabA1[Zufalls-
zahl wenn
lfd. Nr.])&lt;=TabA1[[#Totals],[Zufalls-
zahl]],1,0))</f>
        <v>0</v>
      </c>
      <c r="D69" s="310" t="s">
        <v>10</v>
      </c>
      <c r="E69" s="207">
        <v>63</v>
      </c>
      <c r="F69" s="7"/>
      <c r="G69" s="4"/>
      <c r="H69" s="4"/>
      <c r="I69" s="4"/>
      <c r="J69" s="4"/>
      <c r="K69" s="128" cm="1">
        <f t="array" ref="K69">INDEX('Berechnung a.1)'!P:P,ROW('Berechnung a.1)'!P62)*37+41)</f>
        <v>0</v>
      </c>
      <c r="L69" s="216"/>
      <c r="M69" s="252">
        <f>(TabA1[[#This Row],[förderfähiger 
Betrag nach Prüfung ÖIF (€)]]-TabA1[[#This Row],[eingereichter
Betrag (€)]])*IF(TabA1[[#This Row],[Stich-
probe]]&gt;0,1,0)</f>
        <v>0</v>
      </c>
      <c r="N69" s="215"/>
      <c r="O69" s="215"/>
      <c r="P69" s="215"/>
      <c r="Q69" s="253"/>
      <c r="R69" s="215"/>
      <c r="S69" s="6" t="str">
        <f>IF(ISERROR(VLOOKUP(TabA1[[#This Row],[Grund für Differenz]],Datenquelle!$F$3:$G$17,2,FALSE)),"",VLOOKUP(TabA1[[#This Row],[Grund für Differenz]],Datenquelle!$F$3:$G$17,2,FALSE))</f>
        <v/>
      </c>
      <c r="T69" s="253"/>
      <c r="U69" s="259"/>
      <c r="V69" s="259"/>
      <c r="W69" s="259"/>
      <c r="X69" s="259"/>
      <c r="Y69" s="259"/>
      <c r="Z69" s="259"/>
      <c r="AA69" s="253"/>
      <c r="AB69" s="251" t="str">
        <f>IF(OR(TabA1[[#This Row],[eingereichter
Betrag (€)]]=0,TabA1[[#This Row],[eingereichter
Betrag (€)]]=""),"",COUNTA($K$6:$K69)-COUNTIF(($K$6:$K69),0))</f>
        <v/>
      </c>
      <c r="AC69" s="255">
        <f t="shared" ca="1" si="1"/>
        <v>0.81920405129993423</v>
      </c>
      <c r="AD69" s="256">
        <f>IF(TabA1[[#This Row],[Lfd.
Nr. f.
Stich-
probe]]&lt;&gt;"",TabA1[[#This Row],[Zufalls-
zahl]],0)</f>
        <v>0</v>
      </c>
      <c r="AE69" s="257">
        <f>IF(TabA1[[#This Row],[Stich-
probe]]&gt;0,IF(TabA1[[#This Row],[Differenz
förderfähig/
eingereicht nach Prüfung ÖIF (€)]]&lt;&gt;0,1,0),0)</f>
        <v>0</v>
      </c>
      <c r="AF69" s="258">
        <f>IF(TabA1[[#This Row],[Stich-
probe]]=0,0,TabA1[[#This Row],[Stich-
probe]]*TabA1[[#This Row],[Differenz
förderfähig/
eingereicht nach Prüfung ÖIF (€)]]/TabA1[[#This Row],[eingereichter
Betrag (€)]]*-1)</f>
        <v>0</v>
      </c>
      <c r="AG69" s="2"/>
    </row>
    <row r="70" spans="1:54" x14ac:dyDescent="0.2">
      <c r="B70" s="2"/>
      <c r="C70" s="251">
        <f>IF(TabA1[[#This Row],[Zufalls-
zahl wenn
lfd. Nr.]]=0,0,IF(RANK(TabA1[[#This Row],[Zufalls-
zahl wenn
lfd. Nr.]],TabA1[Zufalls-
zahl wenn
lfd. Nr.])&lt;=TabA1[[#Totals],[Zufalls-
zahl]],1,0))</f>
        <v>0</v>
      </c>
      <c r="D70" s="310" t="s">
        <v>10</v>
      </c>
      <c r="E70" s="207">
        <v>64</v>
      </c>
      <c r="F70" s="7"/>
      <c r="G70" s="4"/>
      <c r="H70" s="4"/>
      <c r="I70" s="4"/>
      <c r="J70" s="4"/>
      <c r="K70" s="128" cm="1">
        <f t="array" ref="K70">INDEX('Berechnung a.1)'!P:P,ROW('Berechnung a.1)'!P63)*37+41)</f>
        <v>0</v>
      </c>
      <c r="L70" s="216"/>
      <c r="M70" s="252">
        <f>(TabA1[[#This Row],[förderfähiger 
Betrag nach Prüfung ÖIF (€)]]-TabA1[[#This Row],[eingereichter
Betrag (€)]])*IF(TabA1[[#This Row],[Stich-
probe]]&gt;0,1,0)</f>
        <v>0</v>
      </c>
      <c r="N70" s="215"/>
      <c r="O70" s="215"/>
      <c r="P70" s="215"/>
      <c r="Q70" s="253"/>
      <c r="R70" s="215"/>
      <c r="S70" s="6" t="str">
        <f>IF(ISERROR(VLOOKUP(TabA1[[#This Row],[Grund für Differenz]],Datenquelle!$F$3:$G$17,2,FALSE)),"",VLOOKUP(TabA1[[#This Row],[Grund für Differenz]],Datenquelle!$F$3:$G$17,2,FALSE))</f>
        <v/>
      </c>
      <c r="T70" s="253"/>
      <c r="U70" s="259"/>
      <c r="V70" s="259"/>
      <c r="W70" s="259"/>
      <c r="X70" s="259"/>
      <c r="Y70" s="259"/>
      <c r="Z70" s="259"/>
      <c r="AA70" s="253"/>
      <c r="AB70" s="251" t="str">
        <f>IF(OR(TabA1[[#This Row],[eingereichter
Betrag (€)]]=0,TabA1[[#This Row],[eingereichter
Betrag (€)]]=""),"",COUNTA($K$6:$K70)-COUNTIF(($K$6:$K70),0))</f>
        <v/>
      </c>
      <c r="AC70" s="255">
        <f t="shared" ref="AC70:AC101" ca="1" si="2">RAND()</f>
        <v>0.49100030075183554</v>
      </c>
      <c r="AD70" s="256">
        <f>IF(TabA1[[#This Row],[Lfd.
Nr. f.
Stich-
probe]]&lt;&gt;"",TabA1[[#This Row],[Zufalls-
zahl]],0)</f>
        <v>0</v>
      </c>
      <c r="AE70" s="257">
        <f>IF(TabA1[[#This Row],[Stich-
probe]]&gt;0,IF(TabA1[[#This Row],[Differenz
förderfähig/
eingereicht nach Prüfung ÖIF (€)]]&lt;&gt;0,1,0),0)</f>
        <v>0</v>
      </c>
      <c r="AF70" s="258">
        <f>IF(TabA1[[#This Row],[Stich-
probe]]=0,0,TabA1[[#This Row],[Stich-
probe]]*TabA1[[#This Row],[Differenz
förderfähig/
eingereicht nach Prüfung ÖIF (€)]]/TabA1[[#This Row],[eingereichter
Betrag (€)]]*-1)</f>
        <v>0</v>
      </c>
      <c r="AG70" s="2"/>
    </row>
    <row r="71" spans="1:54" x14ac:dyDescent="0.2">
      <c r="B71" s="2"/>
      <c r="C71" s="251">
        <f>IF(TabA1[[#This Row],[Zufalls-
zahl wenn
lfd. Nr.]]=0,0,IF(RANK(TabA1[[#This Row],[Zufalls-
zahl wenn
lfd. Nr.]],TabA1[Zufalls-
zahl wenn
lfd. Nr.])&lt;=TabA1[[#Totals],[Zufalls-
zahl]],1,0))</f>
        <v>0</v>
      </c>
      <c r="D71" s="310" t="s">
        <v>10</v>
      </c>
      <c r="E71" s="207">
        <v>65</v>
      </c>
      <c r="F71" s="7"/>
      <c r="G71" s="4"/>
      <c r="H71" s="4"/>
      <c r="I71" s="4"/>
      <c r="J71" s="4"/>
      <c r="K71" s="128" cm="1">
        <f t="array" ref="K71">INDEX('Berechnung a.1)'!P:P,ROW('Berechnung a.1)'!P64)*37+41)</f>
        <v>0</v>
      </c>
      <c r="L71" s="216"/>
      <c r="M71" s="252">
        <f>(TabA1[[#This Row],[förderfähiger 
Betrag nach Prüfung ÖIF (€)]]-TabA1[[#This Row],[eingereichter
Betrag (€)]])*IF(TabA1[[#This Row],[Stich-
probe]]&gt;0,1,0)</f>
        <v>0</v>
      </c>
      <c r="N71" s="215"/>
      <c r="O71" s="215"/>
      <c r="P71" s="215"/>
      <c r="Q71" s="253"/>
      <c r="R71" s="215"/>
      <c r="S71" s="6" t="str">
        <f>IF(ISERROR(VLOOKUP(TabA1[[#This Row],[Grund für Differenz]],Datenquelle!$F$3:$G$17,2,FALSE)),"",VLOOKUP(TabA1[[#This Row],[Grund für Differenz]],Datenquelle!$F$3:$G$17,2,FALSE))</f>
        <v/>
      </c>
      <c r="T71" s="253"/>
      <c r="U71" s="259"/>
      <c r="V71" s="259"/>
      <c r="W71" s="259"/>
      <c r="X71" s="259"/>
      <c r="Y71" s="259"/>
      <c r="Z71" s="259"/>
      <c r="AA71" s="253"/>
      <c r="AB71" s="251" t="str">
        <f>IF(OR(TabA1[[#This Row],[eingereichter
Betrag (€)]]=0,TabA1[[#This Row],[eingereichter
Betrag (€)]]=""),"",COUNTA($K$6:$K71)-COUNTIF(($K$6:$K71),0))</f>
        <v/>
      </c>
      <c r="AC71" s="255">
        <f t="shared" ca="1" si="2"/>
        <v>0.83162550764730925</v>
      </c>
      <c r="AD71" s="256">
        <f>IF(TabA1[[#This Row],[Lfd.
Nr. f.
Stich-
probe]]&lt;&gt;"",TabA1[[#This Row],[Zufalls-
zahl]],0)</f>
        <v>0</v>
      </c>
      <c r="AE71" s="257">
        <f>IF(TabA1[[#This Row],[Stich-
probe]]&gt;0,IF(TabA1[[#This Row],[Differenz
förderfähig/
eingereicht nach Prüfung ÖIF (€)]]&lt;&gt;0,1,0),0)</f>
        <v>0</v>
      </c>
      <c r="AF71" s="258">
        <f>IF(TabA1[[#This Row],[Stich-
probe]]=0,0,TabA1[[#This Row],[Stich-
probe]]*TabA1[[#This Row],[Differenz
förderfähig/
eingereicht nach Prüfung ÖIF (€)]]/TabA1[[#This Row],[eingereichter
Betrag (€)]]*-1)</f>
        <v>0</v>
      </c>
      <c r="AG71" s="2"/>
    </row>
    <row r="72" spans="1:54" s="224" customFormat="1" x14ac:dyDescent="0.2">
      <c r="A72" s="19"/>
      <c r="B72" s="19"/>
      <c r="C72" s="226">
        <f>IF(TabA1[[#This Row],[Zufalls-
zahl wenn
lfd. Nr.]]=0,0,IF(RANK(TabA1[[#This Row],[Zufalls-
zahl wenn
lfd. Nr.]],TabA1[Zufalls-
zahl wenn
lfd. Nr.])&lt;=TabA1[[#Totals],[Zufalls-
zahl]],1,0))</f>
        <v>0</v>
      </c>
      <c r="D72" s="310" t="s">
        <v>10</v>
      </c>
      <c r="E72" s="207">
        <v>66</v>
      </c>
      <c r="F72" s="8"/>
      <c r="G72" s="33"/>
      <c r="H72" s="33"/>
      <c r="I72" s="33"/>
      <c r="J72" s="33"/>
      <c r="K72" s="128" cm="1">
        <f t="array" ref="K72">INDEX('Berechnung a.1)'!P:P,ROW('Berechnung a.1)'!P65)*37+41)</f>
        <v>0</v>
      </c>
      <c r="L72" s="260"/>
      <c r="M72" s="261">
        <f>(TabA1[[#This Row],[förderfähiger 
Betrag nach Prüfung ÖIF (€)]]-TabA1[[#This Row],[eingereichter
Betrag (€)]])*IF(TabA1[[#This Row],[Stich-
probe]]&gt;0,1,0)</f>
        <v>0</v>
      </c>
      <c r="N72" s="19"/>
      <c r="O72" s="19"/>
      <c r="P72" s="19"/>
      <c r="Q72" s="253"/>
      <c r="R72" s="215"/>
      <c r="S72" s="6" t="str">
        <f>IF(ISERROR(VLOOKUP(TabA1[[#This Row],[Grund für Differenz]],Datenquelle!$F$3:$G$17,2,FALSE)),"",VLOOKUP(TabA1[[#This Row],[Grund für Differenz]],Datenquelle!$F$3:$G$17,2,FALSE))</f>
        <v/>
      </c>
      <c r="T72" s="253"/>
      <c r="U72" s="206"/>
      <c r="V72" s="206"/>
      <c r="W72" s="206"/>
      <c r="X72" s="206"/>
      <c r="Y72" s="206"/>
      <c r="Z72" s="206"/>
      <c r="AA72" s="253"/>
      <c r="AB72" s="226" t="str">
        <f>IF(OR(TabA1[[#This Row],[eingereichter
Betrag (€)]]=0,TabA1[[#This Row],[eingereichter
Betrag (€)]]=""),"",COUNTA($K$6:$K72)-COUNTIF(($K$6:$K72),0))</f>
        <v/>
      </c>
      <c r="AC72" s="262">
        <f t="shared" ca="1" si="2"/>
        <v>0.73409495886116416</v>
      </c>
      <c r="AD72" s="262">
        <f>IF(TabA1[[#This Row],[Lfd.
Nr. f.
Stich-
probe]]&lt;&gt;"",TabA1[[#This Row],[Zufalls-
zahl]],0)</f>
        <v>0</v>
      </c>
      <c r="AE72" s="263">
        <f>IF(TabA1[[#This Row],[Stich-
probe]]&gt;0,IF(TabA1[[#This Row],[Differenz
förderfähig/
eingereicht nach Prüfung ÖIF (€)]]&lt;&gt;0,1,0),0)</f>
        <v>0</v>
      </c>
      <c r="AF72" s="264">
        <f>IF(TabA1[[#This Row],[Stich-
probe]]=0,0,TabA1[[#This Row],[Stich-
probe]]*TabA1[[#This Row],[Differenz
förderfähig/
eingereicht nach Prüfung ÖIF (€)]]/TabA1[[#This Row],[eingereichter
Betrag (€)]]*-1)</f>
        <v>0</v>
      </c>
      <c r="AG72" s="200"/>
      <c r="AH72" s="200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224" customFormat="1" x14ac:dyDescent="0.2">
      <c r="A73" s="19"/>
      <c r="B73" s="19"/>
      <c r="C73" s="226">
        <f>IF(TabA1[[#This Row],[Zufalls-
zahl wenn
lfd. Nr.]]=0,0,IF(RANK(TabA1[[#This Row],[Zufalls-
zahl wenn
lfd. Nr.]],TabA1[Zufalls-
zahl wenn
lfd. Nr.])&lt;=TabA1[[#Totals],[Zufalls-
zahl]],1,0))</f>
        <v>0</v>
      </c>
      <c r="D73" s="310" t="s">
        <v>10</v>
      </c>
      <c r="E73" s="207">
        <v>67</v>
      </c>
      <c r="F73" s="8"/>
      <c r="G73" s="33"/>
      <c r="H73" s="33"/>
      <c r="I73" s="33"/>
      <c r="J73" s="33"/>
      <c r="K73" s="128" cm="1">
        <f t="array" ref="K73">INDEX('Berechnung a.1)'!P:P,ROW('Berechnung a.1)'!P66)*37+41)</f>
        <v>0</v>
      </c>
      <c r="L73" s="260"/>
      <c r="M73" s="261">
        <f>(TabA1[[#This Row],[förderfähiger 
Betrag nach Prüfung ÖIF (€)]]-TabA1[[#This Row],[eingereichter
Betrag (€)]])*IF(TabA1[[#This Row],[Stich-
probe]]&gt;0,1,0)</f>
        <v>0</v>
      </c>
      <c r="N73" s="19"/>
      <c r="O73" s="19"/>
      <c r="P73" s="19"/>
      <c r="Q73" s="253"/>
      <c r="R73" s="215"/>
      <c r="S73" s="6" t="str">
        <f>IF(ISERROR(VLOOKUP(TabA1[[#This Row],[Grund für Differenz]],Datenquelle!$F$3:$G$17,2,FALSE)),"",VLOOKUP(TabA1[[#This Row],[Grund für Differenz]],Datenquelle!$F$3:$G$17,2,FALSE))</f>
        <v/>
      </c>
      <c r="T73" s="253"/>
      <c r="U73" s="206"/>
      <c r="V73" s="206"/>
      <c r="W73" s="206"/>
      <c r="X73" s="206"/>
      <c r="Y73" s="206"/>
      <c r="Z73" s="206"/>
      <c r="AA73" s="253"/>
      <c r="AB73" s="226" t="str">
        <f>IF(OR(TabA1[[#This Row],[eingereichter
Betrag (€)]]=0,TabA1[[#This Row],[eingereichter
Betrag (€)]]=""),"",COUNTA($K$6:$K73)-COUNTIF(($K$6:$K73),0))</f>
        <v/>
      </c>
      <c r="AC73" s="262">
        <f t="shared" ca="1" si="2"/>
        <v>0.64168351474906149</v>
      </c>
      <c r="AD73" s="262">
        <f>IF(TabA1[[#This Row],[Lfd.
Nr. f.
Stich-
probe]]&lt;&gt;"",TabA1[[#This Row],[Zufalls-
zahl]],0)</f>
        <v>0</v>
      </c>
      <c r="AE73" s="263">
        <f>IF(TabA1[[#This Row],[Stich-
probe]]&gt;0,IF(TabA1[[#This Row],[Differenz
förderfähig/
eingereicht nach Prüfung ÖIF (€)]]&lt;&gt;0,1,0),0)</f>
        <v>0</v>
      </c>
      <c r="AF73" s="264">
        <f>IF(TabA1[[#This Row],[Stich-
probe]]=0,0,TabA1[[#This Row],[Stich-
probe]]*TabA1[[#This Row],[Differenz
förderfähig/
eingereicht nach Prüfung ÖIF (€)]]/TabA1[[#This Row],[eingereichter
Betrag (€)]]*-1)</f>
        <v>0</v>
      </c>
      <c r="AG73" s="200"/>
      <c r="AH73" s="200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224" customFormat="1" x14ac:dyDescent="0.2">
      <c r="A74" s="19"/>
      <c r="B74" s="19"/>
      <c r="C74" s="226">
        <f>IF(TabA1[[#This Row],[Zufalls-
zahl wenn
lfd. Nr.]]=0,0,IF(RANK(TabA1[[#This Row],[Zufalls-
zahl wenn
lfd. Nr.]],TabA1[Zufalls-
zahl wenn
lfd. Nr.])&lt;=TabA1[[#Totals],[Zufalls-
zahl]],1,0))</f>
        <v>0</v>
      </c>
      <c r="D74" s="310" t="s">
        <v>10</v>
      </c>
      <c r="E74" s="207">
        <v>68</v>
      </c>
      <c r="F74" s="8"/>
      <c r="G74" s="33"/>
      <c r="H74" s="33"/>
      <c r="I74" s="33"/>
      <c r="J74" s="33"/>
      <c r="K74" s="128" cm="1">
        <f t="array" ref="K74">INDEX('Berechnung a.1)'!P:P,ROW('Berechnung a.1)'!P67)*37+41)</f>
        <v>0</v>
      </c>
      <c r="L74" s="260"/>
      <c r="M74" s="261">
        <f>(TabA1[[#This Row],[förderfähiger 
Betrag nach Prüfung ÖIF (€)]]-TabA1[[#This Row],[eingereichter
Betrag (€)]])*IF(TabA1[[#This Row],[Stich-
probe]]&gt;0,1,0)</f>
        <v>0</v>
      </c>
      <c r="N74" s="19"/>
      <c r="O74" s="19"/>
      <c r="P74" s="19"/>
      <c r="Q74" s="253"/>
      <c r="R74" s="215"/>
      <c r="S74" s="6" t="str">
        <f>IF(ISERROR(VLOOKUP(TabA1[[#This Row],[Grund für Differenz]],Datenquelle!$F$3:$G$17,2,FALSE)),"",VLOOKUP(TabA1[[#This Row],[Grund für Differenz]],Datenquelle!$F$3:$G$17,2,FALSE))</f>
        <v/>
      </c>
      <c r="T74" s="253"/>
      <c r="U74" s="206"/>
      <c r="V74" s="206"/>
      <c r="W74" s="206"/>
      <c r="X74" s="206"/>
      <c r="Y74" s="206"/>
      <c r="Z74" s="206"/>
      <c r="AA74" s="253"/>
      <c r="AB74" s="226" t="str">
        <f>IF(OR(TabA1[[#This Row],[eingereichter
Betrag (€)]]=0,TabA1[[#This Row],[eingereichter
Betrag (€)]]=""),"",COUNTA($K$6:$K74)-COUNTIF(($K$6:$K74),0))</f>
        <v/>
      </c>
      <c r="AC74" s="262">
        <f t="shared" ca="1" si="2"/>
        <v>0.7891447145274334</v>
      </c>
      <c r="AD74" s="262">
        <f>IF(TabA1[[#This Row],[Lfd.
Nr. f.
Stich-
probe]]&lt;&gt;"",TabA1[[#This Row],[Zufalls-
zahl]],0)</f>
        <v>0</v>
      </c>
      <c r="AE74" s="263">
        <f>IF(TabA1[[#This Row],[Stich-
probe]]&gt;0,IF(TabA1[[#This Row],[Differenz
förderfähig/
eingereicht nach Prüfung ÖIF (€)]]&lt;&gt;0,1,0),0)</f>
        <v>0</v>
      </c>
      <c r="AF74" s="264">
        <f>IF(TabA1[[#This Row],[Stich-
probe]]=0,0,TabA1[[#This Row],[Stich-
probe]]*TabA1[[#This Row],[Differenz
förderfähig/
eingereicht nach Prüfung ÖIF (€)]]/TabA1[[#This Row],[eingereichter
Betrag (€)]]*-1)</f>
        <v>0</v>
      </c>
      <c r="AG74" s="200"/>
      <c r="AH74" s="200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224" customFormat="1" x14ac:dyDescent="0.2">
      <c r="A75" s="19"/>
      <c r="B75" s="19"/>
      <c r="C75" s="226">
        <f>IF(TabA1[[#This Row],[Zufalls-
zahl wenn
lfd. Nr.]]=0,0,IF(RANK(TabA1[[#This Row],[Zufalls-
zahl wenn
lfd. Nr.]],TabA1[Zufalls-
zahl wenn
lfd. Nr.])&lt;=TabA1[[#Totals],[Zufalls-
zahl]],1,0))</f>
        <v>0</v>
      </c>
      <c r="D75" s="310" t="s">
        <v>10</v>
      </c>
      <c r="E75" s="207">
        <v>69</v>
      </c>
      <c r="F75" s="8"/>
      <c r="G75" s="33"/>
      <c r="H75" s="33"/>
      <c r="I75" s="33"/>
      <c r="J75" s="33"/>
      <c r="K75" s="128" cm="1">
        <f t="array" ref="K75">INDEX('Berechnung a.1)'!P:P,ROW('Berechnung a.1)'!P68)*37+41)</f>
        <v>0</v>
      </c>
      <c r="L75" s="260"/>
      <c r="M75" s="261">
        <f>(TabA1[[#This Row],[förderfähiger 
Betrag nach Prüfung ÖIF (€)]]-TabA1[[#This Row],[eingereichter
Betrag (€)]])*IF(TabA1[[#This Row],[Stich-
probe]]&gt;0,1,0)</f>
        <v>0</v>
      </c>
      <c r="N75" s="19"/>
      <c r="O75" s="19"/>
      <c r="P75" s="19"/>
      <c r="Q75" s="253"/>
      <c r="R75" s="215"/>
      <c r="S75" s="6" t="str">
        <f>IF(ISERROR(VLOOKUP(TabA1[[#This Row],[Grund für Differenz]],Datenquelle!$F$3:$G$17,2,FALSE)),"",VLOOKUP(TabA1[[#This Row],[Grund für Differenz]],Datenquelle!$F$3:$G$17,2,FALSE))</f>
        <v/>
      </c>
      <c r="T75" s="253"/>
      <c r="U75" s="206"/>
      <c r="V75" s="206"/>
      <c r="W75" s="206"/>
      <c r="X75" s="206"/>
      <c r="Y75" s="206"/>
      <c r="Z75" s="206"/>
      <c r="AA75" s="253"/>
      <c r="AB75" s="226" t="str">
        <f>IF(OR(TabA1[[#This Row],[eingereichter
Betrag (€)]]=0,TabA1[[#This Row],[eingereichter
Betrag (€)]]=""),"",COUNTA($K$6:$K75)-COUNTIF(($K$6:$K75),0))</f>
        <v/>
      </c>
      <c r="AC75" s="262">
        <f t="shared" ca="1" si="2"/>
        <v>0.44508133539028005</v>
      </c>
      <c r="AD75" s="262">
        <f>IF(TabA1[[#This Row],[Lfd.
Nr. f.
Stich-
probe]]&lt;&gt;"",TabA1[[#This Row],[Zufalls-
zahl]],0)</f>
        <v>0</v>
      </c>
      <c r="AE75" s="263">
        <f>IF(TabA1[[#This Row],[Stich-
probe]]&gt;0,IF(TabA1[[#This Row],[Differenz
förderfähig/
eingereicht nach Prüfung ÖIF (€)]]&lt;&gt;0,1,0),0)</f>
        <v>0</v>
      </c>
      <c r="AF75" s="264">
        <f>IF(TabA1[[#This Row],[Stich-
probe]]=0,0,TabA1[[#This Row],[Stich-
probe]]*TabA1[[#This Row],[Differenz
förderfähig/
eingereicht nach Prüfung ÖIF (€)]]/TabA1[[#This Row],[eingereichter
Betrag (€)]]*-1)</f>
        <v>0</v>
      </c>
      <c r="AG75" s="200"/>
      <c r="AH75" s="200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224" customFormat="1" x14ac:dyDescent="0.2">
      <c r="A76" s="19"/>
      <c r="B76" s="19"/>
      <c r="C76" s="226">
        <f>IF(TabA1[[#This Row],[Zufalls-
zahl wenn
lfd. Nr.]]=0,0,IF(RANK(TabA1[[#This Row],[Zufalls-
zahl wenn
lfd. Nr.]],TabA1[Zufalls-
zahl wenn
lfd. Nr.])&lt;=TabA1[[#Totals],[Zufalls-
zahl]],1,0))</f>
        <v>0</v>
      </c>
      <c r="D76" s="310" t="s">
        <v>10</v>
      </c>
      <c r="E76" s="207">
        <v>70</v>
      </c>
      <c r="F76" s="8"/>
      <c r="G76" s="33"/>
      <c r="H76" s="33"/>
      <c r="I76" s="33"/>
      <c r="J76" s="33"/>
      <c r="K76" s="128" cm="1">
        <f t="array" ref="K76">INDEX('Berechnung a.1)'!P:P,ROW('Berechnung a.1)'!P69)*37+41)</f>
        <v>0</v>
      </c>
      <c r="L76" s="260"/>
      <c r="M76" s="261">
        <f>(TabA1[[#This Row],[förderfähiger 
Betrag nach Prüfung ÖIF (€)]]-TabA1[[#This Row],[eingereichter
Betrag (€)]])*IF(TabA1[[#This Row],[Stich-
probe]]&gt;0,1,0)</f>
        <v>0</v>
      </c>
      <c r="N76" s="19"/>
      <c r="O76" s="19"/>
      <c r="P76" s="19"/>
      <c r="Q76" s="253"/>
      <c r="R76" s="215"/>
      <c r="S76" s="6" t="str">
        <f>IF(ISERROR(VLOOKUP(TabA1[[#This Row],[Grund für Differenz]],Datenquelle!$F$3:$G$17,2,FALSE)),"",VLOOKUP(TabA1[[#This Row],[Grund für Differenz]],Datenquelle!$F$3:$G$17,2,FALSE))</f>
        <v/>
      </c>
      <c r="T76" s="253"/>
      <c r="U76" s="206"/>
      <c r="V76" s="206"/>
      <c r="W76" s="206"/>
      <c r="X76" s="206"/>
      <c r="Y76" s="206"/>
      <c r="Z76" s="206"/>
      <c r="AA76" s="253"/>
      <c r="AB76" s="226" t="str">
        <f>IF(OR(TabA1[[#This Row],[eingereichter
Betrag (€)]]=0,TabA1[[#This Row],[eingereichter
Betrag (€)]]=""),"",COUNTA($K$6:$K76)-COUNTIF(($K$6:$K76),0))</f>
        <v/>
      </c>
      <c r="AC76" s="262">
        <f t="shared" ca="1" si="2"/>
        <v>0.80405148074211275</v>
      </c>
      <c r="AD76" s="262">
        <f>IF(TabA1[[#This Row],[Lfd.
Nr. f.
Stich-
probe]]&lt;&gt;"",TabA1[[#This Row],[Zufalls-
zahl]],0)</f>
        <v>0</v>
      </c>
      <c r="AE76" s="263">
        <f>IF(TabA1[[#This Row],[Stich-
probe]]&gt;0,IF(TabA1[[#This Row],[Differenz
förderfähig/
eingereicht nach Prüfung ÖIF (€)]]&lt;&gt;0,1,0),0)</f>
        <v>0</v>
      </c>
      <c r="AF76" s="264">
        <f>IF(TabA1[[#This Row],[Stich-
probe]]=0,0,TabA1[[#This Row],[Stich-
probe]]*TabA1[[#This Row],[Differenz
förderfähig/
eingereicht nach Prüfung ÖIF (€)]]/TabA1[[#This Row],[eingereichter
Betrag (€)]]*-1)</f>
        <v>0</v>
      </c>
      <c r="AG76" s="200"/>
      <c r="AH76" s="200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224" customFormat="1" x14ac:dyDescent="0.2">
      <c r="A77" s="19"/>
      <c r="B77" s="19"/>
      <c r="C77" s="228">
        <f>IF(TabA1[[#This Row],[Zufalls-
zahl wenn
lfd. Nr.]]=0,0,IF(RANK(TabA1[[#This Row],[Zufalls-
zahl wenn
lfd. Nr.]],TabA1[Zufalls-
zahl wenn
lfd. Nr.])&lt;=TabA1[[#Totals],[Zufalls-
zahl]],1,0))</f>
        <v>0</v>
      </c>
      <c r="D77" s="310" t="s">
        <v>10</v>
      </c>
      <c r="E77" s="207">
        <v>71</v>
      </c>
      <c r="F77" s="9"/>
      <c r="G77" s="34"/>
      <c r="H77" s="34"/>
      <c r="I77" s="34"/>
      <c r="J77" s="34"/>
      <c r="K77" s="128" cm="1">
        <f t="array" ref="K77">INDEX('Berechnung a.1)'!P:P,ROW('Berechnung a.1)'!P70)*37+41)</f>
        <v>0</v>
      </c>
      <c r="L77" s="216"/>
      <c r="M77" s="252">
        <f>(TabA1[[#This Row],[förderfähiger 
Betrag nach Prüfung ÖIF (€)]]-TabA1[[#This Row],[eingereichter
Betrag (€)]])*IF(TabA1[[#This Row],[Stich-
probe]]&gt;0,1,0)</f>
        <v>0</v>
      </c>
      <c r="N77" s="2"/>
      <c r="O77" s="2"/>
      <c r="P77" s="2"/>
      <c r="Q77" s="265"/>
      <c r="R77" s="215"/>
      <c r="S77" s="6" t="str">
        <f>IF(ISERROR(VLOOKUP(TabA1[[#This Row],[Grund für Differenz]],Datenquelle!$F$3:$G$17,2,FALSE)),"",VLOOKUP(TabA1[[#This Row],[Grund für Differenz]],Datenquelle!$F$3:$G$17,2,FALSE))</f>
        <v/>
      </c>
      <c r="T77" s="265"/>
      <c r="U77" s="207"/>
      <c r="V77" s="207"/>
      <c r="W77" s="207"/>
      <c r="X77" s="207"/>
      <c r="Y77" s="207"/>
      <c r="Z77" s="207"/>
      <c r="AA77" s="265"/>
      <c r="AB77" s="266" t="str">
        <f>IF(OR(TabA1[[#This Row],[eingereichter
Betrag (€)]]=0,TabA1[[#This Row],[eingereichter
Betrag (€)]]=""),"",COUNTA($K$6:$K156)-COUNTIF(($K$6:$K156),0))</f>
        <v/>
      </c>
      <c r="AC77" s="255">
        <f t="shared" ca="1" si="2"/>
        <v>0.29267978163726671</v>
      </c>
      <c r="AD77" s="255">
        <f>IF(TabA1[[#This Row],[Lfd.
Nr. f.
Stich-
probe]]&lt;&gt;"",TabA1[[#This Row],[Zufalls-
zahl]],0)</f>
        <v>0</v>
      </c>
      <c r="AE77" s="267">
        <f>IF(TabA1[[#This Row],[Stich-
probe]]&gt;0,IF(TabA1[[#This Row],[Differenz
förderfähig/
eingereicht nach Prüfung ÖIF (€)]]&lt;&gt;0,1,0),0)</f>
        <v>0</v>
      </c>
      <c r="AF77" s="268">
        <f>IF(TabA1[[#This Row],[Stich-
probe]]=0,0,TabA1[[#This Row],[Stich-
probe]]*TabA1[[#This Row],[Differenz
förderfähig/
eingereicht nach Prüfung ÖIF (€)]]/TabA1[[#This Row],[eingereichter
Betrag (€)]]*-1)</f>
        <v>0</v>
      </c>
      <c r="AG77" s="200"/>
      <c r="AH77" s="200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224" customFormat="1" x14ac:dyDescent="0.2">
      <c r="A78" s="19"/>
      <c r="B78" s="19"/>
      <c r="C78" s="226">
        <f>IF(TabA1[[#This Row],[Zufalls-
zahl wenn
lfd. Nr.]]=0,0,IF(RANK(TabA1[[#This Row],[Zufalls-
zahl wenn
lfd. Nr.]],TabA1[Zufalls-
zahl wenn
lfd. Nr.])&lt;=TabA1[[#Totals],[Zufalls-
zahl]],1,0))</f>
        <v>0</v>
      </c>
      <c r="D78" s="310" t="s">
        <v>10</v>
      </c>
      <c r="E78" s="207">
        <v>72</v>
      </c>
      <c r="F78" s="8"/>
      <c r="G78" s="33"/>
      <c r="H78" s="33"/>
      <c r="I78" s="33"/>
      <c r="J78" s="33"/>
      <c r="K78" s="128" cm="1">
        <f t="array" ref="K78">INDEX('Berechnung a.1)'!P:P,ROW('Berechnung a.1)'!P71)*37+41)</f>
        <v>0</v>
      </c>
      <c r="L78" s="260"/>
      <c r="M78" s="261">
        <f>(TabA1[[#This Row],[förderfähiger 
Betrag nach Prüfung ÖIF (€)]]-TabA1[[#This Row],[eingereichter
Betrag (€)]])*IF(TabA1[[#This Row],[Stich-
probe]]&gt;0,1,0)</f>
        <v>0</v>
      </c>
      <c r="N78" s="19"/>
      <c r="O78" s="19"/>
      <c r="P78" s="19"/>
      <c r="Q78" s="19"/>
      <c r="R78" s="215"/>
      <c r="S78" s="6" t="str">
        <f>IF(ISERROR(VLOOKUP(TabA1[[#This Row],[Grund für Differenz]],Datenquelle!$F$3:$G$17,2,FALSE)),"",VLOOKUP(TabA1[[#This Row],[Grund für Differenz]],Datenquelle!$F$3:$G$17,2,FALSE))</f>
        <v/>
      </c>
      <c r="T78" s="19"/>
      <c r="U78" s="206"/>
      <c r="V78" s="206"/>
      <c r="W78" s="206"/>
      <c r="X78" s="206"/>
      <c r="Y78" s="206"/>
      <c r="Z78" s="206"/>
      <c r="AA78" s="253"/>
      <c r="AB78" s="226" t="str">
        <f>IF(OR(TabA1[[#This Row],[eingereichter
Betrag (€)]]=0,TabA1[[#This Row],[eingereichter
Betrag (€)]]=""),"",COUNTA($K$6:$K78)-COUNTIF(($K$6:$K78),0))</f>
        <v/>
      </c>
      <c r="AC78" s="262">
        <f t="shared" ca="1" si="2"/>
        <v>0.71162570651678747</v>
      </c>
      <c r="AD78" s="262">
        <f>IF(TabA1[[#This Row],[Lfd.
Nr. f.
Stich-
probe]]&lt;&gt;"",TabA1[[#This Row],[Zufalls-
zahl]],0)</f>
        <v>0</v>
      </c>
      <c r="AE78" s="263">
        <f>IF(TabA1[[#This Row],[Stich-
probe]]&gt;0,IF(TabA1[[#This Row],[Differenz
förderfähig/
eingereicht nach Prüfung ÖIF (€)]]&lt;&gt;0,1,0),0)</f>
        <v>0</v>
      </c>
      <c r="AF78" s="264">
        <f>IF(TabA1[[#This Row],[Stich-
probe]]=0,0,TabA1[[#This Row],[Stich-
probe]]*TabA1[[#This Row],[Differenz
förderfähig/
eingereicht nach Prüfung ÖIF (€)]]/TabA1[[#This Row],[eingereichter
Betrag (€)]]*-1)</f>
        <v>0</v>
      </c>
      <c r="AG78" s="200"/>
      <c r="AH78" s="200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224" customFormat="1" x14ac:dyDescent="0.2">
      <c r="A79" s="19"/>
      <c r="B79" s="19"/>
      <c r="C79" s="226">
        <f>IF(TabA1[[#This Row],[Zufalls-
zahl wenn
lfd. Nr.]]=0,0,IF(RANK(TabA1[[#This Row],[Zufalls-
zahl wenn
lfd. Nr.]],TabA1[Zufalls-
zahl wenn
lfd. Nr.])&lt;=TabA1[[#Totals],[Zufalls-
zahl]],1,0))</f>
        <v>0</v>
      </c>
      <c r="D79" s="310" t="s">
        <v>10</v>
      </c>
      <c r="E79" s="207">
        <v>73</v>
      </c>
      <c r="F79" s="8"/>
      <c r="G79" s="33"/>
      <c r="H79" s="33"/>
      <c r="I79" s="33"/>
      <c r="J79" s="33"/>
      <c r="K79" s="128" cm="1">
        <f t="array" ref="K79">INDEX('Berechnung a.1)'!P:P,ROW('Berechnung a.1)'!P72)*37+41)</f>
        <v>0</v>
      </c>
      <c r="L79" s="260"/>
      <c r="M79" s="261">
        <f>(TabA1[[#This Row],[förderfähiger 
Betrag nach Prüfung ÖIF (€)]]-TabA1[[#This Row],[eingereichter
Betrag (€)]])*IF(TabA1[[#This Row],[Stich-
probe]]&gt;0,1,0)</f>
        <v>0</v>
      </c>
      <c r="N79" s="19"/>
      <c r="O79" s="19"/>
      <c r="P79" s="19"/>
      <c r="Q79" s="19"/>
      <c r="R79" s="215"/>
      <c r="S79" s="6" t="str">
        <f>IF(ISERROR(VLOOKUP(TabA1[[#This Row],[Grund für Differenz]],Datenquelle!$F$3:$G$17,2,FALSE)),"",VLOOKUP(TabA1[[#This Row],[Grund für Differenz]],Datenquelle!$F$3:$G$17,2,FALSE))</f>
        <v/>
      </c>
      <c r="T79" s="19"/>
      <c r="U79" s="206"/>
      <c r="V79" s="206"/>
      <c r="W79" s="206"/>
      <c r="X79" s="206"/>
      <c r="Y79" s="206"/>
      <c r="Z79" s="206"/>
      <c r="AA79" s="253"/>
      <c r="AB79" s="226" t="str">
        <f>IF(OR(TabA1[[#This Row],[eingereichter
Betrag (€)]]=0,TabA1[[#This Row],[eingereichter
Betrag (€)]]=""),"",COUNTA($K$6:$K79)-COUNTIF(($K$6:$K79),0))</f>
        <v/>
      </c>
      <c r="AC79" s="262">
        <f t="shared" ca="1" si="2"/>
        <v>0.87219677019545094</v>
      </c>
      <c r="AD79" s="262">
        <f>IF(TabA1[[#This Row],[Lfd.
Nr. f.
Stich-
probe]]&lt;&gt;"",TabA1[[#This Row],[Zufalls-
zahl]],0)</f>
        <v>0</v>
      </c>
      <c r="AE79" s="263">
        <f>IF(TabA1[[#This Row],[Stich-
probe]]&gt;0,IF(TabA1[[#This Row],[Differenz
förderfähig/
eingereicht nach Prüfung ÖIF (€)]]&lt;&gt;0,1,0),0)</f>
        <v>0</v>
      </c>
      <c r="AF79" s="264">
        <f>IF(TabA1[[#This Row],[Stich-
probe]]=0,0,TabA1[[#This Row],[Stich-
probe]]*TabA1[[#This Row],[Differenz
förderfähig/
eingereicht nach Prüfung ÖIF (€)]]/TabA1[[#This Row],[eingereichter
Betrag (€)]]*-1)</f>
        <v>0</v>
      </c>
      <c r="AG79" s="200"/>
      <c r="AH79" s="200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4" s="224" customFormat="1" x14ac:dyDescent="0.2">
      <c r="A80" s="19"/>
      <c r="B80" s="19"/>
      <c r="C80" s="226">
        <f>IF(TabA1[[#This Row],[Zufalls-
zahl wenn
lfd. Nr.]]=0,0,IF(RANK(TabA1[[#This Row],[Zufalls-
zahl wenn
lfd. Nr.]],TabA1[Zufalls-
zahl wenn
lfd. Nr.])&lt;=TabA1[[#Totals],[Zufalls-
zahl]],1,0))</f>
        <v>0</v>
      </c>
      <c r="D80" s="310" t="s">
        <v>10</v>
      </c>
      <c r="E80" s="207">
        <v>74</v>
      </c>
      <c r="F80" s="8"/>
      <c r="G80" s="33"/>
      <c r="H80" s="33"/>
      <c r="I80" s="33"/>
      <c r="J80" s="33"/>
      <c r="K80" s="128" cm="1">
        <f t="array" ref="K80">INDEX('Berechnung a.1)'!P:P,ROW('Berechnung a.1)'!P73)*37+41)</f>
        <v>0</v>
      </c>
      <c r="L80" s="260"/>
      <c r="M80" s="261">
        <f>(TabA1[[#This Row],[förderfähiger 
Betrag nach Prüfung ÖIF (€)]]-TabA1[[#This Row],[eingereichter
Betrag (€)]])*IF(TabA1[[#This Row],[Stich-
probe]]&gt;0,1,0)</f>
        <v>0</v>
      </c>
      <c r="N80" s="19"/>
      <c r="O80" s="19"/>
      <c r="P80" s="19"/>
      <c r="Q80" s="19"/>
      <c r="R80" s="215"/>
      <c r="S80" s="6" t="str">
        <f>IF(ISERROR(VLOOKUP(TabA1[[#This Row],[Grund für Differenz]],Datenquelle!$F$3:$G$17,2,FALSE)),"",VLOOKUP(TabA1[[#This Row],[Grund für Differenz]],Datenquelle!$F$3:$G$17,2,FALSE))</f>
        <v/>
      </c>
      <c r="T80" s="19"/>
      <c r="U80" s="206"/>
      <c r="V80" s="206"/>
      <c r="W80" s="206"/>
      <c r="X80" s="206"/>
      <c r="Y80" s="206"/>
      <c r="Z80" s="206"/>
      <c r="AA80" s="253"/>
      <c r="AB80" s="226" t="str">
        <f>IF(OR(TabA1[[#This Row],[eingereichter
Betrag (€)]]=0,TabA1[[#This Row],[eingereichter
Betrag (€)]]=""),"",COUNTA($K$6:$K80)-COUNTIF(($K$6:$K80),0))</f>
        <v/>
      </c>
      <c r="AC80" s="262">
        <f t="shared" ca="1" si="2"/>
        <v>0.44117442393098472</v>
      </c>
      <c r="AD80" s="262">
        <f>IF(TabA1[[#This Row],[Lfd.
Nr. f.
Stich-
probe]]&lt;&gt;"",TabA1[[#This Row],[Zufalls-
zahl]],0)</f>
        <v>0</v>
      </c>
      <c r="AE80" s="263">
        <f>IF(TabA1[[#This Row],[Stich-
probe]]&gt;0,IF(TabA1[[#This Row],[Differenz
förderfähig/
eingereicht nach Prüfung ÖIF (€)]]&lt;&gt;0,1,0),0)</f>
        <v>0</v>
      </c>
      <c r="AF80" s="264">
        <f>IF(TabA1[[#This Row],[Stich-
probe]]=0,0,TabA1[[#This Row],[Stich-
probe]]*TabA1[[#This Row],[Differenz
förderfähig/
eingereicht nach Prüfung ÖIF (€)]]/TabA1[[#This Row],[eingereichter
Betrag (€)]]*-1)</f>
        <v>0</v>
      </c>
      <c r="AG80" s="200"/>
      <c r="AH80" s="200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97" customFormat="1" x14ac:dyDescent="0.2">
      <c r="A81" s="19"/>
      <c r="B81" s="19"/>
      <c r="C81" s="226">
        <f>IF(TabA1[[#This Row],[Zufalls-
zahl wenn
lfd. Nr.]]=0,0,IF(RANK(TabA1[[#This Row],[Zufalls-
zahl wenn
lfd. Nr.]],TabA1[Zufalls-
zahl wenn
lfd. Nr.])&lt;=TabA1[[#Totals],[Zufalls-
zahl]],1,0))</f>
        <v>0</v>
      </c>
      <c r="D81" s="310" t="s">
        <v>10</v>
      </c>
      <c r="E81" s="207">
        <v>75</v>
      </c>
      <c r="F81" s="8"/>
      <c r="G81" s="33"/>
      <c r="H81" s="33"/>
      <c r="I81" s="33"/>
      <c r="J81" s="33"/>
      <c r="K81" s="128" cm="1">
        <f t="array" ref="K81">INDEX('Berechnung a.1)'!P:P,ROW('Berechnung a.1)'!P74)*37+41)</f>
        <v>0</v>
      </c>
      <c r="L81" s="260"/>
      <c r="M81" s="261">
        <f>(TabA1[[#This Row],[förderfähiger 
Betrag nach Prüfung ÖIF (€)]]-TabA1[[#This Row],[eingereichter
Betrag (€)]])*IF(TabA1[[#This Row],[Stich-
probe]]&gt;0,1,0)</f>
        <v>0</v>
      </c>
      <c r="N81" s="19"/>
      <c r="O81" s="19"/>
      <c r="P81" s="19"/>
      <c r="Q81" s="19"/>
      <c r="R81" s="215"/>
      <c r="S81" s="6" t="str">
        <f>IF(ISERROR(VLOOKUP(TabA1[[#This Row],[Grund für Differenz]],Datenquelle!$F$3:$G$17,2,FALSE)),"",VLOOKUP(TabA1[[#This Row],[Grund für Differenz]],Datenquelle!$F$3:$G$17,2,FALSE))</f>
        <v/>
      </c>
      <c r="T81" s="19"/>
      <c r="U81" s="206"/>
      <c r="V81" s="206"/>
      <c r="W81" s="206"/>
      <c r="X81" s="206"/>
      <c r="Y81" s="206"/>
      <c r="Z81" s="206"/>
      <c r="AA81" s="253"/>
      <c r="AB81" s="226" t="str">
        <f>IF(OR(TabA1[[#This Row],[eingereichter
Betrag (€)]]=0,TabA1[[#This Row],[eingereichter
Betrag (€)]]=""),"",COUNTA($K$6:$K81)-COUNTIF(($K$6:$K81),0))</f>
        <v/>
      </c>
      <c r="AC81" s="262">
        <f t="shared" ca="1" si="2"/>
        <v>0.19847144851860654</v>
      </c>
      <c r="AD81" s="262">
        <f>IF(TabA1[[#This Row],[Lfd.
Nr. f.
Stich-
probe]]&lt;&gt;"",TabA1[[#This Row],[Zufalls-
zahl]],0)</f>
        <v>0</v>
      </c>
      <c r="AE81" s="263">
        <f>IF(TabA1[[#This Row],[Stich-
probe]]&gt;0,IF(TabA1[[#This Row],[Differenz
förderfähig/
eingereicht nach Prüfung ÖIF (€)]]&lt;&gt;0,1,0),0)</f>
        <v>0</v>
      </c>
      <c r="AF81" s="264">
        <f>IF(TabA1[[#This Row],[Stich-
probe]]=0,0,TabA1[[#This Row],[Stich-
probe]]*TabA1[[#This Row],[Differenz
förderfähig/
eingereicht nach Prüfung ÖIF (€)]]/TabA1[[#This Row],[eingereichter
Betrag (€)]]*-1)</f>
        <v>0</v>
      </c>
      <c r="AG81" s="200"/>
      <c r="AH81" s="200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97" customFormat="1" x14ac:dyDescent="0.2">
      <c r="A82" s="19"/>
      <c r="B82" s="19"/>
      <c r="C82" s="226">
        <f>IF(TabA1[[#This Row],[Zufalls-
zahl wenn
lfd. Nr.]]=0,0,IF(RANK(TabA1[[#This Row],[Zufalls-
zahl wenn
lfd. Nr.]],TabA1[Zufalls-
zahl wenn
lfd. Nr.])&lt;=TabA1[[#Totals],[Zufalls-
zahl]],1,0))</f>
        <v>0</v>
      </c>
      <c r="D82" s="310" t="s">
        <v>10</v>
      </c>
      <c r="E82" s="207">
        <v>76</v>
      </c>
      <c r="F82" s="8"/>
      <c r="G82" s="33"/>
      <c r="H82" s="33"/>
      <c r="I82" s="33"/>
      <c r="J82" s="33"/>
      <c r="K82" s="128" cm="1">
        <f t="array" ref="K82">INDEX('Berechnung a.1)'!P:P,ROW('Berechnung a.1)'!P75)*37+41)</f>
        <v>0</v>
      </c>
      <c r="L82" s="260"/>
      <c r="M82" s="261">
        <f>(TabA1[[#This Row],[förderfähiger 
Betrag nach Prüfung ÖIF (€)]]-TabA1[[#This Row],[eingereichter
Betrag (€)]])*IF(TabA1[[#This Row],[Stich-
probe]]&gt;0,1,0)</f>
        <v>0</v>
      </c>
      <c r="N82" s="19"/>
      <c r="O82" s="19"/>
      <c r="P82" s="19"/>
      <c r="Q82" s="19"/>
      <c r="R82" s="215"/>
      <c r="S82" s="6" t="str">
        <f>IF(ISERROR(VLOOKUP(TabA1[[#This Row],[Grund für Differenz]],Datenquelle!$F$3:$G$17,2,FALSE)),"",VLOOKUP(TabA1[[#This Row],[Grund für Differenz]],Datenquelle!$F$3:$G$17,2,FALSE))</f>
        <v/>
      </c>
      <c r="T82" s="19"/>
      <c r="U82" s="206"/>
      <c r="V82" s="206"/>
      <c r="W82" s="206"/>
      <c r="X82" s="206"/>
      <c r="Y82" s="206"/>
      <c r="Z82" s="206"/>
      <c r="AA82" s="253"/>
      <c r="AB82" s="226" t="str">
        <f>IF(OR(TabA1[[#This Row],[eingereichter
Betrag (€)]]=0,TabA1[[#This Row],[eingereichter
Betrag (€)]]=""),"",COUNTA($K$6:$K82)-COUNTIF(($K$6:$K82),0))</f>
        <v/>
      </c>
      <c r="AC82" s="262">
        <f t="shared" ca="1" si="2"/>
        <v>0.56881568046810149</v>
      </c>
      <c r="AD82" s="262">
        <f>IF(TabA1[[#This Row],[Lfd.
Nr. f.
Stich-
probe]]&lt;&gt;"",TabA1[[#This Row],[Zufalls-
zahl]],0)</f>
        <v>0</v>
      </c>
      <c r="AE82" s="263">
        <f>IF(TabA1[[#This Row],[Stich-
probe]]&gt;0,IF(TabA1[[#This Row],[Differenz
förderfähig/
eingereicht nach Prüfung ÖIF (€)]]&lt;&gt;0,1,0),0)</f>
        <v>0</v>
      </c>
      <c r="AF82" s="264">
        <f>IF(TabA1[[#This Row],[Stich-
probe]]=0,0,TabA1[[#This Row],[Stich-
probe]]*TabA1[[#This Row],[Differenz
förderfähig/
eingereicht nach Prüfung ÖIF (€)]]/TabA1[[#This Row],[eingereichter
Betrag (€)]]*-1)</f>
        <v>0</v>
      </c>
      <c r="AG82" s="200"/>
      <c r="AH82" s="200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97" customFormat="1" x14ac:dyDescent="0.2">
      <c r="A83" s="19"/>
      <c r="B83" s="19"/>
      <c r="C83" s="226">
        <f>IF(TabA1[[#This Row],[Zufalls-
zahl wenn
lfd. Nr.]]=0,0,IF(RANK(TabA1[[#This Row],[Zufalls-
zahl wenn
lfd. Nr.]],TabA1[Zufalls-
zahl wenn
lfd. Nr.])&lt;=TabA1[[#Totals],[Zufalls-
zahl]],1,0))</f>
        <v>0</v>
      </c>
      <c r="D83" s="310" t="s">
        <v>10</v>
      </c>
      <c r="E83" s="207">
        <v>77</v>
      </c>
      <c r="F83" s="8"/>
      <c r="G83" s="33"/>
      <c r="H83" s="33"/>
      <c r="I83" s="33"/>
      <c r="J83" s="33"/>
      <c r="K83" s="128" cm="1">
        <f t="array" ref="K83">INDEX('Berechnung a.1)'!P:P,ROW('Berechnung a.1)'!P76)*37+41)</f>
        <v>0</v>
      </c>
      <c r="L83" s="260"/>
      <c r="M83" s="261">
        <f>(TabA1[[#This Row],[förderfähiger 
Betrag nach Prüfung ÖIF (€)]]-TabA1[[#This Row],[eingereichter
Betrag (€)]])*IF(TabA1[[#This Row],[Stich-
probe]]&gt;0,1,0)</f>
        <v>0</v>
      </c>
      <c r="N83" s="19"/>
      <c r="O83" s="19"/>
      <c r="P83" s="19"/>
      <c r="Q83" s="19"/>
      <c r="R83" s="215"/>
      <c r="S83" s="6" t="str">
        <f>IF(ISERROR(VLOOKUP(TabA1[[#This Row],[Grund für Differenz]],Datenquelle!$F$3:$G$17,2,FALSE)),"",VLOOKUP(TabA1[[#This Row],[Grund für Differenz]],Datenquelle!$F$3:$G$17,2,FALSE))</f>
        <v/>
      </c>
      <c r="T83" s="19"/>
      <c r="U83" s="206"/>
      <c r="V83" s="206"/>
      <c r="W83" s="206"/>
      <c r="X83" s="206"/>
      <c r="Y83" s="206"/>
      <c r="Z83" s="206"/>
      <c r="AA83" s="253"/>
      <c r="AB83" s="226" t="str">
        <f>IF(OR(TabA1[[#This Row],[eingereichter
Betrag (€)]]=0,TabA1[[#This Row],[eingereichter
Betrag (€)]]=""),"",COUNTA($K$6:$K83)-COUNTIF(($K$6:$K83),0))</f>
        <v/>
      </c>
      <c r="AC83" s="262">
        <f t="shared" ca="1" si="2"/>
        <v>0.30266630445711629</v>
      </c>
      <c r="AD83" s="262">
        <f>IF(TabA1[[#This Row],[Lfd.
Nr. f.
Stich-
probe]]&lt;&gt;"",TabA1[[#This Row],[Zufalls-
zahl]],0)</f>
        <v>0</v>
      </c>
      <c r="AE83" s="263">
        <f>IF(TabA1[[#This Row],[Stich-
probe]]&gt;0,IF(TabA1[[#This Row],[Differenz
förderfähig/
eingereicht nach Prüfung ÖIF (€)]]&lt;&gt;0,1,0),0)</f>
        <v>0</v>
      </c>
      <c r="AF83" s="264">
        <f>IF(TabA1[[#This Row],[Stich-
probe]]=0,0,TabA1[[#This Row],[Stich-
probe]]*TabA1[[#This Row],[Differenz
förderfähig/
eingereicht nach Prüfung ÖIF (€)]]/TabA1[[#This Row],[eingereichter
Betrag (€)]]*-1)</f>
        <v>0</v>
      </c>
      <c r="AG83" s="200"/>
      <c r="AH83" s="200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226">
        <f>IF(TabA1[[#This Row],[Zufalls-
zahl wenn
lfd. Nr.]]=0,0,IF(RANK(TabA1[[#This Row],[Zufalls-
zahl wenn
lfd. Nr.]],TabA1[Zufalls-
zahl wenn
lfd. Nr.])&lt;=TabA1[[#Totals],[Zufalls-
zahl]],1,0))</f>
        <v>0</v>
      </c>
      <c r="D84" s="310" t="s">
        <v>10</v>
      </c>
      <c r="E84" s="207">
        <v>78</v>
      </c>
      <c r="F84" s="8"/>
      <c r="G84" s="33"/>
      <c r="H84" s="33"/>
      <c r="I84" s="33"/>
      <c r="J84" s="33"/>
      <c r="K84" s="128" cm="1">
        <f t="array" ref="K84">INDEX('Berechnung a.1)'!P:P,ROW('Berechnung a.1)'!P77)*37+41)</f>
        <v>0</v>
      </c>
      <c r="L84" s="260"/>
      <c r="M84" s="261">
        <f>(TabA1[[#This Row],[förderfähiger 
Betrag nach Prüfung ÖIF (€)]]-TabA1[[#This Row],[eingereichter
Betrag (€)]])*IF(TabA1[[#This Row],[Stich-
probe]]&gt;0,1,0)</f>
        <v>0</v>
      </c>
      <c r="N84" s="19"/>
      <c r="O84" s="19"/>
      <c r="P84" s="19"/>
      <c r="Q84" s="19"/>
      <c r="R84" s="215"/>
      <c r="S84" s="6" t="str">
        <f>IF(ISERROR(VLOOKUP(TabA1[[#This Row],[Grund für Differenz]],Datenquelle!$F$3:$G$17,2,FALSE)),"",VLOOKUP(TabA1[[#This Row],[Grund für Differenz]],Datenquelle!$F$3:$G$17,2,FALSE))</f>
        <v/>
      </c>
      <c r="T84" s="19"/>
      <c r="U84" s="206"/>
      <c r="V84" s="206"/>
      <c r="W84" s="206"/>
      <c r="X84" s="206"/>
      <c r="Y84" s="206"/>
      <c r="Z84" s="206"/>
      <c r="AA84" s="253"/>
      <c r="AB84" s="226" t="str">
        <f>IF(OR(TabA1[[#This Row],[eingereichter
Betrag (€)]]=0,TabA1[[#This Row],[eingereichter
Betrag (€)]]=""),"",COUNTA($K$6:$K84)-COUNTIF(($K$6:$K84),0))</f>
        <v/>
      </c>
      <c r="AC84" s="262">
        <f t="shared" ca="1" si="2"/>
        <v>0.20143250696203319</v>
      </c>
      <c r="AD84" s="262">
        <f>IF(TabA1[[#This Row],[Lfd.
Nr. f.
Stich-
probe]]&lt;&gt;"",TabA1[[#This Row],[Zufalls-
zahl]],0)</f>
        <v>0</v>
      </c>
      <c r="AE84" s="263">
        <f>IF(TabA1[[#This Row],[Stich-
probe]]&gt;0,IF(TabA1[[#This Row],[Differenz
förderfähig/
eingereicht nach Prüfung ÖIF (€)]]&lt;&gt;0,1,0),0)</f>
        <v>0</v>
      </c>
      <c r="AF84" s="264">
        <f>IF(TabA1[[#This Row],[Stich-
probe]]=0,0,TabA1[[#This Row],[Stich-
probe]]*TabA1[[#This Row],[Differenz
förderfähig/
eingereicht nach Prüfung ÖIF (€)]]/TabA1[[#This Row],[eingereichter
Betrag (€)]]*-1)</f>
        <v>0</v>
      </c>
      <c r="AG84" s="200"/>
      <c r="AH84" s="200"/>
    </row>
    <row r="85" spans="1:54" x14ac:dyDescent="0.2">
      <c r="C85" s="226">
        <f>IF(TabA1[[#This Row],[Zufalls-
zahl wenn
lfd. Nr.]]=0,0,IF(RANK(TabA1[[#This Row],[Zufalls-
zahl wenn
lfd. Nr.]],TabA1[Zufalls-
zahl wenn
lfd. Nr.])&lt;=TabA1[[#Totals],[Zufalls-
zahl]],1,0))</f>
        <v>0</v>
      </c>
      <c r="D85" s="310" t="s">
        <v>10</v>
      </c>
      <c r="E85" s="207">
        <v>79</v>
      </c>
      <c r="F85" s="8"/>
      <c r="G85" s="33"/>
      <c r="H85" s="33"/>
      <c r="I85" s="33"/>
      <c r="J85" s="33"/>
      <c r="K85" s="128" cm="1">
        <f t="array" ref="K85">INDEX('Berechnung a.1)'!P:P,ROW('Berechnung a.1)'!P78)*37+41)</f>
        <v>0</v>
      </c>
      <c r="L85" s="260"/>
      <c r="M85" s="261">
        <f>(TabA1[[#This Row],[förderfähiger 
Betrag nach Prüfung ÖIF (€)]]-TabA1[[#This Row],[eingereichter
Betrag (€)]])*IF(TabA1[[#This Row],[Stich-
probe]]&gt;0,1,0)</f>
        <v>0</v>
      </c>
      <c r="N85" s="19"/>
      <c r="O85" s="19"/>
      <c r="P85" s="19"/>
      <c r="Q85" s="19"/>
      <c r="R85" s="215"/>
      <c r="S85" s="6" t="str">
        <f>IF(ISERROR(VLOOKUP(TabA1[[#This Row],[Grund für Differenz]],Datenquelle!$F$3:$G$17,2,FALSE)),"",VLOOKUP(TabA1[[#This Row],[Grund für Differenz]],Datenquelle!$F$3:$G$17,2,FALSE))</f>
        <v/>
      </c>
      <c r="T85" s="19"/>
      <c r="U85" s="206"/>
      <c r="V85" s="206"/>
      <c r="W85" s="206"/>
      <c r="X85" s="206"/>
      <c r="Y85" s="206"/>
      <c r="Z85" s="206"/>
      <c r="AA85" s="253"/>
      <c r="AB85" s="226" t="str">
        <f>IF(OR(TabA1[[#This Row],[eingereichter
Betrag (€)]]=0,TabA1[[#This Row],[eingereichter
Betrag (€)]]=""),"",COUNTA($K$6:$K85)-COUNTIF(($K$6:$K85),0))</f>
        <v/>
      </c>
      <c r="AC85" s="262">
        <f t="shared" ca="1" si="2"/>
        <v>0.76511711873337129</v>
      </c>
      <c r="AD85" s="262">
        <f>IF(TabA1[[#This Row],[Lfd.
Nr. f.
Stich-
probe]]&lt;&gt;"",TabA1[[#This Row],[Zufalls-
zahl]],0)</f>
        <v>0</v>
      </c>
      <c r="AE85" s="263">
        <f>IF(TabA1[[#This Row],[Stich-
probe]]&gt;0,IF(TabA1[[#This Row],[Differenz
förderfähig/
eingereicht nach Prüfung ÖIF (€)]]&lt;&gt;0,1,0),0)</f>
        <v>0</v>
      </c>
      <c r="AF85" s="264">
        <f>IF(TabA1[[#This Row],[Stich-
probe]]=0,0,TabA1[[#This Row],[Stich-
probe]]*TabA1[[#This Row],[Differenz
förderfähig/
eingereicht nach Prüfung ÖIF (€)]]/TabA1[[#This Row],[eingereichter
Betrag (€)]]*-1)</f>
        <v>0</v>
      </c>
      <c r="AG85" s="200"/>
      <c r="AH85" s="200"/>
    </row>
    <row r="86" spans="1:54" x14ac:dyDescent="0.2">
      <c r="C86" s="226">
        <f>IF(TabA1[[#This Row],[Zufalls-
zahl wenn
lfd. Nr.]]=0,0,IF(RANK(TabA1[[#This Row],[Zufalls-
zahl wenn
lfd. Nr.]],TabA1[Zufalls-
zahl wenn
lfd. Nr.])&lt;=TabA1[[#Totals],[Zufalls-
zahl]],1,0))</f>
        <v>0</v>
      </c>
      <c r="D86" s="310" t="s">
        <v>10</v>
      </c>
      <c r="E86" s="207">
        <v>80</v>
      </c>
      <c r="F86" s="8"/>
      <c r="G86" s="33"/>
      <c r="H86" s="33"/>
      <c r="I86" s="33"/>
      <c r="J86" s="33"/>
      <c r="K86" s="128" cm="1">
        <f t="array" ref="K86">INDEX('Berechnung a.1)'!P:P,ROW('Berechnung a.1)'!P79)*37+41)</f>
        <v>0</v>
      </c>
      <c r="L86" s="260"/>
      <c r="M86" s="261">
        <f>(TabA1[[#This Row],[förderfähiger 
Betrag nach Prüfung ÖIF (€)]]-TabA1[[#This Row],[eingereichter
Betrag (€)]])*IF(TabA1[[#This Row],[Stich-
probe]]&gt;0,1,0)</f>
        <v>0</v>
      </c>
      <c r="N86" s="19"/>
      <c r="O86" s="19"/>
      <c r="P86" s="19"/>
      <c r="Q86" s="19"/>
      <c r="R86" s="215"/>
      <c r="S86" s="6" t="str">
        <f>IF(ISERROR(VLOOKUP(TabA1[[#This Row],[Grund für Differenz]],Datenquelle!$F$3:$G$17,2,FALSE)),"",VLOOKUP(TabA1[[#This Row],[Grund für Differenz]],Datenquelle!$F$3:$G$17,2,FALSE))</f>
        <v/>
      </c>
      <c r="T86" s="19"/>
      <c r="U86" s="206"/>
      <c r="V86" s="206"/>
      <c r="W86" s="206"/>
      <c r="X86" s="206"/>
      <c r="Y86" s="206"/>
      <c r="Z86" s="206"/>
      <c r="AA86" s="253"/>
      <c r="AB86" s="226" t="str">
        <f>IF(OR(TabA1[[#This Row],[eingereichter
Betrag (€)]]=0,TabA1[[#This Row],[eingereichter
Betrag (€)]]=""),"",COUNTA($K$6:$K86)-COUNTIF(($K$6:$K86),0))</f>
        <v/>
      </c>
      <c r="AC86" s="262">
        <f t="shared" ca="1" si="2"/>
        <v>0.99901425316243109</v>
      </c>
      <c r="AD86" s="262">
        <f>IF(TabA1[[#This Row],[Lfd.
Nr. f.
Stich-
probe]]&lt;&gt;"",TabA1[[#This Row],[Zufalls-
zahl]],0)</f>
        <v>0</v>
      </c>
      <c r="AE86" s="263">
        <f>IF(TabA1[[#This Row],[Stich-
probe]]&gt;0,IF(TabA1[[#This Row],[Differenz
förderfähig/
eingereicht nach Prüfung ÖIF (€)]]&lt;&gt;0,1,0),0)</f>
        <v>0</v>
      </c>
      <c r="AF86" s="264">
        <f>IF(TabA1[[#This Row],[Stich-
probe]]=0,0,TabA1[[#This Row],[Stich-
probe]]*TabA1[[#This Row],[Differenz
förderfähig/
eingereicht nach Prüfung ÖIF (€)]]/TabA1[[#This Row],[eingereichter
Betrag (€)]]*-1)</f>
        <v>0</v>
      </c>
      <c r="AG86" s="200"/>
      <c r="AH86" s="200"/>
    </row>
    <row r="87" spans="1:54" x14ac:dyDescent="0.2">
      <c r="C87" s="226">
        <f>IF(TabA1[[#This Row],[Zufalls-
zahl wenn
lfd. Nr.]]=0,0,IF(RANK(TabA1[[#This Row],[Zufalls-
zahl wenn
lfd. Nr.]],TabA1[Zufalls-
zahl wenn
lfd. Nr.])&lt;=TabA1[[#Totals],[Zufalls-
zahl]],1,0))</f>
        <v>0</v>
      </c>
      <c r="D87" s="310" t="s">
        <v>10</v>
      </c>
      <c r="E87" s="207">
        <v>81</v>
      </c>
      <c r="F87" s="8"/>
      <c r="G87" s="33"/>
      <c r="H87" s="33"/>
      <c r="I87" s="33"/>
      <c r="J87" s="33"/>
      <c r="K87" s="128" cm="1">
        <f t="array" ref="K87">INDEX('Berechnung a.1)'!P:P,ROW('Berechnung a.1)'!P80)*37+41)</f>
        <v>0</v>
      </c>
      <c r="L87" s="260"/>
      <c r="M87" s="261">
        <f>(TabA1[[#This Row],[förderfähiger 
Betrag nach Prüfung ÖIF (€)]]-TabA1[[#This Row],[eingereichter
Betrag (€)]])*IF(TabA1[[#This Row],[Stich-
probe]]&gt;0,1,0)</f>
        <v>0</v>
      </c>
      <c r="N87" s="19"/>
      <c r="O87" s="19"/>
      <c r="P87" s="19"/>
      <c r="Q87" s="19"/>
      <c r="R87" s="215"/>
      <c r="S87" s="6" t="str">
        <f>IF(ISERROR(VLOOKUP(TabA1[[#This Row],[Grund für Differenz]],Datenquelle!$F$3:$G$17,2,FALSE)),"",VLOOKUP(TabA1[[#This Row],[Grund für Differenz]],Datenquelle!$F$3:$G$17,2,FALSE))</f>
        <v/>
      </c>
      <c r="T87" s="19"/>
      <c r="U87" s="206"/>
      <c r="V87" s="206"/>
      <c r="W87" s="206"/>
      <c r="X87" s="206"/>
      <c r="Y87" s="206"/>
      <c r="Z87" s="206"/>
      <c r="AA87" s="253"/>
      <c r="AB87" s="226" t="str">
        <f>IF(OR(TabA1[[#This Row],[eingereichter
Betrag (€)]]=0,TabA1[[#This Row],[eingereichter
Betrag (€)]]=""),"",COUNTA($K$6:$K87)-COUNTIF(($K$6:$K87),0))</f>
        <v/>
      </c>
      <c r="AC87" s="262">
        <f t="shared" ca="1" si="2"/>
        <v>0.25085952916633536</v>
      </c>
      <c r="AD87" s="262">
        <f>IF(TabA1[[#This Row],[Lfd.
Nr. f.
Stich-
probe]]&lt;&gt;"",TabA1[[#This Row],[Zufalls-
zahl]],0)</f>
        <v>0</v>
      </c>
      <c r="AE87" s="263">
        <f>IF(TabA1[[#This Row],[Stich-
probe]]&gt;0,IF(TabA1[[#This Row],[Differenz
förderfähig/
eingereicht nach Prüfung ÖIF (€)]]&lt;&gt;0,1,0),0)</f>
        <v>0</v>
      </c>
      <c r="AF87" s="264">
        <f>IF(TabA1[[#This Row],[Stich-
probe]]=0,0,TabA1[[#This Row],[Stich-
probe]]*TabA1[[#This Row],[Differenz
förderfähig/
eingereicht nach Prüfung ÖIF (€)]]/TabA1[[#This Row],[eingereichter
Betrag (€)]]*-1)</f>
        <v>0</v>
      </c>
      <c r="AG87" s="200"/>
      <c r="AH87" s="200"/>
    </row>
    <row r="88" spans="1:54" x14ac:dyDescent="0.2">
      <c r="C88" s="226">
        <f>IF(TabA1[[#This Row],[Zufalls-
zahl wenn
lfd. Nr.]]=0,0,IF(RANK(TabA1[[#This Row],[Zufalls-
zahl wenn
lfd. Nr.]],TabA1[Zufalls-
zahl wenn
lfd. Nr.])&lt;=TabA1[[#Totals],[Zufalls-
zahl]],1,0))</f>
        <v>0</v>
      </c>
      <c r="D88" s="310" t="s">
        <v>10</v>
      </c>
      <c r="E88" s="207">
        <v>82</v>
      </c>
      <c r="F88" s="8"/>
      <c r="G88" s="33"/>
      <c r="H88" s="33"/>
      <c r="I88" s="33"/>
      <c r="J88" s="33"/>
      <c r="K88" s="128" cm="1">
        <f t="array" ref="K88">INDEX('Berechnung a.1)'!P:P,ROW('Berechnung a.1)'!P81)*37+41)</f>
        <v>0</v>
      </c>
      <c r="L88" s="260"/>
      <c r="M88" s="261">
        <f>(TabA1[[#This Row],[förderfähiger 
Betrag nach Prüfung ÖIF (€)]]-TabA1[[#This Row],[eingereichter
Betrag (€)]])*IF(TabA1[[#This Row],[Stich-
probe]]&gt;0,1,0)</f>
        <v>0</v>
      </c>
      <c r="N88" s="19"/>
      <c r="O88" s="19"/>
      <c r="P88" s="19"/>
      <c r="Q88" s="19"/>
      <c r="R88" s="215"/>
      <c r="S88" s="6" t="str">
        <f>IF(ISERROR(VLOOKUP(TabA1[[#This Row],[Grund für Differenz]],Datenquelle!$F$3:$G$17,2,FALSE)),"",VLOOKUP(TabA1[[#This Row],[Grund für Differenz]],Datenquelle!$F$3:$G$17,2,FALSE))</f>
        <v/>
      </c>
      <c r="T88" s="19"/>
      <c r="U88" s="206"/>
      <c r="V88" s="206"/>
      <c r="W88" s="206"/>
      <c r="X88" s="206"/>
      <c r="Y88" s="206"/>
      <c r="Z88" s="206"/>
      <c r="AA88" s="253"/>
      <c r="AB88" s="226" t="str">
        <f>IF(OR(TabA1[[#This Row],[eingereichter
Betrag (€)]]=0,TabA1[[#This Row],[eingereichter
Betrag (€)]]=""),"",COUNTA($K$6:$K88)-COUNTIF(($K$6:$K88),0))</f>
        <v/>
      </c>
      <c r="AC88" s="262">
        <f t="shared" ca="1" si="2"/>
        <v>0.38718923554782592</v>
      </c>
      <c r="AD88" s="262">
        <f>IF(TabA1[[#This Row],[Lfd.
Nr. f.
Stich-
probe]]&lt;&gt;"",TabA1[[#This Row],[Zufalls-
zahl]],0)</f>
        <v>0</v>
      </c>
      <c r="AE88" s="263">
        <f>IF(TabA1[[#This Row],[Stich-
probe]]&gt;0,IF(TabA1[[#This Row],[Differenz
förderfähig/
eingereicht nach Prüfung ÖIF (€)]]&lt;&gt;0,1,0),0)</f>
        <v>0</v>
      </c>
      <c r="AF88" s="264">
        <f>IF(TabA1[[#This Row],[Stich-
probe]]=0,0,TabA1[[#This Row],[Stich-
probe]]*TabA1[[#This Row],[Differenz
förderfähig/
eingereicht nach Prüfung ÖIF (€)]]/TabA1[[#This Row],[eingereichter
Betrag (€)]]*-1)</f>
        <v>0</v>
      </c>
      <c r="AG88" s="200"/>
      <c r="AH88" s="200"/>
    </row>
    <row r="89" spans="1:54" x14ac:dyDescent="0.2">
      <c r="C89" s="226">
        <f>IF(TabA1[[#This Row],[Zufalls-
zahl wenn
lfd. Nr.]]=0,0,IF(RANK(TabA1[[#This Row],[Zufalls-
zahl wenn
lfd. Nr.]],TabA1[Zufalls-
zahl wenn
lfd. Nr.])&lt;=TabA1[[#Totals],[Zufalls-
zahl]],1,0))</f>
        <v>0</v>
      </c>
      <c r="D89" s="310" t="s">
        <v>10</v>
      </c>
      <c r="E89" s="207">
        <v>83</v>
      </c>
      <c r="F89" s="8"/>
      <c r="G89" s="33"/>
      <c r="H89" s="33"/>
      <c r="I89" s="33"/>
      <c r="J89" s="33"/>
      <c r="K89" s="128" cm="1">
        <f t="array" ref="K89">INDEX('Berechnung a.1)'!P:P,ROW('Berechnung a.1)'!P82)*37+41)</f>
        <v>0</v>
      </c>
      <c r="L89" s="260"/>
      <c r="M89" s="261">
        <f>(TabA1[[#This Row],[förderfähiger 
Betrag nach Prüfung ÖIF (€)]]-TabA1[[#This Row],[eingereichter
Betrag (€)]])*IF(TabA1[[#This Row],[Stich-
probe]]&gt;0,1,0)</f>
        <v>0</v>
      </c>
      <c r="N89" s="19"/>
      <c r="O89" s="19"/>
      <c r="P89" s="19"/>
      <c r="Q89" s="19"/>
      <c r="R89" s="215"/>
      <c r="S89" s="6" t="str">
        <f>IF(ISERROR(VLOOKUP(TabA1[[#This Row],[Grund für Differenz]],Datenquelle!$F$3:$G$17,2,FALSE)),"",VLOOKUP(TabA1[[#This Row],[Grund für Differenz]],Datenquelle!$F$3:$G$17,2,FALSE))</f>
        <v/>
      </c>
      <c r="T89" s="19"/>
      <c r="U89" s="206"/>
      <c r="V89" s="206"/>
      <c r="W89" s="206"/>
      <c r="X89" s="206"/>
      <c r="Y89" s="206"/>
      <c r="Z89" s="206"/>
      <c r="AA89" s="253"/>
      <c r="AB89" s="226" t="str">
        <f>IF(OR(TabA1[[#This Row],[eingereichter
Betrag (€)]]=0,TabA1[[#This Row],[eingereichter
Betrag (€)]]=""),"",COUNTA($K$6:$K89)-COUNTIF(($K$6:$K89),0))</f>
        <v/>
      </c>
      <c r="AC89" s="262">
        <f t="shared" ca="1" si="2"/>
        <v>0.57665189066875622</v>
      </c>
      <c r="AD89" s="262">
        <f>IF(TabA1[[#This Row],[Lfd.
Nr. f.
Stich-
probe]]&lt;&gt;"",TabA1[[#This Row],[Zufalls-
zahl]],0)</f>
        <v>0</v>
      </c>
      <c r="AE89" s="263">
        <f>IF(TabA1[[#This Row],[Stich-
probe]]&gt;0,IF(TabA1[[#This Row],[Differenz
förderfähig/
eingereicht nach Prüfung ÖIF (€)]]&lt;&gt;0,1,0),0)</f>
        <v>0</v>
      </c>
      <c r="AF89" s="264">
        <f>IF(TabA1[[#This Row],[Stich-
probe]]=0,0,TabA1[[#This Row],[Stich-
probe]]*TabA1[[#This Row],[Differenz
förderfähig/
eingereicht nach Prüfung ÖIF (€)]]/TabA1[[#This Row],[eingereichter
Betrag (€)]]*-1)</f>
        <v>0</v>
      </c>
      <c r="AG89" s="200"/>
      <c r="AH89" s="200"/>
    </row>
    <row r="90" spans="1:54" x14ac:dyDescent="0.2">
      <c r="C90" s="226">
        <f>IF(TabA1[[#This Row],[Zufalls-
zahl wenn
lfd. Nr.]]=0,0,IF(RANK(TabA1[[#This Row],[Zufalls-
zahl wenn
lfd. Nr.]],TabA1[Zufalls-
zahl wenn
lfd. Nr.])&lt;=TabA1[[#Totals],[Zufalls-
zahl]],1,0))</f>
        <v>0</v>
      </c>
      <c r="D90" s="310" t="s">
        <v>10</v>
      </c>
      <c r="E90" s="207">
        <v>84</v>
      </c>
      <c r="F90" s="8"/>
      <c r="G90" s="33"/>
      <c r="H90" s="33"/>
      <c r="I90" s="33"/>
      <c r="J90" s="33"/>
      <c r="K90" s="128" cm="1">
        <f t="array" ref="K90">INDEX('Berechnung a.1)'!P:P,ROW('Berechnung a.1)'!P83)*37+41)</f>
        <v>0</v>
      </c>
      <c r="L90" s="260"/>
      <c r="M90" s="261">
        <f>(TabA1[[#This Row],[förderfähiger 
Betrag nach Prüfung ÖIF (€)]]-TabA1[[#This Row],[eingereichter
Betrag (€)]])*IF(TabA1[[#This Row],[Stich-
probe]]&gt;0,1,0)</f>
        <v>0</v>
      </c>
      <c r="N90" s="19"/>
      <c r="O90" s="19"/>
      <c r="P90" s="19"/>
      <c r="Q90" s="19"/>
      <c r="R90" s="215"/>
      <c r="S90" s="6" t="str">
        <f>IF(ISERROR(VLOOKUP(TabA1[[#This Row],[Grund für Differenz]],Datenquelle!$F$3:$G$17,2,FALSE)),"",VLOOKUP(TabA1[[#This Row],[Grund für Differenz]],Datenquelle!$F$3:$G$17,2,FALSE))</f>
        <v/>
      </c>
      <c r="T90" s="19"/>
      <c r="U90" s="206"/>
      <c r="V90" s="206"/>
      <c r="W90" s="206"/>
      <c r="X90" s="206"/>
      <c r="Y90" s="206"/>
      <c r="Z90" s="206"/>
      <c r="AA90" s="253"/>
      <c r="AB90" s="226" t="str">
        <f>IF(OR(TabA1[[#This Row],[eingereichter
Betrag (€)]]=0,TabA1[[#This Row],[eingereichter
Betrag (€)]]=""),"",COUNTA($K$6:$K90)-COUNTIF(($K$6:$K90),0))</f>
        <v/>
      </c>
      <c r="AC90" s="262">
        <f t="shared" ca="1" si="2"/>
        <v>0.3864288879048775</v>
      </c>
      <c r="AD90" s="262">
        <f>IF(TabA1[[#This Row],[Lfd.
Nr. f.
Stich-
probe]]&lt;&gt;"",TabA1[[#This Row],[Zufalls-
zahl]],0)</f>
        <v>0</v>
      </c>
      <c r="AE90" s="263">
        <f>IF(TabA1[[#This Row],[Stich-
probe]]&gt;0,IF(TabA1[[#This Row],[Differenz
förderfähig/
eingereicht nach Prüfung ÖIF (€)]]&lt;&gt;0,1,0),0)</f>
        <v>0</v>
      </c>
      <c r="AF90" s="264">
        <f>IF(TabA1[[#This Row],[Stich-
probe]]=0,0,TabA1[[#This Row],[Stich-
probe]]*TabA1[[#This Row],[Differenz
förderfähig/
eingereicht nach Prüfung ÖIF (€)]]/TabA1[[#This Row],[eingereichter
Betrag (€)]]*-1)</f>
        <v>0</v>
      </c>
      <c r="AG90" s="200"/>
      <c r="AH90" s="200"/>
    </row>
    <row r="91" spans="1:54" x14ac:dyDescent="0.2">
      <c r="C91" s="226">
        <f>IF(TabA1[[#This Row],[Zufalls-
zahl wenn
lfd. Nr.]]=0,0,IF(RANK(TabA1[[#This Row],[Zufalls-
zahl wenn
lfd. Nr.]],TabA1[Zufalls-
zahl wenn
lfd. Nr.])&lt;=TabA1[[#Totals],[Zufalls-
zahl]],1,0))</f>
        <v>0</v>
      </c>
      <c r="D91" s="310" t="s">
        <v>10</v>
      </c>
      <c r="E91" s="207">
        <v>85</v>
      </c>
      <c r="F91" s="8"/>
      <c r="G91" s="33"/>
      <c r="H91" s="33"/>
      <c r="I91" s="33"/>
      <c r="J91" s="33"/>
      <c r="K91" s="128" cm="1">
        <f t="array" ref="K91">INDEX('Berechnung a.1)'!P:P,ROW('Berechnung a.1)'!P84)*37+41)</f>
        <v>0</v>
      </c>
      <c r="L91" s="260"/>
      <c r="M91" s="261">
        <f>(TabA1[[#This Row],[förderfähiger 
Betrag nach Prüfung ÖIF (€)]]-TabA1[[#This Row],[eingereichter
Betrag (€)]])*IF(TabA1[[#This Row],[Stich-
probe]]&gt;0,1,0)</f>
        <v>0</v>
      </c>
      <c r="N91" s="19"/>
      <c r="O91" s="19"/>
      <c r="P91" s="19"/>
      <c r="Q91" s="19"/>
      <c r="R91" s="215"/>
      <c r="S91" s="6" t="str">
        <f>IF(ISERROR(VLOOKUP(TabA1[[#This Row],[Grund für Differenz]],Datenquelle!$F$3:$G$17,2,FALSE)),"",VLOOKUP(TabA1[[#This Row],[Grund für Differenz]],Datenquelle!$F$3:$G$17,2,FALSE))</f>
        <v/>
      </c>
      <c r="T91" s="19"/>
      <c r="U91" s="206"/>
      <c r="V91" s="206"/>
      <c r="W91" s="206"/>
      <c r="X91" s="206"/>
      <c r="Y91" s="206"/>
      <c r="Z91" s="206"/>
      <c r="AA91" s="253"/>
      <c r="AB91" s="226" t="str">
        <f>IF(OR(TabA1[[#This Row],[eingereichter
Betrag (€)]]=0,TabA1[[#This Row],[eingereichter
Betrag (€)]]=""),"",COUNTA($K$6:$K91)-COUNTIF(($K$6:$K91),0))</f>
        <v/>
      </c>
      <c r="AC91" s="262">
        <f t="shared" ca="1" si="2"/>
        <v>0.53509968180018264</v>
      </c>
      <c r="AD91" s="262">
        <f>IF(TabA1[[#This Row],[Lfd.
Nr. f.
Stich-
probe]]&lt;&gt;"",TabA1[[#This Row],[Zufalls-
zahl]],0)</f>
        <v>0</v>
      </c>
      <c r="AE91" s="263">
        <f>IF(TabA1[[#This Row],[Stich-
probe]]&gt;0,IF(TabA1[[#This Row],[Differenz
förderfähig/
eingereicht nach Prüfung ÖIF (€)]]&lt;&gt;0,1,0),0)</f>
        <v>0</v>
      </c>
      <c r="AF91" s="264">
        <f>IF(TabA1[[#This Row],[Stich-
probe]]=0,0,TabA1[[#This Row],[Stich-
probe]]*TabA1[[#This Row],[Differenz
förderfähig/
eingereicht nach Prüfung ÖIF (€)]]/TabA1[[#This Row],[eingereichter
Betrag (€)]]*-1)</f>
        <v>0</v>
      </c>
      <c r="AG91" s="200"/>
      <c r="AH91" s="200"/>
    </row>
    <row r="92" spans="1:54" x14ac:dyDescent="0.2">
      <c r="C92" s="226">
        <f>IF(TabA1[[#This Row],[Zufalls-
zahl wenn
lfd. Nr.]]=0,0,IF(RANK(TabA1[[#This Row],[Zufalls-
zahl wenn
lfd. Nr.]],TabA1[Zufalls-
zahl wenn
lfd. Nr.])&lt;=TabA1[[#Totals],[Zufalls-
zahl]],1,0))</f>
        <v>0</v>
      </c>
      <c r="D92" s="310" t="s">
        <v>10</v>
      </c>
      <c r="E92" s="207">
        <v>86</v>
      </c>
      <c r="F92" s="8"/>
      <c r="G92" s="33"/>
      <c r="H92" s="33"/>
      <c r="I92" s="33"/>
      <c r="J92" s="33"/>
      <c r="K92" s="128" cm="1">
        <f t="array" ref="K92">INDEX('Berechnung a.1)'!P:P,ROW('Berechnung a.1)'!P85)*37+41)</f>
        <v>0</v>
      </c>
      <c r="L92" s="260"/>
      <c r="M92" s="261">
        <f>(TabA1[[#This Row],[förderfähiger 
Betrag nach Prüfung ÖIF (€)]]-TabA1[[#This Row],[eingereichter
Betrag (€)]])*IF(TabA1[[#This Row],[Stich-
probe]]&gt;0,1,0)</f>
        <v>0</v>
      </c>
      <c r="N92" s="19"/>
      <c r="O92" s="19"/>
      <c r="P92" s="19"/>
      <c r="Q92" s="19"/>
      <c r="R92" s="215"/>
      <c r="S92" s="6" t="str">
        <f>IF(ISERROR(VLOOKUP(TabA1[[#This Row],[Grund für Differenz]],Datenquelle!$F$3:$G$17,2,FALSE)),"",VLOOKUP(TabA1[[#This Row],[Grund für Differenz]],Datenquelle!$F$3:$G$17,2,FALSE))</f>
        <v/>
      </c>
      <c r="T92" s="19"/>
      <c r="U92" s="206"/>
      <c r="V92" s="206"/>
      <c r="W92" s="206"/>
      <c r="X92" s="206"/>
      <c r="Y92" s="206"/>
      <c r="Z92" s="206"/>
      <c r="AA92" s="253"/>
      <c r="AB92" s="226" t="str">
        <f>IF(OR(TabA1[[#This Row],[eingereichter
Betrag (€)]]=0,TabA1[[#This Row],[eingereichter
Betrag (€)]]=""),"",COUNTA($K$6:$K92)-COUNTIF(($K$6:$K92),0))</f>
        <v/>
      </c>
      <c r="AC92" s="262">
        <f t="shared" ca="1" si="2"/>
        <v>0.25791363049936988</v>
      </c>
      <c r="AD92" s="262">
        <f>IF(TabA1[[#This Row],[Lfd.
Nr. f.
Stich-
probe]]&lt;&gt;"",TabA1[[#This Row],[Zufalls-
zahl]],0)</f>
        <v>0</v>
      </c>
      <c r="AE92" s="263">
        <f>IF(TabA1[[#This Row],[Stich-
probe]]&gt;0,IF(TabA1[[#This Row],[Differenz
förderfähig/
eingereicht nach Prüfung ÖIF (€)]]&lt;&gt;0,1,0),0)</f>
        <v>0</v>
      </c>
      <c r="AF92" s="264">
        <f>IF(TabA1[[#This Row],[Stich-
probe]]=0,0,TabA1[[#This Row],[Stich-
probe]]*TabA1[[#This Row],[Differenz
förderfähig/
eingereicht nach Prüfung ÖIF (€)]]/TabA1[[#This Row],[eingereichter
Betrag (€)]]*-1)</f>
        <v>0</v>
      </c>
      <c r="AG92" s="200"/>
      <c r="AH92" s="200"/>
    </row>
    <row r="93" spans="1:54" x14ac:dyDescent="0.2">
      <c r="C93" s="226">
        <f>IF(TabA1[[#This Row],[Zufalls-
zahl wenn
lfd. Nr.]]=0,0,IF(RANK(TabA1[[#This Row],[Zufalls-
zahl wenn
lfd. Nr.]],TabA1[Zufalls-
zahl wenn
lfd. Nr.])&lt;=TabA1[[#Totals],[Zufalls-
zahl]],1,0))</f>
        <v>0</v>
      </c>
      <c r="D93" s="310" t="s">
        <v>10</v>
      </c>
      <c r="E93" s="207">
        <v>87</v>
      </c>
      <c r="F93" s="8"/>
      <c r="G93" s="33"/>
      <c r="H93" s="33"/>
      <c r="I93" s="33"/>
      <c r="J93" s="33"/>
      <c r="K93" s="128" cm="1">
        <f t="array" ref="K93">INDEX('Berechnung a.1)'!P:P,ROW('Berechnung a.1)'!P86)*37+41)</f>
        <v>0</v>
      </c>
      <c r="L93" s="260"/>
      <c r="M93" s="261">
        <f>(TabA1[[#This Row],[förderfähiger 
Betrag nach Prüfung ÖIF (€)]]-TabA1[[#This Row],[eingereichter
Betrag (€)]])*IF(TabA1[[#This Row],[Stich-
probe]]&gt;0,1,0)</f>
        <v>0</v>
      </c>
      <c r="N93" s="19"/>
      <c r="O93" s="19"/>
      <c r="P93" s="19"/>
      <c r="Q93" s="19"/>
      <c r="R93" s="215"/>
      <c r="S93" s="6" t="str">
        <f>IF(ISERROR(VLOOKUP(TabA1[[#This Row],[Grund für Differenz]],Datenquelle!$F$3:$G$17,2,FALSE)),"",VLOOKUP(TabA1[[#This Row],[Grund für Differenz]],Datenquelle!$F$3:$G$17,2,FALSE))</f>
        <v/>
      </c>
      <c r="T93" s="19"/>
      <c r="U93" s="206"/>
      <c r="V93" s="206"/>
      <c r="W93" s="206"/>
      <c r="X93" s="206"/>
      <c r="Y93" s="206"/>
      <c r="Z93" s="206"/>
      <c r="AA93" s="253"/>
      <c r="AB93" s="226" t="str">
        <f>IF(OR(TabA1[[#This Row],[eingereichter
Betrag (€)]]=0,TabA1[[#This Row],[eingereichter
Betrag (€)]]=""),"",COUNTA($K$6:$K93)-COUNTIF(($K$6:$K93),0))</f>
        <v/>
      </c>
      <c r="AC93" s="262">
        <f t="shared" ca="1" si="2"/>
        <v>0.11285870965560207</v>
      </c>
      <c r="AD93" s="262">
        <f>IF(TabA1[[#This Row],[Lfd.
Nr. f.
Stich-
probe]]&lt;&gt;"",TabA1[[#This Row],[Zufalls-
zahl]],0)</f>
        <v>0</v>
      </c>
      <c r="AE93" s="263">
        <f>IF(TabA1[[#This Row],[Stich-
probe]]&gt;0,IF(TabA1[[#This Row],[Differenz
förderfähig/
eingereicht nach Prüfung ÖIF (€)]]&lt;&gt;0,1,0),0)</f>
        <v>0</v>
      </c>
      <c r="AF93" s="264">
        <f>IF(TabA1[[#This Row],[Stich-
probe]]=0,0,TabA1[[#This Row],[Stich-
probe]]*TabA1[[#This Row],[Differenz
förderfähig/
eingereicht nach Prüfung ÖIF (€)]]/TabA1[[#This Row],[eingereichter
Betrag (€)]]*-1)</f>
        <v>0</v>
      </c>
      <c r="AG93" s="200"/>
      <c r="AH93" s="200"/>
    </row>
    <row r="94" spans="1:54" x14ac:dyDescent="0.2">
      <c r="C94" s="228">
        <f>IF(TabA1[[#This Row],[Zufalls-
zahl wenn
lfd. Nr.]]=0,0,IF(RANK(TabA1[[#This Row],[Zufalls-
zahl wenn
lfd. Nr.]],TabA1[Zufalls-
zahl wenn
lfd. Nr.])&lt;=TabA1[[#Totals],[Zufalls-
zahl]],1,0))</f>
        <v>0</v>
      </c>
      <c r="D94" s="310" t="s">
        <v>10</v>
      </c>
      <c r="E94" s="207">
        <v>88</v>
      </c>
      <c r="F94" s="9"/>
      <c r="G94" s="34"/>
      <c r="H94" s="34"/>
      <c r="I94" s="34"/>
      <c r="J94" s="34"/>
      <c r="K94" s="128" cm="1">
        <f t="array" ref="K94">INDEX('Berechnung a.1)'!P:P,ROW('Berechnung a.1)'!P87)*37+41)</f>
        <v>0</v>
      </c>
      <c r="L94" s="216"/>
      <c r="M94" s="252">
        <f>(TabA1[[#This Row],[förderfähiger 
Betrag nach Prüfung ÖIF (€)]]-TabA1[[#This Row],[eingereichter
Betrag (€)]])*IF(TabA1[[#This Row],[Stich-
probe]]&gt;0,1,0)</f>
        <v>0</v>
      </c>
      <c r="N94" s="2"/>
      <c r="O94" s="2"/>
      <c r="P94" s="2"/>
      <c r="Q94" s="2"/>
      <c r="R94" s="215"/>
      <c r="S94" s="6" t="str">
        <f>IF(ISERROR(VLOOKUP(TabA1[[#This Row],[Grund für Differenz]],Datenquelle!$F$3:$G$17,2,FALSE)),"",VLOOKUP(TabA1[[#This Row],[Grund für Differenz]],Datenquelle!$F$3:$G$17,2,FALSE))</f>
        <v/>
      </c>
      <c r="T94" s="2"/>
      <c r="U94" s="207"/>
      <c r="V94" s="207"/>
      <c r="W94" s="207"/>
      <c r="X94" s="207"/>
      <c r="Y94" s="207"/>
      <c r="Z94" s="207"/>
      <c r="AA94" s="265"/>
      <c r="AB94" s="266" t="str">
        <f>IF(OR(TabA1[[#This Row],[eingereichter
Betrag (€)]]=0,TabA1[[#This Row],[eingereichter
Betrag (€)]]=""),"",COUNTA($K$6:$K156)-COUNTIF(($K$6:$K156),0))</f>
        <v/>
      </c>
      <c r="AC94" s="255">
        <f t="shared" ca="1" si="2"/>
        <v>0.40157689233796334</v>
      </c>
      <c r="AD94" s="255">
        <f>IF(TabA1[[#This Row],[Lfd.
Nr. f.
Stich-
probe]]&lt;&gt;"",TabA1[[#This Row],[Zufalls-
zahl]],0)</f>
        <v>0</v>
      </c>
      <c r="AE94" s="267">
        <f>IF(TabA1[[#This Row],[Stich-
probe]]&gt;0,IF(TabA1[[#This Row],[Differenz
förderfähig/
eingereicht nach Prüfung ÖIF (€)]]&lt;&gt;0,1,0),0)</f>
        <v>0</v>
      </c>
      <c r="AF94" s="268">
        <f>IF(TabA1[[#This Row],[Stich-
probe]]=0,0,TabA1[[#This Row],[Stich-
probe]]*TabA1[[#This Row],[Differenz
förderfähig/
eingereicht nach Prüfung ÖIF (€)]]/TabA1[[#This Row],[eingereichter
Betrag (€)]]*-1)</f>
        <v>0</v>
      </c>
      <c r="AG94" s="200"/>
      <c r="AH94" s="200"/>
    </row>
    <row r="95" spans="1:54" x14ac:dyDescent="0.2">
      <c r="C95" s="226">
        <f>IF(TabA1[[#This Row],[Zufalls-
zahl wenn
lfd. Nr.]]=0,0,IF(RANK(TabA1[[#This Row],[Zufalls-
zahl wenn
lfd. Nr.]],TabA1[Zufalls-
zahl wenn
lfd. Nr.])&lt;=TabA1[[#Totals],[Zufalls-
zahl]],1,0))</f>
        <v>0</v>
      </c>
      <c r="D95" s="310" t="s">
        <v>10</v>
      </c>
      <c r="E95" s="207">
        <v>89</v>
      </c>
      <c r="F95" s="8"/>
      <c r="G95" s="33"/>
      <c r="H95" s="33"/>
      <c r="I95" s="33"/>
      <c r="J95" s="33"/>
      <c r="K95" s="128" cm="1">
        <f t="array" ref="K95">INDEX('Berechnung a.1)'!P:P,ROW('Berechnung a.1)'!P88)*37+41)</f>
        <v>0</v>
      </c>
      <c r="L95" s="260"/>
      <c r="M95" s="269">
        <f>(TabA1[[#This Row],[förderfähiger 
Betrag nach Prüfung ÖIF (€)]]-TabA1[[#This Row],[eingereichter
Betrag (€)]])*IF(TabA1[[#This Row],[Stich-
probe]]&gt;0,1,0)</f>
        <v>0</v>
      </c>
      <c r="N95" s="19"/>
      <c r="O95" s="19"/>
      <c r="P95" s="19"/>
      <c r="Q95" s="19"/>
      <c r="R95" s="215"/>
      <c r="S95" s="6" t="str">
        <f>IF(ISERROR(VLOOKUP(TabA1[[#This Row],[Grund für Differenz]],Datenquelle!$F$3:$G$17,2,FALSE)),"",VLOOKUP(TabA1[[#This Row],[Grund für Differenz]],Datenquelle!$F$3:$G$17,2,FALSE))</f>
        <v/>
      </c>
      <c r="T95" s="19"/>
      <c r="U95" s="206"/>
      <c r="V95" s="206"/>
      <c r="W95" s="206"/>
      <c r="X95" s="206"/>
      <c r="Y95" s="206"/>
      <c r="Z95" s="206"/>
      <c r="AA95" s="270"/>
      <c r="AB95" s="226" t="str">
        <f>IF(OR(TabA1[[#This Row],[eingereichter
Betrag (€)]]=0,TabA1[[#This Row],[eingereichter
Betrag (€)]]=""),"",COUNTA($K$6:$K95)-COUNTIF(($K$6:$K95),0))</f>
        <v/>
      </c>
      <c r="AC95" s="262">
        <f t="shared" ca="1" si="2"/>
        <v>0.3464723793531328</v>
      </c>
      <c r="AD95" s="262">
        <f>IF(TabA1[[#This Row],[Lfd.
Nr. f.
Stich-
probe]]&lt;&gt;"",TabA1[[#This Row],[Zufalls-
zahl]],0)</f>
        <v>0</v>
      </c>
      <c r="AE95" s="271">
        <f>IF(TabA1[[#This Row],[Stich-
probe]]&gt;0,IF(TabA1[[#This Row],[Differenz
förderfähig/
eingereicht nach Prüfung ÖIF (€)]]&lt;&gt;0,1,0),0)</f>
        <v>0</v>
      </c>
      <c r="AF95" s="272">
        <f>IF(TabA1[[#This Row],[Stich-
probe]]=0,0,TabA1[[#This Row],[Stich-
probe]]*TabA1[[#This Row],[Differenz
förderfähig/
eingereicht nach Prüfung ÖIF (€)]]/TabA1[[#This Row],[eingereichter
Betrag (€)]]*-1)</f>
        <v>0</v>
      </c>
      <c r="AG95" s="200"/>
      <c r="AH95" s="200"/>
    </row>
    <row r="96" spans="1:54" x14ac:dyDescent="0.2">
      <c r="C96" s="226">
        <f>IF(TabA1[[#This Row],[Zufalls-
zahl wenn
lfd. Nr.]]=0,0,IF(RANK(TabA1[[#This Row],[Zufalls-
zahl wenn
lfd. Nr.]],TabA1[Zufalls-
zahl wenn
lfd. Nr.])&lt;=TabA1[[#Totals],[Zufalls-
zahl]],1,0))</f>
        <v>0</v>
      </c>
      <c r="D96" s="310" t="s">
        <v>10</v>
      </c>
      <c r="E96" s="207">
        <v>90</v>
      </c>
      <c r="F96" s="8"/>
      <c r="G96" s="33"/>
      <c r="H96" s="33"/>
      <c r="I96" s="33"/>
      <c r="J96" s="33"/>
      <c r="K96" s="128" cm="1">
        <f t="array" ref="K96">INDEX('Berechnung a.1)'!P:P,ROW('Berechnung a.1)'!P89)*37+41)</f>
        <v>0</v>
      </c>
      <c r="L96" s="260"/>
      <c r="M96" s="269">
        <f>(TabA1[[#This Row],[förderfähiger 
Betrag nach Prüfung ÖIF (€)]]-TabA1[[#This Row],[eingereichter
Betrag (€)]])*IF(TabA1[[#This Row],[Stich-
probe]]&gt;0,1,0)</f>
        <v>0</v>
      </c>
      <c r="N96" s="19"/>
      <c r="O96" s="19"/>
      <c r="P96" s="19"/>
      <c r="Q96" s="19"/>
      <c r="R96" s="215"/>
      <c r="S96" s="6" t="str">
        <f>IF(ISERROR(VLOOKUP(TabA1[[#This Row],[Grund für Differenz]],Datenquelle!$F$3:$G$17,2,FALSE)),"",VLOOKUP(TabA1[[#This Row],[Grund für Differenz]],Datenquelle!$F$3:$G$17,2,FALSE))</f>
        <v/>
      </c>
      <c r="T96" s="19"/>
      <c r="U96" s="206"/>
      <c r="V96" s="206"/>
      <c r="W96" s="206"/>
      <c r="X96" s="206"/>
      <c r="Y96" s="206"/>
      <c r="Z96" s="206"/>
      <c r="AA96" s="270"/>
      <c r="AB96" s="226" t="str">
        <f>IF(OR(TabA1[[#This Row],[eingereichter
Betrag (€)]]=0,TabA1[[#This Row],[eingereichter
Betrag (€)]]=""),"",COUNTA($K$6:$K96)-COUNTIF(($K$6:$K96),0))</f>
        <v/>
      </c>
      <c r="AC96" s="262">
        <f t="shared" ca="1" si="2"/>
        <v>0.20314621641240893</v>
      </c>
      <c r="AD96" s="262">
        <f>IF(TabA1[[#This Row],[Lfd.
Nr. f.
Stich-
probe]]&lt;&gt;"",TabA1[[#This Row],[Zufalls-
zahl]],0)</f>
        <v>0</v>
      </c>
      <c r="AE96" s="271">
        <f>IF(TabA1[[#This Row],[Stich-
probe]]&gt;0,IF(TabA1[[#This Row],[Differenz
förderfähig/
eingereicht nach Prüfung ÖIF (€)]]&lt;&gt;0,1,0),0)</f>
        <v>0</v>
      </c>
      <c r="AF96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">
      <c r="C97" s="226">
        <f>IF(TabA1[[#This Row],[Zufalls-
zahl wenn
lfd. Nr.]]=0,0,IF(RANK(TabA1[[#This Row],[Zufalls-
zahl wenn
lfd. Nr.]],TabA1[Zufalls-
zahl wenn
lfd. Nr.])&lt;=TabA1[[#Totals],[Zufalls-
zahl]],1,0))</f>
        <v>0</v>
      </c>
      <c r="D97" s="310" t="s">
        <v>10</v>
      </c>
      <c r="E97" s="207">
        <v>91</v>
      </c>
      <c r="F97" s="8"/>
      <c r="G97" s="33"/>
      <c r="H97" s="33"/>
      <c r="I97" s="33"/>
      <c r="J97" s="33"/>
      <c r="K97" s="128" cm="1">
        <f t="array" ref="K97">INDEX('Berechnung a.1)'!P:P,ROW('Berechnung a.1)'!P90)*37+41)</f>
        <v>0</v>
      </c>
      <c r="L97" s="260"/>
      <c r="M97" s="269">
        <f>(TabA1[[#This Row],[förderfähiger 
Betrag nach Prüfung ÖIF (€)]]-TabA1[[#This Row],[eingereichter
Betrag (€)]])*IF(TabA1[[#This Row],[Stich-
probe]]&gt;0,1,0)</f>
        <v>0</v>
      </c>
      <c r="N97" s="19"/>
      <c r="O97" s="19"/>
      <c r="P97" s="19"/>
      <c r="Q97" s="19"/>
      <c r="R97" s="215"/>
      <c r="S97" s="6" t="str">
        <f>IF(ISERROR(VLOOKUP(TabA1[[#This Row],[Grund für Differenz]],Datenquelle!$F$3:$G$17,2,FALSE)),"",VLOOKUP(TabA1[[#This Row],[Grund für Differenz]],Datenquelle!$F$3:$G$17,2,FALSE))</f>
        <v/>
      </c>
      <c r="T97" s="19"/>
      <c r="U97" s="206"/>
      <c r="V97" s="206"/>
      <c r="W97" s="206"/>
      <c r="X97" s="206"/>
      <c r="Y97" s="206"/>
      <c r="Z97" s="206"/>
      <c r="AA97" s="270"/>
      <c r="AB97" s="226" t="str">
        <f>IF(OR(TabA1[[#This Row],[eingereichter
Betrag (€)]]=0,TabA1[[#This Row],[eingereichter
Betrag (€)]]=""),"",COUNTA($K$6:$K97)-COUNTIF(($K$6:$K97),0))</f>
        <v/>
      </c>
      <c r="AC97" s="262">
        <f t="shared" ca="1" si="2"/>
        <v>0.62416570154370565</v>
      </c>
      <c r="AD97" s="262">
        <f>IF(TabA1[[#This Row],[Lfd.
Nr. f.
Stich-
probe]]&lt;&gt;"",TabA1[[#This Row],[Zufalls-
zahl]],0)</f>
        <v>0</v>
      </c>
      <c r="AE97" s="271">
        <f>IF(TabA1[[#This Row],[Stich-
probe]]&gt;0,IF(TabA1[[#This Row],[Differenz
förderfähig/
eingereicht nach Prüfung ÖIF (€)]]&lt;&gt;0,1,0),0)</f>
        <v>0</v>
      </c>
      <c r="AF97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">
      <c r="C98" s="226">
        <f>IF(TabA1[[#This Row],[Zufalls-
zahl wenn
lfd. Nr.]]=0,0,IF(RANK(TabA1[[#This Row],[Zufalls-
zahl wenn
lfd. Nr.]],TabA1[Zufalls-
zahl wenn
lfd. Nr.])&lt;=TabA1[[#Totals],[Zufalls-
zahl]],1,0))</f>
        <v>0</v>
      </c>
      <c r="D98" s="310" t="s">
        <v>10</v>
      </c>
      <c r="E98" s="207">
        <v>92</v>
      </c>
      <c r="F98" s="8"/>
      <c r="G98" s="33"/>
      <c r="H98" s="33"/>
      <c r="I98" s="33"/>
      <c r="J98" s="33"/>
      <c r="K98" s="128" cm="1">
        <f t="array" ref="K98">INDEX('Berechnung a.1)'!P:P,ROW('Berechnung a.1)'!P91)*37+41)</f>
        <v>0</v>
      </c>
      <c r="L98" s="260"/>
      <c r="M98" s="269">
        <f>(TabA1[[#This Row],[förderfähiger 
Betrag nach Prüfung ÖIF (€)]]-TabA1[[#This Row],[eingereichter
Betrag (€)]])*IF(TabA1[[#This Row],[Stich-
probe]]&gt;0,1,0)</f>
        <v>0</v>
      </c>
      <c r="N98" s="19"/>
      <c r="O98" s="19"/>
      <c r="P98" s="19"/>
      <c r="Q98" s="19"/>
      <c r="R98" s="215"/>
      <c r="S98" s="6" t="str">
        <f>IF(ISERROR(VLOOKUP(TabA1[[#This Row],[Grund für Differenz]],Datenquelle!$F$3:$G$17,2,FALSE)),"",VLOOKUP(TabA1[[#This Row],[Grund für Differenz]],Datenquelle!$F$3:$G$17,2,FALSE))</f>
        <v/>
      </c>
      <c r="T98" s="19"/>
      <c r="U98" s="206"/>
      <c r="V98" s="206"/>
      <c r="W98" s="206"/>
      <c r="X98" s="206"/>
      <c r="Y98" s="206"/>
      <c r="Z98" s="206"/>
      <c r="AA98" s="270"/>
      <c r="AB98" s="226" t="str">
        <f>IF(OR(TabA1[[#This Row],[eingereichter
Betrag (€)]]=0,TabA1[[#This Row],[eingereichter
Betrag (€)]]=""),"",COUNTA($K$6:$K98)-COUNTIF(($K$6:$K98),0))</f>
        <v/>
      </c>
      <c r="AC98" s="262">
        <f t="shared" ca="1" si="2"/>
        <v>1.6976717665320384E-2</v>
      </c>
      <c r="AD98" s="262">
        <f>IF(TabA1[[#This Row],[Lfd.
Nr. f.
Stich-
probe]]&lt;&gt;"",TabA1[[#This Row],[Zufalls-
zahl]],0)</f>
        <v>0</v>
      </c>
      <c r="AE98" s="271">
        <f>IF(TabA1[[#This Row],[Stich-
probe]]&gt;0,IF(TabA1[[#This Row],[Differenz
förderfähig/
eingereicht nach Prüfung ÖIF (€)]]&lt;&gt;0,1,0),0)</f>
        <v>0</v>
      </c>
      <c r="AF98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">
      <c r="C99" s="226">
        <f>IF(TabA1[[#This Row],[Zufalls-
zahl wenn
lfd. Nr.]]=0,0,IF(RANK(TabA1[[#This Row],[Zufalls-
zahl wenn
lfd. Nr.]],TabA1[Zufalls-
zahl wenn
lfd. Nr.])&lt;=TabA1[[#Totals],[Zufalls-
zahl]],1,0))</f>
        <v>0</v>
      </c>
      <c r="D99" s="310" t="s">
        <v>10</v>
      </c>
      <c r="E99" s="207">
        <v>93</v>
      </c>
      <c r="F99" s="8"/>
      <c r="G99" s="33"/>
      <c r="H99" s="33"/>
      <c r="I99" s="33"/>
      <c r="J99" s="33"/>
      <c r="K99" s="128" cm="1">
        <f t="array" ref="K99">INDEX('Berechnung a.1)'!P:P,ROW('Berechnung a.1)'!P92)*37+41)</f>
        <v>0</v>
      </c>
      <c r="L99" s="260"/>
      <c r="M99" s="269">
        <f>(TabA1[[#This Row],[förderfähiger 
Betrag nach Prüfung ÖIF (€)]]-TabA1[[#This Row],[eingereichter
Betrag (€)]])*IF(TabA1[[#This Row],[Stich-
probe]]&gt;0,1,0)</f>
        <v>0</v>
      </c>
      <c r="N99" s="19"/>
      <c r="O99" s="19"/>
      <c r="P99" s="19"/>
      <c r="Q99" s="19"/>
      <c r="R99" s="215"/>
      <c r="S99" s="6" t="str">
        <f>IF(ISERROR(VLOOKUP(TabA1[[#This Row],[Grund für Differenz]],Datenquelle!$F$3:$G$17,2,FALSE)),"",VLOOKUP(TabA1[[#This Row],[Grund für Differenz]],Datenquelle!$F$3:$G$17,2,FALSE))</f>
        <v/>
      </c>
      <c r="T99" s="19"/>
      <c r="U99" s="206"/>
      <c r="V99" s="206"/>
      <c r="W99" s="206"/>
      <c r="X99" s="206"/>
      <c r="Y99" s="206"/>
      <c r="Z99" s="206"/>
      <c r="AA99" s="270"/>
      <c r="AB99" s="226" t="str">
        <f>IF(OR(TabA1[[#This Row],[eingereichter
Betrag (€)]]=0,TabA1[[#This Row],[eingereichter
Betrag (€)]]=""),"",COUNTA($K$6:$K99)-COUNTIF(($K$6:$K99),0))</f>
        <v/>
      </c>
      <c r="AC99" s="262">
        <f t="shared" ca="1" si="2"/>
        <v>2.3431155564808459E-2</v>
      </c>
      <c r="AD99" s="262">
        <f>IF(TabA1[[#This Row],[Lfd.
Nr. f.
Stich-
probe]]&lt;&gt;"",TabA1[[#This Row],[Zufalls-
zahl]],0)</f>
        <v>0</v>
      </c>
      <c r="AE99" s="271">
        <f>IF(TabA1[[#This Row],[Stich-
probe]]&gt;0,IF(TabA1[[#This Row],[Differenz
förderfähig/
eingereicht nach Prüfung ÖIF (€)]]&lt;&gt;0,1,0),0)</f>
        <v>0</v>
      </c>
      <c r="AF99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">
      <c r="C100" s="226">
        <f>IF(TabA1[[#This Row],[Zufalls-
zahl wenn
lfd. Nr.]]=0,0,IF(RANK(TabA1[[#This Row],[Zufalls-
zahl wenn
lfd. Nr.]],TabA1[Zufalls-
zahl wenn
lfd. Nr.])&lt;=TabA1[[#Totals],[Zufalls-
zahl]],1,0))</f>
        <v>0</v>
      </c>
      <c r="D100" s="310" t="s">
        <v>10</v>
      </c>
      <c r="E100" s="207">
        <v>94</v>
      </c>
      <c r="F100" s="8"/>
      <c r="G100" s="33"/>
      <c r="H100" s="33"/>
      <c r="I100" s="33"/>
      <c r="J100" s="33"/>
      <c r="K100" s="128" cm="1">
        <f t="array" ref="K100">INDEX('Berechnung a.1)'!P:P,ROW('Berechnung a.1)'!P93)*37+41)</f>
        <v>0</v>
      </c>
      <c r="L100" s="260"/>
      <c r="M100" s="269">
        <f>(TabA1[[#This Row],[förderfähiger 
Betrag nach Prüfung ÖIF (€)]]-TabA1[[#This Row],[eingereichter
Betrag (€)]])*IF(TabA1[[#This Row],[Stich-
probe]]&gt;0,1,0)</f>
        <v>0</v>
      </c>
      <c r="N100" s="19"/>
      <c r="O100" s="19"/>
      <c r="P100" s="19"/>
      <c r="Q100" s="19"/>
      <c r="R100" s="215"/>
      <c r="S100" s="6" t="str">
        <f>IF(ISERROR(VLOOKUP(TabA1[[#This Row],[Grund für Differenz]],Datenquelle!$F$3:$G$17,2,FALSE)),"",VLOOKUP(TabA1[[#This Row],[Grund für Differenz]],Datenquelle!$F$3:$G$17,2,FALSE))</f>
        <v/>
      </c>
      <c r="T100" s="19"/>
      <c r="U100" s="206"/>
      <c r="V100" s="206"/>
      <c r="W100" s="206"/>
      <c r="X100" s="206"/>
      <c r="Y100" s="206"/>
      <c r="Z100" s="206"/>
      <c r="AA100" s="270"/>
      <c r="AB100" s="226" t="str">
        <f>IF(OR(TabA1[[#This Row],[eingereichter
Betrag (€)]]=0,TabA1[[#This Row],[eingereichter
Betrag (€)]]=""),"",COUNTA($K$6:$K100)-COUNTIF(($K$6:$K100),0))</f>
        <v/>
      </c>
      <c r="AC100" s="262">
        <f t="shared" ca="1" si="2"/>
        <v>0.94152668291005659</v>
      </c>
      <c r="AD100" s="262">
        <f>IF(TabA1[[#This Row],[Lfd.
Nr. f.
Stich-
probe]]&lt;&gt;"",TabA1[[#This Row],[Zufalls-
zahl]],0)</f>
        <v>0</v>
      </c>
      <c r="AE100" s="271">
        <f>IF(TabA1[[#This Row],[Stich-
probe]]&gt;0,IF(TabA1[[#This Row],[Differenz
förderfähig/
eingereicht nach Prüfung ÖIF (€)]]&lt;&gt;0,1,0),0)</f>
        <v>0</v>
      </c>
      <c r="AF100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">
      <c r="C101" s="226">
        <f>IF(TabA1[[#This Row],[Zufalls-
zahl wenn
lfd. Nr.]]=0,0,IF(RANK(TabA1[[#This Row],[Zufalls-
zahl wenn
lfd. Nr.]],TabA1[Zufalls-
zahl wenn
lfd. Nr.])&lt;=TabA1[[#Totals],[Zufalls-
zahl]],1,0))</f>
        <v>0</v>
      </c>
      <c r="D101" s="310" t="s">
        <v>10</v>
      </c>
      <c r="E101" s="207">
        <v>95</v>
      </c>
      <c r="F101" s="8"/>
      <c r="G101" s="33"/>
      <c r="H101" s="33"/>
      <c r="I101" s="33"/>
      <c r="J101" s="33"/>
      <c r="K101" s="128" cm="1">
        <f t="array" ref="K101">INDEX('Berechnung a.1)'!P:P,ROW('Berechnung a.1)'!P94)*37+41)</f>
        <v>0</v>
      </c>
      <c r="L101" s="260"/>
      <c r="M101" s="269">
        <f>(TabA1[[#This Row],[förderfähiger 
Betrag nach Prüfung ÖIF (€)]]-TabA1[[#This Row],[eingereichter
Betrag (€)]])*IF(TabA1[[#This Row],[Stich-
probe]]&gt;0,1,0)</f>
        <v>0</v>
      </c>
      <c r="N101" s="19"/>
      <c r="O101" s="19"/>
      <c r="P101" s="19"/>
      <c r="Q101" s="19"/>
      <c r="R101" s="215"/>
      <c r="S101" s="6" t="str">
        <f>IF(ISERROR(VLOOKUP(TabA1[[#This Row],[Grund für Differenz]],Datenquelle!$F$3:$G$17,2,FALSE)),"",VLOOKUP(TabA1[[#This Row],[Grund für Differenz]],Datenquelle!$F$3:$G$17,2,FALSE))</f>
        <v/>
      </c>
      <c r="T101" s="19"/>
      <c r="U101" s="206"/>
      <c r="V101" s="206"/>
      <c r="W101" s="206"/>
      <c r="X101" s="206"/>
      <c r="Y101" s="206"/>
      <c r="Z101" s="206"/>
      <c r="AA101" s="270"/>
      <c r="AB101" s="226" t="str">
        <f>IF(OR(TabA1[[#This Row],[eingereichter
Betrag (€)]]=0,TabA1[[#This Row],[eingereichter
Betrag (€)]]=""),"",COUNTA($K$6:$K101)-COUNTIF(($K$6:$K101),0))</f>
        <v/>
      </c>
      <c r="AC101" s="262">
        <f t="shared" ca="1" si="2"/>
        <v>0.78966678020498282</v>
      </c>
      <c r="AD101" s="262">
        <f>IF(TabA1[[#This Row],[Lfd.
Nr. f.
Stich-
probe]]&lt;&gt;"",TabA1[[#This Row],[Zufalls-
zahl]],0)</f>
        <v>0</v>
      </c>
      <c r="AE101" s="271">
        <f>IF(TabA1[[#This Row],[Stich-
probe]]&gt;0,IF(TabA1[[#This Row],[Differenz
förderfähig/
eingereicht nach Prüfung ÖIF (€)]]&lt;&gt;0,1,0),0)</f>
        <v>0</v>
      </c>
      <c r="AF101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">
      <c r="C102" s="226">
        <f>IF(TabA1[[#This Row],[Zufalls-
zahl wenn
lfd. Nr.]]=0,0,IF(RANK(TabA1[[#This Row],[Zufalls-
zahl wenn
lfd. Nr.]],TabA1[Zufalls-
zahl wenn
lfd. Nr.])&lt;=TabA1[[#Totals],[Zufalls-
zahl]],1,0))</f>
        <v>0</v>
      </c>
      <c r="D102" s="310" t="s">
        <v>10</v>
      </c>
      <c r="E102" s="207">
        <v>96</v>
      </c>
      <c r="F102" s="8"/>
      <c r="G102" s="33"/>
      <c r="H102" s="33"/>
      <c r="I102" s="33"/>
      <c r="J102" s="33"/>
      <c r="K102" s="128" cm="1">
        <f t="array" ref="K102">INDEX('Berechnung a.1)'!P:P,ROW('Berechnung a.1)'!P95)*37+41)</f>
        <v>0</v>
      </c>
      <c r="L102" s="260"/>
      <c r="M102" s="269">
        <f>(TabA1[[#This Row],[förderfähiger 
Betrag nach Prüfung ÖIF (€)]]-TabA1[[#This Row],[eingereichter
Betrag (€)]])*IF(TabA1[[#This Row],[Stich-
probe]]&gt;0,1,0)</f>
        <v>0</v>
      </c>
      <c r="N102" s="19"/>
      <c r="O102" s="19"/>
      <c r="P102" s="19"/>
      <c r="Q102" s="19"/>
      <c r="R102" s="215"/>
      <c r="S102" s="6" t="str">
        <f>IF(ISERROR(VLOOKUP(TabA1[[#This Row],[Grund für Differenz]],Datenquelle!$F$3:$G$17,2,FALSE)),"",VLOOKUP(TabA1[[#This Row],[Grund für Differenz]],Datenquelle!$F$3:$G$17,2,FALSE))</f>
        <v/>
      </c>
      <c r="T102" s="19"/>
      <c r="U102" s="206"/>
      <c r="V102" s="206"/>
      <c r="W102" s="206"/>
      <c r="X102" s="206"/>
      <c r="Y102" s="206"/>
      <c r="Z102" s="206"/>
      <c r="AA102" s="270"/>
      <c r="AB102" s="226" t="str">
        <f>IF(OR(TabA1[[#This Row],[eingereichter
Betrag (€)]]=0,TabA1[[#This Row],[eingereichter
Betrag (€)]]=""),"",COUNTA($K$6:$K102)-COUNTIF(($K$6:$K102),0))</f>
        <v/>
      </c>
      <c r="AC102" s="262">
        <f t="shared" ref="AC102:AC156" ca="1" si="3">RAND()</f>
        <v>0.45408276876329035</v>
      </c>
      <c r="AD102" s="262">
        <f>IF(TabA1[[#This Row],[Lfd.
Nr. f.
Stich-
probe]]&lt;&gt;"",TabA1[[#This Row],[Zufalls-
zahl]],0)</f>
        <v>0</v>
      </c>
      <c r="AE102" s="271">
        <f>IF(TabA1[[#This Row],[Stich-
probe]]&gt;0,IF(TabA1[[#This Row],[Differenz
förderfähig/
eingereicht nach Prüfung ÖIF (€)]]&lt;&gt;0,1,0),0)</f>
        <v>0</v>
      </c>
      <c r="AF102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">
      <c r="C103" s="226">
        <f>IF(TabA1[[#This Row],[Zufalls-
zahl wenn
lfd. Nr.]]=0,0,IF(RANK(TabA1[[#This Row],[Zufalls-
zahl wenn
lfd. Nr.]],TabA1[Zufalls-
zahl wenn
lfd. Nr.])&lt;=TabA1[[#Totals],[Zufalls-
zahl]],1,0))</f>
        <v>0</v>
      </c>
      <c r="D103" s="310" t="s">
        <v>10</v>
      </c>
      <c r="E103" s="207">
        <v>97</v>
      </c>
      <c r="F103" s="8"/>
      <c r="G103" s="33"/>
      <c r="H103" s="33"/>
      <c r="I103" s="33"/>
      <c r="J103" s="33"/>
      <c r="K103" s="128" cm="1">
        <f t="array" ref="K103">INDEX('Berechnung a.1)'!P:P,ROW('Berechnung a.1)'!P96)*37+41)</f>
        <v>0</v>
      </c>
      <c r="L103" s="260"/>
      <c r="M103" s="269">
        <f>(TabA1[[#This Row],[förderfähiger 
Betrag nach Prüfung ÖIF (€)]]-TabA1[[#This Row],[eingereichter
Betrag (€)]])*IF(TabA1[[#This Row],[Stich-
probe]]&gt;0,1,0)</f>
        <v>0</v>
      </c>
      <c r="N103" s="19"/>
      <c r="O103" s="19"/>
      <c r="P103" s="19"/>
      <c r="Q103" s="19"/>
      <c r="R103" s="215"/>
      <c r="S103" s="6" t="str">
        <f>IF(ISERROR(VLOOKUP(TabA1[[#This Row],[Grund für Differenz]],Datenquelle!$F$3:$G$17,2,FALSE)),"",VLOOKUP(TabA1[[#This Row],[Grund für Differenz]],Datenquelle!$F$3:$G$17,2,FALSE))</f>
        <v/>
      </c>
      <c r="T103" s="19"/>
      <c r="U103" s="206"/>
      <c r="V103" s="206"/>
      <c r="W103" s="206"/>
      <c r="X103" s="206"/>
      <c r="Y103" s="206"/>
      <c r="Z103" s="206"/>
      <c r="AA103" s="270"/>
      <c r="AB103" s="226" t="str">
        <f>IF(OR(TabA1[[#This Row],[eingereichter
Betrag (€)]]=0,TabA1[[#This Row],[eingereichter
Betrag (€)]]=""),"",COUNTA($K$6:$K103)-COUNTIF(($K$6:$K103),0))</f>
        <v/>
      </c>
      <c r="AC103" s="262">
        <f t="shared" ca="1" si="3"/>
        <v>0.11599155810125716</v>
      </c>
      <c r="AD103" s="262">
        <f>IF(TabA1[[#This Row],[Lfd.
Nr. f.
Stich-
probe]]&lt;&gt;"",TabA1[[#This Row],[Zufalls-
zahl]],0)</f>
        <v>0</v>
      </c>
      <c r="AE103" s="271">
        <f>IF(TabA1[[#This Row],[Stich-
probe]]&gt;0,IF(TabA1[[#This Row],[Differenz
förderfähig/
eingereicht nach Prüfung ÖIF (€)]]&lt;&gt;0,1,0),0)</f>
        <v>0</v>
      </c>
      <c r="AF103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">
      <c r="C104" s="226">
        <f>IF(TabA1[[#This Row],[Zufalls-
zahl wenn
lfd. Nr.]]=0,0,IF(RANK(TabA1[[#This Row],[Zufalls-
zahl wenn
lfd. Nr.]],TabA1[Zufalls-
zahl wenn
lfd. Nr.])&lt;=TabA1[[#Totals],[Zufalls-
zahl]],1,0))</f>
        <v>0</v>
      </c>
      <c r="D104" s="310" t="s">
        <v>10</v>
      </c>
      <c r="E104" s="207">
        <v>98</v>
      </c>
      <c r="F104" s="8"/>
      <c r="G104" s="33"/>
      <c r="H104" s="33"/>
      <c r="I104" s="33"/>
      <c r="J104" s="33"/>
      <c r="K104" s="128" cm="1">
        <f t="array" ref="K104">INDEX('Berechnung a.1)'!P:P,ROW('Berechnung a.1)'!P97)*37+41)</f>
        <v>0</v>
      </c>
      <c r="L104" s="260"/>
      <c r="M104" s="269">
        <f>(TabA1[[#This Row],[förderfähiger 
Betrag nach Prüfung ÖIF (€)]]-TabA1[[#This Row],[eingereichter
Betrag (€)]])*IF(TabA1[[#This Row],[Stich-
probe]]&gt;0,1,0)</f>
        <v>0</v>
      </c>
      <c r="N104" s="19"/>
      <c r="O104" s="19"/>
      <c r="P104" s="19"/>
      <c r="Q104" s="19"/>
      <c r="R104" s="215"/>
      <c r="S104" s="6" t="str">
        <f>IF(ISERROR(VLOOKUP(TabA1[[#This Row],[Grund für Differenz]],Datenquelle!$F$3:$G$17,2,FALSE)),"",VLOOKUP(TabA1[[#This Row],[Grund für Differenz]],Datenquelle!$F$3:$G$17,2,FALSE))</f>
        <v/>
      </c>
      <c r="T104" s="19"/>
      <c r="U104" s="206"/>
      <c r="V104" s="206"/>
      <c r="W104" s="206"/>
      <c r="X104" s="206"/>
      <c r="Y104" s="206"/>
      <c r="Z104" s="206"/>
      <c r="AA104" s="270"/>
      <c r="AB104" s="226" t="str">
        <f>IF(OR(TabA1[[#This Row],[eingereichter
Betrag (€)]]=0,TabA1[[#This Row],[eingereichter
Betrag (€)]]=""),"",COUNTA($K$6:$K104)-COUNTIF(($K$6:$K104),0))</f>
        <v/>
      </c>
      <c r="AC104" s="262">
        <f t="shared" ca="1" si="3"/>
        <v>0.53214366190609275</v>
      </c>
      <c r="AD104" s="262">
        <f>IF(TabA1[[#This Row],[Lfd.
Nr. f.
Stich-
probe]]&lt;&gt;"",TabA1[[#This Row],[Zufalls-
zahl]],0)</f>
        <v>0</v>
      </c>
      <c r="AE104" s="271">
        <f>IF(TabA1[[#This Row],[Stich-
probe]]&gt;0,IF(TabA1[[#This Row],[Differenz
förderfähig/
eingereicht nach Prüfung ÖIF (€)]]&lt;&gt;0,1,0),0)</f>
        <v>0</v>
      </c>
      <c r="AF10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">
      <c r="C105" s="226">
        <f>IF(TabA1[[#This Row],[Zufalls-
zahl wenn
lfd. Nr.]]=0,0,IF(RANK(TabA1[[#This Row],[Zufalls-
zahl wenn
lfd. Nr.]],TabA1[Zufalls-
zahl wenn
lfd. Nr.])&lt;=TabA1[[#Totals],[Zufalls-
zahl]],1,0))</f>
        <v>0</v>
      </c>
      <c r="D105" s="310" t="s">
        <v>10</v>
      </c>
      <c r="E105" s="207">
        <v>99</v>
      </c>
      <c r="F105" s="8"/>
      <c r="G105" s="33"/>
      <c r="H105" s="33"/>
      <c r="I105" s="33"/>
      <c r="J105" s="33"/>
      <c r="K105" s="128" cm="1">
        <f t="array" ref="K105">INDEX('Berechnung a.1)'!P:P,ROW('Berechnung a.1)'!P98)*37+41)</f>
        <v>0</v>
      </c>
      <c r="L105" s="260"/>
      <c r="M105" s="269">
        <f>(TabA1[[#This Row],[förderfähiger 
Betrag nach Prüfung ÖIF (€)]]-TabA1[[#This Row],[eingereichter
Betrag (€)]])*IF(TabA1[[#This Row],[Stich-
probe]]&gt;0,1,0)</f>
        <v>0</v>
      </c>
      <c r="N105" s="19"/>
      <c r="O105" s="19"/>
      <c r="P105" s="19"/>
      <c r="Q105" s="19"/>
      <c r="R105" s="215"/>
      <c r="S105" s="6" t="str">
        <f>IF(ISERROR(VLOOKUP(TabA1[[#This Row],[Grund für Differenz]],Datenquelle!$F$3:$G$17,2,FALSE)),"",VLOOKUP(TabA1[[#This Row],[Grund für Differenz]],Datenquelle!$F$3:$G$17,2,FALSE))</f>
        <v/>
      </c>
      <c r="T105" s="19"/>
      <c r="U105" s="206"/>
      <c r="V105" s="206"/>
      <c r="W105" s="206"/>
      <c r="X105" s="206"/>
      <c r="Y105" s="206"/>
      <c r="Z105" s="206"/>
      <c r="AA105" s="270"/>
      <c r="AB105" s="226" t="str">
        <f>IF(OR(TabA1[[#This Row],[eingereichter
Betrag (€)]]=0,TabA1[[#This Row],[eingereichter
Betrag (€)]]=""),"",COUNTA($K$6:$K105)-COUNTIF(($K$6:$K105),0))</f>
        <v/>
      </c>
      <c r="AC105" s="262">
        <f t="shared" ca="1" si="3"/>
        <v>0.58531862890826891</v>
      </c>
      <c r="AD105" s="262">
        <f>IF(TabA1[[#This Row],[Lfd.
Nr. f.
Stich-
probe]]&lt;&gt;"",TabA1[[#This Row],[Zufalls-
zahl]],0)</f>
        <v>0</v>
      </c>
      <c r="AE105" s="271">
        <f>IF(TabA1[[#This Row],[Stich-
probe]]&gt;0,IF(TabA1[[#This Row],[Differenz
förderfähig/
eingereicht nach Prüfung ÖIF (€)]]&lt;&gt;0,1,0),0)</f>
        <v>0</v>
      </c>
      <c r="AF105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x14ac:dyDescent="0.2">
      <c r="C106" s="226">
        <f>IF(TabA1[[#This Row],[Zufalls-
zahl wenn
lfd. Nr.]]=0,0,IF(RANK(TabA1[[#This Row],[Zufalls-
zahl wenn
lfd. Nr.]],TabA1[Zufalls-
zahl wenn
lfd. Nr.])&lt;=TabA1[[#Totals],[Zufalls-
zahl]],1,0))</f>
        <v>0</v>
      </c>
      <c r="D106" s="310" t="s">
        <v>10</v>
      </c>
      <c r="E106" s="207">
        <v>100</v>
      </c>
      <c r="F106" s="8"/>
      <c r="G106" s="33"/>
      <c r="H106" s="33"/>
      <c r="I106" s="33"/>
      <c r="J106" s="33"/>
      <c r="K106" s="128" cm="1">
        <f t="array" ref="K106">INDEX('Berechnung a.1)'!P:P,ROW('Berechnung a.1)'!P99)*37+41)</f>
        <v>0</v>
      </c>
      <c r="L106" s="260"/>
      <c r="M106" s="269">
        <f>(TabA1[[#This Row],[förderfähiger 
Betrag nach Prüfung ÖIF (€)]]-TabA1[[#This Row],[eingereichter
Betrag (€)]])*IF(TabA1[[#This Row],[Stich-
probe]]&gt;0,1,0)</f>
        <v>0</v>
      </c>
      <c r="N106" s="19"/>
      <c r="O106" s="19"/>
      <c r="P106" s="19"/>
      <c r="Q106" s="19"/>
      <c r="R106" s="215"/>
      <c r="S106" s="6" t="str">
        <f>IF(ISERROR(VLOOKUP(TabA1[[#This Row],[Grund für Differenz]],Datenquelle!$F$3:$G$17,2,FALSE)),"",VLOOKUP(TabA1[[#This Row],[Grund für Differenz]],Datenquelle!$F$3:$G$17,2,FALSE))</f>
        <v/>
      </c>
      <c r="T106" s="19"/>
      <c r="U106" s="206"/>
      <c r="V106" s="206"/>
      <c r="W106" s="206"/>
      <c r="X106" s="206"/>
      <c r="Y106" s="206"/>
      <c r="Z106" s="206"/>
      <c r="AA106" s="270"/>
      <c r="AB106" s="226" t="str">
        <f>IF(OR(TabA1[[#This Row],[eingereichter
Betrag (€)]]=0,TabA1[[#This Row],[eingereichter
Betrag (€)]]=""),"",COUNTA($K$6:$K106)-COUNTIF(($K$6:$K106),0))</f>
        <v/>
      </c>
      <c r="AC106" s="262">
        <f t="shared" ca="1" si="3"/>
        <v>0.1242637996553756</v>
      </c>
      <c r="AD106" s="262">
        <f>IF(TabA1[[#This Row],[Lfd.
Nr. f.
Stich-
probe]]&lt;&gt;"",TabA1[[#This Row],[Zufalls-
zahl]],0)</f>
        <v>0</v>
      </c>
      <c r="AE106" s="271">
        <f>IF(TabA1[[#This Row],[Stich-
probe]]&gt;0,IF(TabA1[[#This Row],[Differenz
förderfähig/
eingereicht nach Prüfung ÖIF (€)]]&lt;&gt;0,1,0),0)</f>
        <v>0</v>
      </c>
      <c r="AF106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32" x14ac:dyDescent="0.2">
      <c r="C107" s="226">
        <f>IF(TabA1[[#This Row],[Zufalls-
zahl wenn
lfd. Nr.]]=0,0,IF(RANK(TabA1[[#This Row],[Zufalls-
zahl wenn
lfd. Nr.]],TabA1[Zufalls-
zahl wenn
lfd. Nr.])&lt;=TabA1[[#Totals],[Zufalls-
zahl]],1,0))</f>
        <v>0</v>
      </c>
      <c r="D107" s="310" t="s">
        <v>10</v>
      </c>
      <c r="E107" s="207">
        <v>101</v>
      </c>
      <c r="F107" s="8"/>
      <c r="G107" s="33"/>
      <c r="H107" s="33"/>
      <c r="I107" s="33"/>
      <c r="J107" s="33"/>
      <c r="K107" s="128" cm="1">
        <f t="array" ref="K107">INDEX('Berechnung a.1)'!P:P,ROW('Berechnung a.1)'!P100)*37+41)</f>
        <v>0</v>
      </c>
      <c r="L107" s="260"/>
      <c r="M107" s="261">
        <f>(TabA1[[#This Row],[förderfähiger 
Betrag nach Prüfung ÖIF (€)]]-TabA1[[#This Row],[eingereichter
Betrag (€)]])*IF(TabA1[[#This Row],[Stich-
probe]]&gt;0,1,0)</f>
        <v>0</v>
      </c>
      <c r="N107" s="19"/>
      <c r="O107" s="19"/>
      <c r="P107" s="19"/>
      <c r="Q107" s="19"/>
      <c r="R107" s="215"/>
      <c r="S107" s="6" t="str">
        <f>IF(ISERROR(VLOOKUP(TabA1[[#This Row],[Grund für Differenz]],Datenquelle!$F$3:$G$17,2,FALSE)),"",VLOOKUP(TabA1[[#This Row],[Grund für Differenz]],Datenquelle!$F$3:$G$17,2,FALSE))</f>
        <v/>
      </c>
      <c r="T107" s="19"/>
      <c r="U107" s="206"/>
      <c r="V107" s="206"/>
      <c r="W107" s="206"/>
      <c r="X107" s="206"/>
      <c r="Y107" s="206"/>
      <c r="Z107" s="206"/>
      <c r="AA107" s="253"/>
      <c r="AB107" s="226" t="str">
        <f>IF(OR(TabA1[[#This Row],[eingereichter
Betrag (€)]]=0,TabA1[[#This Row],[eingereichter
Betrag (€)]]=""),"",COUNTA($K$6:$K107)-COUNTIF(($K$6:$K107),0))</f>
        <v/>
      </c>
      <c r="AC107" s="262">
        <f t="shared" ca="1" si="3"/>
        <v>6.0838568109133906E-3</v>
      </c>
      <c r="AD107" s="262">
        <f>IF(TabA1[[#This Row],[Lfd.
Nr. f.
Stich-
probe]]&lt;&gt;"",TabA1[[#This Row],[Zufalls-
zahl]],0)</f>
        <v>0</v>
      </c>
      <c r="AE107" s="263">
        <f>IF(TabA1[[#This Row],[Stich-
probe]]&gt;0,IF(TabA1[[#This Row],[Differenz
förderfähig/
eingereicht nach Prüfung ÖIF (€)]]&lt;&gt;0,1,0),0)</f>
        <v>0</v>
      </c>
      <c r="AF107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">
      <c r="C108" s="226">
        <f>IF(TabA1[[#This Row],[Zufalls-
zahl wenn
lfd. Nr.]]=0,0,IF(RANK(TabA1[[#This Row],[Zufalls-
zahl wenn
lfd. Nr.]],TabA1[Zufalls-
zahl wenn
lfd. Nr.])&lt;=TabA1[[#Totals],[Zufalls-
zahl]],1,0))</f>
        <v>0</v>
      </c>
      <c r="D108" s="310" t="s">
        <v>10</v>
      </c>
      <c r="E108" s="207">
        <v>102</v>
      </c>
      <c r="F108" s="8"/>
      <c r="G108" s="33"/>
      <c r="H108" s="33"/>
      <c r="I108" s="33"/>
      <c r="J108" s="33"/>
      <c r="K108" s="128" cm="1">
        <f t="array" ref="K108">INDEX('Berechnung a.1)'!P:P,ROW('Berechnung a.1)'!P101)*37+41)</f>
        <v>0</v>
      </c>
      <c r="L108" s="260"/>
      <c r="M108" s="261">
        <f>(TabA1[[#This Row],[förderfähiger 
Betrag nach Prüfung ÖIF (€)]]-TabA1[[#This Row],[eingereichter
Betrag (€)]])*IF(TabA1[[#This Row],[Stich-
probe]]&gt;0,1,0)</f>
        <v>0</v>
      </c>
      <c r="N108" s="19"/>
      <c r="O108" s="19"/>
      <c r="P108" s="19"/>
      <c r="Q108" s="19"/>
      <c r="R108" s="215"/>
      <c r="S108" s="6" t="str">
        <f>IF(ISERROR(VLOOKUP(TabA1[[#This Row],[Grund für Differenz]],Datenquelle!$F$3:$G$17,2,FALSE)),"",VLOOKUP(TabA1[[#This Row],[Grund für Differenz]],Datenquelle!$F$3:$G$17,2,FALSE))</f>
        <v/>
      </c>
      <c r="T108" s="19"/>
      <c r="U108" s="206"/>
      <c r="V108" s="206"/>
      <c r="W108" s="206"/>
      <c r="X108" s="206"/>
      <c r="Y108" s="206"/>
      <c r="Z108" s="206"/>
      <c r="AA108" s="253"/>
      <c r="AB108" s="226" t="str">
        <f>IF(OR(TabA1[[#This Row],[eingereichter
Betrag (€)]]=0,TabA1[[#This Row],[eingereichter
Betrag (€)]]=""),"",COUNTA($K$6:$K108)-COUNTIF(($K$6:$K108),0))</f>
        <v/>
      </c>
      <c r="AC108" s="262">
        <f t="shared" ca="1" si="3"/>
        <v>0.58690042572294909</v>
      </c>
      <c r="AD108" s="262">
        <f>IF(TabA1[[#This Row],[Lfd.
Nr. f.
Stich-
probe]]&lt;&gt;"",TabA1[[#This Row],[Zufalls-
zahl]],0)</f>
        <v>0</v>
      </c>
      <c r="AE108" s="263">
        <f>IF(TabA1[[#This Row],[Stich-
probe]]&gt;0,IF(TabA1[[#This Row],[Differenz
förderfähig/
eingereicht nach Prüfung ÖIF (€)]]&lt;&gt;0,1,0),0)</f>
        <v>0</v>
      </c>
      <c r="AF108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">
      <c r="C109" s="226">
        <f>IF(TabA1[[#This Row],[Zufalls-
zahl wenn
lfd. Nr.]]=0,0,IF(RANK(TabA1[[#This Row],[Zufalls-
zahl wenn
lfd. Nr.]],TabA1[Zufalls-
zahl wenn
lfd. Nr.])&lt;=TabA1[[#Totals],[Zufalls-
zahl]],1,0))</f>
        <v>0</v>
      </c>
      <c r="D109" s="310" t="s">
        <v>10</v>
      </c>
      <c r="E109" s="207">
        <v>103</v>
      </c>
      <c r="F109" s="8"/>
      <c r="G109" s="33"/>
      <c r="H109" s="33"/>
      <c r="I109" s="33"/>
      <c r="J109" s="33"/>
      <c r="K109" s="128" cm="1">
        <f t="array" ref="K109">INDEX('Berechnung a.1)'!P:P,ROW('Berechnung a.1)'!P102)*37+41)</f>
        <v>0</v>
      </c>
      <c r="L109" s="260"/>
      <c r="M109" s="261">
        <f>(TabA1[[#This Row],[förderfähiger 
Betrag nach Prüfung ÖIF (€)]]-TabA1[[#This Row],[eingereichter
Betrag (€)]])*IF(TabA1[[#This Row],[Stich-
probe]]&gt;0,1,0)</f>
        <v>0</v>
      </c>
      <c r="N109" s="19"/>
      <c r="O109" s="19"/>
      <c r="P109" s="19"/>
      <c r="Q109" s="19"/>
      <c r="R109" s="215"/>
      <c r="S109" s="6" t="str">
        <f>IF(ISERROR(VLOOKUP(TabA1[[#This Row],[Grund für Differenz]],Datenquelle!$F$3:$G$17,2,FALSE)),"",VLOOKUP(TabA1[[#This Row],[Grund für Differenz]],Datenquelle!$F$3:$G$17,2,FALSE))</f>
        <v/>
      </c>
      <c r="T109" s="19"/>
      <c r="U109" s="206"/>
      <c r="V109" s="206"/>
      <c r="W109" s="206"/>
      <c r="X109" s="206"/>
      <c r="Y109" s="206"/>
      <c r="Z109" s="206"/>
      <c r="AA109" s="253"/>
      <c r="AB109" s="226" t="str">
        <f>IF(OR(TabA1[[#This Row],[eingereichter
Betrag (€)]]=0,TabA1[[#This Row],[eingereichter
Betrag (€)]]=""),"",COUNTA($K$6:$K109)-COUNTIF(($K$6:$K109),0))</f>
        <v/>
      </c>
      <c r="AC109" s="262">
        <f t="shared" ca="1" si="3"/>
        <v>0.8505770855840703</v>
      </c>
      <c r="AD109" s="262">
        <f>IF(TabA1[[#This Row],[Lfd.
Nr. f.
Stich-
probe]]&lt;&gt;"",TabA1[[#This Row],[Zufalls-
zahl]],0)</f>
        <v>0</v>
      </c>
      <c r="AE109" s="263">
        <f>IF(TabA1[[#This Row],[Stich-
probe]]&gt;0,IF(TabA1[[#This Row],[Differenz
förderfähig/
eingereicht nach Prüfung ÖIF (€)]]&lt;&gt;0,1,0),0)</f>
        <v>0</v>
      </c>
      <c r="AF109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">
      <c r="C110" s="226">
        <f>IF(TabA1[[#This Row],[Zufalls-
zahl wenn
lfd. Nr.]]=0,0,IF(RANK(TabA1[[#This Row],[Zufalls-
zahl wenn
lfd. Nr.]],TabA1[Zufalls-
zahl wenn
lfd. Nr.])&lt;=TabA1[[#Totals],[Zufalls-
zahl]],1,0))</f>
        <v>0</v>
      </c>
      <c r="D110" s="310" t="s">
        <v>10</v>
      </c>
      <c r="E110" s="207">
        <v>104</v>
      </c>
      <c r="F110" s="8"/>
      <c r="G110" s="33"/>
      <c r="H110" s="33"/>
      <c r="I110" s="33"/>
      <c r="J110" s="33"/>
      <c r="K110" s="128" cm="1">
        <f t="array" ref="K110">INDEX('Berechnung a.1)'!P:P,ROW('Berechnung a.1)'!P103)*37+41)</f>
        <v>0</v>
      </c>
      <c r="L110" s="260"/>
      <c r="M110" s="261">
        <f>(TabA1[[#This Row],[förderfähiger 
Betrag nach Prüfung ÖIF (€)]]-TabA1[[#This Row],[eingereichter
Betrag (€)]])*IF(TabA1[[#This Row],[Stich-
probe]]&gt;0,1,0)</f>
        <v>0</v>
      </c>
      <c r="N110" s="19"/>
      <c r="O110" s="19"/>
      <c r="P110" s="19"/>
      <c r="Q110" s="19"/>
      <c r="R110" s="215"/>
      <c r="S110" s="6" t="str">
        <f>IF(ISERROR(VLOOKUP(TabA1[[#This Row],[Grund für Differenz]],Datenquelle!$F$3:$G$17,2,FALSE)),"",VLOOKUP(TabA1[[#This Row],[Grund für Differenz]],Datenquelle!$F$3:$G$17,2,FALSE))</f>
        <v/>
      </c>
      <c r="T110" s="19"/>
      <c r="U110" s="206"/>
      <c r="V110" s="206"/>
      <c r="W110" s="206"/>
      <c r="X110" s="206"/>
      <c r="Y110" s="206"/>
      <c r="Z110" s="206"/>
      <c r="AA110" s="253"/>
      <c r="AB110" s="226" t="str">
        <f>IF(OR(TabA1[[#This Row],[eingereichter
Betrag (€)]]=0,TabA1[[#This Row],[eingereichter
Betrag (€)]]=""),"",COUNTA($K$6:$K110)-COUNTIF(($K$6:$K110),0))</f>
        <v/>
      </c>
      <c r="AC110" s="262">
        <f t="shared" ca="1" si="3"/>
        <v>0.62002748858460976</v>
      </c>
      <c r="AD110" s="262">
        <f>IF(TabA1[[#This Row],[Lfd.
Nr. f.
Stich-
probe]]&lt;&gt;"",TabA1[[#This Row],[Zufalls-
zahl]],0)</f>
        <v>0</v>
      </c>
      <c r="AE110" s="263">
        <f>IF(TabA1[[#This Row],[Stich-
probe]]&gt;0,IF(TabA1[[#This Row],[Differenz
förderfähig/
eingereicht nach Prüfung ÖIF (€)]]&lt;&gt;0,1,0),0)</f>
        <v>0</v>
      </c>
      <c r="AF110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">
      <c r="C111" s="226">
        <f>IF(TabA1[[#This Row],[Zufalls-
zahl wenn
lfd. Nr.]]=0,0,IF(RANK(TabA1[[#This Row],[Zufalls-
zahl wenn
lfd. Nr.]],TabA1[Zufalls-
zahl wenn
lfd. Nr.])&lt;=TabA1[[#Totals],[Zufalls-
zahl]],1,0))</f>
        <v>0</v>
      </c>
      <c r="D111" s="310" t="s">
        <v>10</v>
      </c>
      <c r="E111" s="207">
        <v>105</v>
      </c>
      <c r="F111" s="8"/>
      <c r="G111" s="33"/>
      <c r="H111" s="33"/>
      <c r="I111" s="33"/>
      <c r="J111" s="33"/>
      <c r="K111" s="128" cm="1">
        <f t="array" ref="K111">INDEX('Berechnung a.1)'!P:P,ROW('Berechnung a.1)'!P104)*37+41)</f>
        <v>0</v>
      </c>
      <c r="L111" s="260"/>
      <c r="M111" s="261">
        <f>(TabA1[[#This Row],[förderfähiger 
Betrag nach Prüfung ÖIF (€)]]-TabA1[[#This Row],[eingereichter
Betrag (€)]])*IF(TabA1[[#This Row],[Stich-
probe]]&gt;0,1,0)</f>
        <v>0</v>
      </c>
      <c r="N111" s="19"/>
      <c r="O111" s="19"/>
      <c r="P111" s="19"/>
      <c r="Q111" s="19"/>
      <c r="R111" s="215"/>
      <c r="S111" s="6" t="str">
        <f>IF(ISERROR(VLOOKUP(TabA1[[#This Row],[Grund für Differenz]],Datenquelle!$F$3:$G$17,2,FALSE)),"",VLOOKUP(TabA1[[#This Row],[Grund für Differenz]],Datenquelle!$F$3:$G$17,2,FALSE))</f>
        <v/>
      </c>
      <c r="T111" s="19"/>
      <c r="U111" s="206"/>
      <c r="V111" s="206"/>
      <c r="W111" s="206"/>
      <c r="X111" s="206"/>
      <c r="Y111" s="206"/>
      <c r="Z111" s="206"/>
      <c r="AA111" s="253"/>
      <c r="AB111" s="226" t="str">
        <f>IF(OR(TabA1[[#This Row],[eingereichter
Betrag (€)]]=0,TabA1[[#This Row],[eingereichter
Betrag (€)]]=""),"",COUNTA($K$6:$K111)-COUNTIF(($K$6:$K111),0))</f>
        <v/>
      </c>
      <c r="AC111" s="262">
        <f t="shared" ca="1" si="3"/>
        <v>0.74718263067919444</v>
      </c>
      <c r="AD111" s="262">
        <f>IF(TabA1[[#This Row],[Lfd.
Nr. f.
Stich-
probe]]&lt;&gt;"",TabA1[[#This Row],[Zufalls-
zahl]],0)</f>
        <v>0</v>
      </c>
      <c r="AE111" s="263">
        <f>IF(TabA1[[#This Row],[Stich-
probe]]&gt;0,IF(TabA1[[#This Row],[Differenz
förderfähig/
eingereicht nach Prüfung ÖIF (€)]]&lt;&gt;0,1,0),0)</f>
        <v>0</v>
      </c>
      <c r="AF111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">
      <c r="C112" s="226">
        <f>IF(TabA1[[#This Row],[Zufalls-
zahl wenn
lfd. Nr.]]=0,0,IF(RANK(TabA1[[#This Row],[Zufalls-
zahl wenn
lfd. Nr.]],TabA1[Zufalls-
zahl wenn
lfd. Nr.])&lt;=TabA1[[#Totals],[Zufalls-
zahl]],1,0))</f>
        <v>0</v>
      </c>
      <c r="D112" s="310" t="s">
        <v>10</v>
      </c>
      <c r="E112" s="207">
        <v>106</v>
      </c>
      <c r="F112" s="8"/>
      <c r="G112" s="33"/>
      <c r="H112" s="33"/>
      <c r="I112" s="33"/>
      <c r="J112" s="33"/>
      <c r="K112" s="128" cm="1">
        <f t="array" ref="K112">INDEX('Berechnung a.1)'!P:P,ROW('Berechnung a.1)'!P105)*37+41)</f>
        <v>0</v>
      </c>
      <c r="L112" s="260"/>
      <c r="M112" s="261">
        <f>(TabA1[[#This Row],[förderfähiger 
Betrag nach Prüfung ÖIF (€)]]-TabA1[[#This Row],[eingereichter
Betrag (€)]])*IF(TabA1[[#This Row],[Stich-
probe]]&gt;0,1,0)</f>
        <v>0</v>
      </c>
      <c r="N112" s="19"/>
      <c r="O112" s="19"/>
      <c r="P112" s="19"/>
      <c r="Q112" s="19"/>
      <c r="R112" s="215"/>
      <c r="S112" s="6" t="str">
        <f>IF(ISERROR(VLOOKUP(TabA1[[#This Row],[Grund für Differenz]],Datenquelle!$F$3:$G$17,2,FALSE)),"",VLOOKUP(TabA1[[#This Row],[Grund für Differenz]],Datenquelle!$F$3:$G$17,2,FALSE))</f>
        <v/>
      </c>
      <c r="T112" s="19"/>
      <c r="U112" s="206"/>
      <c r="V112" s="206"/>
      <c r="W112" s="206"/>
      <c r="X112" s="206"/>
      <c r="Y112" s="206"/>
      <c r="Z112" s="206"/>
      <c r="AA112" s="253"/>
      <c r="AB112" s="226" t="str">
        <f>IF(OR(TabA1[[#This Row],[eingereichter
Betrag (€)]]=0,TabA1[[#This Row],[eingereichter
Betrag (€)]]=""),"",COUNTA($K$6:$K112)-COUNTIF(($K$6:$K112),0))</f>
        <v/>
      </c>
      <c r="AC112" s="262">
        <f t="shared" ca="1" si="3"/>
        <v>0.90809731407923844</v>
      </c>
      <c r="AD112" s="262">
        <f>IF(TabA1[[#This Row],[Lfd.
Nr. f.
Stich-
probe]]&lt;&gt;"",TabA1[[#This Row],[Zufalls-
zahl]],0)</f>
        <v>0</v>
      </c>
      <c r="AE112" s="263">
        <f>IF(TabA1[[#This Row],[Stich-
probe]]&gt;0,IF(TabA1[[#This Row],[Differenz
förderfähig/
eingereicht nach Prüfung ÖIF (€)]]&lt;&gt;0,1,0),0)</f>
        <v>0</v>
      </c>
      <c r="AF112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">
      <c r="C113" s="226">
        <f>IF(TabA1[[#This Row],[Zufalls-
zahl wenn
lfd. Nr.]]=0,0,IF(RANK(TabA1[[#This Row],[Zufalls-
zahl wenn
lfd. Nr.]],TabA1[Zufalls-
zahl wenn
lfd. Nr.])&lt;=TabA1[[#Totals],[Zufalls-
zahl]],1,0))</f>
        <v>0</v>
      </c>
      <c r="D113" s="310" t="s">
        <v>10</v>
      </c>
      <c r="E113" s="207">
        <v>107</v>
      </c>
      <c r="F113" s="9"/>
      <c r="G113" s="34"/>
      <c r="H113" s="34"/>
      <c r="I113" s="34"/>
      <c r="J113" s="34"/>
      <c r="K113" s="128" cm="1">
        <f t="array" ref="K113">INDEX('Berechnung a.1)'!P:P,ROW('Berechnung a.1)'!P106)*37+41)</f>
        <v>0</v>
      </c>
      <c r="L113" s="216"/>
      <c r="M113" s="252">
        <f>(TabA1[[#This Row],[förderfähiger 
Betrag nach Prüfung ÖIF (€)]]-TabA1[[#This Row],[eingereichter
Betrag (€)]])*IF(TabA1[[#This Row],[Stich-
probe]]&gt;0,1,0)</f>
        <v>0</v>
      </c>
      <c r="N113" s="2"/>
      <c r="O113" s="2"/>
      <c r="P113" s="2"/>
      <c r="Q113" s="2"/>
      <c r="R113" s="215"/>
      <c r="S113" s="6" t="str">
        <f>IF(ISERROR(VLOOKUP(TabA1[[#This Row],[Grund für Differenz]],Datenquelle!$F$3:$G$17,2,FALSE)),"",VLOOKUP(TabA1[[#This Row],[Grund für Differenz]],Datenquelle!$F$3:$G$17,2,FALSE))</f>
        <v/>
      </c>
      <c r="T113" s="2"/>
      <c r="U113" s="207"/>
      <c r="V113" s="207"/>
      <c r="W113" s="207"/>
      <c r="X113" s="207"/>
      <c r="Y113" s="207"/>
      <c r="Z113" s="207"/>
      <c r="AA113" s="265"/>
      <c r="AB113" s="266" t="str">
        <f>IF(OR(TabA1[[#This Row],[eingereichter
Betrag (€)]]=0,TabA1[[#This Row],[eingereichter
Betrag (€)]]=""),"",COUNTA($K$6:$K175)-COUNTIF(($K$6:$K175),0))</f>
        <v/>
      </c>
      <c r="AC113" s="255">
        <f t="shared" ca="1" si="3"/>
        <v>0.77168296717917328</v>
      </c>
      <c r="AD113" s="255">
        <f>IF(TabA1[[#This Row],[Lfd.
Nr. f.
Stich-
probe]]&lt;&gt;"",TabA1[[#This Row],[Zufalls-
zahl]],0)</f>
        <v>0</v>
      </c>
      <c r="AE113" s="267">
        <f>IF(TabA1[[#This Row],[Stich-
probe]]&gt;0,IF(TabA1[[#This Row],[Differenz
förderfähig/
eingereicht nach Prüfung ÖIF (€)]]&lt;&gt;0,1,0),0)</f>
        <v>0</v>
      </c>
      <c r="AF113" s="26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">
      <c r="C114" s="226">
        <f>IF(TabA1[[#This Row],[Zufalls-
zahl wenn
lfd. Nr.]]=0,0,IF(RANK(TabA1[[#This Row],[Zufalls-
zahl wenn
lfd. Nr.]],TabA1[Zufalls-
zahl wenn
lfd. Nr.])&lt;=TabA1[[#Totals],[Zufalls-
zahl]],1,0))</f>
        <v>0</v>
      </c>
      <c r="D114" s="310" t="s">
        <v>10</v>
      </c>
      <c r="E114" s="207">
        <v>108</v>
      </c>
      <c r="F114" s="8"/>
      <c r="G114" s="33"/>
      <c r="H114" s="33"/>
      <c r="I114" s="33"/>
      <c r="J114" s="33"/>
      <c r="K114" s="128" cm="1">
        <f t="array" ref="K114">INDEX('Berechnung a.1)'!P:P,ROW('Berechnung a.1)'!P107)*37+41)</f>
        <v>0</v>
      </c>
      <c r="L114" s="260"/>
      <c r="M114" s="269">
        <f>(TabA1[[#This Row],[förderfähiger 
Betrag nach Prüfung ÖIF (€)]]-TabA1[[#This Row],[eingereichter
Betrag (€)]])*IF(TabA1[[#This Row],[Stich-
probe]]&gt;0,1,0)</f>
        <v>0</v>
      </c>
      <c r="N114" s="19"/>
      <c r="O114" s="19"/>
      <c r="P114" s="19"/>
      <c r="Q114" s="19"/>
      <c r="R114" s="215"/>
      <c r="S114" s="6" t="str">
        <f>IF(ISERROR(VLOOKUP(TabA1[[#This Row],[Grund für Differenz]],Datenquelle!$F$3:$G$17,2,FALSE)),"",VLOOKUP(TabA1[[#This Row],[Grund für Differenz]],Datenquelle!$F$3:$G$17,2,FALSE))</f>
        <v/>
      </c>
      <c r="T114" s="19"/>
      <c r="U114" s="206"/>
      <c r="V114" s="206"/>
      <c r="W114" s="206"/>
      <c r="X114" s="206"/>
      <c r="Y114" s="206"/>
      <c r="Z114" s="206"/>
      <c r="AA114" s="270"/>
      <c r="AB114" s="226" t="str">
        <f>IF(OR(TabA1[[#This Row],[eingereichter
Betrag (€)]]=0,TabA1[[#This Row],[eingereichter
Betrag (€)]]=""),"",COUNTA($K$6:$K114)-COUNTIF(($K$6:$K114),0))</f>
        <v/>
      </c>
      <c r="AC114" s="262">
        <f t="shared" ca="1" si="3"/>
        <v>0.96664258696912531</v>
      </c>
      <c r="AD114" s="262">
        <f>IF(TabA1[[#This Row],[Lfd.
Nr. f.
Stich-
probe]]&lt;&gt;"",TabA1[[#This Row],[Zufalls-
zahl]],0)</f>
        <v>0</v>
      </c>
      <c r="AE114" s="271">
        <f>IF(TabA1[[#This Row],[Stich-
probe]]&gt;0,IF(TabA1[[#This Row],[Differenz
förderfähig/
eingereicht nach Prüfung ÖIF (€)]]&lt;&gt;0,1,0),0)</f>
        <v>0</v>
      </c>
      <c r="AF11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">
      <c r="C115" s="226">
        <f>IF(TabA1[[#This Row],[Zufalls-
zahl wenn
lfd. Nr.]]=0,0,IF(RANK(TabA1[[#This Row],[Zufalls-
zahl wenn
lfd. Nr.]],TabA1[Zufalls-
zahl wenn
lfd. Nr.])&lt;=TabA1[[#Totals],[Zufalls-
zahl]],1,0))</f>
        <v>0</v>
      </c>
      <c r="D115" s="310" t="s">
        <v>10</v>
      </c>
      <c r="E115" s="207">
        <v>109</v>
      </c>
      <c r="F115" s="8"/>
      <c r="G115" s="33"/>
      <c r="H115" s="33"/>
      <c r="I115" s="33"/>
      <c r="J115" s="33"/>
      <c r="K115" s="128" cm="1">
        <f t="array" ref="K115">INDEX('Berechnung a.1)'!P:P,ROW('Berechnung a.1)'!P108)*37+41)</f>
        <v>0</v>
      </c>
      <c r="L115" s="260"/>
      <c r="M115" s="269">
        <f>(TabA1[[#This Row],[förderfähiger 
Betrag nach Prüfung ÖIF (€)]]-TabA1[[#This Row],[eingereichter
Betrag (€)]])*IF(TabA1[[#This Row],[Stich-
probe]]&gt;0,1,0)</f>
        <v>0</v>
      </c>
      <c r="N115" s="19"/>
      <c r="O115" s="19"/>
      <c r="P115" s="19"/>
      <c r="Q115" s="19"/>
      <c r="R115" s="215"/>
      <c r="S115" s="6" t="str">
        <f>IF(ISERROR(VLOOKUP(TabA1[[#This Row],[Grund für Differenz]],Datenquelle!$F$3:$G$17,2,FALSE)),"",VLOOKUP(TabA1[[#This Row],[Grund für Differenz]],Datenquelle!$F$3:$G$17,2,FALSE))</f>
        <v/>
      </c>
      <c r="T115" s="19"/>
      <c r="U115" s="206"/>
      <c r="V115" s="206"/>
      <c r="W115" s="206"/>
      <c r="X115" s="206"/>
      <c r="Y115" s="206"/>
      <c r="Z115" s="206"/>
      <c r="AA115" s="270"/>
      <c r="AB115" s="226" t="str">
        <f>IF(OR(TabA1[[#This Row],[eingereichter
Betrag (€)]]=0,TabA1[[#This Row],[eingereichter
Betrag (€)]]=""),"",COUNTA($K$6:$K115)-COUNTIF(($K$6:$K115),0))</f>
        <v/>
      </c>
      <c r="AC115" s="262">
        <f t="shared" ca="1" si="3"/>
        <v>0.34156901387375538</v>
      </c>
      <c r="AD115" s="262">
        <f>IF(TabA1[[#This Row],[Lfd.
Nr. f.
Stich-
probe]]&lt;&gt;"",TabA1[[#This Row],[Zufalls-
zahl]],0)</f>
        <v>0</v>
      </c>
      <c r="AE115" s="271">
        <f>IF(TabA1[[#This Row],[Stich-
probe]]&gt;0,IF(TabA1[[#This Row],[Differenz
förderfähig/
eingereicht nach Prüfung ÖIF (€)]]&lt;&gt;0,1,0),0)</f>
        <v>0</v>
      </c>
      <c r="AF115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">
      <c r="C116" s="226">
        <f>IF(TabA1[[#This Row],[Zufalls-
zahl wenn
lfd. Nr.]]=0,0,IF(RANK(TabA1[[#This Row],[Zufalls-
zahl wenn
lfd. Nr.]],TabA1[Zufalls-
zahl wenn
lfd. Nr.])&lt;=TabA1[[#Totals],[Zufalls-
zahl]],1,0))</f>
        <v>0</v>
      </c>
      <c r="D116" s="310" t="s">
        <v>10</v>
      </c>
      <c r="E116" s="207">
        <v>110</v>
      </c>
      <c r="F116" s="8"/>
      <c r="G116" s="33"/>
      <c r="H116" s="33"/>
      <c r="I116" s="33"/>
      <c r="J116" s="33"/>
      <c r="K116" s="128" cm="1">
        <f t="array" ref="K116">INDEX('Berechnung a.1)'!P:P,ROW('Berechnung a.1)'!P109)*37+41)</f>
        <v>0</v>
      </c>
      <c r="L116" s="260"/>
      <c r="M116" s="269">
        <f>(TabA1[[#This Row],[förderfähiger 
Betrag nach Prüfung ÖIF (€)]]-TabA1[[#This Row],[eingereichter
Betrag (€)]])*IF(TabA1[[#This Row],[Stich-
probe]]&gt;0,1,0)</f>
        <v>0</v>
      </c>
      <c r="N116" s="19"/>
      <c r="O116" s="19"/>
      <c r="P116" s="19"/>
      <c r="Q116" s="19"/>
      <c r="R116" s="215"/>
      <c r="S116" s="6" t="str">
        <f>IF(ISERROR(VLOOKUP(TabA1[[#This Row],[Grund für Differenz]],Datenquelle!$F$3:$G$17,2,FALSE)),"",VLOOKUP(TabA1[[#This Row],[Grund für Differenz]],Datenquelle!$F$3:$G$17,2,FALSE))</f>
        <v/>
      </c>
      <c r="T116" s="19"/>
      <c r="U116" s="206"/>
      <c r="V116" s="206"/>
      <c r="W116" s="206"/>
      <c r="X116" s="206"/>
      <c r="Y116" s="206"/>
      <c r="Z116" s="206"/>
      <c r="AA116" s="270"/>
      <c r="AB116" s="226" t="str">
        <f>IF(OR(TabA1[[#This Row],[eingereichter
Betrag (€)]]=0,TabA1[[#This Row],[eingereichter
Betrag (€)]]=""),"",COUNTA($K$6:$K116)-COUNTIF(($K$6:$K116),0))</f>
        <v/>
      </c>
      <c r="AC116" s="262">
        <f t="shared" ca="1" si="3"/>
        <v>0.62278565075827019</v>
      </c>
      <c r="AD116" s="262">
        <f>IF(TabA1[[#This Row],[Lfd.
Nr. f.
Stich-
probe]]&lt;&gt;"",TabA1[[#This Row],[Zufalls-
zahl]],0)</f>
        <v>0</v>
      </c>
      <c r="AE116" s="271">
        <f>IF(TabA1[[#This Row],[Stich-
probe]]&gt;0,IF(TabA1[[#This Row],[Differenz
förderfähig/
eingereicht nach Prüfung ÖIF (€)]]&lt;&gt;0,1,0),0)</f>
        <v>0</v>
      </c>
      <c r="AF116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">
      <c r="C117" s="226">
        <f>IF(TabA1[[#This Row],[Zufalls-
zahl wenn
lfd. Nr.]]=0,0,IF(RANK(TabA1[[#This Row],[Zufalls-
zahl wenn
lfd. Nr.]],TabA1[Zufalls-
zahl wenn
lfd. Nr.])&lt;=TabA1[[#Totals],[Zufalls-
zahl]],1,0))</f>
        <v>0</v>
      </c>
      <c r="D117" s="310" t="s">
        <v>10</v>
      </c>
      <c r="E117" s="207">
        <v>111</v>
      </c>
      <c r="F117" s="8"/>
      <c r="G117" s="33"/>
      <c r="H117" s="33"/>
      <c r="I117" s="33"/>
      <c r="J117" s="33"/>
      <c r="K117" s="128" cm="1">
        <f t="array" ref="K117">INDEX('Berechnung a.1)'!P:P,ROW('Berechnung a.1)'!P110)*37+41)</f>
        <v>0</v>
      </c>
      <c r="L117" s="260"/>
      <c r="M117" s="269">
        <f>(TabA1[[#This Row],[förderfähiger 
Betrag nach Prüfung ÖIF (€)]]-TabA1[[#This Row],[eingereichter
Betrag (€)]])*IF(TabA1[[#This Row],[Stich-
probe]]&gt;0,1,0)</f>
        <v>0</v>
      </c>
      <c r="N117" s="19"/>
      <c r="O117" s="19"/>
      <c r="P117" s="19"/>
      <c r="Q117" s="19"/>
      <c r="R117" s="215"/>
      <c r="S117" s="6" t="str">
        <f>IF(ISERROR(VLOOKUP(TabA1[[#This Row],[Grund für Differenz]],Datenquelle!$F$3:$G$17,2,FALSE)),"",VLOOKUP(TabA1[[#This Row],[Grund für Differenz]],Datenquelle!$F$3:$G$17,2,FALSE))</f>
        <v/>
      </c>
      <c r="T117" s="19"/>
      <c r="U117" s="206"/>
      <c r="V117" s="206"/>
      <c r="W117" s="206"/>
      <c r="X117" s="206"/>
      <c r="Y117" s="206"/>
      <c r="Z117" s="206"/>
      <c r="AA117" s="270"/>
      <c r="AB117" s="226" t="str">
        <f>IF(OR(TabA1[[#This Row],[eingereichter
Betrag (€)]]=0,TabA1[[#This Row],[eingereichter
Betrag (€)]]=""),"",COUNTA($K$6:$K117)-COUNTIF(($K$6:$K117),0))</f>
        <v/>
      </c>
      <c r="AC117" s="262">
        <f t="shared" ca="1" si="3"/>
        <v>0.1164999097970546</v>
      </c>
      <c r="AD117" s="262">
        <f>IF(TabA1[[#This Row],[Lfd.
Nr. f.
Stich-
probe]]&lt;&gt;"",TabA1[[#This Row],[Zufalls-
zahl]],0)</f>
        <v>0</v>
      </c>
      <c r="AE117" s="271">
        <f>IF(TabA1[[#This Row],[Stich-
probe]]&gt;0,IF(TabA1[[#This Row],[Differenz
förderfähig/
eingereicht nach Prüfung ÖIF (€)]]&lt;&gt;0,1,0),0)</f>
        <v>0</v>
      </c>
      <c r="AF117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">
      <c r="C118" s="226">
        <f>IF(TabA1[[#This Row],[Zufalls-
zahl wenn
lfd. Nr.]]=0,0,IF(RANK(TabA1[[#This Row],[Zufalls-
zahl wenn
lfd. Nr.]],TabA1[Zufalls-
zahl wenn
lfd. Nr.])&lt;=TabA1[[#Totals],[Zufalls-
zahl]],1,0))</f>
        <v>0</v>
      </c>
      <c r="D118" s="310" t="s">
        <v>10</v>
      </c>
      <c r="E118" s="207">
        <v>112</v>
      </c>
      <c r="F118" s="8"/>
      <c r="G118" s="33"/>
      <c r="H118" s="33"/>
      <c r="I118" s="33"/>
      <c r="J118" s="33"/>
      <c r="K118" s="128" cm="1">
        <f t="array" ref="K118">INDEX('Berechnung a.1)'!P:P,ROW('Berechnung a.1)'!P111)*37+41)</f>
        <v>0</v>
      </c>
      <c r="L118" s="260"/>
      <c r="M118" s="269">
        <f>(TabA1[[#This Row],[förderfähiger 
Betrag nach Prüfung ÖIF (€)]]-TabA1[[#This Row],[eingereichter
Betrag (€)]])*IF(TabA1[[#This Row],[Stich-
probe]]&gt;0,1,0)</f>
        <v>0</v>
      </c>
      <c r="N118" s="19"/>
      <c r="O118" s="19"/>
      <c r="P118" s="19"/>
      <c r="Q118" s="19"/>
      <c r="R118" s="215"/>
      <c r="S118" s="6" t="str">
        <f>IF(ISERROR(VLOOKUP(TabA1[[#This Row],[Grund für Differenz]],Datenquelle!$F$3:$G$17,2,FALSE)),"",VLOOKUP(TabA1[[#This Row],[Grund für Differenz]],Datenquelle!$F$3:$G$17,2,FALSE))</f>
        <v/>
      </c>
      <c r="T118" s="19"/>
      <c r="U118" s="206"/>
      <c r="V118" s="206"/>
      <c r="W118" s="206"/>
      <c r="X118" s="206"/>
      <c r="Y118" s="206"/>
      <c r="Z118" s="206"/>
      <c r="AA118" s="270"/>
      <c r="AB118" s="226" t="str">
        <f>IF(OR(TabA1[[#This Row],[eingereichter
Betrag (€)]]=0,TabA1[[#This Row],[eingereichter
Betrag (€)]]=""),"",COUNTA($K$6:$K118)-COUNTIF(($K$6:$K118),0))</f>
        <v/>
      </c>
      <c r="AC118" s="262">
        <f t="shared" ca="1" si="3"/>
        <v>0.1395641953540564</v>
      </c>
      <c r="AD118" s="262">
        <f>IF(TabA1[[#This Row],[Lfd.
Nr. f.
Stich-
probe]]&lt;&gt;"",TabA1[[#This Row],[Zufalls-
zahl]],0)</f>
        <v>0</v>
      </c>
      <c r="AE118" s="271">
        <f>IF(TabA1[[#This Row],[Stich-
probe]]&gt;0,IF(TabA1[[#This Row],[Differenz
förderfähig/
eingereicht nach Prüfung ÖIF (€)]]&lt;&gt;0,1,0),0)</f>
        <v>0</v>
      </c>
      <c r="AF118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">
      <c r="C119" s="226">
        <f>IF(TabA1[[#This Row],[Zufalls-
zahl wenn
lfd. Nr.]]=0,0,IF(RANK(TabA1[[#This Row],[Zufalls-
zahl wenn
lfd. Nr.]],TabA1[Zufalls-
zahl wenn
lfd. Nr.])&lt;=TabA1[[#Totals],[Zufalls-
zahl]],1,0))</f>
        <v>0</v>
      </c>
      <c r="D119" s="310" t="s">
        <v>10</v>
      </c>
      <c r="E119" s="207">
        <v>113</v>
      </c>
      <c r="F119" s="8"/>
      <c r="G119" s="33"/>
      <c r="H119" s="33"/>
      <c r="I119" s="33"/>
      <c r="J119" s="33"/>
      <c r="K119" s="128" cm="1">
        <f t="array" ref="K119">INDEX('Berechnung a.1)'!P:P,ROW('Berechnung a.1)'!P112)*37+41)</f>
        <v>0</v>
      </c>
      <c r="L119" s="260"/>
      <c r="M119" s="269">
        <f>(TabA1[[#This Row],[förderfähiger 
Betrag nach Prüfung ÖIF (€)]]-TabA1[[#This Row],[eingereichter
Betrag (€)]])*IF(TabA1[[#This Row],[Stich-
probe]]&gt;0,1,0)</f>
        <v>0</v>
      </c>
      <c r="N119" s="19"/>
      <c r="O119" s="19"/>
      <c r="P119" s="19"/>
      <c r="Q119" s="19"/>
      <c r="R119" s="215"/>
      <c r="S119" s="6" t="str">
        <f>IF(ISERROR(VLOOKUP(TabA1[[#This Row],[Grund für Differenz]],Datenquelle!$F$3:$G$17,2,FALSE)),"",VLOOKUP(TabA1[[#This Row],[Grund für Differenz]],Datenquelle!$F$3:$G$17,2,FALSE))</f>
        <v/>
      </c>
      <c r="T119" s="19"/>
      <c r="U119" s="206"/>
      <c r="V119" s="206"/>
      <c r="W119" s="206"/>
      <c r="X119" s="206"/>
      <c r="Y119" s="206"/>
      <c r="Z119" s="206"/>
      <c r="AA119" s="270"/>
      <c r="AB119" s="226" t="str">
        <f>IF(OR(TabA1[[#This Row],[eingereichter
Betrag (€)]]=0,TabA1[[#This Row],[eingereichter
Betrag (€)]]=""),"",COUNTA($K$6:$K119)-COUNTIF(($K$6:$K119),0))</f>
        <v/>
      </c>
      <c r="AC119" s="262">
        <f t="shared" ca="1" si="3"/>
        <v>0.59564952103088309</v>
      </c>
      <c r="AD119" s="262">
        <f>IF(TabA1[[#This Row],[Lfd.
Nr. f.
Stich-
probe]]&lt;&gt;"",TabA1[[#This Row],[Zufalls-
zahl]],0)</f>
        <v>0</v>
      </c>
      <c r="AE119" s="271">
        <f>IF(TabA1[[#This Row],[Stich-
probe]]&gt;0,IF(TabA1[[#This Row],[Differenz
förderfähig/
eingereicht nach Prüfung ÖIF (€)]]&lt;&gt;0,1,0),0)</f>
        <v>0</v>
      </c>
      <c r="AF119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">
      <c r="C120" s="226">
        <f>IF(TabA1[[#This Row],[Zufalls-
zahl wenn
lfd. Nr.]]=0,0,IF(RANK(TabA1[[#This Row],[Zufalls-
zahl wenn
lfd. Nr.]],TabA1[Zufalls-
zahl wenn
lfd. Nr.])&lt;=TabA1[[#Totals],[Zufalls-
zahl]],1,0))</f>
        <v>0</v>
      </c>
      <c r="D120" s="310" t="s">
        <v>10</v>
      </c>
      <c r="E120" s="207">
        <v>114</v>
      </c>
      <c r="F120" s="8"/>
      <c r="G120" s="33"/>
      <c r="H120" s="33"/>
      <c r="I120" s="33"/>
      <c r="J120" s="33"/>
      <c r="K120" s="128" cm="1">
        <f t="array" ref="K120">INDEX('Berechnung a.1)'!P:P,ROW('Berechnung a.1)'!P113)*37+41)</f>
        <v>0</v>
      </c>
      <c r="L120" s="260"/>
      <c r="M120" s="269">
        <f>(TabA1[[#This Row],[förderfähiger 
Betrag nach Prüfung ÖIF (€)]]-TabA1[[#This Row],[eingereichter
Betrag (€)]])*IF(TabA1[[#This Row],[Stich-
probe]]&gt;0,1,0)</f>
        <v>0</v>
      </c>
      <c r="N120" s="19"/>
      <c r="O120" s="19"/>
      <c r="P120" s="19"/>
      <c r="Q120" s="19"/>
      <c r="R120" s="215"/>
      <c r="S120" s="6" t="str">
        <f>IF(ISERROR(VLOOKUP(TabA1[[#This Row],[Grund für Differenz]],Datenquelle!$F$3:$G$17,2,FALSE)),"",VLOOKUP(TabA1[[#This Row],[Grund für Differenz]],Datenquelle!$F$3:$G$17,2,FALSE))</f>
        <v/>
      </c>
      <c r="T120" s="19"/>
      <c r="U120" s="206"/>
      <c r="V120" s="206"/>
      <c r="W120" s="206"/>
      <c r="X120" s="206"/>
      <c r="Y120" s="206"/>
      <c r="Z120" s="206"/>
      <c r="AA120" s="270"/>
      <c r="AB120" s="226" t="str">
        <f>IF(OR(TabA1[[#This Row],[eingereichter
Betrag (€)]]=0,TabA1[[#This Row],[eingereichter
Betrag (€)]]=""),"",COUNTA($K$6:$K120)-COUNTIF(($K$6:$K120),0))</f>
        <v/>
      </c>
      <c r="AC120" s="262">
        <f t="shared" ca="1" si="3"/>
        <v>0.59406541669864232</v>
      </c>
      <c r="AD120" s="262">
        <f>IF(TabA1[[#This Row],[Lfd.
Nr. f.
Stich-
probe]]&lt;&gt;"",TabA1[[#This Row],[Zufalls-
zahl]],0)</f>
        <v>0</v>
      </c>
      <c r="AE120" s="271">
        <f>IF(TabA1[[#This Row],[Stich-
probe]]&gt;0,IF(TabA1[[#This Row],[Differenz
förderfähig/
eingereicht nach Prüfung ÖIF (€)]]&lt;&gt;0,1,0),0)</f>
        <v>0</v>
      </c>
      <c r="AF120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">
      <c r="C121" s="226">
        <f>IF(TabA1[[#This Row],[Zufalls-
zahl wenn
lfd. Nr.]]=0,0,IF(RANK(TabA1[[#This Row],[Zufalls-
zahl wenn
lfd. Nr.]],TabA1[Zufalls-
zahl wenn
lfd. Nr.])&lt;=TabA1[[#Totals],[Zufalls-
zahl]],1,0))</f>
        <v>0</v>
      </c>
      <c r="D121" s="310" t="s">
        <v>10</v>
      </c>
      <c r="E121" s="207">
        <v>115</v>
      </c>
      <c r="F121" s="8"/>
      <c r="G121" s="33"/>
      <c r="H121" s="33"/>
      <c r="I121" s="33"/>
      <c r="J121" s="33"/>
      <c r="K121" s="128" cm="1">
        <f t="array" ref="K121">INDEX('Berechnung a.1)'!P:P,ROW('Berechnung a.1)'!P114)*37+41)</f>
        <v>0</v>
      </c>
      <c r="L121" s="260"/>
      <c r="M121" s="269">
        <f>(TabA1[[#This Row],[förderfähiger 
Betrag nach Prüfung ÖIF (€)]]-TabA1[[#This Row],[eingereichter
Betrag (€)]])*IF(TabA1[[#This Row],[Stich-
probe]]&gt;0,1,0)</f>
        <v>0</v>
      </c>
      <c r="N121" s="19"/>
      <c r="O121" s="19"/>
      <c r="P121" s="19"/>
      <c r="Q121" s="19"/>
      <c r="R121" s="215"/>
      <c r="S121" s="6" t="str">
        <f>IF(ISERROR(VLOOKUP(TabA1[[#This Row],[Grund für Differenz]],Datenquelle!$F$3:$G$17,2,FALSE)),"",VLOOKUP(TabA1[[#This Row],[Grund für Differenz]],Datenquelle!$F$3:$G$17,2,FALSE))</f>
        <v/>
      </c>
      <c r="T121" s="19"/>
      <c r="U121" s="206"/>
      <c r="V121" s="206"/>
      <c r="W121" s="206"/>
      <c r="X121" s="206"/>
      <c r="Y121" s="206"/>
      <c r="Z121" s="206"/>
      <c r="AA121" s="270"/>
      <c r="AB121" s="226" t="str">
        <f>IF(OR(TabA1[[#This Row],[eingereichter
Betrag (€)]]=0,TabA1[[#This Row],[eingereichter
Betrag (€)]]=""),"",COUNTA($K$6:$K121)-COUNTIF(($K$6:$K121),0))</f>
        <v/>
      </c>
      <c r="AC121" s="262">
        <f t="shared" ca="1" si="3"/>
        <v>0.18645997426946637</v>
      </c>
      <c r="AD121" s="262">
        <f>IF(TabA1[[#This Row],[Lfd.
Nr. f.
Stich-
probe]]&lt;&gt;"",TabA1[[#This Row],[Zufalls-
zahl]],0)</f>
        <v>0</v>
      </c>
      <c r="AE121" s="271">
        <f>IF(TabA1[[#This Row],[Stich-
probe]]&gt;0,IF(TabA1[[#This Row],[Differenz
förderfähig/
eingereicht nach Prüfung ÖIF (€)]]&lt;&gt;0,1,0),0)</f>
        <v>0</v>
      </c>
      <c r="AF121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">
      <c r="C122" s="226">
        <f>IF(TabA1[[#This Row],[Zufalls-
zahl wenn
lfd. Nr.]]=0,0,IF(RANK(TabA1[[#This Row],[Zufalls-
zahl wenn
lfd. Nr.]],TabA1[Zufalls-
zahl wenn
lfd. Nr.])&lt;=TabA1[[#Totals],[Zufalls-
zahl]],1,0))</f>
        <v>0</v>
      </c>
      <c r="D122" s="310" t="s">
        <v>10</v>
      </c>
      <c r="E122" s="207">
        <v>116</v>
      </c>
      <c r="F122" s="8"/>
      <c r="G122" s="33"/>
      <c r="H122" s="33"/>
      <c r="I122" s="33"/>
      <c r="J122" s="33"/>
      <c r="K122" s="128" cm="1">
        <f t="array" ref="K122">INDEX('Berechnung a.1)'!P:P,ROW('Berechnung a.1)'!P115)*37+41)</f>
        <v>0</v>
      </c>
      <c r="L122" s="260"/>
      <c r="M122" s="269">
        <f>(TabA1[[#This Row],[förderfähiger 
Betrag nach Prüfung ÖIF (€)]]-TabA1[[#This Row],[eingereichter
Betrag (€)]])*IF(TabA1[[#This Row],[Stich-
probe]]&gt;0,1,0)</f>
        <v>0</v>
      </c>
      <c r="N122" s="19"/>
      <c r="O122" s="19"/>
      <c r="P122" s="19"/>
      <c r="Q122" s="19"/>
      <c r="R122" s="215"/>
      <c r="S122" s="6" t="str">
        <f>IF(ISERROR(VLOOKUP(TabA1[[#This Row],[Grund für Differenz]],Datenquelle!$F$3:$G$17,2,FALSE)),"",VLOOKUP(TabA1[[#This Row],[Grund für Differenz]],Datenquelle!$F$3:$G$17,2,FALSE))</f>
        <v/>
      </c>
      <c r="T122" s="19"/>
      <c r="U122" s="206"/>
      <c r="V122" s="206"/>
      <c r="W122" s="206"/>
      <c r="X122" s="206"/>
      <c r="Y122" s="206"/>
      <c r="Z122" s="206"/>
      <c r="AA122" s="270"/>
      <c r="AB122" s="226" t="str">
        <f>IF(OR(TabA1[[#This Row],[eingereichter
Betrag (€)]]=0,TabA1[[#This Row],[eingereichter
Betrag (€)]]=""),"",COUNTA($K$6:$K122)-COUNTIF(($K$6:$K122),0))</f>
        <v/>
      </c>
      <c r="AC122" s="262">
        <f t="shared" ca="1" si="3"/>
        <v>0.40380680520705392</v>
      </c>
      <c r="AD122" s="262">
        <f>IF(TabA1[[#This Row],[Lfd.
Nr. f.
Stich-
probe]]&lt;&gt;"",TabA1[[#This Row],[Zufalls-
zahl]],0)</f>
        <v>0</v>
      </c>
      <c r="AE122" s="271">
        <f>IF(TabA1[[#This Row],[Stich-
probe]]&gt;0,IF(TabA1[[#This Row],[Differenz
förderfähig/
eingereicht nach Prüfung ÖIF (€)]]&lt;&gt;0,1,0),0)</f>
        <v>0</v>
      </c>
      <c r="AF122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">
      <c r="C123" s="226">
        <f>IF(TabA1[[#This Row],[Zufalls-
zahl wenn
lfd. Nr.]]=0,0,IF(RANK(TabA1[[#This Row],[Zufalls-
zahl wenn
lfd. Nr.]],TabA1[Zufalls-
zahl wenn
lfd. Nr.])&lt;=TabA1[[#Totals],[Zufalls-
zahl]],1,0))</f>
        <v>0</v>
      </c>
      <c r="D123" s="310" t="s">
        <v>10</v>
      </c>
      <c r="E123" s="207">
        <v>117</v>
      </c>
      <c r="F123" s="8"/>
      <c r="G123" s="33"/>
      <c r="H123" s="33"/>
      <c r="I123" s="33"/>
      <c r="J123" s="33"/>
      <c r="K123" s="128" cm="1">
        <f t="array" ref="K123">INDEX('Berechnung a.1)'!P:P,ROW('Berechnung a.1)'!P116)*37+41)</f>
        <v>0</v>
      </c>
      <c r="L123" s="260"/>
      <c r="M123" s="269">
        <f>(TabA1[[#This Row],[förderfähiger 
Betrag nach Prüfung ÖIF (€)]]-TabA1[[#This Row],[eingereichter
Betrag (€)]])*IF(TabA1[[#This Row],[Stich-
probe]]&gt;0,1,0)</f>
        <v>0</v>
      </c>
      <c r="N123" s="19"/>
      <c r="O123" s="19"/>
      <c r="P123" s="19"/>
      <c r="Q123" s="19"/>
      <c r="R123" s="215"/>
      <c r="S123" s="6" t="str">
        <f>IF(ISERROR(VLOOKUP(TabA1[[#This Row],[Grund für Differenz]],Datenquelle!$F$3:$G$17,2,FALSE)),"",VLOOKUP(TabA1[[#This Row],[Grund für Differenz]],Datenquelle!$F$3:$G$17,2,FALSE))</f>
        <v/>
      </c>
      <c r="T123" s="19"/>
      <c r="U123" s="206"/>
      <c r="V123" s="206"/>
      <c r="W123" s="206"/>
      <c r="X123" s="206"/>
      <c r="Y123" s="206"/>
      <c r="Z123" s="206"/>
      <c r="AA123" s="270"/>
      <c r="AB123" s="226" t="str">
        <f>IF(OR(TabA1[[#This Row],[eingereichter
Betrag (€)]]=0,TabA1[[#This Row],[eingereichter
Betrag (€)]]=""),"",COUNTA($K$6:$K123)-COUNTIF(($K$6:$K123),0))</f>
        <v/>
      </c>
      <c r="AC123" s="262">
        <f t="shared" ca="1" si="3"/>
        <v>0.77660215200179106</v>
      </c>
      <c r="AD123" s="262">
        <f>IF(TabA1[[#This Row],[Lfd.
Nr. f.
Stich-
probe]]&lt;&gt;"",TabA1[[#This Row],[Zufalls-
zahl]],0)</f>
        <v>0</v>
      </c>
      <c r="AE123" s="271">
        <f>IF(TabA1[[#This Row],[Stich-
probe]]&gt;0,IF(TabA1[[#This Row],[Differenz
förderfähig/
eingereicht nach Prüfung ÖIF (€)]]&lt;&gt;0,1,0),0)</f>
        <v>0</v>
      </c>
      <c r="AF123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">
      <c r="C124" s="226">
        <f>IF(TabA1[[#This Row],[Zufalls-
zahl wenn
lfd. Nr.]]=0,0,IF(RANK(TabA1[[#This Row],[Zufalls-
zahl wenn
lfd. Nr.]],TabA1[Zufalls-
zahl wenn
lfd. Nr.])&lt;=TabA1[[#Totals],[Zufalls-
zahl]],1,0))</f>
        <v>0</v>
      </c>
      <c r="D124" s="310" t="s">
        <v>10</v>
      </c>
      <c r="E124" s="207">
        <v>118</v>
      </c>
      <c r="F124" s="8"/>
      <c r="G124" s="33"/>
      <c r="H124" s="33"/>
      <c r="I124" s="33"/>
      <c r="J124" s="33"/>
      <c r="K124" s="128" cm="1">
        <f t="array" ref="K124">INDEX('Berechnung a.1)'!P:P,ROW('Berechnung a.1)'!P117)*37+41)</f>
        <v>0</v>
      </c>
      <c r="L124" s="260"/>
      <c r="M124" s="269">
        <f>(TabA1[[#This Row],[förderfähiger 
Betrag nach Prüfung ÖIF (€)]]-TabA1[[#This Row],[eingereichter
Betrag (€)]])*IF(TabA1[[#This Row],[Stich-
probe]]&gt;0,1,0)</f>
        <v>0</v>
      </c>
      <c r="N124" s="19"/>
      <c r="O124" s="19"/>
      <c r="P124" s="19"/>
      <c r="Q124" s="19"/>
      <c r="R124" s="215"/>
      <c r="S124" s="6" t="str">
        <f>IF(ISERROR(VLOOKUP(TabA1[[#This Row],[Grund für Differenz]],Datenquelle!$F$3:$G$17,2,FALSE)),"",VLOOKUP(TabA1[[#This Row],[Grund für Differenz]],Datenquelle!$F$3:$G$17,2,FALSE))</f>
        <v/>
      </c>
      <c r="T124" s="19"/>
      <c r="U124" s="206"/>
      <c r="V124" s="206"/>
      <c r="W124" s="206"/>
      <c r="X124" s="206"/>
      <c r="Y124" s="206"/>
      <c r="Z124" s="206"/>
      <c r="AA124" s="270"/>
      <c r="AB124" s="226" t="str">
        <f>IF(OR(TabA1[[#This Row],[eingereichter
Betrag (€)]]=0,TabA1[[#This Row],[eingereichter
Betrag (€)]]=""),"",COUNTA($K$6:$K124)-COUNTIF(($K$6:$K124),0))</f>
        <v/>
      </c>
      <c r="AC124" s="262">
        <f t="shared" ca="1" si="3"/>
        <v>0.59703062022640252</v>
      </c>
      <c r="AD124" s="262">
        <f>IF(TabA1[[#This Row],[Lfd.
Nr. f.
Stich-
probe]]&lt;&gt;"",TabA1[[#This Row],[Zufalls-
zahl]],0)</f>
        <v>0</v>
      </c>
      <c r="AE124" s="271">
        <f>IF(TabA1[[#This Row],[Stich-
probe]]&gt;0,IF(TabA1[[#This Row],[Differenz
förderfähig/
eingereicht nach Prüfung ÖIF (€)]]&lt;&gt;0,1,0),0)</f>
        <v>0</v>
      </c>
      <c r="AF12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">
      <c r="C125" s="226">
        <f>IF(TabA1[[#This Row],[Zufalls-
zahl wenn
lfd. Nr.]]=0,0,IF(RANK(TabA1[[#This Row],[Zufalls-
zahl wenn
lfd. Nr.]],TabA1[Zufalls-
zahl wenn
lfd. Nr.])&lt;=TabA1[[#Totals],[Zufalls-
zahl]],1,0))</f>
        <v>0</v>
      </c>
      <c r="D125" s="310" t="s">
        <v>10</v>
      </c>
      <c r="E125" s="207">
        <v>119</v>
      </c>
      <c r="F125" s="8"/>
      <c r="G125" s="33"/>
      <c r="H125" s="33"/>
      <c r="I125" s="33"/>
      <c r="J125" s="33"/>
      <c r="K125" s="128" cm="1">
        <f t="array" ref="K125">INDEX('Berechnung a.1)'!P:P,ROW('Berechnung a.1)'!P118)*37+41)</f>
        <v>0</v>
      </c>
      <c r="L125" s="260"/>
      <c r="M125" s="269">
        <f>(TabA1[[#This Row],[förderfähiger 
Betrag nach Prüfung ÖIF (€)]]-TabA1[[#This Row],[eingereichter
Betrag (€)]])*IF(TabA1[[#This Row],[Stich-
probe]]&gt;0,1,0)</f>
        <v>0</v>
      </c>
      <c r="N125" s="19"/>
      <c r="O125" s="19"/>
      <c r="P125" s="19"/>
      <c r="Q125" s="19"/>
      <c r="R125" s="215"/>
      <c r="S125" s="6" t="str">
        <f>IF(ISERROR(VLOOKUP(TabA1[[#This Row],[Grund für Differenz]],Datenquelle!$F$3:$G$17,2,FALSE)),"",VLOOKUP(TabA1[[#This Row],[Grund für Differenz]],Datenquelle!$F$3:$G$17,2,FALSE))</f>
        <v/>
      </c>
      <c r="T125" s="19"/>
      <c r="U125" s="206"/>
      <c r="V125" s="206"/>
      <c r="W125" s="206"/>
      <c r="X125" s="206"/>
      <c r="Y125" s="206"/>
      <c r="Z125" s="206"/>
      <c r="AA125" s="270"/>
      <c r="AB125" s="226" t="str">
        <f>IF(OR(TabA1[[#This Row],[eingereichter
Betrag (€)]]=0,TabA1[[#This Row],[eingereichter
Betrag (€)]]=""),"",COUNTA($K$6:$K125)-COUNTIF(($K$6:$K125),0))</f>
        <v/>
      </c>
      <c r="AC125" s="262">
        <f t="shared" ca="1" si="3"/>
        <v>0.97590286182212793</v>
      </c>
      <c r="AD125" s="262">
        <f>IF(TabA1[[#This Row],[Lfd.
Nr. f.
Stich-
probe]]&lt;&gt;"",TabA1[[#This Row],[Zufalls-
zahl]],0)</f>
        <v>0</v>
      </c>
      <c r="AE125" s="271">
        <f>IF(TabA1[[#This Row],[Stich-
probe]]&gt;0,IF(TabA1[[#This Row],[Differenz
förderfähig/
eingereicht nach Prüfung ÖIF (€)]]&lt;&gt;0,1,0),0)</f>
        <v>0</v>
      </c>
      <c r="AF125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">
      <c r="C126" s="226">
        <f>IF(TabA1[[#This Row],[Zufalls-
zahl wenn
lfd. Nr.]]=0,0,IF(RANK(TabA1[[#This Row],[Zufalls-
zahl wenn
lfd. Nr.]],TabA1[Zufalls-
zahl wenn
lfd. Nr.])&lt;=TabA1[[#Totals],[Zufalls-
zahl]],1,0))</f>
        <v>0</v>
      </c>
      <c r="D126" s="310" t="s">
        <v>10</v>
      </c>
      <c r="E126" s="207">
        <v>120</v>
      </c>
      <c r="F126" s="8"/>
      <c r="G126" s="33"/>
      <c r="H126" s="33"/>
      <c r="I126" s="33"/>
      <c r="J126" s="33"/>
      <c r="K126" s="128" cm="1">
        <f t="array" ref="K126">INDEX('Berechnung a.1)'!P:P,ROW('Berechnung a.1)'!P119)*37+41)</f>
        <v>0</v>
      </c>
      <c r="L126" s="260"/>
      <c r="M126" s="261">
        <f>(TabA1[[#This Row],[förderfähiger 
Betrag nach Prüfung ÖIF (€)]]-TabA1[[#This Row],[eingereichter
Betrag (€)]])*IF(TabA1[[#This Row],[Stich-
probe]]&gt;0,1,0)</f>
        <v>0</v>
      </c>
      <c r="N126" s="19"/>
      <c r="O126" s="19"/>
      <c r="P126" s="19"/>
      <c r="Q126" s="19"/>
      <c r="R126" s="215"/>
      <c r="S126" s="6" t="str">
        <f>IF(ISERROR(VLOOKUP(TabA1[[#This Row],[Grund für Differenz]],Datenquelle!$F$3:$G$17,2,FALSE)),"",VLOOKUP(TabA1[[#This Row],[Grund für Differenz]],Datenquelle!$F$3:$G$17,2,FALSE))</f>
        <v/>
      </c>
      <c r="T126" s="19"/>
      <c r="U126" s="206"/>
      <c r="V126" s="206"/>
      <c r="W126" s="206"/>
      <c r="X126" s="206"/>
      <c r="Y126" s="206"/>
      <c r="Z126" s="206"/>
      <c r="AA126" s="253"/>
      <c r="AB126" s="226" t="str">
        <f>IF(OR(TabA1[[#This Row],[eingereichter
Betrag (€)]]=0,TabA1[[#This Row],[eingereichter
Betrag (€)]]=""),"",COUNTA($K$6:$K126)-COUNTIF(($K$6:$K126),0))</f>
        <v/>
      </c>
      <c r="AC126" s="262">
        <f t="shared" ca="1" si="3"/>
        <v>0.39487256195702136</v>
      </c>
      <c r="AD126" s="262">
        <f>IF(TabA1[[#This Row],[Lfd.
Nr. f.
Stich-
probe]]&lt;&gt;"",TabA1[[#This Row],[Zufalls-
zahl]],0)</f>
        <v>0</v>
      </c>
      <c r="AE126" s="263">
        <f>IF(TabA1[[#This Row],[Stich-
probe]]&gt;0,IF(TabA1[[#This Row],[Differenz
förderfähig/
eingereicht nach Prüfung ÖIF (€)]]&lt;&gt;0,1,0),0)</f>
        <v>0</v>
      </c>
      <c r="AF126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">
      <c r="C127" s="226">
        <f>IF(TabA1[[#This Row],[Zufalls-
zahl wenn
lfd. Nr.]]=0,0,IF(RANK(TabA1[[#This Row],[Zufalls-
zahl wenn
lfd. Nr.]],TabA1[Zufalls-
zahl wenn
lfd. Nr.])&lt;=TabA1[[#Totals],[Zufalls-
zahl]],1,0))</f>
        <v>0</v>
      </c>
      <c r="D127" s="310" t="s">
        <v>10</v>
      </c>
      <c r="E127" s="207">
        <v>121</v>
      </c>
      <c r="F127" s="8"/>
      <c r="G127" s="33"/>
      <c r="H127" s="33"/>
      <c r="I127" s="33"/>
      <c r="J127" s="33"/>
      <c r="K127" s="128" cm="1">
        <f t="array" ref="K127">INDEX('Berechnung a.1)'!P:P,ROW('Berechnung a.1)'!P120)*37+41)</f>
        <v>0</v>
      </c>
      <c r="L127" s="260"/>
      <c r="M127" s="261">
        <f>(TabA1[[#This Row],[förderfähiger 
Betrag nach Prüfung ÖIF (€)]]-TabA1[[#This Row],[eingereichter
Betrag (€)]])*IF(TabA1[[#This Row],[Stich-
probe]]&gt;0,1,0)</f>
        <v>0</v>
      </c>
      <c r="N127" s="19"/>
      <c r="O127" s="19"/>
      <c r="P127" s="19"/>
      <c r="Q127" s="19"/>
      <c r="R127" s="215"/>
      <c r="S127" s="6" t="str">
        <f>IF(ISERROR(VLOOKUP(TabA1[[#This Row],[Grund für Differenz]],Datenquelle!$F$3:$G$17,2,FALSE)),"",VLOOKUP(TabA1[[#This Row],[Grund für Differenz]],Datenquelle!$F$3:$G$17,2,FALSE))</f>
        <v/>
      </c>
      <c r="T127" s="19"/>
      <c r="U127" s="206"/>
      <c r="V127" s="206"/>
      <c r="W127" s="206"/>
      <c r="X127" s="206"/>
      <c r="Y127" s="206"/>
      <c r="Z127" s="206"/>
      <c r="AA127" s="253"/>
      <c r="AB127" s="226" t="str">
        <f>IF(OR(TabA1[[#This Row],[eingereichter
Betrag (€)]]=0,TabA1[[#This Row],[eingereichter
Betrag (€)]]=""),"",COUNTA($K$6:$K127)-COUNTIF(($K$6:$K127),0))</f>
        <v/>
      </c>
      <c r="AC127" s="262">
        <f t="shared" ca="1" si="3"/>
        <v>0.76489116438274196</v>
      </c>
      <c r="AD127" s="262">
        <f>IF(TabA1[[#This Row],[Lfd.
Nr. f.
Stich-
probe]]&lt;&gt;"",TabA1[[#This Row],[Zufalls-
zahl]],0)</f>
        <v>0</v>
      </c>
      <c r="AE127" s="263">
        <f>IF(TabA1[[#This Row],[Stich-
probe]]&gt;0,IF(TabA1[[#This Row],[Differenz
förderfähig/
eingereicht nach Prüfung ÖIF (€)]]&lt;&gt;0,1,0),0)</f>
        <v>0</v>
      </c>
      <c r="AF127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">
      <c r="C128" s="226">
        <f>IF(TabA1[[#This Row],[Zufalls-
zahl wenn
lfd. Nr.]]=0,0,IF(RANK(TabA1[[#This Row],[Zufalls-
zahl wenn
lfd. Nr.]],TabA1[Zufalls-
zahl wenn
lfd. Nr.])&lt;=TabA1[[#Totals],[Zufalls-
zahl]],1,0))</f>
        <v>0</v>
      </c>
      <c r="D128" s="310" t="s">
        <v>10</v>
      </c>
      <c r="E128" s="207">
        <v>122</v>
      </c>
      <c r="F128" s="8"/>
      <c r="G128" s="33"/>
      <c r="H128" s="33"/>
      <c r="I128" s="33"/>
      <c r="J128" s="33"/>
      <c r="K128" s="128" cm="1">
        <f t="array" ref="K128">INDEX('Berechnung a.1)'!P:P,ROW('Berechnung a.1)'!P121)*37+41)</f>
        <v>0</v>
      </c>
      <c r="L128" s="260"/>
      <c r="M128" s="261">
        <f>(TabA1[[#This Row],[förderfähiger 
Betrag nach Prüfung ÖIF (€)]]-TabA1[[#This Row],[eingereichter
Betrag (€)]])*IF(TabA1[[#This Row],[Stich-
probe]]&gt;0,1,0)</f>
        <v>0</v>
      </c>
      <c r="N128" s="19"/>
      <c r="O128" s="19"/>
      <c r="P128" s="19"/>
      <c r="Q128" s="19"/>
      <c r="R128" s="215"/>
      <c r="S128" s="6" t="str">
        <f>IF(ISERROR(VLOOKUP(TabA1[[#This Row],[Grund für Differenz]],Datenquelle!$F$3:$G$17,2,FALSE)),"",VLOOKUP(TabA1[[#This Row],[Grund für Differenz]],Datenquelle!$F$3:$G$17,2,FALSE))</f>
        <v/>
      </c>
      <c r="T128" s="19"/>
      <c r="U128" s="206"/>
      <c r="V128" s="206"/>
      <c r="W128" s="206"/>
      <c r="X128" s="206"/>
      <c r="Y128" s="206"/>
      <c r="Z128" s="206"/>
      <c r="AA128" s="253"/>
      <c r="AB128" s="226" t="str">
        <f>IF(OR(TabA1[[#This Row],[eingereichter
Betrag (€)]]=0,TabA1[[#This Row],[eingereichter
Betrag (€)]]=""),"",COUNTA($K$6:$K128)-COUNTIF(($K$6:$K128),0))</f>
        <v/>
      </c>
      <c r="AC128" s="262">
        <f t="shared" ca="1" si="3"/>
        <v>0.44677453748966045</v>
      </c>
      <c r="AD128" s="262">
        <f>IF(TabA1[[#This Row],[Lfd.
Nr. f.
Stich-
probe]]&lt;&gt;"",TabA1[[#This Row],[Zufalls-
zahl]],0)</f>
        <v>0</v>
      </c>
      <c r="AE128" s="263">
        <f>IF(TabA1[[#This Row],[Stich-
probe]]&gt;0,IF(TabA1[[#This Row],[Differenz
förderfähig/
eingereicht nach Prüfung ÖIF (€)]]&lt;&gt;0,1,0),0)</f>
        <v>0</v>
      </c>
      <c r="AF128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">
      <c r="C129" s="226">
        <f>IF(TabA1[[#This Row],[Zufalls-
zahl wenn
lfd. Nr.]]=0,0,IF(RANK(TabA1[[#This Row],[Zufalls-
zahl wenn
lfd. Nr.]],TabA1[Zufalls-
zahl wenn
lfd. Nr.])&lt;=TabA1[[#Totals],[Zufalls-
zahl]],1,0))</f>
        <v>0</v>
      </c>
      <c r="D129" s="310" t="s">
        <v>10</v>
      </c>
      <c r="E129" s="207">
        <v>123</v>
      </c>
      <c r="F129" s="8"/>
      <c r="G129" s="33"/>
      <c r="H129" s="33"/>
      <c r="I129" s="33"/>
      <c r="J129" s="33"/>
      <c r="K129" s="128" cm="1">
        <f t="array" ref="K129">INDEX('Berechnung a.1)'!P:P,ROW('Berechnung a.1)'!P122)*37+41)</f>
        <v>0</v>
      </c>
      <c r="L129" s="260"/>
      <c r="M129" s="261">
        <f>(TabA1[[#This Row],[förderfähiger 
Betrag nach Prüfung ÖIF (€)]]-TabA1[[#This Row],[eingereichter
Betrag (€)]])*IF(TabA1[[#This Row],[Stich-
probe]]&gt;0,1,0)</f>
        <v>0</v>
      </c>
      <c r="N129" s="19"/>
      <c r="O129" s="19"/>
      <c r="P129" s="19"/>
      <c r="Q129" s="19"/>
      <c r="R129" s="215"/>
      <c r="S129" s="6" t="str">
        <f>IF(ISERROR(VLOOKUP(TabA1[[#This Row],[Grund für Differenz]],Datenquelle!$F$3:$G$17,2,FALSE)),"",VLOOKUP(TabA1[[#This Row],[Grund für Differenz]],Datenquelle!$F$3:$G$17,2,FALSE))</f>
        <v/>
      </c>
      <c r="T129" s="19"/>
      <c r="U129" s="206"/>
      <c r="V129" s="206"/>
      <c r="W129" s="206"/>
      <c r="X129" s="206"/>
      <c r="Y129" s="206"/>
      <c r="Z129" s="206"/>
      <c r="AA129" s="253"/>
      <c r="AB129" s="226" t="str">
        <f>IF(OR(TabA1[[#This Row],[eingereichter
Betrag (€)]]=0,TabA1[[#This Row],[eingereichter
Betrag (€)]]=""),"",COUNTA($K$6:$K129)-COUNTIF(($K$6:$K129),0))</f>
        <v/>
      </c>
      <c r="AC129" s="262">
        <f t="shared" ca="1" si="3"/>
        <v>0.26321837724144459</v>
      </c>
      <c r="AD129" s="262">
        <f>IF(TabA1[[#This Row],[Lfd.
Nr. f.
Stich-
probe]]&lt;&gt;"",TabA1[[#This Row],[Zufalls-
zahl]],0)</f>
        <v>0</v>
      </c>
      <c r="AE129" s="263">
        <f>IF(TabA1[[#This Row],[Stich-
probe]]&gt;0,IF(TabA1[[#This Row],[Differenz
förderfähig/
eingereicht nach Prüfung ÖIF (€)]]&lt;&gt;0,1,0),0)</f>
        <v>0</v>
      </c>
      <c r="AF129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">
      <c r="C130" s="226">
        <f>IF(TabA1[[#This Row],[Zufalls-
zahl wenn
lfd. Nr.]]=0,0,IF(RANK(TabA1[[#This Row],[Zufalls-
zahl wenn
lfd. Nr.]],TabA1[Zufalls-
zahl wenn
lfd. Nr.])&lt;=TabA1[[#Totals],[Zufalls-
zahl]],1,0))</f>
        <v>0</v>
      </c>
      <c r="D130" s="310" t="s">
        <v>10</v>
      </c>
      <c r="E130" s="207">
        <v>124</v>
      </c>
      <c r="F130" s="8"/>
      <c r="G130" s="33"/>
      <c r="H130" s="33"/>
      <c r="I130" s="33"/>
      <c r="J130" s="33"/>
      <c r="K130" s="128" cm="1">
        <f t="array" ref="K130">INDEX('Berechnung a.1)'!P:P,ROW('Berechnung a.1)'!P123)*37+41)</f>
        <v>0</v>
      </c>
      <c r="L130" s="260"/>
      <c r="M130" s="261">
        <f>(TabA1[[#This Row],[förderfähiger 
Betrag nach Prüfung ÖIF (€)]]-TabA1[[#This Row],[eingereichter
Betrag (€)]])*IF(TabA1[[#This Row],[Stich-
probe]]&gt;0,1,0)</f>
        <v>0</v>
      </c>
      <c r="N130" s="19"/>
      <c r="O130" s="19"/>
      <c r="P130" s="19"/>
      <c r="Q130" s="19"/>
      <c r="R130" s="215"/>
      <c r="S130" s="6" t="str">
        <f>IF(ISERROR(VLOOKUP(TabA1[[#This Row],[Grund für Differenz]],Datenquelle!$F$3:$G$17,2,FALSE)),"",VLOOKUP(TabA1[[#This Row],[Grund für Differenz]],Datenquelle!$F$3:$G$17,2,FALSE))</f>
        <v/>
      </c>
      <c r="T130" s="19"/>
      <c r="U130" s="206"/>
      <c r="V130" s="206"/>
      <c r="W130" s="206"/>
      <c r="X130" s="206"/>
      <c r="Y130" s="206"/>
      <c r="Z130" s="206"/>
      <c r="AA130" s="253"/>
      <c r="AB130" s="226" t="str">
        <f>IF(OR(TabA1[[#This Row],[eingereichter
Betrag (€)]]=0,TabA1[[#This Row],[eingereichter
Betrag (€)]]=""),"",COUNTA($K$6:$K130)-COUNTIF(($K$6:$K130),0))</f>
        <v/>
      </c>
      <c r="AC130" s="262">
        <f t="shared" ca="1" si="3"/>
        <v>0.82189267360374951</v>
      </c>
      <c r="AD130" s="262">
        <f>IF(TabA1[[#This Row],[Lfd.
Nr. f.
Stich-
probe]]&lt;&gt;"",TabA1[[#This Row],[Zufalls-
zahl]],0)</f>
        <v>0</v>
      </c>
      <c r="AE130" s="263">
        <f>IF(TabA1[[#This Row],[Stich-
probe]]&gt;0,IF(TabA1[[#This Row],[Differenz
förderfähig/
eingereicht nach Prüfung ÖIF (€)]]&lt;&gt;0,1,0),0)</f>
        <v>0</v>
      </c>
      <c r="AF130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">
      <c r="C131" s="226">
        <f>IF(TabA1[[#This Row],[Zufalls-
zahl wenn
lfd. Nr.]]=0,0,IF(RANK(TabA1[[#This Row],[Zufalls-
zahl wenn
lfd. Nr.]],TabA1[Zufalls-
zahl wenn
lfd. Nr.])&lt;=TabA1[[#Totals],[Zufalls-
zahl]],1,0))</f>
        <v>0</v>
      </c>
      <c r="D131" s="310" t="s">
        <v>10</v>
      </c>
      <c r="E131" s="207">
        <v>125</v>
      </c>
      <c r="F131" s="8"/>
      <c r="G131" s="33"/>
      <c r="H131" s="33"/>
      <c r="I131" s="33"/>
      <c r="J131" s="33"/>
      <c r="K131" s="128" cm="1">
        <f t="array" ref="K131">INDEX('Berechnung a.1)'!P:P,ROW('Berechnung a.1)'!P124)*37+41)</f>
        <v>0</v>
      </c>
      <c r="L131" s="260"/>
      <c r="M131" s="261">
        <f>(TabA1[[#This Row],[förderfähiger 
Betrag nach Prüfung ÖIF (€)]]-TabA1[[#This Row],[eingereichter
Betrag (€)]])*IF(TabA1[[#This Row],[Stich-
probe]]&gt;0,1,0)</f>
        <v>0</v>
      </c>
      <c r="N131" s="19"/>
      <c r="O131" s="19"/>
      <c r="P131" s="19"/>
      <c r="Q131" s="19"/>
      <c r="R131" s="215"/>
      <c r="S131" s="6" t="str">
        <f>IF(ISERROR(VLOOKUP(TabA1[[#This Row],[Grund für Differenz]],Datenquelle!$F$3:$G$17,2,FALSE)),"",VLOOKUP(TabA1[[#This Row],[Grund für Differenz]],Datenquelle!$F$3:$G$17,2,FALSE))</f>
        <v/>
      </c>
      <c r="T131" s="19"/>
      <c r="U131" s="206"/>
      <c r="V131" s="206"/>
      <c r="W131" s="206"/>
      <c r="X131" s="206"/>
      <c r="Y131" s="206"/>
      <c r="Z131" s="206"/>
      <c r="AA131" s="253"/>
      <c r="AB131" s="226" t="str">
        <f>IF(OR(TabA1[[#This Row],[eingereichter
Betrag (€)]]=0,TabA1[[#This Row],[eingereichter
Betrag (€)]]=""),"",COUNTA($K$6:$K131)-COUNTIF(($K$6:$K131),0))</f>
        <v/>
      </c>
      <c r="AC131" s="262">
        <f t="shared" ca="1" si="3"/>
        <v>0.96599595292089369</v>
      </c>
      <c r="AD131" s="262">
        <f>IF(TabA1[[#This Row],[Lfd.
Nr. f.
Stich-
probe]]&lt;&gt;"",TabA1[[#This Row],[Zufalls-
zahl]],0)</f>
        <v>0</v>
      </c>
      <c r="AE131" s="263">
        <f>IF(TabA1[[#This Row],[Stich-
probe]]&gt;0,IF(TabA1[[#This Row],[Differenz
förderfähig/
eingereicht nach Prüfung ÖIF (€)]]&lt;&gt;0,1,0),0)</f>
        <v>0</v>
      </c>
      <c r="AF131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">
      <c r="C132" s="226">
        <f>IF(TabA1[[#This Row],[Zufalls-
zahl wenn
lfd. Nr.]]=0,0,IF(RANK(TabA1[[#This Row],[Zufalls-
zahl wenn
lfd. Nr.]],TabA1[Zufalls-
zahl wenn
lfd. Nr.])&lt;=TabA1[[#Totals],[Zufalls-
zahl]],1,0))</f>
        <v>0</v>
      </c>
      <c r="D132" s="310" t="s">
        <v>10</v>
      </c>
      <c r="E132" s="207">
        <v>126</v>
      </c>
      <c r="F132" s="9"/>
      <c r="G132" s="34"/>
      <c r="H132" s="34"/>
      <c r="I132" s="34"/>
      <c r="J132" s="34"/>
      <c r="K132" s="128" cm="1">
        <f t="array" ref="K132">INDEX('Berechnung a.1)'!P:P,ROW('Berechnung a.1)'!P125)*37+41)</f>
        <v>0</v>
      </c>
      <c r="L132" s="216"/>
      <c r="M132" s="252">
        <f>(TabA1[[#This Row],[förderfähiger 
Betrag nach Prüfung ÖIF (€)]]-TabA1[[#This Row],[eingereichter
Betrag (€)]])*IF(TabA1[[#This Row],[Stich-
probe]]&gt;0,1,0)</f>
        <v>0</v>
      </c>
      <c r="N132" s="2"/>
      <c r="O132" s="2"/>
      <c r="P132" s="2"/>
      <c r="Q132" s="2"/>
      <c r="R132" s="215"/>
      <c r="S132" s="6" t="str">
        <f>IF(ISERROR(VLOOKUP(TabA1[[#This Row],[Grund für Differenz]],Datenquelle!$F$3:$G$17,2,FALSE)),"",VLOOKUP(TabA1[[#This Row],[Grund für Differenz]],Datenquelle!$F$3:$G$17,2,FALSE))</f>
        <v/>
      </c>
      <c r="T132" s="2"/>
      <c r="U132" s="207"/>
      <c r="V132" s="207"/>
      <c r="W132" s="207"/>
      <c r="X132" s="207"/>
      <c r="Y132" s="207"/>
      <c r="Z132" s="207"/>
      <c r="AA132" s="265"/>
      <c r="AB132" s="266" t="str">
        <f>IF(OR(TabA1[[#This Row],[eingereichter
Betrag (€)]]=0,TabA1[[#This Row],[eingereichter
Betrag (€)]]=""),"",COUNTA($K$6:$K194)-COUNTIF(($K$6:$K194),0))</f>
        <v/>
      </c>
      <c r="AC132" s="255">
        <f t="shared" ca="1" si="3"/>
        <v>0.95755825998680422</v>
      </c>
      <c r="AD132" s="255">
        <f>IF(TabA1[[#This Row],[Lfd.
Nr. f.
Stich-
probe]]&lt;&gt;"",TabA1[[#This Row],[Zufalls-
zahl]],0)</f>
        <v>0</v>
      </c>
      <c r="AE132" s="267">
        <f>IF(TabA1[[#This Row],[Stich-
probe]]&gt;0,IF(TabA1[[#This Row],[Differenz
förderfähig/
eingereicht nach Prüfung ÖIF (€)]]&lt;&gt;0,1,0),0)</f>
        <v>0</v>
      </c>
      <c r="AF132" s="26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">
      <c r="C133" s="226">
        <f>IF(TabA1[[#This Row],[Zufalls-
zahl wenn
lfd. Nr.]]=0,0,IF(RANK(TabA1[[#This Row],[Zufalls-
zahl wenn
lfd. Nr.]],TabA1[Zufalls-
zahl wenn
lfd. Nr.])&lt;=TabA1[[#Totals],[Zufalls-
zahl]],1,0))</f>
        <v>0</v>
      </c>
      <c r="D133" s="310" t="s">
        <v>10</v>
      </c>
      <c r="E133" s="207">
        <v>127</v>
      </c>
      <c r="F133" s="8"/>
      <c r="G133" s="33"/>
      <c r="H133" s="33"/>
      <c r="I133" s="33"/>
      <c r="J133" s="33"/>
      <c r="K133" s="128" cm="1">
        <f t="array" ref="K133">INDEX('Berechnung a.1)'!P:P,ROW('Berechnung a.1)'!P126)*37+41)</f>
        <v>0</v>
      </c>
      <c r="L133" s="260"/>
      <c r="M133" s="269">
        <f>(TabA1[[#This Row],[förderfähiger 
Betrag nach Prüfung ÖIF (€)]]-TabA1[[#This Row],[eingereichter
Betrag (€)]])*IF(TabA1[[#This Row],[Stich-
probe]]&gt;0,1,0)</f>
        <v>0</v>
      </c>
      <c r="N133" s="19"/>
      <c r="O133" s="19"/>
      <c r="P133" s="19"/>
      <c r="Q133" s="19"/>
      <c r="R133" s="215"/>
      <c r="S133" s="6" t="str">
        <f>IF(ISERROR(VLOOKUP(TabA1[[#This Row],[Grund für Differenz]],Datenquelle!$F$3:$G$17,2,FALSE)),"",VLOOKUP(TabA1[[#This Row],[Grund für Differenz]],Datenquelle!$F$3:$G$17,2,FALSE))</f>
        <v/>
      </c>
      <c r="T133" s="19"/>
      <c r="U133" s="206"/>
      <c r="V133" s="206"/>
      <c r="W133" s="206"/>
      <c r="X133" s="206"/>
      <c r="Y133" s="206"/>
      <c r="Z133" s="206"/>
      <c r="AA133" s="270"/>
      <c r="AB133" s="226" t="str">
        <f>IF(OR(TabA1[[#This Row],[eingereichter
Betrag (€)]]=0,TabA1[[#This Row],[eingereichter
Betrag (€)]]=""),"",COUNTA($K$6:$K133)-COUNTIF(($K$6:$K133),0))</f>
        <v/>
      </c>
      <c r="AC133" s="262">
        <f t="shared" ca="1" si="3"/>
        <v>0.74116970969842366</v>
      </c>
      <c r="AD133" s="262">
        <f>IF(TabA1[[#This Row],[Lfd.
Nr. f.
Stich-
probe]]&lt;&gt;"",TabA1[[#This Row],[Zufalls-
zahl]],0)</f>
        <v>0</v>
      </c>
      <c r="AE133" s="271">
        <f>IF(TabA1[[#This Row],[Stich-
probe]]&gt;0,IF(TabA1[[#This Row],[Differenz
förderfähig/
eingereicht nach Prüfung ÖIF (€)]]&lt;&gt;0,1,0),0)</f>
        <v>0</v>
      </c>
      <c r="AF133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">
      <c r="C134" s="226">
        <f>IF(TabA1[[#This Row],[Zufalls-
zahl wenn
lfd. Nr.]]=0,0,IF(RANK(TabA1[[#This Row],[Zufalls-
zahl wenn
lfd. Nr.]],TabA1[Zufalls-
zahl wenn
lfd. Nr.])&lt;=TabA1[[#Totals],[Zufalls-
zahl]],1,0))</f>
        <v>0</v>
      </c>
      <c r="D134" s="310" t="s">
        <v>10</v>
      </c>
      <c r="E134" s="207">
        <v>128</v>
      </c>
      <c r="F134" s="8"/>
      <c r="G134" s="33"/>
      <c r="H134" s="33"/>
      <c r="I134" s="33"/>
      <c r="J134" s="33"/>
      <c r="K134" s="128" cm="1">
        <f t="array" ref="K134">INDEX('Berechnung a.1)'!P:P,ROW('Berechnung a.1)'!P127)*37+41)</f>
        <v>0</v>
      </c>
      <c r="L134" s="260"/>
      <c r="M134" s="269">
        <f>(TabA1[[#This Row],[förderfähiger 
Betrag nach Prüfung ÖIF (€)]]-TabA1[[#This Row],[eingereichter
Betrag (€)]])*IF(TabA1[[#This Row],[Stich-
probe]]&gt;0,1,0)</f>
        <v>0</v>
      </c>
      <c r="N134" s="19"/>
      <c r="O134" s="19"/>
      <c r="P134" s="19"/>
      <c r="Q134" s="19"/>
      <c r="R134" s="215"/>
      <c r="S134" s="6" t="str">
        <f>IF(ISERROR(VLOOKUP(TabA1[[#This Row],[Grund für Differenz]],Datenquelle!$F$3:$G$17,2,FALSE)),"",VLOOKUP(TabA1[[#This Row],[Grund für Differenz]],Datenquelle!$F$3:$G$17,2,FALSE))</f>
        <v/>
      </c>
      <c r="T134" s="19"/>
      <c r="U134" s="206"/>
      <c r="V134" s="206"/>
      <c r="W134" s="206"/>
      <c r="X134" s="206"/>
      <c r="Y134" s="206"/>
      <c r="Z134" s="206"/>
      <c r="AA134" s="270"/>
      <c r="AB134" s="226" t="str">
        <f>IF(OR(TabA1[[#This Row],[eingereichter
Betrag (€)]]=0,TabA1[[#This Row],[eingereichter
Betrag (€)]]=""),"",COUNTA($K$6:$K134)-COUNTIF(($K$6:$K134),0))</f>
        <v/>
      </c>
      <c r="AC134" s="262">
        <f t="shared" ca="1" si="3"/>
        <v>0.15743202147751512</v>
      </c>
      <c r="AD134" s="262">
        <f>IF(TabA1[[#This Row],[Lfd.
Nr. f.
Stich-
probe]]&lt;&gt;"",TabA1[[#This Row],[Zufalls-
zahl]],0)</f>
        <v>0</v>
      </c>
      <c r="AE134" s="271">
        <f>IF(TabA1[[#This Row],[Stich-
probe]]&gt;0,IF(TabA1[[#This Row],[Differenz
förderfähig/
eingereicht nach Prüfung ÖIF (€)]]&lt;&gt;0,1,0),0)</f>
        <v>0</v>
      </c>
      <c r="AF13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">
      <c r="C135" s="226">
        <f>IF(TabA1[[#This Row],[Zufalls-
zahl wenn
lfd. Nr.]]=0,0,IF(RANK(TabA1[[#This Row],[Zufalls-
zahl wenn
lfd. Nr.]],TabA1[Zufalls-
zahl wenn
lfd. Nr.])&lt;=TabA1[[#Totals],[Zufalls-
zahl]],1,0))</f>
        <v>0</v>
      </c>
      <c r="D135" s="310" t="s">
        <v>10</v>
      </c>
      <c r="E135" s="207">
        <v>129</v>
      </c>
      <c r="F135" s="8"/>
      <c r="G135" s="33"/>
      <c r="H135" s="33"/>
      <c r="I135" s="33"/>
      <c r="J135" s="33"/>
      <c r="K135" s="128" cm="1">
        <f t="array" ref="K135">INDEX('Berechnung a.1)'!P:P,ROW('Berechnung a.1)'!P128)*37+41)</f>
        <v>0</v>
      </c>
      <c r="L135" s="260"/>
      <c r="M135" s="269">
        <f>(TabA1[[#This Row],[förderfähiger 
Betrag nach Prüfung ÖIF (€)]]-TabA1[[#This Row],[eingereichter
Betrag (€)]])*IF(TabA1[[#This Row],[Stich-
probe]]&gt;0,1,0)</f>
        <v>0</v>
      </c>
      <c r="N135" s="19"/>
      <c r="O135" s="19"/>
      <c r="P135" s="19"/>
      <c r="Q135" s="19"/>
      <c r="R135" s="215"/>
      <c r="S135" s="6" t="str">
        <f>IF(ISERROR(VLOOKUP(TabA1[[#This Row],[Grund für Differenz]],Datenquelle!$F$3:$G$17,2,FALSE)),"",VLOOKUP(TabA1[[#This Row],[Grund für Differenz]],Datenquelle!$F$3:$G$17,2,FALSE))</f>
        <v/>
      </c>
      <c r="T135" s="19"/>
      <c r="U135" s="206"/>
      <c r="V135" s="206"/>
      <c r="W135" s="206"/>
      <c r="X135" s="206"/>
      <c r="Y135" s="206"/>
      <c r="Z135" s="206"/>
      <c r="AA135" s="270"/>
      <c r="AB135" s="226" t="str">
        <f>IF(OR(TabA1[[#This Row],[eingereichter
Betrag (€)]]=0,TabA1[[#This Row],[eingereichter
Betrag (€)]]=""),"",COUNTA($K$6:$K135)-COUNTIF(($K$6:$K135),0))</f>
        <v/>
      </c>
      <c r="AC135" s="262">
        <f t="shared" ca="1" si="3"/>
        <v>0.2536796874226096</v>
      </c>
      <c r="AD135" s="262">
        <f>IF(TabA1[[#This Row],[Lfd.
Nr. f.
Stich-
probe]]&lt;&gt;"",TabA1[[#This Row],[Zufalls-
zahl]],0)</f>
        <v>0</v>
      </c>
      <c r="AE135" s="271">
        <f>IF(TabA1[[#This Row],[Stich-
probe]]&gt;0,IF(TabA1[[#This Row],[Differenz
förderfähig/
eingereicht nach Prüfung ÖIF (€)]]&lt;&gt;0,1,0),0)</f>
        <v>0</v>
      </c>
      <c r="AF135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">
      <c r="C136" s="226">
        <f>IF(TabA1[[#This Row],[Zufalls-
zahl wenn
lfd. Nr.]]=0,0,IF(RANK(TabA1[[#This Row],[Zufalls-
zahl wenn
lfd. Nr.]],TabA1[Zufalls-
zahl wenn
lfd. Nr.])&lt;=TabA1[[#Totals],[Zufalls-
zahl]],1,0))</f>
        <v>0</v>
      </c>
      <c r="D136" s="310" t="s">
        <v>10</v>
      </c>
      <c r="E136" s="207">
        <v>130</v>
      </c>
      <c r="F136" s="8"/>
      <c r="G136" s="33"/>
      <c r="H136" s="33"/>
      <c r="I136" s="33"/>
      <c r="J136" s="33"/>
      <c r="K136" s="128" cm="1">
        <f t="array" ref="K136">INDEX('Berechnung a.1)'!P:P,ROW('Berechnung a.1)'!P129)*37+41)</f>
        <v>0</v>
      </c>
      <c r="L136" s="260"/>
      <c r="M136" s="269">
        <f>(TabA1[[#This Row],[förderfähiger 
Betrag nach Prüfung ÖIF (€)]]-TabA1[[#This Row],[eingereichter
Betrag (€)]])*IF(TabA1[[#This Row],[Stich-
probe]]&gt;0,1,0)</f>
        <v>0</v>
      </c>
      <c r="N136" s="19"/>
      <c r="O136" s="19"/>
      <c r="P136" s="19"/>
      <c r="Q136" s="19"/>
      <c r="R136" s="215"/>
      <c r="S136" s="6" t="str">
        <f>IF(ISERROR(VLOOKUP(TabA1[[#This Row],[Grund für Differenz]],Datenquelle!$F$3:$G$17,2,FALSE)),"",VLOOKUP(TabA1[[#This Row],[Grund für Differenz]],Datenquelle!$F$3:$G$17,2,FALSE))</f>
        <v/>
      </c>
      <c r="T136" s="19"/>
      <c r="U136" s="206"/>
      <c r="V136" s="206"/>
      <c r="W136" s="206"/>
      <c r="X136" s="206"/>
      <c r="Y136" s="206"/>
      <c r="Z136" s="206"/>
      <c r="AA136" s="270"/>
      <c r="AB136" s="226" t="str">
        <f>IF(OR(TabA1[[#This Row],[eingereichter
Betrag (€)]]=0,TabA1[[#This Row],[eingereichter
Betrag (€)]]=""),"",COUNTA($K$6:$K136)-COUNTIF(($K$6:$K136),0))</f>
        <v/>
      </c>
      <c r="AC136" s="262">
        <f t="shared" ca="1" si="3"/>
        <v>0.32766977579552881</v>
      </c>
      <c r="AD136" s="262">
        <f>IF(TabA1[[#This Row],[Lfd.
Nr. f.
Stich-
probe]]&lt;&gt;"",TabA1[[#This Row],[Zufalls-
zahl]],0)</f>
        <v>0</v>
      </c>
      <c r="AE136" s="271">
        <f>IF(TabA1[[#This Row],[Stich-
probe]]&gt;0,IF(TabA1[[#This Row],[Differenz
förderfähig/
eingereicht nach Prüfung ÖIF (€)]]&lt;&gt;0,1,0),0)</f>
        <v>0</v>
      </c>
      <c r="AF136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">
      <c r="C137" s="226">
        <f>IF(TabA1[[#This Row],[Zufalls-
zahl wenn
lfd. Nr.]]=0,0,IF(RANK(TabA1[[#This Row],[Zufalls-
zahl wenn
lfd. Nr.]],TabA1[Zufalls-
zahl wenn
lfd. Nr.])&lt;=TabA1[[#Totals],[Zufalls-
zahl]],1,0))</f>
        <v>0</v>
      </c>
      <c r="D137" s="310" t="s">
        <v>10</v>
      </c>
      <c r="E137" s="207">
        <v>131</v>
      </c>
      <c r="F137" s="8"/>
      <c r="G137" s="33"/>
      <c r="H137" s="33"/>
      <c r="I137" s="33"/>
      <c r="J137" s="33"/>
      <c r="K137" s="128" cm="1">
        <f t="array" ref="K137">INDEX('Berechnung a.1)'!P:P,ROW('Berechnung a.1)'!P130)*37+41)</f>
        <v>0</v>
      </c>
      <c r="L137" s="260"/>
      <c r="M137" s="269">
        <f>(TabA1[[#This Row],[förderfähiger 
Betrag nach Prüfung ÖIF (€)]]-TabA1[[#This Row],[eingereichter
Betrag (€)]])*IF(TabA1[[#This Row],[Stich-
probe]]&gt;0,1,0)</f>
        <v>0</v>
      </c>
      <c r="N137" s="19"/>
      <c r="O137" s="19"/>
      <c r="P137" s="19"/>
      <c r="Q137" s="19"/>
      <c r="R137" s="215"/>
      <c r="S137" s="6" t="str">
        <f>IF(ISERROR(VLOOKUP(TabA1[[#This Row],[Grund für Differenz]],Datenquelle!$F$3:$G$17,2,FALSE)),"",VLOOKUP(TabA1[[#This Row],[Grund für Differenz]],Datenquelle!$F$3:$G$17,2,FALSE))</f>
        <v/>
      </c>
      <c r="T137" s="19"/>
      <c r="U137" s="206"/>
      <c r="V137" s="206"/>
      <c r="W137" s="206"/>
      <c r="X137" s="206"/>
      <c r="Y137" s="206"/>
      <c r="Z137" s="206"/>
      <c r="AA137" s="270"/>
      <c r="AB137" s="226" t="str">
        <f>IF(OR(TabA1[[#This Row],[eingereichter
Betrag (€)]]=0,TabA1[[#This Row],[eingereichter
Betrag (€)]]=""),"",COUNTA($K$6:$K137)-COUNTIF(($K$6:$K137),0))</f>
        <v/>
      </c>
      <c r="AC137" s="262">
        <f t="shared" ca="1" si="3"/>
        <v>0.58585806415589259</v>
      </c>
      <c r="AD137" s="262">
        <f>IF(TabA1[[#This Row],[Lfd.
Nr. f.
Stich-
probe]]&lt;&gt;"",TabA1[[#This Row],[Zufalls-
zahl]],0)</f>
        <v>0</v>
      </c>
      <c r="AE137" s="271">
        <f>IF(TabA1[[#This Row],[Stich-
probe]]&gt;0,IF(TabA1[[#This Row],[Differenz
förderfähig/
eingereicht nach Prüfung ÖIF (€)]]&lt;&gt;0,1,0),0)</f>
        <v>0</v>
      </c>
      <c r="AF137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">
      <c r="C138" s="226">
        <f>IF(TabA1[[#This Row],[Zufalls-
zahl wenn
lfd. Nr.]]=0,0,IF(RANK(TabA1[[#This Row],[Zufalls-
zahl wenn
lfd. Nr.]],TabA1[Zufalls-
zahl wenn
lfd. Nr.])&lt;=TabA1[[#Totals],[Zufalls-
zahl]],1,0))</f>
        <v>0</v>
      </c>
      <c r="D138" s="310" t="s">
        <v>10</v>
      </c>
      <c r="E138" s="207">
        <v>132</v>
      </c>
      <c r="F138" s="8"/>
      <c r="G138" s="33"/>
      <c r="H138" s="33"/>
      <c r="I138" s="33"/>
      <c r="J138" s="33"/>
      <c r="K138" s="128" cm="1">
        <f t="array" ref="K138">INDEX('Berechnung a.1)'!P:P,ROW('Berechnung a.1)'!P131)*37+41)</f>
        <v>0</v>
      </c>
      <c r="L138" s="260"/>
      <c r="M138" s="269">
        <f>(TabA1[[#This Row],[förderfähiger 
Betrag nach Prüfung ÖIF (€)]]-TabA1[[#This Row],[eingereichter
Betrag (€)]])*IF(TabA1[[#This Row],[Stich-
probe]]&gt;0,1,0)</f>
        <v>0</v>
      </c>
      <c r="N138" s="19"/>
      <c r="O138" s="19"/>
      <c r="P138" s="19"/>
      <c r="Q138" s="19"/>
      <c r="R138" s="215"/>
      <c r="S138" s="6" t="str">
        <f>IF(ISERROR(VLOOKUP(TabA1[[#This Row],[Grund für Differenz]],Datenquelle!$F$3:$G$17,2,FALSE)),"",VLOOKUP(TabA1[[#This Row],[Grund für Differenz]],Datenquelle!$F$3:$G$17,2,FALSE))</f>
        <v/>
      </c>
      <c r="T138" s="19"/>
      <c r="U138" s="206"/>
      <c r="V138" s="206"/>
      <c r="W138" s="206"/>
      <c r="X138" s="206"/>
      <c r="Y138" s="206"/>
      <c r="Z138" s="206"/>
      <c r="AA138" s="270"/>
      <c r="AB138" s="226" t="str">
        <f>IF(OR(TabA1[[#This Row],[eingereichter
Betrag (€)]]=0,TabA1[[#This Row],[eingereichter
Betrag (€)]]=""),"",COUNTA($K$6:$K138)-COUNTIF(($K$6:$K138),0))</f>
        <v/>
      </c>
      <c r="AC138" s="262">
        <f t="shared" ca="1" si="3"/>
        <v>0.50859969297801411</v>
      </c>
      <c r="AD138" s="262">
        <f>IF(TabA1[[#This Row],[Lfd.
Nr. f.
Stich-
probe]]&lt;&gt;"",TabA1[[#This Row],[Zufalls-
zahl]],0)</f>
        <v>0</v>
      </c>
      <c r="AE138" s="271">
        <f>IF(TabA1[[#This Row],[Stich-
probe]]&gt;0,IF(TabA1[[#This Row],[Differenz
förderfähig/
eingereicht nach Prüfung ÖIF (€)]]&lt;&gt;0,1,0),0)</f>
        <v>0</v>
      </c>
      <c r="AF138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">
      <c r="C139" s="226">
        <f>IF(TabA1[[#This Row],[Zufalls-
zahl wenn
lfd. Nr.]]=0,0,IF(RANK(TabA1[[#This Row],[Zufalls-
zahl wenn
lfd. Nr.]],TabA1[Zufalls-
zahl wenn
lfd. Nr.])&lt;=TabA1[[#Totals],[Zufalls-
zahl]],1,0))</f>
        <v>0</v>
      </c>
      <c r="D139" s="310" t="s">
        <v>10</v>
      </c>
      <c r="E139" s="207">
        <v>133</v>
      </c>
      <c r="F139" s="8"/>
      <c r="G139" s="33"/>
      <c r="H139" s="33"/>
      <c r="I139" s="33"/>
      <c r="J139" s="33"/>
      <c r="K139" s="128" cm="1">
        <f t="array" ref="K139">INDEX('Berechnung a.1)'!P:P,ROW('Berechnung a.1)'!P132)*37+41)</f>
        <v>0</v>
      </c>
      <c r="L139" s="260"/>
      <c r="M139" s="269">
        <f>(TabA1[[#This Row],[förderfähiger 
Betrag nach Prüfung ÖIF (€)]]-TabA1[[#This Row],[eingereichter
Betrag (€)]])*IF(TabA1[[#This Row],[Stich-
probe]]&gt;0,1,0)</f>
        <v>0</v>
      </c>
      <c r="N139" s="19"/>
      <c r="O139" s="19"/>
      <c r="P139" s="19"/>
      <c r="Q139" s="19"/>
      <c r="R139" s="215"/>
      <c r="S139" s="6" t="str">
        <f>IF(ISERROR(VLOOKUP(TabA1[[#This Row],[Grund für Differenz]],Datenquelle!$F$3:$G$17,2,FALSE)),"",VLOOKUP(TabA1[[#This Row],[Grund für Differenz]],Datenquelle!$F$3:$G$17,2,FALSE))</f>
        <v/>
      </c>
      <c r="T139" s="19"/>
      <c r="U139" s="206"/>
      <c r="V139" s="206"/>
      <c r="W139" s="206"/>
      <c r="X139" s="206"/>
      <c r="Y139" s="206"/>
      <c r="Z139" s="206"/>
      <c r="AA139" s="270"/>
      <c r="AB139" s="226" t="str">
        <f>IF(OR(TabA1[[#This Row],[eingereichter
Betrag (€)]]=0,TabA1[[#This Row],[eingereichter
Betrag (€)]]=""),"",COUNTA($K$6:$K139)-COUNTIF(($K$6:$K139),0))</f>
        <v/>
      </c>
      <c r="AC139" s="262">
        <f t="shared" ca="1" si="3"/>
        <v>0.62992714782211512</v>
      </c>
      <c r="AD139" s="262">
        <f>IF(TabA1[[#This Row],[Lfd.
Nr. f.
Stich-
probe]]&lt;&gt;"",TabA1[[#This Row],[Zufalls-
zahl]],0)</f>
        <v>0</v>
      </c>
      <c r="AE139" s="271">
        <f>IF(TabA1[[#This Row],[Stich-
probe]]&gt;0,IF(TabA1[[#This Row],[Differenz
förderfähig/
eingereicht nach Prüfung ÖIF (€)]]&lt;&gt;0,1,0),0)</f>
        <v>0</v>
      </c>
      <c r="AF139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">
      <c r="C140" s="226">
        <f>IF(TabA1[[#This Row],[Zufalls-
zahl wenn
lfd. Nr.]]=0,0,IF(RANK(TabA1[[#This Row],[Zufalls-
zahl wenn
lfd. Nr.]],TabA1[Zufalls-
zahl wenn
lfd. Nr.])&lt;=TabA1[[#Totals],[Zufalls-
zahl]],1,0))</f>
        <v>0</v>
      </c>
      <c r="D140" s="310" t="s">
        <v>10</v>
      </c>
      <c r="E140" s="207">
        <v>134</v>
      </c>
      <c r="F140" s="8"/>
      <c r="G140" s="33"/>
      <c r="H140" s="33"/>
      <c r="I140" s="33"/>
      <c r="J140" s="33"/>
      <c r="K140" s="128" cm="1">
        <f t="array" ref="K140">INDEX('Berechnung a.1)'!P:P,ROW('Berechnung a.1)'!P133)*37+41)</f>
        <v>0</v>
      </c>
      <c r="L140" s="260"/>
      <c r="M140" s="269">
        <f>(TabA1[[#This Row],[förderfähiger 
Betrag nach Prüfung ÖIF (€)]]-TabA1[[#This Row],[eingereichter
Betrag (€)]])*IF(TabA1[[#This Row],[Stich-
probe]]&gt;0,1,0)</f>
        <v>0</v>
      </c>
      <c r="N140" s="19"/>
      <c r="O140" s="19"/>
      <c r="P140" s="19"/>
      <c r="Q140" s="19"/>
      <c r="R140" s="215"/>
      <c r="S140" s="6" t="str">
        <f>IF(ISERROR(VLOOKUP(TabA1[[#This Row],[Grund für Differenz]],Datenquelle!$F$3:$G$17,2,FALSE)),"",VLOOKUP(TabA1[[#This Row],[Grund für Differenz]],Datenquelle!$F$3:$G$17,2,FALSE))</f>
        <v/>
      </c>
      <c r="T140" s="19"/>
      <c r="U140" s="206"/>
      <c r="V140" s="206"/>
      <c r="W140" s="206"/>
      <c r="X140" s="206"/>
      <c r="Y140" s="206"/>
      <c r="Z140" s="206"/>
      <c r="AA140" s="270"/>
      <c r="AB140" s="226" t="str">
        <f>IF(OR(TabA1[[#This Row],[eingereichter
Betrag (€)]]=0,TabA1[[#This Row],[eingereichter
Betrag (€)]]=""),"",COUNTA($K$6:$K140)-COUNTIF(($K$6:$K140),0))</f>
        <v/>
      </c>
      <c r="AC140" s="262">
        <f t="shared" ca="1" si="3"/>
        <v>0.49833605197547903</v>
      </c>
      <c r="AD140" s="262">
        <f>IF(TabA1[[#This Row],[Lfd.
Nr. f.
Stich-
probe]]&lt;&gt;"",TabA1[[#This Row],[Zufalls-
zahl]],0)</f>
        <v>0</v>
      </c>
      <c r="AE140" s="271">
        <f>IF(TabA1[[#This Row],[Stich-
probe]]&gt;0,IF(TabA1[[#This Row],[Differenz
förderfähig/
eingereicht nach Prüfung ÖIF (€)]]&lt;&gt;0,1,0),0)</f>
        <v>0</v>
      </c>
      <c r="AF140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">
      <c r="C141" s="226">
        <f>IF(TabA1[[#This Row],[Zufalls-
zahl wenn
lfd. Nr.]]=0,0,IF(RANK(TabA1[[#This Row],[Zufalls-
zahl wenn
lfd. Nr.]],TabA1[Zufalls-
zahl wenn
lfd. Nr.])&lt;=TabA1[[#Totals],[Zufalls-
zahl]],1,0))</f>
        <v>0</v>
      </c>
      <c r="D141" s="310" t="s">
        <v>10</v>
      </c>
      <c r="E141" s="207">
        <v>135</v>
      </c>
      <c r="F141" s="8"/>
      <c r="G141" s="33"/>
      <c r="H141" s="33"/>
      <c r="I141" s="33"/>
      <c r="J141" s="33"/>
      <c r="K141" s="128" cm="1">
        <f t="array" ref="K141">INDEX('Berechnung a.1)'!P:P,ROW('Berechnung a.1)'!P134)*37+41)</f>
        <v>0</v>
      </c>
      <c r="L141" s="260"/>
      <c r="M141" s="269">
        <f>(TabA1[[#This Row],[förderfähiger 
Betrag nach Prüfung ÖIF (€)]]-TabA1[[#This Row],[eingereichter
Betrag (€)]])*IF(TabA1[[#This Row],[Stich-
probe]]&gt;0,1,0)</f>
        <v>0</v>
      </c>
      <c r="N141" s="19"/>
      <c r="O141" s="19"/>
      <c r="P141" s="19"/>
      <c r="Q141" s="19"/>
      <c r="R141" s="215"/>
      <c r="S141" s="6" t="str">
        <f>IF(ISERROR(VLOOKUP(TabA1[[#This Row],[Grund für Differenz]],Datenquelle!$F$3:$G$17,2,FALSE)),"",VLOOKUP(TabA1[[#This Row],[Grund für Differenz]],Datenquelle!$F$3:$G$17,2,FALSE))</f>
        <v/>
      </c>
      <c r="T141" s="19"/>
      <c r="U141" s="206"/>
      <c r="V141" s="206"/>
      <c r="W141" s="206"/>
      <c r="X141" s="206"/>
      <c r="Y141" s="206"/>
      <c r="Z141" s="206"/>
      <c r="AA141" s="270"/>
      <c r="AB141" s="226" t="str">
        <f>IF(OR(TabA1[[#This Row],[eingereichter
Betrag (€)]]=0,TabA1[[#This Row],[eingereichter
Betrag (€)]]=""),"",COUNTA($K$6:$K141)-COUNTIF(($K$6:$K141),0))</f>
        <v/>
      </c>
      <c r="AC141" s="262">
        <f t="shared" ca="1" si="3"/>
        <v>0.43025702254106157</v>
      </c>
      <c r="AD141" s="262">
        <f>IF(TabA1[[#This Row],[Lfd.
Nr. f.
Stich-
probe]]&lt;&gt;"",TabA1[[#This Row],[Zufalls-
zahl]],0)</f>
        <v>0</v>
      </c>
      <c r="AE141" s="271">
        <f>IF(TabA1[[#This Row],[Stich-
probe]]&gt;0,IF(TabA1[[#This Row],[Differenz
förderfähig/
eingereicht nach Prüfung ÖIF (€)]]&lt;&gt;0,1,0),0)</f>
        <v>0</v>
      </c>
      <c r="AF141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">
      <c r="C142" s="226">
        <f>IF(TabA1[[#This Row],[Zufalls-
zahl wenn
lfd. Nr.]]=0,0,IF(RANK(TabA1[[#This Row],[Zufalls-
zahl wenn
lfd. Nr.]],TabA1[Zufalls-
zahl wenn
lfd. Nr.])&lt;=TabA1[[#Totals],[Zufalls-
zahl]],1,0))</f>
        <v>0</v>
      </c>
      <c r="D142" s="310" t="s">
        <v>10</v>
      </c>
      <c r="E142" s="207">
        <v>136</v>
      </c>
      <c r="F142" s="8"/>
      <c r="G142" s="33"/>
      <c r="H142" s="33"/>
      <c r="I142" s="33"/>
      <c r="J142" s="33"/>
      <c r="K142" s="128" cm="1">
        <f t="array" ref="K142">INDEX('Berechnung a.1)'!P:P,ROW('Berechnung a.1)'!P135)*37+41)</f>
        <v>0</v>
      </c>
      <c r="L142" s="260"/>
      <c r="M142" s="269">
        <f>(TabA1[[#This Row],[förderfähiger 
Betrag nach Prüfung ÖIF (€)]]-TabA1[[#This Row],[eingereichter
Betrag (€)]])*IF(TabA1[[#This Row],[Stich-
probe]]&gt;0,1,0)</f>
        <v>0</v>
      </c>
      <c r="N142" s="19"/>
      <c r="O142" s="19"/>
      <c r="P142" s="19"/>
      <c r="Q142" s="19"/>
      <c r="R142" s="215"/>
      <c r="S142" s="6" t="str">
        <f>IF(ISERROR(VLOOKUP(TabA1[[#This Row],[Grund für Differenz]],Datenquelle!$F$3:$G$17,2,FALSE)),"",VLOOKUP(TabA1[[#This Row],[Grund für Differenz]],Datenquelle!$F$3:$G$17,2,FALSE))</f>
        <v/>
      </c>
      <c r="T142" s="19"/>
      <c r="U142" s="206"/>
      <c r="V142" s="206"/>
      <c r="W142" s="206"/>
      <c r="X142" s="206"/>
      <c r="Y142" s="206"/>
      <c r="Z142" s="206"/>
      <c r="AA142" s="270"/>
      <c r="AB142" s="226" t="str">
        <f>IF(OR(TabA1[[#This Row],[eingereichter
Betrag (€)]]=0,TabA1[[#This Row],[eingereichter
Betrag (€)]]=""),"",COUNTA($K$6:$K142)-COUNTIF(($K$6:$K142),0))</f>
        <v/>
      </c>
      <c r="AC142" s="262">
        <f t="shared" ca="1" si="3"/>
        <v>0.75025147234758749</v>
      </c>
      <c r="AD142" s="262">
        <f>IF(TabA1[[#This Row],[Lfd.
Nr. f.
Stich-
probe]]&lt;&gt;"",TabA1[[#This Row],[Zufalls-
zahl]],0)</f>
        <v>0</v>
      </c>
      <c r="AE142" s="271">
        <f>IF(TabA1[[#This Row],[Stich-
probe]]&gt;0,IF(TabA1[[#This Row],[Differenz
förderfähig/
eingereicht nach Prüfung ÖIF (€)]]&lt;&gt;0,1,0),0)</f>
        <v>0</v>
      </c>
      <c r="AF142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">
      <c r="C143" s="226">
        <f>IF(TabA1[[#This Row],[Zufalls-
zahl wenn
lfd. Nr.]]=0,0,IF(RANK(TabA1[[#This Row],[Zufalls-
zahl wenn
lfd. Nr.]],TabA1[Zufalls-
zahl wenn
lfd. Nr.])&lt;=TabA1[[#Totals],[Zufalls-
zahl]],1,0))</f>
        <v>0</v>
      </c>
      <c r="D143" s="310" t="s">
        <v>10</v>
      </c>
      <c r="E143" s="207">
        <v>137</v>
      </c>
      <c r="F143" s="8"/>
      <c r="G143" s="33"/>
      <c r="H143" s="33"/>
      <c r="I143" s="33"/>
      <c r="J143" s="33"/>
      <c r="K143" s="128" cm="1">
        <f t="array" ref="K143">INDEX('Berechnung a.1)'!P:P,ROW('Berechnung a.1)'!P136)*37+41)</f>
        <v>0</v>
      </c>
      <c r="L143" s="260"/>
      <c r="M143" s="269">
        <f>(TabA1[[#This Row],[förderfähiger 
Betrag nach Prüfung ÖIF (€)]]-TabA1[[#This Row],[eingereichter
Betrag (€)]])*IF(TabA1[[#This Row],[Stich-
probe]]&gt;0,1,0)</f>
        <v>0</v>
      </c>
      <c r="N143" s="19"/>
      <c r="O143" s="19"/>
      <c r="P143" s="19"/>
      <c r="Q143" s="19"/>
      <c r="R143" s="215"/>
      <c r="S143" s="6" t="str">
        <f>IF(ISERROR(VLOOKUP(TabA1[[#This Row],[Grund für Differenz]],Datenquelle!$F$3:$G$17,2,FALSE)),"",VLOOKUP(TabA1[[#This Row],[Grund für Differenz]],Datenquelle!$F$3:$G$17,2,FALSE))</f>
        <v/>
      </c>
      <c r="T143" s="19"/>
      <c r="U143" s="206"/>
      <c r="V143" s="206"/>
      <c r="W143" s="206"/>
      <c r="X143" s="206"/>
      <c r="Y143" s="206"/>
      <c r="Z143" s="206"/>
      <c r="AA143" s="270"/>
      <c r="AB143" s="226" t="str">
        <f>IF(OR(TabA1[[#This Row],[eingereichter
Betrag (€)]]=0,TabA1[[#This Row],[eingereichter
Betrag (€)]]=""),"",COUNTA($K$6:$K143)-COUNTIF(($K$6:$K143),0))</f>
        <v/>
      </c>
      <c r="AC143" s="262">
        <f t="shared" ca="1" si="3"/>
        <v>0.34842997823152977</v>
      </c>
      <c r="AD143" s="262">
        <f>IF(TabA1[[#This Row],[Lfd.
Nr. f.
Stich-
probe]]&lt;&gt;"",TabA1[[#This Row],[Zufalls-
zahl]],0)</f>
        <v>0</v>
      </c>
      <c r="AE143" s="271">
        <f>IF(TabA1[[#This Row],[Stich-
probe]]&gt;0,IF(TabA1[[#This Row],[Differenz
förderfähig/
eingereicht nach Prüfung ÖIF (€)]]&lt;&gt;0,1,0),0)</f>
        <v>0</v>
      </c>
      <c r="AF143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">
      <c r="C144" s="226">
        <f>IF(TabA1[[#This Row],[Zufalls-
zahl wenn
lfd. Nr.]]=0,0,IF(RANK(TabA1[[#This Row],[Zufalls-
zahl wenn
lfd. Nr.]],TabA1[Zufalls-
zahl wenn
lfd. Nr.])&lt;=TabA1[[#Totals],[Zufalls-
zahl]],1,0))</f>
        <v>0</v>
      </c>
      <c r="D144" s="310" t="s">
        <v>10</v>
      </c>
      <c r="E144" s="207">
        <v>138</v>
      </c>
      <c r="F144" s="8"/>
      <c r="G144" s="33"/>
      <c r="H144" s="33"/>
      <c r="I144" s="33"/>
      <c r="J144" s="33"/>
      <c r="K144" s="128" cm="1">
        <f t="array" ref="K144">INDEX('Berechnung a.1)'!P:P,ROW('Berechnung a.1)'!P137)*37+41)</f>
        <v>0</v>
      </c>
      <c r="L144" s="260"/>
      <c r="M144" s="269">
        <f>(TabA1[[#This Row],[förderfähiger 
Betrag nach Prüfung ÖIF (€)]]-TabA1[[#This Row],[eingereichter
Betrag (€)]])*IF(TabA1[[#This Row],[Stich-
probe]]&gt;0,1,0)</f>
        <v>0</v>
      </c>
      <c r="N144" s="19"/>
      <c r="O144" s="19"/>
      <c r="P144" s="19"/>
      <c r="Q144" s="19"/>
      <c r="R144" s="215"/>
      <c r="S144" s="6" t="str">
        <f>IF(ISERROR(VLOOKUP(TabA1[[#This Row],[Grund für Differenz]],Datenquelle!$F$3:$G$17,2,FALSE)),"",VLOOKUP(TabA1[[#This Row],[Grund für Differenz]],Datenquelle!$F$3:$G$17,2,FALSE))</f>
        <v/>
      </c>
      <c r="T144" s="19"/>
      <c r="U144" s="206"/>
      <c r="V144" s="206"/>
      <c r="W144" s="206"/>
      <c r="X144" s="206"/>
      <c r="Y144" s="206"/>
      <c r="Z144" s="206"/>
      <c r="AA144" s="270"/>
      <c r="AB144" s="226" t="str">
        <f>IF(OR(TabA1[[#This Row],[eingereichter
Betrag (€)]]=0,TabA1[[#This Row],[eingereichter
Betrag (€)]]=""),"",COUNTA($K$6:$K144)-COUNTIF(($K$6:$K144),0))</f>
        <v/>
      </c>
      <c r="AC144" s="262">
        <f t="shared" ca="1" si="3"/>
        <v>0.7884403292809874</v>
      </c>
      <c r="AD144" s="262">
        <f>IF(TabA1[[#This Row],[Lfd.
Nr. f.
Stich-
probe]]&lt;&gt;"",TabA1[[#This Row],[Zufalls-
zahl]],0)</f>
        <v>0</v>
      </c>
      <c r="AE144" s="271">
        <f>IF(TabA1[[#This Row],[Stich-
probe]]&gt;0,IF(TabA1[[#This Row],[Differenz
förderfähig/
eingereicht nach Prüfung ÖIF (€)]]&lt;&gt;0,1,0),0)</f>
        <v>0</v>
      </c>
      <c r="AF14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3:32" x14ac:dyDescent="0.2">
      <c r="C145" s="226">
        <f>IF(TabA1[[#This Row],[Zufalls-
zahl wenn
lfd. Nr.]]=0,0,IF(RANK(TabA1[[#This Row],[Zufalls-
zahl wenn
lfd. Nr.]],TabA1[Zufalls-
zahl wenn
lfd. Nr.])&lt;=TabA1[[#Totals],[Zufalls-
zahl]],1,0))</f>
        <v>0</v>
      </c>
      <c r="D145" s="310" t="s">
        <v>10</v>
      </c>
      <c r="E145" s="207">
        <v>139</v>
      </c>
      <c r="F145" s="8"/>
      <c r="G145" s="33"/>
      <c r="H145" s="33"/>
      <c r="I145" s="33"/>
      <c r="J145" s="33"/>
      <c r="K145" s="128" cm="1">
        <f t="array" ref="K145">INDEX('Berechnung a.1)'!P:P,ROW('Berechnung a.1)'!P138)*37+41)</f>
        <v>0</v>
      </c>
      <c r="L145" s="260"/>
      <c r="M145" s="261">
        <f>(TabA1[[#This Row],[förderfähiger 
Betrag nach Prüfung ÖIF (€)]]-TabA1[[#This Row],[eingereichter
Betrag (€)]])*IF(TabA1[[#This Row],[Stich-
probe]]&gt;0,1,0)</f>
        <v>0</v>
      </c>
      <c r="N145" s="19"/>
      <c r="O145" s="19"/>
      <c r="P145" s="19"/>
      <c r="Q145" s="19"/>
      <c r="R145" s="215"/>
      <c r="S145" s="6" t="str">
        <f>IF(ISERROR(VLOOKUP(TabA1[[#This Row],[Grund für Differenz]],Datenquelle!$F$3:$G$17,2,FALSE)),"",VLOOKUP(TabA1[[#This Row],[Grund für Differenz]],Datenquelle!$F$3:$G$17,2,FALSE))</f>
        <v/>
      </c>
      <c r="T145" s="19"/>
      <c r="U145" s="206"/>
      <c r="V145" s="206"/>
      <c r="W145" s="206"/>
      <c r="X145" s="206"/>
      <c r="Y145" s="206"/>
      <c r="Z145" s="206"/>
      <c r="AA145" s="253"/>
      <c r="AB145" s="226" t="str">
        <f>IF(OR(TabA1[[#This Row],[eingereichter
Betrag (€)]]=0,TabA1[[#This Row],[eingereichter
Betrag (€)]]=""),"",COUNTA($K$6:$K145)-COUNTIF(($K$6:$K145),0))</f>
        <v/>
      </c>
      <c r="AC145" s="262">
        <f t="shared" ca="1" si="3"/>
        <v>0.89416997676473486</v>
      </c>
      <c r="AD145" s="262">
        <f>IF(TabA1[[#This Row],[Lfd.
Nr. f.
Stich-
probe]]&lt;&gt;"",TabA1[[#This Row],[Zufalls-
zahl]],0)</f>
        <v>0</v>
      </c>
      <c r="AE145" s="263">
        <f>IF(TabA1[[#This Row],[Stich-
probe]]&gt;0,IF(TabA1[[#This Row],[Differenz
förderfähig/
eingereicht nach Prüfung ÖIF (€)]]&lt;&gt;0,1,0),0)</f>
        <v>0</v>
      </c>
      <c r="AF145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3:32" x14ac:dyDescent="0.2">
      <c r="C146" s="226">
        <f>IF(TabA1[[#This Row],[Zufalls-
zahl wenn
lfd. Nr.]]=0,0,IF(RANK(TabA1[[#This Row],[Zufalls-
zahl wenn
lfd. Nr.]],TabA1[Zufalls-
zahl wenn
lfd. Nr.])&lt;=TabA1[[#Totals],[Zufalls-
zahl]],1,0))</f>
        <v>0</v>
      </c>
      <c r="D146" s="310" t="s">
        <v>10</v>
      </c>
      <c r="E146" s="207">
        <v>140</v>
      </c>
      <c r="F146" s="8"/>
      <c r="G146" s="33"/>
      <c r="H146" s="33"/>
      <c r="I146" s="33"/>
      <c r="J146" s="33"/>
      <c r="K146" s="128" cm="1">
        <f t="array" ref="K146">INDEX('Berechnung a.1)'!P:P,ROW('Berechnung a.1)'!P139)*37+41)</f>
        <v>0</v>
      </c>
      <c r="L146" s="260"/>
      <c r="M146" s="261">
        <f>(TabA1[[#This Row],[förderfähiger 
Betrag nach Prüfung ÖIF (€)]]-TabA1[[#This Row],[eingereichter
Betrag (€)]])*IF(TabA1[[#This Row],[Stich-
probe]]&gt;0,1,0)</f>
        <v>0</v>
      </c>
      <c r="N146" s="19"/>
      <c r="O146" s="19"/>
      <c r="P146" s="19"/>
      <c r="Q146" s="19"/>
      <c r="R146" s="215"/>
      <c r="S146" s="6" t="str">
        <f>IF(ISERROR(VLOOKUP(TabA1[[#This Row],[Grund für Differenz]],Datenquelle!$F$3:$G$17,2,FALSE)),"",VLOOKUP(TabA1[[#This Row],[Grund für Differenz]],Datenquelle!$F$3:$G$17,2,FALSE))</f>
        <v/>
      </c>
      <c r="T146" s="19"/>
      <c r="U146" s="206"/>
      <c r="V146" s="206"/>
      <c r="W146" s="206"/>
      <c r="X146" s="206"/>
      <c r="Y146" s="206"/>
      <c r="Z146" s="206"/>
      <c r="AA146" s="253"/>
      <c r="AB146" s="226" t="str">
        <f>IF(OR(TabA1[[#This Row],[eingereichter
Betrag (€)]]=0,TabA1[[#This Row],[eingereichter
Betrag (€)]]=""),"",COUNTA($K$6:$K146)-COUNTIF(($K$6:$K146),0))</f>
        <v/>
      </c>
      <c r="AC146" s="262">
        <f t="shared" ca="1" si="3"/>
        <v>0.47518814121391739</v>
      </c>
      <c r="AD146" s="262">
        <f>IF(TabA1[[#This Row],[Lfd.
Nr. f.
Stich-
probe]]&lt;&gt;"",TabA1[[#This Row],[Zufalls-
zahl]],0)</f>
        <v>0</v>
      </c>
      <c r="AE146" s="263">
        <f>IF(TabA1[[#This Row],[Stich-
probe]]&gt;0,IF(TabA1[[#This Row],[Differenz
förderfähig/
eingereicht nach Prüfung ÖIF (€)]]&lt;&gt;0,1,0),0)</f>
        <v>0</v>
      </c>
      <c r="AF146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3:32" x14ac:dyDescent="0.2">
      <c r="C147" s="226">
        <f>IF(TabA1[[#This Row],[Zufalls-
zahl wenn
lfd. Nr.]]=0,0,IF(RANK(TabA1[[#This Row],[Zufalls-
zahl wenn
lfd. Nr.]],TabA1[Zufalls-
zahl wenn
lfd. Nr.])&lt;=TabA1[[#Totals],[Zufalls-
zahl]],1,0))</f>
        <v>0</v>
      </c>
      <c r="D147" s="310" t="s">
        <v>10</v>
      </c>
      <c r="E147" s="207">
        <v>141</v>
      </c>
      <c r="F147" s="8"/>
      <c r="G147" s="33"/>
      <c r="H147" s="33"/>
      <c r="I147" s="33"/>
      <c r="J147" s="33"/>
      <c r="K147" s="128" cm="1">
        <f t="array" ref="K147">INDEX('Berechnung a.1)'!P:P,ROW('Berechnung a.1)'!P140)*37+41)</f>
        <v>0</v>
      </c>
      <c r="L147" s="260"/>
      <c r="M147" s="261">
        <f>(TabA1[[#This Row],[förderfähiger 
Betrag nach Prüfung ÖIF (€)]]-TabA1[[#This Row],[eingereichter
Betrag (€)]])*IF(TabA1[[#This Row],[Stich-
probe]]&gt;0,1,0)</f>
        <v>0</v>
      </c>
      <c r="N147" s="19"/>
      <c r="O147" s="19"/>
      <c r="P147" s="19"/>
      <c r="Q147" s="19"/>
      <c r="R147" s="215"/>
      <c r="S147" s="6" t="str">
        <f>IF(ISERROR(VLOOKUP(TabA1[[#This Row],[Grund für Differenz]],Datenquelle!$F$3:$G$17,2,FALSE)),"",VLOOKUP(TabA1[[#This Row],[Grund für Differenz]],Datenquelle!$F$3:$G$17,2,FALSE))</f>
        <v/>
      </c>
      <c r="T147" s="19"/>
      <c r="U147" s="206"/>
      <c r="V147" s="206"/>
      <c r="W147" s="206"/>
      <c r="X147" s="206"/>
      <c r="Y147" s="206"/>
      <c r="Z147" s="206"/>
      <c r="AA147" s="253"/>
      <c r="AB147" s="226" t="str">
        <f>IF(OR(TabA1[[#This Row],[eingereichter
Betrag (€)]]=0,TabA1[[#This Row],[eingereichter
Betrag (€)]]=""),"",COUNTA($K$6:$K147)-COUNTIF(($K$6:$K147),0))</f>
        <v/>
      </c>
      <c r="AC147" s="262">
        <f t="shared" ca="1" si="3"/>
        <v>0.63509043162347634</v>
      </c>
      <c r="AD147" s="262">
        <f>IF(TabA1[[#This Row],[Lfd.
Nr. f.
Stich-
probe]]&lt;&gt;"",TabA1[[#This Row],[Zufalls-
zahl]],0)</f>
        <v>0</v>
      </c>
      <c r="AE147" s="263">
        <f>IF(TabA1[[#This Row],[Stich-
probe]]&gt;0,IF(TabA1[[#This Row],[Differenz
förderfähig/
eingereicht nach Prüfung ÖIF (€)]]&lt;&gt;0,1,0),0)</f>
        <v>0</v>
      </c>
      <c r="AF147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3:32" x14ac:dyDescent="0.2">
      <c r="C148" s="226">
        <f>IF(TabA1[[#This Row],[Zufalls-
zahl wenn
lfd. Nr.]]=0,0,IF(RANK(TabA1[[#This Row],[Zufalls-
zahl wenn
lfd. Nr.]],TabA1[Zufalls-
zahl wenn
lfd. Nr.])&lt;=TabA1[[#Totals],[Zufalls-
zahl]],1,0))</f>
        <v>0</v>
      </c>
      <c r="D148" s="310" t="s">
        <v>10</v>
      </c>
      <c r="E148" s="207">
        <v>142</v>
      </c>
      <c r="F148" s="8"/>
      <c r="G148" s="33"/>
      <c r="H148" s="33"/>
      <c r="I148" s="33"/>
      <c r="J148" s="33"/>
      <c r="K148" s="128" cm="1">
        <f t="array" ref="K148">INDEX('Berechnung a.1)'!P:P,ROW('Berechnung a.1)'!P141)*37+41)</f>
        <v>0</v>
      </c>
      <c r="L148" s="260"/>
      <c r="M148" s="261">
        <f>(TabA1[[#This Row],[förderfähiger 
Betrag nach Prüfung ÖIF (€)]]-TabA1[[#This Row],[eingereichter
Betrag (€)]])*IF(TabA1[[#This Row],[Stich-
probe]]&gt;0,1,0)</f>
        <v>0</v>
      </c>
      <c r="N148" s="19"/>
      <c r="O148" s="19"/>
      <c r="P148" s="19"/>
      <c r="Q148" s="19"/>
      <c r="R148" s="215"/>
      <c r="S148" s="6" t="str">
        <f>IF(ISERROR(VLOOKUP(TabA1[[#This Row],[Grund für Differenz]],Datenquelle!$F$3:$G$17,2,FALSE)),"",VLOOKUP(TabA1[[#This Row],[Grund für Differenz]],Datenquelle!$F$3:$G$17,2,FALSE))</f>
        <v/>
      </c>
      <c r="T148" s="19"/>
      <c r="U148" s="206"/>
      <c r="V148" s="206"/>
      <c r="W148" s="206"/>
      <c r="X148" s="206"/>
      <c r="Y148" s="206"/>
      <c r="Z148" s="206"/>
      <c r="AA148" s="253"/>
      <c r="AB148" s="226" t="str">
        <f>IF(OR(TabA1[[#This Row],[eingereichter
Betrag (€)]]=0,TabA1[[#This Row],[eingereichter
Betrag (€)]]=""),"",COUNTA($K$6:$K148)-COUNTIF(($K$6:$K148),0))</f>
        <v/>
      </c>
      <c r="AC148" s="262">
        <f t="shared" ca="1" si="3"/>
        <v>0.81230077454754779</v>
      </c>
      <c r="AD148" s="262">
        <f>IF(TabA1[[#This Row],[Lfd.
Nr. f.
Stich-
probe]]&lt;&gt;"",TabA1[[#This Row],[Zufalls-
zahl]],0)</f>
        <v>0</v>
      </c>
      <c r="AE148" s="263">
        <f>IF(TabA1[[#This Row],[Stich-
probe]]&gt;0,IF(TabA1[[#This Row],[Differenz
förderfähig/
eingereicht nach Prüfung ÖIF (€)]]&lt;&gt;0,1,0),0)</f>
        <v>0</v>
      </c>
      <c r="AF148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3:32" x14ac:dyDescent="0.2">
      <c r="C149" s="226">
        <f>IF(TabA1[[#This Row],[Zufalls-
zahl wenn
lfd. Nr.]]=0,0,IF(RANK(TabA1[[#This Row],[Zufalls-
zahl wenn
lfd. Nr.]],TabA1[Zufalls-
zahl wenn
lfd. Nr.])&lt;=TabA1[[#Totals],[Zufalls-
zahl]],1,0))</f>
        <v>0</v>
      </c>
      <c r="D149" s="310" t="s">
        <v>10</v>
      </c>
      <c r="E149" s="207">
        <v>143</v>
      </c>
      <c r="F149" s="8"/>
      <c r="G149" s="33"/>
      <c r="H149" s="33"/>
      <c r="I149" s="33"/>
      <c r="J149" s="33"/>
      <c r="K149" s="128" cm="1">
        <f t="array" ref="K149">INDEX('Berechnung a.1)'!P:P,ROW('Berechnung a.1)'!P142)*37+41)</f>
        <v>0</v>
      </c>
      <c r="L149" s="260"/>
      <c r="M149" s="261">
        <f>(TabA1[[#This Row],[förderfähiger 
Betrag nach Prüfung ÖIF (€)]]-TabA1[[#This Row],[eingereichter
Betrag (€)]])*IF(TabA1[[#This Row],[Stich-
probe]]&gt;0,1,0)</f>
        <v>0</v>
      </c>
      <c r="N149" s="19"/>
      <c r="O149" s="19"/>
      <c r="P149" s="19"/>
      <c r="Q149" s="19"/>
      <c r="R149" s="215"/>
      <c r="S149" s="6" t="str">
        <f>IF(ISERROR(VLOOKUP(TabA1[[#This Row],[Grund für Differenz]],Datenquelle!$F$3:$G$17,2,FALSE)),"",VLOOKUP(TabA1[[#This Row],[Grund für Differenz]],Datenquelle!$F$3:$G$17,2,FALSE))</f>
        <v/>
      </c>
      <c r="T149" s="19"/>
      <c r="U149" s="206"/>
      <c r="V149" s="206"/>
      <c r="W149" s="206"/>
      <c r="X149" s="206"/>
      <c r="Y149" s="206"/>
      <c r="Z149" s="206"/>
      <c r="AA149" s="253"/>
      <c r="AB149" s="226" t="str">
        <f>IF(OR(TabA1[[#This Row],[eingereichter
Betrag (€)]]=0,TabA1[[#This Row],[eingereichter
Betrag (€)]]=""),"",COUNTA($K$6:$K149)-COUNTIF(($K$6:$K149),0))</f>
        <v/>
      </c>
      <c r="AC149" s="262">
        <f t="shared" ca="1" si="3"/>
        <v>0.47769296401108707</v>
      </c>
      <c r="AD149" s="262">
        <f>IF(TabA1[[#This Row],[Lfd.
Nr. f.
Stich-
probe]]&lt;&gt;"",TabA1[[#This Row],[Zufalls-
zahl]],0)</f>
        <v>0</v>
      </c>
      <c r="AE149" s="263">
        <f>IF(TabA1[[#This Row],[Stich-
probe]]&gt;0,IF(TabA1[[#This Row],[Differenz
förderfähig/
eingereicht nach Prüfung ÖIF (€)]]&lt;&gt;0,1,0),0)</f>
        <v>0</v>
      </c>
      <c r="AF149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3:32" x14ac:dyDescent="0.2">
      <c r="C150" s="226">
        <f>IF(TabA1[[#This Row],[Zufalls-
zahl wenn
lfd. Nr.]]=0,0,IF(RANK(TabA1[[#This Row],[Zufalls-
zahl wenn
lfd. Nr.]],TabA1[Zufalls-
zahl wenn
lfd. Nr.])&lt;=TabA1[[#Totals],[Zufalls-
zahl]],1,0))</f>
        <v>0</v>
      </c>
      <c r="D150" s="310" t="s">
        <v>10</v>
      </c>
      <c r="E150" s="207">
        <v>144</v>
      </c>
      <c r="F150" s="8"/>
      <c r="G150" s="33"/>
      <c r="H150" s="33"/>
      <c r="I150" s="33"/>
      <c r="J150" s="33"/>
      <c r="K150" s="128" cm="1">
        <f t="array" ref="K150">INDEX('Berechnung a.1)'!P:P,ROW('Berechnung a.1)'!P143)*37+41)</f>
        <v>0</v>
      </c>
      <c r="L150" s="260"/>
      <c r="M150" s="261">
        <f>(TabA1[[#This Row],[förderfähiger 
Betrag nach Prüfung ÖIF (€)]]-TabA1[[#This Row],[eingereichter
Betrag (€)]])*IF(TabA1[[#This Row],[Stich-
probe]]&gt;0,1,0)</f>
        <v>0</v>
      </c>
      <c r="N150" s="19"/>
      <c r="O150" s="19"/>
      <c r="P150" s="19"/>
      <c r="Q150" s="19"/>
      <c r="R150" s="215"/>
      <c r="S150" s="6" t="str">
        <f>IF(ISERROR(VLOOKUP(TabA1[[#This Row],[Grund für Differenz]],Datenquelle!$F$3:$G$17,2,FALSE)),"",VLOOKUP(TabA1[[#This Row],[Grund für Differenz]],Datenquelle!$F$3:$G$17,2,FALSE))</f>
        <v/>
      </c>
      <c r="T150" s="19"/>
      <c r="U150" s="206"/>
      <c r="V150" s="206"/>
      <c r="W150" s="206"/>
      <c r="X150" s="206"/>
      <c r="Y150" s="206"/>
      <c r="Z150" s="206"/>
      <c r="AA150" s="253"/>
      <c r="AB150" s="226" t="str">
        <f>IF(OR(TabA1[[#This Row],[eingereichter
Betrag (€)]]=0,TabA1[[#This Row],[eingereichter
Betrag (€)]]=""),"",COUNTA($K$6:$K150)-COUNTIF(($K$6:$K150),0))</f>
        <v/>
      </c>
      <c r="AC150" s="262">
        <f t="shared" ca="1" si="3"/>
        <v>0.70387474035278119</v>
      </c>
      <c r="AD150" s="262">
        <f>IF(TabA1[[#This Row],[Lfd.
Nr. f.
Stich-
probe]]&lt;&gt;"",TabA1[[#This Row],[Zufalls-
zahl]],0)</f>
        <v>0</v>
      </c>
      <c r="AE150" s="263">
        <f>IF(TabA1[[#This Row],[Stich-
probe]]&gt;0,IF(TabA1[[#This Row],[Differenz
förderfähig/
eingereicht nach Prüfung ÖIF (€)]]&lt;&gt;0,1,0),0)</f>
        <v>0</v>
      </c>
      <c r="AF150" s="264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3:32" x14ac:dyDescent="0.2">
      <c r="C151" s="226">
        <f>IF(TabA1[[#This Row],[Zufalls-
zahl wenn
lfd. Nr.]]=0,0,IF(RANK(TabA1[[#This Row],[Zufalls-
zahl wenn
lfd. Nr.]],TabA1[Zufalls-
zahl wenn
lfd. Nr.])&lt;=TabA1[[#Totals],[Zufalls-
zahl]],1,0))</f>
        <v>0</v>
      </c>
      <c r="D151" s="310" t="s">
        <v>10</v>
      </c>
      <c r="E151" s="207">
        <v>145</v>
      </c>
      <c r="F151" s="9"/>
      <c r="G151" s="34"/>
      <c r="H151" s="34"/>
      <c r="I151" s="34"/>
      <c r="J151" s="34"/>
      <c r="K151" s="128" cm="1">
        <f t="array" ref="K151">INDEX('Berechnung a.1)'!P:P,ROW('Berechnung a.1)'!P144)*37+41)</f>
        <v>0</v>
      </c>
      <c r="L151" s="216"/>
      <c r="M151" s="252">
        <f>(TabA1[[#This Row],[förderfähiger 
Betrag nach Prüfung ÖIF (€)]]-TabA1[[#This Row],[eingereichter
Betrag (€)]])*IF(TabA1[[#This Row],[Stich-
probe]]&gt;0,1,0)</f>
        <v>0</v>
      </c>
      <c r="N151" s="2"/>
      <c r="O151" s="2"/>
      <c r="P151" s="2"/>
      <c r="Q151" s="2"/>
      <c r="R151" s="215"/>
      <c r="S151" s="6" t="str">
        <f>IF(ISERROR(VLOOKUP(TabA1[[#This Row],[Grund für Differenz]],Datenquelle!$F$3:$G$17,2,FALSE)),"",VLOOKUP(TabA1[[#This Row],[Grund für Differenz]],Datenquelle!$F$3:$G$17,2,FALSE))</f>
        <v/>
      </c>
      <c r="T151" s="2"/>
      <c r="U151" s="207"/>
      <c r="V151" s="207"/>
      <c r="W151" s="207"/>
      <c r="X151" s="207"/>
      <c r="Y151" s="207"/>
      <c r="Z151" s="207"/>
      <c r="AA151" s="265"/>
      <c r="AB151" s="266" t="str">
        <f>IF(OR(TabA1[[#This Row],[eingereichter
Betrag (€)]]=0,TabA1[[#This Row],[eingereichter
Betrag (€)]]=""),"",COUNTA($K$6:$K213)-COUNTIF(($K$6:$K213),0))</f>
        <v/>
      </c>
      <c r="AC151" s="255">
        <f t="shared" ca="1" si="3"/>
        <v>0.10805029923922072</v>
      </c>
      <c r="AD151" s="255">
        <f>IF(TabA1[[#This Row],[Lfd.
Nr. f.
Stich-
probe]]&lt;&gt;"",TabA1[[#This Row],[Zufalls-
zahl]],0)</f>
        <v>0</v>
      </c>
      <c r="AE151" s="267">
        <f>IF(TabA1[[#This Row],[Stich-
probe]]&gt;0,IF(TabA1[[#This Row],[Differenz
förderfähig/
eingereicht nach Prüfung ÖIF (€)]]&lt;&gt;0,1,0),0)</f>
        <v>0</v>
      </c>
      <c r="AF151" s="268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3:32" x14ac:dyDescent="0.2">
      <c r="C152" s="226">
        <f>IF(TabA1[[#This Row],[Zufalls-
zahl wenn
lfd. Nr.]]=0,0,IF(RANK(TabA1[[#This Row],[Zufalls-
zahl wenn
lfd. Nr.]],TabA1[Zufalls-
zahl wenn
lfd. Nr.])&lt;=TabA1[[#Totals],[Zufalls-
zahl]],1,0))</f>
        <v>0</v>
      </c>
      <c r="D152" s="310" t="s">
        <v>10</v>
      </c>
      <c r="E152" s="207">
        <v>146</v>
      </c>
      <c r="F152" s="8"/>
      <c r="G152" s="33"/>
      <c r="H152" s="33"/>
      <c r="I152" s="33"/>
      <c r="J152" s="33"/>
      <c r="K152" s="128" cm="1">
        <f t="array" ref="K152">INDEX('Berechnung a.1)'!P:P,ROW('Berechnung a.1)'!P145)*37+41)</f>
        <v>0</v>
      </c>
      <c r="L152" s="260"/>
      <c r="M152" s="269">
        <f>(TabA1[[#This Row],[förderfähiger 
Betrag nach Prüfung ÖIF (€)]]-TabA1[[#This Row],[eingereichter
Betrag (€)]])*IF(TabA1[[#This Row],[Stich-
probe]]&gt;0,1,0)</f>
        <v>0</v>
      </c>
      <c r="N152" s="19"/>
      <c r="O152" s="19"/>
      <c r="P152" s="19"/>
      <c r="Q152" s="19"/>
      <c r="R152" s="215"/>
      <c r="S152" s="6" t="str">
        <f>IF(ISERROR(VLOOKUP(TabA1[[#This Row],[Grund für Differenz]],Datenquelle!$F$3:$G$17,2,FALSE)),"",VLOOKUP(TabA1[[#This Row],[Grund für Differenz]],Datenquelle!$F$3:$G$17,2,FALSE))</f>
        <v/>
      </c>
      <c r="T152" s="19"/>
      <c r="U152" s="206"/>
      <c r="V152" s="206"/>
      <c r="W152" s="206"/>
      <c r="X152" s="206"/>
      <c r="Y152" s="206"/>
      <c r="Z152" s="206"/>
      <c r="AA152" s="270"/>
      <c r="AB152" s="226" t="str">
        <f>IF(OR(TabA1[[#This Row],[eingereichter
Betrag (€)]]=0,TabA1[[#This Row],[eingereichter
Betrag (€)]]=""),"",COUNTA($K$6:$K152)-COUNTIF(($K$6:$K152),0))</f>
        <v/>
      </c>
      <c r="AC152" s="262">
        <f t="shared" ca="1" si="3"/>
        <v>9.1530664651261917E-2</v>
      </c>
      <c r="AD152" s="262">
        <f>IF(TabA1[[#This Row],[Lfd.
Nr. f.
Stich-
probe]]&lt;&gt;"",TabA1[[#This Row],[Zufalls-
zahl]],0)</f>
        <v>0</v>
      </c>
      <c r="AE152" s="271">
        <f>IF(TabA1[[#This Row],[Stich-
probe]]&gt;0,IF(TabA1[[#This Row],[Differenz
förderfähig/
eingereicht nach Prüfung ÖIF (€)]]&lt;&gt;0,1,0),0)</f>
        <v>0</v>
      </c>
      <c r="AF152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3:32" x14ac:dyDescent="0.2">
      <c r="C153" s="226">
        <f>IF(TabA1[[#This Row],[Zufalls-
zahl wenn
lfd. Nr.]]=0,0,IF(RANK(TabA1[[#This Row],[Zufalls-
zahl wenn
lfd. Nr.]],TabA1[Zufalls-
zahl wenn
lfd. Nr.])&lt;=TabA1[[#Totals],[Zufalls-
zahl]],1,0))</f>
        <v>0</v>
      </c>
      <c r="D153" s="310" t="s">
        <v>10</v>
      </c>
      <c r="E153" s="207">
        <v>147</v>
      </c>
      <c r="F153" s="8"/>
      <c r="G153" s="33"/>
      <c r="H153" s="33"/>
      <c r="I153" s="33"/>
      <c r="J153" s="33"/>
      <c r="K153" s="128" cm="1">
        <f t="array" ref="K153">INDEX('Berechnung a.1)'!P:P,ROW('Berechnung a.1)'!P146)*37+41)</f>
        <v>0</v>
      </c>
      <c r="L153" s="260"/>
      <c r="M153" s="269">
        <f>(TabA1[[#This Row],[förderfähiger 
Betrag nach Prüfung ÖIF (€)]]-TabA1[[#This Row],[eingereichter
Betrag (€)]])*IF(TabA1[[#This Row],[Stich-
probe]]&gt;0,1,0)</f>
        <v>0</v>
      </c>
      <c r="N153" s="19"/>
      <c r="O153" s="19"/>
      <c r="P153" s="19"/>
      <c r="Q153" s="19"/>
      <c r="R153" s="215"/>
      <c r="S153" s="6" t="str">
        <f>IF(ISERROR(VLOOKUP(TabA1[[#This Row],[Grund für Differenz]],Datenquelle!$F$3:$G$17,2,FALSE)),"",VLOOKUP(TabA1[[#This Row],[Grund für Differenz]],Datenquelle!$F$3:$G$17,2,FALSE))</f>
        <v/>
      </c>
      <c r="T153" s="19"/>
      <c r="U153" s="206"/>
      <c r="V153" s="206"/>
      <c r="W153" s="206"/>
      <c r="X153" s="206"/>
      <c r="Y153" s="206"/>
      <c r="Z153" s="206"/>
      <c r="AA153" s="270"/>
      <c r="AB153" s="226" t="str">
        <f>IF(OR(TabA1[[#This Row],[eingereichter
Betrag (€)]]=0,TabA1[[#This Row],[eingereichter
Betrag (€)]]=""),"",COUNTA($K$6:$K153)-COUNTIF(($K$6:$K153),0))</f>
        <v/>
      </c>
      <c r="AC153" s="262">
        <f t="shared" ca="1" si="3"/>
        <v>0.42882509581904327</v>
      </c>
      <c r="AD153" s="262">
        <f>IF(TabA1[[#This Row],[Lfd.
Nr. f.
Stich-
probe]]&lt;&gt;"",TabA1[[#This Row],[Zufalls-
zahl]],0)</f>
        <v>0</v>
      </c>
      <c r="AE153" s="271">
        <f>IF(TabA1[[#This Row],[Stich-
probe]]&gt;0,IF(TabA1[[#This Row],[Differenz
förderfähig/
eingereicht nach Prüfung ÖIF (€)]]&lt;&gt;0,1,0),0)</f>
        <v>0</v>
      </c>
      <c r="AF153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3:32" x14ac:dyDescent="0.2">
      <c r="C154" s="226">
        <f>IF(TabA1[[#This Row],[Zufalls-
zahl wenn
lfd. Nr.]]=0,0,IF(RANK(TabA1[[#This Row],[Zufalls-
zahl wenn
lfd. Nr.]],TabA1[Zufalls-
zahl wenn
lfd. Nr.])&lt;=TabA1[[#Totals],[Zufalls-
zahl]],1,0))</f>
        <v>0</v>
      </c>
      <c r="D154" s="310" t="s">
        <v>10</v>
      </c>
      <c r="E154" s="207">
        <v>148</v>
      </c>
      <c r="F154" s="8"/>
      <c r="G154" s="33"/>
      <c r="H154" s="33"/>
      <c r="I154" s="33"/>
      <c r="J154" s="33"/>
      <c r="K154" s="128" cm="1">
        <f t="array" ref="K154">INDEX('Berechnung a.1)'!P:P,ROW('Berechnung a.1)'!P147)*37+41)</f>
        <v>0</v>
      </c>
      <c r="L154" s="260"/>
      <c r="M154" s="269">
        <f>(TabA1[[#This Row],[förderfähiger 
Betrag nach Prüfung ÖIF (€)]]-TabA1[[#This Row],[eingereichter
Betrag (€)]])*IF(TabA1[[#This Row],[Stich-
probe]]&gt;0,1,0)</f>
        <v>0</v>
      </c>
      <c r="N154" s="19"/>
      <c r="O154" s="19"/>
      <c r="P154" s="19"/>
      <c r="Q154" s="19"/>
      <c r="R154" s="215"/>
      <c r="S154" s="6" t="str">
        <f>IF(ISERROR(VLOOKUP(TabA1[[#This Row],[Grund für Differenz]],Datenquelle!$F$3:$G$17,2,FALSE)),"",VLOOKUP(TabA1[[#This Row],[Grund für Differenz]],Datenquelle!$F$3:$G$17,2,FALSE))</f>
        <v/>
      </c>
      <c r="T154" s="19"/>
      <c r="U154" s="206"/>
      <c r="V154" s="206"/>
      <c r="W154" s="206"/>
      <c r="X154" s="206"/>
      <c r="Y154" s="206"/>
      <c r="Z154" s="206"/>
      <c r="AA154" s="270"/>
      <c r="AB154" s="226" t="str">
        <f>IF(OR(TabA1[[#This Row],[eingereichter
Betrag (€)]]=0,TabA1[[#This Row],[eingereichter
Betrag (€)]]=""),"",COUNTA($K$6:$K154)-COUNTIF(($K$6:$K154),0))</f>
        <v/>
      </c>
      <c r="AC154" s="262">
        <f t="shared" ca="1" si="3"/>
        <v>0.55648874632548717</v>
      </c>
      <c r="AD154" s="262">
        <f>IF(TabA1[[#This Row],[Lfd.
Nr. f.
Stich-
probe]]&lt;&gt;"",TabA1[[#This Row],[Zufalls-
zahl]],0)</f>
        <v>0</v>
      </c>
      <c r="AE154" s="271">
        <f>IF(TabA1[[#This Row],[Stich-
probe]]&gt;0,IF(TabA1[[#This Row],[Differenz
förderfähig/
eingereicht nach Prüfung ÖIF (€)]]&lt;&gt;0,1,0),0)</f>
        <v>0</v>
      </c>
      <c r="AF154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3:32" x14ac:dyDescent="0.2">
      <c r="C155" s="226">
        <f>IF(TabA1[[#This Row],[Zufalls-
zahl wenn
lfd. Nr.]]=0,0,IF(RANK(TabA1[[#This Row],[Zufalls-
zahl wenn
lfd. Nr.]],TabA1[Zufalls-
zahl wenn
lfd. Nr.])&lt;=TabA1[[#Totals],[Zufalls-
zahl]],1,0))</f>
        <v>0</v>
      </c>
      <c r="D155" s="310" t="s">
        <v>10</v>
      </c>
      <c r="E155" s="207">
        <v>149</v>
      </c>
      <c r="F155" s="8"/>
      <c r="G155" s="33"/>
      <c r="H155" s="33"/>
      <c r="I155" s="33"/>
      <c r="J155" s="33"/>
      <c r="K155" s="128" cm="1">
        <f t="array" ref="K155">INDEX('Berechnung a.1)'!P:P,ROW('Berechnung a.1)'!P148)*37+41)</f>
        <v>0</v>
      </c>
      <c r="L155" s="260"/>
      <c r="M155" s="269">
        <f>(TabA1[[#This Row],[förderfähiger 
Betrag nach Prüfung ÖIF (€)]]-TabA1[[#This Row],[eingereichter
Betrag (€)]])*IF(TabA1[[#This Row],[Stich-
probe]]&gt;0,1,0)</f>
        <v>0</v>
      </c>
      <c r="N155" s="19"/>
      <c r="O155" s="19"/>
      <c r="P155" s="19"/>
      <c r="Q155" s="19"/>
      <c r="R155" s="215"/>
      <c r="S155" s="6" t="str">
        <f>IF(ISERROR(VLOOKUP(TabA1[[#This Row],[Grund für Differenz]],Datenquelle!$F$3:$G$17,2,FALSE)),"",VLOOKUP(TabA1[[#This Row],[Grund für Differenz]],Datenquelle!$F$3:$G$17,2,FALSE))</f>
        <v/>
      </c>
      <c r="T155" s="19"/>
      <c r="U155" s="206"/>
      <c r="V155" s="206"/>
      <c r="W155" s="206"/>
      <c r="X155" s="206"/>
      <c r="Y155" s="206"/>
      <c r="Z155" s="206"/>
      <c r="AA155" s="270"/>
      <c r="AB155" s="226" t="str">
        <f>IF(OR(TabA1[[#This Row],[eingereichter
Betrag (€)]]=0,TabA1[[#This Row],[eingereichter
Betrag (€)]]=""),"",COUNTA($K$6:$K155)-COUNTIF(($K$6:$K155),0))</f>
        <v/>
      </c>
      <c r="AC155" s="262">
        <f t="shared" ca="1" si="3"/>
        <v>0.43382057870669721</v>
      </c>
      <c r="AD155" s="262">
        <f>IF(TabA1[[#This Row],[Lfd.
Nr. f.
Stich-
probe]]&lt;&gt;"",TabA1[[#This Row],[Zufalls-
zahl]],0)</f>
        <v>0</v>
      </c>
      <c r="AE155" s="271">
        <f>IF(TabA1[[#This Row],[Stich-
probe]]&gt;0,IF(TabA1[[#This Row],[Differenz
förderfähig/
eingereicht nach Prüfung ÖIF (€)]]&lt;&gt;0,1,0),0)</f>
        <v>0</v>
      </c>
      <c r="AF155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3:32" x14ac:dyDescent="0.2">
      <c r="C156" s="226">
        <f>IF(TabA1[[#This Row],[Zufalls-
zahl wenn
lfd. Nr.]]=0,0,IF(RANK(TabA1[[#This Row],[Zufalls-
zahl wenn
lfd. Nr.]],TabA1[Zufalls-
zahl wenn
lfd. Nr.])&lt;=TabA1[[#Totals],[Zufalls-
zahl]],1,0))</f>
        <v>0</v>
      </c>
      <c r="D156" s="310" t="s">
        <v>10</v>
      </c>
      <c r="E156" s="207">
        <v>150</v>
      </c>
      <c r="F156" s="8"/>
      <c r="G156" s="33"/>
      <c r="H156" s="33"/>
      <c r="I156" s="33"/>
      <c r="J156" s="33"/>
      <c r="K156" s="128" cm="1">
        <f t="array" ref="K156">INDEX('Berechnung a.1)'!P:P,ROW('Berechnung a.1)'!P149)*37+41)</f>
        <v>0</v>
      </c>
      <c r="L156" s="260"/>
      <c r="M156" s="269">
        <f>(TabA1[[#This Row],[förderfähiger 
Betrag nach Prüfung ÖIF (€)]]-TabA1[[#This Row],[eingereichter
Betrag (€)]])*IF(TabA1[[#This Row],[Stich-
probe]]&gt;0,1,0)</f>
        <v>0</v>
      </c>
      <c r="N156" s="19"/>
      <c r="O156" s="19"/>
      <c r="P156" s="19"/>
      <c r="Q156" s="19"/>
      <c r="R156" s="215"/>
      <c r="S156" s="6" t="str">
        <f>IF(ISERROR(VLOOKUP(TabA1[[#This Row],[Grund für Differenz]],Datenquelle!$F$3:$G$17,2,FALSE)),"",VLOOKUP(TabA1[[#This Row],[Grund für Differenz]],Datenquelle!$F$3:$G$17,2,FALSE))</f>
        <v/>
      </c>
      <c r="T156" s="19"/>
      <c r="U156" s="206"/>
      <c r="V156" s="206"/>
      <c r="W156" s="206"/>
      <c r="X156" s="206"/>
      <c r="Y156" s="206"/>
      <c r="Z156" s="206"/>
      <c r="AA156" s="270"/>
      <c r="AB156" s="226" t="str">
        <f>IF(OR(TabA1[[#This Row],[eingereichter
Betrag (€)]]=0,TabA1[[#This Row],[eingereichter
Betrag (€)]]=""),"",COUNTA($K$6:$K156)-COUNTIF(($K$6:$K156),0))</f>
        <v/>
      </c>
      <c r="AC156" s="262">
        <f t="shared" ca="1" si="3"/>
        <v>0.72551757170644715</v>
      </c>
      <c r="AD156" s="262">
        <f>IF(TabA1[[#This Row],[Lfd.
Nr. f.
Stich-
probe]]&lt;&gt;"",TabA1[[#This Row],[Zufalls-
zahl]],0)</f>
        <v>0</v>
      </c>
      <c r="AE156" s="271">
        <f>IF(TabA1[[#This Row],[Stich-
probe]]&gt;0,IF(TabA1[[#This Row],[Differenz
förderfähig/
eingereicht nach Prüfung ÖIF (€)]]&lt;&gt;0,1,0),0)</f>
        <v>0</v>
      </c>
      <c r="AF156" s="272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3:32" x14ac:dyDescent="0.2">
      <c r="C157" s="217">
        <f>COUNTIF(TabA1[Stich-
probe],"&gt;0")</f>
        <v>0</v>
      </c>
      <c r="D157" s="217"/>
      <c r="E157" s="217"/>
      <c r="F157" s="218"/>
      <c r="G157" s="220"/>
      <c r="H157" s="220"/>
      <c r="I157" s="220"/>
      <c r="J157" s="220"/>
      <c r="K157" s="221">
        <f>ROUND(SUM(TabA1[eingereichter
Betrag (€)]),2)</f>
        <v>0</v>
      </c>
      <c r="L157" s="222">
        <f>ROUND(SUM(TabA1[förderfähiger 
Betrag nach Prüfung ÖIF (€)]),2)</f>
        <v>0</v>
      </c>
      <c r="M157" s="222">
        <f>ROUND(SUM(TabA1[Differenz
förderfähig/
eingereicht nach Prüfung ÖIF (€)]),2)</f>
        <v>0</v>
      </c>
      <c r="N157" s="223"/>
      <c r="O157" s="223"/>
      <c r="P157" s="223"/>
      <c r="Q157" s="351"/>
      <c r="R157" s="352"/>
      <c r="S157" s="223"/>
      <c r="T157" s="351"/>
      <c r="U157" s="353"/>
      <c r="V157" s="353"/>
      <c r="W157" s="353"/>
      <c r="X157" s="353"/>
      <c r="Y157" s="353"/>
      <c r="Z157" s="353"/>
      <c r="AA157" s="351"/>
      <c r="AB157" s="352">
        <f>COUNTIF(TabA1[Lfd.
Nr. f.
Stich-
probe],"&gt;0")</f>
        <v>0</v>
      </c>
      <c r="AC157" s="354">
        <f>Stichprobe!E12</f>
        <v>0</v>
      </c>
      <c r="AD157" s="355">
        <f>COUNTIF(TabA1[Zufalls-
zahl wenn
lfd. Nr.],"&gt;0")</f>
        <v>0</v>
      </c>
      <c r="AE157" s="356">
        <f>SUM(TabA1[Fehler
(wenn
geprüft)])</f>
        <v>0</v>
      </c>
      <c r="AF157" s="357">
        <f>IF(TabA1[[#Totals],[Fehler
(wenn
geprüft)]]=0,0,SUM(TabA1[Fehler-
quote (wenn geprüft)])/TabA1[[#Totals],[Fehler
(wenn
geprüft)]])</f>
        <v>0</v>
      </c>
    </row>
  </sheetData>
  <sheetProtection algorithmName="SHA-512" hashValue="7yuMKYoQH7ELdnVhdTJLIbcVobp4f4YiMn/6crmt/dBSviADb4rggzjSAQROUbAXhwx+afSKe01FokKmR90gEg==" saltValue="R90FJwzGja7iegCbFkPYwQ==" spinCount="100000" sheet="1" objects="1" scenarios="1" formatCells="0" selectLockedCells="1"/>
  <conditionalFormatting sqref="C7:C156 C158:C10050">
    <cfRule type="expression" dxfId="233" priority="5">
      <formula>$C7=0</formula>
    </cfRule>
  </conditionalFormatting>
  <conditionalFormatting sqref="U6:Z10050">
    <cfRule type="cellIs" dxfId="232" priority="2" operator="equal">
      <formula>"nein"</formula>
    </cfRule>
  </conditionalFormatting>
  <conditionalFormatting sqref="S1:S1048576">
    <cfRule type="cellIs" dxfId="231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>
    <tabColor theme="4" tint="0.79998168889431442"/>
    <pageSetUpPr fitToPage="1"/>
  </sheetPr>
  <dimension ref="B2:X5777"/>
  <sheetViews>
    <sheetView showGridLines="0" zoomScale="90" zoomScaleNormal="90" workbookViewId="0">
      <selection activeCell="J21" sqref="J21"/>
    </sheetView>
  </sheetViews>
  <sheetFormatPr baseColWidth="10" defaultRowHeight="12.75" x14ac:dyDescent="0.2"/>
  <cols>
    <col min="1" max="2" width="2.7109375" style="315" customWidth="1"/>
    <col min="3" max="3" width="38.28515625" style="315" customWidth="1"/>
    <col min="4" max="15" width="13.28515625" style="315" customWidth="1"/>
    <col min="16" max="16" width="14.42578125" style="315" bestFit="1" customWidth="1"/>
    <col min="17" max="17" width="3.7109375" style="315" customWidth="1"/>
    <col min="18" max="18" width="42.7109375" style="315" customWidth="1"/>
    <col min="19" max="19" width="5.85546875" style="315" customWidth="1"/>
    <col min="20" max="20" width="3.7109375" style="315" customWidth="1"/>
    <col min="21" max="24" width="11.42578125" style="315" customWidth="1"/>
    <col min="25" max="16384" width="11.42578125" style="315"/>
  </cols>
  <sheetData>
    <row r="2" spans="2:24" ht="18.75" customHeight="1" x14ac:dyDescent="0.2"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</row>
    <row r="3" spans="2:24" ht="18.75" customHeight="1" x14ac:dyDescent="0.2">
      <c r="B3" s="314"/>
      <c r="C3" s="316" t="s">
        <v>123</v>
      </c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4"/>
    </row>
    <row r="4" spans="2:24" ht="18.75" customHeight="1" x14ac:dyDescent="0.2">
      <c r="B4" s="314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4"/>
    </row>
    <row r="5" spans="2:24" ht="30" customHeight="1" x14ac:dyDescent="0.2">
      <c r="B5" s="314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4"/>
    </row>
    <row r="6" spans="2:24" ht="18.75" customHeight="1" x14ac:dyDescent="0.2">
      <c r="B6" s="318"/>
      <c r="C6" s="319" t="s">
        <v>124</v>
      </c>
      <c r="D6" s="382"/>
      <c r="E6" s="383"/>
      <c r="F6" s="383"/>
      <c r="G6" s="383"/>
      <c r="H6" s="383"/>
      <c r="I6" s="384"/>
      <c r="J6" s="317"/>
      <c r="K6" s="317"/>
      <c r="L6" s="320"/>
      <c r="M6" s="317"/>
      <c r="N6" s="317"/>
      <c r="O6" s="317"/>
      <c r="P6" s="321"/>
      <c r="Q6" s="317"/>
      <c r="R6" s="321"/>
      <c r="S6" s="321"/>
      <c r="T6" s="314"/>
    </row>
    <row r="7" spans="2:24" ht="18.75" customHeight="1" x14ac:dyDescent="0.2">
      <c r="B7" s="318"/>
      <c r="C7" s="322" t="s">
        <v>125</v>
      </c>
      <c r="D7" s="382"/>
      <c r="E7" s="383"/>
      <c r="F7" s="383"/>
      <c r="G7" s="383"/>
      <c r="H7" s="383"/>
      <c r="I7" s="384"/>
      <c r="J7" s="317"/>
      <c r="K7" s="320"/>
      <c r="L7" s="317"/>
      <c r="M7" s="317"/>
      <c r="N7" s="317"/>
      <c r="O7" s="317"/>
      <c r="P7" s="321"/>
      <c r="Q7" s="317"/>
      <c r="R7" s="321"/>
      <c r="S7" s="321"/>
      <c r="T7" s="314"/>
    </row>
    <row r="8" spans="2:24" ht="18.75" customHeight="1" x14ac:dyDescent="0.2">
      <c r="B8" s="318"/>
      <c r="C8" s="322" t="s">
        <v>7</v>
      </c>
      <c r="D8" s="382"/>
      <c r="E8" s="383"/>
      <c r="F8" s="383"/>
      <c r="G8" s="383"/>
      <c r="H8" s="383"/>
      <c r="I8" s="384"/>
      <c r="J8" s="317"/>
      <c r="K8" s="317"/>
      <c r="L8" s="320"/>
      <c r="M8" s="317"/>
      <c r="N8" s="317"/>
      <c r="O8" s="317"/>
      <c r="P8" s="321"/>
      <c r="Q8" s="317"/>
      <c r="R8" s="323" t="s">
        <v>126</v>
      </c>
      <c r="S8" s="324"/>
      <c r="T8" s="314"/>
    </row>
    <row r="9" spans="2:24" ht="18.75" customHeight="1" x14ac:dyDescent="0.2">
      <c r="B9" s="318"/>
      <c r="C9" s="322" t="s">
        <v>127</v>
      </c>
      <c r="D9" s="382"/>
      <c r="E9" s="383"/>
      <c r="F9" s="383"/>
      <c r="G9" s="383"/>
      <c r="H9" s="383"/>
      <c r="I9" s="384"/>
      <c r="J9" s="317"/>
      <c r="K9" s="317"/>
      <c r="L9" s="320"/>
      <c r="M9" s="317"/>
      <c r="N9" s="317"/>
      <c r="O9" s="317"/>
      <c r="P9" s="321"/>
      <c r="Q9" s="317"/>
      <c r="R9" s="325" t="s">
        <v>130</v>
      </c>
      <c r="S9" s="63"/>
      <c r="T9" s="314"/>
    </row>
    <row r="10" spans="2:24" ht="18.75" customHeight="1" x14ac:dyDescent="0.2">
      <c r="B10" s="318"/>
      <c r="C10" s="322" t="s">
        <v>131</v>
      </c>
      <c r="D10" s="382"/>
      <c r="E10" s="383"/>
      <c r="F10" s="383"/>
      <c r="G10" s="383"/>
      <c r="H10" s="383"/>
      <c r="I10" s="384"/>
      <c r="J10" s="317"/>
      <c r="K10" s="317"/>
      <c r="L10" s="320"/>
      <c r="M10" s="317"/>
      <c r="N10" s="317"/>
      <c r="O10" s="317"/>
      <c r="P10" s="321"/>
      <c r="Q10" s="317"/>
      <c r="R10" s="325" t="s">
        <v>132</v>
      </c>
      <c r="S10" s="63"/>
      <c r="T10" s="314"/>
    </row>
    <row r="11" spans="2:24" ht="18.75" customHeight="1" x14ac:dyDescent="0.2">
      <c r="B11" s="318"/>
      <c r="C11" s="322" t="s">
        <v>122</v>
      </c>
      <c r="D11" s="385"/>
      <c r="E11" s="386"/>
      <c r="F11" s="386"/>
      <c r="G11" s="386"/>
      <c r="H11" s="386"/>
      <c r="I11" s="387"/>
      <c r="J11" s="317"/>
      <c r="K11" s="320"/>
      <c r="L11" s="317"/>
      <c r="M11" s="317"/>
      <c r="N11" s="317"/>
      <c r="O11" s="317"/>
      <c r="P11" s="321"/>
      <c r="Q11" s="317"/>
      <c r="R11" s="326" t="s">
        <v>133</v>
      </c>
      <c r="S11" s="63"/>
      <c r="T11" s="314"/>
    </row>
    <row r="12" spans="2:24" ht="18.75" customHeight="1" x14ac:dyDescent="0.2">
      <c r="B12" s="327"/>
      <c r="C12" s="322" t="s">
        <v>134</v>
      </c>
      <c r="D12" s="379"/>
      <c r="E12" s="380"/>
      <c r="F12" s="380"/>
      <c r="G12" s="380"/>
      <c r="H12" s="380"/>
      <c r="I12" s="381"/>
      <c r="J12" s="317"/>
      <c r="K12" s="320"/>
      <c r="L12" s="317"/>
      <c r="M12" s="317"/>
      <c r="N12" s="317"/>
      <c r="O12" s="317"/>
      <c r="P12" s="321"/>
      <c r="Q12" s="317"/>
      <c r="R12" s="321"/>
      <c r="S12" s="321"/>
      <c r="T12" s="314"/>
    </row>
    <row r="13" spans="2:24" ht="12" customHeight="1" x14ac:dyDescent="0.2">
      <c r="B13" s="318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4"/>
    </row>
    <row r="14" spans="2:24" s="334" customFormat="1" ht="18.75" customHeight="1" x14ac:dyDescent="0.2">
      <c r="B14" s="328"/>
      <c r="C14" s="322" t="s">
        <v>128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70"/>
      <c r="P14" s="329" t="s">
        <v>129</v>
      </c>
      <c r="Q14" s="330"/>
      <c r="R14" s="331" t="s">
        <v>135</v>
      </c>
      <c r="S14" s="332"/>
      <c r="T14" s="333"/>
      <c r="V14" s="315"/>
      <c r="W14" s="315"/>
      <c r="X14" s="315"/>
    </row>
    <row r="15" spans="2:24" ht="6" customHeight="1" x14ac:dyDescent="0.2">
      <c r="B15" s="318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4"/>
    </row>
    <row r="16" spans="2:24" ht="18.75" customHeight="1" x14ac:dyDescent="0.2">
      <c r="B16" s="318"/>
      <c r="C16" s="335" t="s">
        <v>136</v>
      </c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71"/>
      <c r="P16" s="336">
        <f>SUM(D16:O16)</f>
        <v>0</v>
      </c>
      <c r="Q16" s="317"/>
      <c r="R16" s="388"/>
      <c r="S16" s="389"/>
      <c r="T16" s="314"/>
    </row>
    <row r="17" spans="2:20" ht="18.75" customHeight="1" x14ac:dyDescent="0.2">
      <c r="B17" s="318"/>
      <c r="C17" s="335" t="s">
        <v>137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1"/>
      <c r="P17" s="336">
        <f>SUM(D17:O17)</f>
        <v>0</v>
      </c>
      <c r="Q17" s="317"/>
      <c r="R17" s="388"/>
      <c r="S17" s="389"/>
      <c r="T17" s="314"/>
    </row>
    <row r="18" spans="2:20" ht="18.75" customHeight="1" x14ac:dyDescent="0.2">
      <c r="B18" s="318"/>
      <c r="C18" s="131" t="s">
        <v>138</v>
      </c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71"/>
      <c r="P18" s="336">
        <f>SUM(D18:O18)</f>
        <v>0</v>
      </c>
      <c r="Q18" s="317"/>
      <c r="R18" s="388"/>
      <c r="S18" s="389"/>
      <c r="T18" s="314"/>
    </row>
    <row r="19" spans="2:20" ht="18.75" customHeight="1" x14ac:dyDescent="0.2">
      <c r="B19" s="318"/>
      <c r="C19" s="92" t="s">
        <v>139</v>
      </c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71"/>
      <c r="P19" s="336">
        <f>SUM(D19:O19)</f>
        <v>0</v>
      </c>
      <c r="Q19" s="317"/>
      <c r="R19" s="388"/>
      <c r="S19" s="389"/>
      <c r="T19" s="314"/>
    </row>
    <row r="20" spans="2:20" ht="18.75" customHeight="1" x14ac:dyDescent="0.2">
      <c r="B20" s="318"/>
      <c r="C20" s="92" t="s">
        <v>140</v>
      </c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71"/>
      <c r="P20" s="336">
        <f>SUM(D20:O20)</f>
        <v>0</v>
      </c>
      <c r="Q20" s="317"/>
      <c r="R20" s="388"/>
      <c r="S20" s="389"/>
      <c r="T20" s="314"/>
    </row>
    <row r="21" spans="2:20" ht="18.75" customHeight="1" x14ac:dyDescent="0.2">
      <c r="B21" s="318"/>
      <c r="C21" s="92" t="s">
        <v>141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71"/>
      <c r="P21" s="336">
        <f>SUM(D21:O21)</f>
        <v>0</v>
      </c>
      <c r="Q21" s="317"/>
      <c r="R21" s="388"/>
      <c r="S21" s="389"/>
      <c r="T21" s="314"/>
    </row>
    <row r="22" spans="2:20" ht="18.75" customHeight="1" x14ac:dyDescent="0.2">
      <c r="B22" s="318"/>
      <c r="C22" s="92" t="s">
        <v>142</v>
      </c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71"/>
      <c r="P22" s="336">
        <f>SUM(D22:O22)</f>
        <v>0</v>
      </c>
      <c r="Q22" s="317"/>
      <c r="R22" s="388"/>
      <c r="S22" s="389"/>
      <c r="T22" s="314"/>
    </row>
    <row r="23" spans="2:20" ht="18.75" customHeight="1" x14ac:dyDescent="0.2">
      <c r="B23" s="318"/>
      <c r="C23" s="92" t="s">
        <v>143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71"/>
      <c r="P23" s="336">
        <f>SUM(D23:O23)</f>
        <v>0</v>
      </c>
      <c r="Q23" s="317"/>
      <c r="R23" s="388"/>
      <c r="S23" s="389"/>
      <c r="T23" s="314"/>
    </row>
    <row r="24" spans="2:20" ht="18.75" customHeight="1" x14ac:dyDescent="0.2">
      <c r="B24" s="318"/>
      <c r="C24" s="92" t="s">
        <v>144</v>
      </c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71"/>
      <c r="P24" s="336">
        <f>SUM(D24:O24)</f>
        <v>0</v>
      </c>
      <c r="Q24" s="317"/>
      <c r="R24" s="388"/>
      <c r="S24" s="389"/>
      <c r="T24" s="314"/>
    </row>
    <row r="25" spans="2:20" ht="18.75" customHeight="1" x14ac:dyDescent="0.2">
      <c r="B25" s="318"/>
      <c r="C25" s="92" t="s">
        <v>145</v>
      </c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71"/>
      <c r="P25" s="336">
        <f>SUM(D25:O25)</f>
        <v>0</v>
      </c>
      <c r="Q25" s="317"/>
      <c r="R25" s="388"/>
      <c r="S25" s="389"/>
      <c r="T25" s="314"/>
    </row>
    <row r="26" spans="2:20" ht="18.75" customHeight="1" x14ac:dyDescent="0.2">
      <c r="B26" s="318"/>
      <c r="C26" s="322" t="s">
        <v>146</v>
      </c>
      <c r="D26" s="337">
        <f>SUBTOTAL(9,D16:D25)</f>
        <v>0</v>
      </c>
      <c r="E26" s="337">
        <f>SUBTOTAL(9,E16:E25)</f>
        <v>0</v>
      </c>
      <c r="F26" s="337">
        <f>SUBTOTAL(9,F16:F25)</f>
        <v>0</v>
      </c>
      <c r="G26" s="337">
        <f>SUBTOTAL(9,G16:G25)</f>
        <v>0</v>
      </c>
      <c r="H26" s="337">
        <f>SUBTOTAL(9,H16:H25)</f>
        <v>0</v>
      </c>
      <c r="I26" s="337">
        <f>SUBTOTAL(9,I16:I25)</f>
        <v>0</v>
      </c>
      <c r="J26" s="337">
        <f>SUBTOTAL(9,J16:J25)</f>
        <v>0</v>
      </c>
      <c r="K26" s="337">
        <f>SUBTOTAL(9,K16:K25)</f>
        <v>0</v>
      </c>
      <c r="L26" s="337">
        <f>SUBTOTAL(9,L16:L25)</f>
        <v>0</v>
      </c>
      <c r="M26" s="337">
        <f>SUBTOTAL(9,M16:M25)</f>
        <v>0</v>
      </c>
      <c r="N26" s="337">
        <f>SUBTOTAL(9,N16:N25)</f>
        <v>0</v>
      </c>
      <c r="O26" s="338">
        <f>SUBTOTAL(9,O16:O25)</f>
        <v>0</v>
      </c>
      <c r="P26" s="336">
        <f>SUM(D26:O26)</f>
        <v>0</v>
      </c>
      <c r="Q26" s="317"/>
      <c r="R26" s="388"/>
      <c r="S26" s="389"/>
      <c r="T26" s="314"/>
    </row>
    <row r="27" spans="2:20" ht="18.75" customHeight="1" x14ac:dyDescent="0.2">
      <c r="B27" s="318"/>
      <c r="C27" s="339" t="s">
        <v>147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72"/>
      <c r="P27" s="336">
        <f>SUM(D27:O27)</f>
        <v>0</v>
      </c>
      <c r="Q27" s="317"/>
      <c r="R27" s="388"/>
      <c r="S27" s="389"/>
      <c r="T27" s="314"/>
    </row>
    <row r="28" spans="2:20" ht="18.75" customHeight="1" x14ac:dyDescent="0.2">
      <c r="B28" s="318"/>
      <c r="C28" s="339" t="s">
        <v>148</v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72"/>
      <c r="P28" s="336">
        <f>SUM(D28:O28)</f>
        <v>0</v>
      </c>
      <c r="Q28" s="317"/>
      <c r="R28" s="388"/>
      <c r="S28" s="389"/>
      <c r="T28" s="314"/>
    </row>
    <row r="29" spans="2:20" ht="18.75" customHeight="1" x14ac:dyDescent="0.2">
      <c r="B29" s="318"/>
      <c r="C29" s="322" t="s">
        <v>149</v>
      </c>
      <c r="D29" s="337">
        <f>SUBTOTAL(9,D27:D28)</f>
        <v>0</v>
      </c>
      <c r="E29" s="337">
        <f>SUBTOTAL(9,E27:E28)</f>
        <v>0</v>
      </c>
      <c r="F29" s="337">
        <f>SUBTOTAL(9,F27:F28)</f>
        <v>0</v>
      </c>
      <c r="G29" s="337">
        <f>SUBTOTAL(9,G27:G28)</f>
        <v>0</v>
      </c>
      <c r="H29" s="337">
        <f>SUBTOTAL(9,H27:H28)</f>
        <v>0</v>
      </c>
      <c r="I29" s="337">
        <f>SUBTOTAL(9,I27:I28)</f>
        <v>0</v>
      </c>
      <c r="J29" s="337">
        <f>SUBTOTAL(9,J27:J28)</f>
        <v>0</v>
      </c>
      <c r="K29" s="337">
        <f>SUBTOTAL(9,K27:K28)</f>
        <v>0</v>
      </c>
      <c r="L29" s="337">
        <f>SUBTOTAL(9,L27:L28)</f>
        <v>0</v>
      </c>
      <c r="M29" s="337">
        <f>SUBTOTAL(9,M27:M28)</f>
        <v>0</v>
      </c>
      <c r="N29" s="337">
        <f>SUBTOTAL(9,N27:N28)</f>
        <v>0</v>
      </c>
      <c r="O29" s="338">
        <f>SUBTOTAL(9,O27:O28)</f>
        <v>0</v>
      </c>
      <c r="P29" s="336">
        <f>SUM(D29:O29)</f>
        <v>0</v>
      </c>
      <c r="Q29" s="317"/>
      <c r="R29" s="388"/>
      <c r="S29" s="389"/>
      <c r="T29" s="314"/>
    </row>
    <row r="30" spans="2:20" ht="18.75" customHeight="1" x14ac:dyDescent="0.2">
      <c r="B30" s="318"/>
      <c r="C30" s="339" t="s">
        <v>150</v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72"/>
      <c r="P30" s="336">
        <f>SUM(D30:O30)</f>
        <v>0</v>
      </c>
      <c r="Q30" s="317"/>
      <c r="R30" s="388"/>
      <c r="S30" s="389"/>
      <c r="T30" s="314"/>
    </row>
    <row r="31" spans="2:20" ht="18.75" customHeight="1" x14ac:dyDescent="0.2">
      <c r="B31" s="318"/>
      <c r="C31" s="339" t="s">
        <v>151</v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72"/>
      <c r="P31" s="336">
        <f>SUM(D31:O31)</f>
        <v>0</v>
      </c>
      <c r="Q31" s="317"/>
      <c r="R31" s="388"/>
      <c r="S31" s="389"/>
      <c r="T31" s="314"/>
    </row>
    <row r="32" spans="2:20" ht="18.75" customHeight="1" x14ac:dyDescent="0.2">
      <c r="B32" s="318"/>
      <c r="C32" s="339" t="s">
        <v>152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72"/>
      <c r="P32" s="336">
        <f>SUM(D32:O32)</f>
        <v>0</v>
      </c>
      <c r="Q32" s="317"/>
      <c r="R32" s="388"/>
      <c r="S32" s="389"/>
      <c r="T32" s="314"/>
    </row>
    <row r="33" spans="2:20" ht="18.75" customHeight="1" x14ac:dyDescent="0.2">
      <c r="B33" s="318"/>
      <c r="C33" s="339" t="s">
        <v>153</v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72"/>
      <c r="P33" s="336">
        <f>SUM(D33:O33)</f>
        <v>0</v>
      </c>
      <c r="Q33" s="317"/>
      <c r="R33" s="388"/>
      <c r="S33" s="389"/>
      <c r="T33" s="314"/>
    </row>
    <row r="34" spans="2:20" ht="18.75" customHeight="1" x14ac:dyDescent="0.2">
      <c r="B34" s="318"/>
      <c r="C34" s="335" t="s">
        <v>154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71"/>
      <c r="P34" s="336">
        <f>SUM(D34:O34)</f>
        <v>0</v>
      </c>
      <c r="Q34" s="317"/>
      <c r="R34" s="388"/>
      <c r="S34" s="389"/>
      <c r="T34" s="314"/>
    </row>
    <row r="35" spans="2:20" ht="18.75" customHeight="1" x14ac:dyDescent="0.2">
      <c r="B35" s="318"/>
      <c r="C35" s="97" t="s">
        <v>155</v>
      </c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71"/>
      <c r="P35" s="336">
        <f>SUM(D35:O35)</f>
        <v>0</v>
      </c>
      <c r="Q35" s="317"/>
      <c r="R35" s="388"/>
      <c r="S35" s="389"/>
      <c r="T35" s="314"/>
    </row>
    <row r="36" spans="2:20" ht="18.75" customHeight="1" x14ac:dyDescent="0.2">
      <c r="B36" s="318"/>
      <c r="C36" s="98" t="s">
        <v>156</v>
      </c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73"/>
      <c r="P36" s="340">
        <f>SUM(D36:O36)</f>
        <v>0</v>
      </c>
      <c r="Q36" s="317"/>
      <c r="R36" s="388"/>
      <c r="S36" s="389"/>
      <c r="T36" s="314"/>
    </row>
    <row r="37" spans="2:20" ht="18.75" customHeight="1" x14ac:dyDescent="0.2">
      <c r="B37" s="318"/>
      <c r="C37" s="341" t="s">
        <v>157</v>
      </c>
      <c r="D37" s="342">
        <f>SUBTOTAL(9,D16:D36)</f>
        <v>0</v>
      </c>
      <c r="E37" s="342">
        <f>SUBTOTAL(9,E16:E36)</f>
        <v>0</v>
      </c>
      <c r="F37" s="342">
        <f>SUBTOTAL(9,F16:F36)</f>
        <v>0</v>
      </c>
      <c r="G37" s="342">
        <f>SUBTOTAL(9,G16:G36)</f>
        <v>0</v>
      </c>
      <c r="H37" s="342">
        <f>SUBTOTAL(9,H16:H36)</f>
        <v>0</v>
      </c>
      <c r="I37" s="342">
        <f>SUBTOTAL(9,I16:I36)</f>
        <v>0</v>
      </c>
      <c r="J37" s="342">
        <f>SUBTOTAL(9,J16:J36)</f>
        <v>0</v>
      </c>
      <c r="K37" s="342">
        <f>SUBTOTAL(9,K16:K36)</f>
        <v>0</v>
      </c>
      <c r="L37" s="342">
        <f>SUBTOTAL(9,L16:L36)</f>
        <v>0</v>
      </c>
      <c r="M37" s="342">
        <f>SUBTOTAL(9,M16:M36)</f>
        <v>0</v>
      </c>
      <c r="N37" s="342">
        <f>SUBTOTAL(9,N16:N36)</f>
        <v>0</v>
      </c>
      <c r="O37" s="343">
        <f>SUBTOTAL(9,O16:O36)</f>
        <v>0</v>
      </c>
      <c r="P37" s="344">
        <f>SUM(D37:O37)</f>
        <v>0</v>
      </c>
      <c r="Q37" s="317"/>
      <c r="R37" s="150"/>
      <c r="S37" s="151"/>
      <c r="T37" s="314"/>
    </row>
    <row r="38" spans="2:20" ht="6" customHeight="1" x14ac:dyDescent="0.2">
      <c r="B38" s="318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45"/>
      <c r="S38" s="345"/>
      <c r="T38" s="314"/>
    </row>
    <row r="39" spans="2:20" ht="18.75" customHeight="1" x14ac:dyDescent="0.2">
      <c r="B39" s="346"/>
      <c r="C39" s="335" t="s">
        <v>158</v>
      </c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74"/>
      <c r="P39" s="347">
        <f>SUM(D39:O39)</f>
        <v>0</v>
      </c>
      <c r="Q39" s="317"/>
      <c r="R39" s="388"/>
      <c r="S39" s="389"/>
      <c r="T39" s="314"/>
    </row>
    <row r="40" spans="2:20" ht="18.75" customHeight="1" x14ac:dyDescent="0.2">
      <c r="B40" s="346"/>
      <c r="C40" s="335" t="s">
        <v>159</v>
      </c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9"/>
      <c r="O40" s="75"/>
      <c r="P40" s="348">
        <f>SUM(D40:O40)</f>
        <v>0</v>
      </c>
      <c r="Q40" s="317"/>
      <c r="R40" s="388"/>
      <c r="S40" s="389"/>
      <c r="T40" s="314"/>
    </row>
    <row r="41" spans="2:20" s="334" customFormat="1" ht="18.75" customHeight="1" x14ac:dyDescent="0.2">
      <c r="B41" s="328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49" t="s">
        <v>160</v>
      </c>
      <c r="O41" s="349"/>
      <c r="P41" s="350">
        <f>ROUND(IF(P39*P40=0,0,P37/P39*P40),2)</f>
        <v>0</v>
      </c>
      <c r="Q41" s="330"/>
      <c r="R41" s="388"/>
      <c r="S41" s="389"/>
      <c r="T41" s="333"/>
    </row>
    <row r="42" spans="2:20" ht="30" customHeight="1" x14ac:dyDescent="0.2">
      <c r="B42" s="314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4"/>
    </row>
    <row r="43" spans="2:20" ht="18.75" customHeight="1" x14ac:dyDescent="0.2">
      <c r="B43" s="318"/>
      <c r="C43" s="319" t="s">
        <v>124</v>
      </c>
      <c r="D43" s="382"/>
      <c r="E43" s="383"/>
      <c r="F43" s="383"/>
      <c r="G43" s="383"/>
      <c r="H43" s="383"/>
      <c r="I43" s="384"/>
      <c r="J43" s="317"/>
      <c r="K43" s="317"/>
      <c r="L43" s="320"/>
      <c r="M43" s="317"/>
      <c r="N43" s="317"/>
      <c r="O43" s="317"/>
      <c r="P43" s="321"/>
      <c r="Q43" s="317"/>
      <c r="R43" s="321"/>
      <c r="S43" s="321"/>
      <c r="T43" s="314"/>
    </row>
    <row r="44" spans="2:20" ht="18.75" customHeight="1" x14ac:dyDescent="0.2">
      <c r="B44" s="318"/>
      <c r="C44" s="322" t="s">
        <v>125</v>
      </c>
      <c r="D44" s="382"/>
      <c r="E44" s="383"/>
      <c r="F44" s="383"/>
      <c r="G44" s="383"/>
      <c r="H44" s="383"/>
      <c r="I44" s="384"/>
      <c r="J44" s="317"/>
      <c r="K44" s="320"/>
      <c r="L44" s="317"/>
      <c r="M44" s="317"/>
      <c r="N44" s="317"/>
      <c r="O44" s="317"/>
      <c r="P44" s="321"/>
      <c r="Q44" s="317"/>
      <c r="R44" s="321"/>
      <c r="S44" s="321"/>
      <c r="T44" s="314"/>
    </row>
    <row r="45" spans="2:20" ht="18.75" customHeight="1" x14ac:dyDescent="0.2">
      <c r="B45" s="318"/>
      <c r="C45" s="322" t="s">
        <v>7</v>
      </c>
      <c r="D45" s="382"/>
      <c r="E45" s="383"/>
      <c r="F45" s="383"/>
      <c r="G45" s="383"/>
      <c r="H45" s="383"/>
      <c r="I45" s="384"/>
      <c r="J45" s="317"/>
      <c r="K45" s="317"/>
      <c r="L45" s="320"/>
      <c r="M45" s="317"/>
      <c r="N45" s="317"/>
      <c r="O45" s="317"/>
      <c r="P45" s="321"/>
      <c r="Q45" s="317"/>
      <c r="R45" s="323" t="s">
        <v>126</v>
      </c>
      <c r="S45" s="324"/>
      <c r="T45" s="314"/>
    </row>
    <row r="46" spans="2:20" ht="18.75" customHeight="1" x14ac:dyDescent="0.2">
      <c r="B46" s="318"/>
      <c r="C46" s="322" t="s">
        <v>127</v>
      </c>
      <c r="D46" s="382"/>
      <c r="E46" s="383"/>
      <c r="F46" s="383"/>
      <c r="G46" s="383"/>
      <c r="H46" s="383"/>
      <c r="I46" s="384"/>
      <c r="J46" s="317"/>
      <c r="K46" s="317"/>
      <c r="L46" s="320"/>
      <c r="M46" s="317"/>
      <c r="N46" s="317"/>
      <c r="O46" s="317"/>
      <c r="P46" s="321"/>
      <c r="Q46" s="317"/>
      <c r="R46" s="325" t="s">
        <v>130</v>
      </c>
      <c r="S46" s="63"/>
      <c r="T46" s="314"/>
    </row>
    <row r="47" spans="2:20" ht="18.75" customHeight="1" x14ac:dyDescent="0.2">
      <c r="B47" s="318"/>
      <c r="C47" s="322" t="s">
        <v>131</v>
      </c>
      <c r="D47" s="382"/>
      <c r="E47" s="383"/>
      <c r="F47" s="383"/>
      <c r="G47" s="383"/>
      <c r="H47" s="383"/>
      <c r="I47" s="384"/>
      <c r="J47" s="317"/>
      <c r="K47" s="317"/>
      <c r="L47" s="320"/>
      <c r="M47" s="317"/>
      <c r="N47" s="317"/>
      <c r="O47" s="317"/>
      <c r="P47" s="321"/>
      <c r="Q47" s="317"/>
      <c r="R47" s="325" t="s">
        <v>132</v>
      </c>
      <c r="S47" s="63"/>
      <c r="T47" s="314"/>
    </row>
    <row r="48" spans="2:20" ht="18.75" customHeight="1" x14ac:dyDescent="0.2">
      <c r="B48" s="318"/>
      <c r="C48" s="322" t="s">
        <v>122</v>
      </c>
      <c r="D48" s="385"/>
      <c r="E48" s="386"/>
      <c r="F48" s="386"/>
      <c r="G48" s="386"/>
      <c r="H48" s="386"/>
      <c r="I48" s="387"/>
      <c r="J48" s="317"/>
      <c r="K48" s="320"/>
      <c r="L48" s="317"/>
      <c r="M48" s="317"/>
      <c r="N48" s="317"/>
      <c r="O48" s="317"/>
      <c r="P48" s="321"/>
      <c r="Q48" s="317"/>
      <c r="R48" s="326" t="s">
        <v>133</v>
      </c>
      <c r="S48" s="63"/>
      <c r="T48" s="314"/>
    </row>
    <row r="49" spans="2:24" ht="18.75" customHeight="1" x14ac:dyDescent="0.2">
      <c r="B49" s="327"/>
      <c r="C49" s="322" t="s">
        <v>134</v>
      </c>
      <c r="D49" s="379"/>
      <c r="E49" s="380"/>
      <c r="F49" s="380"/>
      <c r="G49" s="380"/>
      <c r="H49" s="380"/>
      <c r="I49" s="381"/>
      <c r="J49" s="317"/>
      <c r="K49" s="320"/>
      <c r="L49" s="317"/>
      <c r="M49" s="317"/>
      <c r="N49" s="317"/>
      <c r="O49" s="317"/>
      <c r="P49" s="321"/>
      <c r="Q49" s="317"/>
      <c r="R49" s="321"/>
      <c r="S49" s="321"/>
      <c r="T49" s="314"/>
    </row>
    <row r="50" spans="2:24" ht="12" customHeight="1" x14ac:dyDescent="0.2">
      <c r="B50" s="318"/>
      <c r="C50" s="317"/>
      <c r="D50" s="317"/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4"/>
    </row>
    <row r="51" spans="2:24" s="334" customFormat="1" ht="18.75" customHeight="1" x14ac:dyDescent="0.2">
      <c r="B51" s="328"/>
      <c r="C51" s="322" t="s">
        <v>128</v>
      </c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70"/>
      <c r="P51" s="329" t="s">
        <v>129</v>
      </c>
      <c r="Q51" s="330"/>
      <c r="R51" s="331" t="s">
        <v>135</v>
      </c>
      <c r="S51" s="332"/>
      <c r="T51" s="333"/>
      <c r="V51" s="315"/>
      <c r="W51" s="315"/>
      <c r="X51" s="315"/>
    </row>
    <row r="52" spans="2:24" ht="6" customHeight="1" x14ac:dyDescent="0.2">
      <c r="B52" s="318"/>
      <c r="C52" s="317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4"/>
    </row>
    <row r="53" spans="2:24" ht="18.75" customHeight="1" x14ac:dyDescent="0.2">
      <c r="B53" s="318"/>
      <c r="C53" s="335" t="s">
        <v>136</v>
      </c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71"/>
      <c r="P53" s="336">
        <f>SUM(D53:O53)</f>
        <v>0</v>
      </c>
      <c r="Q53" s="317"/>
      <c r="R53" s="388"/>
      <c r="S53" s="389"/>
      <c r="T53" s="314"/>
    </row>
    <row r="54" spans="2:24" ht="18.75" customHeight="1" x14ac:dyDescent="0.2">
      <c r="B54" s="318"/>
      <c r="C54" s="335" t="s">
        <v>137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1"/>
      <c r="P54" s="336">
        <f>SUM(D54:O54)</f>
        <v>0</v>
      </c>
      <c r="Q54" s="317"/>
      <c r="R54" s="388"/>
      <c r="S54" s="389"/>
      <c r="T54" s="314"/>
    </row>
    <row r="55" spans="2:24" ht="18.75" customHeight="1" x14ac:dyDescent="0.2">
      <c r="B55" s="318"/>
      <c r="C55" s="131" t="s">
        <v>138</v>
      </c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71"/>
      <c r="P55" s="336">
        <f>SUM(D55:O55)</f>
        <v>0</v>
      </c>
      <c r="Q55" s="317"/>
      <c r="R55" s="388"/>
      <c r="S55" s="389"/>
      <c r="T55" s="314"/>
    </row>
    <row r="56" spans="2:24" ht="18.75" customHeight="1" x14ac:dyDescent="0.2">
      <c r="B56" s="318"/>
      <c r="C56" s="92" t="s">
        <v>139</v>
      </c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71"/>
      <c r="P56" s="336">
        <f>SUM(D56:O56)</f>
        <v>0</v>
      </c>
      <c r="Q56" s="317"/>
      <c r="R56" s="388"/>
      <c r="S56" s="389"/>
      <c r="T56" s="314"/>
    </row>
    <row r="57" spans="2:24" ht="18.75" customHeight="1" x14ac:dyDescent="0.2">
      <c r="B57" s="318"/>
      <c r="C57" s="92" t="s">
        <v>140</v>
      </c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71"/>
      <c r="P57" s="336">
        <f>SUM(D57:O57)</f>
        <v>0</v>
      </c>
      <c r="Q57" s="317"/>
      <c r="R57" s="388"/>
      <c r="S57" s="389"/>
      <c r="T57" s="314"/>
    </row>
    <row r="58" spans="2:24" ht="18.75" customHeight="1" x14ac:dyDescent="0.2">
      <c r="B58" s="318"/>
      <c r="C58" s="92" t="s">
        <v>141</v>
      </c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71"/>
      <c r="P58" s="336">
        <f>SUM(D58:O58)</f>
        <v>0</v>
      </c>
      <c r="Q58" s="317"/>
      <c r="R58" s="388"/>
      <c r="S58" s="389"/>
      <c r="T58" s="314"/>
    </row>
    <row r="59" spans="2:24" ht="18.75" customHeight="1" x14ac:dyDescent="0.2">
      <c r="B59" s="318"/>
      <c r="C59" s="92" t="s">
        <v>142</v>
      </c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71"/>
      <c r="P59" s="336">
        <f>SUM(D59:O59)</f>
        <v>0</v>
      </c>
      <c r="Q59" s="317"/>
      <c r="R59" s="388"/>
      <c r="S59" s="389"/>
      <c r="T59" s="314"/>
    </row>
    <row r="60" spans="2:24" ht="18.75" customHeight="1" x14ac:dyDescent="0.2">
      <c r="B60" s="318"/>
      <c r="C60" s="92" t="s">
        <v>143</v>
      </c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71"/>
      <c r="P60" s="336">
        <f>SUM(D60:O60)</f>
        <v>0</v>
      </c>
      <c r="Q60" s="317"/>
      <c r="R60" s="388"/>
      <c r="S60" s="389"/>
      <c r="T60" s="314"/>
    </row>
    <row r="61" spans="2:24" ht="18.75" customHeight="1" x14ac:dyDescent="0.2">
      <c r="B61" s="318"/>
      <c r="C61" s="92" t="s">
        <v>144</v>
      </c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71"/>
      <c r="P61" s="336">
        <f>SUM(D61:O61)</f>
        <v>0</v>
      </c>
      <c r="Q61" s="317"/>
      <c r="R61" s="388"/>
      <c r="S61" s="389"/>
      <c r="T61" s="314"/>
    </row>
    <row r="62" spans="2:24" ht="18.75" customHeight="1" x14ac:dyDescent="0.2">
      <c r="B62" s="318"/>
      <c r="C62" s="92" t="s">
        <v>145</v>
      </c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71"/>
      <c r="P62" s="336">
        <f>SUM(D62:O62)</f>
        <v>0</v>
      </c>
      <c r="Q62" s="317"/>
      <c r="R62" s="388"/>
      <c r="S62" s="389"/>
      <c r="T62" s="314"/>
    </row>
    <row r="63" spans="2:24" ht="18.75" customHeight="1" x14ac:dyDescent="0.2">
      <c r="B63" s="318"/>
      <c r="C63" s="322" t="s">
        <v>146</v>
      </c>
      <c r="D63" s="337">
        <f t="shared" ref="D63:O63" si="0">SUBTOTAL(9,D53:D62)</f>
        <v>0</v>
      </c>
      <c r="E63" s="337">
        <f t="shared" si="0"/>
        <v>0</v>
      </c>
      <c r="F63" s="337">
        <f t="shared" si="0"/>
        <v>0</v>
      </c>
      <c r="G63" s="337">
        <f t="shared" si="0"/>
        <v>0</v>
      </c>
      <c r="H63" s="337">
        <f t="shared" si="0"/>
        <v>0</v>
      </c>
      <c r="I63" s="337">
        <f t="shared" si="0"/>
        <v>0</v>
      </c>
      <c r="J63" s="337">
        <f t="shared" si="0"/>
        <v>0</v>
      </c>
      <c r="K63" s="337">
        <f t="shared" si="0"/>
        <v>0</v>
      </c>
      <c r="L63" s="337">
        <f t="shared" si="0"/>
        <v>0</v>
      </c>
      <c r="M63" s="337">
        <f t="shared" si="0"/>
        <v>0</v>
      </c>
      <c r="N63" s="337">
        <f t="shared" si="0"/>
        <v>0</v>
      </c>
      <c r="O63" s="338">
        <f t="shared" si="0"/>
        <v>0</v>
      </c>
      <c r="P63" s="336">
        <f>SUM(D63:O63)</f>
        <v>0</v>
      </c>
      <c r="Q63" s="317"/>
      <c r="R63" s="388"/>
      <c r="S63" s="389"/>
      <c r="T63" s="314"/>
    </row>
    <row r="64" spans="2:24" ht="18.75" customHeight="1" x14ac:dyDescent="0.2">
      <c r="B64" s="318"/>
      <c r="C64" s="339" t="s">
        <v>147</v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72"/>
      <c r="P64" s="336">
        <f>SUM(D64:O64)</f>
        <v>0</v>
      </c>
      <c r="Q64" s="317"/>
      <c r="R64" s="388"/>
      <c r="S64" s="389"/>
      <c r="T64" s="314"/>
    </row>
    <row r="65" spans="2:20" ht="18.75" customHeight="1" x14ac:dyDescent="0.2">
      <c r="B65" s="318"/>
      <c r="C65" s="339" t="s">
        <v>148</v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72"/>
      <c r="P65" s="336">
        <f>SUM(D65:O65)</f>
        <v>0</v>
      </c>
      <c r="Q65" s="317"/>
      <c r="R65" s="388"/>
      <c r="S65" s="389"/>
      <c r="T65" s="314"/>
    </row>
    <row r="66" spans="2:20" ht="18.75" customHeight="1" x14ac:dyDescent="0.2">
      <c r="B66" s="318"/>
      <c r="C66" s="322" t="s">
        <v>149</v>
      </c>
      <c r="D66" s="337">
        <f t="shared" ref="D66:O66" si="1">SUBTOTAL(9,D64:D65)</f>
        <v>0</v>
      </c>
      <c r="E66" s="337">
        <f t="shared" si="1"/>
        <v>0</v>
      </c>
      <c r="F66" s="337">
        <f t="shared" si="1"/>
        <v>0</v>
      </c>
      <c r="G66" s="337">
        <f t="shared" si="1"/>
        <v>0</v>
      </c>
      <c r="H66" s="337">
        <f t="shared" si="1"/>
        <v>0</v>
      </c>
      <c r="I66" s="337">
        <f t="shared" si="1"/>
        <v>0</v>
      </c>
      <c r="J66" s="337">
        <f t="shared" si="1"/>
        <v>0</v>
      </c>
      <c r="K66" s="337">
        <f t="shared" si="1"/>
        <v>0</v>
      </c>
      <c r="L66" s="337">
        <f t="shared" si="1"/>
        <v>0</v>
      </c>
      <c r="M66" s="337">
        <f t="shared" si="1"/>
        <v>0</v>
      </c>
      <c r="N66" s="337">
        <f t="shared" si="1"/>
        <v>0</v>
      </c>
      <c r="O66" s="338">
        <f t="shared" si="1"/>
        <v>0</v>
      </c>
      <c r="P66" s="336">
        <f>SUM(D66:O66)</f>
        <v>0</v>
      </c>
      <c r="Q66" s="317"/>
      <c r="R66" s="388"/>
      <c r="S66" s="389"/>
      <c r="T66" s="314"/>
    </row>
    <row r="67" spans="2:20" ht="18.75" customHeight="1" x14ac:dyDescent="0.2">
      <c r="B67" s="318"/>
      <c r="C67" s="339" t="s">
        <v>150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72"/>
      <c r="P67" s="336">
        <f>SUM(D67:O67)</f>
        <v>0</v>
      </c>
      <c r="Q67" s="317"/>
      <c r="R67" s="388"/>
      <c r="S67" s="389"/>
      <c r="T67" s="314"/>
    </row>
    <row r="68" spans="2:20" ht="18.75" customHeight="1" x14ac:dyDescent="0.2">
      <c r="B68" s="318"/>
      <c r="C68" s="339" t="s">
        <v>151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72"/>
      <c r="P68" s="336">
        <f>SUM(D68:O68)</f>
        <v>0</v>
      </c>
      <c r="Q68" s="317"/>
      <c r="R68" s="388"/>
      <c r="S68" s="389"/>
      <c r="T68" s="314"/>
    </row>
    <row r="69" spans="2:20" ht="18.75" customHeight="1" x14ac:dyDescent="0.2">
      <c r="B69" s="318"/>
      <c r="C69" s="339" t="s">
        <v>152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72"/>
      <c r="P69" s="336">
        <f>SUM(D69:O69)</f>
        <v>0</v>
      </c>
      <c r="Q69" s="317"/>
      <c r="R69" s="388"/>
      <c r="S69" s="389"/>
      <c r="T69" s="314"/>
    </row>
    <row r="70" spans="2:20" ht="18.75" customHeight="1" x14ac:dyDescent="0.2">
      <c r="B70" s="318"/>
      <c r="C70" s="339" t="s">
        <v>153</v>
      </c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72"/>
      <c r="P70" s="336">
        <f>SUM(D70:O70)</f>
        <v>0</v>
      </c>
      <c r="Q70" s="317"/>
      <c r="R70" s="388"/>
      <c r="S70" s="389"/>
      <c r="T70" s="314"/>
    </row>
    <row r="71" spans="2:20" ht="18.75" customHeight="1" x14ac:dyDescent="0.2">
      <c r="B71" s="318"/>
      <c r="C71" s="335" t="s">
        <v>154</v>
      </c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71"/>
      <c r="P71" s="336">
        <f>SUM(D71:O71)</f>
        <v>0</v>
      </c>
      <c r="Q71" s="317"/>
      <c r="R71" s="388"/>
      <c r="S71" s="389"/>
      <c r="T71" s="314"/>
    </row>
    <row r="72" spans="2:20" ht="18.75" customHeight="1" x14ac:dyDescent="0.2">
      <c r="B72" s="318"/>
      <c r="C72" s="97" t="s">
        <v>155</v>
      </c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71"/>
      <c r="P72" s="336">
        <f>SUM(D72:O72)</f>
        <v>0</v>
      </c>
      <c r="Q72" s="317"/>
      <c r="R72" s="388"/>
      <c r="S72" s="389"/>
      <c r="T72" s="314"/>
    </row>
    <row r="73" spans="2:20" ht="18.75" customHeight="1" x14ac:dyDescent="0.2">
      <c r="B73" s="318"/>
      <c r="C73" s="98" t="s">
        <v>156</v>
      </c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73"/>
      <c r="P73" s="340">
        <f>SUM(D73:O73)</f>
        <v>0</v>
      </c>
      <c r="Q73" s="317"/>
      <c r="R73" s="388"/>
      <c r="S73" s="389"/>
      <c r="T73" s="314"/>
    </row>
    <row r="74" spans="2:20" ht="18.75" customHeight="1" x14ac:dyDescent="0.2">
      <c r="B74" s="318"/>
      <c r="C74" s="341" t="s">
        <v>157</v>
      </c>
      <c r="D74" s="342">
        <f t="shared" ref="D74:O74" si="2">SUBTOTAL(9,D53:D73)</f>
        <v>0</v>
      </c>
      <c r="E74" s="342">
        <f t="shared" si="2"/>
        <v>0</v>
      </c>
      <c r="F74" s="342">
        <f t="shared" si="2"/>
        <v>0</v>
      </c>
      <c r="G74" s="342">
        <f t="shared" si="2"/>
        <v>0</v>
      </c>
      <c r="H74" s="342">
        <f t="shared" si="2"/>
        <v>0</v>
      </c>
      <c r="I74" s="342">
        <f t="shared" si="2"/>
        <v>0</v>
      </c>
      <c r="J74" s="342">
        <f t="shared" si="2"/>
        <v>0</v>
      </c>
      <c r="K74" s="342">
        <f t="shared" si="2"/>
        <v>0</v>
      </c>
      <c r="L74" s="342">
        <f t="shared" si="2"/>
        <v>0</v>
      </c>
      <c r="M74" s="342">
        <f t="shared" si="2"/>
        <v>0</v>
      </c>
      <c r="N74" s="342">
        <f t="shared" si="2"/>
        <v>0</v>
      </c>
      <c r="O74" s="343">
        <f t="shared" si="2"/>
        <v>0</v>
      </c>
      <c r="P74" s="344">
        <f>SUM(D74:O74)</f>
        <v>0</v>
      </c>
      <c r="Q74" s="317"/>
      <c r="R74" s="150"/>
      <c r="S74" s="151"/>
      <c r="T74" s="314"/>
    </row>
    <row r="75" spans="2:20" ht="6" customHeight="1" x14ac:dyDescent="0.2">
      <c r="B75" s="318"/>
      <c r="C75" s="317"/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45"/>
      <c r="S75" s="345"/>
      <c r="T75" s="314"/>
    </row>
    <row r="76" spans="2:20" ht="18.75" customHeight="1" x14ac:dyDescent="0.2">
      <c r="B76" s="346"/>
      <c r="C76" s="335" t="s">
        <v>158</v>
      </c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74"/>
      <c r="P76" s="347">
        <f>SUM(D76:O76)</f>
        <v>0</v>
      </c>
      <c r="Q76" s="317"/>
      <c r="R76" s="388"/>
      <c r="S76" s="389"/>
      <c r="T76" s="314"/>
    </row>
    <row r="77" spans="2:20" ht="18.75" customHeight="1" x14ac:dyDescent="0.2">
      <c r="B77" s="346"/>
      <c r="C77" s="335" t="s">
        <v>159</v>
      </c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9"/>
      <c r="O77" s="75"/>
      <c r="P77" s="348">
        <f>SUM(D77:O77)</f>
        <v>0</v>
      </c>
      <c r="Q77" s="317"/>
      <c r="R77" s="388"/>
      <c r="S77" s="389"/>
      <c r="T77" s="314"/>
    </row>
    <row r="78" spans="2:20" s="334" customFormat="1" ht="18.75" customHeight="1" x14ac:dyDescent="0.2">
      <c r="B78" s="328"/>
      <c r="C78" s="317"/>
      <c r="D78" s="317"/>
      <c r="E78" s="317"/>
      <c r="F78" s="317"/>
      <c r="G78" s="317"/>
      <c r="H78" s="317"/>
      <c r="I78" s="317"/>
      <c r="J78" s="317"/>
      <c r="K78" s="317"/>
      <c r="L78" s="317"/>
      <c r="M78" s="317"/>
      <c r="N78" s="349" t="s">
        <v>160</v>
      </c>
      <c r="O78" s="349"/>
      <c r="P78" s="350">
        <f>ROUND(IF(P76*P77=0,0,P74/P76*P77),2)</f>
        <v>0</v>
      </c>
      <c r="Q78" s="330"/>
      <c r="R78" s="388"/>
      <c r="S78" s="389"/>
      <c r="T78" s="333"/>
    </row>
    <row r="79" spans="2:20" ht="30" customHeight="1" x14ac:dyDescent="0.2">
      <c r="B79" s="314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4"/>
    </row>
    <row r="80" spans="2:20" ht="18.75" customHeight="1" x14ac:dyDescent="0.2">
      <c r="B80" s="318"/>
      <c r="C80" s="319" t="s">
        <v>124</v>
      </c>
      <c r="D80" s="382"/>
      <c r="E80" s="383"/>
      <c r="F80" s="383"/>
      <c r="G80" s="383"/>
      <c r="H80" s="383"/>
      <c r="I80" s="384"/>
      <c r="J80" s="317"/>
      <c r="K80" s="317"/>
      <c r="L80" s="320"/>
      <c r="M80" s="317"/>
      <c r="N80" s="317"/>
      <c r="O80" s="317"/>
      <c r="P80" s="321"/>
      <c r="Q80" s="317"/>
      <c r="R80" s="321"/>
      <c r="S80" s="321"/>
      <c r="T80" s="314"/>
    </row>
    <row r="81" spans="2:24" ht="18.75" customHeight="1" x14ac:dyDescent="0.2">
      <c r="B81" s="318"/>
      <c r="C81" s="322" t="s">
        <v>125</v>
      </c>
      <c r="D81" s="382"/>
      <c r="E81" s="383"/>
      <c r="F81" s="383"/>
      <c r="G81" s="383"/>
      <c r="H81" s="383"/>
      <c r="I81" s="384"/>
      <c r="J81" s="317"/>
      <c r="K81" s="320"/>
      <c r="L81" s="317"/>
      <c r="M81" s="317"/>
      <c r="N81" s="317"/>
      <c r="O81" s="317"/>
      <c r="P81" s="321"/>
      <c r="Q81" s="317"/>
      <c r="R81" s="321"/>
      <c r="S81" s="321"/>
      <c r="T81" s="314"/>
    </row>
    <row r="82" spans="2:24" ht="18.75" customHeight="1" x14ac:dyDescent="0.2">
      <c r="B82" s="318"/>
      <c r="C82" s="322" t="s">
        <v>7</v>
      </c>
      <c r="D82" s="382"/>
      <c r="E82" s="383"/>
      <c r="F82" s="383"/>
      <c r="G82" s="383"/>
      <c r="H82" s="383"/>
      <c r="I82" s="384"/>
      <c r="J82" s="317"/>
      <c r="K82" s="317"/>
      <c r="L82" s="320"/>
      <c r="M82" s="317"/>
      <c r="N82" s="317"/>
      <c r="O82" s="317"/>
      <c r="P82" s="321"/>
      <c r="Q82" s="317"/>
      <c r="R82" s="323" t="s">
        <v>126</v>
      </c>
      <c r="S82" s="324"/>
      <c r="T82" s="314"/>
    </row>
    <row r="83" spans="2:24" ht="18.75" customHeight="1" x14ac:dyDescent="0.2">
      <c r="B83" s="318"/>
      <c r="C83" s="322" t="s">
        <v>127</v>
      </c>
      <c r="D83" s="382"/>
      <c r="E83" s="383"/>
      <c r="F83" s="383"/>
      <c r="G83" s="383"/>
      <c r="H83" s="383"/>
      <c r="I83" s="384"/>
      <c r="J83" s="317"/>
      <c r="K83" s="317"/>
      <c r="L83" s="320"/>
      <c r="M83" s="317"/>
      <c r="N83" s="317"/>
      <c r="O83" s="317"/>
      <c r="P83" s="321"/>
      <c r="Q83" s="317"/>
      <c r="R83" s="325" t="s">
        <v>130</v>
      </c>
      <c r="S83" s="63"/>
      <c r="T83" s="314"/>
    </row>
    <row r="84" spans="2:24" ht="18.75" customHeight="1" x14ac:dyDescent="0.2">
      <c r="B84" s="318"/>
      <c r="C84" s="322" t="s">
        <v>131</v>
      </c>
      <c r="D84" s="382"/>
      <c r="E84" s="383"/>
      <c r="F84" s="383"/>
      <c r="G84" s="383"/>
      <c r="H84" s="383"/>
      <c r="I84" s="384"/>
      <c r="J84" s="317"/>
      <c r="K84" s="317"/>
      <c r="L84" s="320"/>
      <c r="M84" s="317"/>
      <c r="N84" s="317"/>
      <c r="O84" s="317"/>
      <c r="P84" s="321"/>
      <c r="Q84" s="317"/>
      <c r="R84" s="325" t="s">
        <v>132</v>
      </c>
      <c r="S84" s="63"/>
      <c r="T84" s="314"/>
    </row>
    <row r="85" spans="2:24" ht="18.75" customHeight="1" x14ac:dyDescent="0.2">
      <c r="B85" s="318"/>
      <c r="C85" s="322" t="s">
        <v>122</v>
      </c>
      <c r="D85" s="385"/>
      <c r="E85" s="386"/>
      <c r="F85" s="386"/>
      <c r="G85" s="386"/>
      <c r="H85" s="386"/>
      <c r="I85" s="387"/>
      <c r="J85" s="317"/>
      <c r="K85" s="320"/>
      <c r="L85" s="317"/>
      <c r="M85" s="317"/>
      <c r="N85" s="317"/>
      <c r="O85" s="317"/>
      <c r="P85" s="321"/>
      <c r="Q85" s="317"/>
      <c r="R85" s="326" t="s">
        <v>133</v>
      </c>
      <c r="S85" s="63"/>
      <c r="T85" s="314"/>
    </row>
    <row r="86" spans="2:24" ht="18.75" customHeight="1" x14ac:dyDescent="0.2">
      <c r="B86" s="327"/>
      <c r="C86" s="322" t="s">
        <v>134</v>
      </c>
      <c r="D86" s="379"/>
      <c r="E86" s="380"/>
      <c r="F86" s="380"/>
      <c r="G86" s="380"/>
      <c r="H86" s="380"/>
      <c r="I86" s="381"/>
      <c r="J86" s="317"/>
      <c r="K86" s="320"/>
      <c r="L86" s="317"/>
      <c r="M86" s="317"/>
      <c r="N86" s="317"/>
      <c r="O86" s="317"/>
      <c r="P86" s="321"/>
      <c r="Q86" s="317"/>
      <c r="R86" s="321"/>
      <c r="S86" s="321"/>
      <c r="T86" s="314"/>
    </row>
    <row r="87" spans="2:24" ht="12" customHeight="1" x14ac:dyDescent="0.2">
      <c r="B87" s="318"/>
      <c r="C87" s="317"/>
      <c r="D87" s="317"/>
      <c r="E87" s="317"/>
      <c r="F87" s="317"/>
      <c r="G87" s="317"/>
      <c r="H87" s="317"/>
      <c r="I87" s="317"/>
      <c r="J87" s="317"/>
      <c r="K87" s="317"/>
      <c r="L87" s="317"/>
      <c r="M87" s="317"/>
      <c r="N87" s="317"/>
      <c r="O87" s="317"/>
      <c r="P87" s="317"/>
      <c r="Q87" s="317"/>
      <c r="R87" s="317"/>
      <c r="S87" s="317"/>
      <c r="T87" s="314"/>
    </row>
    <row r="88" spans="2:24" s="334" customFormat="1" ht="18.75" customHeight="1" x14ac:dyDescent="0.2">
      <c r="B88" s="328"/>
      <c r="C88" s="322" t="s">
        <v>128</v>
      </c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70"/>
      <c r="P88" s="329" t="s">
        <v>129</v>
      </c>
      <c r="Q88" s="330"/>
      <c r="R88" s="331" t="s">
        <v>135</v>
      </c>
      <c r="S88" s="332"/>
      <c r="T88" s="333"/>
      <c r="V88" s="315"/>
      <c r="W88" s="315"/>
      <c r="X88" s="315"/>
    </row>
    <row r="89" spans="2:24" ht="6" customHeight="1" x14ac:dyDescent="0.2">
      <c r="B89" s="318"/>
      <c r="C89" s="317"/>
      <c r="D89" s="317"/>
      <c r="E89" s="317"/>
      <c r="F89" s="317"/>
      <c r="G89" s="317"/>
      <c r="H89" s="317"/>
      <c r="I89" s="317"/>
      <c r="J89" s="317"/>
      <c r="K89" s="317"/>
      <c r="L89" s="317"/>
      <c r="M89" s="317"/>
      <c r="N89" s="317"/>
      <c r="O89" s="317"/>
      <c r="P89" s="317"/>
      <c r="Q89" s="317"/>
      <c r="R89" s="317"/>
      <c r="S89" s="317"/>
      <c r="T89" s="314"/>
    </row>
    <row r="90" spans="2:24" ht="18.75" customHeight="1" x14ac:dyDescent="0.2">
      <c r="B90" s="318"/>
      <c r="C90" s="335" t="s">
        <v>136</v>
      </c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71"/>
      <c r="P90" s="336">
        <f>SUM(D90:O90)</f>
        <v>0</v>
      </c>
      <c r="Q90" s="317"/>
      <c r="R90" s="388"/>
      <c r="S90" s="389"/>
      <c r="T90" s="314"/>
    </row>
    <row r="91" spans="2:24" ht="18.75" customHeight="1" x14ac:dyDescent="0.2">
      <c r="B91" s="318"/>
      <c r="C91" s="335" t="s">
        <v>137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1"/>
      <c r="P91" s="336">
        <f>SUM(D91:O91)</f>
        <v>0</v>
      </c>
      <c r="Q91" s="317"/>
      <c r="R91" s="388"/>
      <c r="S91" s="389"/>
      <c r="T91" s="314"/>
    </row>
    <row r="92" spans="2:24" ht="18.75" customHeight="1" x14ac:dyDescent="0.2">
      <c r="B92" s="318"/>
      <c r="C92" s="131" t="s">
        <v>138</v>
      </c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71"/>
      <c r="P92" s="336">
        <f>SUM(D92:O92)</f>
        <v>0</v>
      </c>
      <c r="Q92" s="317"/>
      <c r="R92" s="388"/>
      <c r="S92" s="389"/>
      <c r="T92" s="314"/>
    </row>
    <row r="93" spans="2:24" ht="18.75" customHeight="1" x14ac:dyDescent="0.2">
      <c r="B93" s="318"/>
      <c r="C93" s="92" t="s">
        <v>139</v>
      </c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71"/>
      <c r="P93" s="336">
        <f>SUM(D93:O93)</f>
        <v>0</v>
      </c>
      <c r="Q93" s="317"/>
      <c r="R93" s="388"/>
      <c r="S93" s="389"/>
      <c r="T93" s="314"/>
    </row>
    <row r="94" spans="2:24" ht="18.75" customHeight="1" x14ac:dyDescent="0.2">
      <c r="B94" s="318"/>
      <c r="C94" s="92" t="s">
        <v>140</v>
      </c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71"/>
      <c r="P94" s="336">
        <f>SUM(D94:O94)</f>
        <v>0</v>
      </c>
      <c r="Q94" s="317"/>
      <c r="R94" s="388"/>
      <c r="S94" s="389"/>
      <c r="T94" s="314"/>
    </row>
    <row r="95" spans="2:24" ht="18.75" customHeight="1" x14ac:dyDescent="0.2">
      <c r="B95" s="318"/>
      <c r="C95" s="92" t="s">
        <v>141</v>
      </c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71"/>
      <c r="P95" s="336">
        <f>SUM(D95:O95)</f>
        <v>0</v>
      </c>
      <c r="Q95" s="317"/>
      <c r="R95" s="388"/>
      <c r="S95" s="389"/>
      <c r="T95" s="314"/>
    </row>
    <row r="96" spans="2:24" ht="18.75" customHeight="1" x14ac:dyDescent="0.2">
      <c r="B96" s="318"/>
      <c r="C96" s="92" t="s">
        <v>142</v>
      </c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71"/>
      <c r="P96" s="336">
        <f>SUM(D96:O96)</f>
        <v>0</v>
      </c>
      <c r="Q96" s="317"/>
      <c r="R96" s="388"/>
      <c r="S96" s="389"/>
      <c r="T96" s="314"/>
    </row>
    <row r="97" spans="2:20" ht="18.75" customHeight="1" x14ac:dyDescent="0.2">
      <c r="B97" s="318"/>
      <c r="C97" s="92" t="s">
        <v>143</v>
      </c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71"/>
      <c r="P97" s="336">
        <f>SUM(D97:O97)</f>
        <v>0</v>
      </c>
      <c r="Q97" s="317"/>
      <c r="R97" s="388"/>
      <c r="S97" s="389"/>
      <c r="T97" s="314"/>
    </row>
    <row r="98" spans="2:20" ht="18.75" customHeight="1" x14ac:dyDescent="0.2">
      <c r="B98" s="318"/>
      <c r="C98" s="92" t="s">
        <v>144</v>
      </c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71"/>
      <c r="P98" s="336">
        <f>SUM(D98:O98)</f>
        <v>0</v>
      </c>
      <c r="Q98" s="317"/>
      <c r="R98" s="388"/>
      <c r="S98" s="389"/>
      <c r="T98" s="314"/>
    </row>
    <row r="99" spans="2:20" ht="18.75" customHeight="1" x14ac:dyDescent="0.2">
      <c r="B99" s="318"/>
      <c r="C99" s="92" t="s">
        <v>145</v>
      </c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71"/>
      <c r="P99" s="336">
        <f>SUM(D99:O99)</f>
        <v>0</v>
      </c>
      <c r="Q99" s="317"/>
      <c r="R99" s="388"/>
      <c r="S99" s="389"/>
      <c r="T99" s="314"/>
    </row>
    <row r="100" spans="2:20" ht="18.75" customHeight="1" x14ac:dyDescent="0.2">
      <c r="B100" s="318"/>
      <c r="C100" s="322" t="s">
        <v>146</v>
      </c>
      <c r="D100" s="337">
        <f t="shared" ref="D100:O100" si="3">SUBTOTAL(9,D90:D99)</f>
        <v>0</v>
      </c>
      <c r="E100" s="337">
        <f t="shared" si="3"/>
        <v>0</v>
      </c>
      <c r="F100" s="337">
        <f t="shared" si="3"/>
        <v>0</v>
      </c>
      <c r="G100" s="337">
        <f t="shared" si="3"/>
        <v>0</v>
      </c>
      <c r="H100" s="337">
        <f t="shared" si="3"/>
        <v>0</v>
      </c>
      <c r="I100" s="337">
        <f t="shared" si="3"/>
        <v>0</v>
      </c>
      <c r="J100" s="337">
        <f t="shared" si="3"/>
        <v>0</v>
      </c>
      <c r="K100" s="337">
        <f t="shared" si="3"/>
        <v>0</v>
      </c>
      <c r="L100" s="337">
        <f t="shared" si="3"/>
        <v>0</v>
      </c>
      <c r="M100" s="337">
        <f t="shared" si="3"/>
        <v>0</v>
      </c>
      <c r="N100" s="337">
        <f t="shared" si="3"/>
        <v>0</v>
      </c>
      <c r="O100" s="338">
        <f t="shared" si="3"/>
        <v>0</v>
      </c>
      <c r="P100" s="336">
        <f>SUM(D100:O100)</f>
        <v>0</v>
      </c>
      <c r="Q100" s="317"/>
      <c r="R100" s="388"/>
      <c r="S100" s="389"/>
      <c r="T100" s="314"/>
    </row>
    <row r="101" spans="2:20" ht="18.75" customHeight="1" x14ac:dyDescent="0.2">
      <c r="B101" s="318"/>
      <c r="C101" s="339" t="s">
        <v>147</v>
      </c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72"/>
      <c r="P101" s="336">
        <f>SUM(D101:O101)</f>
        <v>0</v>
      </c>
      <c r="Q101" s="317"/>
      <c r="R101" s="388"/>
      <c r="S101" s="389"/>
      <c r="T101" s="314"/>
    </row>
    <row r="102" spans="2:20" ht="18.75" customHeight="1" x14ac:dyDescent="0.2">
      <c r="B102" s="318"/>
      <c r="C102" s="339" t="s">
        <v>148</v>
      </c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72"/>
      <c r="P102" s="336">
        <f>SUM(D102:O102)</f>
        <v>0</v>
      </c>
      <c r="Q102" s="317"/>
      <c r="R102" s="388"/>
      <c r="S102" s="389"/>
      <c r="T102" s="314"/>
    </row>
    <row r="103" spans="2:20" ht="18.75" customHeight="1" x14ac:dyDescent="0.2">
      <c r="B103" s="318"/>
      <c r="C103" s="322" t="s">
        <v>149</v>
      </c>
      <c r="D103" s="337">
        <f t="shared" ref="D103:O103" si="4">SUBTOTAL(9,D101:D102)</f>
        <v>0</v>
      </c>
      <c r="E103" s="337">
        <f t="shared" si="4"/>
        <v>0</v>
      </c>
      <c r="F103" s="337">
        <f t="shared" si="4"/>
        <v>0</v>
      </c>
      <c r="G103" s="337">
        <f t="shared" si="4"/>
        <v>0</v>
      </c>
      <c r="H103" s="337">
        <f t="shared" si="4"/>
        <v>0</v>
      </c>
      <c r="I103" s="337">
        <f t="shared" si="4"/>
        <v>0</v>
      </c>
      <c r="J103" s="337">
        <f t="shared" si="4"/>
        <v>0</v>
      </c>
      <c r="K103" s="337">
        <f t="shared" si="4"/>
        <v>0</v>
      </c>
      <c r="L103" s="337">
        <f t="shared" si="4"/>
        <v>0</v>
      </c>
      <c r="M103" s="337">
        <f t="shared" si="4"/>
        <v>0</v>
      </c>
      <c r="N103" s="337">
        <f t="shared" si="4"/>
        <v>0</v>
      </c>
      <c r="O103" s="338">
        <f t="shared" si="4"/>
        <v>0</v>
      </c>
      <c r="P103" s="336">
        <f>SUM(D103:O103)</f>
        <v>0</v>
      </c>
      <c r="Q103" s="317"/>
      <c r="R103" s="388"/>
      <c r="S103" s="389"/>
      <c r="T103" s="314"/>
    </row>
    <row r="104" spans="2:20" ht="18.75" customHeight="1" x14ac:dyDescent="0.2">
      <c r="B104" s="318"/>
      <c r="C104" s="339" t="s">
        <v>150</v>
      </c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72"/>
      <c r="P104" s="336">
        <f>SUM(D104:O104)</f>
        <v>0</v>
      </c>
      <c r="Q104" s="317"/>
      <c r="R104" s="388"/>
      <c r="S104" s="389"/>
      <c r="T104" s="314"/>
    </row>
    <row r="105" spans="2:20" ht="18.75" customHeight="1" x14ac:dyDescent="0.2">
      <c r="B105" s="318"/>
      <c r="C105" s="339" t="s">
        <v>151</v>
      </c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72"/>
      <c r="P105" s="336">
        <f>SUM(D105:O105)</f>
        <v>0</v>
      </c>
      <c r="Q105" s="317"/>
      <c r="R105" s="388"/>
      <c r="S105" s="389"/>
      <c r="T105" s="314"/>
    </row>
    <row r="106" spans="2:20" ht="18.75" customHeight="1" x14ac:dyDescent="0.2">
      <c r="B106" s="318"/>
      <c r="C106" s="339" t="s">
        <v>152</v>
      </c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72"/>
      <c r="P106" s="336">
        <f>SUM(D106:O106)</f>
        <v>0</v>
      </c>
      <c r="Q106" s="317"/>
      <c r="R106" s="388"/>
      <c r="S106" s="389"/>
      <c r="T106" s="314"/>
    </row>
    <row r="107" spans="2:20" ht="18.75" customHeight="1" x14ac:dyDescent="0.2">
      <c r="B107" s="318"/>
      <c r="C107" s="339" t="s">
        <v>153</v>
      </c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72"/>
      <c r="P107" s="336">
        <f>SUM(D107:O107)</f>
        <v>0</v>
      </c>
      <c r="Q107" s="317"/>
      <c r="R107" s="388"/>
      <c r="S107" s="389"/>
      <c r="T107" s="314"/>
    </row>
    <row r="108" spans="2:20" ht="18.75" customHeight="1" x14ac:dyDescent="0.2">
      <c r="B108" s="318"/>
      <c r="C108" s="335" t="s">
        <v>154</v>
      </c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71"/>
      <c r="P108" s="336">
        <f>SUM(D108:O108)</f>
        <v>0</v>
      </c>
      <c r="Q108" s="317"/>
      <c r="R108" s="388"/>
      <c r="S108" s="389"/>
      <c r="T108" s="314"/>
    </row>
    <row r="109" spans="2:20" ht="18.75" customHeight="1" x14ac:dyDescent="0.2">
      <c r="B109" s="318"/>
      <c r="C109" s="97" t="s">
        <v>155</v>
      </c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71"/>
      <c r="P109" s="336">
        <f>SUM(D109:O109)</f>
        <v>0</v>
      </c>
      <c r="Q109" s="317"/>
      <c r="R109" s="388"/>
      <c r="S109" s="389"/>
      <c r="T109" s="314"/>
    </row>
    <row r="110" spans="2:20" ht="18.75" customHeight="1" x14ac:dyDescent="0.2">
      <c r="B110" s="318"/>
      <c r="C110" s="98" t="s">
        <v>156</v>
      </c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73"/>
      <c r="P110" s="340">
        <f>SUM(D110:O110)</f>
        <v>0</v>
      </c>
      <c r="Q110" s="317"/>
      <c r="R110" s="388"/>
      <c r="S110" s="389"/>
      <c r="T110" s="314"/>
    </row>
    <row r="111" spans="2:20" ht="18.75" customHeight="1" x14ac:dyDescent="0.2">
      <c r="B111" s="318"/>
      <c r="C111" s="341" t="s">
        <v>157</v>
      </c>
      <c r="D111" s="342">
        <f t="shared" ref="D111:O111" si="5">SUBTOTAL(9,D90:D110)</f>
        <v>0</v>
      </c>
      <c r="E111" s="342">
        <f t="shared" si="5"/>
        <v>0</v>
      </c>
      <c r="F111" s="342">
        <f t="shared" si="5"/>
        <v>0</v>
      </c>
      <c r="G111" s="342">
        <f t="shared" si="5"/>
        <v>0</v>
      </c>
      <c r="H111" s="342">
        <f t="shared" si="5"/>
        <v>0</v>
      </c>
      <c r="I111" s="342">
        <f t="shared" si="5"/>
        <v>0</v>
      </c>
      <c r="J111" s="342">
        <f t="shared" si="5"/>
        <v>0</v>
      </c>
      <c r="K111" s="342">
        <f t="shared" si="5"/>
        <v>0</v>
      </c>
      <c r="L111" s="342">
        <f t="shared" si="5"/>
        <v>0</v>
      </c>
      <c r="M111" s="342">
        <f t="shared" si="5"/>
        <v>0</v>
      </c>
      <c r="N111" s="342">
        <f t="shared" si="5"/>
        <v>0</v>
      </c>
      <c r="O111" s="343">
        <f t="shared" si="5"/>
        <v>0</v>
      </c>
      <c r="P111" s="344">
        <f>SUM(D111:O111)</f>
        <v>0</v>
      </c>
      <c r="Q111" s="317"/>
      <c r="R111" s="150"/>
      <c r="S111" s="151"/>
      <c r="T111" s="314"/>
    </row>
    <row r="112" spans="2:20" ht="6" customHeight="1" x14ac:dyDescent="0.2">
      <c r="B112" s="318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45"/>
      <c r="S112" s="345"/>
      <c r="T112" s="314"/>
    </row>
    <row r="113" spans="2:24" ht="18.75" customHeight="1" x14ac:dyDescent="0.2">
      <c r="B113" s="346"/>
      <c r="C113" s="335" t="s">
        <v>158</v>
      </c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74"/>
      <c r="P113" s="347">
        <f>SUM(D113:O113)</f>
        <v>0</v>
      </c>
      <c r="Q113" s="317"/>
      <c r="R113" s="388"/>
      <c r="S113" s="389"/>
      <c r="T113" s="314"/>
    </row>
    <row r="114" spans="2:24" ht="18.75" customHeight="1" x14ac:dyDescent="0.2">
      <c r="B114" s="346"/>
      <c r="C114" s="335" t="s">
        <v>159</v>
      </c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9"/>
      <c r="O114" s="75"/>
      <c r="P114" s="348">
        <f>SUM(D114:O114)</f>
        <v>0</v>
      </c>
      <c r="Q114" s="317"/>
      <c r="R114" s="388"/>
      <c r="S114" s="389"/>
      <c r="T114" s="314"/>
    </row>
    <row r="115" spans="2:24" s="334" customFormat="1" ht="18.75" customHeight="1" x14ac:dyDescent="0.2">
      <c r="B115" s="328"/>
      <c r="C115" s="317"/>
      <c r="D115" s="317"/>
      <c r="E115" s="317"/>
      <c r="F115" s="317"/>
      <c r="G115" s="317"/>
      <c r="H115" s="317"/>
      <c r="I115" s="317"/>
      <c r="J115" s="317"/>
      <c r="K115" s="317"/>
      <c r="L115" s="317"/>
      <c r="M115" s="317"/>
      <c r="N115" s="349" t="s">
        <v>160</v>
      </c>
      <c r="O115" s="349"/>
      <c r="P115" s="350">
        <f>ROUND(IF(P113*P114=0,0,P111/P113*P114),2)</f>
        <v>0</v>
      </c>
      <c r="Q115" s="330"/>
      <c r="R115" s="388"/>
      <c r="S115" s="389"/>
      <c r="T115" s="333"/>
    </row>
    <row r="116" spans="2:24" ht="30" customHeight="1" x14ac:dyDescent="0.2">
      <c r="B116" s="314"/>
      <c r="C116" s="317"/>
      <c r="D116" s="317"/>
      <c r="E116" s="317"/>
      <c r="F116" s="317"/>
      <c r="G116" s="317"/>
      <c r="H116" s="317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  <c r="S116" s="317"/>
      <c r="T116" s="314"/>
    </row>
    <row r="117" spans="2:24" ht="18.75" customHeight="1" x14ac:dyDescent="0.2">
      <c r="B117" s="318"/>
      <c r="C117" s="319" t="s">
        <v>124</v>
      </c>
      <c r="D117" s="382"/>
      <c r="E117" s="383"/>
      <c r="F117" s="383"/>
      <c r="G117" s="383"/>
      <c r="H117" s="383"/>
      <c r="I117" s="384"/>
      <c r="J117" s="317"/>
      <c r="K117" s="317"/>
      <c r="L117" s="320"/>
      <c r="M117" s="317"/>
      <c r="N117" s="317"/>
      <c r="O117" s="317"/>
      <c r="P117" s="321"/>
      <c r="Q117" s="317"/>
      <c r="R117" s="321"/>
      <c r="S117" s="321"/>
      <c r="T117" s="314"/>
    </row>
    <row r="118" spans="2:24" ht="18.75" customHeight="1" x14ac:dyDescent="0.2">
      <c r="B118" s="318"/>
      <c r="C118" s="322" t="s">
        <v>125</v>
      </c>
      <c r="D118" s="382"/>
      <c r="E118" s="383"/>
      <c r="F118" s="383"/>
      <c r="G118" s="383"/>
      <c r="H118" s="383"/>
      <c r="I118" s="384"/>
      <c r="J118" s="317"/>
      <c r="K118" s="320"/>
      <c r="L118" s="317"/>
      <c r="M118" s="317"/>
      <c r="N118" s="317"/>
      <c r="O118" s="317"/>
      <c r="P118" s="321"/>
      <c r="Q118" s="317"/>
      <c r="R118" s="321"/>
      <c r="S118" s="321"/>
      <c r="T118" s="314"/>
    </row>
    <row r="119" spans="2:24" ht="18.75" customHeight="1" x14ac:dyDescent="0.2">
      <c r="B119" s="318"/>
      <c r="C119" s="322" t="s">
        <v>7</v>
      </c>
      <c r="D119" s="382"/>
      <c r="E119" s="383"/>
      <c r="F119" s="383"/>
      <c r="G119" s="383"/>
      <c r="H119" s="383"/>
      <c r="I119" s="384"/>
      <c r="J119" s="317"/>
      <c r="K119" s="317"/>
      <c r="L119" s="320"/>
      <c r="M119" s="317"/>
      <c r="N119" s="317"/>
      <c r="O119" s="317"/>
      <c r="P119" s="321"/>
      <c r="Q119" s="317"/>
      <c r="R119" s="323" t="s">
        <v>126</v>
      </c>
      <c r="S119" s="324"/>
      <c r="T119" s="314"/>
    </row>
    <row r="120" spans="2:24" ht="18.75" customHeight="1" x14ac:dyDescent="0.2">
      <c r="B120" s="318"/>
      <c r="C120" s="322" t="s">
        <v>127</v>
      </c>
      <c r="D120" s="382"/>
      <c r="E120" s="383"/>
      <c r="F120" s="383"/>
      <c r="G120" s="383"/>
      <c r="H120" s="383"/>
      <c r="I120" s="384"/>
      <c r="J120" s="317"/>
      <c r="K120" s="317"/>
      <c r="L120" s="320"/>
      <c r="M120" s="317"/>
      <c r="N120" s="317"/>
      <c r="O120" s="317"/>
      <c r="P120" s="321"/>
      <c r="Q120" s="317"/>
      <c r="R120" s="325" t="s">
        <v>130</v>
      </c>
      <c r="S120" s="63"/>
      <c r="T120" s="314"/>
    </row>
    <row r="121" spans="2:24" ht="18.75" customHeight="1" x14ac:dyDescent="0.2">
      <c r="B121" s="318"/>
      <c r="C121" s="322" t="s">
        <v>131</v>
      </c>
      <c r="D121" s="382"/>
      <c r="E121" s="383"/>
      <c r="F121" s="383"/>
      <c r="G121" s="383"/>
      <c r="H121" s="383"/>
      <c r="I121" s="384"/>
      <c r="J121" s="317"/>
      <c r="K121" s="317"/>
      <c r="L121" s="320"/>
      <c r="M121" s="317"/>
      <c r="N121" s="317"/>
      <c r="O121" s="317"/>
      <c r="P121" s="321"/>
      <c r="Q121" s="317"/>
      <c r="R121" s="325" t="s">
        <v>132</v>
      </c>
      <c r="S121" s="63"/>
      <c r="T121" s="314"/>
    </row>
    <row r="122" spans="2:24" ht="18.75" customHeight="1" x14ac:dyDescent="0.2">
      <c r="B122" s="318"/>
      <c r="C122" s="322" t="s">
        <v>122</v>
      </c>
      <c r="D122" s="385"/>
      <c r="E122" s="386"/>
      <c r="F122" s="386"/>
      <c r="G122" s="386"/>
      <c r="H122" s="386"/>
      <c r="I122" s="387"/>
      <c r="J122" s="317"/>
      <c r="K122" s="320"/>
      <c r="L122" s="317"/>
      <c r="M122" s="317"/>
      <c r="N122" s="317"/>
      <c r="O122" s="317"/>
      <c r="P122" s="321"/>
      <c r="Q122" s="317"/>
      <c r="R122" s="326" t="s">
        <v>133</v>
      </c>
      <c r="S122" s="63"/>
      <c r="T122" s="314"/>
    </row>
    <row r="123" spans="2:24" ht="18.75" customHeight="1" x14ac:dyDescent="0.2">
      <c r="B123" s="327"/>
      <c r="C123" s="322" t="s">
        <v>134</v>
      </c>
      <c r="D123" s="379"/>
      <c r="E123" s="380"/>
      <c r="F123" s="380"/>
      <c r="G123" s="380"/>
      <c r="H123" s="380"/>
      <c r="I123" s="381"/>
      <c r="J123" s="317"/>
      <c r="K123" s="320"/>
      <c r="L123" s="317"/>
      <c r="M123" s="317"/>
      <c r="N123" s="317"/>
      <c r="O123" s="317"/>
      <c r="P123" s="321"/>
      <c r="Q123" s="317"/>
      <c r="R123" s="321"/>
      <c r="S123" s="321"/>
      <c r="T123" s="314"/>
    </row>
    <row r="124" spans="2:24" ht="12" customHeight="1" x14ac:dyDescent="0.2">
      <c r="B124" s="318"/>
      <c r="C124" s="317"/>
      <c r="D124" s="317"/>
      <c r="E124" s="317"/>
      <c r="F124" s="317"/>
      <c r="G124" s="317"/>
      <c r="H124" s="317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  <c r="S124" s="317"/>
      <c r="T124" s="314"/>
    </row>
    <row r="125" spans="2:24" s="334" customFormat="1" ht="18.75" customHeight="1" x14ac:dyDescent="0.2">
      <c r="B125" s="328"/>
      <c r="C125" s="322" t="s">
        <v>128</v>
      </c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70"/>
      <c r="P125" s="329" t="s">
        <v>129</v>
      </c>
      <c r="Q125" s="330"/>
      <c r="R125" s="331" t="s">
        <v>135</v>
      </c>
      <c r="S125" s="332"/>
      <c r="T125" s="333"/>
      <c r="V125" s="315"/>
      <c r="W125" s="315"/>
      <c r="X125" s="315"/>
    </row>
    <row r="126" spans="2:24" ht="6" customHeight="1" x14ac:dyDescent="0.2">
      <c r="B126" s="318"/>
      <c r="C126" s="317"/>
      <c r="D126" s="317"/>
      <c r="E126" s="317"/>
      <c r="F126" s="317"/>
      <c r="G126" s="317"/>
      <c r="H126" s="317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  <c r="S126" s="317"/>
      <c r="T126" s="314"/>
    </row>
    <row r="127" spans="2:24" ht="18.75" customHeight="1" x14ac:dyDescent="0.2">
      <c r="B127" s="318"/>
      <c r="C127" s="335" t="s">
        <v>136</v>
      </c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71"/>
      <c r="P127" s="336">
        <f>SUM(D127:O127)</f>
        <v>0</v>
      </c>
      <c r="Q127" s="317"/>
      <c r="R127" s="388"/>
      <c r="S127" s="389"/>
      <c r="T127" s="314"/>
    </row>
    <row r="128" spans="2:24" ht="18.75" customHeight="1" x14ac:dyDescent="0.2">
      <c r="B128" s="318"/>
      <c r="C128" s="335" t="s">
        <v>137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1"/>
      <c r="P128" s="336">
        <f>SUM(D128:O128)</f>
        <v>0</v>
      </c>
      <c r="Q128" s="317"/>
      <c r="R128" s="388"/>
      <c r="S128" s="389"/>
      <c r="T128" s="314"/>
    </row>
    <row r="129" spans="2:20" ht="18.75" customHeight="1" x14ac:dyDescent="0.2">
      <c r="B129" s="318"/>
      <c r="C129" s="131" t="s">
        <v>138</v>
      </c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71"/>
      <c r="P129" s="336">
        <f>SUM(D129:O129)</f>
        <v>0</v>
      </c>
      <c r="Q129" s="317"/>
      <c r="R129" s="388"/>
      <c r="S129" s="389"/>
      <c r="T129" s="314"/>
    </row>
    <row r="130" spans="2:20" ht="18.75" customHeight="1" x14ac:dyDescent="0.2">
      <c r="B130" s="318"/>
      <c r="C130" s="92" t="s">
        <v>139</v>
      </c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71"/>
      <c r="P130" s="336">
        <f>SUM(D130:O130)</f>
        <v>0</v>
      </c>
      <c r="Q130" s="317"/>
      <c r="R130" s="388"/>
      <c r="S130" s="389"/>
      <c r="T130" s="314"/>
    </row>
    <row r="131" spans="2:20" ht="18.75" customHeight="1" x14ac:dyDescent="0.2">
      <c r="B131" s="318"/>
      <c r="C131" s="92" t="s">
        <v>140</v>
      </c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71"/>
      <c r="P131" s="336">
        <f>SUM(D131:O131)</f>
        <v>0</v>
      </c>
      <c r="Q131" s="317"/>
      <c r="R131" s="388"/>
      <c r="S131" s="389"/>
      <c r="T131" s="314"/>
    </row>
    <row r="132" spans="2:20" ht="18.75" customHeight="1" x14ac:dyDescent="0.2">
      <c r="B132" s="318"/>
      <c r="C132" s="92" t="s">
        <v>141</v>
      </c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71"/>
      <c r="P132" s="336">
        <f>SUM(D132:O132)</f>
        <v>0</v>
      </c>
      <c r="Q132" s="317"/>
      <c r="R132" s="388"/>
      <c r="S132" s="389"/>
      <c r="T132" s="314"/>
    </row>
    <row r="133" spans="2:20" ht="18.75" customHeight="1" x14ac:dyDescent="0.2">
      <c r="B133" s="318"/>
      <c r="C133" s="92" t="s">
        <v>142</v>
      </c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71"/>
      <c r="P133" s="336">
        <f>SUM(D133:O133)</f>
        <v>0</v>
      </c>
      <c r="Q133" s="317"/>
      <c r="R133" s="388"/>
      <c r="S133" s="389"/>
      <c r="T133" s="314"/>
    </row>
    <row r="134" spans="2:20" ht="18.75" customHeight="1" x14ac:dyDescent="0.2">
      <c r="B134" s="318"/>
      <c r="C134" s="92" t="s">
        <v>143</v>
      </c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71"/>
      <c r="P134" s="336">
        <f>SUM(D134:O134)</f>
        <v>0</v>
      </c>
      <c r="Q134" s="317"/>
      <c r="R134" s="388"/>
      <c r="S134" s="389"/>
      <c r="T134" s="314"/>
    </row>
    <row r="135" spans="2:20" ht="18.75" customHeight="1" x14ac:dyDescent="0.2">
      <c r="B135" s="318"/>
      <c r="C135" s="92" t="s">
        <v>144</v>
      </c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71"/>
      <c r="P135" s="336">
        <f>SUM(D135:O135)</f>
        <v>0</v>
      </c>
      <c r="Q135" s="317"/>
      <c r="R135" s="388"/>
      <c r="S135" s="389"/>
      <c r="T135" s="314"/>
    </row>
    <row r="136" spans="2:20" ht="18.75" customHeight="1" x14ac:dyDescent="0.2">
      <c r="B136" s="318"/>
      <c r="C136" s="92" t="s">
        <v>145</v>
      </c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71"/>
      <c r="P136" s="336">
        <f>SUM(D136:O136)</f>
        <v>0</v>
      </c>
      <c r="Q136" s="317"/>
      <c r="R136" s="388"/>
      <c r="S136" s="389"/>
      <c r="T136" s="314"/>
    </row>
    <row r="137" spans="2:20" ht="18.75" customHeight="1" x14ac:dyDescent="0.2">
      <c r="B137" s="318"/>
      <c r="C137" s="322" t="s">
        <v>146</v>
      </c>
      <c r="D137" s="337">
        <f t="shared" ref="D137:O137" si="6">SUBTOTAL(9,D127:D136)</f>
        <v>0</v>
      </c>
      <c r="E137" s="337">
        <f t="shared" si="6"/>
        <v>0</v>
      </c>
      <c r="F137" s="337">
        <f t="shared" si="6"/>
        <v>0</v>
      </c>
      <c r="G137" s="337">
        <f t="shared" si="6"/>
        <v>0</v>
      </c>
      <c r="H137" s="337">
        <f t="shared" si="6"/>
        <v>0</v>
      </c>
      <c r="I137" s="337">
        <f t="shared" si="6"/>
        <v>0</v>
      </c>
      <c r="J137" s="337">
        <f t="shared" si="6"/>
        <v>0</v>
      </c>
      <c r="K137" s="337">
        <f t="shared" si="6"/>
        <v>0</v>
      </c>
      <c r="L137" s="337">
        <f t="shared" si="6"/>
        <v>0</v>
      </c>
      <c r="M137" s="337">
        <f t="shared" si="6"/>
        <v>0</v>
      </c>
      <c r="N137" s="337">
        <f t="shared" si="6"/>
        <v>0</v>
      </c>
      <c r="O137" s="338">
        <f t="shared" si="6"/>
        <v>0</v>
      </c>
      <c r="P137" s="336">
        <f>SUM(D137:O137)</f>
        <v>0</v>
      </c>
      <c r="Q137" s="317"/>
      <c r="R137" s="388"/>
      <c r="S137" s="389"/>
      <c r="T137" s="314"/>
    </row>
    <row r="138" spans="2:20" ht="18.75" customHeight="1" x14ac:dyDescent="0.2">
      <c r="B138" s="318"/>
      <c r="C138" s="339" t="s">
        <v>147</v>
      </c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72"/>
      <c r="P138" s="336">
        <f>SUM(D138:O138)</f>
        <v>0</v>
      </c>
      <c r="Q138" s="317"/>
      <c r="R138" s="388"/>
      <c r="S138" s="389"/>
      <c r="T138" s="314"/>
    </row>
    <row r="139" spans="2:20" ht="18.75" customHeight="1" x14ac:dyDescent="0.2">
      <c r="B139" s="318"/>
      <c r="C139" s="339" t="s">
        <v>148</v>
      </c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72"/>
      <c r="P139" s="336">
        <f>SUM(D139:O139)</f>
        <v>0</v>
      </c>
      <c r="Q139" s="317"/>
      <c r="R139" s="388"/>
      <c r="S139" s="389"/>
      <c r="T139" s="314"/>
    </row>
    <row r="140" spans="2:20" ht="18.75" customHeight="1" x14ac:dyDescent="0.2">
      <c r="B140" s="318"/>
      <c r="C140" s="322" t="s">
        <v>149</v>
      </c>
      <c r="D140" s="337">
        <f t="shared" ref="D140:O140" si="7">SUBTOTAL(9,D138:D139)</f>
        <v>0</v>
      </c>
      <c r="E140" s="337">
        <f t="shared" si="7"/>
        <v>0</v>
      </c>
      <c r="F140" s="337">
        <f t="shared" si="7"/>
        <v>0</v>
      </c>
      <c r="G140" s="337">
        <f t="shared" si="7"/>
        <v>0</v>
      </c>
      <c r="H140" s="337">
        <f t="shared" si="7"/>
        <v>0</v>
      </c>
      <c r="I140" s="337">
        <f t="shared" si="7"/>
        <v>0</v>
      </c>
      <c r="J140" s="337">
        <f t="shared" si="7"/>
        <v>0</v>
      </c>
      <c r="K140" s="337">
        <f t="shared" si="7"/>
        <v>0</v>
      </c>
      <c r="L140" s="337">
        <f t="shared" si="7"/>
        <v>0</v>
      </c>
      <c r="M140" s="337">
        <f t="shared" si="7"/>
        <v>0</v>
      </c>
      <c r="N140" s="337">
        <f t="shared" si="7"/>
        <v>0</v>
      </c>
      <c r="O140" s="338">
        <f t="shared" si="7"/>
        <v>0</v>
      </c>
      <c r="P140" s="336">
        <f>SUM(D140:O140)</f>
        <v>0</v>
      </c>
      <c r="Q140" s="317"/>
      <c r="R140" s="388"/>
      <c r="S140" s="389"/>
      <c r="T140" s="314"/>
    </row>
    <row r="141" spans="2:20" ht="18.75" customHeight="1" x14ac:dyDescent="0.2">
      <c r="B141" s="318"/>
      <c r="C141" s="339" t="s">
        <v>150</v>
      </c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72"/>
      <c r="P141" s="336">
        <f>SUM(D141:O141)</f>
        <v>0</v>
      </c>
      <c r="Q141" s="317"/>
      <c r="R141" s="388"/>
      <c r="S141" s="389"/>
      <c r="T141" s="314"/>
    </row>
    <row r="142" spans="2:20" ht="18.75" customHeight="1" x14ac:dyDescent="0.2">
      <c r="B142" s="318"/>
      <c r="C142" s="339" t="s">
        <v>151</v>
      </c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72"/>
      <c r="P142" s="336">
        <f>SUM(D142:O142)</f>
        <v>0</v>
      </c>
      <c r="Q142" s="317"/>
      <c r="R142" s="388"/>
      <c r="S142" s="389"/>
      <c r="T142" s="314"/>
    </row>
    <row r="143" spans="2:20" ht="18.75" customHeight="1" x14ac:dyDescent="0.2">
      <c r="B143" s="318"/>
      <c r="C143" s="339" t="s">
        <v>152</v>
      </c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72"/>
      <c r="P143" s="336">
        <f>SUM(D143:O143)</f>
        <v>0</v>
      </c>
      <c r="Q143" s="317"/>
      <c r="R143" s="388"/>
      <c r="S143" s="389"/>
      <c r="T143" s="314"/>
    </row>
    <row r="144" spans="2:20" ht="18.75" customHeight="1" x14ac:dyDescent="0.2">
      <c r="B144" s="318"/>
      <c r="C144" s="339" t="s">
        <v>153</v>
      </c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72"/>
      <c r="P144" s="336">
        <f>SUM(D144:O144)</f>
        <v>0</v>
      </c>
      <c r="Q144" s="317"/>
      <c r="R144" s="388"/>
      <c r="S144" s="389"/>
      <c r="T144" s="314"/>
    </row>
    <row r="145" spans="2:20" ht="18.75" customHeight="1" x14ac:dyDescent="0.2">
      <c r="B145" s="318"/>
      <c r="C145" s="335" t="s">
        <v>154</v>
      </c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71"/>
      <c r="P145" s="336">
        <f>SUM(D145:O145)</f>
        <v>0</v>
      </c>
      <c r="Q145" s="317"/>
      <c r="R145" s="388"/>
      <c r="S145" s="389"/>
      <c r="T145" s="314"/>
    </row>
    <row r="146" spans="2:20" ht="18.75" customHeight="1" x14ac:dyDescent="0.2">
      <c r="B146" s="318"/>
      <c r="C146" s="97" t="s">
        <v>155</v>
      </c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71"/>
      <c r="P146" s="336">
        <f>SUM(D146:O146)</f>
        <v>0</v>
      </c>
      <c r="Q146" s="317"/>
      <c r="R146" s="388"/>
      <c r="S146" s="389"/>
      <c r="T146" s="314"/>
    </row>
    <row r="147" spans="2:20" ht="18.75" customHeight="1" x14ac:dyDescent="0.2">
      <c r="B147" s="318"/>
      <c r="C147" s="98" t="s">
        <v>156</v>
      </c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73"/>
      <c r="P147" s="340">
        <f>SUM(D147:O147)</f>
        <v>0</v>
      </c>
      <c r="Q147" s="317"/>
      <c r="R147" s="388"/>
      <c r="S147" s="389"/>
      <c r="T147" s="314"/>
    </row>
    <row r="148" spans="2:20" ht="18.75" customHeight="1" x14ac:dyDescent="0.2">
      <c r="B148" s="318"/>
      <c r="C148" s="341" t="s">
        <v>157</v>
      </c>
      <c r="D148" s="342">
        <f t="shared" ref="D148:O148" si="8">SUBTOTAL(9,D127:D147)</f>
        <v>0</v>
      </c>
      <c r="E148" s="342">
        <f t="shared" si="8"/>
        <v>0</v>
      </c>
      <c r="F148" s="342">
        <f t="shared" si="8"/>
        <v>0</v>
      </c>
      <c r="G148" s="342">
        <f t="shared" si="8"/>
        <v>0</v>
      </c>
      <c r="H148" s="342">
        <f t="shared" si="8"/>
        <v>0</v>
      </c>
      <c r="I148" s="342">
        <f t="shared" si="8"/>
        <v>0</v>
      </c>
      <c r="J148" s="342">
        <f t="shared" si="8"/>
        <v>0</v>
      </c>
      <c r="K148" s="342">
        <f t="shared" si="8"/>
        <v>0</v>
      </c>
      <c r="L148" s="342">
        <f t="shared" si="8"/>
        <v>0</v>
      </c>
      <c r="M148" s="342">
        <f t="shared" si="8"/>
        <v>0</v>
      </c>
      <c r="N148" s="342">
        <f t="shared" si="8"/>
        <v>0</v>
      </c>
      <c r="O148" s="343">
        <f t="shared" si="8"/>
        <v>0</v>
      </c>
      <c r="P148" s="344">
        <f>SUM(D148:O148)</f>
        <v>0</v>
      </c>
      <c r="Q148" s="317"/>
      <c r="R148" s="150"/>
      <c r="S148" s="151"/>
      <c r="T148" s="314"/>
    </row>
    <row r="149" spans="2:20" ht="6" customHeight="1" x14ac:dyDescent="0.2">
      <c r="B149" s="318"/>
      <c r="C149" s="317"/>
      <c r="D149" s="317"/>
      <c r="E149" s="317"/>
      <c r="F149" s="317"/>
      <c r="G149" s="317"/>
      <c r="H149" s="317"/>
      <c r="I149" s="317"/>
      <c r="J149" s="317"/>
      <c r="K149" s="317"/>
      <c r="L149" s="317"/>
      <c r="M149" s="317"/>
      <c r="N149" s="317"/>
      <c r="O149" s="317"/>
      <c r="P149" s="317"/>
      <c r="Q149" s="317"/>
      <c r="R149" s="345"/>
      <c r="S149" s="345"/>
      <c r="T149" s="314"/>
    </row>
    <row r="150" spans="2:20" ht="18.75" customHeight="1" x14ac:dyDescent="0.2">
      <c r="B150" s="346"/>
      <c r="C150" s="335" t="s">
        <v>158</v>
      </c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74"/>
      <c r="P150" s="347">
        <f>SUM(D150:O150)</f>
        <v>0</v>
      </c>
      <c r="Q150" s="317"/>
      <c r="R150" s="388"/>
      <c r="S150" s="389"/>
      <c r="T150" s="314"/>
    </row>
    <row r="151" spans="2:20" ht="18.75" customHeight="1" x14ac:dyDescent="0.2">
      <c r="B151" s="346"/>
      <c r="C151" s="335" t="s">
        <v>159</v>
      </c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9"/>
      <c r="O151" s="75"/>
      <c r="P151" s="348">
        <f>SUM(D151:O151)</f>
        <v>0</v>
      </c>
      <c r="Q151" s="317"/>
      <c r="R151" s="388"/>
      <c r="S151" s="389"/>
      <c r="T151" s="314"/>
    </row>
    <row r="152" spans="2:20" s="334" customFormat="1" ht="18.75" customHeight="1" x14ac:dyDescent="0.2">
      <c r="B152" s="328"/>
      <c r="C152" s="317"/>
      <c r="D152" s="317"/>
      <c r="E152" s="317"/>
      <c r="F152" s="317"/>
      <c r="G152" s="317"/>
      <c r="H152" s="317"/>
      <c r="I152" s="317"/>
      <c r="J152" s="317"/>
      <c r="K152" s="317"/>
      <c r="L152" s="317"/>
      <c r="M152" s="317"/>
      <c r="N152" s="349" t="s">
        <v>160</v>
      </c>
      <c r="O152" s="349"/>
      <c r="P152" s="350">
        <f>ROUND(IF(P150*P151=0,0,P148/P150*P151),2)</f>
        <v>0</v>
      </c>
      <c r="Q152" s="330"/>
      <c r="R152" s="388"/>
      <c r="S152" s="389"/>
      <c r="T152" s="333"/>
    </row>
    <row r="153" spans="2:20" ht="30" customHeight="1" x14ac:dyDescent="0.2">
      <c r="B153" s="314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4"/>
    </row>
    <row r="154" spans="2:20" ht="18.75" customHeight="1" x14ac:dyDescent="0.2">
      <c r="B154" s="318"/>
      <c r="C154" s="319" t="s">
        <v>124</v>
      </c>
      <c r="D154" s="382"/>
      <c r="E154" s="383"/>
      <c r="F154" s="383"/>
      <c r="G154" s="383"/>
      <c r="H154" s="383"/>
      <c r="I154" s="384"/>
      <c r="J154" s="317"/>
      <c r="K154" s="317"/>
      <c r="L154" s="320"/>
      <c r="M154" s="317"/>
      <c r="N154" s="317"/>
      <c r="O154" s="317"/>
      <c r="P154" s="321"/>
      <c r="Q154" s="317"/>
      <c r="R154" s="321"/>
      <c r="S154" s="321"/>
      <c r="T154" s="314"/>
    </row>
    <row r="155" spans="2:20" ht="18.75" customHeight="1" x14ac:dyDescent="0.2">
      <c r="B155" s="318"/>
      <c r="C155" s="322" t="s">
        <v>125</v>
      </c>
      <c r="D155" s="382"/>
      <c r="E155" s="383"/>
      <c r="F155" s="383"/>
      <c r="G155" s="383"/>
      <c r="H155" s="383"/>
      <c r="I155" s="384"/>
      <c r="J155" s="317"/>
      <c r="K155" s="320"/>
      <c r="L155" s="317"/>
      <c r="M155" s="317"/>
      <c r="N155" s="317"/>
      <c r="O155" s="317"/>
      <c r="P155" s="321"/>
      <c r="Q155" s="317"/>
      <c r="R155" s="321"/>
      <c r="S155" s="321"/>
      <c r="T155" s="314"/>
    </row>
    <row r="156" spans="2:20" ht="18.75" customHeight="1" x14ac:dyDescent="0.2">
      <c r="B156" s="318"/>
      <c r="C156" s="322" t="s">
        <v>7</v>
      </c>
      <c r="D156" s="382"/>
      <c r="E156" s="383"/>
      <c r="F156" s="383"/>
      <c r="G156" s="383"/>
      <c r="H156" s="383"/>
      <c r="I156" s="384"/>
      <c r="J156" s="317"/>
      <c r="K156" s="317"/>
      <c r="L156" s="320"/>
      <c r="M156" s="317"/>
      <c r="N156" s="317"/>
      <c r="O156" s="317"/>
      <c r="P156" s="321"/>
      <c r="Q156" s="317"/>
      <c r="R156" s="323" t="s">
        <v>126</v>
      </c>
      <c r="S156" s="324"/>
      <c r="T156" s="314"/>
    </row>
    <row r="157" spans="2:20" ht="18.75" customHeight="1" x14ac:dyDescent="0.2">
      <c r="B157" s="318"/>
      <c r="C157" s="322" t="s">
        <v>127</v>
      </c>
      <c r="D157" s="382"/>
      <c r="E157" s="383"/>
      <c r="F157" s="383"/>
      <c r="G157" s="383"/>
      <c r="H157" s="383"/>
      <c r="I157" s="384"/>
      <c r="J157" s="317"/>
      <c r="K157" s="317"/>
      <c r="L157" s="320"/>
      <c r="M157" s="317"/>
      <c r="N157" s="317"/>
      <c r="O157" s="317"/>
      <c r="P157" s="321"/>
      <c r="Q157" s="317"/>
      <c r="R157" s="325" t="s">
        <v>130</v>
      </c>
      <c r="S157" s="63"/>
      <c r="T157" s="314"/>
    </row>
    <row r="158" spans="2:20" ht="18.75" customHeight="1" x14ac:dyDescent="0.2">
      <c r="B158" s="318"/>
      <c r="C158" s="322" t="s">
        <v>131</v>
      </c>
      <c r="D158" s="382"/>
      <c r="E158" s="383"/>
      <c r="F158" s="383"/>
      <c r="G158" s="383"/>
      <c r="H158" s="383"/>
      <c r="I158" s="384"/>
      <c r="J158" s="317"/>
      <c r="K158" s="317"/>
      <c r="L158" s="320"/>
      <c r="M158" s="317"/>
      <c r="N158" s="317"/>
      <c r="O158" s="317"/>
      <c r="P158" s="321"/>
      <c r="Q158" s="317"/>
      <c r="R158" s="325" t="s">
        <v>132</v>
      </c>
      <c r="S158" s="63"/>
      <c r="T158" s="314"/>
    </row>
    <row r="159" spans="2:20" ht="18.75" customHeight="1" x14ac:dyDescent="0.2">
      <c r="B159" s="318"/>
      <c r="C159" s="322" t="s">
        <v>122</v>
      </c>
      <c r="D159" s="385"/>
      <c r="E159" s="386"/>
      <c r="F159" s="386"/>
      <c r="G159" s="386"/>
      <c r="H159" s="386"/>
      <c r="I159" s="387"/>
      <c r="J159" s="317"/>
      <c r="K159" s="320"/>
      <c r="L159" s="317"/>
      <c r="M159" s="317"/>
      <c r="N159" s="317"/>
      <c r="O159" s="317"/>
      <c r="P159" s="321"/>
      <c r="Q159" s="317"/>
      <c r="R159" s="326" t="s">
        <v>133</v>
      </c>
      <c r="S159" s="63"/>
      <c r="T159" s="314"/>
    </row>
    <row r="160" spans="2:20" ht="18.75" customHeight="1" x14ac:dyDescent="0.2">
      <c r="B160" s="327"/>
      <c r="C160" s="322" t="s">
        <v>134</v>
      </c>
      <c r="D160" s="379"/>
      <c r="E160" s="380"/>
      <c r="F160" s="380"/>
      <c r="G160" s="380"/>
      <c r="H160" s="380"/>
      <c r="I160" s="381"/>
      <c r="J160" s="317"/>
      <c r="K160" s="320"/>
      <c r="L160" s="317"/>
      <c r="M160" s="317"/>
      <c r="N160" s="317"/>
      <c r="O160" s="317"/>
      <c r="P160" s="321"/>
      <c r="Q160" s="317"/>
      <c r="R160" s="321"/>
      <c r="S160" s="321"/>
      <c r="T160" s="314"/>
    </row>
    <row r="161" spans="2:24" ht="12" customHeight="1" x14ac:dyDescent="0.2">
      <c r="B161" s="318"/>
      <c r="C161" s="317"/>
      <c r="D161" s="317"/>
      <c r="E161" s="317"/>
      <c r="F161" s="317"/>
      <c r="G161" s="317"/>
      <c r="H161" s="317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4"/>
    </row>
    <row r="162" spans="2:24" s="334" customFormat="1" ht="18.75" customHeight="1" x14ac:dyDescent="0.2">
      <c r="B162" s="328"/>
      <c r="C162" s="322" t="s">
        <v>128</v>
      </c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70"/>
      <c r="P162" s="329" t="s">
        <v>129</v>
      </c>
      <c r="Q162" s="330"/>
      <c r="R162" s="331" t="s">
        <v>135</v>
      </c>
      <c r="S162" s="332"/>
      <c r="T162" s="333"/>
      <c r="V162" s="315"/>
      <c r="W162" s="315"/>
      <c r="X162" s="315"/>
    </row>
    <row r="163" spans="2:24" ht="6" customHeight="1" x14ac:dyDescent="0.2">
      <c r="B163" s="318"/>
      <c r="C163" s="317"/>
      <c r="D163" s="317"/>
      <c r="E163" s="317"/>
      <c r="F163" s="317"/>
      <c r="G163" s="317"/>
      <c r="H163" s="317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4"/>
    </row>
    <row r="164" spans="2:24" ht="18.75" customHeight="1" x14ac:dyDescent="0.2">
      <c r="B164" s="318"/>
      <c r="C164" s="335" t="s">
        <v>136</v>
      </c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71"/>
      <c r="P164" s="336">
        <f>SUM(D164:O164)</f>
        <v>0</v>
      </c>
      <c r="Q164" s="317"/>
      <c r="R164" s="388"/>
      <c r="S164" s="389"/>
      <c r="T164" s="314"/>
    </row>
    <row r="165" spans="2:24" ht="18.75" customHeight="1" x14ac:dyDescent="0.2">
      <c r="B165" s="318"/>
      <c r="C165" s="335" t="s">
        <v>137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1"/>
      <c r="P165" s="336">
        <f>SUM(D165:O165)</f>
        <v>0</v>
      </c>
      <c r="Q165" s="317"/>
      <c r="R165" s="388"/>
      <c r="S165" s="389"/>
      <c r="T165" s="314"/>
    </row>
    <row r="166" spans="2:24" ht="18.75" customHeight="1" x14ac:dyDescent="0.2">
      <c r="B166" s="318"/>
      <c r="C166" s="131" t="s">
        <v>138</v>
      </c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71"/>
      <c r="P166" s="336">
        <f>SUM(D166:O166)</f>
        <v>0</v>
      </c>
      <c r="Q166" s="317"/>
      <c r="R166" s="388"/>
      <c r="S166" s="389"/>
      <c r="T166" s="314"/>
    </row>
    <row r="167" spans="2:24" ht="18.75" customHeight="1" x14ac:dyDescent="0.2">
      <c r="B167" s="318"/>
      <c r="C167" s="92" t="s">
        <v>139</v>
      </c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71"/>
      <c r="P167" s="336">
        <f>SUM(D167:O167)</f>
        <v>0</v>
      </c>
      <c r="Q167" s="317"/>
      <c r="R167" s="388"/>
      <c r="S167" s="389"/>
      <c r="T167" s="314"/>
    </row>
    <row r="168" spans="2:24" ht="18.75" customHeight="1" x14ac:dyDescent="0.2">
      <c r="B168" s="318"/>
      <c r="C168" s="92" t="s">
        <v>140</v>
      </c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71"/>
      <c r="P168" s="336">
        <f>SUM(D168:O168)</f>
        <v>0</v>
      </c>
      <c r="Q168" s="317"/>
      <c r="R168" s="388"/>
      <c r="S168" s="389"/>
      <c r="T168" s="314"/>
    </row>
    <row r="169" spans="2:24" ht="18.75" customHeight="1" x14ac:dyDescent="0.2">
      <c r="B169" s="318"/>
      <c r="C169" s="92" t="s">
        <v>141</v>
      </c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71"/>
      <c r="P169" s="336">
        <f>SUM(D169:O169)</f>
        <v>0</v>
      </c>
      <c r="Q169" s="317"/>
      <c r="R169" s="388"/>
      <c r="S169" s="389"/>
      <c r="T169" s="314"/>
    </row>
    <row r="170" spans="2:24" ht="18.75" customHeight="1" x14ac:dyDescent="0.2">
      <c r="B170" s="318"/>
      <c r="C170" s="92" t="s">
        <v>142</v>
      </c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71"/>
      <c r="P170" s="336">
        <f>SUM(D170:O170)</f>
        <v>0</v>
      </c>
      <c r="Q170" s="317"/>
      <c r="R170" s="388"/>
      <c r="S170" s="389"/>
      <c r="T170" s="314"/>
    </row>
    <row r="171" spans="2:24" ht="18.75" customHeight="1" x14ac:dyDescent="0.2">
      <c r="B171" s="318"/>
      <c r="C171" s="92" t="s">
        <v>143</v>
      </c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71"/>
      <c r="P171" s="336">
        <f>SUM(D171:O171)</f>
        <v>0</v>
      </c>
      <c r="Q171" s="317"/>
      <c r="R171" s="388"/>
      <c r="S171" s="389"/>
      <c r="T171" s="314"/>
    </row>
    <row r="172" spans="2:24" ht="18.75" customHeight="1" x14ac:dyDescent="0.2">
      <c r="B172" s="318"/>
      <c r="C172" s="92" t="s">
        <v>144</v>
      </c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71"/>
      <c r="P172" s="336">
        <f>SUM(D172:O172)</f>
        <v>0</v>
      </c>
      <c r="Q172" s="317"/>
      <c r="R172" s="388"/>
      <c r="S172" s="389"/>
      <c r="T172" s="314"/>
    </row>
    <row r="173" spans="2:24" ht="18.75" customHeight="1" x14ac:dyDescent="0.2">
      <c r="B173" s="318"/>
      <c r="C173" s="92" t="s">
        <v>145</v>
      </c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71"/>
      <c r="P173" s="336">
        <f>SUM(D173:O173)</f>
        <v>0</v>
      </c>
      <c r="Q173" s="317"/>
      <c r="R173" s="388"/>
      <c r="S173" s="389"/>
      <c r="T173" s="314"/>
    </row>
    <row r="174" spans="2:24" ht="18.75" customHeight="1" x14ac:dyDescent="0.2">
      <c r="B174" s="318"/>
      <c r="C174" s="322" t="s">
        <v>146</v>
      </c>
      <c r="D174" s="337">
        <f t="shared" ref="D174:O174" si="9">SUBTOTAL(9,D164:D173)</f>
        <v>0</v>
      </c>
      <c r="E174" s="337">
        <f t="shared" si="9"/>
        <v>0</v>
      </c>
      <c r="F174" s="337">
        <f t="shared" si="9"/>
        <v>0</v>
      </c>
      <c r="G174" s="337">
        <f t="shared" si="9"/>
        <v>0</v>
      </c>
      <c r="H174" s="337">
        <f t="shared" si="9"/>
        <v>0</v>
      </c>
      <c r="I174" s="337">
        <f t="shared" si="9"/>
        <v>0</v>
      </c>
      <c r="J174" s="337">
        <f t="shared" si="9"/>
        <v>0</v>
      </c>
      <c r="K174" s="337">
        <f t="shared" si="9"/>
        <v>0</v>
      </c>
      <c r="L174" s="337">
        <f t="shared" si="9"/>
        <v>0</v>
      </c>
      <c r="M174" s="337">
        <f t="shared" si="9"/>
        <v>0</v>
      </c>
      <c r="N174" s="337">
        <f t="shared" si="9"/>
        <v>0</v>
      </c>
      <c r="O174" s="338">
        <f t="shared" si="9"/>
        <v>0</v>
      </c>
      <c r="P174" s="336">
        <f>SUM(D174:O174)</f>
        <v>0</v>
      </c>
      <c r="Q174" s="317"/>
      <c r="R174" s="388"/>
      <c r="S174" s="389"/>
      <c r="T174" s="314"/>
    </row>
    <row r="175" spans="2:24" ht="18.75" customHeight="1" x14ac:dyDescent="0.2">
      <c r="B175" s="318"/>
      <c r="C175" s="339" t="s">
        <v>147</v>
      </c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72"/>
      <c r="P175" s="336">
        <f>SUM(D175:O175)</f>
        <v>0</v>
      </c>
      <c r="Q175" s="317"/>
      <c r="R175" s="388"/>
      <c r="S175" s="389"/>
      <c r="T175" s="314"/>
    </row>
    <row r="176" spans="2:24" ht="18.75" customHeight="1" x14ac:dyDescent="0.2">
      <c r="B176" s="318"/>
      <c r="C176" s="339" t="s">
        <v>148</v>
      </c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72"/>
      <c r="P176" s="336">
        <f>SUM(D176:O176)</f>
        <v>0</v>
      </c>
      <c r="Q176" s="317"/>
      <c r="R176" s="388"/>
      <c r="S176" s="389"/>
      <c r="T176" s="314"/>
    </row>
    <row r="177" spans="2:20" ht="18.75" customHeight="1" x14ac:dyDescent="0.2">
      <c r="B177" s="318"/>
      <c r="C177" s="322" t="s">
        <v>149</v>
      </c>
      <c r="D177" s="337">
        <f t="shared" ref="D177:O177" si="10">SUBTOTAL(9,D175:D176)</f>
        <v>0</v>
      </c>
      <c r="E177" s="337">
        <f t="shared" si="10"/>
        <v>0</v>
      </c>
      <c r="F177" s="337">
        <f t="shared" si="10"/>
        <v>0</v>
      </c>
      <c r="G177" s="337">
        <f t="shared" si="10"/>
        <v>0</v>
      </c>
      <c r="H177" s="337">
        <f t="shared" si="10"/>
        <v>0</v>
      </c>
      <c r="I177" s="337">
        <f t="shared" si="10"/>
        <v>0</v>
      </c>
      <c r="J177" s="337">
        <f t="shared" si="10"/>
        <v>0</v>
      </c>
      <c r="K177" s="337">
        <f t="shared" si="10"/>
        <v>0</v>
      </c>
      <c r="L177" s="337">
        <f t="shared" si="10"/>
        <v>0</v>
      </c>
      <c r="M177" s="337">
        <f t="shared" si="10"/>
        <v>0</v>
      </c>
      <c r="N177" s="337">
        <f t="shared" si="10"/>
        <v>0</v>
      </c>
      <c r="O177" s="338">
        <f t="shared" si="10"/>
        <v>0</v>
      </c>
      <c r="P177" s="336">
        <f>SUM(D177:O177)</f>
        <v>0</v>
      </c>
      <c r="Q177" s="317"/>
      <c r="R177" s="388"/>
      <c r="S177" s="389"/>
      <c r="T177" s="314"/>
    </row>
    <row r="178" spans="2:20" ht="18.75" customHeight="1" x14ac:dyDescent="0.2">
      <c r="B178" s="318"/>
      <c r="C178" s="339" t="s">
        <v>150</v>
      </c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72"/>
      <c r="P178" s="336">
        <f>SUM(D178:O178)</f>
        <v>0</v>
      </c>
      <c r="Q178" s="317"/>
      <c r="R178" s="388"/>
      <c r="S178" s="389"/>
      <c r="T178" s="314"/>
    </row>
    <row r="179" spans="2:20" ht="18.75" customHeight="1" x14ac:dyDescent="0.2">
      <c r="B179" s="318"/>
      <c r="C179" s="339" t="s">
        <v>151</v>
      </c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72"/>
      <c r="P179" s="336">
        <f>SUM(D179:O179)</f>
        <v>0</v>
      </c>
      <c r="Q179" s="317"/>
      <c r="R179" s="388"/>
      <c r="S179" s="389"/>
      <c r="T179" s="314"/>
    </row>
    <row r="180" spans="2:20" ht="18.75" customHeight="1" x14ac:dyDescent="0.2">
      <c r="B180" s="318"/>
      <c r="C180" s="339" t="s">
        <v>152</v>
      </c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72"/>
      <c r="P180" s="336">
        <f>SUM(D180:O180)</f>
        <v>0</v>
      </c>
      <c r="Q180" s="317"/>
      <c r="R180" s="388"/>
      <c r="S180" s="389"/>
      <c r="T180" s="314"/>
    </row>
    <row r="181" spans="2:20" ht="18.75" customHeight="1" x14ac:dyDescent="0.2">
      <c r="B181" s="318"/>
      <c r="C181" s="339" t="s">
        <v>153</v>
      </c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72"/>
      <c r="P181" s="336">
        <f>SUM(D181:O181)</f>
        <v>0</v>
      </c>
      <c r="Q181" s="317"/>
      <c r="R181" s="388"/>
      <c r="S181" s="389"/>
      <c r="T181" s="314"/>
    </row>
    <row r="182" spans="2:20" ht="18.75" customHeight="1" x14ac:dyDescent="0.2">
      <c r="B182" s="318"/>
      <c r="C182" s="335" t="s">
        <v>154</v>
      </c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71"/>
      <c r="P182" s="336">
        <f>SUM(D182:O182)</f>
        <v>0</v>
      </c>
      <c r="Q182" s="317"/>
      <c r="R182" s="388"/>
      <c r="S182" s="389"/>
      <c r="T182" s="314"/>
    </row>
    <row r="183" spans="2:20" ht="18.75" customHeight="1" x14ac:dyDescent="0.2">
      <c r="B183" s="318"/>
      <c r="C183" s="97" t="s">
        <v>155</v>
      </c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71"/>
      <c r="P183" s="336">
        <f>SUM(D183:O183)</f>
        <v>0</v>
      </c>
      <c r="Q183" s="317"/>
      <c r="R183" s="388"/>
      <c r="S183" s="389"/>
      <c r="T183" s="314"/>
    </row>
    <row r="184" spans="2:20" ht="18.75" customHeight="1" x14ac:dyDescent="0.2">
      <c r="B184" s="318"/>
      <c r="C184" s="98" t="s">
        <v>156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73"/>
      <c r="P184" s="340">
        <f>SUM(D184:O184)</f>
        <v>0</v>
      </c>
      <c r="Q184" s="317"/>
      <c r="R184" s="388"/>
      <c r="S184" s="389"/>
      <c r="T184" s="314"/>
    </row>
    <row r="185" spans="2:20" ht="18.75" customHeight="1" x14ac:dyDescent="0.2">
      <c r="B185" s="318"/>
      <c r="C185" s="341" t="s">
        <v>157</v>
      </c>
      <c r="D185" s="342">
        <f t="shared" ref="D185:O185" si="11">SUBTOTAL(9,D164:D184)</f>
        <v>0</v>
      </c>
      <c r="E185" s="342">
        <f t="shared" si="11"/>
        <v>0</v>
      </c>
      <c r="F185" s="342">
        <f t="shared" si="11"/>
        <v>0</v>
      </c>
      <c r="G185" s="342">
        <f t="shared" si="11"/>
        <v>0</v>
      </c>
      <c r="H185" s="342">
        <f t="shared" si="11"/>
        <v>0</v>
      </c>
      <c r="I185" s="342">
        <f t="shared" si="11"/>
        <v>0</v>
      </c>
      <c r="J185" s="342">
        <f t="shared" si="11"/>
        <v>0</v>
      </c>
      <c r="K185" s="342">
        <f t="shared" si="11"/>
        <v>0</v>
      </c>
      <c r="L185" s="342">
        <f t="shared" si="11"/>
        <v>0</v>
      </c>
      <c r="M185" s="342">
        <f t="shared" si="11"/>
        <v>0</v>
      </c>
      <c r="N185" s="342">
        <f t="shared" si="11"/>
        <v>0</v>
      </c>
      <c r="O185" s="343">
        <f t="shared" si="11"/>
        <v>0</v>
      </c>
      <c r="P185" s="344">
        <f>SUM(D185:O185)</f>
        <v>0</v>
      </c>
      <c r="Q185" s="317"/>
      <c r="R185" s="150"/>
      <c r="S185" s="151"/>
      <c r="T185" s="314"/>
    </row>
    <row r="186" spans="2:20" ht="6" customHeight="1" x14ac:dyDescent="0.2">
      <c r="B186" s="318"/>
      <c r="C186" s="317"/>
      <c r="D186" s="317"/>
      <c r="E186" s="317"/>
      <c r="F186" s="317"/>
      <c r="G186" s="317"/>
      <c r="H186" s="317"/>
      <c r="I186" s="317"/>
      <c r="J186" s="317"/>
      <c r="K186" s="317"/>
      <c r="L186" s="317"/>
      <c r="M186" s="317"/>
      <c r="N186" s="317"/>
      <c r="O186" s="317"/>
      <c r="P186" s="317"/>
      <c r="Q186" s="317"/>
      <c r="R186" s="345"/>
      <c r="S186" s="345"/>
      <c r="T186" s="314"/>
    </row>
    <row r="187" spans="2:20" ht="18.75" customHeight="1" x14ac:dyDescent="0.2">
      <c r="B187" s="346"/>
      <c r="C187" s="335" t="s">
        <v>158</v>
      </c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74"/>
      <c r="P187" s="347">
        <f>SUM(D187:O187)</f>
        <v>0</v>
      </c>
      <c r="Q187" s="317"/>
      <c r="R187" s="388"/>
      <c r="S187" s="389"/>
      <c r="T187" s="314"/>
    </row>
    <row r="188" spans="2:20" ht="18.75" customHeight="1" x14ac:dyDescent="0.2">
      <c r="B188" s="346"/>
      <c r="C188" s="335" t="s">
        <v>159</v>
      </c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9"/>
      <c r="O188" s="75"/>
      <c r="P188" s="348">
        <f>SUM(D188:O188)</f>
        <v>0</v>
      </c>
      <c r="Q188" s="317"/>
      <c r="R188" s="388"/>
      <c r="S188" s="389"/>
      <c r="T188" s="314"/>
    </row>
    <row r="189" spans="2:20" s="334" customFormat="1" ht="18.75" customHeight="1" x14ac:dyDescent="0.2">
      <c r="B189" s="328"/>
      <c r="C189" s="317"/>
      <c r="D189" s="317"/>
      <c r="E189" s="317"/>
      <c r="F189" s="317"/>
      <c r="G189" s="317"/>
      <c r="H189" s="317"/>
      <c r="I189" s="317"/>
      <c r="J189" s="317"/>
      <c r="K189" s="317"/>
      <c r="L189" s="317"/>
      <c r="M189" s="317"/>
      <c r="N189" s="349" t="s">
        <v>160</v>
      </c>
      <c r="O189" s="349"/>
      <c r="P189" s="350">
        <f>ROUND(IF(P187*P188=0,0,P185/P187*P188),2)</f>
        <v>0</v>
      </c>
      <c r="Q189" s="330"/>
      <c r="R189" s="388"/>
      <c r="S189" s="389"/>
      <c r="T189" s="333"/>
    </row>
    <row r="190" spans="2:20" ht="30" customHeight="1" x14ac:dyDescent="0.2">
      <c r="B190" s="314"/>
      <c r="C190" s="317"/>
      <c r="D190" s="317"/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  <c r="S190" s="317"/>
      <c r="T190" s="314"/>
    </row>
    <row r="191" spans="2:20" ht="18.75" customHeight="1" x14ac:dyDescent="0.2">
      <c r="B191" s="318"/>
      <c r="C191" s="319" t="s">
        <v>124</v>
      </c>
      <c r="D191" s="382"/>
      <c r="E191" s="383"/>
      <c r="F191" s="383"/>
      <c r="G191" s="383"/>
      <c r="H191" s="383"/>
      <c r="I191" s="384"/>
      <c r="J191" s="317"/>
      <c r="K191" s="317"/>
      <c r="L191" s="320"/>
      <c r="M191" s="317"/>
      <c r="N191" s="317"/>
      <c r="O191" s="317"/>
      <c r="P191" s="321"/>
      <c r="Q191" s="317"/>
      <c r="R191" s="321"/>
      <c r="S191" s="321"/>
      <c r="T191" s="314"/>
    </row>
    <row r="192" spans="2:20" ht="18.75" customHeight="1" x14ac:dyDescent="0.2">
      <c r="B192" s="318"/>
      <c r="C192" s="322" t="s">
        <v>125</v>
      </c>
      <c r="D192" s="382"/>
      <c r="E192" s="383"/>
      <c r="F192" s="383"/>
      <c r="G192" s="383"/>
      <c r="H192" s="383"/>
      <c r="I192" s="384"/>
      <c r="J192" s="317"/>
      <c r="K192" s="320"/>
      <c r="L192" s="317"/>
      <c r="M192" s="317"/>
      <c r="N192" s="317"/>
      <c r="O192" s="317"/>
      <c r="P192" s="321"/>
      <c r="Q192" s="317"/>
      <c r="R192" s="321"/>
      <c r="S192" s="321"/>
      <c r="T192" s="314"/>
    </row>
    <row r="193" spans="2:24" ht="18.75" customHeight="1" x14ac:dyDescent="0.2">
      <c r="B193" s="318"/>
      <c r="C193" s="322" t="s">
        <v>7</v>
      </c>
      <c r="D193" s="382"/>
      <c r="E193" s="383"/>
      <c r="F193" s="383"/>
      <c r="G193" s="383"/>
      <c r="H193" s="383"/>
      <c r="I193" s="384"/>
      <c r="J193" s="317"/>
      <c r="K193" s="317"/>
      <c r="L193" s="320"/>
      <c r="M193" s="317"/>
      <c r="N193" s="317"/>
      <c r="O193" s="317"/>
      <c r="P193" s="321"/>
      <c r="Q193" s="317"/>
      <c r="R193" s="323" t="s">
        <v>126</v>
      </c>
      <c r="S193" s="324"/>
      <c r="T193" s="314"/>
    </row>
    <row r="194" spans="2:24" ht="18.75" customHeight="1" x14ac:dyDescent="0.2">
      <c r="B194" s="318"/>
      <c r="C194" s="322" t="s">
        <v>127</v>
      </c>
      <c r="D194" s="382"/>
      <c r="E194" s="383"/>
      <c r="F194" s="383"/>
      <c r="G194" s="383"/>
      <c r="H194" s="383"/>
      <c r="I194" s="384"/>
      <c r="J194" s="317"/>
      <c r="K194" s="317"/>
      <c r="L194" s="320"/>
      <c r="M194" s="317"/>
      <c r="N194" s="317"/>
      <c r="O194" s="317"/>
      <c r="P194" s="321"/>
      <c r="Q194" s="317"/>
      <c r="R194" s="325" t="s">
        <v>130</v>
      </c>
      <c r="S194" s="63"/>
      <c r="T194" s="314"/>
    </row>
    <row r="195" spans="2:24" ht="18.75" customHeight="1" x14ac:dyDescent="0.2">
      <c r="B195" s="318"/>
      <c r="C195" s="322" t="s">
        <v>131</v>
      </c>
      <c r="D195" s="382"/>
      <c r="E195" s="383"/>
      <c r="F195" s="383"/>
      <c r="G195" s="383"/>
      <c r="H195" s="383"/>
      <c r="I195" s="384"/>
      <c r="J195" s="317"/>
      <c r="K195" s="317"/>
      <c r="L195" s="320"/>
      <c r="M195" s="317"/>
      <c r="N195" s="317"/>
      <c r="O195" s="317"/>
      <c r="P195" s="321"/>
      <c r="Q195" s="317"/>
      <c r="R195" s="325" t="s">
        <v>132</v>
      </c>
      <c r="S195" s="63"/>
      <c r="T195" s="314"/>
    </row>
    <row r="196" spans="2:24" ht="18.75" customHeight="1" x14ac:dyDescent="0.2">
      <c r="B196" s="318"/>
      <c r="C196" s="322" t="s">
        <v>122</v>
      </c>
      <c r="D196" s="385"/>
      <c r="E196" s="386"/>
      <c r="F196" s="386"/>
      <c r="G196" s="386"/>
      <c r="H196" s="386"/>
      <c r="I196" s="387"/>
      <c r="J196" s="317"/>
      <c r="K196" s="320"/>
      <c r="L196" s="317"/>
      <c r="M196" s="317"/>
      <c r="N196" s="317"/>
      <c r="O196" s="317"/>
      <c r="P196" s="321"/>
      <c r="Q196" s="317"/>
      <c r="R196" s="326" t="s">
        <v>133</v>
      </c>
      <c r="S196" s="63"/>
      <c r="T196" s="314"/>
    </row>
    <row r="197" spans="2:24" ht="18.75" customHeight="1" x14ac:dyDescent="0.2">
      <c r="B197" s="327"/>
      <c r="C197" s="322" t="s">
        <v>134</v>
      </c>
      <c r="D197" s="379"/>
      <c r="E197" s="380"/>
      <c r="F197" s="380"/>
      <c r="G197" s="380"/>
      <c r="H197" s="380"/>
      <c r="I197" s="381"/>
      <c r="J197" s="317"/>
      <c r="K197" s="320"/>
      <c r="L197" s="317"/>
      <c r="M197" s="317"/>
      <c r="N197" s="317"/>
      <c r="O197" s="317"/>
      <c r="P197" s="321"/>
      <c r="Q197" s="317"/>
      <c r="R197" s="321"/>
      <c r="S197" s="321"/>
      <c r="T197" s="314"/>
    </row>
    <row r="198" spans="2:24" ht="12" customHeight="1" x14ac:dyDescent="0.2">
      <c r="B198" s="318"/>
      <c r="C198" s="317"/>
      <c r="D198" s="317"/>
      <c r="E198" s="317"/>
      <c r="F198" s="317"/>
      <c r="G198" s="317"/>
      <c r="H198" s="317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  <c r="S198" s="317"/>
      <c r="T198" s="314"/>
    </row>
    <row r="199" spans="2:24" s="334" customFormat="1" ht="18.75" customHeight="1" x14ac:dyDescent="0.2">
      <c r="B199" s="328"/>
      <c r="C199" s="322" t="s">
        <v>128</v>
      </c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70"/>
      <c r="P199" s="329" t="s">
        <v>129</v>
      </c>
      <c r="Q199" s="330"/>
      <c r="R199" s="331" t="s">
        <v>135</v>
      </c>
      <c r="S199" s="332"/>
      <c r="T199" s="333"/>
      <c r="V199" s="315"/>
      <c r="W199" s="315"/>
      <c r="X199" s="315"/>
    </row>
    <row r="200" spans="2:24" ht="6" customHeight="1" x14ac:dyDescent="0.2">
      <c r="B200" s="318"/>
      <c r="C200" s="317"/>
      <c r="D200" s="317"/>
      <c r="E200" s="317"/>
      <c r="F200" s="317"/>
      <c r="G200" s="317"/>
      <c r="H200" s="317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  <c r="S200" s="317"/>
      <c r="T200" s="314"/>
    </row>
    <row r="201" spans="2:24" ht="18.75" customHeight="1" x14ac:dyDescent="0.2">
      <c r="B201" s="318"/>
      <c r="C201" s="335" t="s">
        <v>136</v>
      </c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71"/>
      <c r="P201" s="336">
        <f>SUM(D201:O201)</f>
        <v>0</v>
      </c>
      <c r="Q201" s="317"/>
      <c r="R201" s="388"/>
      <c r="S201" s="389"/>
      <c r="T201" s="314"/>
    </row>
    <row r="202" spans="2:24" ht="18.75" customHeight="1" x14ac:dyDescent="0.2">
      <c r="B202" s="318"/>
      <c r="C202" s="335" t="s">
        <v>137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1"/>
      <c r="P202" s="336">
        <f>SUM(D202:O202)</f>
        <v>0</v>
      </c>
      <c r="Q202" s="317"/>
      <c r="R202" s="388"/>
      <c r="S202" s="389"/>
      <c r="T202" s="314"/>
    </row>
    <row r="203" spans="2:24" ht="18.75" customHeight="1" x14ac:dyDescent="0.2">
      <c r="B203" s="318"/>
      <c r="C203" s="131" t="s">
        <v>138</v>
      </c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71"/>
      <c r="P203" s="336">
        <f>SUM(D203:O203)</f>
        <v>0</v>
      </c>
      <c r="Q203" s="317"/>
      <c r="R203" s="388"/>
      <c r="S203" s="389"/>
      <c r="T203" s="314"/>
    </row>
    <row r="204" spans="2:24" ht="18.75" customHeight="1" x14ac:dyDescent="0.2">
      <c r="B204" s="318"/>
      <c r="C204" s="92" t="s">
        <v>139</v>
      </c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71"/>
      <c r="P204" s="336">
        <f>SUM(D204:O204)</f>
        <v>0</v>
      </c>
      <c r="Q204" s="317"/>
      <c r="R204" s="388"/>
      <c r="S204" s="389"/>
      <c r="T204" s="314"/>
    </row>
    <row r="205" spans="2:24" ht="18.75" customHeight="1" x14ac:dyDescent="0.2">
      <c r="B205" s="318"/>
      <c r="C205" s="92" t="s">
        <v>140</v>
      </c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71"/>
      <c r="P205" s="336">
        <f>SUM(D205:O205)</f>
        <v>0</v>
      </c>
      <c r="Q205" s="317"/>
      <c r="R205" s="388"/>
      <c r="S205" s="389"/>
      <c r="T205" s="314"/>
    </row>
    <row r="206" spans="2:24" ht="18.75" customHeight="1" x14ac:dyDescent="0.2">
      <c r="B206" s="318"/>
      <c r="C206" s="92" t="s">
        <v>141</v>
      </c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71"/>
      <c r="P206" s="336">
        <f>SUM(D206:O206)</f>
        <v>0</v>
      </c>
      <c r="Q206" s="317"/>
      <c r="R206" s="388"/>
      <c r="S206" s="389"/>
      <c r="T206" s="314"/>
    </row>
    <row r="207" spans="2:24" ht="18.75" customHeight="1" x14ac:dyDescent="0.2">
      <c r="B207" s="318"/>
      <c r="C207" s="92" t="s">
        <v>142</v>
      </c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71"/>
      <c r="P207" s="336">
        <f>SUM(D207:O207)</f>
        <v>0</v>
      </c>
      <c r="Q207" s="317"/>
      <c r="R207" s="388"/>
      <c r="S207" s="389"/>
      <c r="T207" s="314"/>
    </row>
    <row r="208" spans="2:24" ht="18.75" customHeight="1" x14ac:dyDescent="0.2">
      <c r="B208" s="318"/>
      <c r="C208" s="92" t="s">
        <v>143</v>
      </c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71"/>
      <c r="P208" s="336">
        <f>SUM(D208:O208)</f>
        <v>0</v>
      </c>
      <c r="Q208" s="317"/>
      <c r="R208" s="388"/>
      <c r="S208" s="389"/>
      <c r="T208" s="314"/>
    </row>
    <row r="209" spans="2:20" ht="18.75" customHeight="1" x14ac:dyDescent="0.2">
      <c r="B209" s="318"/>
      <c r="C209" s="92" t="s">
        <v>144</v>
      </c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71"/>
      <c r="P209" s="336">
        <f>SUM(D209:O209)</f>
        <v>0</v>
      </c>
      <c r="Q209" s="317"/>
      <c r="R209" s="388"/>
      <c r="S209" s="389"/>
      <c r="T209" s="314"/>
    </row>
    <row r="210" spans="2:20" ht="18.75" customHeight="1" x14ac:dyDescent="0.2">
      <c r="B210" s="318"/>
      <c r="C210" s="92" t="s">
        <v>145</v>
      </c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71"/>
      <c r="P210" s="336">
        <f>SUM(D210:O210)</f>
        <v>0</v>
      </c>
      <c r="Q210" s="317"/>
      <c r="R210" s="388"/>
      <c r="S210" s="389"/>
      <c r="T210" s="314"/>
    </row>
    <row r="211" spans="2:20" ht="18.75" customHeight="1" x14ac:dyDescent="0.2">
      <c r="B211" s="318"/>
      <c r="C211" s="322" t="s">
        <v>146</v>
      </c>
      <c r="D211" s="337">
        <f t="shared" ref="D211:O211" si="12">SUBTOTAL(9,D201:D210)</f>
        <v>0</v>
      </c>
      <c r="E211" s="337">
        <f t="shared" si="12"/>
        <v>0</v>
      </c>
      <c r="F211" s="337">
        <f t="shared" si="12"/>
        <v>0</v>
      </c>
      <c r="G211" s="337">
        <f t="shared" si="12"/>
        <v>0</v>
      </c>
      <c r="H211" s="337">
        <f t="shared" si="12"/>
        <v>0</v>
      </c>
      <c r="I211" s="337">
        <f t="shared" si="12"/>
        <v>0</v>
      </c>
      <c r="J211" s="337">
        <f t="shared" si="12"/>
        <v>0</v>
      </c>
      <c r="K211" s="337">
        <f t="shared" si="12"/>
        <v>0</v>
      </c>
      <c r="L211" s="337">
        <f t="shared" si="12"/>
        <v>0</v>
      </c>
      <c r="M211" s="337">
        <f t="shared" si="12"/>
        <v>0</v>
      </c>
      <c r="N211" s="337">
        <f t="shared" si="12"/>
        <v>0</v>
      </c>
      <c r="O211" s="338">
        <f t="shared" si="12"/>
        <v>0</v>
      </c>
      <c r="P211" s="336">
        <f>SUM(D211:O211)</f>
        <v>0</v>
      </c>
      <c r="Q211" s="317"/>
      <c r="R211" s="388"/>
      <c r="S211" s="389"/>
      <c r="T211" s="314"/>
    </row>
    <row r="212" spans="2:20" ht="18.75" customHeight="1" x14ac:dyDescent="0.2">
      <c r="B212" s="318"/>
      <c r="C212" s="339" t="s">
        <v>147</v>
      </c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72"/>
      <c r="P212" s="336">
        <f>SUM(D212:O212)</f>
        <v>0</v>
      </c>
      <c r="Q212" s="317"/>
      <c r="R212" s="388"/>
      <c r="S212" s="389"/>
      <c r="T212" s="314"/>
    </row>
    <row r="213" spans="2:20" ht="18.75" customHeight="1" x14ac:dyDescent="0.2">
      <c r="B213" s="318"/>
      <c r="C213" s="339" t="s">
        <v>148</v>
      </c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72"/>
      <c r="P213" s="336">
        <f>SUM(D213:O213)</f>
        <v>0</v>
      </c>
      <c r="Q213" s="317"/>
      <c r="R213" s="388"/>
      <c r="S213" s="389"/>
      <c r="T213" s="314"/>
    </row>
    <row r="214" spans="2:20" ht="18.75" customHeight="1" x14ac:dyDescent="0.2">
      <c r="B214" s="318"/>
      <c r="C214" s="322" t="s">
        <v>149</v>
      </c>
      <c r="D214" s="337">
        <f t="shared" ref="D214:O214" si="13">SUBTOTAL(9,D212:D213)</f>
        <v>0</v>
      </c>
      <c r="E214" s="337">
        <f t="shared" si="13"/>
        <v>0</v>
      </c>
      <c r="F214" s="337">
        <f t="shared" si="13"/>
        <v>0</v>
      </c>
      <c r="G214" s="337">
        <f t="shared" si="13"/>
        <v>0</v>
      </c>
      <c r="H214" s="337">
        <f t="shared" si="13"/>
        <v>0</v>
      </c>
      <c r="I214" s="337">
        <f t="shared" si="13"/>
        <v>0</v>
      </c>
      <c r="J214" s="337">
        <f t="shared" si="13"/>
        <v>0</v>
      </c>
      <c r="K214" s="337">
        <f t="shared" si="13"/>
        <v>0</v>
      </c>
      <c r="L214" s="337">
        <f t="shared" si="13"/>
        <v>0</v>
      </c>
      <c r="M214" s="337">
        <f t="shared" si="13"/>
        <v>0</v>
      </c>
      <c r="N214" s="337">
        <f t="shared" si="13"/>
        <v>0</v>
      </c>
      <c r="O214" s="338">
        <f t="shared" si="13"/>
        <v>0</v>
      </c>
      <c r="P214" s="336">
        <f>SUM(D214:O214)</f>
        <v>0</v>
      </c>
      <c r="Q214" s="317"/>
      <c r="R214" s="388"/>
      <c r="S214" s="389"/>
      <c r="T214" s="314"/>
    </row>
    <row r="215" spans="2:20" ht="18.75" customHeight="1" x14ac:dyDescent="0.2">
      <c r="B215" s="318"/>
      <c r="C215" s="339" t="s">
        <v>150</v>
      </c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72"/>
      <c r="P215" s="336">
        <f>SUM(D215:O215)</f>
        <v>0</v>
      </c>
      <c r="Q215" s="317"/>
      <c r="R215" s="388"/>
      <c r="S215" s="389"/>
      <c r="T215" s="314"/>
    </row>
    <row r="216" spans="2:20" ht="18.75" customHeight="1" x14ac:dyDescent="0.2">
      <c r="B216" s="318"/>
      <c r="C216" s="339" t="s">
        <v>151</v>
      </c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72"/>
      <c r="P216" s="336">
        <f>SUM(D216:O216)</f>
        <v>0</v>
      </c>
      <c r="Q216" s="317"/>
      <c r="R216" s="388"/>
      <c r="S216" s="389"/>
      <c r="T216" s="314"/>
    </row>
    <row r="217" spans="2:20" ht="18.75" customHeight="1" x14ac:dyDescent="0.2">
      <c r="B217" s="318"/>
      <c r="C217" s="339" t="s">
        <v>152</v>
      </c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72"/>
      <c r="P217" s="336">
        <f>SUM(D217:O217)</f>
        <v>0</v>
      </c>
      <c r="Q217" s="317"/>
      <c r="R217" s="388"/>
      <c r="S217" s="389"/>
      <c r="T217" s="314"/>
    </row>
    <row r="218" spans="2:20" ht="18.75" customHeight="1" x14ac:dyDescent="0.2">
      <c r="B218" s="318"/>
      <c r="C218" s="339" t="s">
        <v>153</v>
      </c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72"/>
      <c r="P218" s="336">
        <f>SUM(D218:O218)</f>
        <v>0</v>
      </c>
      <c r="Q218" s="317"/>
      <c r="R218" s="388"/>
      <c r="S218" s="389"/>
      <c r="T218" s="314"/>
    </row>
    <row r="219" spans="2:20" ht="18.75" customHeight="1" x14ac:dyDescent="0.2">
      <c r="B219" s="318"/>
      <c r="C219" s="335" t="s">
        <v>154</v>
      </c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71"/>
      <c r="P219" s="336">
        <f>SUM(D219:O219)</f>
        <v>0</v>
      </c>
      <c r="Q219" s="317"/>
      <c r="R219" s="388"/>
      <c r="S219" s="389"/>
      <c r="T219" s="314"/>
    </row>
    <row r="220" spans="2:20" ht="18.75" customHeight="1" x14ac:dyDescent="0.2">
      <c r="B220" s="318"/>
      <c r="C220" s="97" t="s">
        <v>155</v>
      </c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71"/>
      <c r="P220" s="336">
        <f>SUM(D220:O220)</f>
        <v>0</v>
      </c>
      <c r="Q220" s="317"/>
      <c r="R220" s="388"/>
      <c r="S220" s="389"/>
      <c r="T220" s="314"/>
    </row>
    <row r="221" spans="2:20" ht="18.75" customHeight="1" x14ac:dyDescent="0.2">
      <c r="B221" s="318"/>
      <c r="C221" s="98" t="s">
        <v>156</v>
      </c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73"/>
      <c r="P221" s="340">
        <f>SUM(D221:O221)</f>
        <v>0</v>
      </c>
      <c r="Q221" s="317"/>
      <c r="R221" s="388"/>
      <c r="S221" s="389"/>
      <c r="T221" s="314"/>
    </row>
    <row r="222" spans="2:20" ht="18.75" customHeight="1" x14ac:dyDescent="0.2">
      <c r="B222" s="318"/>
      <c r="C222" s="341" t="s">
        <v>157</v>
      </c>
      <c r="D222" s="342">
        <f t="shared" ref="D222:O222" si="14">SUBTOTAL(9,D201:D221)</f>
        <v>0</v>
      </c>
      <c r="E222" s="342">
        <f t="shared" si="14"/>
        <v>0</v>
      </c>
      <c r="F222" s="342">
        <f t="shared" si="14"/>
        <v>0</v>
      </c>
      <c r="G222" s="342">
        <f t="shared" si="14"/>
        <v>0</v>
      </c>
      <c r="H222" s="342">
        <f t="shared" si="14"/>
        <v>0</v>
      </c>
      <c r="I222" s="342">
        <f t="shared" si="14"/>
        <v>0</v>
      </c>
      <c r="J222" s="342">
        <f t="shared" si="14"/>
        <v>0</v>
      </c>
      <c r="K222" s="342">
        <f t="shared" si="14"/>
        <v>0</v>
      </c>
      <c r="L222" s="342">
        <f t="shared" si="14"/>
        <v>0</v>
      </c>
      <c r="M222" s="342">
        <f t="shared" si="14"/>
        <v>0</v>
      </c>
      <c r="N222" s="342">
        <f t="shared" si="14"/>
        <v>0</v>
      </c>
      <c r="O222" s="343">
        <f t="shared" si="14"/>
        <v>0</v>
      </c>
      <c r="P222" s="344">
        <f>SUM(D222:O222)</f>
        <v>0</v>
      </c>
      <c r="Q222" s="317"/>
      <c r="R222" s="150"/>
      <c r="S222" s="151"/>
      <c r="T222" s="314"/>
    </row>
    <row r="223" spans="2:20" ht="6" customHeight="1" x14ac:dyDescent="0.2">
      <c r="B223" s="318"/>
      <c r="C223" s="317"/>
      <c r="D223" s="317"/>
      <c r="E223" s="317"/>
      <c r="F223" s="317"/>
      <c r="G223" s="317"/>
      <c r="H223" s="317"/>
      <c r="I223" s="317"/>
      <c r="J223" s="317"/>
      <c r="K223" s="317"/>
      <c r="L223" s="317"/>
      <c r="M223" s="317"/>
      <c r="N223" s="317"/>
      <c r="O223" s="317"/>
      <c r="P223" s="317"/>
      <c r="Q223" s="317"/>
      <c r="R223" s="345"/>
      <c r="S223" s="345"/>
      <c r="T223" s="314"/>
    </row>
    <row r="224" spans="2:20" ht="18.75" customHeight="1" x14ac:dyDescent="0.2">
      <c r="B224" s="346"/>
      <c r="C224" s="335" t="s">
        <v>158</v>
      </c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74"/>
      <c r="P224" s="347">
        <f>SUM(D224:O224)</f>
        <v>0</v>
      </c>
      <c r="Q224" s="317"/>
      <c r="R224" s="388"/>
      <c r="S224" s="389"/>
      <c r="T224" s="314"/>
    </row>
    <row r="225" spans="2:24" ht="18.75" customHeight="1" x14ac:dyDescent="0.2">
      <c r="B225" s="346"/>
      <c r="C225" s="335" t="s">
        <v>159</v>
      </c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9"/>
      <c r="O225" s="75"/>
      <c r="P225" s="348">
        <f>SUM(D225:O225)</f>
        <v>0</v>
      </c>
      <c r="Q225" s="317"/>
      <c r="R225" s="388"/>
      <c r="S225" s="389"/>
      <c r="T225" s="314"/>
    </row>
    <row r="226" spans="2:24" s="334" customFormat="1" ht="18.75" customHeight="1" x14ac:dyDescent="0.2">
      <c r="B226" s="328"/>
      <c r="C226" s="317"/>
      <c r="D226" s="317"/>
      <c r="E226" s="317"/>
      <c r="F226" s="317"/>
      <c r="G226" s="317"/>
      <c r="H226" s="317"/>
      <c r="I226" s="317"/>
      <c r="J226" s="317"/>
      <c r="K226" s="317"/>
      <c r="L226" s="317"/>
      <c r="M226" s="317"/>
      <c r="N226" s="349" t="s">
        <v>160</v>
      </c>
      <c r="O226" s="349"/>
      <c r="P226" s="350">
        <f>ROUND(IF(P224*P225=0,0,P222/P224*P225),2)</f>
        <v>0</v>
      </c>
      <c r="Q226" s="330"/>
      <c r="R226" s="388"/>
      <c r="S226" s="389"/>
      <c r="T226" s="333"/>
    </row>
    <row r="227" spans="2:24" ht="30" customHeight="1" x14ac:dyDescent="0.2">
      <c r="B227" s="314"/>
      <c r="C227" s="317"/>
      <c r="D227" s="317"/>
      <c r="E227" s="317"/>
      <c r="F227" s="317"/>
      <c r="G227" s="317"/>
      <c r="H227" s="317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  <c r="S227" s="317"/>
      <c r="T227" s="314"/>
    </row>
    <row r="228" spans="2:24" ht="18.75" customHeight="1" x14ac:dyDescent="0.2">
      <c r="B228" s="318"/>
      <c r="C228" s="319" t="s">
        <v>124</v>
      </c>
      <c r="D228" s="382"/>
      <c r="E228" s="383"/>
      <c r="F228" s="383"/>
      <c r="G228" s="383"/>
      <c r="H228" s="383"/>
      <c r="I228" s="384"/>
      <c r="J228" s="317"/>
      <c r="K228" s="317"/>
      <c r="L228" s="320"/>
      <c r="M228" s="317"/>
      <c r="N228" s="317"/>
      <c r="O228" s="317"/>
      <c r="P228" s="321"/>
      <c r="Q228" s="317"/>
      <c r="R228" s="321"/>
      <c r="S228" s="321"/>
      <c r="T228" s="314"/>
    </row>
    <row r="229" spans="2:24" ht="18.75" customHeight="1" x14ac:dyDescent="0.2">
      <c r="B229" s="318"/>
      <c r="C229" s="322" t="s">
        <v>125</v>
      </c>
      <c r="D229" s="382"/>
      <c r="E229" s="383"/>
      <c r="F229" s="383"/>
      <c r="G229" s="383"/>
      <c r="H229" s="383"/>
      <c r="I229" s="384"/>
      <c r="J229" s="317"/>
      <c r="K229" s="320"/>
      <c r="L229" s="317"/>
      <c r="M229" s="317"/>
      <c r="N229" s="317"/>
      <c r="O229" s="317"/>
      <c r="P229" s="321"/>
      <c r="Q229" s="317"/>
      <c r="R229" s="321"/>
      <c r="S229" s="321"/>
      <c r="T229" s="314"/>
    </row>
    <row r="230" spans="2:24" ht="18.75" customHeight="1" x14ac:dyDescent="0.2">
      <c r="B230" s="318"/>
      <c r="C230" s="322" t="s">
        <v>7</v>
      </c>
      <c r="D230" s="382"/>
      <c r="E230" s="383"/>
      <c r="F230" s="383"/>
      <c r="G230" s="383"/>
      <c r="H230" s="383"/>
      <c r="I230" s="384"/>
      <c r="J230" s="317"/>
      <c r="K230" s="317"/>
      <c r="L230" s="320"/>
      <c r="M230" s="317"/>
      <c r="N230" s="317"/>
      <c r="O230" s="317"/>
      <c r="P230" s="321"/>
      <c r="Q230" s="317"/>
      <c r="R230" s="323" t="s">
        <v>126</v>
      </c>
      <c r="S230" s="324"/>
      <c r="T230" s="314"/>
    </row>
    <row r="231" spans="2:24" ht="18.75" customHeight="1" x14ac:dyDescent="0.2">
      <c r="B231" s="318"/>
      <c r="C231" s="322" t="s">
        <v>127</v>
      </c>
      <c r="D231" s="382"/>
      <c r="E231" s="383"/>
      <c r="F231" s="383"/>
      <c r="G231" s="383"/>
      <c r="H231" s="383"/>
      <c r="I231" s="384"/>
      <c r="J231" s="317"/>
      <c r="K231" s="317"/>
      <c r="L231" s="320"/>
      <c r="M231" s="317"/>
      <c r="N231" s="317"/>
      <c r="O231" s="317"/>
      <c r="P231" s="321"/>
      <c r="Q231" s="317"/>
      <c r="R231" s="325" t="s">
        <v>130</v>
      </c>
      <c r="S231" s="63"/>
      <c r="T231" s="314"/>
    </row>
    <row r="232" spans="2:24" ht="18.75" customHeight="1" x14ac:dyDescent="0.2">
      <c r="B232" s="318"/>
      <c r="C232" s="322" t="s">
        <v>131</v>
      </c>
      <c r="D232" s="382"/>
      <c r="E232" s="383"/>
      <c r="F232" s="383"/>
      <c r="G232" s="383"/>
      <c r="H232" s="383"/>
      <c r="I232" s="384"/>
      <c r="J232" s="317"/>
      <c r="K232" s="317"/>
      <c r="L232" s="320"/>
      <c r="M232" s="317"/>
      <c r="N232" s="317"/>
      <c r="O232" s="317"/>
      <c r="P232" s="321"/>
      <c r="Q232" s="317"/>
      <c r="R232" s="325" t="s">
        <v>132</v>
      </c>
      <c r="S232" s="63"/>
      <c r="T232" s="314"/>
    </row>
    <row r="233" spans="2:24" ht="18.75" customHeight="1" x14ac:dyDescent="0.2">
      <c r="B233" s="318"/>
      <c r="C233" s="322" t="s">
        <v>122</v>
      </c>
      <c r="D233" s="385"/>
      <c r="E233" s="386"/>
      <c r="F233" s="386"/>
      <c r="G233" s="386"/>
      <c r="H233" s="386"/>
      <c r="I233" s="387"/>
      <c r="J233" s="317"/>
      <c r="K233" s="320"/>
      <c r="L233" s="317"/>
      <c r="M233" s="317"/>
      <c r="N233" s="317"/>
      <c r="O233" s="317"/>
      <c r="P233" s="321"/>
      <c r="Q233" s="317"/>
      <c r="R233" s="326" t="s">
        <v>133</v>
      </c>
      <c r="S233" s="63"/>
      <c r="T233" s="314"/>
    </row>
    <row r="234" spans="2:24" ht="18.75" customHeight="1" x14ac:dyDescent="0.2">
      <c r="B234" s="327"/>
      <c r="C234" s="322" t="s">
        <v>134</v>
      </c>
      <c r="D234" s="379"/>
      <c r="E234" s="380"/>
      <c r="F234" s="380"/>
      <c r="G234" s="380"/>
      <c r="H234" s="380"/>
      <c r="I234" s="381"/>
      <c r="J234" s="317"/>
      <c r="K234" s="320"/>
      <c r="L234" s="317"/>
      <c r="M234" s="317"/>
      <c r="N234" s="317"/>
      <c r="O234" s="317"/>
      <c r="P234" s="321"/>
      <c r="Q234" s="317"/>
      <c r="R234" s="321"/>
      <c r="S234" s="321"/>
      <c r="T234" s="314"/>
    </row>
    <row r="235" spans="2:24" ht="12" customHeight="1" x14ac:dyDescent="0.2">
      <c r="B235" s="318"/>
      <c r="C235" s="317"/>
      <c r="D235" s="317"/>
      <c r="E235" s="317"/>
      <c r="F235" s="317"/>
      <c r="G235" s="317"/>
      <c r="H235" s="317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  <c r="S235" s="317"/>
      <c r="T235" s="314"/>
    </row>
    <row r="236" spans="2:24" s="334" customFormat="1" ht="18.75" customHeight="1" x14ac:dyDescent="0.2">
      <c r="B236" s="328"/>
      <c r="C236" s="322" t="s">
        <v>128</v>
      </c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70"/>
      <c r="P236" s="329" t="s">
        <v>129</v>
      </c>
      <c r="Q236" s="330"/>
      <c r="R236" s="331" t="s">
        <v>135</v>
      </c>
      <c r="S236" s="332"/>
      <c r="T236" s="333"/>
      <c r="V236" s="315"/>
      <c r="W236" s="315"/>
      <c r="X236" s="315"/>
    </row>
    <row r="237" spans="2:24" ht="6" customHeight="1" x14ac:dyDescent="0.2">
      <c r="B237" s="318"/>
      <c r="C237" s="317"/>
      <c r="D237" s="317"/>
      <c r="E237" s="317"/>
      <c r="F237" s="317"/>
      <c r="G237" s="317"/>
      <c r="H237" s="317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  <c r="S237" s="317"/>
      <c r="T237" s="314"/>
    </row>
    <row r="238" spans="2:24" ht="18.75" customHeight="1" x14ac:dyDescent="0.2">
      <c r="B238" s="318"/>
      <c r="C238" s="335" t="s">
        <v>136</v>
      </c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71"/>
      <c r="P238" s="336">
        <f>SUM(D238:O238)</f>
        <v>0</v>
      </c>
      <c r="Q238" s="317"/>
      <c r="R238" s="388"/>
      <c r="S238" s="389"/>
      <c r="T238" s="314"/>
    </row>
    <row r="239" spans="2:24" ht="18.75" customHeight="1" x14ac:dyDescent="0.2">
      <c r="B239" s="318"/>
      <c r="C239" s="335" t="s">
        <v>137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1"/>
      <c r="P239" s="336">
        <f>SUM(D239:O239)</f>
        <v>0</v>
      </c>
      <c r="Q239" s="317"/>
      <c r="R239" s="388"/>
      <c r="S239" s="389"/>
      <c r="T239" s="314"/>
    </row>
    <row r="240" spans="2:24" ht="18.75" customHeight="1" x14ac:dyDescent="0.2">
      <c r="B240" s="318"/>
      <c r="C240" s="131" t="s">
        <v>138</v>
      </c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71"/>
      <c r="P240" s="336">
        <f>SUM(D240:O240)</f>
        <v>0</v>
      </c>
      <c r="Q240" s="317"/>
      <c r="R240" s="388"/>
      <c r="S240" s="389"/>
      <c r="T240" s="314"/>
    </row>
    <row r="241" spans="2:20" ht="18.75" customHeight="1" x14ac:dyDescent="0.2">
      <c r="B241" s="318"/>
      <c r="C241" s="92" t="s">
        <v>139</v>
      </c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71"/>
      <c r="P241" s="336">
        <f>SUM(D241:O241)</f>
        <v>0</v>
      </c>
      <c r="Q241" s="317"/>
      <c r="R241" s="388"/>
      <c r="S241" s="389"/>
      <c r="T241" s="314"/>
    </row>
    <row r="242" spans="2:20" ht="18.75" customHeight="1" x14ac:dyDescent="0.2">
      <c r="B242" s="318"/>
      <c r="C242" s="92" t="s">
        <v>140</v>
      </c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71"/>
      <c r="P242" s="336">
        <f>SUM(D242:O242)</f>
        <v>0</v>
      </c>
      <c r="Q242" s="317"/>
      <c r="R242" s="388"/>
      <c r="S242" s="389"/>
      <c r="T242" s="314"/>
    </row>
    <row r="243" spans="2:20" ht="18.75" customHeight="1" x14ac:dyDescent="0.2">
      <c r="B243" s="318"/>
      <c r="C243" s="92" t="s">
        <v>141</v>
      </c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71"/>
      <c r="P243" s="336">
        <f>SUM(D243:O243)</f>
        <v>0</v>
      </c>
      <c r="Q243" s="317"/>
      <c r="R243" s="388"/>
      <c r="S243" s="389"/>
      <c r="T243" s="314"/>
    </row>
    <row r="244" spans="2:20" ht="18.75" customHeight="1" x14ac:dyDescent="0.2">
      <c r="B244" s="318"/>
      <c r="C244" s="92" t="s">
        <v>142</v>
      </c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71"/>
      <c r="P244" s="336">
        <f>SUM(D244:O244)</f>
        <v>0</v>
      </c>
      <c r="Q244" s="317"/>
      <c r="R244" s="388"/>
      <c r="S244" s="389"/>
      <c r="T244" s="314"/>
    </row>
    <row r="245" spans="2:20" ht="18.75" customHeight="1" x14ac:dyDescent="0.2">
      <c r="B245" s="318"/>
      <c r="C245" s="92" t="s">
        <v>143</v>
      </c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71"/>
      <c r="P245" s="336">
        <f>SUM(D245:O245)</f>
        <v>0</v>
      </c>
      <c r="Q245" s="317"/>
      <c r="R245" s="388"/>
      <c r="S245" s="389"/>
      <c r="T245" s="314"/>
    </row>
    <row r="246" spans="2:20" ht="18.75" customHeight="1" x14ac:dyDescent="0.2">
      <c r="B246" s="318"/>
      <c r="C246" s="92" t="s">
        <v>144</v>
      </c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71"/>
      <c r="P246" s="336">
        <f>SUM(D246:O246)</f>
        <v>0</v>
      </c>
      <c r="Q246" s="317"/>
      <c r="R246" s="388"/>
      <c r="S246" s="389"/>
      <c r="T246" s="314"/>
    </row>
    <row r="247" spans="2:20" ht="18.75" customHeight="1" x14ac:dyDescent="0.2">
      <c r="B247" s="318"/>
      <c r="C247" s="92" t="s">
        <v>145</v>
      </c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71"/>
      <c r="P247" s="336">
        <f>SUM(D247:O247)</f>
        <v>0</v>
      </c>
      <c r="Q247" s="317"/>
      <c r="R247" s="388"/>
      <c r="S247" s="389"/>
      <c r="T247" s="314"/>
    </row>
    <row r="248" spans="2:20" ht="18.75" customHeight="1" x14ac:dyDescent="0.2">
      <c r="B248" s="318"/>
      <c r="C248" s="322" t="s">
        <v>146</v>
      </c>
      <c r="D248" s="337">
        <f t="shared" ref="D248:O248" si="15">SUBTOTAL(9,D238:D247)</f>
        <v>0</v>
      </c>
      <c r="E248" s="337">
        <f t="shared" si="15"/>
        <v>0</v>
      </c>
      <c r="F248" s="337">
        <f t="shared" si="15"/>
        <v>0</v>
      </c>
      <c r="G248" s="337">
        <f t="shared" si="15"/>
        <v>0</v>
      </c>
      <c r="H248" s="337">
        <f t="shared" si="15"/>
        <v>0</v>
      </c>
      <c r="I248" s="337">
        <f t="shared" si="15"/>
        <v>0</v>
      </c>
      <c r="J248" s="337">
        <f t="shared" si="15"/>
        <v>0</v>
      </c>
      <c r="K248" s="337">
        <f t="shared" si="15"/>
        <v>0</v>
      </c>
      <c r="L248" s="337">
        <f t="shared" si="15"/>
        <v>0</v>
      </c>
      <c r="M248" s="337">
        <f t="shared" si="15"/>
        <v>0</v>
      </c>
      <c r="N248" s="337">
        <f t="shared" si="15"/>
        <v>0</v>
      </c>
      <c r="O248" s="338">
        <f t="shared" si="15"/>
        <v>0</v>
      </c>
      <c r="P248" s="336">
        <f>SUM(D248:O248)</f>
        <v>0</v>
      </c>
      <c r="Q248" s="317"/>
      <c r="R248" s="388"/>
      <c r="S248" s="389"/>
      <c r="T248" s="314"/>
    </row>
    <row r="249" spans="2:20" ht="18.75" customHeight="1" x14ac:dyDescent="0.2">
      <c r="B249" s="318"/>
      <c r="C249" s="339" t="s">
        <v>147</v>
      </c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72"/>
      <c r="P249" s="336">
        <f>SUM(D249:O249)</f>
        <v>0</v>
      </c>
      <c r="Q249" s="317"/>
      <c r="R249" s="388"/>
      <c r="S249" s="389"/>
      <c r="T249" s="314"/>
    </row>
    <row r="250" spans="2:20" ht="18.75" customHeight="1" x14ac:dyDescent="0.2">
      <c r="B250" s="318"/>
      <c r="C250" s="339" t="s">
        <v>148</v>
      </c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72"/>
      <c r="P250" s="336">
        <f>SUM(D250:O250)</f>
        <v>0</v>
      </c>
      <c r="Q250" s="317"/>
      <c r="R250" s="388"/>
      <c r="S250" s="389"/>
      <c r="T250" s="314"/>
    </row>
    <row r="251" spans="2:20" ht="18.75" customHeight="1" x14ac:dyDescent="0.2">
      <c r="B251" s="318"/>
      <c r="C251" s="322" t="s">
        <v>149</v>
      </c>
      <c r="D251" s="337">
        <f t="shared" ref="D251:O251" si="16">SUBTOTAL(9,D249:D250)</f>
        <v>0</v>
      </c>
      <c r="E251" s="337">
        <f t="shared" si="16"/>
        <v>0</v>
      </c>
      <c r="F251" s="337">
        <f t="shared" si="16"/>
        <v>0</v>
      </c>
      <c r="G251" s="337">
        <f t="shared" si="16"/>
        <v>0</v>
      </c>
      <c r="H251" s="337">
        <f t="shared" si="16"/>
        <v>0</v>
      </c>
      <c r="I251" s="337">
        <f t="shared" si="16"/>
        <v>0</v>
      </c>
      <c r="J251" s="337">
        <f t="shared" si="16"/>
        <v>0</v>
      </c>
      <c r="K251" s="337">
        <f t="shared" si="16"/>
        <v>0</v>
      </c>
      <c r="L251" s="337">
        <f t="shared" si="16"/>
        <v>0</v>
      </c>
      <c r="M251" s="337">
        <f t="shared" si="16"/>
        <v>0</v>
      </c>
      <c r="N251" s="337">
        <f t="shared" si="16"/>
        <v>0</v>
      </c>
      <c r="O251" s="338">
        <f t="shared" si="16"/>
        <v>0</v>
      </c>
      <c r="P251" s="336">
        <f>SUM(D251:O251)</f>
        <v>0</v>
      </c>
      <c r="Q251" s="317"/>
      <c r="R251" s="388"/>
      <c r="S251" s="389"/>
      <c r="T251" s="314"/>
    </row>
    <row r="252" spans="2:20" ht="18.75" customHeight="1" x14ac:dyDescent="0.2">
      <c r="B252" s="318"/>
      <c r="C252" s="339" t="s">
        <v>150</v>
      </c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72"/>
      <c r="P252" s="336">
        <f>SUM(D252:O252)</f>
        <v>0</v>
      </c>
      <c r="Q252" s="317"/>
      <c r="R252" s="388"/>
      <c r="S252" s="389"/>
      <c r="T252" s="314"/>
    </row>
    <row r="253" spans="2:20" ht="18.75" customHeight="1" x14ac:dyDescent="0.2">
      <c r="B253" s="318"/>
      <c r="C253" s="339" t="s">
        <v>151</v>
      </c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72"/>
      <c r="P253" s="336">
        <f>SUM(D253:O253)</f>
        <v>0</v>
      </c>
      <c r="Q253" s="317"/>
      <c r="R253" s="388"/>
      <c r="S253" s="389"/>
      <c r="T253" s="314"/>
    </row>
    <row r="254" spans="2:20" ht="18.75" customHeight="1" x14ac:dyDescent="0.2">
      <c r="B254" s="318"/>
      <c r="C254" s="339" t="s">
        <v>152</v>
      </c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72"/>
      <c r="P254" s="336">
        <f>SUM(D254:O254)</f>
        <v>0</v>
      </c>
      <c r="Q254" s="317"/>
      <c r="R254" s="388"/>
      <c r="S254" s="389"/>
      <c r="T254" s="314"/>
    </row>
    <row r="255" spans="2:20" ht="18.75" customHeight="1" x14ac:dyDescent="0.2">
      <c r="B255" s="318"/>
      <c r="C255" s="339" t="s">
        <v>153</v>
      </c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72"/>
      <c r="P255" s="336">
        <f>SUM(D255:O255)</f>
        <v>0</v>
      </c>
      <c r="Q255" s="317"/>
      <c r="R255" s="388"/>
      <c r="S255" s="389"/>
      <c r="T255" s="314"/>
    </row>
    <row r="256" spans="2:20" ht="18.75" customHeight="1" x14ac:dyDescent="0.2">
      <c r="B256" s="318"/>
      <c r="C256" s="335" t="s">
        <v>154</v>
      </c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71"/>
      <c r="P256" s="336">
        <f>SUM(D256:O256)</f>
        <v>0</v>
      </c>
      <c r="Q256" s="317"/>
      <c r="R256" s="388"/>
      <c r="S256" s="389"/>
      <c r="T256" s="314"/>
    </row>
    <row r="257" spans="2:20" ht="18.75" customHeight="1" x14ac:dyDescent="0.2">
      <c r="B257" s="318"/>
      <c r="C257" s="97" t="s">
        <v>155</v>
      </c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71"/>
      <c r="P257" s="336">
        <f>SUM(D257:O257)</f>
        <v>0</v>
      </c>
      <c r="Q257" s="317"/>
      <c r="R257" s="388"/>
      <c r="S257" s="389"/>
      <c r="T257" s="314"/>
    </row>
    <row r="258" spans="2:20" ht="18.75" customHeight="1" x14ac:dyDescent="0.2">
      <c r="B258" s="318"/>
      <c r="C258" s="98" t="s">
        <v>156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73"/>
      <c r="P258" s="340">
        <f>SUM(D258:O258)</f>
        <v>0</v>
      </c>
      <c r="Q258" s="317"/>
      <c r="R258" s="388"/>
      <c r="S258" s="389"/>
      <c r="T258" s="314"/>
    </row>
    <row r="259" spans="2:20" ht="18.75" customHeight="1" x14ac:dyDescent="0.2">
      <c r="B259" s="318"/>
      <c r="C259" s="341" t="s">
        <v>157</v>
      </c>
      <c r="D259" s="342">
        <f t="shared" ref="D259:O259" si="17">SUBTOTAL(9,D238:D258)</f>
        <v>0</v>
      </c>
      <c r="E259" s="342">
        <f t="shared" si="17"/>
        <v>0</v>
      </c>
      <c r="F259" s="342">
        <f t="shared" si="17"/>
        <v>0</v>
      </c>
      <c r="G259" s="342">
        <f t="shared" si="17"/>
        <v>0</v>
      </c>
      <c r="H259" s="342">
        <f t="shared" si="17"/>
        <v>0</v>
      </c>
      <c r="I259" s="342">
        <f t="shared" si="17"/>
        <v>0</v>
      </c>
      <c r="J259" s="342">
        <f t="shared" si="17"/>
        <v>0</v>
      </c>
      <c r="K259" s="342">
        <f t="shared" si="17"/>
        <v>0</v>
      </c>
      <c r="L259" s="342">
        <f t="shared" si="17"/>
        <v>0</v>
      </c>
      <c r="M259" s="342">
        <f t="shared" si="17"/>
        <v>0</v>
      </c>
      <c r="N259" s="342">
        <f t="shared" si="17"/>
        <v>0</v>
      </c>
      <c r="O259" s="343">
        <f t="shared" si="17"/>
        <v>0</v>
      </c>
      <c r="P259" s="344">
        <f>SUM(D259:O259)</f>
        <v>0</v>
      </c>
      <c r="Q259" s="317"/>
      <c r="R259" s="150"/>
      <c r="S259" s="151"/>
      <c r="T259" s="314"/>
    </row>
    <row r="260" spans="2:20" ht="6" customHeight="1" x14ac:dyDescent="0.2">
      <c r="B260" s="318"/>
      <c r="C260" s="317"/>
      <c r="D260" s="317"/>
      <c r="E260" s="317"/>
      <c r="F260" s="317"/>
      <c r="G260" s="317"/>
      <c r="H260" s="317"/>
      <c r="I260" s="317"/>
      <c r="J260" s="317"/>
      <c r="K260" s="317"/>
      <c r="L260" s="317"/>
      <c r="M260" s="317"/>
      <c r="N260" s="317"/>
      <c r="O260" s="317"/>
      <c r="P260" s="317"/>
      <c r="Q260" s="317"/>
      <c r="R260" s="345"/>
      <c r="S260" s="345"/>
      <c r="T260" s="314"/>
    </row>
    <row r="261" spans="2:20" ht="18.75" customHeight="1" x14ac:dyDescent="0.2">
      <c r="B261" s="346"/>
      <c r="C261" s="335" t="s">
        <v>158</v>
      </c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74"/>
      <c r="P261" s="347">
        <f>SUM(D261:O261)</f>
        <v>0</v>
      </c>
      <c r="Q261" s="317"/>
      <c r="R261" s="388"/>
      <c r="S261" s="389"/>
      <c r="T261" s="314"/>
    </row>
    <row r="262" spans="2:20" ht="18.75" customHeight="1" x14ac:dyDescent="0.2">
      <c r="B262" s="346"/>
      <c r="C262" s="335" t="s">
        <v>159</v>
      </c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9"/>
      <c r="O262" s="75"/>
      <c r="P262" s="348">
        <f>SUM(D262:O262)</f>
        <v>0</v>
      </c>
      <c r="Q262" s="317"/>
      <c r="R262" s="388"/>
      <c r="S262" s="389"/>
      <c r="T262" s="314"/>
    </row>
    <row r="263" spans="2:20" s="334" customFormat="1" ht="18.75" customHeight="1" x14ac:dyDescent="0.2">
      <c r="B263" s="328"/>
      <c r="C263" s="317"/>
      <c r="D263" s="317"/>
      <c r="E263" s="317"/>
      <c r="F263" s="317"/>
      <c r="G263" s="317"/>
      <c r="H263" s="317"/>
      <c r="I263" s="317"/>
      <c r="J263" s="317"/>
      <c r="K263" s="317"/>
      <c r="L263" s="317"/>
      <c r="M263" s="317"/>
      <c r="N263" s="349" t="s">
        <v>160</v>
      </c>
      <c r="O263" s="349"/>
      <c r="P263" s="350">
        <f>ROUND(IF(P261*P262=0,0,P259/P261*P262),2)</f>
        <v>0</v>
      </c>
      <c r="Q263" s="330"/>
      <c r="R263" s="388"/>
      <c r="S263" s="389"/>
      <c r="T263" s="333"/>
    </row>
    <row r="264" spans="2:20" ht="30" customHeight="1" x14ac:dyDescent="0.2">
      <c r="B264" s="314"/>
      <c r="C264" s="317"/>
      <c r="D264" s="317"/>
      <c r="E264" s="317"/>
      <c r="F264" s="317"/>
      <c r="G264" s="317"/>
      <c r="H264" s="317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  <c r="S264" s="317"/>
      <c r="T264" s="314"/>
    </row>
    <row r="265" spans="2:20" ht="18.75" customHeight="1" x14ac:dyDescent="0.2">
      <c r="B265" s="318"/>
      <c r="C265" s="319" t="s">
        <v>124</v>
      </c>
      <c r="D265" s="382"/>
      <c r="E265" s="383"/>
      <c r="F265" s="383"/>
      <c r="G265" s="383"/>
      <c r="H265" s="383"/>
      <c r="I265" s="384"/>
      <c r="J265" s="317"/>
      <c r="K265" s="317"/>
      <c r="L265" s="320"/>
      <c r="M265" s="317"/>
      <c r="N265" s="317"/>
      <c r="O265" s="317"/>
      <c r="P265" s="321"/>
      <c r="Q265" s="317"/>
      <c r="R265" s="321"/>
      <c r="S265" s="321"/>
      <c r="T265" s="314"/>
    </row>
    <row r="266" spans="2:20" ht="18.75" customHeight="1" x14ac:dyDescent="0.2">
      <c r="B266" s="318"/>
      <c r="C266" s="322" t="s">
        <v>125</v>
      </c>
      <c r="D266" s="382"/>
      <c r="E266" s="383"/>
      <c r="F266" s="383"/>
      <c r="G266" s="383"/>
      <c r="H266" s="383"/>
      <c r="I266" s="384"/>
      <c r="J266" s="317"/>
      <c r="K266" s="320"/>
      <c r="L266" s="317"/>
      <c r="M266" s="317"/>
      <c r="N266" s="317"/>
      <c r="O266" s="317"/>
      <c r="P266" s="321"/>
      <c r="Q266" s="317"/>
      <c r="R266" s="321"/>
      <c r="S266" s="321"/>
      <c r="T266" s="314"/>
    </row>
    <row r="267" spans="2:20" ht="18.75" customHeight="1" x14ac:dyDescent="0.2">
      <c r="B267" s="318"/>
      <c r="C267" s="322" t="s">
        <v>7</v>
      </c>
      <c r="D267" s="382"/>
      <c r="E267" s="383"/>
      <c r="F267" s="383"/>
      <c r="G267" s="383"/>
      <c r="H267" s="383"/>
      <c r="I267" s="384"/>
      <c r="J267" s="317"/>
      <c r="K267" s="317"/>
      <c r="L267" s="320"/>
      <c r="M267" s="317"/>
      <c r="N267" s="317"/>
      <c r="O267" s="317"/>
      <c r="P267" s="321"/>
      <c r="Q267" s="317"/>
      <c r="R267" s="323" t="s">
        <v>126</v>
      </c>
      <c r="S267" s="324"/>
      <c r="T267" s="314"/>
    </row>
    <row r="268" spans="2:20" ht="18.75" customHeight="1" x14ac:dyDescent="0.2">
      <c r="B268" s="318"/>
      <c r="C268" s="322" t="s">
        <v>127</v>
      </c>
      <c r="D268" s="382"/>
      <c r="E268" s="383"/>
      <c r="F268" s="383"/>
      <c r="G268" s="383"/>
      <c r="H268" s="383"/>
      <c r="I268" s="384"/>
      <c r="J268" s="317"/>
      <c r="K268" s="317"/>
      <c r="L268" s="320"/>
      <c r="M268" s="317"/>
      <c r="N268" s="317"/>
      <c r="O268" s="317"/>
      <c r="P268" s="321"/>
      <c r="Q268" s="317"/>
      <c r="R268" s="325" t="s">
        <v>130</v>
      </c>
      <c r="S268" s="63"/>
      <c r="T268" s="314"/>
    </row>
    <row r="269" spans="2:20" ht="18.75" customHeight="1" x14ac:dyDescent="0.2">
      <c r="B269" s="318"/>
      <c r="C269" s="322" t="s">
        <v>131</v>
      </c>
      <c r="D269" s="382"/>
      <c r="E269" s="383"/>
      <c r="F269" s="383"/>
      <c r="G269" s="383"/>
      <c r="H269" s="383"/>
      <c r="I269" s="384"/>
      <c r="J269" s="317"/>
      <c r="K269" s="317"/>
      <c r="L269" s="320"/>
      <c r="M269" s="317"/>
      <c r="N269" s="317"/>
      <c r="O269" s="317"/>
      <c r="P269" s="321"/>
      <c r="Q269" s="317"/>
      <c r="R269" s="325" t="s">
        <v>132</v>
      </c>
      <c r="S269" s="63"/>
      <c r="T269" s="314"/>
    </row>
    <row r="270" spans="2:20" ht="18.75" customHeight="1" x14ac:dyDescent="0.2">
      <c r="B270" s="318"/>
      <c r="C270" s="322" t="s">
        <v>122</v>
      </c>
      <c r="D270" s="385"/>
      <c r="E270" s="386"/>
      <c r="F270" s="386"/>
      <c r="G270" s="386"/>
      <c r="H270" s="386"/>
      <c r="I270" s="387"/>
      <c r="J270" s="317"/>
      <c r="K270" s="320"/>
      <c r="L270" s="317"/>
      <c r="M270" s="317"/>
      <c r="N270" s="317"/>
      <c r="O270" s="317"/>
      <c r="P270" s="321"/>
      <c r="Q270" s="317"/>
      <c r="R270" s="326" t="s">
        <v>133</v>
      </c>
      <c r="S270" s="63"/>
      <c r="T270" s="314"/>
    </row>
    <row r="271" spans="2:20" ht="18.75" customHeight="1" x14ac:dyDescent="0.2">
      <c r="B271" s="327"/>
      <c r="C271" s="322" t="s">
        <v>134</v>
      </c>
      <c r="D271" s="379"/>
      <c r="E271" s="380"/>
      <c r="F271" s="380"/>
      <c r="G271" s="380"/>
      <c r="H271" s="380"/>
      <c r="I271" s="381"/>
      <c r="J271" s="317"/>
      <c r="K271" s="320"/>
      <c r="L271" s="317"/>
      <c r="M271" s="317"/>
      <c r="N271" s="317"/>
      <c r="O271" s="317"/>
      <c r="P271" s="321"/>
      <c r="Q271" s="317"/>
      <c r="R271" s="321"/>
      <c r="S271" s="321"/>
      <c r="T271" s="314"/>
    </row>
    <row r="272" spans="2:20" ht="12" customHeight="1" x14ac:dyDescent="0.2">
      <c r="B272" s="318"/>
      <c r="C272" s="317"/>
      <c r="D272" s="317"/>
      <c r="E272" s="317"/>
      <c r="F272" s="317"/>
      <c r="G272" s="317"/>
      <c r="H272" s="317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  <c r="S272" s="317"/>
      <c r="T272" s="314"/>
    </row>
    <row r="273" spans="2:24" s="334" customFormat="1" ht="18.75" customHeight="1" x14ac:dyDescent="0.2">
      <c r="B273" s="328"/>
      <c r="C273" s="322" t="s">
        <v>128</v>
      </c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70"/>
      <c r="P273" s="329" t="s">
        <v>129</v>
      </c>
      <c r="Q273" s="330"/>
      <c r="R273" s="331" t="s">
        <v>135</v>
      </c>
      <c r="S273" s="332"/>
      <c r="T273" s="333"/>
      <c r="V273" s="315"/>
      <c r="W273" s="315"/>
      <c r="X273" s="315"/>
    </row>
    <row r="274" spans="2:24" ht="6" customHeight="1" x14ac:dyDescent="0.2">
      <c r="B274" s="318"/>
      <c r="C274" s="317"/>
      <c r="D274" s="317"/>
      <c r="E274" s="317"/>
      <c r="F274" s="317"/>
      <c r="G274" s="317"/>
      <c r="H274" s="317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  <c r="S274" s="317"/>
      <c r="T274" s="314"/>
    </row>
    <row r="275" spans="2:24" ht="18.75" customHeight="1" x14ac:dyDescent="0.2">
      <c r="B275" s="318"/>
      <c r="C275" s="335" t="s">
        <v>136</v>
      </c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71"/>
      <c r="P275" s="336">
        <f>SUM(D275:O275)</f>
        <v>0</v>
      </c>
      <c r="Q275" s="317"/>
      <c r="R275" s="388"/>
      <c r="S275" s="389"/>
      <c r="T275" s="314"/>
    </row>
    <row r="276" spans="2:24" ht="18.75" customHeight="1" x14ac:dyDescent="0.2">
      <c r="B276" s="318"/>
      <c r="C276" s="335" t="s">
        <v>137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1"/>
      <c r="P276" s="336">
        <f>SUM(D276:O276)</f>
        <v>0</v>
      </c>
      <c r="Q276" s="317"/>
      <c r="R276" s="388"/>
      <c r="S276" s="389"/>
      <c r="T276" s="314"/>
    </row>
    <row r="277" spans="2:24" ht="18.75" customHeight="1" x14ac:dyDescent="0.2">
      <c r="B277" s="318"/>
      <c r="C277" s="131" t="s">
        <v>138</v>
      </c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71"/>
      <c r="P277" s="336">
        <f>SUM(D277:O277)</f>
        <v>0</v>
      </c>
      <c r="Q277" s="317"/>
      <c r="R277" s="388"/>
      <c r="S277" s="389"/>
      <c r="T277" s="314"/>
    </row>
    <row r="278" spans="2:24" ht="18.75" customHeight="1" x14ac:dyDescent="0.2">
      <c r="B278" s="318"/>
      <c r="C278" s="92" t="s">
        <v>139</v>
      </c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71"/>
      <c r="P278" s="336">
        <f>SUM(D278:O278)</f>
        <v>0</v>
      </c>
      <c r="Q278" s="317"/>
      <c r="R278" s="388"/>
      <c r="S278" s="389"/>
      <c r="T278" s="314"/>
    </row>
    <row r="279" spans="2:24" ht="18.75" customHeight="1" x14ac:dyDescent="0.2">
      <c r="B279" s="318"/>
      <c r="C279" s="92" t="s">
        <v>140</v>
      </c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71"/>
      <c r="P279" s="336">
        <f>SUM(D279:O279)</f>
        <v>0</v>
      </c>
      <c r="Q279" s="317"/>
      <c r="R279" s="388"/>
      <c r="S279" s="389"/>
      <c r="T279" s="314"/>
    </row>
    <row r="280" spans="2:24" ht="18.75" customHeight="1" x14ac:dyDescent="0.2">
      <c r="B280" s="318"/>
      <c r="C280" s="92" t="s">
        <v>141</v>
      </c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71"/>
      <c r="P280" s="336">
        <f>SUM(D280:O280)</f>
        <v>0</v>
      </c>
      <c r="Q280" s="317"/>
      <c r="R280" s="388"/>
      <c r="S280" s="389"/>
      <c r="T280" s="314"/>
    </row>
    <row r="281" spans="2:24" ht="18.75" customHeight="1" x14ac:dyDescent="0.2">
      <c r="B281" s="318"/>
      <c r="C281" s="92" t="s">
        <v>142</v>
      </c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71"/>
      <c r="P281" s="336">
        <f>SUM(D281:O281)</f>
        <v>0</v>
      </c>
      <c r="Q281" s="317"/>
      <c r="R281" s="388"/>
      <c r="S281" s="389"/>
      <c r="T281" s="314"/>
    </row>
    <row r="282" spans="2:24" ht="18.75" customHeight="1" x14ac:dyDescent="0.2">
      <c r="B282" s="318"/>
      <c r="C282" s="92" t="s">
        <v>143</v>
      </c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71"/>
      <c r="P282" s="336">
        <f>SUM(D282:O282)</f>
        <v>0</v>
      </c>
      <c r="Q282" s="317"/>
      <c r="R282" s="388"/>
      <c r="S282" s="389"/>
      <c r="T282" s="314"/>
    </row>
    <row r="283" spans="2:24" ht="18.75" customHeight="1" x14ac:dyDescent="0.2">
      <c r="B283" s="318"/>
      <c r="C283" s="92" t="s">
        <v>144</v>
      </c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71"/>
      <c r="P283" s="336">
        <f>SUM(D283:O283)</f>
        <v>0</v>
      </c>
      <c r="Q283" s="317"/>
      <c r="R283" s="388"/>
      <c r="S283" s="389"/>
      <c r="T283" s="314"/>
    </row>
    <row r="284" spans="2:24" ht="18.75" customHeight="1" x14ac:dyDescent="0.2">
      <c r="B284" s="318"/>
      <c r="C284" s="92" t="s">
        <v>145</v>
      </c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71"/>
      <c r="P284" s="336">
        <f>SUM(D284:O284)</f>
        <v>0</v>
      </c>
      <c r="Q284" s="317"/>
      <c r="R284" s="388"/>
      <c r="S284" s="389"/>
      <c r="T284" s="314"/>
    </row>
    <row r="285" spans="2:24" ht="18.75" customHeight="1" x14ac:dyDescent="0.2">
      <c r="B285" s="318"/>
      <c r="C285" s="322" t="s">
        <v>146</v>
      </c>
      <c r="D285" s="337">
        <f t="shared" ref="D285:O285" si="18">SUBTOTAL(9,D275:D284)</f>
        <v>0</v>
      </c>
      <c r="E285" s="337">
        <f t="shared" si="18"/>
        <v>0</v>
      </c>
      <c r="F285" s="337">
        <f t="shared" si="18"/>
        <v>0</v>
      </c>
      <c r="G285" s="337">
        <f t="shared" si="18"/>
        <v>0</v>
      </c>
      <c r="H285" s="337">
        <f t="shared" si="18"/>
        <v>0</v>
      </c>
      <c r="I285" s="337">
        <f t="shared" si="18"/>
        <v>0</v>
      </c>
      <c r="J285" s="337">
        <f t="shared" si="18"/>
        <v>0</v>
      </c>
      <c r="K285" s="337">
        <f t="shared" si="18"/>
        <v>0</v>
      </c>
      <c r="L285" s="337">
        <f t="shared" si="18"/>
        <v>0</v>
      </c>
      <c r="M285" s="337">
        <f t="shared" si="18"/>
        <v>0</v>
      </c>
      <c r="N285" s="337">
        <f t="shared" si="18"/>
        <v>0</v>
      </c>
      <c r="O285" s="338">
        <f t="shared" si="18"/>
        <v>0</v>
      </c>
      <c r="P285" s="336">
        <f>SUM(D285:O285)</f>
        <v>0</v>
      </c>
      <c r="Q285" s="317"/>
      <c r="R285" s="388"/>
      <c r="S285" s="389"/>
      <c r="T285" s="314"/>
    </row>
    <row r="286" spans="2:24" ht="18.75" customHeight="1" x14ac:dyDescent="0.2">
      <c r="B286" s="318"/>
      <c r="C286" s="339" t="s">
        <v>147</v>
      </c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72"/>
      <c r="P286" s="336">
        <f>SUM(D286:O286)</f>
        <v>0</v>
      </c>
      <c r="Q286" s="317"/>
      <c r="R286" s="388"/>
      <c r="S286" s="389"/>
      <c r="T286" s="314"/>
    </row>
    <row r="287" spans="2:24" ht="18.75" customHeight="1" x14ac:dyDescent="0.2">
      <c r="B287" s="318"/>
      <c r="C287" s="339" t="s">
        <v>148</v>
      </c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72"/>
      <c r="P287" s="336">
        <f>SUM(D287:O287)</f>
        <v>0</v>
      </c>
      <c r="Q287" s="317"/>
      <c r="R287" s="388"/>
      <c r="S287" s="389"/>
      <c r="T287" s="314"/>
    </row>
    <row r="288" spans="2:24" ht="18.75" customHeight="1" x14ac:dyDescent="0.2">
      <c r="B288" s="318"/>
      <c r="C288" s="322" t="s">
        <v>149</v>
      </c>
      <c r="D288" s="337">
        <f t="shared" ref="D288:O288" si="19">SUBTOTAL(9,D286:D287)</f>
        <v>0</v>
      </c>
      <c r="E288" s="337">
        <f t="shared" si="19"/>
        <v>0</v>
      </c>
      <c r="F288" s="337">
        <f t="shared" si="19"/>
        <v>0</v>
      </c>
      <c r="G288" s="337">
        <f t="shared" si="19"/>
        <v>0</v>
      </c>
      <c r="H288" s="337">
        <f t="shared" si="19"/>
        <v>0</v>
      </c>
      <c r="I288" s="337">
        <f t="shared" si="19"/>
        <v>0</v>
      </c>
      <c r="J288" s="337">
        <f t="shared" si="19"/>
        <v>0</v>
      </c>
      <c r="K288" s="337">
        <f t="shared" si="19"/>
        <v>0</v>
      </c>
      <c r="L288" s="337">
        <f t="shared" si="19"/>
        <v>0</v>
      </c>
      <c r="M288" s="337">
        <f t="shared" si="19"/>
        <v>0</v>
      </c>
      <c r="N288" s="337">
        <f t="shared" si="19"/>
        <v>0</v>
      </c>
      <c r="O288" s="338">
        <f t="shared" si="19"/>
        <v>0</v>
      </c>
      <c r="P288" s="336">
        <f>SUM(D288:O288)</f>
        <v>0</v>
      </c>
      <c r="Q288" s="317"/>
      <c r="R288" s="388"/>
      <c r="S288" s="389"/>
      <c r="T288" s="314"/>
    </row>
    <row r="289" spans="2:20" ht="18.75" customHeight="1" x14ac:dyDescent="0.2">
      <c r="B289" s="318"/>
      <c r="C289" s="339" t="s">
        <v>150</v>
      </c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72"/>
      <c r="P289" s="336">
        <f>SUM(D289:O289)</f>
        <v>0</v>
      </c>
      <c r="Q289" s="317"/>
      <c r="R289" s="388"/>
      <c r="S289" s="389"/>
      <c r="T289" s="314"/>
    </row>
    <row r="290" spans="2:20" ht="18.75" customHeight="1" x14ac:dyDescent="0.2">
      <c r="B290" s="318"/>
      <c r="C290" s="339" t="s">
        <v>151</v>
      </c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72"/>
      <c r="P290" s="336">
        <f>SUM(D290:O290)</f>
        <v>0</v>
      </c>
      <c r="Q290" s="317"/>
      <c r="R290" s="388"/>
      <c r="S290" s="389"/>
      <c r="T290" s="314"/>
    </row>
    <row r="291" spans="2:20" ht="18.75" customHeight="1" x14ac:dyDescent="0.2">
      <c r="B291" s="318"/>
      <c r="C291" s="339" t="s">
        <v>152</v>
      </c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72"/>
      <c r="P291" s="336">
        <f>SUM(D291:O291)</f>
        <v>0</v>
      </c>
      <c r="Q291" s="317"/>
      <c r="R291" s="388"/>
      <c r="S291" s="389"/>
      <c r="T291" s="314"/>
    </row>
    <row r="292" spans="2:20" ht="18.75" customHeight="1" x14ac:dyDescent="0.2">
      <c r="B292" s="318"/>
      <c r="C292" s="339" t="s">
        <v>153</v>
      </c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72"/>
      <c r="P292" s="336">
        <f>SUM(D292:O292)</f>
        <v>0</v>
      </c>
      <c r="Q292" s="317"/>
      <c r="R292" s="388"/>
      <c r="S292" s="389"/>
      <c r="T292" s="314"/>
    </row>
    <row r="293" spans="2:20" ht="18.75" customHeight="1" x14ac:dyDescent="0.2">
      <c r="B293" s="318"/>
      <c r="C293" s="335" t="s">
        <v>154</v>
      </c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71"/>
      <c r="P293" s="336">
        <f>SUM(D293:O293)</f>
        <v>0</v>
      </c>
      <c r="Q293" s="317"/>
      <c r="R293" s="388"/>
      <c r="S293" s="389"/>
      <c r="T293" s="314"/>
    </row>
    <row r="294" spans="2:20" ht="18.75" customHeight="1" x14ac:dyDescent="0.2">
      <c r="B294" s="318"/>
      <c r="C294" s="97" t="s">
        <v>155</v>
      </c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71"/>
      <c r="P294" s="336">
        <f>SUM(D294:O294)</f>
        <v>0</v>
      </c>
      <c r="Q294" s="317"/>
      <c r="R294" s="388"/>
      <c r="S294" s="389"/>
      <c r="T294" s="314"/>
    </row>
    <row r="295" spans="2:20" ht="18.75" customHeight="1" x14ac:dyDescent="0.2">
      <c r="B295" s="318"/>
      <c r="C295" s="98" t="s">
        <v>156</v>
      </c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73"/>
      <c r="P295" s="340">
        <f>SUM(D295:O295)</f>
        <v>0</v>
      </c>
      <c r="Q295" s="317"/>
      <c r="R295" s="388"/>
      <c r="S295" s="389"/>
      <c r="T295" s="314"/>
    </row>
    <row r="296" spans="2:20" ht="18.75" customHeight="1" x14ac:dyDescent="0.2">
      <c r="B296" s="318"/>
      <c r="C296" s="341" t="s">
        <v>157</v>
      </c>
      <c r="D296" s="342">
        <f t="shared" ref="D296:O296" si="20">SUBTOTAL(9,D275:D295)</f>
        <v>0</v>
      </c>
      <c r="E296" s="342">
        <f t="shared" si="20"/>
        <v>0</v>
      </c>
      <c r="F296" s="342">
        <f t="shared" si="20"/>
        <v>0</v>
      </c>
      <c r="G296" s="342">
        <f t="shared" si="20"/>
        <v>0</v>
      </c>
      <c r="H296" s="342">
        <f t="shared" si="20"/>
        <v>0</v>
      </c>
      <c r="I296" s="342">
        <f t="shared" si="20"/>
        <v>0</v>
      </c>
      <c r="J296" s="342">
        <f t="shared" si="20"/>
        <v>0</v>
      </c>
      <c r="K296" s="342">
        <f t="shared" si="20"/>
        <v>0</v>
      </c>
      <c r="L296" s="342">
        <f t="shared" si="20"/>
        <v>0</v>
      </c>
      <c r="M296" s="342">
        <f t="shared" si="20"/>
        <v>0</v>
      </c>
      <c r="N296" s="342">
        <f t="shared" si="20"/>
        <v>0</v>
      </c>
      <c r="O296" s="343">
        <f t="shared" si="20"/>
        <v>0</v>
      </c>
      <c r="P296" s="344">
        <f>SUM(D296:O296)</f>
        <v>0</v>
      </c>
      <c r="Q296" s="317"/>
      <c r="R296" s="150"/>
      <c r="S296" s="151"/>
      <c r="T296" s="314"/>
    </row>
    <row r="297" spans="2:20" ht="6" customHeight="1" x14ac:dyDescent="0.2">
      <c r="B297" s="318"/>
      <c r="C297" s="317"/>
      <c r="D297" s="317"/>
      <c r="E297" s="317"/>
      <c r="F297" s="317"/>
      <c r="G297" s="317"/>
      <c r="H297" s="317"/>
      <c r="I297" s="317"/>
      <c r="J297" s="317"/>
      <c r="K297" s="317"/>
      <c r="L297" s="317"/>
      <c r="M297" s="317"/>
      <c r="N297" s="317"/>
      <c r="O297" s="317"/>
      <c r="P297" s="317"/>
      <c r="Q297" s="317"/>
      <c r="R297" s="345"/>
      <c r="S297" s="345"/>
      <c r="T297" s="314"/>
    </row>
    <row r="298" spans="2:20" ht="18.75" customHeight="1" x14ac:dyDescent="0.2">
      <c r="B298" s="346"/>
      <c r="C298" s="335" t="s">
        <v>158</v>
      </c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74"/>
      <c r="P298" s="347">
        <f>SUM(D298:O298)</f>
        <v>0</v>
      </c>
      <c r="Q298" s="317"/>
      <c r="R298" s="388"/>
      <c r="S298" s="389"/>
      <c r="T298" s="314"/>
    </row>
    <row r="299" spans="2:20" ht="18.75" customHeight="1" x14ac:dyDescent="0.2">
      <c r="B299" s="346"/>
      <c r="C299" s="335" t="s">
        <v>159</v>
      </c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9"/>
      <c r="O299" s="75"/>
      <c r="P299" s="348">
        <f>SUM(D299:O299)</f>
        <v>0</v>
      </c>
      <c r="Q299" s="317"/>
      <c r="R299" s="388"/>
      <c r="S299" s="389"/>
      <c r="T299" s="314"/>
    </row>
    <row r="300" spans="2:20" s="334" customFormat="1" ht="18.75" customHeight="1" x14ac:dyDescent="0.2">
      <c r="B300" s="328"/>
      <c r="C300" s="317"/>
      <c r="D300" s="317"/>
      <c r="E300" s="317"/>
      <c r="F300" s="317"/>
      <c r="G300" s="317"/>
      <c r="H300" s="317"/>
      <c r="I300" s="317"/>
      <c r="J300" s="317"/>
      <c r="K300" s="317"/>
      <c r="L300" s="317"/>
      <c r="M300" s="317"/>
      <c r="N300" s="349" t="s">
        <v>160</v>
      </c>
      <c r="O300" s="349"/>
      <c r="P300" s="350">
        <f>ROUND(IF(P298*P299=0,0,P296/P298*P299),2)</f>
        <v>0</v>
      </c>
      <c r="Q300" s="330"/>
      <c r="R300" s="388"/>
      <c r="S300" s="389"/>
      <c r="T300" s="333"/>
    </row>
    <row r="301" spans="2:20" ht="30" customHeight="1" x14ac:dyDescent="0.2">
      <c r="B301" s="314"/>
      <c r="C301" s="317"/>
      <c r="D301" s="317"/>
      <c r="E301" s="317"/>
      <c r="F301" s="317"/>
      <c r="G301" s="317"/>
      <c r="H301" s="317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  <c r="S301" s="317"/>
      <c r="T301" s="314"/>
    </row>
    <row r="302" spans="2:20" ht="18.75" customHeight="1" x14ac:dyDescent="0.2">
      <c r="B302" s="318"/>
      <c r="C302" s="319" t="s">
        <v>124</v>
      </c>
      <c r="D302" s="382"/>
      <c r="E302" s="383"/>
      <c r="F302" s="383"/>
      <c r="G302" s="383"/>
      <c r="H302" s="383"/>
      <c r="I302" s="384"/>
      <c r="J302" s="317"/>
      <c r="K302" s="317"/>
      <c r="L302" s="320"/>
      <c r="M302" s="317"/>
      <c r="N302" s="317"/>
      <c r="O302" s="317"/>
      <c r="P302" s="321"/>
      <c r="Q302" s="317"/>
      <c r="R302" s="321"/>
      <c r="S302" s="321"/>
      <c r="T302" s="314"/>
    </row>
    <row r="303" spans="2:20" ht="18.75" customHeight="1" x14ac:dyDescent="0.2">
      <c r="B303" s="318"/>
      <c r="C303" s="322" t="s">
        <v>125</v>
      </c>
      <c r="D303" s="382"/>
      <c r="E303" s="383"/>
      <c r="F303" s="383"/>
      <c r="G303" s="383"/>
      <c r="H303" s="383"/>
      <c r="I303" s="384"/>
      <c r="J303" s="317"/>
      <c r="K303" s="320"/>
      <c r="L303" s="317"/>
      <c r="M303" s="317"/>
      <c r="N303" s="317"/>
      <c r="O303" s="317"/>
      <c r="P303" s="321"/>
      <c r="Q303" s="317"/>
      <c r="R303" s="321"/>
      <c r="S303" s="321"/>
      <c r="T303" s="314"/>
    </row>
    <row r="304" spans="2:20" ht="18.75" customHeight="1" x14ac:dyDescent="0.2">
      <c r="B304" s="318"/>
      <c r="C304" s="322" t="s">
        <v>7</v>
      </c>
      <c r="D304" s="382"/>
      <c r="E304" s="383"/>
      <c r="F304" s="383"/>
      <c r="G304" s="383"/>
      <c r="H304" s="383"/>
      <c r="I304" s="384"/>
      <c r="J304" s="317"/>
      <c r="K304" s="317"/>
      <c r="L304" s="320"/>
      <c r="M304" s="317"/>
      <c r="N304" s="317"/>
      <c r="O304" s="317"/>
      <c r="P304" s="321"/>
      <c r="Q304" s="317"/>
      <c r="R304" s="323" t="s">
        <v>126</v>
      </c>
      <c r="S304" s="324"/>
      <c r="T304" s="314"/>
    </row>
    <row r="305" spans="2:24" ht="18.75" customHeight="1" x14ac:dyDescent="0.2">
      <c r="B305" s="318"/>
      <c r="C305" s="322" t="s">
        <v>127</v>
      </c>
      <c r="D305" s="382"/>
      <c r="E305" s="383"/>
      <c r="F305" s="383"/>
      <c r="G305" s="383"/>
      <c r="H305" s="383"/>
      <c r="I305" s="384"/>
      <c r="J305" s="317"/>
      <c r="K305" s="317"/>
      <c r="L305" s="320"/>
      <c r="M305" s="317"/>
      <c r="N305" s="317"/>
      <c r="O305" s="317"/>
      <c r="P305" s="321"/>
      <c r="Q305" s="317"/>
      <c r="R305" s="325" t="s">
        <v>130</v>
      </c>
      <c r="S305" s="63"/>
      <c r="T305" s="314"/>
    </row>
    <row r="306" spans="2:24" ht="18.75" customHeight="1" x14ac:dyDescent="0.2">
      <c r="B306" s="318"/>
      <c r="C306" s="322" t="s">
        <v>131</v>
      </c>
      <c r="D306" s="382"/>
      <c r="E306" s="383"/>
      <c r="F306" s="383"/>
      <c r="G306" s="383"/>
      <c r="H306" s="383"/>
      <c r="I306" s="384"/>
      <c r="J306" s="317"/>
      <c r="K306" s="317"/>
      <c r="L306" s="320"/>
      <c r="M306" s="317"/>
      <c r="N306" s="317"/>
      <c r="O306" s="317"/>
      <c r="P306" s="321"/>
      <c r="Q306" s="317"/>
      <c r="R306" s="325" t="s">
        <v>132</v>
      </c>
      <c r="S306" s="63"/>
      <c r="T306" s="314"/>
    </row>
    <row r="307" spans="2:24" ht="18.75" customHeight="1" x14ac:dyDescent="0.2">
      <c r="B307" s="318"/>
      <c r="C307" s="322" t="s">
        <v>122</v>
      </c>
      <c r="D307" s="385"/>
      <c r="E307" s="386"/>
      <c r="F307" s="386"/>
      <c r="G307" s="386"/>
      <c r="H307" s="386"/>
      <c r="I307" s="387"/>
      <c r="J307" s="317"/>
      <c r="K307" s="320"/>
      <c r="L307" s="317"/>
      <c r="M307" s="317"/>
      <c r="N307" s="317"/>
      <c r="O307" s="317"/>
      <c r="P307" s="321"/>
      <c r="Q307" s="317"/>
      <c r="R307" s="326" t="s">
        <v>133</v>
      </c>
      <c r="S307" s="63"/>
      <c r="T307" s="314"/>
    </row>
    <row r="308" spans="2:24" ht="18.75" customHeight="1" x14ac:dyDescent="0.2">
      <c r="B308" s="327"/>
      <c r="C308" s="322" t="s">
        <v>134</v>
      </c>
      <c r="D308" s="379"/>
      <c r="E308" s="380"/>
      <c r="F308" s="380"/>
      <c r="G308" s="380"/>
      <c r="H308" s="380"/>
      <c r="I308" s="381"/>
      <c r="J308" s="317"/>
      <c r="K308" s="320"/>
      <c r="L308" s="317"/>
      <c r="M308" s="317"/>
      <c r="N308" s="317"/>
      <c r="O308" s="317"/>
      <c r="P308" s="321"/>
      <c r="Q308" s="317"/>
      <c r="R308" s="321"/>
      <c r="S308" s="321"/>
      <c r="T308" s="314"/>
    </row>
    <row r="309" spans="2:24" ht="12" customHeight="1" x14ac:dyDescent="0.2">
      <c r="B309" s="318"/>
      <c r="C309" s="317"/>
      <c r="D309" s="317"/>
      <c r="E309" s="317"/>
      <c r="F309" s="317"/>
      <c r="G309" s="317"/>
      <c r="H309" s="317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  <c r="S309" s="317"/>
      <c r="T309" s="314"/>
    </row>
    <row r="310" spans="2:24" s="334" customFormat="1" ht="18.75" customHeight="1" x14ac:dyDescent="0.2">
      <c r="B310" s="328"/>
      <c r="C310" s="322" t="s">
        <v>128</v>
      </c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70"/>
      <c r="P310" s="329" t="s">
        <v>129</v>
      </c>
      <c r="Q310" s="330"/>
      <c r="R310" s="331" t="s">
        <v>135</v>
      </c>
      <c r="S310" s="332"/>
      <c r="T310" s="333"/>
      <c r="V310" s="315"/>
      <c r="W310" s="315"/>
      <c r="X310" s="315"/>
    </row>
    <row r="311" spans="2:24" ht="6" customHeight="1" x14ac:dyDescent="0.2">
      <c r="B311" s="318"/>
      <c r="C311" s="317"/>
      <c r="D311" s="317"/>
      <c r="E311" s="317"/>
      <c r="F311" s="317"/>
      <c r="G311" s="317"/>
      <c r="H311" s="317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  <c r="S311" s="317"/>
      <c r="T311" s="314"/>
    </row>
    <row r="312" spans="2:24" ht="18.75" customHeight="1" x14ac:dyDescent="0.2">
      <c r="B312" s="318"/>
      <c r="C312" s="335" t="s">
        <v>136</v>
      </c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71"/>
      <c r="P312" s="336">
        <f>SUM(D312:O312)</f>
        <v>0</v>
      </c>
      <c r="Q312" s="317"/>
      <c r="R312" s="388"/>
      <c r="S312" s="389"/>
      <c r="T312" s="314"/>
    </row>
    <row r="313" spans="2:24" ht="18.75" customHeight="1" x14ac:dyDescent="0.2">
      <c r="B313" s="318"/>
      <c r="C313" s="335" t="s">
        <v>137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1"/>
      <c r="P313" s="336">
        <f>SUM(D313:O313)</f>
        <v>0</v>
      </c>
      <c r="Q313" s="317"/>
      <c r="R313" s="388"/>
      <c r="S313" s="389"/>
      <c r="T313" s="314"/>
    </row>
    <row r="314" spans="2:24" ht="18.75" customHeight="1" x14ac:dyDescent="0.2">
      <c r="B314" s="318"/>
      <c r="C314" s="131" t="s">
        <v>138</v>
      </c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71"/>
      <c r="P314" s="336">
        <f>SUM(D314:O314)</f>
        <v>0</v>
      </c>
      <c r="Q314" s="317"/>
      <c r="R314" s="388"/>
      <c r="S314" s="389"/>
      <c r="T314" s="314"/>
    </row>
    <row r="315" spans="2:24" ht="18.75" customHeight="1" x14ac:dyDescent="0.2">
      <c r="B315" s="318"/>
      <c r="C315" s="92" t="s">
        <v>139</v>
      </c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71"/>
      <c r="P315" s="336">
        <f>SUM(D315:O315)</f>
        <v>0</v>
      </c>
      <c r="Q315" s="317"/>
      <c r="R315" s="388"/>
      <c r="S315" s="389"/>
      <c r="T315" s="314"/>
    </row>
    <row r="316" spans="2:24" ht="18.75" customHeight="1" x14ac:dyDescent="0.2">
      <c r="B316" s="318"/>
      <c r="C316" s="92" t="s">
        <v>140</v>
      </c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71"/>
      <c r="P316" s="336">
        <f>SUM(D316:O316)</f>
        <v>0</v>
      </c>
      <c r="Q316" s="317"/>
      <c r="R316" s="388"/>
      <c r="S316" s="389"/>
      <c r="T316" s="314"/>
    </row>
    <row r="317" spans="2:24" ht="18.75" customHeight="1" x14ac:dyDescent="0.2">
      <c r="B317" s="318"/>
      <c r="C317" s="92" t="s">
        <v>141</v>
      </c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71"/>
      <c r="P317" s="336">
        <f>SUM(D317:O317)</f>
        <v>0</v>
      </c>
      <c r="Q317" s="317"/>
      <c r="R317" s="388"/>
      <c r="S317" s="389"/>
      <c r="T317" s="314"/>
    </row>
    <row r="318" spans="2:24" ht="18.75" customHeight="1" x14ac:dyDescent="0.2">
      <c r="B318" s="318"/>
      <c r="C318" s="92" t="s">
        <v>142</v>
      </c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71"/>
      <c r="P318" s="336">
        <f>SUM(D318:O318)</f>
        <v>0</v>
      </c>
      <c r="Q318" s="317"/>
      <c r="R318" s="388"/>
      <c r="S318" s="389"/>
      <c r="T318" s="314"/>
    </row>
    <row r="319" spans="2:24" ht="18.75" customHeight="1" x14ac:dyDescent="0.2">
      <c r="B319" s="318"/>
      <c r="C319" s="92" t="s">
        <v>143</v>
      </c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71"/>
      <c r="P319" s="336">
        <f>SUM(D319:O319)</f>
        <v>0</v>
      </c>
      <c r="Q319" s="317"/>
      <c r="R319" s="388"/>
      <c r="S319" s="389"/>
      <c r="T319" s="314"/>
    </row>
    <row r="320" spans="2:24" ht="18.75" customHeight="1" x14ac:dyDescent="0.2">
      <c r="B320" s="318"/>
      <c r="C320" s="92" t="s">
        <v>144</v>
      </c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71"/>
      <c r="P320" s="336">
        <f>SUM(D320:O320)</f>
        <v>0</v>
      </c>
      <c r="Q320" s="317"/>
      <c r="R320" s="388"/>
      <c r="S320" s="389"/>
      <c r="T320" s="314"/>
    </row>
    <row r="321" spans="2:20" ht="18.75" customHeight="1" x14ac:dyDescent="0.2">
      <c r="B321" s="318"/>
      <c r="C321" s="92" t="s">
        <v>145</v>
      </c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71"/>
      <c r="P321" s="336">
        <f>SUM(D321:O321)</f>
        <v>0</v>
      </c>
      <c r="Q321" s="317"/>
      <c r="R321" s="388"/>
      <c r="S321" s="389"/>
      <c r="T321" s="314"/>
    </row>
    <row r="322" spans="2:20" ht="18.75" customHeight="1" x14ac:dyDescent="0.2">
      <c r="B322" s="318"/>
      <c r="C322" s="322" t="s">
        <v>146</v>
      </c>
      <c r="D322" s="337">
        <f t="shared" ref="D322:O322" si="21">SUBTOTAL(9,D312:D321)</f>
        <v>0</v>
      </c>
      <c r="E322" s="337">
        <f t="shared" si="21"/>
        <v>0</v>
      </c>
      <c r="F322" s="337">
        <f t="shared" si="21"/>
        <v>0</v>
      </c>
      <c r="G322" s="337">
        <f t="shared" si="21"/>
        <v>0</v>
      </c>
      <c r="H322" s="337">
        <f t="shared" si="21"/>
        <v>0</v>
      </c>
      <c r="I322" s="337">
        <f t="shared" si="21"/>
        <v>0</v>
      </c>
      <c r="J322" s="337">
        <f t="shared" si="21"/>
        <v>0</v>
      </c>
      <c r="K322" s="337">
        <f t="shared" si="21"/>
        <v>0</v>
      </c>
      <c r="L322" s="337">
        <f t="shared" si="21"/>
        <v>0</v>
      </c>
      <c r="M322" s="337">
        <f t="shared" si="21"/>
        <v>0</v>
      </c>
      <c r="N322" s="337">
        <f t="shared" si="21"/>
        <v>0</v>
      </c>
      <c r="O322" s="338">
        <f t="shared" si="21"/>
        <v>0</v>
      </c>
      <c r="P322" s="336">
        <f>SUM(D322:O322)</f>
        <v>0</v>
      </c>
      <c r="Q322" s="317"/>
      <c r="R322" s="388"/>
      <c r="S322" s="389"/>
      <c r="T322" s="314"/>
    </row>
    <row r="323" spans="2:20" ht="18.75" customHeight="1" x14ac:dyDescent="0.2">
      <c r="B323" s="318"/>
      <c r="C323" s="339" t="s">
        <v>147</v>
      </c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72"/>
      <c r="P323" s="336">
        <f>SUM(D323:O323)</f>
        <v>0</v>
      </c>
      <c r="Q323" s="317"/>
      <c r="R323" s="388"/>
      <c r="S323" s="389"/>
      <c r="T323" s="314"/>
    </row>
    <row r="324" spans="2:20" ht="18.75" customHeight="1" x14ac:dyDescent="0.2">
      <c r="B324" s="318"/>
      <c r="C324" s="339" t="s">
        <v>148</v>
      </c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72"/>
      <c r="P324" s="336">
        <f>SUM(D324:O324)</f>
        <v>0</v>
      </c>
      <c r="Q324" s="317"/>
      <c r="R324" s="388"/>
      <c r="S324" s="389"/>
      <c r="T324" s="314"/>
    </row>
    <row r="325" spans="2:20" ht="18.75" customHeight="1" x14ac:dyDescent="0.2">
      <c r="B325" s="318"/>
      <c r="C325" s="322" t="s">
        <v>149</v>
      </c>
      <c r="D325" s="337">
        <f t="shared" ref="D325:O325" si="22">SUBTOTAL(9,D323:D324)</f>
        <v>0</v>
      </c>
      <c r="E325" s="337">
        <f t="shared" si="22"/>
        <v>0</v>
      </c>
      <c r="F325" s="337">
        <f t="shared" si="22"/>
        <v>0</v>
      </c>
      <c r="G325" s="337">
        <f t="shared" si="22"/>
        <v>0</v>
      </c>
      <c r="H325" s="337">
        <f t="shared" si="22"/>
        <v>0</v>
      </c>
      <c r="I325" s="337">
        <f t="shared" si="22"/>
        <v>0</v>
      </c>
      <c r="J325" s="337">
        <f t="shared" si="22"/>
        <v>0</v>
      </c>
      <c r="K325" s="337">
        <f t="shared" si="22"/>
        <v>0</v>
      </c>
      <c r="L325" s="337">
        <f t="shared" si="22"/>
        <v>0</v>
      </c>
      <c r="M325" s="337">
        <f t="shared" si="22"/>
        <v>0</v>
      </c>
      <c r="N325" s="337">
        <f t="shared" si="22"/>
        <v>0</v>
      </c>
      <c r="O325" s="338">
        <f t="shared" si="22"/>
        <v>0</v>
      </c>
      <c r="P325" s="336">
        <f>SUM(D325:O325)</f>
        <v>0</v>
      </c>
      <c r="Q325" s="317"/>
      <c r="R325" s="388"/>
      <c r="S325" s="389"/>
      <c r="T325" s="314"/>
    </row>
    <row r="326" spans="2:20" ht="18.75" customHeight="1" x14ac:dyDescent="0.2">
      <c r="B326" s="318"/>
      <c r="C326" s="339" t="s">
        <v>150</v>
      </c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72"/>
      <c r="P326" s="336">
        <f>SUM(D326:O326)</f>
        <v>0</v>
      </c>
      <c r="Q326" s="317"/>
      <c r="R326" s="388"/>
      <c r="S326" s="389"/>
      <c r="T326" s="314"/>
    </row>
    <row r="327" spans="2:20" ht="18.75" customHeight="1" x14ac:dyDescent="0.2">
      <c r="B327" s="318"/>
      <c r="C327" s="339" t="s">
        <v>151</v>
      </c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72"/>
      <c r="P327" s="336">
        <f>SUM(D327:O327)</f>
        <v>0</v>
      </c>
      <c r="Q327" s="317"/>
      <c r="R327" s="388"/>
      <c r="S327" s="389"/>
      <c r="T327" s="314"/>
    </row>
    <row r="328" spans="2:20" ht="18.75" customHeight="1" x14ac:dyDescent="0.2">
      <c r="B328" s="318"/>
      <c r="C328" s="339" t="s">
        <v>152</v>
      </c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72"/>
      <c r="P328" s="336">
        <f>SUM(D328:O328)</f>
        <v>0</v>
      </c>
      <c r="Q328" s="317"/>
      <c r="R328" s="388"/>
      <c r="S328" s="389"/>
      <c r="T328" s="314"/>
    </row>
    <row r="329" spans="2:20" ht="18.75" customHeight="1" x14ac:dyDescent="0.2">
      <c r="B329" s="318"/>
      <c r="C329" s="339" t="s">
        <v>153</v>
      </c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72"/>
      <c r="P329" s="336">
        <f>SUM(D329:O329)</f>
        <v>0</v>
      </c>
      <c r="Q329" s="317"/>
      <c r="R329" s="388"/>
      <c r="S329" s="389"/>
      <c r="T329" s="314"/>
    </row>
    <row r="330" spans="2:20" ht="18.75" customHeight="1" x14ac:dyDescent="0.2">
      <c r="B330" s="318"/>
      <c r="C330" s="335" t="s">
        <v>154</v>
      </c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71"/>
      <c r="P330" s="336">
        <f>SUM(D330:O330)</f>
        <v>0</v>
      </c>
      <c r="Q330" s="317"/>
      <c r="R330" s="388"/>
      <c r="S330" s="389"/>
      <c r="T330" s="314"/>
    </row>
    <row r="331" spans="2:20" ht="18.75" customHeight="1" x14ac:dyDescent="0.2">
      <c r="B331" s="318"/>
      <c r="C331" s="97" t="s">
        <v>155</v>
      </c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71"/>
      <c r="P331" s="336">
        <f>SUM(D331:O331)</f>
        <v>0</v>
      </c>
      <c r="Q331" s="317"/>
      <c r="R331" s="388"/>
      <c r="S331" s="389"/>
      <c r="T331" s="314"/>
    </row>
    <row r="332" spans="2:20" ht="18.75" customHeight="1" x14ac:dyDescent="0.2">
      <c r="B332" s="318"/>
      <c r="C332" s="98" t="s">
        <v>156</v>
      </c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73"/>
      <c r="P332" s="340">
        <f>SUM(D332:O332)</f>
        <v>0</v>
      </c>
      <c r="Q332" s="317"/>
      <c r="R332" s="388"/>
      <c r="S332" s="389"/>
      <c r="T332" s="314"/>
    </row>
    <row r="333" spans="2:20" ht="18.75" customHeight="1" x14ac:dyDescent="0.2">
      <c r="B333" s="318"/>
      <c r="C333" s="341" t="s">
        <v>157</v>
      </c>
      <c r="D333" s="342">
        <f t="shared" ref="D333:O333" si="23">SUBTOTAL(9,D312:D332)</f>
        <v>0</v>
      </c>
      <c r="E333" s="342">
        <f t="shared" si="23"/>
        <v>0</v>
      </c>
      <c r="F333" s="342">
        <f t="shared" si="23"/>
        <v>0</v>
      </c>
      <c r="G333" s="342">
        <f t="shared" si="23"/>
        <v>0</v>
      </c>
      <c r="H333" s="342">
        <f t="shared" si="23"/>
        <v>0</v>
      </c>
      <c r="I333" s="342">
        <f t="shared" si="23"/>
        <v>0</v>
      </c>
      <c r="J333" s="342">
        <f t="shared" si="23"/>
        <v>0</v>
      </c>
      <c r="K333" s="342">
        <f t="shared" si="23"/>
        <v>0</v>
      </c>
      <c r="L333" s="342">
        <f t="shared" si="23"/>
        <v>0</v>
      </c>
      <c r="M333" s="342">
        <f t="shared" si="23"/>
        <v>0</v>
      </c>
      <c r="N333" s="342">
        <f t="shared" si="23"/>
        <v>0</v>
      </c>
      <c r="O333" s="343">
        <f t="shared" si="23"/>
        <v>0</v>
      </c>
      <c r="P333" s="344">
        <f>SUM(D333:O333)</f>
        <v>0</v>
      </c>
      <c r="Q333" s="317"/>
      <c r="R333" s="150"/>
      <c r="S333" s="151"/>
      <c r="T333" s="314"/>
    </row>
    <row r="334" spans="2:20" ht="6" customHeight="1" x14ac:dyDescent="0.2">
      <c r="B334" s="318"/>
      <c r="C334" s="317"/>
      <c r="D334" s="317"/>
      <c r="E334" s="317"/>
      <c r="F334" s="317"/>
      <c r="G334" s="317"/>
      <c r="H334" s="317"/>
      <c r="I334" s="317"/>
      <c r="J334" s="317"/>
      <c r="K334" s="317"/>
      <c r="L334" s="317"/>
      <c r="M334" s="317"/>
      <c r="N334" s="317"/>
      <c r="O334" s="317"/>
      <c r="P334" s="317"/>
      <c r="Q334" s="317"/>
      <c r="R334" s="345"/>
      <c r="S334" s="345"/>
      <c r="T334" s="314"/>
    </row>
    <row r="335" spans="2:20" ht="18.75" customHeight="1" x14ac:dyDescent="0.2">
      <c r="B335" s="346"/>
      <c r="C335" s="335" t="s">
        <v>158</v>
      </c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74"/>
      <c r="P335" s="347">
        <f>SUM(D335:O335)</f>
        <v>0</v>
      </c>
      <c r="Q335" s="317"/>
      <c r="R335" s="388"/>
      <c r="S335" s="389"/>
      <c r="T335" s="314"/>
    </row>
    <row r="336" spans="2:20" ht="18.75" customHeight="1" x14ac:dyDescent="0.2">
      <c r="B336" s="346"/>
      <c r="C336" s="335" t="s">
        <v>159</v>
      </c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9"/>
      <c r="O336" s="75"/>
      <c r="P336" s="348">
        <f>SUM(D336:O336)</f>
        <v>0</v>
      </c>
      <c r="Q336" s="317"/>
      <c r="R336" s="388"/>
      <c r="S336" s="389"/>
      <c r="T336" s="314"/>
    </row>
    <row r="337" spans="2:24" s="334" customFormat="1" ht="18.75" customHeight="1" x14ac:dyDescent="0.2">
      <c r="B337" s="328"/>
      <c r="C337" s="317"/>
      <c r="D337" s="317"/>
      <c r="E337" s="317"/>
      <c r="F337" s="317"/>
      <c r="G337" s="317"/>
      <c r="H337" s="317"/>
      <c r="I337" s="317"/>
      <c r="J337" s="317"/>
      <c r="K337" s="317"/>
      <c r="L337" s="317"/>
      <c r="M337" s="317"/>
      <c r="N337" s="349" t="s">
        <v>160</v>
      </c>
      <c r="O337" s="349"/>
      <c r="P337" s="350">
        <f>ROUND(IF(P335*P336=0,0,P333/P335*P336),2)</f>
        <v>0</v>
      </c>
      <c r="Q337" s="330"/>
      <c r="R337" s="388"/>
      <c r="S337" s="389"/>
      <c r="T337" s="333"/>
    </row>
    <row r="338" spans="2:24" ht="30" customHeight="1" x14ac:dyDescent="0.2">
      <c r="B338" s="314"/>
      <c r="C338" s="317"/>
      <c r="D338" s="317"/>
      <c r="E338" s="317"/>
      <c r="F338" s="317"/>
      <c r="G338" s="317"/>
      <c r="H338" s="317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  <c r="S338" s="317"/>
      <c r="T338" s="314"/>
    </row>
    <row r="339" spans="2:24" ht="18.75" customHeight="1" x14ac:dyDescent="0.2">
      <c r="B339" s="318"/>
      <c r="C339" s="319" t="s">
        <v>124</v>
      </c>
      <c r="D339" s="382"/>
      <c r="E339" s="383"/>
      <c r="F339" s="383"/>
      <c r="G339" s="383"/>
      <c r="H339" s="383"/>
      <c r="I339" s="384"/>
      <c r="J339" s="317"/>
      <c r="K339" s="317"/>
      <c r="L339" s="320"/>
      <c r="M339" s="317"/>
      <c r="N339" s="317"/>
      <c r="O339" s="317"/>
      <c r="P339" s="321"/>
      <c r="Q339" s="317"/>
      <c r="R339" s="321"/>
      <c r="S339" s="321"/>
      <c r="T339" s="314"/>
    </row>
    <row r="340" spans="2:24" ht="18.75" customHeight="1" x14ac:dyDescent="0.2">
      <c r="B340" s="318"/>
      <c r="C340" s="322" t="s">
        <v>125</v>
      </c>
      <c r="D340" s="382"/>
      <c r="E340" s="383"/>
      <c r="F340" s="383"/>
      <c r="G340" s="383"/>
      <c r="H340" s="383"/>
      <c r="I340" s="384"/>
      <c r="J340" s="317"/>
      <c r="K340" s="320"/>
      <c r="L340" s="317"/>
      <c r="M340" s="317"/>
      <c r="N340" s="317"/>
      <c r="O340" s="317"/>
      <c r="P340" s="321"/>
      <c r="Q340" s="317"/>
      <c r="R340" s="321"/>
      <c r="S340" s="321"/>
      <c r="T340" s="314"/>
    </row>
    <row r="341" spans="2:24" ht="18.75" customHeight="1" x14ac:dyDescent="0.2">
      <c r="B341" s="318"/>
      <c r="C341" s="322" t="s">
        <v>7</v>
      </c>
      <c r="D341" s="382"/>
      <c r="E341" s="383"/>
      <c r="F341" s="383"/>
      <c r="G341" s="383"/>
      <c r="H341" s="383"/>
      <c r="I341" s="384"/>
      <c r="J341" s="317"/>
      <c r="K341" s="317"/>
      <c r="L341" s="320"/>
      <c r="M341" s="317"/>
      <c r="N341" s="317"/>
      <c r="O341" s="317"/>
      <c r="P341" s="321"/>
      <c r="Q341" s="317"/>
      <c r="R341" s="323" t="s">
        <v>126</v>
      </c>
      <c r="S341" s="324"/>
      <c r="T341" s="314"/>
    </row>
    <row r="342" spans="2:24" ht="18.75" customHeight="1" x14ac:dyDescent="0.2">
      <c r="B342" s="318"/>
      <c r="C342" s="322" t="s">
        <v>127</v>
      </c>
      <c r="D342" s="382"/>
      <c r="E342" s="383"/>
      <c r="F342" s="383"/>
      <c r="G342" s="383"/>
      <c r="H342" s="383"/>
      <c r="I342" s="384"/>
      <c r="J342" s="317"/>
      <c r="K342" s="317"/>
      <c r="L342" s="320"/>
      <c r="M342" s="317"/>
      <c r="N342" s="317"/>
      <c r="O342" s="317"/>
      <c r="P342" s="321"/>
      <c r="Q342" s="317"/>
      <c r="R342" s="325" t="s">
        <v>130</v>
      </c>
      <c r="S342" s="63"/>
      <c r="T342" s="314"/>
    </row>
    <row r="343" spans="2:24" ht="18.75" customHeight="1" x14ac:dyDescent="0.2">
      <c r="B343" s="318"/>
      <c r="C343" s="322" t="s">
        <v>131</v>
      </c>
      <c r="D343" s="382"/>
      <c r="E343" s="383"/>
      <c r="F343" s="383"/>
      <c r="G343" s="383"/>
      <c r="H343" s="383"/>
      <c r="I343" s="384"/>
      <c r="J343" s="317"/>
      <c r="K343" s="317"/>
      <c r="L343" s="320"/>
      <c r="M343" s="317"/>
      <c r="N343" s="317"/>
      <c r="O343" s="317"/>
      <c r="P343" s="321"/>
      <c r="Q343" s="317"/>
      <c r="R343" s="325" t="s">
        <v>132</v>
      </c>
      <c r="S343" s="63"/>
      <c r="T343" s="314"/>
    </row>
    <row r="344" spans="2:24" ht="18.75" customHeight="1" x14ac:dyDescent="0.2">
      <c r="B344" s="318"/>
      <c r="C344" s="322" t="s">
        <v>122</v>
      </c>
      <c r="D344" s="385"/>
      <c r="E344" s="386"/>
      <c r="F344" s="386"/>
      <c r="G344" s="386"/>
      <c r="H344" s="386"/>
      <c r="I344" s="387"/>
      <c r="J344" s="317"/>
      <c r="K344" s="320"/>
      <c r="L344" s="317"/>
      <c r="M344" s="317"/>
      <c r="N344" s="317"/>
      <c r="O344" s="317"/>
      <c r="P344" s="321"/>
      <c r="Q344" s="317"/>
      <c r="R344" s="326" t="s">
        <v>133</v>
      </c>
      <c r="S344" s="63"/>
      <c r="T344" s="314"/>
    </row>
    <row r="345" spans="2:24" ht="18.75" customHeight="1" x14ac:dyDescent="0.2">
      <c r="B345" s="327"/>
      <c r="C345" s="322" t="s">
        <v>134</v>
      </c>
      <c r="D345" s="379"/>
      <c r="E345" s="380"/>
      <c r="F345" s="380"/>
      <c r="G345" s="380"/>
      <c r="H345" s="380"/>
      <c r="I345" s="381"/>
      <c r="J345" s="317"/>
      <c r="K345" s="320"/>
      <c r="L345" s="317"/>
      <c r="M345" s="317"/>
      <c r="N345" s="317"/>
      <c r="O345" s="317"/>
      <c r="P345" s="321"/>
      <c r="Q345" s="317"/>
      <c r="R345" s="321"/>
      <c r="S345" s="321"/>
      <c r="T345" s="314"/>
    </row>
    <row r="346" spans="2:24" ht="12" customHeight="1" x14ac:dyDescent="0.2">
      <c r="B346" s="318"/>
      <c r="C346" s="317"/>
      <c r="D346" s="317"/>
      <c r="E346" s="317"/>
      <c r="F346" s="317"/>
      <c r="G346" s="317"/>
      <c r="H346" s="317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  <c r="S346" s="317"/>
      <c r="T346" s="314"/>
    </row>
    <row r="347" spans="2:24" s="334" customFormat="1" ht="18.75" customHeight="1" x14ac:dyDescent="0.2">
      <c r="B347" s="328"/>
      <c r="C347" s="322" t="s">
        <v>128</v>
      </c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70"/>
      <c r="P347" s="329" t="s">
        <v>129</v>
      </c>
      <c r="Q347" s="330"/>
      <c r="R347" s="331" t="s">
        <v>135</v>
      </c>
      <c r="S347" s="332"/>
      <c r="T347" s="333"/>
      <c r="V347" s="315"/>
      <c r="W347" s="315"/>
      <c r="X347" s="315"/>
    </row>
    <row r="348" spans="2:24" ht="6" customHeight="1" x14ac:dyDescent="0.2">
      <c r="B348" s="318"/>
      <c r="C348" s="317"/>
      <c r="D348" s="317"/>
      <c r="E348" s="317"/>
      <c r="F348" s="317"/>
      <c r="G348" s="317"/>
      <c r="H348" s="317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  <c r="S348" s="317"/>
      <c r="T348" s="314"/>
    </row>
    <row r="349" spans="2:24" ht="18.75" customHeight="1" x14ac:dyDescent="0.2">
      <c r="B349" s="318"/>
      <c r="C349" s="335" t="s">
        <v>136</v>
      </c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71"/>
      <c r="P349" s="336">
        <f>SUM(D349:O349)</f>
        <v>0</v>
      </c>
      <c r="Q349" s="317"/>
      <c r="R349" s="388"/>
      <c r="S349" s="389"/>
      <c r="T349" s="314"/>
    </row>
    <row r="350" spans="2:24" ht="18.75" customHeight="1" x14ac:dyDescent="0.2">
      <c r="B350" s="318"/>
      <c r="C350" s="335" t="s">
        <v>137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1"/>
      <c r="P350" s="336">
        <f>SUM(D350:O350)</f>
        <v>0</v>
      </c>
      <c r="Q350" s="317"/>
      <c r="R350" s="388"/>
      <c r="S350" s="389"/>
      <c r="T350" s="314"/>
    </row>
    <row r="351" spans="2:24" ht="18.75" customHeight="1" x14ac:dyDescent="0.2">
      <c r="B351" s="318"/>
      <c r="C351" s="131" t="s">
        <v>138</v>
      </c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71"/>
      <c r="P351" s="336">
        <f>SUM(D351:O351)</f>
        <v>0</v>
      </c>
      <c r="Q351" s="317"/>
      <c r="R351" s="388"/>
      <c r="S351" s="389"/>
      <c r="T351" s="314"/>
    </row>
    <row r="352" spans="2:24" ht="18.75" customHeight="1" x14ac:dyDescent="0.2">
      <c r="B352" s="318"/>
      <c r="C352" s="92" t="s">
        <v>139</v>
      </c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71"/>
      <c r="P352" s="336">
        <f>SUM(D352:O352)</f>
        <v>0</v>
      </c>
      <c r="Q352" s="317"/>
      <c r="R352" s="388"/>
      <c r="S352" s="389"/>
      <c r="T352" s="314"/>
    </row>
    <row r="353" spans="2:20" ht="18.75" customHeight="1" x14ac:dyDescent="0.2">
      <c r="B353" s="318"/>
      <c r="C353" s="92" t="s">
        <v>140</v>
      </c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71"/>
      <c r="P353" s="336">
        <f>SUM(D353:O353)</f>
        <v>0</v>
      </c>
      <c r="Q353" s="317"/>
      <c r="R353" s="388"/>
      <c r="S353" s="389"/>
      <c r="T353" s="314"/>
    </row>
    <row r="354" spans="2:20" ht="18.75" customHeight="1" x14ac:dyDescent="0.2">
      <c r="B354" s="318"/>
      <c r="C354" s="92" t="s">
        <v>141</v>
      </c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71"/>
      <c r="P354" s="336">
        <f>SUM(D354:O354)</f>
        <v>0</v>
      </c>
      <c r="Q354" s="317"/>
      <c r="R354" s="388"/>
      <c r="S354" s="389"/>
      <c r="T354" s="314"/>
    </row>
    <row r="355" spans="2:20" ht="18.75" customHeight="1" x14ac:dyDescent="0.2">
      <c r="B355" s="318"/>
      <c r="C355" s="92" t="s">
        <v>142</v>
      </c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71"/>
      <c r="P355" s="336">
        <f>SUM(D355:O355)</f>
        <v>0</v>
      </c>
      <c r="Q355" s="317"/>
      <c r="R355" s="388"/>
      <c r="S355" s="389"/>
      <c r="T355" s="314"/>
    </row>
    <row r="356" spans="2:20" ht="18.75" customHeight="1" x14ac:dyDescent="0.2">
      <c r="B356" s="318"/>
      <c r="C356" s="92" t="s">
        <v>143</v>
      </c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71"/>
      <c r="P356" s="336">
        <f>SUM(D356:O356)</f>
        <v>0</v>
      </c>
      <c r="Q356" s="317"/>
      <c r="R356" s="388"/>
      <c r="S356" s="389"/>
      <c r="T356" s="314"/>
    </row>
    <row r="357" spans="2:20" ht="18.75" customHeight="1" x14ac:dyDescent="0.2">
      <c r="B357" s="318"/>
      <c r="C357" s="92" t="s">
        <v>144</v>
      </c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71"/>
      <c r="P357" s="336">
        <f>SUM(D357:O357)</f>
        <v>0</v>
      </c>
      <c r="Q357" s="317"/>
      <c r="R357" s="388"/>
      <c r="S357" s="389"/>
      <c r="T357" s="314"/>
    </row>
    <row r="358" spans="2:20" ht="18.75" customHeight="1" x14ac:dyDescent="0.2">
      <c r="B358" s="318"/>
      <c r="C358" s="92" t="s">
        <v>145</v>
      </c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71"/>
      <c r="P358" s="336">
        <f>SUM(D358:O358)</f>
        <v>0</v>
      </c>
      <c r="Q358" s="317"/>
      <c r="R358" s="388"/>
      <c r="S358" s="389"/>
      <c r="T358" s="314"/>
    </row>
    <row r="359" spans="2:20" ht="18.75" customHeight="1" x14ac:dyDescent="0.2">
      <c r="B359" s="318"/>
      <c r="C359" s="322" t="s">
        <v>146</v>
      </c>
      <c r="D359" s="337">
        <f t="shared" ref="D359:O359" si="24">SUBTOTAL(9,D349:D358)</f>
        <v>0</v>
      </c>
      <c r="E359" s="337">
        <f t="shared" si="24"/>
        <v>0</v>
      </c>
      <c r="F359" s="337">
        <f t="shared" si="24"/>
        <v>0</v>
      </c>
      <c r="G359" s="337">
        <f t="shared" si="24"/>
        <v>0</v>
      </c>
      <c r="H359" s="337">
        <f t="shared" si="24"/>
        <v>0</v>
      </c>
      <c r="I359" s="337">
        <f t="shared" si="24"/>
        <v>0</v>
      </c>
      <c r="J359" s="337">
        <f t="shared" si="24"/>
        <v>0</v>
      </c>
      <c r="K359" s="337">
        <f t="shared" si="24"/>
        <v>0</v>
      </c>
      <c r="L359" s="337">
        <f t="shared" si="24"/>
        <v>0</v>
      </c>
      <c r="M359" s="337">
        <f t="shared" si="24"/>
        <v>0</v>
      </c>
      <c r="N359" s="337">
        <f t="shared" si="24"/>
        <v>0</v>
      </c>
      <c r="O359" s="338">
        <f t="shared" si="24"/>
        <v>0</v>
      </c>
      <c r="P359" s="336">
        <f>SUM(D359:O359)</f>
        <v>0</v>
      </c>
      <c r="Q359" s="317"/>
      <c r="R359" s="388"/>
      <c r="S359" s="389"/>
      <c r="T359" s="314"/>
    </row>
    <row r="360" spans="2:20" ht="18.75" customHeight="1" x14ac:dyDescent="0.2">
      <c r="B360" s="318"/>
      <c r="C360" s="339" t="s">
        <v>147</v>
      </c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72"/>
      <c r="P360" s="336">
        <f>SUM(D360:O360)</f>
        <v>0</v>
      </c>
      <c r="Q360" s="317"/>
      <c r="R360" s="388"/>
      <c r="S360" s="389"/>
      <c r="T360" s="314"/>
    </row>
    <row r="361" spans="2:20" ht="18.75" customHeight="1" x14ac:dyDescent="0.2">
      <c r="B361" s="318"/>
      <c r="C361" s="339" t="s">
        <v>148</v>
      </c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72"/>
      <c r="P361" s="336">
        <f>SUM(D361:O361)</f>
        <v>0</v>
      </c>
      <c r="Q361" s="317"/>
      <c r="R361" s="388"/>
      <c r="S361" s="389"/>
      <c r="T361" s="314"/>
    </row>
    <row r="362" spans="2:20" ht="18.75" customHeight="1" x14ac:dyDescent="0.2">
      <c r="B362" s="318"/>
      <c r="C362" s="322" t="s">
        <v>149</v>
      </c>
      <c r="D362" s="337">
        <f t="shared" ref="D362:O362" si="25">SUBTOTAL(9,D360:D361)</f>
        <v>0</v>
      </c>
      <c r="E362" s="337">
        <f t="shared" si="25"/>
        <v>0</v>
      </c>
      <c r="F362" s="337">
        <f t="shared" si="25"/>
        <v>0</v>
      </c>
      <c r="G362" s="337">
        <f t="shared" si="25"/>
        <v>0</v>
      </c>
      <c r="H362" s="337">
        <f t="shared" si="25"/>
        <v>0</v>
      </c>
      <c r="I362" s="337">
        <f t="shared" si="25"/>
        <v>0</v>
      </c>
      <c r="J362" s="337">
        <f t="shared" si="25"/>
        <v>0</v>
      </c>
      <c r="K362" s="337">
        <f t="shared" si="25"/>
        <v>0</v>
      </c>
      <c r="L362" s="337">
        <f t="shared" si="25"/>
        <v>0</v>
      </c>
      <c r="M362" s="337">
        <f t="shared" si="25"/>
        <v>0</v>
      </c>
      <c r="N362" s="337">
        <f t="shared" si="25"/>
        <v>0</v>
      </c>
      <c r="O362" s="338">
        <f t="shared" si="25"/>
        <v>0</v>
      </c>
      <c r="P362" s="336">
        <f>SUM(D362:O362)</f>
        <v>0</v>
      </c>
      <c r="Q362" s="317"/>
      <c r="R362" s="388"/>
      <c r="S362" s="389"/>
      <c r="T362" s="314"/>
    </row>
    <row r="363" spans="2:20" ht="18.75" customHeight="1" x14ac:dyDescent="0.2">
      <c r="B363" s="318"/>
      <c r="C363" s="339" t="s">
        <v>150</v>
      </c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72"/>
      <c r="P363" s="336">
        <f>SUM(D363:O363)</f>
        <v>0</v>
      </c>
      <c r="Q363" s="317"/>
      <c r="R363" s="388"/>
      <c r="S363" s="389"/>
      <c r="T363" s="314"/>
    </row>
    <row r="364" spans="2:20" ht="18.75" customHeight="1" x14ac:dyDescent="0.2">
      <c r="B364" s="318"/>
      <c r="C364" s="339" t="s">
        <v>151</v>
      </c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72"/>
      <c r="P364" s="336">
        <f>SUM(D364:O364)</f>
        <v>0</v>
      </c>
      <c r="Q364" s="317"/>
      <c r="R364" s="388"/>
      <c r="S364" s="389"/>
      <c r="T364" s="314"/>
    </row>
    <row r="365" spans="2:20" ht="18.75" customHeight="1" x14ac:dyDescent="0.2">
      <c r="B365" s="318"/>
      <c r="C365" s="339" t="s">
        <v>152</v>
      </c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72"/>
      <c r="P365" s="336">
        <f>SUM(D365:O365)</f>
        <v>0</v>
      </c>
      <c r="Q365" s="317"/>
      <c r="R365" s="388"/>
      <c r="S365" s="389"/>
      <c r="T365" s="314"/>
    </row>
    <row r="366" spans="2:20" ht="18.75" customHeight="1" x14ac:dyDescent="0.2">
      <c r="B366" s="318"/>
      <c r="C366" s="339" t="s">
        <v>153</v>
      </c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72"/>
      <c r="P366" s="336">
        <f>SUM(D366:O366)</f>
        <v>0</v>
      </c>
      <c r="Q366" s="317"/>
      <c r="R366" s="388"/>
      <c r="S366" s="389"/>
      <c r="T366" s="314"/>
    </row>
    <row r="367" spans="2:20" ht="18.75" customHeight="1" x14ac:dyDescent="0.2">
      <c r="B367" s="318"/>
      <c r="C367" s="335" t="s">
        <v>154</v>
      </c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71"/>
      <c r="P367" s="336">
        <f>SUM(D367:O367)</f>
        <v>0</v>
      </c>
      <c r="Q367" s="317"/>
      <c r="R367" s="388"/>
      <c r="S367" s="389"/>
      <c r="T367" s="314"/>
    </row>
    <row r="368" spans="2:20" ht="18.75" customHeight="1" x14ac:dyDescent="0.2">
      <c r="B368" s="318"/>
      <c r="C368" s="97" t="s">
        <v>155</v>
      </c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71"/>
      <c r="P368" s="336">
        <f>SUM(D368:O368)</f>
        <v>0</v>
      </c>
      <c r="Q368" s="317"/>
      <c r="R368" s="388"/>
      <c r="S368" s="389"/>
      <c r="T368" s="314"/>
    </row>
    <row r="369" spans="2:24" ht="18.75" customHeight="1" x14ac:dyDescent="0.2">
      <c r="B369" s="318"/>
      <c r="C369" s="98" t="s">
        <v>156</v>
      </c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73"/>
      <c r="P369" s="340">
        <f>SUM(D369:O369)</f>
        <v>0</v>
      </c>
      <c r="Q369" s="317"/>
      <c r="R369" s="388"/>
      <c r="S369" s="389"/>
      <c r="T369" s="314"/>
    </row>
    <row r="370" spans="2:24" ht="18.75" customHeight="1" x14ac:dyDescent="0.2">
      <c r="B370" s="318"/>
      <c r="C370" s="341" t="s">
        <v>157</v>
      </c>
      <c r="D370" s="342">
        <f t="shared" ref="D370:O370" si="26">SUBTOTAL(9,D349:D369)</f>
        <v>0</v>
      </c>
      <c r="E370" s="342">
        <f t="shared" si="26"/>
        <v>0</v>
      </c>
      <c r="F370" s="342">
        <f t="shared" si="26"/>
        <v>0</v>
      </c>
      <c r="G370" s="342">
        <f t="shared" si="26"/>
        <v>0</v>
      </c>
      <c r="H370" s="342">
        <f t="shared" si="26"/>
        <v>0</v>
      </c>
      <c r="I370" s="342">
        <f t="shared" si="26"/>
        <v>0</v>
      </c>
      <c r="J370" s="342">
        <f t="shared" si="26"/>
        <v>0</v>
      </c>
      <c r="K370" s="342">
        <f t="shared" si="26"/>
        <v>0</v>
      </c>
      <c r="L370" s="342">
        <f t="shared" si="26"/>
        <v>0</v>
      </c>
      <c r="M370" s="342">
        <f t="shared" si="26"/>
        <v>0</v>
      </c>
      <c r="N370" s="342">
        <f t="shared" si="26"/>
        <v>0</v>
      </c>
      <c r="O370" s="343">
        <f t="shared" si="26"/>
        <v>0</v>
      </c>
      <c r="P370" s="344">
        <f>SUM(D370:O370)</f>
        <v>0</v>
      </c>
      <c r="Q370" s="317"/>
      <c r="R370" s="150"/>
      <c r="S370" s="151"/>
      <c r="T370" s="314"/>
    </row>
    <row r="371" spans="2:24" ht="6" customHeight="1" x14ac:dyDescent="0.2">
      <c r="B371" s="318"/>
      <c r="C371" s="317"/>
      <c r="D371" s="317"/>
      <c r="E371" s="317"/>
      <c r="F371" s="317"/>
      <c r="G371" s="317"/>
      <c r="H371" s="317"/>
      <c r="I371" s="317"/>
      <c r="J371" s="317"/>
      <c r="K371" s="317"/>
      <c r="L371" s="317"/>
      <c r="M371" s="317"/>
      <c r="N371" s="317"/>
      <c r="O371" s="317"/>
      <c r="P371" s="317"/>
      <c r="Q371" s="317"/>
      <c r="R371" s="345"/>
      <c r="S371" s="345"/>
      <c r="T371" s="314"/>
    </row>
    <row r="372" spans="2:24" ht="18.75" customHeight="1" x14ac:dyDescent="0.2">
      <c r="B372" s="346"/>
      <c r="C372" s="335" t="s">
        <v>158</v>
      </c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74"/>
      <c r="P372" s="347">
        <f>SUM(D372:O372)</f>
        <v>0</v>
      </c>
      <c r="Q372" s="317"/>
      <c r="R372" s="388"/>
      <c r="S372" s="389"/>
      <c r="T372" s="314"/>
    </row>
    <row r="373" spans="2:24" ht="18.75" customHeight="1" x14ac:dyDescent="0.2">
      <c r="B373" s="346"/>
      <c r="C373" s="335" t="s">
        <v>159</v>
      </c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9"/>
      <c r="O373" s="75"/>
      <c r="P373" s="348">
        <f>SUM(D373:O373)</f>
        <v>0</v>
      </c>
      <c r="Q373" s="317"/>
      <c r="R373" s="388"/>
      <c r="S373" s="389"/>
      <c r="T373" s="314"/>
    </row>
    <row r="374" spans="2:24" s="334" customFormat="1" ht="18.75" customHeight="1" x14ac:dyDescent="0.2">
      <c r="B374" s="328"/>
      <c r="C374" s="317"/>
      <c r="D374" s="317"/>
      <c r="E374" s="317"/>
      <c r="F374" s="317"/>
      <c r="G374" s="317"/>
      <c r="H374" s="317"/>
      <c r="I374" s="317"/>
      <c r="J374" s="317"/>
      <c r="K374" s="317"/>
      <c r="L374" s="317"/>
      <c r="M374" s="317"/>
      <c r="N374" s="349" t="s">
        <v>160</v>
      </c>
      <c r="O374" s="349"/>
      <c r="P374" s="350">
        <f>ROUND(IF(P372*P373=0,0,P370/P372*P373),2)</f>
        <v>0</v>
      </c>
      <c r="Q374" s="330"/>
      <c r="R374" s="388"/>
      <c r="S374" s="389"/>
      <c r="T374" s="333"/>
    </row>
    <row r="375" spans="2:24" ht="30" customHeight="1" x14ac:dyDescent="0.2">
      <c r="B375" s="314"/>
      <c r="C375" s="317"/>
      <c r="D375" s="317"/>
      <c r="E375" s="317"/>
      <c r="F375" s="317"/>
      <c r="G375" s="317"/>
      <c r="H375" s="317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  <c r="S375" s="317"/>
      <c r="T375" s="314"/>
    </row>
    <row r="376" spans="2:24" ht="18.75" customHeight="1" x14ac:dyDescent="0.2">
      <c r="B376" s="318"/>
      <c r="C376" s="319" t="s">
        <v>124</v>
      </c>
      <c r="D376" s="382"/>
      <c r="E376" s="383"/>
      <c r="F376" s="383"/>
      <c r="G376" s="383"/>
      <c r="H376" s="383"/>
      <c r="I376" s="384"/>
      <c r="J376" s="317"/>
      <c r="K376" s="317"/>
      <c r="L376" s="320"/>
      <c r="M376" s="317"/>
      <c r="N376" s="317"/>
      <c r="O376" s="317"/>
      <c r="P376" s="321"/>
      <c r="Q376" s="317"/>
      <c r="R376" s="321"/>
      <c r="S376" s="321"/>
      <c r="T376" s="314"/>
    </row>
    <row r="377" spans="2:24" ht="18.75" customHeight="1" x14ac:dyDescent="0.2">
      <c r="B377" s="318"/>
      <c r="C377" s="322" t="s">
        <v>125</v>
      </c>
      <c r="D377" s="382"/>
      <c r="E377" s="383"/>
      <c r="F377" s="383"/>
      <c r="G377" s="383"/>
      <c r="H377" s="383"/>
      <c r="I377" s="384"/>
      <c r="J377" s="317"/>
      <c r="K377" s="320"/>
      <c r="L377" s="317"/>
      <c r="M377" s="317"/>
      <c r="N377" s="317"/>
      <c r="O377" s="317"/>
      <c r="P377" s="321"/>
      <c r="Q377" s="317"/>
      <c r="R377" s="321"/>
      <c r="S377" s="321"/>
      <c r="T377" s="314"/>
    </row>
    <row r="378" spans="2:24" ht="18.75" customHeight="1" x14ac:dyDescent="0.2">
      <c r="B378" s="318"/>
      <c r="C378" s="322" t="s">
        <v>7</v>
      </c>
      <c r="D378" s="382"/>
      <c r="E378" s="383"/>
      <c r="F378" s="383"/>
      <c r="G378" s="383"/>
      <c r="H378" s="383"/>
      <c r="I378" s="384"/>
      <c r="J378" s="317"/>
      <c r="K378" s="317"/>
      <c r="L378" s="320"/>
      <c r="M378" s="317"/>
      <c r="N378" s="317"/>
      <c r="O378" s="317"/>
      <c r="P378" s="321"/>
      <c r="Q378" s="317"/>
      <c r="R378" s="323" t="s">
        <v>126</v>
      </c>
      <c r="S378" s="324"/>
      <c r="T378" s="314"/>
    </row>
    <row r="379" spans="2:24" ht="18.75" customHeight="1" x14ac:dyDescent="0.2">
      <c r="B379" s="318"/>
      <c r="C379" s="322" t="s">
        <v>127</v>
      </c>
      <c r="D379" s="382"/>
      <c r="E379" s="383"/>
      <c r="F379" s="383"/>
      <c r="G379" s="383"/>
      <c r="H379" s="383"/>
      <c r="I379" s="384"/>
      <c r="J379" s="317"/>
      <c r="K379" s="317"/>
      <c r="L379" s="320"/>
      <c r="M379" s="317"/>
      <c r="N379" s="317"/>
      <c r="O379" s="317"/>
      <c r="P379" s="321"/>
      <c r="Q379" s="317"/>
      <c r="R379" s="325" t="s">
        <v>130</v>
      </c>
      <c r="S379" s="63"/>
      <c r="T379" s="314"/>
    </row>
    <row r="380" spans="2:24" ht="18.75" customHeight="1" x14ac:dyDescent="0.2">
      <c r="B380" s="318"/>
      <c r="C380" s="322" t="s">
        <v>131</v>
      </c>
      <c r="D380" s="382"/>
      <c r="E380" s="383"/>
      <c r="F380" s="383"/>
      <c r="G380" s="383"/>
      <c r="H380" s="383"/>
      <c r="I380" s="384"/>
      <c r="J380" s="317"/>
      <c r="K380" s="317"/>
      <c r="L380" s="320"/>
      <c r="M380" s="317"/>
      <c r="N380" s="317"/>
      <c r="O380" s="317"/>
      <c r="P380" s="321"/>
      <c r="Q380" s="317"/>
      <c r="R380" s="325" t="s">
        <v>132</v>
      </c>
      <c r="S380" s="63"/>
      <c r="T380" s="314"/>
    </row>
    <row r="381" spans="2:24" ht="18.75" customHeight="1" x14ac:dyDescent="0.2">
      <c r="B381" s="318"/>
      <c r="C381" s="322" t="s">
        <v>122</v>
      </c>
      <c r="D381" s="385"/>
      <c r="E381" s="386"/>
      <c r="F381" s="386"/>
      <c r="G381" s="386"/>
      <c r="H381" s="386"/>
      <c r="I381" s="387"/>
      <c r="J381" s="317"/>
      <c r="K381" s="320"/>
      <c r="L381" s="317"/>
      <c r="M381" s="317"/>
      <c r="N381" s="317"/>
      <c r="O381" s="317"/>
      <c r="P381" s="321"/>
      <c r="Q381" s="317"/>
      <c r="R381" s="326" t="s">
        <v>133</v>
      </c>
      <c r="S381" s="63"/>
      <c r="T381" s="314"/>
    </row>
    <row r="382" spans="2:24" ht="18.75" customHeight="1" x14ac:dyDescent="0.2">
      <c r="B382" s="327"/>
      <c r="C382" s="322" t="s">
        <v>134</v>
      </c>
      <c r="D382" s="379"/>
      <c r="E382" s="380"/>
      <c r="F382" s="380"/>
      <c r="G382" s="380"/>
      <c r="H382" s="380"/>
      <c r="I382" s="381"/>
      <c r="J382" s="317"/>
      <c r="K382" s="320"/>
      <c r="L382" s="317"/>
      <c r="M382" s="317"/>
      <c r="N382" s="317"/>
      <c r="O382" s="317"/>
      <c r="P382" s="321"/>
      <c r="Q382" s="317"/>
      <c r="R382" s="321"/>
      <c r="S382" s="321"/>
      <c r="T382" s="314"/>
    </row>
    <row r="383" spans="2:24" ht="12" customHeight="1" x14ac:dyDescent="0.2">
      <c r="B383" s="318"/>
      <c r="C383" s="317"/>
      <c r="D383" s="317"/>
      <c r="E383" s="317"/>
      <c r="F383" s="317"/>
      <c r="G383" s="317"/>
      <c r="H383" s="317"/>
      <c r="I383" s="317"/>
      <c r="J383" s="317"/>
      <c r="K383" s="317"/>
      <c r="L383" s="317"/>
      <c r="M383" s="317"/>
      <c r="N383" s="317"/>
      <c r="O383" s="317"/>
      <c r="P383" s="317"/>
      <c r="Q383" s="317"/>
      <c r="R383" s="317"/>
      <c r="S383" s="317"/>
      <c r="T383" s="314"/>
    </row>
    <row r="384" spans="2:24" s="334" customFormat="1" ht="18.75" customHeight="1" x14ac:dyDescent="0.2">
      <c r="B384" s="328"/>
      <c r="C384" s="322" t="s">
        <v>128</v>
      </c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70"/>
      <c r="P384" s="329" t="s">
        <v>129</v>
      </c>
      <c r="Q384" s="330"/>
      <c r="R384" s="331" t="s">
        <v>135</v>
      </c>
      <c r="S384" s="332"/>
      <c r="T384" s="333"/>
      <c r="V384" s="315"/>
      <c r="W384" s="315"/>
      <c r="X384" s="315"/>
    </row>
    <row r="385" spans="2:20" ht="6" customHeight="1" x14ac:dyDescent="0.2">
      <c r="B385" s="318"/>
      <c r="C385" s="317"/>
      <c r="D385" s="317"/>
      <c r="E385" s="317"/>
      <c r="F385" s="317"/>
      <c r="G385" s="317"/>
      <c r="H385" s="317"/>
      <c r="I385" s="317"/>
      <c r="J385" s="317"/>
      <c r="K385" s="317"/>
      <c r="L385" s="317"/>
      <c r="M385" s="317"/>
      <c r="N385" s="317"/>
      <c r="O385" s="317"/>
      <c r="P385" s="317"/>
      <c r="Q385" s="317"/>
      <c r="R385" s="317"/>
      <c r="S385" s="317"/>
      <c r="T385" s="314"/>
    </row>
    <row r="386" spans="2:20" ht="18.75" customHeight="1" x14ac:dyDescent="0.2">
      <c r="B386" s="318"/>
      <c r="C386" s="335" t="s">
        <v>136</v>
      </c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71"/>
      <c r="P386" s="336">
        <f>SUM(D386:O386)</f>
        <v>0</v>
      </c>
      <c r="Q386" s="317"/>
      <c r="R386" s="388"/>
      <c r="S386" s="389"/>
      <c r="T386" s="314"/>
    </row>
    <row r="387" spans="2:20" ht="18.75" customHeight="1" x14ac:dyDescent="0.2">
      <c r="B387" s="318"/>
      <c r="C387" s="335" t="s">
        <v>137</v>
      </c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1"/>
      <c r="P387" s="336">
        <f>SUM(D387:O387)</f>
        <v>0</v>
      </c>
      <c r="Q387" s="317"/>
      <c r="R387" s="388"/>
      <c r="S387" s="389"/>
      <c r="T387" s="314"/>
    </row>
    <row r="388" spans="2:20" ht="18.75" customHeight="1" x14ac:dyDescent="0.2">
      <c r="B388" s="318"/>
      <c r="C388" s="131" t="s">
        <v>138</v>
      </c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71"/>
      <c r="P388" s="336">
        <f>SUM(D388:O388)</f>
        <v>0</v>
      </c>
      <c r="Q388" s="317"/>
      <c r="R388" s="388"/>
      <c r="S388" s="389"/>
      <c r="T388" s="314"/>
    </row>
    <row r="389" spans="2:20" ht="18.75" customHeight="1" x14ac:dyDescent="0.2">
      <c r="B389" s="318"/>
      <c r="C389" s="92" t="s">
        <v>139</v>
      </c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71"/>
      <c r="P389" s="336">
        <f>SUM(D389:O389)</f>
        <v>0</v>
      </c>
      <c r="Q389" s="317"/>
      <c r="R389" s="388"/>
      <c r="S389" s="389"/>
      <c r="T389" s="314"/>
    </row>
    <row r="390" spans="2:20" ht="18.75" customHeight="1" x14ac:dyDescent="0.2">
      <c r="B390" s="318"/>
      <c r="C390" s="92" t="s">
        <v>140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71"/>
      <c r="P390" s="336">
        <f>SUM(D390:O390)</f>
        <v>0</v>
      </c>
      <c r="Q390" s="317"/>
      <c r="R390" s="388"/>
      <c r="S390" s="389"/>
      <c r="T390" s="314"/>
    </row>
    <row r="391" spans="2:20" ht="18.75" customHeight="1" x14ac:dyDescent="0.2">
      <c r="B391" s="318"/>
      <c r="C391" s="92" t="s">
        <v>141</v>
      </c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71"/>
      <c r="P391" s="336">
        <f>SUM(D391:O391)</f>
        <v>0</v>
      </c>
      <c r="Q391" s="317"/>
      <c r="R391" s="388"/>
      <c r="S391" s="389"/>
      <c r="T391" s="314"/>
    </row>
    <row r="392" spans="2:20" ht="18.75" customHeight="1" x14ac:dyDescent="0.2">
      <c r="B392" s="318"/>
      <c r="C392" s="92" t="s">
        <v>142</v>
      </c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71"/>
      <c r="P392" s="336">
        <f>SUM(D392:O392)</f>
        <v>0</v>
      </c>
      <c r="Q392" s="317"/>
      <c r="R392" s="388"/>
      <c r="S392" s="389"/>
      <c r="T392" s="314"/>
    </row>
    <row r="393" spans="2:20" ht="18.75" customHeight="1" x14ac:dyDescent="0.2">
      <c r="B393" s="318"/>
      <c r="C393" s="92" t="s">
        <v>143</v>
      </c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71"/>
      <c r="P393" s="336">
        <f>SUM(D393:O393)</f>
        <v>0</v>
      </c>
      <c r="Q393" s="317"/>
      <c r="R393" s="388"/>
      <c r="S393" s="389"/>
      <c r="T393" s="314"/>
    </row>
    <row r="394" spans="2:20" ht="18.75" customHeight="1" x14ac:dyDescent="0.2">
      <c r="B394" s="318"/>
      <c r="C394" s="92" t="s">
        <v>144</v>
      </c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71"/>
      <c r="P394" s="336">
        <f>SUM(D394:O394)</f>
        <v>0</v>
      </c>
      <c r="Q394" s="317"/>
      <c r="R394" s="388"/>
      <c r="S394" s="389"/>
      <c r="T394" s="314"/>
    </row>
    <row r="395" spans="2:20" ht="18.75" customHeight="1" x14ac:dyDescent="0.2">
      <c r="B395" s="318"/>
      <c r="C395" s="92" t="s">
        <v>145</v>
      </c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71"/>
      <c r="P395" s="336">
        <f>SUM(D395:O395)</f>
        <v>0</v>
      </c>
      <c r="Q395" s="317"/>
      <c r="R395" s="388"/>
      <c r="S395" s="389"/>
      <c r="T395" s="314"/>
    </row>
    <row r="396" spans="2:20" ht="18.75" customHeight="1" x14ac:dyDescent="0.2">
      <c r="B396" s="318"/>
      <c r="C396" s="322" t="s">
        <v>146</v>
      </c>
      <c r="D396" s="337">
        <f t="shared" ref="D396:O396" si="27">SUBTOTAL(9,D386:D395)</f>
        <v>0</v>
      </c>
      <c r="E396" s="337">
        <f t="shared" si="27"/>
        <v>0</v>
      </c>
      <c r="F396" s="337">
        <f t="shared" si="27"/>
        <v>0</v>
      </c>
      <c r="G396" s="337">
        <f t="shared" si="27"/>
        <v>0</v>
      </c>
      <c r="H396" s="337">
        <f t="shared" si="27"/>
        <v>0</v>
      </c>
      <c r="I396" s="337">
        <f t="shared" si="27"/>
        <v>0</v>
      </c>
      <c r="J396" s="337">
        <f t="shared" si="27"/>
        <v>0</v>
      </c>
      <c r="K396" s="337">
        <f t="shared" si="27"/>
        <v>0</v>
      </c>
      <c r="L396" s="337">
        <f t="shared" si="27"/>
        <v>0</v>
      </c>
      <c r="M396" s="337">
        <f t="shared" si="27"/>
        <v>0</v>
      </c>
      <c r="N396" s="337">
        <f t="shared" si="27"/>
        <v>0</v>
      </c>
      <c r="O396" s="338">
        <f t="shared" si="27"/>
        <v>0</v>
      </c>
      <c r="P396" s="336">
        <f>SUM(D396:O396)</f>
        <v>0</v>
      </c>
      <c r="Q396" s="317"/>
      <c r="R396" s="388"/>
      <c r="S396" s="389"/>
      <c r="T396" s="314"/>
    </row>
    <row r="397" spans="2:20" ht="18.75" customHeight="1" x14ac:dyDescent="0.2">
      <c r="B397" s="318"/>
      <c r="C397" s="339" t="s">
        <v>147</v>
      </c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72"/>
      <c r="P397" s="336">
        <f>SUM(D397:O397)</f>
        <v>0</v>
      </c>
      <c r="Q397" s="317"/>
      <c r="R397" s="388"/>
      <c r="S397" s="389"/>
      <c r="T397" s="314"/>
    </row>
    <row r="398" spans="2:20" ht="18.75" customHeight="1" x14ac:dyDescent="0.2">
      <c r="B398" s="318"/>
      <c r="C398" s="339" t="s">
        <v>148</v>
      </c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72"/>
      <c r="P398" s="336">
        <f>SUM(D398:O398)</f>
        <v>0</v>
      </c>
      <c r="Q398" s="317"/>
      <c r="R398" s="388"/>
      <c r="S398" s="389"/>
      <c r="T398" s="314"/>
    </row>
    <row r="399" spans="2:20" ht="18.75" customHeight="1" x14ac:dyDescent="0.2">
      <c r="B399" s="318"/>
      <c r="C399" s="322" t="s">
        <v>149</v>
      </c>
      <c r="D399" s="337">
        <f t="shared" ref="D399:O399" si="28">SUBTOTAL(9,D397:D398)</f>
        <v>0</v>
      </c>
      <c r="E399" s="337">
        <f t="shared" si="28"/>
        <v>0</v>
      </c>
      <c r="F399" s="337">
        <f t="shared" si="28"/>
        <v>0</v>
      </c>
      <c r="G399" s="337">
        <f t="shared" si="28"/>
        <v>0</v>
      </c>
      <c r="H399" s="337">
        <f t="shared" si="28"/>
        <v>0</v>
      </c>
      <c r="I399" s="337">
        <f t="shared" si="28"/>
        <v>0</v>
      </c>
      <c r="J399" s="337">
        <f t="shared" si="28"/>
        <v>0</v>
      </c>
      <c r="K399" s="337">
        <f t="shared" si="28"/>
        <v>0</v>
      </c>
      <c r="L399" s="337">
        <f t="shared" si="28"/>
        <v>0</v>
      </c>
      <c r="M399" s="337">
        <f t="shared" si="28"/>
        <v>0</v>
      </c>
      <c r="N399" s="337">
        <f t="shared" si="28"/>
        <v>0</v>
      </c>
      <c r="O399" s="338">
        <f t="shared" si="28"/>
        <v>0</v>
      </c>
      <c r="P399" s="336">
        <f>SUM(D399:O399)</f>
        <v>0</v>
      </c>
      <c r="Q399" s="317"/>
      <c r="R399" s="388"/>
      <c r="S399" s="389"/>
      <c r="T399" s="314"/>
    </row>
    <row r="400" spans="2:20" ht="18.75" customHeight="1" x14ac:dyDescent="0.2">
      <c r="B400" s="318"/>
      <c r="C400" s="339" t="s">
        <v>150</v>
      </c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72"/>
      <c r="P400" s="336">
        <f>SUM(D400:O400)</f>
        <v>0</v>
      </c>
      <c r="Q400" s="317"/>
      <c r="R400" s="388"/>
      <c r="S400" s="389"/>
      <c r="T400" s="314"/>
    </row>
    <row r="401" spans="2:20" ht="18.75" customHeight="1" x14ac:dyDescent="0.2">
      <c r="B401" s="318"/>
      <c r="C401" s="339" t="s">
        <v>151</v>
      </c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72"/>
      <c r="P401" s="336">
        <f>SUM(D401:O401)</f>
        <v>0</v>
      </c>
      <c r="Q401" s="317"/>
      <c r="R401" s="388"/>
      <c r="S401" s="389"/>
      <c r="T401" s="314"/>
    </row>
    <row r="402" spans="2:20" ht="18.75" customHeight="1" x14ac:dyDescent="0.2">
      <c r="B402" s="318"/>
      <c r="C402" s="339" t="s">
        <v>152</v>
      </c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72"/>
      <c r="P402" s="336">
        <f>SUM(D402:O402)</f>
        <v>0</v>
      </c>
      <c r="Q402" s="317"/>
      <c r="R402" s="388"/>
      <c r="S402" s="389"/>
      <c r="T402" s="314"/>
    </row>
    <row r="403" spans="2:20" ht="18.75" customHeight="1" x14ac:dyDescent="0.2">
      <c r="B403" s="318"/>
      <c r="C403" s="339" t="s">
        <v>153</v>
      </c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72"/>
      <c r="P403" s="336">
        <f>SUM(D403:O403)</f>
        <v>0</v>
      </c>
      <c r="Q403" s="317"/>
      <c r="R403" s="388"/>
      <c r="S403" s="389"/>
      <c r="T403" s="314"/>
    </row>
    <row r="404" spans="2:20" ht="18.75" customHeight="1" x14ac:dyDescent="0.2">
      <c r="B404" s="318"/>
      <c r="C404" s="335" t="s">
        <v>154</v>
      </c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71"/>
      <c r="P404" s="336">
        <f>SUM(D404:O404)</f>
        <v>0</v>
      </c>
      <c r="Q404" s="317"/>
      <c r="R404" s="388"/>
      <c r="S404" s="389"/>
      <c r="T404" s="314"/>
    </row>
    <row r="405" spans="2:20" ht="18.75" customHeight="1" x14ac:dyDescent="0.2">
      <c r="B405" s="318"/>
      <c r="C405" s="97" t="s">
        <v>155</v>
      </c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71"/>
      <c r="P405" s="336">
        <f>SUM(D405:O405)</f>
        <v>0</v>
      </c>
      <c r="Q405" s="317"/>
      <c r="R405" s="388"/>
      <c r="S405" s="389"/>
      <c r="T405" s="314"/>
    </row>
    <row r="406" spans="2:20" ht="18.75" customHeight="1" x14ac:dyDescent="0.2">
      <c r="B406" s="318"/>
      <c r="C406" s="98" t="s">
        <v>156</v>
      </c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73"/>
      <c r="P406" s="340">
        <f>SUM(D406:O406)</f>
        <v>0</v>
      </c>
      <c r="Q406" s="317"/>
      <c r="R406" s="388"/>
      <c r="S406" s="389"/>
      <c r="T406" s="314"/>
    </row>
    <row r="407" spans="2:20" ht="18.75" customHeight="1" x14ac:dyDescent="0.2">
      <c r="B407" s="318"/>
      <c r="C407" s="341" t="s">
        <v>157</v>
      </c>
      <c r="D407" s="342">
        <f t="shared" ref="D407:O407" si="29">SUBTOTAL(9,D386:D406)</f>
        <v>0</v>
      </c>
      <c r="E407" s="342">
        <f t="shared" si="29"/>
        <v>0</v>
      </c>
      <c r="F407" s="342">
        <f t="shared" si="29"/>
        <v>0</v>
      </c>
      <c r="G407" s="342">
        <f t="shared" si="29"/>
        <v>0</v>
      </c>
      <c r="H407" s="342">
        <f t="shared" si="29"/>
        <v>0</v>
      </c>
      <c r="I407" s="342">
        <f t="shared" si="29"/>
        <v>0</v>
      </c>
      <c r="J407" s="342">
        <f t="shared" si="29"/>
        <v>0</v>
      </c>
      <c r="K407" s="342">
        <f t="shared" si="29"/>
        <v>0</v>
      </c>
      <c r="L407" s="342">
        <f t="shared" si="29"/>
        <v>0</v>
      </c>
      <c r="M407" s="342">
        <f t="shared" si="29"/>
        <v>0</v>
      </c>
      <c r="N407" s="342">
        <f t="shared" si="29"/>
        <v>0</v>
      </c>
      <c r="O407" s="343">
        <f t="shared" si="29"/>
        <v>0</v>
      </c>
      <c r="P407" s="344">
        <f>SUM(D407:O407)</f>
        <v>0</v>
      </c>
      <c r="Q407" s="317"/>
      <c r="R407" s="150"/>
      <c r="S407" s="151"/>
      <c r="T407" s="314"/>
    </row>
    <row r="408" spans="2:20" ht="6" customHeight="1" x14ac:dyDescent="0.2">
      <c r="B408" s="318"/>
      <c r="C408" s="317"/>
      <c r="D408" s="317"/>
      <c r="E408" s="317"/>
      <c r="F408" s="317"/>
      <c r="G408" s="317"/>
      <c r="H408" s="317"/>
      <c r="I408" s="317"/>
      <c r="J408" s="317"/>
      <c r="K408" s="317"/>
      <c r="L408" s="317"/>
      <c r="M408" s="317"/>
      <c r="N408" s="317"/>
      <c r="O408" s="317"/>
      <c r="P408" s="317"/>
      <c r="Q408" s="317"/>
      <c r="R408" s="345"/>
      <c r="S408" s="345"/>
      <c r="T408" s="314"/>
    </row>
    <row r="409" spans="2:20" ht="18.75" customHeight="1" x14ac:dyDescent="0.2">
      <c r="B409" s="346"/>
      <c r="C409" s="335" t="s">
        <v>158</v>
      </c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74"/>
      <c r="P409" s="347">
        <f>SUM(D409:O409)</f>
        <v>0</v>
      </c>
      <c r="Q409" s="317"/>
      <c r="R409" s="388"/>
      <c r="S409" s="389"/>
      <c r="T409" s="314"/>
    </row>
    <row r="410" spans="2:20" ht="18.75" customHeight="1" x14ac:dyDescent="0.2">
      <c r="B410" s="346"/>
      <c r="C410" s="335" t="s">
        <v>159</v>
      </c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9"/>
      <c r="O410" s="75"/>
      <c r="P410" s="348">
        <f>SUM(D410:O410)</f>
        <v>0</v>
      </c>
      <c r="Q410" s="317"/>
      <c r="R410" s="388"/>
      <c r="S410" s="389"/>
      <c r="T410" s="314"/>
    </row>
    <row r="411" spans="2:20" s="334" customFormat="1" ht="18.75" customHeight="1" x14ac:dyDescent="0.2">
      <c r="B411" s="328"/>
      <c r="C411" s="317"/>
      <c r="D411" s="317"/>
      <c r="E411" s="317"/>
      <c r="F411" s="317"/>
      <c r="G411" s="317"/>
      <c r="H411" s="317"/>
      <c r="I411" s="317"/>
      <c r="J411" s="317"/>
      <c r="K411" s="317"/>
      <c r="L411" s="317"/>
      <c r="M411" s="317"/>
      <c r="N411" s="349" t="s">
        <v>160</v>
      </c>
      <c r="O411" s="349"/>
      <c r="P411" s="350">
        <f>ROUND(IF(P409*P410=0,0,P407/P409*P410),2)</f>
        <v>0</v>
      </c>
      <c r="Q411" s="330"/>
      <c r="R411" s="388"/>
      <c r="S411" s="389"/>
      <c r="T411" s="333"/>
    </row>
    <row r="412" spans="2:20" ht="30" customHeight="1" x14ac:dyDescent="0.2">
      <c r="B412" s="314"/>
      <c r="C412" s="317"/>
      <c r="D412" s="317"/>
      <c r="E412" s="317"/>
      <c r="F412" s="317"/>
      <c r="G412" s="317"/>
      <c r="H412" s="317"/>
      <c r="I412" s="317"/>
      <c r="J412" s="317"/>
      <c r="K412" s="317"/>
      <c r="L412" s="317"/>
      <c r="M412" s="317"/>
      <c r="N412" s="317"/>
      <c r="O412" s="317"/>
      <c r="P412" s="317"/>
      <c r="Q412" s="317"/>
      <c r="R412" s="317"/>
      <c r="S412" s="317"/>
      <c r="T412" s="314"/>
    </row>
    <row r="413" spans="2:20" ht="18.75" customHeight="1" x14ac:dyDescent="0.2">
      <c r="B413" s="318"/>
      <c r="C413" s="319" t="s">
        <v>124</v>
      </c>
      <c r="D413" s="382"/>
      <c r="E413" s="383"/>
      <c r="F413" s="383"/>
      <c r="G413" s="383"/>
      <c r="H413" s="383"/>
      <c r="I413" s="384"/>
      <c r="J413" s="317"/>
      <c r="K413" s="317"/>
      <c r="L413" s="320"/>
      <c r="M413" s="317"/>
      <c r="N413" s="317"/>
      <c r="O413" s="317"/>
      <c r="P413" s="321"/>
      <c r="Q413" s="317"/>
      <c r="R413" s="321"/>
      <c r="S413" s="321"/>
      <c r="T413" s="314"/>
    </row>
    <row r="414" spans="2:20" ht="18.75" customHeight="1" x14ac:dyDescent="0.2">
      <c r="B414" s="318"/>
      <c r="C414" s="322" t="s">
        <v>125</v>
      </c>
      <c r="D414" s="382"/>
      <c r="E414" s="383"/>
      <c r="F414" s="383"/>
      <c r="G414" s="383"/>
      <c r="H414" s="383"/>
      <c r="I414" s="384"/>
      <c r="J414" s="317"/>
      <c r="K414" s="320"/>
      <c r="L414" s="317"/>
      <c r="M414" s="317"/>
      <c r="N414" s="317"/>
      <c r="O414" s="317"/>
      <c r="P414" s="321"/>
      <c r="Q414" s="317"/>
      <c r="R414" s="321"/>
      <c r="S414" s="321"/>
      <c r="T414" s="314"/>
    </row>
    <row r="415" spans="2:20" ht="18.75" customHeight="1" x14ac:dyDescent="0.2">
      <c r="B415" s="318"/>
      <c r="C415" s="322" t="s">
        <v>7</v>
      </c>
      <c r="D415" s="382"/>
      <c r="E415" s="383"/>
      <c r="F415" s="383"/>
      <c r="G415" s="383"/>
      <c r="H415" s="383"/>
      <c r="I415" s="384"/>
      <c r="J415" s="317"/>
      <c r="K415" s="317"/>
      <c r="L415" s="320"/>
      <c r="M415" s="317"/>
      <c r="N415" s="317"/>
      <c r="O415" s="317"/>
      <c r="P415" s="321"/>
      <c r="Q415" s="317"/>
      <c r="R415" s="323" t="s">
        <v>126</v>
      </c>
      <c r="S415" s="324"/>
      <c r="T415" s="314"/>
    </row>
    <row r="416" spans="2:20" ht="18.75" customHeight="1" x14ac:dyDescent="0.2">
      <c r="B416" s="318"/>
      <c r="C416" s="322" t="s">
        <v>127</v>
      </c>
      <c r="D416" s="382"/>
      <c r="E416" s="383"/>
      <c r="F416" s="383"/>
      <c r="G416" s="383"/>
      <c r="H416" s="383"/>
      <c r="I416" s="384"/>
      <c r="J416" s="317"/>
      <c r="K416" s="317"/>
      <c r="L416" s="320"/>
      <c r="M416" s="317"/>
      <c r="N416" s="317"/>
      <c r="O416" s="317"/>
      <c r="P416" s="321"/>
      <c r="Q416" s="317"/>
      <c r="R416" s="325" t="s">
        <v>130</v>
      </c>
      <c r="S416" s="63"/>
      <c r="T416" s="314"/>
    </row>
    <row r="417" spans="2:24" ht="18.75" customHeight="1" x14ac:dyDescent="0.2">
      <c r="B417" s="318"/>
      <c r="C417" s="322" t="s">
        <v>131</v>
      </c>
      <c r="D417" s="382"/>
      <c r="E417" s="383"/>
      <c r="F417" s="383"/>
      <c r="G417" s="383"/>
      <c r="H417" s="383"/>
      <c r="I417" s="384"/>
      <c r="J417" s="317"/>
      <c r="K417" s="317"/>
      <c r="L417" s="320"/>
      <c r="M417" s="317"/>
      <c r="N417" s="317"/>
      <c r="O417" s="317"/>
      <c r="P417" s="321"/>
      <c r="Q417" s="317"/>
      <c r="R417" s="325" t="s">
        <v>132</v>
      </c>
      <c r="S417" s="63"/>
      <c r="T417" s="314"/>
    </row>
    <row r="418" spans="2:24" ht="18.75" customHeight="1" x14ac:dyDescent="0.2">
      <c r="B418" s="318"/>
      <c r="C418" s="322" t="s">
        <v>122</v>
      </c>
      <c r="D418" s="385"/>
      <c r="E418" s="386"/>
      <c r="F418" s="386"/>
      <c r="G418" s="386"/>
      <c r="H418" s="386"/>
      <c r="I418" s="387"/>
      <c r="J418" s="317"/>
      <c r="K418" s="320"/>
      <c r="L418" s="317"/>
      <c r="M418" s="317"/>
      <c r="N418" s="317"/>
      <c r="O418" s="317"/>
      <c r="P418" s="321"/>
      <c r="Q418" s="317"/>
      <c r="R418" s="326" t="s">
        <v>133</v>
      </c>
      <c r="S418" s="63"/>
      <c r="T418" s="314"/>
    </row>
    <row r="419" spans="2:24" ht="18.75" customHeight="1" x14ac:dyDescent="0.2">
      <c r="B419" s="327"/>
      <c r="C419" s="322" t="s">
        <v>134</v>
      </c>
      <c r="D419" s="379"/>
      <c r="E419" s="380"/>
      <c r="F419" s="380"/>
      <c r="G419" s="380"/>
      <c r="H419" s="380"/>
      <c r="I419" s="381"/>
      <c r="J419" s="317"/>
      <c r="K419" s="320"/>
      <c r="L419" s="317"/>
      <c r="M419" s="317"/>
      <c r="N419" s="317"/>
      <c r="O419" s="317"/>
      <c r="P419" s="321"/>
      <c r="Q419" s="317"/>
      <c r="R419" s="321"/>
      <c r="S419" s="321"/>
      <c r="T419" s="314"/>
    </row>
    <row r="420" spans="2:24" ht="12" customHeight="1" x14ac:dyDescent="0.2">
      <c r="B420" s="318"/>
      <c r="C420" s="317"/>
      <c r="D420" s="317"/>
      <c r="E420" s="317"/>
      <c r="F420" s="317"/>
      <c r="G420" s="317"/>
      <c r="H420" s="317"/>
      <c r="I420" s="317"/>
      <c r="J420" s="317"/>
      <c r="K420" s="317"/>
      <c r="L420" s="317"/>
      <c r="M420" s="317"/>
      <c r="N420" s="317"/>
      <c r="O420" s="317"/>
      <c r="P420" s="317"/>
      <c r="Q420" s="317"/>
      <c r="R420" s="317"/>
      <c r="S420" s="317"/>
      <c r="T420" s="314"/>
    </row>
    <row r="421" spans="2:24" s="334" customFormat="1" ht="18.75" customHeight="1" x14ac:dyDescent="0.2">
      <c r="B421" s="328"/>
      <c r="C421" s="322" t="s">
        <v>128</v>
      </c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70"/>
      <c r="P421" s="329" t="s">
        <v>129</v>
      </c>
      <c r="Q421" s="330"/>
      <c r="R421" s="331" t="s">
        <v>135</v>
      </c>
      <c r="S421" s="332"/>
      <c r="T421" s="333"/>
      <c r="V421" s="315"/>
      <c r="W421" s="315"/>
      <c r="X421" s="315"/>
    </row>
    <row r="422" spans="2:24" ht="6" customHeight="1" x14ac:dyDescent="0.2">
      <c r="B422" s="318"/>
      <c r="C422" s="317"/>
      <c r="D422" s="317"/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4"/>
    </row>
    <row r="423" spans="2:24" ht="18.75" customHeight="1" x14ac:dyDescent="0.2">
      <c r="B423" s="318"/>
      <c r="C423" s="335" t="s">
        <v>136</v>
      </c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71"/>
      <c r="P423" s="336">
        <f>SUM(D423:O423)</f>
        <v>0</v>
      </c>
      <c r="Q423" s="317"/>
      <c r="R423" s="388"/>
      <c r="S423" s="389"/>
      <c r="T423" s="314"/>
    </row>
    <row r="424" spans="2:24" ht="18.75" customHeight="1" x14ac:dyDescent="0.2">
      <c r="B424" s="318"/>
      <c r="C424" s="335" t="s">
        <v>137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1"/>
      <c r="P424" s="336">
        <f>SUM(D424:O424)</f>
        <v>0</v>
      </c>
      <c r="Q424" s="317"/>
      <c r="R424" s="388"/>
      <c r="S424" s="389"/>
      <c r="T424" s="314"/>
    </row>
    <row r="425" spans="2:24" ht="18.75" customHeight="1" x14ac:dyDescent="0.2">
      <c r="B425" s="318"/>
      <c r="C425" s="131" t="s">
        <v>138</v>
      </c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71"/>
      <c r="P425" s="336">
        <f>SUM(D425:O425)</f>
        <v>0</v>
      </c>
      <c r="Q425" s="317"/>
      <c r="R425" s="388"/>
      <c r="S425" s="389"/>
      <c r="T425" s="314"/>
    </row>
    <row r="426" spans="2:24" ht="18.75" customHeight="1" x14ac:dyDescent="0.2">
      <c r="B426" s="318"/>
      <c r="C426" s="92" t="s">
        <v>139</v>
      </c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71"/>
      <c r="P426" s="336">
        <f>SUM(D426:O426)</f>
        <v>0</v>
      </c>
      <c r="Q426" s="317"/>
      <c r="R426" s="388"/>
      <c r="S426" s="389"/>
      <c r="T426" s="314"/>
    </row>
    <row r="427" spans="2:24" ht="18.75" customHeight="1" x14ac:dyDescent="0.2">
      <c r="B427" s="318"/>
      <c r="C427" s="92" t="s">
        <v>140</v>
      </c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71"/>
      <c r="P427" s="336">
        <f>SUM(D427:O427)</f>
        <v>0</v>
      </c>
      <c r="Q427" s="317"/>
      <c r="R427" s="388"/>
      <c r="S427" s="389"/>
      <c r="T427" s="314"/>
    </row>
    <row r="428" spans="2:24" ht="18.75" customHeight="1" x14ac:dyDescent="0.2">
      <c r="B428" s="318"/>
      <c r="C428" s="92" t="s">
        <v>141</v>
      </c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71"/>
      <c r="P428" s="336">
        <f>SUM(D428:O428)</f>
        <v>0</v>
      </c>
      <c r="Q428" s="317"/>
      <c r="R428" s="388"/>
      <c r="S428" s="389"/>
      <c r="T428" s="314"/>
    </row>
    <row r="429" spans="2:24" ht="18.75" customHeight="1" x14ac:dyDescent="0.2">
      <c r="B429" s="318"/>
      <c r="C429" s="92" t="s">
        <v>142</v>
      </c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71"/>
      <c r="P429" s="336">
        <f>SUM(D429:O429)</f>
        <v>0</v>
      </c>
      <c r="Q429" s="317"/>
      <c r="R429" s="388"/>
      <c r="S429" s="389"/>
      <c r="T429" s="314"/>
    </row>
    <row r="430" spans="2:24" ht="18.75" customHeight="1" x14ac:dyDescent="0.2">
      <c r="B430" s="318"/>
      <c r="C430" s="92" t="s">
        <v>143</v>
      </c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71"/>
      <c r="P430" s="336">
        <f>SUM(D430:O430)</f>
        <v>0</v>
      </c>
      <c r="Q430" s="317"/>
      <c r="R430" s="388"/>
      <c r="S430" s="389"/>
      <c r="T430" s="314"/>
    </row>
    <row r="431" spans="2:24" ht="18.75" customHeight="1" x14ac:dyDescent="0.2">
      <c r="B431" s="318"/>
      <c r="C431" s="92" t="s">
        <v>144</v>
      </c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71"/>
      <c r="P431" s="336">
        <f>SUM(D431:O431)</f>
        <v>0</v>
      </c>
      <c r="Q431" s="317"/>
      <c r="R431" s="388"/>
      <c r="S431" s="389"/>
      <c r="T431" s="314"/>
    </row>
    <row r="432" spans="2:24" ht="18.75" customHeight="1" x14ac:dyDescent="0.2">
      <c r="B432" s="318"/>
      <c r="C432" s="92" t="s">
        <v>145</v>
      </c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71"/>
      <c r="P432" s="336">
        <f>SUM(D432:O432)</f>
        <v>0</v>
      </c>
      <c r="Q432" s="317"/>
      <c r="R432" s="388"/>
      <c r="S432" s="389"/>
      <c r="T432" s="314"/>
    </row>
    <row r="433" spans="2:20" ht="18.75" customHeight="1" x14ac:dyDescent="0.2">
      <c r="B433" s="318"/>
      <c r="C433" s="322" t="s">
        <v>146</v>
      </c>
      <c r="D433" s="337">
        <f t="shared" ref="D433:O433" si="30">SUBTOTAL(9,D423:D432)</f>
        <v>0</v>
      </c>
      <c r="E433" s="337">
        <f t="shared" si="30"/>
        <v>0</v>
      </c>
      <c r="F433" s="337">
        <f t="shared" si="30"/>
        <v>0</v>
      </c>
      <c r="G433" s="337">
        <f t="shared" si="30"/>
        <v>0</v>
      </c>
      <c r="H433" s="337">
        <f t="shared" si="30"/>
        <v>0</v>
      </c>
      <c r="I433" s="337">
        <f t="shared" si="30"/>
        <v>0</v>
      </c>
      <c r="J433" s="337">
        <f t="shared" si="30"/>
        <v>0</v>
      </c>
      <c r="K433" s="337">
        <f t="shared" si="30"/>
        <v>0</v>
      </c>
      <c r="L433" s="337">
        <f t="shared" si="30"/>
        <v>0</v>
      </c>
      <c r="M433" s="337">
        <f t="shared" si="30"/>
        <v>0</v>
      </c>
      <c r="N433" s="337">
        <f t="shared" si="30"/>
        <v>0</v>
      </c>
      <c r="O433" s="338">
        <f t="shared" si="30"/>
        <v>0</v>
      </c>
      <c r="P433" s="336">
        <f>SUM(D433:O433)</f>
        <v>0</v>
      </c>
      <c r="Q433" s="317"/>
      <c r="R433" s="388"/>
      <c r="S433" s="389"/>
      <c r="T433" s="314"/>
    </row>
    <row r="434" spans="2:20" ht="18.75" customHeight="1" x14ac:dyDescent="0.2">
      <c r="B434" s="318"/>
      <c r="C434" s="339" t="s">
        <v>147</v>
      </c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72"/>
      <c r="P434" s="336">
        <f>SUM(D434:O434)</f>
        <v>0</v>
      </c>
      <c r="Q434" s="317"/>
      <c r="R434" s="388"/>
      <c r="S434" s="389"/>
      <c r="T434" s="314"/>
    </row>
    <row r="435" spans="2:20" ht="18.75" customHeight="1" x14ac:dyDescent="0.2">
      <c r="B435" s="318"/>
      <c r="C435" s="339" t="s">
        <v>148</v>
      </c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72"/>
      <c r="P435" s="336">
        <f>SUM(D435:O435)</f>
        <v>0</v>
      </c>
      <c r="Q435" s="317"/>
      <c r="R435" s="388"/>
      <c r="S435" s="389"/>
      <c r="T435" s="314"/>
    </row>
    <row r="436" spans="2:20" ht="18.75" customHeight="1" x14ac:dyDescent="0.2">
      <c r="B436" s="318"/>
      <c r="C436" s="322" t="s">
        <v>149</v>
      </c>
      <c r="D436" s="337">
        <f t="shared" ref="D436:O436" si="31">SUBTOTAL(9,D434:D435)</f>
        <v>0</v>
      </c>
      <c r="E436" s="337">
        <f t="shared" si="31"/>
        <v>0</v>
      </c>
      <c r="F436" s="337">
        <f t="shared" si="31"/>
        <v>0</v>
      </c>
      <c r="G436" s="337">
        <f t="shared" si="31"/>
        <v>0</v>
      </c>
      <c r="H436" s="337">
        <f t="shared" si="31"/>
        <v>0</v>
      </c>
      <c r="I436" s="337">
        <f t="shared" si="31"/>
        <v>0</v>
      </c>
      <c r="J436" s="337">
        <f t="shared" si="31"/>
        <v>0</v>
      </c>
      <c r="K436" s="337">
        <f t="shared" si="31"/>
        <v>0</v>
      </c>
      <c r="L436" s="337">
        <f t="shared" si="31"/>
        <v>0</v>
      </c>
      <c r="M436" s="337">
        <f t="shared" si="31"/>
        <v>0</v>
      </c>
      <c r="N436" s="337">
        <f t="shared" si="31"/>
        <v>0</v>
      </c>
      <c r="O436" s="338">
        <f t="shared" si="31"/>
        <v>0</v>
      </c>
      <c r="P436" s="336">
        <f>SUM(D436:O436)</f>
        <v>0</v>
      </c>
      <c r="Q436" s="317"/>
      <c r="R436" s="388"/>
      <c r="S436" s="389"/>
      <c r="T436" s="314"/>
    </row>
    <row r="437" spans="2:20" ht="18.75" customHeight="1" x14ac:dyDescent="0.2">
      <c r="B437" s="318"/>
      <c r="C437" s="339" t="s">
        <v>150</v>
      </c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72"/>
      <c r="P437" s="336">
        <f>SUM(D437:O437)</f>
        <v>0</v>
      </c>
      <c r="Q437" s="317"/>
      <c r="R437" s="388"/>
      <c r="S437" s="389"/>
      <c r="T437" s="314"/>
    </row>
    <row r="438" spans="2:20" ht="18.75" customHeight="1" x14ac:dyDescent="0.2">
      <c r="B438" s="318"/>
      <c r="C438" s="339" t="s">
        <v>151</v>
      </c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72"/>
      <c r="P438" s="336">
        <f>SUM(D438:O438)</f>
        <v>0</v>
      </c>
      <c r="Q438" s="317"/>
      <c r="R438" s="388"/>
      <c r="S438" s="389"/>
      <c r="T438" s="314"/>
    </row>
    <row r="439" spans="2:20" ht="18.75" customHeight="1" x14ac:dyDescent="0.2">
      <c r="B439" s="318"/>
      <c r="C439" s="339" t="s">
        <v>152</v>
      </c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72"/>
      <c r="P439" s="336">
        <f>SUM(D439:O439)</f>
        <v>0</v>
      </c>
      <c r="Q439" s="317"/>
      <c r="R439" s="388"/>
      <c r="S439" s="389"/>
      <c r="T439" s="314"/>
    </row>
    <row r="440" spans="2:20" ht="18.75" customHeight="1" x14ac:dyDescent="0.2">
      <c r="B440" s="318"/>
      <c r="C440" s="339" t="s">
        <v>153</v>
      </c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72"/>
      <c r="P440" s="336">
        <f>SUM(D440:O440)</f>
        <v>0</v>
      </c>
      <c r="Q440" s="317"/>
      <c r="R440" s="388"/>
      <c r="S440" s="389"/>
      <c r="T440" s="314"/>
    </row>
    <row r="441" spans="2:20" ht="18.75" customHeight="1" x14ac:dyDescent="0.2">
      <c r="B441" s="318"/>
      <c r="C441" s="335" t="s">
        <v>154</v>
      </c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71"/>
      <c r="P441" s="336">
        <f>SUM(D441:O441)</f>
        <v>0</v>
      </c>
      <c r="Q441" s="317"/>
      <c r="R441" s="388"/>
      <c r="S441" s="389"/>
      <c r="T441" s="314"/>
    </row>
    <row r="442" spans="2:20" ht="18.75" customHeight="1" x14ac:dyDescent="0.2">
      <c r="B442" s="318"/>
      <c r="C442" s="97" t="s">
        <v>155</v>
      </c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71"/>
      <c r="P442" s="336">
        <f>SUM(D442:O442)</f>
        <v>0</v>
      </c>
      <c r="Q442" s="317"/>
      <c r="R442" s="388"/>
      <c r="S442" s="389"/>
      <c r="T442" s="314"/>
    </row>
    <row r="443" spans="2:20" ht="18.75" customHeight="1" x14ac:dyDescent="0.2">
      <c r="B443" s="318"/>
      <c r="C443" s="98" t="s">
        <v>156</v>
      </c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73"/>
      <c r="P443" s="340">
        <f>SUM(D443:O443)</f>
        <v>0</v>
      </c>
      <c r="Q443" s="317"/>
      <c r="R443" s="388"/>
      <c r="S443" s="389"/>
      <c r="T443" s="314"/>
    </row>
    <row r="444" spans="2:20" ht="18.75" customHeight="1" x14ac:dyDescent="0.2">
      <c r="B444" s="318"/>
      <c r="C444" s="341" t="s">
        <v>157</v>
      </c>
      <c r="D444" s="342">
        <f t="shared" ref="D444:O444" si="32">SUBTOTAL(9,D423:D443)</f>
        <v>0</v>
      </c>
      <c r="E444" s="342">
        <f t="shared" si="32"/>
        <v>0</v>
      </c>
      <c r="F444" s="342">
        <f t="shared" si="32"/>
        <v>0</v>
      </c>
      <c r="G444" s="342">
        <f t="shared" si="32"/>
        <v>0</v>
      </c>
      <c r="H444" s="342">
        <f t="shared" si="32"/>
        <v>0</v>
      </c>
      <c r="I444" s="342">
        <f t="shared" si="32"/>
        <v>0</v>
      </c>
      <c r="J444" s="342">
        <f t="shared" si="32"/>
        <v>0</v>
      </c>
      <c r="K444" s="342">
        <f t="shared" si="32"/>
        <v>0</v>
      </c>
      <c r="L444" s="342">
        <f t="shared" si="32"/>
        <v>0</v>
      </c>
      <c r="M444" s="342">
        <f t="shared" si="32"/>
        <v>0</v>
      </c>
      <c r="N444" s="342">
        <f t="shared" si="32"/>
        <v>0</v>
      </c>
      <c r="O444" s="343">
        <f t="shared" si="32"/>
        <v>0</v>
      </c>
      <c r="P444" s="344">
        <f>SUM(D444:O444)</f>
        <v>0</v>
      </c>
      <c r="Q444" s="317"/>
      <c r="R444" s="150"/>
      <c r="S444" s="151"/>
      <c r="T444" s="314"/>
    </row>
    <row r="445" spans="2:20" ht="6" customHeight="1" x14ac:dyDescent="0.2">
      <c r="B445" s="318"/>
      <c r="C445" s="317"/>
      <c r="D445" s="317"/>
      <c r="E445" s="317"/>
      <c r="F445" s="317"/>
      <c r="G445" s="317"/>
      <c r="H445" s="317"/>
      <c r="I445" s="317"/>
      <c r="J445" s="317"/>
      <c r="K445" s="317"/>
      <c r="L445" s="317"/>
      <c r="M445" s="317"/>
      <c r="N445" s="317"/>
      <c r="O445" s="317"/>
      <c r="P445" s="317"/>
      <c r="Q445" s="317"/>
      <c r="R445" s="345"/>
      <c r="S445" s="345"/>
      <c r="T445" s="314"/>
    </row>
    <row r="446" spans="2:20" ht="18.75" customHeight="1" x14ac:dyDescent="0.2">
      <c r="B446" s="346"/>
      <c r="C446" s="335" t="s">
        <v>158</v>
      </c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74"/>
      <c r="P446" s="347">
        <f>SUM(D446:O446)</f>
        <v>0</v>
      </c>
      <c r="Q446" s="317"/>
      <c r="R446" s="388"/>
      <c r="S446" s="389"/>
      <c r="T446" s="314"/>
    </row>
    <row r="447" spans="2:20" ht="18.75" customHeight="1" x14ac:dyDescent="0.2">
      <c r="B447" s="346"/>
      <c r="C447" s="335" t="s">
        <v>159</v>
      </c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9"/>
      <c r="O447" s="75"/>
      <c r="P447" s="348">
        <f>SUM(D447:O447)</f>
        <v>0</v>
      </c>
      <c r="Q447" s="317"/>
      <c r="R447" s="388"/>
      <c r="S447" s="389"/>
      <c r="T447" s="314"/>
    </row>
    <row r="448" spans="2:20" s="334" customFormat="1" ht="18.75" customHeight="1" x14ac:dyDescent="0.2">
      <c r="B448" s="328"/>
      <c r="C448" s="317"/>
      <c r="D448" s="317"/>
      <c r="E448" s="317"/>
      <c r="F448" s="317"/>
      <c r="G448" s="317"/>
      <c r="H448" s="317"/>
      <c r="I448" s="317"/>
      <c r="J448" s="317"/>
      <c r="K448" s="317"/>
      <c r="L448" s="317"/>
      <c r="M448" s="317"/>
      <c r="N448" s="349" t="s">
        <v>160</v>
      </c>
      <c r="O448" s="349"/>
      <c r="P448" s="350">
        <f>ROUND(IF(P446*P447=0,0,P444/P446*P447),2)</f>
        <v>0</v>
      </c>
      <c r="Q448" s="330"/>
      <c r="R448" s="388"/>
      <c r="S448" s="389"/>
      <c r="T448" s="333"/>
    </row>
    <row r="449" spans="2:24" ht="30" customHeight="1" x14ac:dyDescent="0.2">
      <c r="B449" s="314"/>
      <c r="C449" s="317"/>
      <c r="D449" s="317"/>
      <c r="E449" s="317"/>
      <c r="F449" s="317"/>
      <c r="G449" s="317"/>
      <c r="H449" s="317"/>
      <c r="I449" s="317"/>
      <c r="J449" s="317"/>
      <c r="K449" s="317"/>
      <c r="L449" s="317"/>
      <c r="M449" s="317"/>
      <c r="N449" s="317"/>
      <c r="O449" s="317"/>
      <c r="P449" s="317"/>
      <c r="Q449" s="317"/>
      <c r="R449" s="317"/>
      <c r="S449" s="317"/>
      <c r="T449" s="314"/>
    </row>
    <row r="450" spans="2:24" ht="18.75" customHeight="1" x14ac:dyDescent="0.2">
      <c r="B450" s="318"/>
      <c r="C450" s="319" t="s">
        <v>124</v>
      </c>
      <c r="D450" s="382"/>
      <c r="E450" s="383"/>
      <c r="F450" s="383"/>
      <c r="G450" s="383"/>
      <c r="H450" s="383"/>
      <c r="I450" s="384"/>
      <c r="J450" s="317"/>
      <c r="K450" s="317"/>
      <c r="L450" s="320"/>
      <c r="M450" s="317"/>
      <c r="N450" s="317"/>
      <c r="O450" s="317"/>
      <c r="P450" s="321"/>
      <c r="Q450" s="317"/>
      <c r="R450" s="321"/>
      <c r="S450" s="321"/>
      <c r="T450" s="314"/>
    </row>
    <row r="451" spans="2:24" ht="18.75" customHeight="1" x14ac:dyDescent="0.2">
      <c r="B451" s="318"/>
      <c r="C451" s="322" t="s">
        <v>125</v>
      </c>
      <c r="D451" s="382"/>
      <c r="E451" s="383"/>
      <c r="F451" s="383"/>
      <c r="G451" s="383"/>
      <c r="H451" s="383"/>
      <c r="I451" s="384"/>
      <c r="J451" s="317"/>
      <c r="K451" s="320"/>
      <c r="L451" s="317"/>
      <c r="M451" s="317"/>
      <c r="N451" s="317"/>
      <c r="O451" s="317"/>
      <c r="P451" s="321"/>
      <c r="Q451" s="317"/>
      <c r="R451" s="321"/>
      <c r="S451" s="321"/>
      <c r="T451" s="314"/>
    </row>
    <row r="452" spans="2:24" ht="18.75" customHeight="1" x14ac:dyDescent="0.2">
      <c r="B452" s="318"/>
      <c r="C452" s="322" t="s">
        <v>7</v>
      </c>
      <c r="D452" s="382"/>
      <c r="E452" s="383"/>
      <c r="F452" s="383"/>
      <c r="G452" s="383"/>
      <c r="H452" s="383"/>
      <c r="I452" s="384"/>
      <c r="J452" s="317"/>
      <c r="K452" s="317"/>
      <c r="L452" s="320"/>
      <c r="M452" s="317"/>
      <c r="N452" s="317"/>
      <c r="O452" s="317"/>
      <c r="P452" s="321"/>
      <c r="Q452" s="317"/>
      <c r="R452" s="323" t="s">
        <v>126</v>
      </c>
      <c r="S452" s="324"/>
      <c r="T452" s="314"/>
    </row>
    <row r="453" spans="2:24" ht="18.75" customHeight="1" x14ac:dyDescent="0.2">
      <c r="B453" s="318"/>
      <c r="C453" s="322" t="s">
        <v>127</v>
      </c>
      <c r="D453" s="382"/>
      <c r="E453" s="383"/>
      <c r="F453" s="383"/>
      <c r="G453" s="383"/>
      <c r="H453" s="383"/>
      <c r="I453" s="384"/>
      <c r="J453" s="317"/>
      <c r="K453" s="317"/>
      <c r="L453" s="320"/>
      <c r="M453" s="317"/>
      <c r="N453" s="317"/>
      <c r="O453" s="317"/>
      <c r="P453" s="321"/>
      <c r="Q453" s="317"/>
      <c r="R453" s="325" t="s">
        <v>130</v>
      </c>
      <c r="S453" s="63"/>
      <c r="T453" s="314"/>
    </row>
    <row r="454" spans="2:24" ht="18.75" customHeight="1" x14ac:dyDescent="0.2">
      <c r="B454" s="318"/>
      <c r="C454" s="322" t="s">
        <v>131</v>
      </c>
      <c r="D454" s="382"/>
      <c r="E454" s="383"/>
      <c r="F454" s="383"/>
      <c r="G454" s="383"/>
      <c r="H454" s="383"/>
      <c r="I454" s="384"/>
      <c r="J454" s="317"/>
      <c r="K454" s="317"/>
      <c r="L454" s="320"/>
      <c r="M454" s="317"/>
      <c r="N454" s="317"/>
      <c r="O454" s="317"/>
      <c r="P454" s="321"/>
      <c r="Q454" s="317"/>
      <c r="R454" s="325" t="s">
        <v>132</v>
      </c>
      <c r="S454" s="63"/>
      <c r="T454" s="314"/>
    </row>
    <row r="455" spans="2:24" ht="18.75" customHeight="1" x14ac:dyDescent="0.2">
      <c r="B455" s="318"/>
      <c r="C455" s="322" t="s">
        <v>122</v>
      </c>
      <c r="D455" s="385"/>
      <c r="E455" s="386"/>
      <c r="F455" s="386"/>
      <c r="G455" s="386"/>
      <c r="H455" s="386"/>
      <c r="I455" s="387"/>
      <c r="J455" s="317"/>
      <c r="K455" s="320"/>
      <c r="L455" s="317"/>
      <c r="M455" s="317"/>
      <c r="N455" s="317"/>
      <c r="O455" s="317"/>
      <c r="P455" s="321"/>
      <c r="Q455" s="317"/>
      <c r="R455" s="326" t="s">
        <v>133</v>
      </c>
      <c r="S455" s="63"/>
      <c r="T455" s="314"/>
    </row>
    <row r="456" spans="2:24" ht="18.75" customHeight="1" x14ac:dyDescent="0.2">
      <c r="B456" s="327"/>
      <c r="C456" s="322" t="s">
        <v>134</v>
      </c>
      <c r="D456" s="379"/>
      <c r="E456" s="380"/>
      <c r="F456" s="380"/>
      <c r="G456" s="380"/>
      <c r="H456" s="380"/>
      <c r="I456" s="381"/>
      <c r="J456" s="317"/>
      <c r="K456" s="320"/>
      <c r="L456" s="317"/>
      <c r="M456" s="317"/>
      <c r="N456" s="317"/>
      <c r="O456" s="317"/>
      <c r="P456" s="321"/>
      <c r="Q456" s="317"/>
      <c r="R456" s="321"/>
      <c r="S456" s="321"/>
      <c r="T456" s="314"/>
    </row>
    <row r="457" spans="2:24" ht="12" customHeight="1" x14ac:dyDescent="0.2">
      <c r="B457" s="318"/>
      <c r="C457" s="317"/>
      <c r="D457" s="317"/>
      <c r="E457" s="317"/>
      <c r="F457" s="317"/>
      <c r="G457" s="317"/>
      <c r="H457" s="317"/>
      <c r="I457" s="317"/>
      <c r="J457" s="317"/>
      <c r="K457" s="317"/>
      <c r="L457" s="317"/>
      <c r="M457" s="317"/>
      <c r="N457" s="317"/>
      <c r="O457" s="317"/>
      <c r="P457" s="317"/>
      <c r="Q457" s="317"/>
      <c r="R457" s="317"/>
      <c r="S457" s="317"/>
      <c r="T457" s="314"/>
    </row>
    <row r="458" spans="2:24" s="334" customFormat="1" ht="18.75" customHeight="1" x14ac:dyDescent="0.2">
      <c r="B458" s="328"/>
      <c r="C458" s="322" t="s">
        <v>128</v>
      </c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70"/>
      <c r="P458" s="329" t="s">
        <v>129</v>
      </c>
      <c r="Q458" s="330"/>
      <c r="R458" s="331" t="s">
        <v>135</v>
      </c>
      <c r="S458" s="332"/>
      <c r="T458" s="333"/>
      <c r="V458" s="315"/>
      <c r="W458" s="315"/>
      <c r="X458" s="315"/>
    </row>
    <row r="459" spans="2:24" ht="6" customHeight="1" x14ac:dyDescent="0.2">
      <c r="B459" s="318"/>
      <c r="C459" s="317"/>
      <c r="D459" s="317"/>
      <c r="E459" s="317"/>
      <c r="F459" s="317"/>
      <c r="G459" s="317"/>
      <c r="H459" s="317"/>
      <c r="I459" s="317"/>
      <c r="J459" s="317"/>
      <c r="K459" s="317"/>
      <c r="L459" s="317"/>
      <c r="M459" s="317"/>
      <c r="N459" s="317"/>
      <c r="O459" s="317"/>
      <c r="P459" s="317"/>
      <c r="Q459" s="317"/>
      <c r="R459" s="317"/>
      <c r="S459" s="317"/>
      <c r="T459" s="314"/>
    </row>
    <row r="460" spans="2:24" ht="18.75" customHeight="1" x14ac:dyDescent="0.2">
      <c r="B460" s="318"/>
      <c r="C460" s="335" t="s">
        <v>136</v>
      </c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71"/>
      <c r="P460" s="336">
        <f>SUM(D460:O460)</f>
        <v>0</v>
      </c>
      <c r="Q460" s="317"/>
      <c r="R460" s="388"/>
      <c r="S460" s="389"/>
      <c r="T460" s="314"/>
    </row>
    <row r="461" spans="2:24" ht="18.75" customHeight="1" x14ac:dyDescent="0.2">
      <c r="B461" s="318"/>
      <c r="C461" s="335" t="s">
        <v>137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1"/>
      <c r="P461" s="336">
        <f>SUM(D461:O461)</f>
        <v>0</v>
      </c>
      <c r="Q461" s="317"/>
      <c r="R461" s="388"/>
      <c r="S461" s="389"/>
      <c r="T461" s="314"/>
    </row>
    <row r="462" spans="2:24" ht="18.75" customHeight="1" x14ac:dyDescent="0.2">
      <c r="B462" s="318"/>
      <c r="C462" s="131" t="s">
        <v>138</v>
      </c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71"/>
      <c r="P462" s="336">
        <f>SUM(D462:O462)</f>
        <v>0</v>
      </c>
      <c r="Q462" s="317"/>
      <c r="R462" s="388"/>
      <c r="S462" s="389"/>
      <c r="T462" s="314"/>
    </row>
    <row r="463" spans="2:24" ht="18.75" customHeight="1" x14ac:dyDescent="0.2">
      <c r="B463" s="318"/>
      <c r="C463" s="92" t="s">
        <v>139</v>
      </c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71"/>
      <c r="P463" s="336">
        <f>SUM(D463:O463)</f>
        <v>0</v>
      </c>
      <c r="Q463" s="317"/>
      <c r="R463" s="388"/>
      <c r="S463" s="389"/>
      <c r="T463" s="314"/>
    </row>
    <row r="464" spans="2:24" ht="18.75" customHeight="1" x14ac:dyDescent="0.2">
      <c r="B464" s="318"/>
      <c r="C464" s="92" t="s">
        <v>140</v>
      </c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71"/>
      <c r="P464" s="336">
        <f>SUM(D464:O464)</f>
        <v>0</v>
      </c>
      <c r="Q464" s="317"/>
      <c r="R464" s="388"/>
      <c r="S464" s="389"/>
      <c r="T464" s="314"/>
    </row>
    <row r="465" spans="2:20" ht="18.75" customHeight="1" x14ac:dyDescent="0.2">
      <c r="B465" s="318"/>
      <c r="C465" s="92" t="s">
        <v>141</v>
      </c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71"/>
      <c r="P465" s="336">
        <f>SUM(D465:O465)</f>
        <v>0</v>
      </c>
      <c r="Q465" s="317"/>
      <c r="R465" s="388"/>
      <c r="S465" s="389"/>
      <c r="T465" s="314"/>
    </row>
    <row r="466" spans="2:20" ht="18.75" customHeight="1" x14ac:dyDescent="0.2">
      <c r="B466" s="318"/>
      <c r="C466" s="92" t="s">
        <v>142</v>
      </c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71"/>
      <c r="P466" s="336">
        <f>SUM(D466:O466)</f>
        <v>0</v>
      </c>
      <c r="Q466" s="317"/>
      <c r="R466" s="388"/>
      <c r="S466" s="389"/>
      <c r="T466" s="314"/>
    </row>
    <row r="467" spans="2:20" ht="18.75" customHeight="1" x14ac:dyDescent="0.2">
      <c r="B467" s="318"/>
      <c r="C467" s="92" t="s">
        <v>143</v>
      </c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71"/>
      <c r="P467" s="336">
        <f>SUM(D467:O467)</f>
        <v>0</v>
      </c>
      <c r="Q467" s="317"/>
      <c r="R467" s="388"/>
      <c r="S467" s="389"/>
      <c r="T467" s="314"/>
    </row>
    <row r="468" spans="2:20" ht="18.75" customHeight="1" x14ac:dyDescent="0.2">
      <c r="B468" s="318"/>
      <c r="C468" s="92" t="s">
        <v>144</v>
      </c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71"/>
      <c r="P468" s="336">
        <f>SUM(D468:O468)</f>
        <v>0</v>
      </c>
      <c r="Q468" s="317"/>
      <c r="R468" s="388"/>
      <c r="S468" s="389"/>
      <c r="T468" s="314"/>
    </row>
    <row r="469" spans="2:20" ht="18.75" customHeight="1" x14ac:dyDescent="0.2">
      <c r="B469" s="318"/>
      <c r="C469" s="92" t="s">
        <v>145</v>
      </c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71"/>
      <c r="P469" s="336">
        <f>SUM(D469:O469)</f>
        <v>0</v>
      </c>
      <c r="Q469" s="317"/>
      <c r="R469" s="388"/>
      <c r="S469" s="389"/>
      <c r="T469" s="314"/>
    </row>
    <row r="470" spans="2:20" ht="18.75" customHeight="1" x14ac:dyDescent="0.2">
      <c r="B470" s="318"/>
      <c r="C470" s="322" t="s">
        <v>146</v>
      </c>
      <c r="D470" s="337">
        <f t="shared" ref="D470:O470" si="33">SUBTOTAL(9,D460:D469)</f>
        <v>0</v>
      </c>
      <c r="E470" s="337">
        <f t="shared" si="33"/>
        <v>0</v>
      </c>
      <c r="F470" s="337">
        <f t="shared" si="33"/>
        <v>0</v>
      </c>
      <c r="G470" s="337">
        <f t="shared" si="33"/>
        <v>0</v>
      </c>
      <c r="H470" s="337">
        <f t="shared" si="33"/>
        <v>0</v>
      </c>
      <c r="I470" s="337">
        <f t="shared" si="33"/>
        <v>0</v>
      </c>
      <c r="J470" s="337">
        <f t="shared" si="33"/>
        <v>0</v>
      </c>
      <c r="K470" s="337">
        <f t="shared" si="33"/>
        <v>0</v>
      </c>
      <c r="L470" s="337">
        <f t="shared" si="33"/>
        <v>0</v>
      </c>
      <c r="M470" s="337">
        <f t="shared" si="33"/>
        <v>0</v>
      </c>
      <c r="N470" s="337">
        <f t="shared" si="33"/>
        <v>0</v>
      </c>
      <c r="O470" s="338">
        <f t="shared" si="33"/>
        <v>0</v>
      </c>
      <c r="P470" s="336">
        <f>SUM(D470:O470)</f>
        <v>0</v>
      </c>
      <c r="Q470" s="317"/>
      <c r="R470" s="388"/>
      <c r="S470" s="389"/>
      <c r="T470" s="314"/>
    </row>
    <row r="471" spans="2:20" ht="18.75" customHeight="1" x14ac:dyDescent="0.2">
      <c r="B471" s="318"/>
      <c r="C471" s="339" t="s">
        <v>147</v>
      </c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72"/>
      <c r="P471" s="336">
        <f>SUM(D471:O471)</f>
        <v>0</v>
      </c>
      <c r="Q471" s="317"/>
      <c r="R471" s="388"/>
      <c r="S471" s="389"/>
      <c r="T471" s="314"/>
    </row>
    <row r="472" spans="2:20" ht="18.75" customHeight="1" x14ac:dyDescent="0.2">
      <c r="B472" s="318"/>
      <c r="C472" s="339" t="s">
        <v>148</v>
      </c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72"/>
      <c r="P472" s="336">
        <f>SUM(D472:O472)</f>
        <v>0</v>
      </c>
      <c r="Q472" s="317"/>
      <c r="R472" s="388"/>
      <c r="S472" s="389"/>
      <c r="T472" s="314"/>
    </row>
    <row r="473" spans="2:20" ht="18.75" customHeight="1" x14ac:dyDescent="0.2">
      <c r="B473" s="318"/>
      <c r="C473" s="322" t="s">
        <v>149</v>
      </c>
      <c r="D473" s="337">
        <f t="shared" ref="D473:O473" si="34">SUBTOTAL(9,D471:D472)</f>
        <v>0</v>
      </c>
      <c r="E473" s="337">
        <f t="shared" si="34"/>
        <v>0</v>
      </c>
      <c r="F473" s="337">
        <f t="shared" si="34"/>
        <v>0</v>
      </c>
      <c r="G473" s="337">
        <f t="shared" si="34"/>
        <v>0</v>
      </c>
      <c r="H473" s="337">
        <f t="shared" si="34"/>
        <v>0</v>
      </c>
      <c r="I473" s="337">
        <f t="shared" si="34"/>
        <v>0</v>
      </c>
      <c r="J473" s="337">
        <f t="shared" si="34"/>
        <v>0</v>
      </c>
      <c r="K473" s="337">
        <f t="shared" si="34"/>
        <v>0</v>
      </c>
      <c r="L473" s="337">
        <f t="shared" si="34"/>
        <v>0</v>
      </c>
      <c r="M473" s="337">
        <f t="shared" si="34"/>
        <v>0</v>
      </c>
      <c r="N473" s="337">
        <f t="shared" si="34"/>
        <v>0</v>
      </c>
      <c r="O473" s="338">
        <f t="shared" si="34"/>
        <v>0</v>
      </c>
      <c r="P473" s="336">
        <f>SUM(D473:O473)</f>
        <v>0</v>
      </c>
      <c r="Q473" s="317"/>
      <c r="R473" s="388"/>
      <c r="S473" s="389"/>
      <c r="T473" s="314"/>
    </row>
    <row r="474" spans="2:20" ht="18.75" customHeight="1" x14ac:dyDescent="0.2">
      <c r="B474" s="318"/>
      <c r="C474" s="339" t="s">
        <v>150</v>
      </c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72"/>
      <c r="P474" s="336">
        <f>SUM(D474:O474)</f>
        <v>0</v>
      </c>
      <c r="Q474" s="317"/>
      <c r="R474" s="388"/>
      <c r="S474" s="389"/>
      <c r="T474" s="314"/>
    </row>
    <row r="475" spans="2:20" ht="18.75" customHeight="1" x14ac:dyDescent="0.2">
      <c r="B475" s="318"/>
      <c r="C475" s="339" t="s">
        <v>151</v>
      </c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72"/>
      <c r="P475" s="336">
        <f>SUM(D475:O475)</f>
        <v>0</v>
      </c>
      <c r="Q475" s="317"/>
      <c r="R475" s="388"/>
      <c r="S475" s="389"/>
      <c r="T475" s="314"/>
    </row>
    <row r="476" spans="2:20" ht="18.75" customHeight="1" x14ac:dyDescent="0.2">
      <c r="B476" s="318"/>
      <c r="C476" s="339" t="s">
        <v>152</v>
      </c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72"/>
      <c r="P476" s="336">
        <f>SUM(D476:O476)</f>
        <v>0</v>
      </c>
      <c r="Q476" s="317"/>
      <c r="R476" s="388"/>
      <c r="S476" s="389"/>
      <c r="T476" s="314"/>
    </row>
    <row r="477" spans="2:20" ht="18.75" customHeight="1" x14ac:dyDescent="0.2">
      <c r="B477" s="318"/>
      <c r="C477" s="339" t="s">
        <v>153</v>
      </c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72"/>
      <c r="P477" s="336">
        <f>SUM(D477:O477)</f>
        <v>0</v>
      </c>
      <c r="Q477" s="317"/>
      <c r="R477" s="388"/>
      <c r="S477" s="389"/>
      <c r="T477" s="314"/>
    </row>
    <row r="478" spans="2:20" ht="18.75" customHeight="1" x14ac:dyDescent="0.2">
      <c r="B478" s="318"/>
      <c r="C478" s="335" t="s">
        <v>154</v>
      </c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71"/>
      <c r="P478" s="336">
        <f>SUM(D478:O478)</f>
        <v>0</v>
      </c>
      <c r="Q478" s="317"/>
      <c r="R478" s="388"/>
      <c r="S478" s="389"/>
      <c r="T478" s="314"/>
    </row>
    <row r="479" spans="2:20" ht="18.75" customHeight="1" x14ac:dyDescent="0.2">
      <c r="B479" s="318"/>
      <c r="C479" s="97" t="s">
        <v>155</v>
      </c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71"/>
      <c r="P479" s="336">
        <f>SUM(D479:O479)</f>
        <v>0</v>
      </c>
      <c r="Q479" s="317"/>
      <c r="R479" s="388"/>
      <c r="S479" s="389"/>
      <c r="T479" s="314"/>
    </row>
    <row r="480" spans="2:20" ht="18.75" customHeight="1" x14ac:dyDescent="0.2">
      <c r="B480" s="318"/>
      <c r="C480" s="98" t="s">
        <v>156</v>
      </c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73"/>
      <c r="P480" s="340">
        <f>SUM(D480:O480)</f>
        <v>0</v>
      </c>
      <c r="Q480" s="317"/>
      <c r="R480" s="388"/>
      <c r="S480" s="389"/>
      <c r="T480" s="314"/>
    </row>
    <row r="481" spans="2:24" ht="18.75" customHeight="1" x14ac:dyDescent="0.2">
      <c r="B481" s="318"/>
      <c r="C481" s="341" t="s">
        <v>157</v>
      </c>
      <c r="D481" s="342">
        <f t="shared" ref="D481:O481" si="35">SUBTOTAL(9,D460:D480)</f>
        <v>0</v>
      </c>
      <c r="E481" s="342">
        <f t="shared" si="35"/>
        <v>0</v>
      </c>
      <c r="F481" s="342">
        <f t="shared" si="35"/>
        <v>0</v>
      </c>
      <c r="G481" s="342">
        <f t="shared" si="35"/>
        <v>0</v>
      </c>
      <c r="H481" s="342">
        <f t="shared" si="35"/>
        <v>0</v>
      </c>
      <c r="I481" s="342">
        <f t="shared" si="35"/>
        <v>0</v>
      </c>
      <c r="J481" s="342">
        <f t="shared" si="35"/>
        <v>0</v>
      </c>
      <c r="K481" s="342">
        <f t="shared" si="35"/>
        <v>0</v>
      </c>
      <c r="L481" s="342">
        <f t="shared" si="35"/>
        <v>0</v>
      </c>
      <c r="M481" s="342">
        <f t="shared" si="35"/>
        <v>0</v>
      </c>
      <c r="N481" s="342">
        <f t="shared" si="35"/>
        <v>0</v>
      </c>
      <c r="O481" s="343">
        <f t="shared" si="35"/>
        <v>0</v>
      </c>
      <c r="P481" s="344">
        <f>SUM(D481:O481)</f>
        <v>0</v>
      </c>
      <c r="Q481" s="317"/>
      <c r="R481" s="150"/>
      <c r="S481" s="151"/>
      <c r="T481" s="314"/>
    </row>
    <row r="482" spans="2:24" ht="6" customHeight="1" x14ac:dyDescent="0.2">
      <c r="B482" s="318"/>
      <c r="C482" s="317"/>
      <c r="D482" s="317"/>
      <c r="E482" s="317"/>
      <c r="F482" s="317"/>
      <c r="G482" s="317"/>
      <c r="H482" s="317"/>
      <c r="I482" s="317"/>
      <c r="J482" s="317"/>
      <c r="K482" s="317"/>
      <c r="L482" s="317"/>
      <c r="M482" s="317"/>
      <c r="N482" s="317"/>
      <c r="O482" s="317"/>
      <c r="P482" s="317"/>
      <c r="Q482" s="317"/>
      <c r="R482" s="345"/>
      <c r="S482" s="345"/>
      <c r="T482" s="314"/>
    </row>
    <row r="483" spans="2:24" ht="18.75" customHeight="1" x14ac:dyDescent="0.2">
      <c r="B483" s="346"/>
      <c r="C483" s="335" t="s">
        <v>158</v>
      </c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74"/>
      <c r="P483" s="347">
        <f>SUM(D483:O483)</f>
        <v>0</v>
      </c>
      <c r="Q483" s="317"/>
      <c r="R483" s="388"/>
      <c r="S483" s="389"/>
      <c r="T483" s="314"/>
    </row>
    <row r="484" spans="2:24" ht="18.75" customHeight="1" x14ac:dyDescent="0.2">
      <c r="B484" s="346"/>
      <c r="C484" s="335" t="s">
        <v>159</v>
      </c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9"/>
      <c r="O484" s="75"/>
      <c r="P484" s="348">
        <f>SUM(D484:O484)</f>
        <v>0</v>
      </c>
      <c r="Q484" s="317"/>
      <c r="R484" s="388"/>
      <c r="S484" s="389"/>
      <c r="T484" s="314"/>
    </row>
    <row r="485" spans="2:24" s="334" customFormat="1" ht="18.75" customHeight="1" x14ac:dyDescent="0.2">
      <c r="B485" s="328"/>
      <c r="C485" s="317"/>
      <c r="D485" s="317"/>
      <c r="E485" s="317"/>
      <c r="F485" s="317"/>
      <c r="G485" s="317"/>
      <c r="H485" s="317"/>
      <c r="I485" s="317"/>
      <c r="J485" s="317"/>
      <c r="K485" s="317"/>
      <c r="L485" s="317"/>
      <c r="M485" s="317"/>
      <c r="N485" s="349" t="s">
        <v>160</v>
      </c>
      <c r="O485" s="349"/>
      <c r="P485" s="350">
        <f>ROUND(IF(P483*P484=0,0,P481/P483*P484),2)</f>
        <v>0</v>
      </c>
      <c r="Q485" s="330"/>
      <c r="R485" s="388"/>
      <c r="S485" s="389"/>
      <c r="T485" s="333"/>
    </row>
    <row r="486" spans="2:24" ht="30" customHeight="1" x14ac:dyDescent="0.2">
      <c r="B486" s="314"/>
      <c r="C486" s="317"/>
      <c r="D486" s="317"/>
      <c r="E486" s="317"/>
      <c r="F486" s="317"/>
      <c r="G486" s="317"/>
      <c r="H486" s="317"/>
      <c r="I486" s="317"/>
      <c r="J486" s="317"/>
      <c r="K486" s="317"/>
      <c r="L486" s="317"/>
      <c r="M486" s="317"/>
      <c r="N486" s="317"/>
      <c r="O486" s="317"/>
      <c r="P486" s="317"/>
      <c r="Q486" s="317"/>
      <c r="R486" s="317"/>
      <c r="S486" s="317"/>
      <c r="T486" s="314"/>
    </row>
    <row r="487" spans="2:24" ht="18.75" customHeight="1" x14ac:dyDescent="0.2">
      <c r="B487" s="318"/>
      <c r="C487" s="319" t="s">
        <v>124</v>
      </c>
      <c r="D487" s="382"/>
      <c r="E487" s="383"/>
      <c r="F487" s="383"/>
      <c r="G487" s="383"/>
      <c r="H487" s="383"/>
      <c r="I487" s="384"/>
      <c r="J487" s="317"/>
      <c r="K487" s="317"/>
      <c r="L487" s="320"/>
      <c r="M487" s="317"/>
      <c r="N487" s="317"/>
      <c r="O487" s="317"/>
      <c r="P487" s="321"/>
      <c r="Q487" s="317"/>
      <c r="R487" s="321"/>
      <c r="S487" s="321"/>
      <c r="T487" s="314"/>
    </row>
    <row r="488" spans="2:24" ht="18.75" customHeight="1" x14ac:dyDescent="0.2">
      <c r="B488" s="318"/>
      <c r="C488" s="322" t="s">
        <v>125</v>
      </c>
      <c r="D488" s="382"/>
      <c r="E488" s="383"/>
      <c r="F488" s="383"/>
      <c r="G488" s="383"/>
      <c r="H488" s="383"/>
      <c r="I488" s="384"/>
      <c r="J488" s="317"/>
      <c r="K488" s="320"/>
      <c r="L488" s="317"/>
      <c r="M488" s="317"/>
      <c r="N488" s="317"/>
      <c r="O488" s="317"/>
      <c r="P488" s="321"/>
      <c r="Q488" s="317"/>
      <c r="R488" s="321"/>
      <c r="S488" s="321"/>
      <c r="T488" s="314"/>
    </row>
    <row r="489" spans="2:24" ht="18.75" customHeight="1" x14ac:dyDescent="0.2">
      <c r="B489" s="318"/>
      <c r="C489" s="322" t="s">
        <v>7</v>
      </c>
      <c r="D489" s="382"/>
      <c r="E489" s="383"/>
      <c r="F489" s="383"/>
      <c r="G489" s="383"/>
      <c r="H489" s="383"/>
      <c r="I489" s="384"/>
      <c r="J489" s="317"/>
      <c r="K489" s="317"/>
      <c r="L489" s="320"/>
      <c r="M489" s="317"/>
      <c r="N489" s="317"/>
      <c r="O489" s="317"/>
      <c r="P489" s="321"/>
      <c r="Q489" s="317"/>
      <c r="R489" s="323" t="s">
        <v>126</v>
      </c>
      <c r="S489" s="324"/>
      <c r="T489" s="314"/>
    </row>
    <row r="490" spans="2:24" ht="18.75" customHeight="1" x14ac:dyDescent="0.2">
      <c r="B490" s="318"/>
      <c r="C490" s="322" t="s">
        <v>127</v>
      </c>
      <c r="D490" s="382"/>
      <c r="E490" s="383"/>
      <c r="F490" s="383"/>
      <c r="G490" s="383"/>
      <c r="H490" s="383"/>
      <c r="I490" s="384"/>
      <c r="J490" s="317"/>
      <c r="K490" s="317"/>
      <c r="L490" s="320"/>
      <c r="M490" s="317"/>
      <c r="N490" s="317"/>
      <c r="O490" s="317"/>
      <c r="P490" s="321"/>
      <c r="Q490" s="317"/>
      <c r="R490" s="325" t="s">
        <v>130</v>
      </c>
      <c r="S490" s="63"/>
      <c r="T490" s="314"/>
    </row>
    <row r="491" spans="2:24" ht="18.75" customHeight="1" x14ac:dyDescent="0.2">
      <c r="B491" s="318"/>
      <c r="C491" s="322" t="s">
        <v>131</v>
      </c>
      <c r="D491" s="382"/>
      <c r="E491" s="383"/>
      <c r="F491" s="383"/>
      <c r="G491" s="383"/>
      <c r="H491" s="383"/>
      <c r="I491" s="384"/>
      <c r="J491" s="317"/>
      <c r="K491" s="317"/>
      <c r="L491" s="320"/>
      <c r="M491" s="317"/>
      <c r="N491" s="317"/>
      <c r="O491" s="317"/>
      <c r="P491" s="321"/>
      <c r="Q491" s="317"/>
      <c r="R491" s="325" t="s">
        <v>132</v>
      </c>
      <c r="S491" s="63"/>
      <c r="T491" s="314"/>
    </row>
    <row r="492" spans="2:24" ht="18.75" customHeight="1" x14ac:dyDescent="0.2">
      <c r="B492" s="318"/>
      <c r="C492" s="322" t="s">
        <v>122</v>
      </c>
      <c r="D492" s="385"/>
      <c r="E492" s="386"/>
      <c r="F492" s="386"/>
      <c r="G492" s="386"/>
      <c r="H492" s="386"/>
      <c r="I492" s="387"/>
      <c r="J492" s="317"/>
      <c r="K492" s="320"/>
      <c r="L492" s="317"/>
      <c r="M492" s="317"/>
      <c r="N492" s="317"/>
      <c r="O492" s="317"/>
      <c r="P492" s="321"/>
      <c r="Q492" s="317"/>
      <c r="R492" s="326" t="s">
        <v>133</v>
      </c>
      <c r="S492" s="63"/>
      <c r="T492" s="314"/>
    </row>
    <row r="493" spans="2:24" ht="18.75" customHeight="1" x14ac:dyDescent="0.2">
      <c r="B493" s="327"/>
      <c r="C493" s="322" t="s">
        <v>134</v>
      </c>
      <c r="D493" s="379"/>
      <c r="E493" s="380"/>
      <c r="F493" s="380"/>
      <c r="G493" s="380"/>
      <c r="H493" s="380"/>
      <c r="I493" s="381"/>
      <c r="J493" s="317"/>
      <c r="K493" s="320"/>
      <c r="L493" s="317"/>
      <c r="M493" s="317"/>
      <c r="N493" s="317"/>
      <c r="O493" s="317"/>
      <c r="P493" s="321"/>
      <c r="Q493" s="317"/>
      <c r="R493" s="321"/>
      <c r="S493" s="321"/>
      <c r="T493" s="314"/>
    </row>
    <row r="494" spans="2:24" ht="12" customHeight="1" x14ac:dyDescent="0.2">
      <c r="B494" s="318"/>
      <c r="C494" s="317"/>
      <c r="D494" s="317"/>
      <c r="E494" s="317"/>
      <c r="F494" s="317"/>
      <c r="G494" s="317"/>
      <c r="H494" s="317"/>
      <c r="I494" s="317"/>
      <c r="J494" s="317"/>
      <c r="K494" s="317"/>
      <c r="L494" s="317"/>
      <c r="M494" s="317"/>
      <c r="N494" s="317"/>
      <c r="O494" s="317"/>
      <c r="P494" s="317"/>
      <c r="Q494" s="317"/>
      <c r="R494" s="317"/>
      <c r="S494" s="317"/>
      <c r="T494" s="314"/>
    </row>
    <row r="495" spans="2:24" s="334" customFormat="1" ht="18.75" customHeight="1" x14ac:dyDescent="0.2">
      <c r="B495" s="328"/>
      <c r="C495" s="322" t="s">
        <v>128</v>
      </c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70"/>
      <c r="P495" s="329" t="s">
        <v>129</v>
      </c>
      <c r="Q495" s="330"/>
      <c r="R495" s="331" t="s">
        <v>135</v>
      </c>
      <c r="S495" s="332"/>
      <c r="T495" s="333"/>
      <c r="V495" s="315"/>
      <c r="W495" s="315"/>
      <c r="X495" s="315"/>
    </row>
    <row r="496" spans="2:24" ht="6" customHeight="1" x14ac:dyDescent="0.2">
      <c r="B496" s="318"/>
      <c r="C496" s="317"/>
      <c r="D496" s="317"/>
      <c r="E496" s="317"/>
      <c r="F496" s="317"/>
      <c r="G496" s="317"/>
      <c r="H496" s="317"/>
      <c r="I496" s="317"/>
      <c r="J496" s="317"/>
      <c r="K496" s="317"/>
      <c r="L496" s="317"/>
      <c r="M496" s="317"/>
      <c r="N496" s="317"/>
      <c r="O496" s="317"/>
      <c r="P496" s="317"/>
      <c r="Q496" s="317"/>
      <c r="R496" s="317"/>
      <c r="S496" s="317"/>
      <c r="T496" s="314"/>
    </row>
    <row r="497" spans="2:20" ht="18.75" customHeight="1" x14ac:dyDescent="0.2">
      <c r="B497" s="318"/>
      <c r="C497" s="335" t="s">
        <v>136</v>
      </c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71"/>
      <c r="P497" s="336">
        <f>SUM(D497:O497)</f>
        <v>0</v>
      </c>
      <c r="Q497" s="317"/>
      <c r="R497" s="388"/>
      <c r="S497" s="389"/>
      <c r="T497" s="314"/>
    </row>
    <row r="498" spans="2:20" ht="18.75" customHeight="1" x14ac:dyDescent="0.2">
      <c r="B498" s="318"/>
      <c r="C498" s="335" t="s">
        <v>137</v>
      </c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1"/>
      <c r="P498" s="336">
        <f>SUM(D498:O498)</f>
        <v>0</v>
      </c>
      <c r="Q498" s="317"/>
      <c r="R498" s="388"/>
      <c r="S498" s="389"/>
      <c r="T498" s="314"/>
    </row>
    <row r="499" spans="2:20" ht="18.75" customHeight="1" x14ac:dyDescent="0.2">
      <c r="B499" s="318"/>
      <c r="C499" s="131" t="s">
        <v>138</v>
      </c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71"/>
      <c r="P499" s="336">
        <f>SUM(D499:O499)</f>
        <v>0</v>
      </c>
      <c r="Q499" s="317"/>
      <c r="R499" s="388"/>
      <c r="S499" s="389"/>
      <c r="T499" s="314"/>
    </row>
    <row r="500" spans="2:20" ht="18.75" customHeight="1" x14ac:dyDescent="0.2">
      <c r="B500" s="318"/>
      <c r="C500" s="92" t="s">
        <v>139</v>
      </c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71"/>
      <c r="P500" s="336">
        <f>SUM(D500:O500)</f>
        <v>0</v>
      </c>
      <c r="Q500" s="317"/>
      <c r="R500" s="388"/>
      <c r="S500" s="389"/>
      <c r="T500" s="314"/>
    </row>
    <row r="501" spans="2:20" ht="18.75" customHeight="1" x14ac:dyDescent="0.2">
      <c r="B501" s="318"/>
      <c r="C501" s="92" t="s">
        <v>140</v>
      </c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71"/>
      <c r="P501" s="336">
        <f>SUM(D501:O501)</f>
        <v>0</v>
      </c>
      <c r="Q501" s="317"/>
      <c r="R501" s="388"/>
      <c r="S501" s="389"/>
      <c r="T501" s="314"/>
    </row>
    <row r="502" spans="2:20" ht="18.75" customHeight="1" x14ac:dyDescent="0.2">
      <c r="B502" s="318"/>
      <c r="C502" s="92" t="s">
        <v>141</v>
      </c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71"/>
      <c r="P502" s="336">
        <f>SUM(D502:O502)</f>
        <v>0</v>
      </c>
      <c r="Q502" s="317"/>
      <c r="R502" s="388"/>
      <c r="S502" s="389"/>
      <c r="T502" s="314"/>
    </row>
    <row r="503" spans="2:20" ht="18.75" customHeight="1" x14ac:dyDescent="0.2">
      <c r="B503" s="318"/>
      <c r="C503" s="92" t="s">
        <v>142</v>
      </c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71"/>
      <c r="P503" s="336">
        <f>SUM(D503:O503)</f>
        <v>0</v>
      </c>
      <c r="Q503" s="317"/>
      <c r="R503" s="388"/>
      <c r="S503" s="389"/>
      <c r="T503" s="314"/>
    </row>
    <row r="504" spans="2:20" ht="18.75" customHeight="1" x14ac:dyDescent="0.2">
      <c r="B504" s="318"/>
      <c r="C504" s="92" t="s">
        <v>143</v>
      </c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71"/>
      <c r="P504" s="336">
        <f>SUM(D504:O504)</f>
        <v>0</v>
      </c>
      <c r="Q504" s="317"/>
      <c r="R504" s="388"/>
      <c r="S504" s="389"/>
      <c r="T504" s="314"/>
    </row>
    <row r="505" spans="2:20" ht="18.75" customHeight="1" x14ac:dyDescent="0.2">
      <c r="B505" s="318"/>
      <c r="C505" s="92" t="s">
        <v>144</v>
      </c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71"/>
      <c r="P505" s="336">
        <f>SUM(D505:O505)</f>
        <v>0</v>
      </c>
      <c r="Q505" s="317"/>
      <c r="R505" s="388"/>
      <c r="S505" s="389"/>
      <c r="T505" s="314"/>
    </row>
    <row r="506" spans="2:20" ht="18.75" customHeight="1" x14ac:dyDescent="0.2">
      <c r="B506" s="318"/>
      <c r="C506" s="92" t="s">
        <v>145</v>
      </c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71"/>
      <c r="P506" s="336">
        <f>SUM(D506:O506)</f>
        <v>0</v>
      </c>
      <c r="Q506" s="317"/>
      <c r="R506" s="388"/>
      <c r="S506" s="389"/>
      <c r="T506" s="314"/>
    </row>
    <row r="507" spans="2:20" ht="18.75" customHeight="1" x14ac:dyDescent="0.2">
      <c r="B507" s="318"/>
      <c r="C507" s="322" t="s">
        <v>146</v>
      </c>
      <c r="D507" s="337">
        <f t="shared" ref="D507:O507" si="36">SUBTOTAL(9,D497:D506)</f>
        <v>0</v>
      </c>
      <c r="E507" s="337">
        <f t="shared" si="36"/>
        <v>0</v>
      </c>
      <c r="F507" s="337">
        <f t="shared" si="36"/>
        <v>0</v>
      </c>
      <c r="G507" s="337">
        <f t="shared" si="36"/>
        <v>0</v>
      </c>
      <c r="H507" s="337">
        <f t="shared" si="36"/>
        <v>0</v>
      </c>
      <c r="I507" s="337">
        <f t="shared" si="36"/>
        <v>0</v>
      </c>
      <c r="J507" s="337">
        <f t="shared" si="36"/>
        <v>0</v>
      </c>
      <c r="K507" s="337">
        <f t="shared" si="36"/>
        <v>0</v>
      </c>
      <c r="L507" s="337">
        <f t="shared" si="36"/>
        <v>0</v>
      </c>
      <c r="M507" s="337">
        <f t="shared" si="36"/>
        <v>0</v>
      </c>
      <c r="N507" s="337">
        <f t="shared" si="36"/>
        <v>0</v>
      </c>
      <c r="O507" s="338">
        <f t="shared" si="36"/>
        <v>0</v>
      </c>
      <c r="P507" s="336">
        <f>SUM(D507:O507)</f>
        <v>0</v>
      </c>
      <c r="Q507" s="317"/>
      <c r="R507" s="388"/>
      <c r="S507" s="389"/>
      <c r="T507" s="314"/>
    </row>
    <row r="508" spans="2:20" ht="18.75" customHeight="1" x14ac:dyDescent="0.2">
      <c r="B508" s="318"/>
      <c r="C508" s="339" t="s">
        <v>147</v>
      </c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72"/>
      <c r="P508" s="336">
        <f>SUM(D508:O508)</f>
        <v>0</v>
      </c>
      <c r="Q508" s="317"/>
      <c r="R508" s="388"/>
      <c r="S508" s="389"/>
      <c r="T508" s="314"/>
    </row>
    <row r="509" spans="2:20" ht="18.75" customHeight="1" x14ac:dyDescent="0.2">
      <c r="B509" s="318"/>
      <c r="C509" s="339" t="s">
        <v>148</v>
      </c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72"/>
      <c r="P509" s="336">
        <f>SUM(D509:O509)</f>
        <v>0</v>
      </c>
      <c r="Q509" s="317"/>
      <c r="R509" s="388"/>
      <c r="S509" s="389"/>
      <c r="T509" s="314"/>
    </row>
    <row r="510" spans="2:20" ht="18.75" customHeight="1" x14ac:dyDescent="0.2">
      <c r="B510" s="318"/>
      <c r="C510" s="322" t="s">
        <v>149</v>
      </c>
      <c r="D510" s="337">
        <f t="shared" ref="D510:O510" si="37">SUBTOTAL(9,D508:D509)</f>
        <v>0</v>
      </c>
      <c r="E510" s="337">
        <f t="shared" si="37"/>
        <v>0</v>
      </c>
      <c r="F510" s="337">
        <f t="shared" si="37"/>
        <v>0</v>
      </c>
      <c r="G510" s="337">
        <f t="shared" si="37"/>
        <v>0</v>
      </c>
      <c r="H510" s="337">
        <f t="shared" si="37"/>
        <v>0</v>
      </c>
      <c r="I510" s="337">
        <f t="shared" si="37"/>
        <v>0</v>
      </c>
      <c r="J510" s="337">
        <f t="shared" si="37"/>
        <v>0</v>
      </c>
      <c r="K510" s="337">
        <f t="shared" si="37"/>
        <v>0</v>
      </c>
      <c r="L510" s="337">
        <f t="shared" si="37"/>
        <v>0</v>
      </c>
      <c r="M510" s="337">
        <f t="shared" si="37"/>
        <v>0</v>
      </c>
      <c r="N510" s="337">
        <f t="shared" si="37"/>
        <v>0</v>
      </c>
      <c r="O510" s="338">
        <f t="shared" si="37"/>
        <v>0</v>
      </c>
      <c r="P510" s="336">
        <f>SUM(D510:O510)</f>
        <v>0</v>
      </c>
      <c r="Q510" s="317"/>
      <c r="R510" s="388"/>
      <c r="S510" s="389"/>
      <c r="T510" s="314"/>
    </row>
    <row r="511" spans="2:20" ht="18.75" customHeight="1" x14ac:dyDescent="0.2">
      <c r="B511" s="318"/>
      <c r="C511" s="339" t="s">
        <v>150</v>
      </c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72"/>
      <c r="P511" s="336">
        <f>SUM(D511:O511)</f>
        <v>0</v>
      </c>
      <c r="Q511" s="317"/>
      <c r="R511" s="388"/>
      <c r="S511" s="389"/>
      <c r="T511" s="314"/>
    </row>
    <row r="512" spans="2:20" ht="18.75" customHeight="1" x14ac:dyDescent="0.2">
      <c r="B512" s="318"/>
      <c r="C512" s="339" t="s">
        <v>151</v>
      </c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72"/>
      <c r="P512" s="336">
        <f>SUM(D512:O512)</f>
        <v>0</v>
      </c>
      <c r="Q512" s="317"/>
      <c r="R512" s="388"/>
      <c r="S512" s="389"/>
      <c r="T512" s="314"/>
    </row>
    <row r="513" spans="2:20" ht="18.75" customHeight="1" x14ac:dyDescent="0.2">
      <c r="B513" s="318"/>
      <c r="C513" s="339" t="s">
        <v>152</v>
      </c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72"/>
      <c r="P513" s="336">
        <f>SUM(D513:O513)</f>
        <v>0</v>
      </c>
      <c r="Q513" s="317"/>
      <c r="R513" s="388"/>
      <c r="S513" s="389"/>
      <c r="T513" s="314"/>
    </row>
    <row r="514" spans="2:20" ht="18.75" customHeight="1" x14ac:dyDescent="0.2">
      <c r="B514" s="318"/>
      <c r="C514" s="339" t="s">
        <v>153</v>
      </c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72"/>
      <c r="P514" s="336">
        <f>SUM(D514:O514)</f>
        <v>0</v>
      </c>
      <c r="Q514" s="317"/>
      <c r="R514" s="388"/>
      <c r="S514" s="389"/>
      <c r="T514" s="314"/>
    </row>
    <row r="515" spans="2:20" ht="18.75" customHeight="1" x14ac:dyDescent="0.2">
      <c r="B515" s="318"/>
      <c r="C515" s="335" t="s">
        <v>154</v>
      </c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71"/>
      <c r="P515" s="336">
        <f>SUM(D515:O515)</f>
        <v>0</v>
      </c>
      <c r="Q515" s="317"/>
      <c r="R515" s="388"/>
      <c r="S515" s="389"/>
      <c r="T515" s="314"/>
    </row>
    <row r="516" spans="2:20" ht="18.75" customHeight="1" x14ac:dyDescent="0.2">
      <c r="B516" s="318"/>
      <c r="C516" s="97" t="s">
        <v>155</v>
      </c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71"/>
      <c r="P516" s="336">
        <f>SUM(D516:O516)</f>
        <v>0</v>
      </c>
      <c r="Q516" s="317"/>
      <c r="R516" s="388"/>
      <c r="S516" s="389"/>
      <c r="T516" s="314"/>
    </row>
    <row r="517" spans="2:20" ht="18.75" customHeight="1" x14ac:dyDescent="0.2">
      <c r="B517" s="318"/>
      <c r="C517" s="98" t="s">
        <v>156</v>
      </c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73"/>
      <c r="P517" s="340">
        <f>SUM(D517:O517)</f>
        <v>0</v>
      </c>
      <c r="Q517" s="317"/>
      <c r="R517" s="388"/>
      <c r="S517" s="389"/>
      <c r="T517" s="314"/>
    </row>
    <row r="518" spans="2:20" ht="18.75" customHeight="1" x14ac:dyDescent="0.2">
      <c r="B518" s="318"/>
      <c r="C518" s="341" t="s">
        <v>157</v>
      </c>
      <c r="D518" s="342">
        <f t="shared" ref="D518:O518" si="38">SUBTOTAL(9,D497:D517)</f>
        <v>0</v>
      </c>
      <c r="E518" s="342">
        <f t="shared" si="38"/>
        <v>0</v>
      </c>
      <c r="F518" s="342">
        <f t="shared" si="38"/>
        <v>0</v>
      </c>
      <c r="G518" s="342">
        <f t="shared" si="38"/>
        <v>0</v>
      </c>
      <c r="H518" s="342">
        <f t="shared" si="38"/>
        <v>0</v>
      </c>
      <c r="I518" s="342">
        <f t="shared" si="38"/>
        <v>0</v>
      </c>
      <c r="J518" s="342">
        <f t="shared" si="38"/>
        <v>0</v>
      </c>
      <c r="K518" s="342">
        <f t="shared" si="38"/>
        <v>0</v>
      </c>
      <c r="L518" s="342">
        <f t="shared" si="38"/>
        <v>0</v>
      </c>
      <c r="M518" s="342">
        <f t="shared" si="38"/>
        <v>0</v>
      </c>
      <c r="N518" s="342">
        <f t="shared" si="38"/>
        <v>0</v>
      </c>
      <c r="O518" s="343">
        <f t="shared" si="38"/>
        <v>0</v>
      </c>
      <c r="P518" s="344">
        <f>SUM(D518:O518)</f>
        <v>0</v>
      </c>
      <c r="Q518" s="317"/>
      <c r="R518" s="150"/>
      <c r="S518" s="151"/>
      <c r="T518" s="314"/>
    </row>
    <row r="519" spans="2:20" ht="6" customHeight="1" x14ac:dyDescent="0.2">
      <c r="B519" s="318"/>
      <c r="C519" s="317"/>
      <c r="D519" s="317"/>
      <c r="E519" s="317"/>
      <c r="F519" s="317"/>
      <c r="G519" s="317"/>
      <c r="H519" s="317"/>
      <c r="I519" s="317"/>
      <c r="J519" s="317"/>
      <c r="K519" s="317"/>
      <c r="L519" s="317"/>
      <c r="M519" s="317"/>
      <c r="N519" s="317"/>
      <c r="O519" s="317"/>
      <c r="P519" s="317"/>
      <c r="Q519" s="317"/>
      <c r="R519" s="345"/>
      <c r="S519" s="345"/>
      <c r="T519" s="314"/>
    </row>
    <row r="520" spans="2:20" ht="18.75" customHeight="1" x14ac:dyDescent="0.2">
      <c r="B520" s="346"/>
      <c r="C520" s="335" t="s">
        <v>158</v>
      </c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74"/>
      <c r="P520" s="347">
        <f>SUM(D520:O520)</f>
        <v>0</v>
      </c>
      <c r="Q520" s="317"/>
      <c r="R520" s="388"/>
      <c r="S520" s="389"/>
      <c r="T520" s="314"/>
    </row>
    <row r="521" spans="2:20" ht="18.75" customHeight="1" x14ac:dyDescent="0.2">
      <c r="B521" s="346"/>
      <c r="C521" s="335" t="s">
        <v>159</v>
      </c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9"/>
      <c r="O521" s="75"/>
      <c r="P521" s="348">
        <f>SUM(D521:O521)</f>
        <v>0</v>
      </c>
      <c r="Q521" s="317"/>
      <c r="R521" s="388"/>
      <c r="S521" s="389"/>
      <c r="T521" s="314"/>
    </row>
    <row r="522" spans="2:20" s="334" customFormat="1" ht="18.75" customHeight="1" x14ac:dyDescent="0.2">
      <c r="B522" s="328"/>
      <c r="C522" s="317"/>
      <c r="D522" s="317"/>
      <c r="E522" s="317"/>
      <c r="F522" s="317"/>
      <c r="G522" s="317"/>
      <c r="H522" s="317"/>
      <c r="I522" s="317"/>
      <c r="J522" s="317"/>
      <c r="K522" s="317"/>
      <c r="L522" s="317"/>
      <c r="M522" s="317"/>
      <c r="N522" s="349" t="s">
        <v>160</v>
      </c>
      <c r="O522" s="349"/>
      <c r="P522" s="350">
        <f>ROUND(IF(P520*P521=0,0,P518/P520*P521),2)</f>
        <v>0</v>
      </c>
      <c r="Q522" s="330"/>
      <c r="R522" s="388"/>
      <c r="S522" s="389"/>
      <c r="T522" s="333"/>
    </row>
    <row r="523" spans="2:20" ht="30" customHeight="1" x14ac:dyDescent="0.2">
      <c r="B523" s="314"/>
      <c r="C523" s="317"/>
      <c r="D523" s="317"/>
      <c r="E523" s="317"/>
      <c r="F523" s="317"/>
      <c r="G523" s="317"/>
      <c r="H523" s="317"/>
      <c r="I523" s="317"/>
      <c r="J523" s="317"/>
      <c r="K523" s="317"/>
      <c r="L523" s="317"/>
      <c r="M523" s="317"/>
      <c r="N523" s="317"/>
      <c r="O523" s="317"/>
      <c r="P523" s="317"/>
      <c r="Q523" s="317"/>
      <c r="R523" s="317"/>
      <c r="S523" s="317"/>
      <c r="T523" s="314"/>
    </row>
    <row r="524" spans="2:20" ht="18.75" customHeight="1" x14ac:dyDescent="0.2">
      <c r="B524" s="318"/>
      <c r="C524" s="319" t="s">
        <v>124</v>
      </c>
      <c r="D524" s="382"/>
      <c r="E524" s="383"/>
      <c r="F524" s="383"/>
      <c r="G524" s="383"/>
      <c r="H524" s="383"/>
      <c r="I524" s="384"/>
      <c r="J524" s="317"/>
      <c r="K524" s="317"/>
      <c r="L524" s="320"/>
      <c r="M524" s="317"/>
      <c r="N524" s="317"/>
      <c r="O524" s="317"/>
      <c r="P524" s="321"/>
      <c r="Q524" s="317"/>
      <c r="R524" s="321"/>
      <c r="S524" s="321"/>
      <c r="T524" s="314"/>
    </row>
    <row r="525" spans="2:20" ht="18.75" customHeight="1" x14ac:dyDescent="0.2">
      <c r="B525" s="318"/>
      <c r="C525" s="322" t="s">
        <v>125</v>
      </c>
      <c r="D525" s="382"/>
      <c r="E525" s="383"/>
      <c r="F525" s="383"/>
      <c r="G525" s="383"/>
      <c r="H525" s="383"/>
      <c r="I525" s="384"/>
      <c r="J525" s="317"/>
      <c r="K525" s="320"/>
      <c r="L525" s="317"/>
      <c r="M525" s="317"/>
      <c r="N525" s="317"/>
      <c r="O525" s="317"/>
      <c r="P525" s="321"/>
      <c r="Q525" s="317"/>
      <c r="R525" s="321"/>
      <c r="S525" s="321"/>
      <c r="T525" s="314"/>
    </row>
    <row r="526" spans="2:20" ht="18.75" customHeight="1" x14ac:dyDescent="0.2">
      <c r="B526" s="318"/>
      <c r="C526" s="322" t="s">
        <v>7</v>
      </c>
      <c r="D526" s="382"/>
      <c r="E526" s="383"/>
      <c r="F526" s="383"/>
      <c r="G526" s="383"/>
      <c r="H526" s="383"/>
      <c r="I526" s="384"/>
      <c r="J526" s="317"/>
      <c r="K526" s="317"/>
      <c r="L526" s="320"/>
      <c r="M526" s="317"/>
      <c r="N526" s="317"/>
      <c r="O526" s="317"/>
      <c r="P526" s="321"/>
      <c r="Q526" s="317"/>
      <c r="R526" s="323" t="s">
        <v>126</v>
      </c>
      <c r="S526" s="324"/>
      <c r="T526" s="314"/>
    </row>
    <row r="527" spans="2:20" ht="18.75" customHeight="1" x14ac:dyDescent="0.2">
      <c r="B527" s="318"/>
      <c r="C527" s="322" t="s">
        <v>127</v>
      </c>
      <c r="D527" s="382"/>
      <c r="E527" s="383"/>
      <c r="F527" s="383"/>
      <c r="G527" s="383"/>
      <c r="H527" s="383"/>
      <c r="I527" s="384"/>
      <c r="J527" s="317"/>
      <c r="K527" s="317"/>
      <c r="L527" s="320"/>
      <c r="M527" s="317"/>
      <c r="N527" s="317"/>
      <c r="O527" s="317"/>
      <c r="P527" s="321"/>
      <c r="Q527" s="317"/>
      <c r="R527" s="325" t="s">
        <v>130</v>
      </c>
      <c r="S527" s="63"/>
      <c r="T527" s="314"/>
    </row>
    <row r="528" spans="2:20" ht="18.75" customHeight="1" x14ac:dyDescent="0.2">
      <c r="B528" s="318"/>
      <c r="C528" s="322" t="s">
        <v>131</v>
      </c>
      <c r="D528" s="382"/>
      <c r="E528" s="383"/>
      <c r="F528" s="383"/>
      <c r="G528" s="383"/>
      <c r="H528" s="383"/>
      <c r="I528" s="384"/>
      <c r="J528" s="317"/>
      <c r="K528" s="317"/>
      <c r="L528" s="320"/>
      <c r="M528" s="317"/>
      <c r="N528" s="317"/>
      <c r="O528" s="317"/>
      <c r="P528" s="321"/>
      <c r="Q528" s="317"/>
      <c r="R528" s="325" t="s">
        <v>132</v>
      </c>
      <c r="S528" s="63"/>
      <c r="T528" s="314"/>
    </row>
    <row r="529" spans="2:24" ht="18.75" customHeight="1" x14ac:dyDescent="0.2">
      <c r="B529" s="318"/>
      <c r="C529" s="322" t="s">
        <v>122</v>
      </c>
      <c r="D529" s="385"/>
      <c r="E529" s="386"/>
      <c r="F529" s="386"/>
      <c r="G529" s="386"/>
      <c r="H529" s="386"/>
      <c r="I529" s="387"/>
      <c r="J529" s="317"/>
      <c r="K529" s="320"/>
      <c r="L529" s="317"/>
      <c r="M529" s="317"/>
      <c r="N529" s="317"/>
      <c r="O529" s="317"/>
      <c r="P529" s="321"/>
      <c r="Q529" s="317"/>
      <c r="R529" s="326" t="s">
        <v>133</v>
      </c>
      <c r="S529" s="63"/>
      <c r="T529" s="314"/>
    </row>
    <row r="530" spans="2:24" ht="18.75" customHeight="1" x14ac:dyDescent="0.2">
      <c r="B530" s="327"/>
      <c r="C530" s="322" t="s">
        <v>134</v>
      </c>
      <c r="D530" s="379"/>
      <c r="E530" s="380"/>
      <c r="F530" s="380"/>
      <c r="G530" s="380"/>
      <c r="H530" s="380"/>
      <c r="I530" s="381"/>
      <c r="J530" s="317"/>
      <c r="K530" s="320"/>
      <c r="L530" s="317"/>
      <c r="M530" s="317"/>
      <c r="N530" s="317"/>
      <c r="O530" s="317"/>
      <c r="P530" s="321"/>
      <c r="Q530" s="317"/>
      <c r="R530" s="321"/>
      <c r="S530" s="321"/>
      <c r="T530" s="314"/>
    </row>
    <row r="531" spans="2:24" ht="12" customHeight="1" x14ac:dyDescent="0.2">
      <c r="B531" s="318"/>
      <c r="C531" s="317"/>
      <c r="D531" s="317"/>
      <c r="E531" s="317"/>
      <c r="F531" s="317"/>
      <c r="G531" s="317"/>
      <c r="H531" s="317"/>
      <c r="I531" s="317"/>
      <c r="J531" s="317"/>
      <c r="K531" s="317"/>
      <c r="L531" s="317"/>
      <c r="M531" s="317"/>
      <c r="N531" s="317"/>
      <c r="O531" s="317"/>
      <c r="P531" s="317"/>
      <c r="Q531" s="317"/>
      <c r="R531" s="317"/>
      <c r="S531" s="317"/>
      <c r="T531" s="314"/>
    </row>
    <row r="532" spans="2:24" s="334" customFormat="1" ht="18.75" customHeight="1" x14ac:dyDescent="0.2">
      <c r="B532" s="328"/>
      <c r="C532" s="322" t="s">
        <v>128</v>
      </c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70"/>
      <c r="P532" s="329" t="s">
        <v>129</v>
      </c>
      <c r="Q532" s="330"/>
      <c r="R532" s="331" t="s">
        <v>135</v>
      </c>
      <c r="S532" s="332"/>
      <c r="T532" s="333"/>
      <c r="V532" s="315"/>
      <c r="W532" s="315"/>
      <c r="X532" s="315"/>
    </row>
    <row r="533" spans="2:24" ht="6" customHeight="1" x14ac:dyDescent="0.2">
      <c r="B533" s="318"/>
      <c r="C533" s="317"/>
      <c r="D533" s="317"/>
      <c r="E533" s="317"/>
      <c r="F533" s="317"/>
      <c r="G533" s="317"/>
      <c r="H533" s="317"/>
      <c r="I533" s="317"/>
      <c r="J533" s="317"/>
      <c r="K533" s="317"/>
      <c r="L533" s="317"/>
      <c r="M533" s="317"/>
      <c r="N533" s="317"/>
      <c r="O533" s="317"/>
      <c r="P533" s="317"/>
      <c r="Q533" s="317"/>
      <c r="R533" s="317"/>
      <c r="S533" s="317"/>
      <c r="T533" s="314"/>
    </row>
    <row r="534" spans="2:24" ht="18.75" customHeight="1" x14ac:dyDescent="0.2">
      <c r="B534" s="318"/>
      <c r="C534" s="335" t="s">
        <v>136</v>
      </c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71"/>
      <c r="P534" s="336">
        <f>SUM(D534:O534)</f>
        <v>0</v>
      </c>
      <c r="Q534" s="317"/>
      <c r="R534" s="388"/>
      <c r="S534" s="389"/>
      <c r="T534" s="314"/>
    </row>
    <row r="535" spans="2:24" ht="18.75" customHeight="1" x14ac:dyDescent="0.2">
      <c r="B535" s="318"/>
      <c r="C535" s="335" t="s">
        <v>137</v>
      </c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1"/>
      <c r="P535" s="336">
        <f>SUM(D535:O535)</f>
        <v>0</v>
      </c>
      <c r="Q535" s="317"/>
      <c r="R535" s="388"/>
      <c r="S535" s="389"/>
      <c r="T535" s="314"/>
    </row>
    <row r="536" spans="2:24" ht="18.75" customHeight="1" x14ac:dyDescent="0.2">
      <c r="B536" s="318"/>
      <c r="C536" s="131" t="s">
        <v>138</v>
      </c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71"/>
      <c r="P536" s="336">
        <f>SUM(D536:O536)</f>
        <v>0</v>
      </c>
      <c r="Q536" s="317"/>
      <c r="R536" s="388"/>
      <c r="S536" s="389"/>
      <c r="T536" s="314"/>
    </row>
    <row r="537" spans="2:24" ht="18.75" customHeight="1" x14ac:dyDescent="0.2">
      <c r="B537" s="318"/>
      <c r="C537" s="92" t="s">
        <v>139</v>
      </c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71"/>
      <c r="P537" s="336">
        <f>SUM(D537:O537)</f>
        <v>0</v>
      </c>
      <c r="Q537" s="317"/>
      <c r="R537" s="388"/>
      <c r="S537" s="389"/>
      <c r="T537" s="314"/>
    </row>
    <row r="538" spans="2:24" ht="18.75" customHeight="1" x14ac:dyDescent="0.2">
      <c r="B538" s="318"/>
      <c r="C538" s="92" t="s">
        <v>140</v>
      </c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71"/>
      <c r="P538" s="336">
        <f>SUM(D538:O538)</f>
        <v>0</v>
      </c>
      <c r="Q538" s="317"/>
      <c r="R538" s="388"/>
      <c r="S538" s="389"/>
      <c r="T538" s="314"/>
    </row>
    <row r="539" spans="2:24" ht="18.75" customHeight="1" x14ac:dyDescent="0.2">
      <c r="B539" s="318"/>
      <c r="C539" s="92" t="s">
        <v>141</v>
      </c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71"/>
      <c r="P539" s="336">
        <f>SUM(D539:O539)</f>
        <v>0</v>
      </c>
      <c r="Q539" s="317"/>
      <c r="R539" s="388"/>
      <c r="S539" s="389"/>
      <c r="T539" s="314"/>
    </row>
    <row r="540" spans="2:24" ht="18.75" customHeight="1" x14ac:dyDescent="0.2">
      <c r="B540" s="318"/>
      <c r="C540" s="92" t="s">
        <v>142</v>
      </c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71"/>
      <c r="P540" s="336">
        <f>SUM(D540:O540)</f>
        <v>0</v>
      </c>
      <c r="Q540" s="317"/>
      <c r="R540" s="388"/>
      <c r="S540" s="389"/>
      <c r="T540" s="314"/>
    </row>
    <row r="541" spans="2:24" ht="18.75" customHeight="1" x14ac:dyDescent="0.2">
      <c r="B541" s="318"/>
      <c r="C541" s="92" t="s">
        <v>143</v>
      </c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71"/>
      <c r="P541" s="336">
        <f>SUM(D541:O541)</f>
        <v>0</v>
      </c>
      <c r="Q541" s="317"/>
      <c r="R541" s="388"/>
      <c r="S541" s="389"/>
      <c r="T541" s="314"/>
    </row>
    <row r="542" spans="2:24" ht="18.75" customHeight="1" x14ac:dyDescent="0.2">
      <c r="B542" s="318"/>
      <c r="C542" s="92" t="s">
        <v>144</v>
      </c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71"/>
      <c r="P542" s="336">
        <f>SUM(D542:O542)</f>
        <v>0</v>
      </c>
      <c r="Q542" s="317"/>
      <c r="R542" s="388"/>
      <c r="S542" s="389"/>
      <c r="T542" s="314"/>
    </row>
    <row r="543" spans="2:24" ht="18.75" customHeight="1" x14ac:dyDescent="0.2">
      <c r="B543" s="318"/>
      <c r="C543" s="92" t="s">
        <v>145</v>
      </c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71"/>
      <c r="P543" s="336">
        <f>SUM(D543:O543)</f>
        <v>0</v>
      </c>
      <c r="Q543" s="317"/>
      <c r="R543" s="388"/>
      <c r="S543" s="389"/>
      <c r="T543" s="314"/>
    </row>
    <row r="544" spans="2:24" ht="18.75" customHeight="1" x14ac:dyDescent="0.2">
      <c r="B544" s="318"/>
      <c r="C544" s="322" t="s">
        <v>146</v>
      </c>
      <c r="D544" s="337">
        <f t="shared" ref="D544:O544" si="39">SUBTOTAL(9,D534:D543)</f>
        <v>0</v>
      </c>
      <c r="E544" s="337">
        <f t="shared" si="39"/>
        <v>0</v>
      </c>
      <c r="F544" s="337">
        <f t="shared" si="39"/>
        <v>0</v>
      </c>
      <c r="G544" s="337">
        <f t="shared" si="39"/>
        <v>0</v>
      </c>
      <c r="H544" s="337">
        <f t="shared" si="39"/>
        <v>0</v>
      </c>
      <c r="I544" s="337">
        <f t="shared" si="39"/>
        <v>0</v>
      </c>
      <c r="J544" s="337">
        <f t="shared" si="39"/>
        <v>0</v>
      </c>
      <c r="K544" s="337">
        <f t="shared" si="39"/>
        <v>0</v>
      </c>
      <c r="L544" s="337">
        <f t="shared" si="39"/>
        <v>0</v>
      </c>
      <c r="M544" s="337">
        <f t="shared" si="39"/>
        <v>0</v>
      </c>
      <c r="N544" s="337">
        <f t="shared" si="39"/>
        <v>0</v>
      </c>
      <c r="O544" s="338">
        <f t="shared" si="39"/>
        <v>0</v>
      </c>
      <c r="P544" s="336">
        <f>SUM(D544:O544)</f>
        <v>0</v>
      </c>
      <c r="Q544" s="317"/>
      <c r="R544" s="388"/>
      <c r="S544" s="389"/>
      <c r="T544" s="314"/>
    </row>
    <row r="545" spans="2:20" ht="18.75" customHeight="1" x14ac:dyDescent="0.2">
      <c r="B545" s="318"/>
      <c r="C545" s="339" t="s">
        <v>147</v>
      </c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72"/>
      <c r="P545" s="336">
        <f>SUM(D545:O545)</f>
        <v>0</v>
      </c>
      <c r="Q545" s="317"/>
      <c r="R545" s="388"/>
      <c r="S545" s="389"/>
      <c r="T545" s="314"/>
    </row>
    <row r="546" spans="2:20" ht="18.75" customHeight="1" x14ac:dyDescent="0.2">
      <c r="B546" s="318"/>
      <c r="C546" s="339" t="s">
        <v>148</v>
      </c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72"/>
      <c r="P546" s="336">
        <f>SUM(D546:O546)</f>
        <v>0</v>
      </c>
      <c r="Q546" s="317"/>
      <c r="R546" s="388"/>
      <c r="S546" s="389"/>
      <c r="T546" s="314"/>
    </row>
    <row r="547" spans="2:20" ht="18.75" customHeight="1" x14ac:dyDescent="0.2">
      <c r="B547" s="318"/>
      <c r="C547" s="322" t="s">
        <v>149</v>
      </c>
      <c r="D547" s="337">
        <f t="shared" ref="D547:O547" si="40">SUBTOTAL(9,D545:D546)</f>
        <v>0</v>
      </c>
      <c r="E547" s="337">
        <f t="shared" si="40"/>
        <v>0</v>
      </c>
      <c r="F547" s="337">
        <f t="shared" si="40"/>
        <v>0</v>
      </c>
      <c r="G547" s="337">
        <f t="shared" si="40"/>
        <v>0</v>
      </c>
      <c r="H547" s="337">
        <f t="shared" si="40"/>
        <v>0</v>
      </c>
      <c r="I547" s="337">
        <f t="shared" si="40"/>
        <v>0</v>
      </c>
      <c r="J547" s="337">
        <f t="shared" si="40"/>
        <v>0</v>
      </c>
      <c r="K547" s="337">
        <f t="shared" si="40"/>
        <v>0</v>
      </c>
      <c r="L547" s="337">
        <f t="shared" si="40"/>
        <v>0</v>
      </c>
      <c r="M547" s="337">
        <f t="shared" si="40"/>
        <v>0</v>
      </c>
      <c r="N547" s="337">
        <f t="shared" si="40"/>
        <v>0</v>
      </c>
      <c r="O547" s="338">
        <f t="shared" si="40"/>
        <v>0</v>
      </c>
      <c r="P547" s="336">
        <f>SUM(D547:O547)</f>
        <v>0</v>
      </c>
      <c r="Q547" s="317"/>
      <c r="R547" s="388"/>
      <c r="S547" s="389"/>
      <c r="T547" s="314"/>
    </row>
    <row r="548" spans="2:20" ht="18.75" customHeight="1" x14ac:dyDescent="0.2">
      <c r="B548" s="318"/>
      <c r="C548" s="339" t="s">
        <v>150</v>
      </c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72"/>
      <c r="P548" s="336">
        <f>SUM(D548:O548)</f>
        <v>0</v>
      </c>
      <c r="Q548" s="317"/>
      <c r="R548" s="388"/>
      <c r="S548" s="389"/>
      <c r="T548" s="314"/>
    </row>
    <row r="549" spans="2:20" ht="18.75" customHeight="1" x14ac:dyDescent="0.2">
      <c r="B549" s="318"/>
      <c r="C549" s="339" t="s">
        <v>151</v>
      </c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72"/>
      <c r="P549" s="336">
        <f>SUM(D549:O549)</f>
        <v>0</v>
      </c>
      <c r="Q549" s="317"/>
      <c r="R549" s="388"/>
      <c r="S549" s="389"/>
      <c r="T549" s="314"/>
    </row>
    <row r="550" spans="2:20" ht="18.75" customHeight="1" x14ac:dyDescent="0.2">
      <c r="B550" s="318"/>
      <c r="C550" s="339" t="s">
        <v>152</v>
      </c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72"/>
      <c r="P550" s="336">
        <f>SUM(D550:O550)</f>
        <v>0</v>
      </c>
      <c r="Q550" s="317"/>
      <c r="R550" s="388"/>
      <c r="S550" s="389"/>
      <c r="T550" s="314"/>
    </row>
    <row r="551" spans="2:20" ht="18.75" customHeight="1" x14ac:dyDescent="0.2">
      <c r="B551" s="318"/>
      <c r="C551" s="339" t="s">
        <v>153</v>
      </c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72"/>
      <c r="P551" s="336">
        <f>SUM(D551:O551)</f>
        <v>0</v>
      </c>
      <c r="Q551" s="317"/>
      <c r="R551" s="388"/>
      <c r="S551" s="389"/>
      <c r="T551" s="314"/>
    </row>
    <row r="552" spans="2:20" ht="18.75" customHeight="1" x14ac:dyDescent="0.2">
      <c r="B552" s="318"/>
      <c r="C552" s="335" t="s">
        <v>154</v>
      </c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71"/>
      <c r="P552" s="336">
        <f>SUM(D552:O552)</f>
        <v>0</v>
      </c>
      <c r="Q552" s="317"/>
      <c r="R552" s="388"/>
      <c r="S552" s="389"/>
      <c r="T552" s="314"/>
    </row>
    <row r="553" spans="2:20" ht="18.75" customHeight="1" x14ac:dyDescent="0.2">
      <c r="B553" s="318"/>
      <c r="C553" s="97" t="s">
        <v>155</v>
      </c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71"/>
      <c r="P553" s="336">
        <f>SUM(D553:O553)</f>
        <v>0</v>
      </c>
      <c r="Q553" s="317"/>
      <c r="R553" s="388"/>
      <c r="S553" s="389"/>
      <c r="T553" s="314"/>
    </row>
    <row r="554" spans="2:20" ht="18.75" customHeight="1" x14ac:dyDescent="0.2">
      <c r="B554" s="318"/>
      <c r="C554" s="98" t="s">
        <v>156</v>
      </c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73"/>
      <c r="P554" s="340">
        <f>SUM(D554:O554)</f>
        <v>0</v>
      </c>
      <c r="Q554" s="317"/>
      <c r="R554" s="388"/>
      <c r="S554" s="389"/>
      <c r="T554" s="314"/>
    </row>
    <row r="555" spans="2:20" ht="18.75" customHeight="1" x14ac:dyDescent="0.2">
      <c r="B555" s="318"/>
      <c r="C555" s="341" t="s">
        <v>157</v>
      </c>
      <c r="D555" s="342">
        <f t="shared" ref="D555:O555" si="41">SUBTOTAL(9,D534:D554)</f>
        <v>0</v>
      </c>
      <c r="E555" s="342">
        <f t="shared" si="41"/>
        <v>0</v>
      </c>
      <c r="F555" s="342">
        <f t="shared" si="41"/>
        <v>0</v>
      </c>
      <c r="G555" s="342">
        <f t="shared" si="41"/>
        <v>0</v>
      </c>
      <c r="H555" s="342">
        <f t="shared" si="41"/>
        <v>0</v>
      </c>
      <c r="I555" s="342">
        <f t="shared" si="41"/>
        <v>0</v>
      </c>
      <c r="J555" s="342">
        <f t="shared" si="41"/>
        <v>0</v>
      </c>
      <c r="K555" s="342">
        <f t="shared" si="41"/>
        <v>0</v>
      </c>
      <c r="L555" s="342">
        <f t="shared" si="41"/>
        <v>0</v>
      </c>
      <c r="M555" s="342">
        <f t="shared" si="41"/>
        <v>0</v>
      </c>
      <c r="N555" s="342">
        <f t="shared" si="41"/>
        <v>0</v>
      </c>
      <c r="O555" s="343">
        <f t="shared" si="41"/>
        <v>0</v>
      </c>
      <c r="P555" s="344">
        <f>SUM(D555:O555)</f>
        <v>0</v>
      </c>
      <c r="Q555" s="317"/>
      <c r="R555" s="150"/>
      <c r="S555" s="151"/>
      <c r="T555" s="314"/>
    </row>
    <row r="556" spans="2:20" ht="6" customHeight="1" x14ac:dyDescent="0.2">
      <c r="B556" s="318"/>
      <c r="C556" s="317"/>
      <c r="D556" s="317"/>
      <c r="E556" s="317"/>
      <c r="F556" s="317"/>
      <c r="G556" s="317"/>
      <c r="H556" s="317"/>
      <c r="I556" s="317"/>
      <c r="J556" s="317"/>
      <c r="K556" s="317"/>
      <c r="L556" s="317"/>
      <c r="M556" s="317"/>
      <c r="N556" s="317"/>
      <c r="O556" s="317"/>
      <c r="P556" s="317"/>
      <c r="Q556" s="317"/>
      <c r="R556" s="345"/>
      <c r="S556" s="345"/>
      <c r="T556" s="314"/>
    </row>
    <row r="557" spans="2:20" ht="18.75" customHeight="1" x14ac:dyDescent="0.2">
      <c r="B557" s="346"/>
      <c r="C557" s="335" t="s">
        <v>158</v>
      </c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74"/>
      <c r="P557" s="347">
        <f>SUM(D557:O557)</f>
        <v>0</v>
      </c>
      <c r="Q557" s="317"/>
      <c r="R557" s="388"/>
      <c r="S557" s="389"/>
      <c r="T557" s="314"/>
    </row>
    <row r="558" spans="2:20" ht="18.75" customHeight="1" x14ac:dyDescent="0.2">
      <c r="B558" s="346"/>
      <c r="C558" s="335" t="s">
        <v>159</v>
      </c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9"/>
      <c r="O558" s="75"/>
      <c r="P558" s="348">
        <f>SUM(D558:O558)</f>
        <v>0</v>
      </c>
      <c r="Q558" s="317"/>
      <c r="R558" s="388"/>
      <c r="S558" s="389"/>
      <c r="T558" s="314"/>
    </row>
    <row r="559" spans="2:20" s="334" customFormat="1" ht="18.75" customHeight="1" x14ac:dyDescent="0.2">
      <c r="B559" s="328"/>
      <c r="C559" s="317"/>
      <c r="D559" s="317"/>
      <c r="E559" s="317"/>
      <c r="F559" s="317"/>
      <c r="G559" s="317"/>
      <c r="H559" s="317"/>
      <c r="I559" s="317"/>
      <c r="J559" s="317"/>
      <c r="K559" s="317"/>
      <c r="L559" s="317"/>
      <c r="M559" s="317"/>
      <c r="N559" s="349" t="s">
        <v>160</v>
      </c>
      <c r="O559" s="349"/>
      <c r="P559" s="350">
        <f>ROUND(IF(P557*P558=0,0,P555/P557*P558),2)</f>
        <v>0</v>
      </c>
      <c r="Q559" s="330"/>
      <c r="R559" s="388"/>
      <c r="S559" s="389"/>
      <c r="T559" s="333"/>
    </row>
    <row r="560" spans="2:20" ht="30" customHeight="1" x14ac:dyDescent="0.2">
      <c r="B560" s="314"/>
      <c r="C560" s="317"/>
      <c r="D560" s="317"/>
      <c r="E560" s="317"/>
      <c r="F560" s="317"/>
      <c r="G560" s="317"/>
      <c r="H560" s="317"/>
      <c r="I560" s="317"/>
      <c r="J560" s="317"/>
      <c r="K560" s="317"/>
      <c r="L560" s="317"/>
      <c r="M560" s="317"/>
      <c r="N560" s="317"/>
      <c r="O560" s="317"/>
      <c r="P560" s="317"/>
      <c r="Q560" s="317"/>
      <c r="R560" s="317"/>
      <c r="S560" s="317"/>
      <c r="T560" s="314"/>
    </row>
    <row r="561" spans="2:24" ht="18.75" customHeight="1" x14ac:dyDescent="0.2">
      <c r="B561" s="318"/>
      <c r="C561" s="319" t="s">
        <v>124</v>
      </c>
      <c r="D561" s="382"/>
      <c r="E561" s="383"/>
      <c r="F561" s="383"/>
      <c r="G561" s="383"/>
      <c r="H561" s="383"/>
      <c r="I561" s="384"/>
      <c r="J561" s="317"/>
      <c r="K561" s="317"/>
      <c r="L561" s="320"/>
      <c r="M561" s="317"/>
      <c r="N561" s="317"/>
      <c r="O561" s="317"/>
      <c r="P561" s="321"/>
      <c r="Q561" s="317"/>
      <c r="R561" s="321"/>
      <c r="S561" s="321"/>
      <c r="T561" s="314"/>
    </row>
    <row r="562" spans="2:24" ht="18.75" customHeight="1" x14ac:dyDescent="0.2">
      <c r="B562" s="318"/>
      <c r="C562" s="322" t="s">
        <v>125</v>
      </c>
      <c r="D562" s="382"/>
      <c r="E562" s="383"/>
      <c r="F562" s="383"/>
      <c r="G562" s="383"/>
      <c r="H562" s="383"/>
      <c r="I562" s="384"/>
      <c r="J562" s="317"/>
      <c r="K562" s="320"/>
      <c r="L562" s="317"/>
      <c r="M562" s="317"/>
      <c r="N562" s="317"/>
      <c r="O562" s="317"/>
      <c r="P562" s="321"/>
      <c r="Q562" s="317"/>
      <c r="R562" s="321"/>
      <c r="S562" s="321"/>
      <c r="T562" s="314"/>
    </row>
    <row r="563" spans="2:24" ht="18.75" customHeight="1" x14ac:dyDescent="0.2">
      <c r="B563" s="318"/>
      <c r="C563" s="322" t="s">
        <v>7</v>
      </c>
      <c r="D563" s="382"/>
      <c r="E563" s="383"/>
      <c r="F563" s="383"/>
      <c r="G563" s="383"/>
      <c r="H563" s="383"/>
      <c r="I563" s="384"/>
      <c r="J563" s="317"/>
      <c r="K563" s="317"/>
      <c r="L563" s="320"/>
      <c r="M563" s="317"/>
      <c r="N563" s="317"/>
      <c r="O563" s="317"/>
      <c r="P563" s="321"/>
      <c r="Q563" s="317"/>
      <c r="R563" s="323" t="s">
        <v>126</v>
      </c>
      <c r="S563" s="324"/>
      <c r="T563" s="314"/>
    </row>
    <row r="564" spans="2:24" ht="18.75" customHeight="1" x14ac:dyDescent="0.2">
      <c r="B564" s="318"/>
      <c r="C564" s="322" t="s">
        <v>127</v>
      </c>
      <c r="D564" s="382"/>
      <c r="E564" s="383"/>
      <c r="F564" s="383"/>
      <c r="G564" s="383"/>
      <c r="H564" s="383"/>
      <c r="I564" s="384"/>
      <c r="J564" s="317"/>
      <c r="K564" s="317"/>
      <c r="L564" s="320"/>
      <c r="M564" s="317"/>
      <c r="N564" s="317"/>
      <c r="O564" s="317"/>
      <c r="P564" s="321"/>
      <c r="Q564" s="317"/>
      <c r="R564" s="325" t="s">
        <v>130</v>
      </c>
      <c r="S564" s="63"/>
      <c r="T564" s="314"/>
    </row>
    <row r="565" spans="2:24" ht="18.75" customHeight="1" x14ac:dyDescent="0.2">
      <c r="B565" s="318"/>
      <c r="C565" s="322" t="s">
        <v>131</v>
      </c>
      <c r="D565" s="382"/>
      <c r="E565" s="383"/>
      <c r="F565" s="383"/>
      <c r="G565" s="383"/>
      <c r="H565" s="383"/>
      <c r="I565" s="384"/>
      <c r="J565" s="317"/>
      <c r="K565" s="317"/>
      <c r="L565" s="320"/>
      <c r="M565" s="317"/>
      <c r="N565" s="317"/>
      <c r="O565" s="317"/>
      <c r="P565" s="321"/>
      <c r="Q565" s="317"/>
      <c r="R565" s="325" t="s">
        <v>132</v>
      </c>
      <c r="S565" s="63"/>
      <c r="T565" s="314"/>
    </row>
    <row r="566" spans="2:24" ht="18.75" customHeight="1" x14ac:dyDescent="0.2">
      <c r="B566" s="318"/>
      <c r="C566" s="322" t="s">
        <v>122</v>
      </c>
      <c r="D566" s="385"/>
      <c r="E566" s="386"/>
      <c r="F566" s="386"/>
      <c r="G566" s="386"/>
      <c r="H566" s="386"/>
      <c r="I566" s="387"/>
      <c r="J566" s="317"/>
      <c r="K566" s="320"/>
      <c r="L566" s="317"/>
      <c r="M566" s="317"/>
      <c r="N566" s="317"/>
      <c r="O566" s="317"/>
      <c r="P566" s="321"/>
      <c r="Q566" s="317"/>
      <c r="R566" s="326" t="s">
        <v>133</v>
      </c>
      <c r="S566" s="63"/>
      <c r="T566" s="314"/>
    </row>
    <row r="567" spans="2:24" ht="18.75" customHeight="1" x14ac:dyDescent="0.2">
      <c r="B567" s="327"/>
      <c r="C567" s="322" t="s">
        <v>134</v>
      </c>
      <c r="D567" s="379"/>
      <c r="E567" s="380"/>
      <c r="F567" s="380"/>
      <c r="G567" s="380"/>
      <c r="H567" s="380"/>
      <c r="I567" s="381"/>
      <c r="J567" s="317"/>
      <c r="K567" s="320"/>
      <c r="L567" s="317"/>
      <c r="M567" s="317"/>
      <c r="N567" s="317"/>
      <c r="O567" s="317"/>
      <c r="P567" s="321"/>
      <c r="Q567" s="317"/>
      <c r="R567" s="321"/>
      <c r="S567" s="321"/>
      <c r="T567" s="314"/>
    </row>
    <row r="568" spans="2:24" ht="12" customHeight="1" x14ac:dyDescent="0.2">
      <c r="B568" s="318"/>
      <c r="C568" s="317"/>
      <c r="D568" s="317"/>
      <c r="E568" s="317"/>
      <c r="F568" s="317"/>
      <c r="G568" s="317"/>
      <c r="H568" s="317"/>
      <c r="I568" s="317"/>
      <c r="J568" s="317"/>
      <c r="K568" s="317"/>
      <c r="L568" s="317"/>
      <c r="M568" s="317"/>
      <c r="N568" s="317"/>
      <c r="O568" s="317"/>
      <c r="P568" s="317"/>
      <c r="Q568" s="317"/>
      <c r="R568" s="317"/>
      <c r="S568" s="317"/>
      <c r="T568" s="314"/>
    </row>
    <row r="569" spans="2:24" s="334" customFormat="1" ht="18.75" customHeight="1" x14ac:dyDescent="0.2">
      <c r="B569" s="328"/>
      <c r="C569" s="322" t="s">
        <v>128</v>
      </c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70"/>
      <c r="P569" s="329" t="s">
        <v>129</v>
      </c>
      <c r="Q569" s="330"/>
      <c r="R569" s="331" t="s">
        <v>135</v>
      </c>
      <c r="S569" s="332"/>
      <c r="T569" s="333"/>
      <c r="V569" s="315"/>
      <c r="W569" s="315"/>
      <c r="X569" s="315"/>
    </row>
    <row r="570" spans="2:24" ht="6" customHeight="1" x14ac:dyDescent="0.2">
      <c r="B570" s="318"/>
      <c r="C570" s="317"/>
      <c r="D570" s="317"/>
      <c r="E570" s="317"/>
      <c r="F570" s="317"/>
      <c r="G570" s="317"/>
      <c r="H570" s="317"/>
      <c r="I570" s="317"/>
      <c r="J570" s="317"/>
      <c r="K570" s="317"/>
      <c r="L570" s="317"/>
      <c r="M570" s="317"/>
      <c r="N570" s="317"/>
      <c r="O570" s="317"/>
      <c r="P570" s="317"/>
      <c r="Q570" s="317"/>
      <c r="R570" s="317"/>
      <c r="S570" s="317"/>
      <c r="T570" s="314"/>
    </row>
    <row r="571" spans="2:24" ht="18.75" customHeight="1" x14ac:dyDescent="0.2">
      <c r="B571" s="318"/>
      <c r="C571" s="335" t="s">
        <v>136</v>
      </c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71"/>
      <c r="P571" s="336">
        <f>SUM(D571:O571)</f>
        <v>0</v>
      </c>
      <c r="Q571" s="317"/>
      <c r="R571" s="388"/>
      <c r="S571" s="389"/>
      <c r="T571" s="314"/>
    </row>
    <row r="572" spans="2:24" ht="18.75" customHeight="1" x14ac:dyDescent="0.2">
      <c r="B572" s="318"/>
      <c r="C572" s="335" t="s">
        <v>137</v>
      </c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1"/>
      <c r="P572" s="336">
        <f>SUM(D572:O572)</f>
        <v>0</v>
      </c>
      <c r="Q572" s="317"/>
      <c r="R572" s="388"/>
      <c r="S572" s="389"/>
      <c r="T572" s="314"/>
    </row>
    <row r="573" spans="2:24" ht="18.75" customHeight="1" x14ac:dyDescent="0.2">
      <c r="B573" s="318"/>
      <c r="C573" s="131" t="s">
        <v>138</v>
      </c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71"/>
      <c r="P573" s="336">
        <f>SUM(D573:O573)</f>
        <v>0</v>
      </c>
      <c r="Q573" s="317"/>
      <c r="R573" s="388"/>
      <c r="S573" s="389"/>
      <c r="T573" s="314"/>
    </row>
    <row r="574" spans="2:24" ht="18.75" customHeight="1" x14ac:dyDescent="0.2">
      <c r="B574" s="318"/>
      <c r="C574" s="92" t="s">
        <v>139</v>
      </c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71"/>
      <c r="P574" s="336">
        <f>SUM(D574:O574)</f>
        <v>0</v>
      </c>
      <c r="Q574" s="317"/>
      <c r="R574" s="388"/>
      <c r="S574" s="389"/>
      <c r="T574" s="314"/>
    </row>
    <row r="575" spans="2:24" ht="18.75" customHeight="1" x14ac:dyDescent="0.2">
      <c r="B575" s="318"/>
      <c r="C575" s="92" t="s">
        <v>140</v>
      </c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71"/>
      <c r="P575" s="336">
        <f>SUM(D575:O575)</f>
        <v>0</v>
      </c>
      <c r="Q575" s="317"/>
      <c r="R575" s="388"/>
      <c r="S575" s="389"/>
      <c r="T575" s="314"/>
    </row>
    <row r="576" spans="2:24" ht="18.75" customHeight="1" x14ac:dyDescent="0.2">
      <c r="B576" s="318"/>
      <c r="C576" s="92" t="s">
        <v>141</v>
      </c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71"/>
      <c r="P576" s="336">
        <f>SUM(D576:O576)</f>
        <v>0</v>
      </c>
      <c r="Q576" s="317"/>
      <c r="R576" s="388"/>
      <c r="S576" s="389"/>
      <c r="T576" s="314"/>
    </row>
    <row r="577" spans="2:20" ht="18.75" customHeight="1" x14ac:dyDescent="0.2">
      <c r="B577" s="318"/>
      <c r="C577" s="92" t="s">
        <v>142</v>
      </c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71"/>
      <c r="P577" s="336">
        <f>SUM(D577:O577)</f>
        <v>0</v>
      </c>
      <c r="Q577" s="317"/>
      <c r="R577" s="388"/>
      <c r="S577" s="389"/>
      <c r="T577" s="314"/>
    </row>
    <row r="578" spans="2:20" ht="18.75" customHeight="1" x14ac:dyDescent="0.2">
      <c r="B578" s="318"/>
      <c r="C578" s="92" t="s">
        <v>143</v>
      </c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71"/>
      <c r="P578" s="336">
        <f>SUM(D578:O578)</f>
        <v>0</v>
      </c>
      <c r="Q578" s="317"/>
      <c r="R578" s="388"/>
      <c r="S578" s="389"/>
      <c r="T578" s="314"/>
    </row>
    <row r="579" spans="2:20" ht="18.75" customHeight="1" x14ac:dyDescent="0.2">
      <c r="B579" s="318"/>
      <c r="C579" s="92" t="s">
        <v>144</v>
      </c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71"/>
      <c r="P579" s="336">
        <f>SUM(D579:O579)</f>
        <v>0</v>
      </c>
      <c r="Q579" s="317"/>
      <c r="R579" s="388"/>
      <c r="S579" s="389"/>
      <c r="T579" s="314"/>
    </row>
    <row r="580" spans="2:20" ht="18.75" customHeight="1" x14ac:dyDescent="0.2">
      <c r="B580" s="318"/>
      <c r="C580" s="92" t="s">
        <v>145</v>
      </c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71"/>
      <c r="P580" s="336">
        <f>SUM(D580:O580)</f>
        <v>0</v>
      </c>
      <c r="Q580" s="317"/>
      <c r="R580" s="388"/>
      <c r="S580" s="389"/>
      <c r="T580" s="314"/>
    </row>
    <row r="581" spans="2:20" ht="18.75" customHeight="1" x14ac:dyDescent="0.2">
      <c r="B581" s="318"/>
      <c r="C581" s="322" t="s">
        <v>146</v>
      </c>
      <c r="D581" s="337">
        <f t="shared" ref="D581:O581" si="42">SUBTOTAL(9,D571:D580)</f>
        <v>0</v>
      </c>
      <c r="E581" s="337">
        <f t="shared" si="42"/>
        <v>0</v>
      </c>
      <c r="F581" s="337">
        <f t="shared" si="42"/>
        <v>0</v>
      </c>
      <c r="G581" s="337">
        <f t="shared" si="42"/>
        <v>0</v>
      </c>
      <c r="H581" s="337">
        <f t="shared" si="42"/>
        <v>0</v>
      </c>
      <c r="I581" s="337">
        <f t="shared" si="42"/>
        <v>0</v>
      </c>
      <c r="J581" s="337">
        <f t="shared" si="42"/>
        <v>0</v>
      </c>
      <c r="K581" s="337">
        <f t="shared" si="42"/>
        <v>0</v>
      </c>
      <c r="L581" s="337">
        <f t="shared" si="42"/>
        <v>0</v>
      </c>
      <c r="M581" s="337">
        <f t="shared" si="42"/>
        <v>0</v>
      </c>
      <c r="N581" s="337">
        <f t="shared" si="42"/>
        <v>0</v>
      </c>
      <c r="O581" s="338">
        <f t="shared" si="42"/>
        <v>0</v>
      </c>
      <c r="P581" s="336">
        <f>SUM(D581:O581)</f>
        <v>0</v>
      </c>
      <c r="Q581" s="317"/>
      <c r="R581" s="388"/>
      <c r="S581" s="389"/>
      <c r="T581" s="314"/>
    </row>
    <row r="582" spans="2:20" ht="18.75" customHeight="1" x14ac:dyDescent="0.2">
      <c r="B582" s="318"/>
      <c r="C582" s="339" t="s">
        <v>147</v>
      </c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72"/>
      <c r="P582" s="336">
        <f>SUM(D582:O582)</f>
        <v>0</v>
      </c>
      <c r="Q582" s="317"/>
      <c r="R582" s="388"/>
      <c r="S582" s="389"/>
      <c r="T582" s="314"/>
    </row>
    <row r="583" spans="2:20" ht="18.75" customHeight="1" x14ac:dyDescent="0.2">
      <c r="B583" s="318"/>
      <c r="C583" s="339" t="s">
        <v>148</v>
      </c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72"/>
      <c r="P583" s="336">
        <f>SUM(D583:O583)</f>
        <v>0</v>
      </c>
      <c r="Q583" s="317"/>
      <c r="R583" s="388"/>
      <c r="S583" s="389"/>
      <c r="T583" s="314"/>
    </row>
    <row r="584" spans="2:20" ht="18.75" customHeight="1" x14ac:dyDescent="0.2">
      <c r="B584" s="318"/>
      <c r="C584" s="322" t="s">
        <v>149</v>
      </c>
      <c r="D584" s="337">
        <f t="shared" ref="D584:O584" si="43">SUBTOTAL(9,D582:D583)</f>
        <v>0</v>
      </c>
      <c r="E584" s="337">
        <f t="shared" si="43"/>
        <v>0</v>
      </c>
      <c r="F584" s="337">
        <f t="shared" si="43"/>
        <v>0</v>
      </c>
      <c r="G584" s="337">
        <f t="shared" si="43"/>
        <v>0</v>
      </c>
      <c r="H584" s="337">
        <f t="shared" si="43"/>
        <v>0</v>
      </c>
      <c r="I584" s="337">
        <f t="shared" si="43"/>
        <v>0</v>
      </c>
      <c r="J584" s="337">
        <f t="shared" si="43"/>
        <v>0</v>
      </c>
      <c r="K584" s="337">
        <f t="shared" si="43"/>
        <v>0</v>
      </c>
      <c r="L584" s="337">
        <f t="shared" si="43"/>
        <v>0</v>
      </c>
      <c r="M584" s="337">
        <f t="shared" si="43"/>
        <v>0</v>
      </c>
      <c r="N584" s="337">
        <f t="shared" si="43"/>
        <v>0</v>
      </c>
      <c r="O584" s="338">
        <f t="shared" si="43"/>
        <v>0</v>
      </c>
      <c r="P584" s="336">
        <f>SUM(D584:O584)</f>
        <v>0</v>
      </c>
      <c r="Q584" s="317"/>
      <c r="R584" s="388"/>
      <c r="S584" s="389"/>
      <c r="T584" s="314"/>
    </row>
    <row r="585" spans="2:20" ht="18.75" customHeight="1" x14ac:dyDescent="0.2">
      <c r="B585" s="318"/>
      <c r="C585" s="339" t="s">
        <v>150</v>
      </c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72"/>
      <c r="P585" s="336">
        <f>SUM(D585:O585)</f>
        <v>0</v>
      </c>
      <c r="Q585" s="317"/>
      <c r="R585" s="388"/>
      <c r="S585" s="389"/>
      <c r="T585" s="314"/>
    </row>
    <row r="586" spans="2:20" ht="18.75" customHeight="1" x14ac:dyDescent="0.2">
      <c r="B586" s="318"/>
      <c r="C586" s="339" t="s">
        <v>151</v>
      </c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72"/>
      <c r="P586" s="336">
        <f>SUM(D586:O586)</f>
        <v>0</v>
      </c>
      <c r="Q586" s="317"/>
      <c r="R586" s="388"/>
      <c r="S586" s="389"/>
      <c r="T586" s="314"/>
    </row>
    <row r="587" spans="2:20" ht="18.75" customHeight="1" x14ac:dyDescent="0.2">
      <c r="B587" s="318"/>
      <c r="C587" s="339" t="s">
        <v>152</v>
      </c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72"/>
      <c r="P587" s="336">
        <f>SUM(D587:O587)</f>
        <v>0</v>
      </c>
      <c r="Q587" s="317"/>
      <c r="R587" s="388"/>
      <c r="S587" s="389"/>
      <c r="T587" s="314"/>
    </row>
    <row r="588" spans="2:20" ht="18.75" customHeight="1" x14ac:dyDescent="0.2">
      <c r="B588" s="318"/>
      <c r="C588" s="339" t="s">
        <v>153</v>
      </c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72"/>
      <c r="P588" s="336">
        <f>SUM(D588:O588)</f>
        <v>0</v>
      </c>
      <c r="Q588" s="317"/>
      <c r="R588" s="388"/>
      <c r="S588" s="389"/>
      <c r="T588" s="314"/>
    </row>
    <row r="589" spans="2:20" ht="18.75" customHeight="1" x14ac:dyDescent="0.2">
      <c r="B589" s="318"/>
      <c r="C589" s="335" t="s">
        <v>154</v>
      </c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71"/>
      <c r="P589" s="336">
        <f>SUM(D589:O589)</f>
        <v>0</v>
      </c>
      <c r="Q589" s="317"/>
      <c r="R589" s="388"/>
      <c r="S589" s="389"/>
      <c r="T589" s="314"/>
    </row>
    <row r="590" spans="2:20" ht="18.75" customHeight="1" x14ac:dyDescent="0.2">
      <c r="B590" s="318"/>
      <c r="C590" s="97" t="s">
        <v>155</v>
      </c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71"/>
      <c r="P590" s="336">
        <f>SUM(D590:O590)</f>
        <v>0</v>
      </c>
      <c r="Q590" s="317"/>
      <c r="R590" s="388"/>
      <c r="S590" s="389"/>
      <c r="T590" s="314"/>
    </row>
    <row r="591" spans="2:20" ht="18.75" customHeight="1" x14ac:dyDescent="0.2">
      <c r="B591" s="318"/>
      <c r="C591" s="98" t="s">
        <v>156</v>
      </c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73"/>
      <c r="P591" s="340">
        <f>SUM(D591:O591)</f>
        <v>0</v>
      </c>
      <c r="Q591" s="317"/>
      <c r="R591" s="388"/>
      <c r="S591" s="389"/>
      <c r="T591" s="314"/>
    </row>
    <row r="592" spans="2:20" ht="18.75" customHeight="1" x14ac:dyDescent="0.2">
      <c r="B592" s="318"/>
      <c r="C592" s="341" t="s">
        <v>157</v>
      </c>
      <c r="D592" s="342">
        <f t="shared" ref="D592:O592" si="44">SUBTOTAL(9,D571:D591)</f>
        <v>0</v>
      </c>
      <c r="E592" s="342">
        <f t="shared" si="44"/>
        <v>0</v>
      </c>
      <c r="F592" s="342">
        <f t="shared" si="44"/>
        <v>0</v>
      </c>
      <c r="G592" s="342">
        <f t="shared" si="44"/>
        <v>0</v>
      </c>
      <c r="H592" s="342">
        <f t="shared" si="44"/>
        <v>0</v>
      </c>
      <c r="I592" s="342">
        <f t="shared" si="44"/>
        <v>0</v>
      </c>
      <c r="J592" s="342">
        <f t="shared" si="44"/>
        <v>0</v>
      </c>
      <c r="K592" s="342">
        <f t="shared" si="44"/>
        <v>0</v>
      </c>
      <c r="L592" s="342">
        <f t="shared" si="44"/>
        <v>0</v>
      </c>
      <c r="M592" s="342">
        <f t="shared" si="44"/>
        <v>0</v>
      </c>
      <c r="N592" s="342">
        <f t="shared" si="44"/>
        <v>0</v>
      </c>
      <c r="O592" s="343">
        <f t="shared" si="44"/>
        <v>0</v>
      </c>
      <c r="P592" s="344">
        <f>SUM(D592:O592)</f>
        <v>0</v>
      </c>
      <c r="Q592" s="317"/>
      <c r="R592" s="150"/>
      <c r="S592" s="151"/>
      <c r="T592" s="314"/>
    </row>
    <row r="593" spans="2:24" ht="6" customHeight="1" x14ac:dyDescent="0.2">
      <c r="B593" s="318"/>
      <c r="C593" s="317"/>
      <c r="D593" s="317"/>
      <c r="E593" s="317"/>
      <c r="F593" s="317"/>
      <c r="G593" s="317"/>
      <c r="H593" s="317"/>
      <c r="I593" s="317"/>
      <c r="J593" s="317"/>
      <c r="K593" s="317"/>
      <c r="L593" s="317"/>
      <c r="M593" s="317"/>
      <c r="N593" s="317"/>
      <c r="O593" s="317"/>
      <c r="P593" s="317"/>
      <c r="Q593" s="317"/>
      <c r="R593" s="345"/>
      <c r="S593" s="345"/>
      <c r="T593" s="314"/>
    </row>
    <row r="594" spans="2:24" ht="18.75" customHeight="1" x14ac:dyDescent="0.2">
      <c r="B594" s="346"/>
      <c r="C594" s="335" t="s">
        <v>158</v>
      </c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74"/>
      <c r="P594" s="347">
        <f>SUM(D594:O594)</f>
        <v>0</v>
      </c>
      <c r="Q594" s="317"/>
      <c r="R594" s="388"/>
      <c r="S594" s="389"/>
      <c r="T594" s="314"/>
    </row>
    <row r="595" spans="2:24" ht="18.75" customHeight="1" x14ac:dyDescent="0.2">
      <c r="B595" s="346"/>
      <c r="C595" s="335" t="s">
        <v>159</v>
      </c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9"/>
      <c r="O595" s="75"/>
      <c r="P595" s="348">
        <f>SUM(D595:O595)</f>
        <v>0</v>
      </c>
      <c r="Q595" s="317"/>
      <c r="R595" s="388"/>
      <c r="S595" s="389"/>
      <c r="T595" s="314"/>
    </row>
    <row r="596" spans="2:24" s="334" customFormat="1" ht="18.75" customHeight="1" x14ac:dyDescent="0.2">
      <c r="B596" s="328"/>
      <c r="C596" s="317"/>
      <c r="D596" s="317"/>
      <c r="E596" s="317"/>
      <c r="F596" s="317"/>
      <c r="G596" s="317"/>
      <c r="H596" s="317"/>
      <c r="I596" s="317"/>
      <c r="J596" s="317"/>
      <c r="K596" s="317"/>
      <c r="L596" s="317"/>
      <c r="M596" s="317"/>
      <c r="N596" s="349" t="s">
        <v>160</v>
      </c>
      <c r="O596" s="349"/>
      <c r="P596" s="350">
        <f>ROUND(IF(P594*P595=0,0,P592/P594*P595),2)</f>
        <v>0</v>
      </c>
      <c r="Q596" s="330"/>
      <c r="R596" s="388"/>
      <c r="S596" s="389"/>
      <c r="T596" s="333"/>
    </row>
    <row r="597" spans="2:24" ht="30" customHeight="1" x14ac:dyDescent="0.2">
      <c r="B597" s="314"/>
      <c r="C597" s="317"/>
      <c r="D597" s="317"/>
      <c r="E597" s="317"/>
      <c r="F597" s="317"/>
      <c r="G597" s="317"/>
      <c r="H597" s="317"/>
      <c r="I597" s="317"/>
      <c r="J597" s="317"/>
      <c r="K597" s="317"/>
      <c r="L597" s="317"/>
      <c r="M597" s="317"/>
      <c r="N597" s="317"/>
      <c r="O597" s="317"/>
      <c r="P597" s="317"/>
      <c r="Q597" s="317"/>
      <c r="R597" s="317"/>
      <c r="S597" s="317"/>
      <c r="T597" s="314"/>
    </row>
    <row r="598" spans="2:24" ht="18.75" customHeight="1" x14ac:dyDescent="0.2">
      <c r="B598" s="318"/>
      <c r="C598" s="319" t="s">
        <v>124</v>
      </c>
      <c r="D598" s="382"/>
      <c r="E598" s="383"/>
      <c r="F598" s="383"/>
      <c r="G598" s="383"/>
      <c r="H598" s="383"/>
      <c r="I598" s="384"/>
      <c r="J598" s="317"/>
      <c r="K598" s="317"/>
      <c r="L598" s="320"/>
      <c r="M598" s="317"/>
      <c r="N598" s="317"/>
      <c r="O598" s="317"/>
      <c r="P598" s="321"/>
      <c r="Q598" s="317"/>
      <c r="R598" s="321"/>
      <c r="S598" s="321"/>
      <c r="T598" s="314"/>
    </row>
    <row r="599" spans="2:24" ht="18.75" customHeight="1" x14ac:dyDescent="0.2">
      <c r="B599" s="318"/>
      <c r="C599" s="322" t="s">
        <v>125</v>
      </c>
      <c r="D599" s="382"/>
      <c r="E599" s="383"/>
      <c r="F599" s="383"/>
      <c r="G599" s="383"/>
      <c r="H599" s="383"/>
      <c r="I599" s="384"/>
      <c r="J599" s="317"/>
      <c r="K599" s="320"/>
      <c r="L599" s="317"/>
      <c r="M599" s="317"/>
      <c r="N599" s="317"/>
      <c r="O599" s="317"/>
      <c r="P599" s="321"/>
      <c r="Q599" s="317"/>
      <c r="R599" s="321"/>
      <c r="S599" s="321"/>
      <c r="T599" s="314"/>
    </row>
    <row r="600" spans="2:24" ht="18.75" customHeight="1" x14ac:dyDescent="0.2">
      <c r="B600" s="318"/>
      <c r="C600" s="322" t="s">
        <v>7</v>
      </c>
      <c r="D600" s="382"/>
      <c r="E600" s="383"/>
      <c r="F600" s="383"/>
      <c r="G600" s="383"/>
      <c r="H600" s="383"/>
      <c r="I600" s="384"/>
      <c r="J600" s="317"/>
      <c r="K600" s="317"/>
      <c r="L600" s="320"/>
      <c r="M600" s="317"/>
      <c r="N600" s="317"/>
      <c r="O600" s="317"/>
      <c r="P600" s="321"/>
      <c r="Q600" s="317"/>
      <c r="R600" s="323" t="s">
        <v>126</v>
      </c>
      <c r="S600" s="324"/>
      <c r="T600" s="314"/>
    </row>
    <row r="601" spans="2:24" ht="18.75" customHeight="1" x14ac:dyDescent="0.2">
      <c r="B601" s="318"/>
      <c r="C601" s="322" t="s">
        <v>127</v>
      </c>
      <c r="D601" s="382"/>
      <c r="E601" s="383"/>
      <c r="F601" s="383"/>
      <c r="G601" s="383"/>
      <c r="H601" s="383"/>
      <c r="I601" s="384"/>
      <c r="J601" s="317"/>
      <c r="K601" s="317"/>
      <c r="L601" s="320"/>
      <c r="M601" s="317"/>
      <c r="N601" s="317"/>
      <c r="O601" s="317"/>
      <c r="P601" s="321"/>
      <c r="Q601" s="317"/>
      <c r="R601" s="325" t="s">
        <v>130</v>
      </c>
      <c r="S601" s="63"/>
      <c r="T601" s="314"/>
    </row>
    <row r="602" spans="2:24" ht="18.75" customHeight="1" x14ac:dyDescent="0.2">
      <c r="B602" s="318"/>
      <c r="C602" s="322" t="s">
        <v>131</v>
      </c>
      <c r="D602" s="382"/>
      <c r="E602" s="383"/>
      <c r="F602" s="383"/>
      <c r="G602" s="383"/>
      <c r="H602" s="383"/>
      <c r="I602" s="384"/>
      <c r="J602" s="317"/>
      <c r="K602" s="317"/>
      <c r="L602" s="320"/>
      <c r="M602" s="317"/>
      <c r="N602" s="317"/>
      <c r="O602" s="317"/>
      <c r="P602" s="321"/>
      <c r="Q602" s="317"/>
      <c r="R602" s="325" t="s">
        <v>132</v>
      </c>
      <c r="S602" s="63"/>
      <c r="T602" s="314"/>
    </row>
    <row r="603" spans="2:24" ht="18.75" customHeight="1" x14ac:dyDescent="0.2">
      <c r="B603" s="318"/>
      <c r="C603" s="322" t="s">
        <v>122</v>
      </c>
      <c r="D603" s="385"/>
      <c r="E603" s="386"/>
      <c r="F603" s="386"/>
      <c r="G603" s="386"/>
      <c r="H603" s="386"/>
      <c r="I603" s="387"/>
      <c r="J603" s="317"/>
      <c r="K603" s="320"/>
      <c r="L603" s="317"/>
      <c r="M603" s="317"/>
      <c r="N603" s="317"/>
      <c r="O603" s="317"/>
      <c r="P603" s="321"/>
      <c r="Q603" s="317"/>
      <c r="R603" s="326" t="s">
        <v>133</v>
      </c>
      <c r="S603" s="63"/>
      <c r="T603" s="314"/>
    </row>
    <row r="604" spans="2:24" ht="18.75" customHeight="1" x14ac:dyDescent="0.2">
      <c r="B604" s="327"/>
      <c r="C604" s="322" t="s">
        <v>134</v>
      </c>
      <c r="D604" s="379"/>
      <c r="E604" s="380"/>
      <c r="F604" s="380"/>
      <c r="G604" s="380"/>
      <c r="H604" s="380"/>
      <c r="I604" s="381"/>
      <c r="J604" s="317"/>
      <c r="K604" s="320"/>
      <c r="L604" s="317"/>
      <c r="M604" s="317"/>
      <c r="N604" s="317"/>
      <c r="O604" s="317"/>
      <c r="P604" s="321"/>
      <c r="Q604" s="317"/>
      <c r="R604" s="321"/>
      <c r="S604" s="321"/>
      <c r="T604" s="314"/>
    </row>
    <row r="605" spans="2:24" ht="12" customHeight="1" x14ac:dyDescent="0.2">
      <c r="B605" s="318"/>
      <c r="C605" s="317"/>
      <c r="D605" s="317"/>
      <c r="E605" s="317"/>
      <c r="F605" s="317"/>
      <c r="G605" s="317"/>
      <c r="H605" s="317"/>
      <c r="I605" s="317"/>
      <c r="J605" s="317"/>
      <c r="K605" s="317"/>
      <c r="L605" s="317"/>
      <c r="M605" s="317"/>
      <c r="N605" s="317"/>
      <c r="O605" s="317"/>
      <c r="P605" s="317"/>
      <c r="Q605" s="317"/>
      <c r="R605" s="317"/>
      <c r="S605" s="317"/>
      <c r="T605" s="314"/>
    </row>
    <row r="606" spans="2:24" s="334" customFormat="1" ht="18.75" customHeight="1" x14ac:dyDescent="0.2">
      <c r="B606" s="328"/>
      <c r="C606" s="322" t="s">
        <v>128</v>
      </c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70"/>
      <c r="P606" s="329" t="s">
        <v>129</v>
      </c>
      <c r="Q606" s="330"/>
      <c r="R606" s="331" t="s">
        <v>135</v>
      </c>
      <c r="S606" s="332"/>
      <c r="T606" s="333"/>
      <c r="V606" s="315"/>
      <c r="W606" s="315"/>
      <c r="X606" s="315"/>
    </row>
    <row r="607" spans="2:24" ht="6" customHeight="1" x14ac:dyDescent="0.2">
      <c r="B607" s="318"/>
      <c r="C607" s="317"/>
      <c r="D607" s="317"/>
      <c r="E607" s="317"/>
      <c r="F607" s="317"/>
      <c r="G607" s="317"/>
      <c r="H607" s="317"/>
      <c r="I607" s="317"/>
      <c r="J607" s="317"/>
      <c r="K607" s="317"/>
      <c r="L607" s="317"/>
      <c r="M607" s="317"/>
      <c r="N607" s="317"/>
      <c r="O607" s="317"/>
      <c r="P607" s="317"/>
      <c r="Q607" s="317"/>
      <c r="R607" s="317"/>
      <c r="S607" s="317"/>
      <c r="T607" s="314"/>
    </row>
    <row r="608" spans="2:24" ht="18.75" customHeight="1" x14ac:dyDescent="0.2">
      <c r="B608" s="318"/>
      <c r="C608" s="335" t="s">
        <v>136</v>
      </c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71"/>
      <c r="P608" s="336">
        <f>SUM(D608:O608)</f>
        <v>0</v>
      </c>
      <c r="Q608" s="317"/>
      <c r="R608" s="388"/>
      <c r="S608" s="389"/>
      <c r="T608" s="314"/>
    </row>
    <row r="609" spans="2:20" ht="18.75" customHeight="1" x14ac:dyDescent="0.2">
      <c r="B609" s="318"/>
      <c r="C609" s="335" t="s">
        <v>137</v>
      </c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1"/>
      <c r="P609" s="336">
        <f>SUM(D609:O609)</f>
        <v>0</v>
      </c>
      <c r="Q609" s="317"/>
      <c r="R609" s="388"/>
      <c r="S609" s="389"/>
      <c r="T609" s="314"/>
    </row>
    <row r="610" spans="2:20" ht="18.75" customHeight="1" x14ac:dyDescent="0.2">
      <c r="B610" s="318"/>
      <c r="C610" s="131" t="s">
        <v>138</v>
      </c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71"/>
      <c r="P610" s="336">
        <f>SUM(D610:O610)</f>
        <v>0</v>
      </c>
      <c r="Q610" s="317"/>
      <c r="R610" s="388"/>
      <c r="S610" s="389"/>
      <c r="T610" s="314"/>
    </row>
    <row r="611" spans="2:20" ht="18.75" customHeight="1" x14ac:dyDescent="0.2">
      <c r="B611" s="318"/>
      <c r="C611" s="92" t="s">
        <v>139</v>
      </c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71"/>
      <c r="P611" s="336">
        <f>SUM(D611:O611)</f>
        <v>0</v>
      </c>
      <c r="Q611" s="317"/>
      <c r="R611" s="388"/>
      <c r="S611" s="389"/>
      <c r="T611" s="314"/>
    </row>
    <row r="612" spans="2:20" ht="18.75" customHeight="1" x14ac:dyDescent="0.2">
      <c r="B612" s="318"/>
      <c r="C612" s="92" t="s">
        <v>140</v>
      </c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71"/>
      <c r="P612" s="336">
        <f>SUM(D612:O612)</f>
        <v>0</v>
      </c>
      <c r="Q612" s="317"/>
      <c r="R612" s="388"/>
      <c r="S612" s="389"/>
      <c r="T612" s="314"/>
    </row>
    <row r="613" spans="2:20" ht="18.75" customHeight="1" x14ac:dyDescent="0.2">
      <c r="B613" s="318"/>
      <c r="C613" s="92" t="s">
        <v>141</v>
      </c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71"/>
      <c r="P613" s="336">
        <f>SUM(D613:O613)</f>
        <v>0</v>
      </c>
      <c r="Q613" s="317"/>
      <c r="R613" s="388"/>
      <c r="S613" s="389"/>
      <c r="T613" s="314"/>
    </row>
    <row r="614" spans="2:20" ht="18.75" customHeight="1" x14ac:dyDescent="0.2">
      <c r="B614" s="318"/>
      <c r="C614" s="92" t="s">
        <v>142</v>
      </c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71"/>
      <c r="P614" s="336">
        <f>SUM(D614:O614)</f>
        <v>0</v>
      </c>
      <c r="Q614" s="317"/>
      <c r="R614" s="388"/>
      <c r="S614" s="389"/>
      <c r="T614" s="314"/>
    </row>
    <row r="615" spans="2:20" ht="18.75" customHeight="1" x14ac:dyDescent="0.2">
      <c r="B615" s="318"/>
      <c r="C615" s="92" t="s">
        <v>143</v>
      </c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71"/>
      <c r="P615" s="336">
        <f>SUM(D615:O615)</f>
        <v>0</v>
      </c>
      <c r="Q615" s="317"/>
      <c r="R615" s="388"/>
      <c r="S615" s="389"/>
      <c r="T615" s="314"/>
    </row>
    <row r="616" spans="2:20" ht="18.75" customHeight="1" x14ac:dyDescent="0.2">
      <c r="B616" s="318"/>
      <c r="C616" s="92" t="s">
        <v>144</v>
      </c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71"/>
      <c r="P616" s="336">
        <f>SUM(D616:O616)</f>
        <v>0</v>
      </c>
      <c r="Q616" s="317"/>
      <c r="R616" s="388"/>
      <c r="S616" s="389"/>
      <c r="T616" s="314"/>
    </row>
    <row r="617" spans="2:20" ht="18.75" customHeight="1" x14ac:dyDescent="0.2">
      <c r="B617" s="318"/>
      <c r="C617" s="92" t="s">
        <v>145</v>
      </c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71"/>
      <c r="P617" s="336">
        <f>SUM(D617:O617)</f>
        <v>0</v>
      </c>
      <c r="Q617" s="317"/>
      <c r="R617" s="388"/>
      <c r="S617" s="389"/>
      <c r="T617" s="314"/>
    </row>
    <row r="618" spans="2:20" ht="18.75" customHeight="1" x14ac:dyDescent="0.2">
      <c r="B618" s="318"/>
      <c r="C618" s="322" t="s">
        <v>146</v>
      </c>
      <c r="D618" s="337">
        <f t="shared" ref="D618:O618" si="45">SUBTOTAL(9,D608:D617)</f>
        <v>0</v>
      </c>
      <c r="E618" s="337">
        <f t="shared" si="45"/>
        <v>0</v>
      </c>
      <c r="F618" s="337">
        <f t="shared" si="45"/>
        <v>0</v>
      </c>
      <c r="G618" s="337">
        <f t="shared" si="45"/>
        <v>0</v>
      </c>
      <c r="H618" s="337">
        <f t="shared" si="45"/>
        <v>0</v>
      </c>
      <c r="I618" s="337">
        <f t="shared" si="45"/>
        <v>0</v>
      </c>
      <c r="J618" s="337">
        <f t="shared" si="45"/>
        <v>0</v>
      </c>
      <c r="K618" s="337">
        <f t="shared" si="45"/>
        <v>0</v>
      </c>
      <c r="L618" s="337">
        <f t="shared" si="45"/>
        <v>0</v>
      </c>
      <c r="M618" s="337">
        <f t="shared" si="45"/>
        <v>0</v>
      </c>
      <c r="N618" s="337">
        <f t="shared" si="45"/>
        <v>0</v>
      </c>
      <c r="O618" s="338">
        <f t="shared" si="45"/>
        <v>0</v>
      </c>
      <c r="P618" s="336">
        <f>SUM(D618:O618)</f>
        <v>0</v>
      </c>
      <c r="Q618" s="317"/>
      <c r="R618" s="388"/>
      <c r="S618" s="389"/>
      <c r="T618" s="314"/>
    </row>
    <row r="619" spans="2:20" ht="18.75" customHeight="1" x14ac:dyDescent="0.2">
      <c r="B619" s="318"/>
      <c r="C619" s="339" t="s">
        <v>147</v>
      </c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72"/>
      <c r="P619" s="336">
        <f>SUM(D619:O619)</f>
        <v>0</v>
      </c>
      <c r="Q619" s="317"/>
      <c r="R619" s="388"/>
      <c r="S619" s="389"/>
      <c r="T619" s="314"/>
    </row>
    <row r="620" spans="2:20" ht="18.75" customHeight="1" x14ac:dyDescent="0.2">
      <c r="B620" s="318"/>
      <c r="C620" s="339" t="s">
        <v>148</v>
      </c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72"/>
      <c r="P620" s="336">
        <f>SUM(D620:O620)</f>
        <v>0</v>
      </c>
      <c r="Q620" s="317"/>
      <c r="R620" s="388"/>
      <c r="S620" s="389"/>
      <c r="T620" s="314"/>
    </row>
    <row r="621" spans="2:20" ht="18.75" customHeight="1" x14ac:dyDescent="0.2">
      <c r="B621" s="318"/>
      <c r="C621" s="322" t="s">
        <v>149</v>
      </c>
      <c r="D621" s="337">
        <f t="shared" ref="D621:O621" si="46">SUBTOTAL(9,D619:D620)</f>
        <v>0</v>
      </c>
      <c r="E621" s="337">
        <f t="shared" si="46"/>
        <v>0</v>
      </c>
      <c r="F621" s="337">
        <f t="shared" si="46"/>
        <v>0</v>
      </c>
      <c r="G621" s="337">
        <f t="shared" si="46"/>
        <v>0</v>
      </c>
      <c r="H621" s="337">
        <f t="shared" si="46"/>
        <v>0</v>
      </c>
      <c r="I621" s="337">
        <f t="shared" si="46"/>
        <v>0</v>
      </c>
      <c r="J621" s="337">
        <f t="shared" si="46"/>
        <v>0</v>
      </c>
      <c r="K621" s="337">
        <f t="shared" si="46"/>
        <v>0</v>
      </c>
      <c r="L621" s="337">
        <f t="shared" si="46"/>
        <v>0</v>
      </c>
      <c r="M621" s="337">
        <f t="shared" si="46"/>
        <v>0</v>
      </c>
      <c r="N621" s="337">
        <f t="shared" si="46"/>
        <v>0</v>
      </c>
      <c r="O621" s="338">
        <f t="shared" si="46"/>
        <v>0</v>
      </c>
      <c r="P621" s="336">
        <f>SUM(D621:O621)</f>
        <v>0</v>
      </c>
      <c r="Q621" s="317"/>
      <c r="R621" s="388"/>
      <c r="S621" s="389"/>
      <c r="T621" s="314"/>
    </row>
    <row r="622" spans="2:20" ht="18.75" customHeight="1" x14ac:dyDescent="0.2">
      <c r="B622" s="318"/>
      <c r="C622" s="339" t="s">
        <v>150</v>
      </c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72"/>
      <c r="P622" s="336">
        <f>SUM(D622:O622)</f>
        <v>0</v>
      </c>
      <c r="Q622" s="317"/>
      <c r="R622" s="388"/>
      <c r="S622" s="389"/>
      <c r="T622" s="314"/>
    </row>
    <row r="623" spans="2:20" ht="18.75" customHeight="1" x14ac:dyDescent="0.2">
      <c r="B623" s="318"/>
      <c r="C623" s="339" t="s">
        <v>151</v>
      </c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72"/>
      <c r="P623" s="336">
        <f>SUM(D623:O623)</f>
        <v>0</v>
      </c>
      <c r="Q623" s="317"/>
      <c r="R623" s="388"/>
      <c r="S623" s="389"/>
      <c r="T623" s="314"/>
    </row>
    <row r="624" spans="2:20" ht="18.75" customHeight="1" x14ac:dyDescent="0.2">
      <c r="B624" s="318"/>
      <c r="C624" s="339" t="s">
        <v>152</v>
      </c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72"/>
      <c r="P624" s="336">
        <f>SUM(D624:O624)</f>
        <v>0</v>
      </c>
      <c r="Q624" s="317"/>
      <c r="R624" s="388"/>
      <c r="S624" s="389"/>
      <c r="T624" s="314"/>
    </row>
    <row r="625" spans="2:20" ht="18.75" customHeight="1" x14ac:dyDescent="0.2">
      <c r="B625" s="318"/>
      <c r="C625" s="339" t="s">
        <v>153</v>
      </c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72"/>
      <c r="P625" s="336">
        <f>SUM(D625:O625)</f>
        <v>0</v>
      </c>
      <c r="Q625" s="317"/>
      <c r="R625" s="388"/>
      <c r="S625" s="389"/>
      <c r="T625" s="314"/>
    </row>
    <row r="626" spans="2:20" ht="18.75" customHeight="1" x14ac:dyDescent="0.2">
      <c r="B626" s="318"/>
      <c r="C626" s="335" t="s">
        <v>154</v>
      </c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71"/>
      <c r="P626" s="336">
        <f>SUM(D626:O626)</f>
        <v>0</v>
      </c>
      <c r="Q626" s="317"/>
      <c r="R626" s="388"/>
      <c r="S626" s="389"/>
      <c r="T626" s="314"/>
    </row>
    <row r="627" spans="2:20" ht="18.75" customHeight="1" x14ac:dyDescent="0.2">
      <c r="B627" s="318"/>
      <c r="C627" s="97" t="s">
        <v>155</v>
      </c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71"/>
      <c r="P627" s="336">
        <f>SUM(D627:O627)</f>
        <v>0</v>
      </c>
      <c r="Q627" s="317"/>
      <c r="R627" s="388"/>
      <c r="S627" s="389"/>
      <c r="T627" s="314"/>
    </row>
    <row r="628" spans="2:20" ht="18.75" customHeight="1" x14ac:dyDescent="0.2">
      <c r="B628" s="318"/>
      <c r="C628" s="98" t="s">
        <v>156</v>
      </c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73"/>
      <c r="P628" s="340">
        <f>SUM(D628:O628)</f>
        <v>0</v>
      </c>
      <c r="Q628" s="317"/>
      <c r="R628" s="388"/>
      <c r="S628" s="389"/>
      <c r="T628" s="314"/>
    </row>
    <row r="629" spans="2:20" ht="18.75" customHeight="1" x14ac:dyDescent="0.2">
      <c r="B629" s="318"/>
      <c r="C629" s="341" t="s">
        <v>157</v>
      </c>
      <c r="D629" s="342">
        <f t="shared" ref="D629:O629" si="47">SUBTOTAL(9,D608:D628)</f>
        <v>0</v>
      </c>
      <c r="E629" s="342">
        <f t="shared" si="47"/>
        <v>0</v>
      </c>
      <c r="F629" s="342">
        <f t="shared" si="47"/>
        <v>0</v>
      </c>
      <c r="G629" s="342">
        <f t="shared" si="47"/>
        <v>0</v>
      </c>
      <c r="H629" s="342">
        <f t="shared" si="47"/>
        <v>0</v>
      </c>
      <c r="I629" s="342">
        <f t="shared" si="47"/>
        <v>0</v>
      </c>
      <c r="J629" s="342">
        <f t="shared" si="47"/>
        <v>0</v>
      </c>
      <c r="K629" s="342">
        <f t="shared" si="47"/>
        <v>0</v>
      </c>
      <c r="L629" s="342">
        <f t="shared" si="47"/>
        <v>0</v>
      </c>
      <c r="M629" s="342">
        <f t="shared" si="47"/>
        <v>0</v>
      </c>
      <c r="N629" s="342">
        <f t="shared" si="47"/>
        <v>0</v>
      </c>
      <c r="O629" s="343">
        <f t="shared" si="47"/>
        <v>0</v>
      </c>
      <c r="P629" s="344">
        <f>SUM(D629:O629)</f>
        <v>0</v>
      </c>
      <c r="Q629" s="317"/>
      <c r="R629" s="150"/>
      <c r="S629" s="151"/>
      <c r="T629" s="314"/>
    </row>
    <row r="630" spans="2:20" ht="6" customHeight="1" x14ac:dyDescent="0.2">
      <c r="B630" s="318"/>
      <c r="C630" s="317"/>
      <c r="D630" s="317"/>
      <c r="E630" s="317"/>
      <c r="F630" s="317"/>
      <c r="G630" s="317"/>
      <c r="H630" s="317"/>
      <c r="I630" s="317"/>
      <c r="J630" s="317"/>
      <c r="K630" s="317"/>
      <c r="L630" s="317"/>
      <c r="M630" s="317"/>
      <c r="N630" s="317"/>
      <c r="O630" s="317"/>
      <c r="P630" s="317"/>
      <c r="Q630" s="317"/>
      <c r="R630" s="345"/>
      <c r="S630" s="345"/>
      <c r="T630" s="314"/>
    </row>
    <row r="631" spans="2:20" ht="18.75" customHeight="1" x14ac:dyDescent="0.2">
      <c r="B631" s="346"/>
      <c r="C631" s="335" t="s">
        <v>158</v>
      </c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74"/>
      <c r="P631" s="347">
        <f>SUM(D631:O631)</f>
        <v>0</v>
      </c>
      <c r="Q631" s="317"/>
      <c r="R631" s="388"/>
      <c r="S631" s="389"/>
      <c r="T631" s="314"/>
    </row>
    <row r="632" spans="2:20" ht="18.75" customHeight="1" x14ac:dyDescent="0.2">
      <c r="B632" s="346"/>
      <c r="C632" s="335" t="s">
        <v>159</v>
      </c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9"/>
      <c r="O632" s="75"/>
      <c r="P632" s="348">
        <f>SUM(D632:O632)</f>
        <v>0</v>
      </c>
      <c r="Q632" s="317"/>
      <c r="R632" s="388"/>
      <c r="S632" s="389"/>
      <c r="T632" s="314"/>
    </row>
    <row r="633" spans="2:20" s="334" customFormat="1" ht="18.75" customHeight="1" x14ac:dyDescent="0.2">
      <c r="B633" s="328"/>
      <c r="C633" s="317"/>
      <c r="D633" s="317"/>
      <c r="E633" s="317"/>
      <c r="F633" s="317"/>
      <c r="G633" s="317"/>
      <c r="H633" s="317"/>
      <c r="I633" s="317"/>
      <c r="J633" s="317"/>
      <c r="K633" s="317"/>
      <c r="L633" s="317"/>
      <c r="M633" s="317"/>
      <c r="N633" s="349" t="s">
        <v>160</v>
      </c>
      <c r="O633" s="349"/>
      <c r="P633" s="350">
        <f>ROUND(IF(P631*P632=0,0,P629/P631*P632),2)</f>
        <v>0</v>
      </c>
      <c r="Q633" s="330"/>
      <c r="R633" s="388"/>
      <c r="S633" s="389"/>
      <c r="T633" s="333"/>
    </row>
    <row r="634" spans="2:20" ht="30" customHeight="1" x14ac:dyDescent="0.2">
      <c r="B634" s="314"/>
      <c r="C634" s="317"/>
      <c r="D634" s="317"/>
      <c r="E634" s="317"/>
      <c r="F634" s="317"/>
      <c r="G634" s="317"/>
      <c r="H634" s="317"/>
      <c r="I634" s="317"/>
      <c r="J634" s="317"/>
      <c r="K634" s="317"/>
      <c r="L634" s="317"/>
      <c r="M634" s="317"/>
      <c r="N634" s="317"/>
      <c r="O634" s="317"/>
      <c r="P634" s="317"/>
      <c r="Q634" s="317"/>
      <c r="R634" s="317"/>
      <c r="S634" s="317"/>
      <c r="T634" s="314"/>
    </row>
    <row r="635" spans="2:20" ht="18.75" customHeight="1" x14ac:dyDescent="0.2">
      <c r="B635" s="318"/>
      <c r="C635" s="319" t="s">
        <v>124</v>
      </c>
      <c r="D635" s="382"/>
      <c r="E635" s="383"/>
      <c r="F635" s="383"/>
      <c r="G635" s="383"/>
      <c r="H635" s="383"/>
      <c r="I635" s="384"/>
      <c r="J635" s="317"/>
      <c r="K635" s="317"/>
      <c r="L635" s="320"/>
      <c r="M635" s="317"/>
      <c r="N635" s="317"/>
      <c r="O635" s="317"/>
      <c r="P635" s="321"/>
      <c r="Q635" s="317"/>
      <c r="R635" s="321"/>
      <c r="S635" s="321"/>
      <c r="T635" s="314"/>
    </row>
    <row r="636" spans="2:20" ht="18.75" customHeight="1" x14ac:dyDescent="0.2">
      <c r="B636" s="318"/>
      <c r="C636" s="322" t="s">
        <v>125</v>
      </c>
      <c r="D636" s="382"/>
      <c r="E636" s="383"/>
      <c r="F636" s="383"/>
      <c r="G636" s="383"/>
      <c r="H636" s="383"/>
      <c r="I636" s="384"/>
      <c r="J636" s="317"/>
      <c r="K636" s="320"/>
      <c r="L636" s="317"/>
      <c r="M636" s="317"/>
      <c r="N636" s="317"/>
      <c r="O636" s="317"/>
      <c r="P636" s="321"/>
      <c r="Q636" s="317"/>
      <c r="R636" s="321"/>
      <c r="S636" s="321"/>
      <c r="T636" s="314"/>
    </row>
    <row r="637" spans="2:20" ht="18.75" customHeight="1" x14ac:dyDescent="0.2">
      <c r="B637" s="318"/>
      <c r="C637" s="322" t="s">
        <v>7</v>
      </c>
      <c r="D637" s="382"/>
      <c r="E637" s="383"/>
      <c r="F637" s="383"/>
      <c r="G637" s="383"/>
      <c r="H637" s="383"/>
      <c r="I637" s="384"/>
      <c r="J637" s="317"/>
      <c r="K637" s="317"/>
      <c r="L637" s="320"/>
      <c r="M637" s="317"/>
      <c r="N637" s="317"/>
      <c r="O637" s="317"/>
      <c r="P637" s="321"/>
      <c r="Q637" s="317"/>
      <c r="R637" s="323" t="s">
        <v>126</v>
      </c>
      <c r="S637" s="324"/>
      <c r="T637" s="314"/>
    </row>
    <row r="638" spans="2:20" ht="18.75" customHeight="1" x14ac:dyDescent="0.2">
      <c r="B638" s="318"/>
      <c r="C638" s="322" t="s">
        <v>127</v>
      </c>
      <c r="D638" s="382"/>
      <c r="E638" s="383"/>
      <c r="F638" s="383"/>
      <c r="G638" s="383"/>
      <c r="H638" s="383"/>
      <c r="I638" s="384"/>
      <c r="J638" s="317"/>
      <c r="K638" s="317"/>
      <c r="L638" s="320"/>
      <c r="M638" s="317"/>
      <c r="N638" s="317"/>
      <c r="O638" s="317"/>
      <c r="P638" s="321"/>
      <c r="Q638" s="317"/>
      <c r="R638" s="325" t="s">
        <v>130</v>
      </c>
      <c r="S638" s="63"/>
      <c r="T638" s="314"/>
    </row>
    <row r="639" spans="2:20" ht="18.75" customHeight="1" x14ac:dyDescent="0.2">
      <c r="B639" s="318"/>
      <c r="C639" s="322" t="s">
        <v>131</v>
      </c>
      <c r="D639" s="382"/>
      <c r="E639" s="383"/>
      <c r="F639" s="383"/>
      <c r="G639" s="383"/>
      <c r="H639" s="383"/>
      <c r="I639" s="384"/>
      <c r="J639" s="317"/>
      <c r="K639" s="317"/>
      <c r="L639" s="320"/>
      <c r="M639" s="317"/>
      <c r="N639" s="317"/>
      <c r="O639" s="317"/>
      <c r="P639" s="321"/>
      <c r="Q639" s="317"/>
      <c r="R639" s="325" t="s">
        <v>132</v>
      </c>
      <c r="S639" s="63"/>
      <c r="T639" s="314"/>
    </row>
    <row r="640" spans="2:20" ht="18.75" customHeight="1" x14ac:dyDescent="0.2">
      <c r="B640" s="318"/>
      <c r="C640" s="322" t="s">
        <v>122</v>
      </c>
      <c r="D640" s="385"/>
      <c r="E640" s="386"/>
      <c r="F640" s="386"/>
      <c r="G640" s="386"/>
      <c r="H640" s="386"/>
      <c r="I640" s="387"/>
      <c r="J640" s="317"/>
      <c r="K640" s="320"/>
      <c r="L640" s="317"/>
      <c r="M640" s="317"/>
      <c r="N640" s="317"/>
      <c r="O640" s="317"/>
      <c r="P640" s="321"/>
      <c r="Q640" s="317"/>
      <c r="R640" s="326" t="s">
        <v>133</v>
      </c>
      <c r="S640" s="63"/>
      <c r="T640" s="314"/>
    </row>
    <row r="641" spans="2:24" ht="18.75" customHeight="1" x14ac:dyDescent="0.2">
      <c r="B641" s="327"/>
      <c r="C641" s="322" t="s">
        <v>134</v>
      </c>
      <c r="D641" s="379"/>
      <c r="E641" s="380"/>
      <c r="F641" s="380"/>
      <c r="G641" s="380"/>
      <c r="H641" s="380"/>
      <c r="I641" s="381"/>
      <c r="J641" s="317"/>
      <c r="K641" s="320"/>
      <c r="L641" s="317"/>
      <c r="M641" s="317"/>
      <c r="N641" s="317"/>
      <c r="O641" s="317"/>
      <c r="P641" s="321"/>
      <c r="Q641" s="317"/>
      <c r="R641" s="321"/>
      <c r="S641" s="321"/>
      <c r="T641" s="314"/>
    </row>
    <row r="642" spans="2:24" ht="12" customHeight="1" x14ac:dyDescent="0.2">
      <c r="B642" s="318"/>
      <c r="C642" s="317"/>
      <c r="D642" s="317"/>
      <c r="E642" s="317"/>
      <c r="F642" s="317"/>
      <c r="G642" s="317"/>
      <c r="H642" s="317"/>
      <c r="I642" s="317"/>
      <c r="J642" s="317"/>
      <c r="K642" s="317"/>
      <c r="L642" s="317"/>
      <c r="M642" s="317"/>
      <c r="N642" s="317"/>
      <c r="O642" s="317"/>
      <c r="P642" s="317"/>
      <c r="Q642" s="317"/>
      <c r="R642" s="317"/>
      <c r="S642" s="317"/>
      <c r="T642" s="314"/>
    </row>
    <row r="643" spans="2:24" s="334" customFormat="1" ht="18.75" customHeight="1" x14ac:dyDescent="0.2">
      <c r="B643" s="328"/>
      <c r="C643" s="322" t="s">
        <v>128</v>
      </c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70"/>
      <c r="P643" s="329" t="s">
        <v>129</v>
      </c>
      <c r="Q643" s="330"/>
      <c r="R643" s="331" t="s">
        <v>135</v>
      </c>
      <c r="S643" s="332"/>
      <c r="T643" s="333"/>
      <c r="V643" s="315"/>
      <c r="W643" s="315"/>
      <c r="X643" s="315"/>
    </row>
    <row r="644" spans="2:24" ht="6" customHeight="1" x14ac:dyDescent="0.2">
      <c r="B644" s="318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4"/>
    </row>
    <row r="645" spans="2:24" ht="18.75" customHeight="1" x14ac:dyDescent="0.2">
      <c r="B645" s="318"/>
      <c r="C645" s="335" t="s">
        <v>136</v>
      </c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71"/>
      <c r="P645" s="336">
        <f>SUM(D645:O645)</f>
        <v>0</v>
      </c>
      <c r="Q645" s="317"/>
      <c r="R645" s="388"/>
      <c r="S645" s="389"/>
      <c r="T645" s="314"/>
    </row>
    <row r="646" spans="2:24" ht="18.75" customHeight="1" x14ac:dyDescent="0.2">
      <c r="B646" s="318"/>
      <c r="C646" s="335" t="s">
        <v>137</v>
      </c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1"/>
      <c r="P646" s="336">
        <f>SUM(D646:O646)</f>
        <v>0</v>
      </c>
      <c r="Q646" s="317"/>
      <c r="R646" s="388"/>
      <c r="S646" s="389"/>
      <c r="T646" s="314"/>
    </row>
    <row r="647" spans="2:24" ht="18.75" customHeight="1" x14ac:dyDescent="0.2">
      <c r="B647" s="318"/>
      <c r="C647" s="131" t="s">
        <v>138</v>
      </c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71"/>
      <c r="P647" s="336">
        <f>SUM(D647:O647)</f>
        <v>0</v>
      </c>
      <c r="Q647" s="317"/>
      <c r="R647" s="388"/>
      <c r="S647" s="389"/>
      <c r="T647" s="314"/>
    </row>
    <row r="648" spans="2:24" ht="18.75" customHeight="1" x14ac:dyDescent="0.2">
      <c r="B648" s="318"/>
      <c r="C648" s="92" t="s">
        <v>139</v>
      </c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71"/>
      <c r="P648" s="336">
        <f>SUM(D648:O648)</f>
        <v>0</v>
      </c>
      <c r="Q648" s="317"/>
      <c r="R648" s="388"/>
      <c r="S648" s="389"/>
      <c r="T648" s="314"/>
    </row>
    <row r="649" spans="2:24" ht="18.75" customHeight="1" x14ac:dyDescent="0.2">
      <c r="B649" s="318"/>
      <c r="C649" s="92" t="s">
        <v>140</v>
      </c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71"/>
      <c r="P649" s="336">
        <f>SUM(D649:O649)</f>
        <v>0</v>
      </c>
      <c r="Q649" s="317"/>
      <c r="R649" s="388"/>
      <c r="S649" s="389"/>
      <c r="T649" s="314"/>
    </row>
    <row r="650" spans="2:24" ht="18.75" customHeight="1" x14ac:dyDescent="0.2">
      <c r="B650" s="318"/>
      <c r="C650" s="92" t="s">
        <v>141</v>
      </c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71"/>
      <c r="P650" s="336">
        <f>SUM(D650:O650)</f>
        <v>0</v>
      </c>
      <c r="Q650" s="317"/>
      <c r="R650" s="388"/>
      <c r="S650" s="389"/>
      <c r="T650" s="314"/>
    </row>
    <row r="651" spans="2:24" ht="18.75" customHeight="1" x14ac:dyDescent="0.2">
      <c r="B651" s="318"/>
      <c r="C651" s="92" t="s">
        <v>142</v>
      </c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71"/>
      <c r="P651" s="336">
        <f>SUM(D651:O651)</f>
        <v>0</v>
      </c>
      <c r="Q651" s="317"/>
      <c r="R651" s="388"/>
      <c r="S651" s="389"/>
      <c r="T651" s="314"/>
    </row>
    <row r="652" spans="2:24" ht="18.75" customHeight="1" x14ac:dyDescent="0.2">
      <c r="B652" s="318"/>
      <c r="C652" s="92" t="s">
        <v>143</v>
      </c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71"/>
      <c r="P652" s="336">
        <f>SUM(D652:O652)</f>
        <v>0</v>
      </c>
      <c r="Q652" s="317"/>
      <c r="R652" s="388"/>
      <c r="S652" s="389"/>
      <c r="T652" s="314"/>
    </row>
    <row r="653" spans="2:24" ht="18.75" customHeight="1" x14ac:dyDescent="0.2">
      <c r="B653" s="318"/>
      <c r="C653" s="92" t="s">
        <v>144</v>
      </c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71"/>
      <c r="P653" s="336">
        <f>SUM(D653:O653)</f>
        <v>0</v>
      </c>
      <c r="Q653" s="317"/>
      <c r="R653" s="388"/>
      <c r="S653" s="389"/>
      <c r="T653" s="314"/>
    </row>
    <row r="654" spans="2:24" ht="18.75" customHeight="1" x14ac:dyDescent="0.2">
      <c r="B654" s="318"/>
      <c r="C654" s="92" t="s">
        <v>145</v>
      </c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71"/>
      <c r="P654" s="336">
        <f>SUM(D654:O654)</f>
        <v>0</v>
      </c>
      <c r="Q654" s="317"/>
      <c r="R654" s="388"/>
      <c r="S654" s="389"/>
      <c r="T654" s="314"/>
    </row>
    <row r="655" spans="2:24" ht="18.75" customHeight="1" x14ac:dyDescent="0.2">
      <c r="B655" s="318"/>
      <c r="C655" s="322" t="s">
        <v>146</v>
      </c>
      <c r="D655" s="337">
        <f t="shared" ref="D655:O655" si="48">SUBTOTAL(9,D645:D654)</f>
        <v>0</v>
      </c>
      <c r="E655" s="337">
        <f t="shared" si="48"/>
        <v>0</v>
      </c>
      <c r="F655" s="337">
        <f t="shared" si="48"/>
        <v>0</v>
      </c>
      <c r="G655" s="337">
        <f t="shared" si="48"/>
        <v>0</v>
      </c>
      <c r="H655" s="337">
        <f t="shared" si="48"/>
        <v>0</v>
      </c>
      <c r="I655" s="337">
        <f t="shared" si="48"/>
        <v>0</v>
      </c>
      <c r="J655" s="337">
        <f t="shared" si="48"/>
        <v>0</v>
      </c>
      <c r="K655" s="337">
        <f t="shared" si="48"/>
        <v>0</v>
      </c>
      <c r="L655" s="337">
        <f t="shared" si="48"/>
        <v>0</v>
      </c>
      <c r="M655" s="337">
        <f t="shared" si="48"/>
        <v>0</v>
      </c>
      <c r="N655" s="337">
        <f t="shared" si="48"/>
        <v>0</v>
      </c>
      <c r="O655" s="338">
        <f t="shared" si="48"/>
        <v>0</v>
      </c>
      <c r="P655" s="336">
        <f>SUM(D655:O655)</f>
        <v>0</v>
      </c>
      <c r="Q655" s="317"/>
      <c r="R655" s="388"/>
      <c r="S655" s="389"/>
      <c r="T655" s="314"/>
    </row>
    <row r="656" spans="2:24" ht="18.75" customHeight="1" x14ac:dyDescent="0.2">
      <c r="B656" s="318"/>
      <c r="C656" s="339" t="s">
        <v>147</v>
      </c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72"/>
      <c r="P656" s="336">
        <f>SUM(D656:O656)</f>
        <v>0</v>
      </c>
      <c r="Q656" s="317"/>
      <c r="R656" s="388"/>
      <c r="S656" s="389"/>
      <c r="T656" s="314"/>
    </row>
    <row r="657" spans="2:20" ht="18.75" customHeight="1" x14ac:dyDescent="0.2">
      <c r="B657" s="318"/>
      <c r="C657" s="339" t="s">
        <v>148</v>
      </c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72"/>
      <c r="P657" s="336">
        <f>SUM(D657:O657)</f>
        <v>0</v>
      </c>
      <c r="Q657" s="317"/>
      <c r="R657" s="388"/>
      <c r="S657" s="389"/>
      <c r="T657" s="314"/>
    </row>
    <row r="658" spans="2:20" ht="18.75" customHeight="1" x14ac:dyDescent="0.2">
      <c r="B658" s="318"/>
      <c r="C658" s="322" t="s">
        <v>149</v>
      </c>
      <c r="D658" s="337">
        <f t="shared" ref="D658:O658" si="49">SUBTOTAL(9,D656:D657)</f>
        <v>0</v>
      </c>
      <c r="E658" s="337">
        <f t="shared" si="49"/>
        <v>0</v>
      </c>
      <c r="F658" s="337">
        <f t="shared" si="49"/>
        <v>0</v>
      </c>
      <c r="G658" s="337">
        <f t="shared" si="49"/>
        <v>0</v>
      </c>
      <c r="H658" s="337">
        <f t="shared" si="49"/>
        <v>0</v>
      </c>
      <c r="I658" s="337">
        <f t="shared" si="49"/>
        <v>0</v>
      </c>
      <c r="J658" s="337">
        <f t="shared" si="49"/>
        <v>0</v>
      </c>
      <c r="K658" s="337">
        <f t="shared" si="49"/>
        <v>0</v>
      </c>
      <c r="L658" s="337">
        <f t="shared" si="49"/>
        <v>0</v>
      </c>
      <c r="M658" s="337">
        <f t="shared" si="49"/>
        <v>0</v>
      </c>
      <c r="N658" s="337">
        <f t="shared" si="49"/>
        <v>0</v>
      </c>
      <c r="O658" s="338">
        <f t="shared" si="49"/>
        <v>0</v>
      </c>
      <c r="P658" s="336">
        <f>SUM(D658:O658)</f>
        <v>0</v>
      </c>
      <c r="Q658" s="317"/>
      <c r="R658" s="388"/>
      <c r="S658" s="389"/>
      <c r="T658" s="314"/>
    </row>
    <row r="659" spans="2:20" ht="18.75" customHeight="1" x14ac:dyDescent="0.2">
      <c r="B659" s="318"/>
      <c r="C659" s="339" t="s">
        <v>150</v>
      </c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72"/>
      <c r="P659" s="336">
        <f>SUM(D659:O659)</f>
        <v>0</v>
      </c>
      <c r="Q659" s="317"/>
      <c r="R659" s="388"/>
      <c r="S659" s="389"/>
      <c r="T659" s="314"/>
    </row>
    <row r="660" spans="2:20" ht="18.75" customHeight="1" x14ac:dyDescent="0.2">
      <c r="B660" s="318"/>
      <c r="C660" s="339" t="s">
        <v>151</v>
      </c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72"/>
      <c r="P660" s="336">
        <f>SUM(D660:O660)</f>
        <v>0</v>
      </c>
      <c r="Q660" s="317"/>
      <c r="R660" s="388"/>
      <c r="S660" s="389"/>
      <c r="T660" s="314"/>
    </row>
    <row r="661" spans="2:20" ht="18.75" customHeight="1" x14ac:dyDescent="0.2">
      <c r="B661" s="318"/>
      <c r="C661" s="339" t="s">
        <v>152</v>
      </c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72"/>
      <c r="P661" s="336">
        <f>SUM(D661:O661)</f>
        <v>0</v>
      </c>
      <c r="Q661" s="317"/>
      <c r="R661" s="388"/>
      <c r="S661" s="389"/>
      <c r="T661" s="314"/>
    </row>
    <row r="662" spans="2:20" ht="18.75" customHeight="1" x14ac:dyDescent="0.2">
      <c r="B662" s="318"/>
      <c r="C662" s="339" t="s">
        <v>153</v>
      </c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72"/>
      <c r="P662" s="336">
        <f>SUM(D662:O662)</f>
        <v>0</v>
      </c>
      <c r="Q662" s="317"/>
      <c r="R662" s="388"/>
      <c r="S662" s="389"/>
      <c r="T662" s="314"/>
    </row>
    <row r="663" spans="2:20" ht="18.75" customHeight="1" x14ac:dyDescent="0.2">
      <c r="B663" s="318"/>
      <c r="C663" s="335" t="s">
        <v>154</v>
      </c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71"/>
      <c r="P663" s="336">
        <f>SUM(D663:O663)</f>
        <v>0</v>
      </c>
      <c r="Q663" s="317"/>
      <c r="R663" s="388"/>
      <c r="S663" s="389"/>
      <c r="T663" s="314"/>
    </row>
    <row r="664" spans="2:20" ht="18.75" customHeight="1" x14ac:dyDescent="0.2">
      <c r="B664" s="318"/>
      <c r="C664" s="97" t="s">
        <v>155</v>
      </c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71"/>
      <c r="P664" s="336">
        <f>SUM(D664:O664)</f>
        <v>0</v>
      </c>
      <c r="Q664" s="317"/>
      <c r="R664" s="388"/>
      <c r="S664" s="389"/>
      <c r="T664" s="314"/>
    </row>
    <row r="665" spans="2:20" ht="18.75" customHeight="1" x14ac:dyDescent="0.2">
      <c r="B665" s="318"/>
      <c r="C665" s="98" t="s">
        <v>156</v>
      </c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73"/>
      <c r="P665" s="340">
        <f>SUM(D665:O665)</f>
        <v>0</v>
      </c>
      <c r="Q665" s="317"/>
      <c r="R665" s="388"/>
      <c r="S665" s="389"/>
      <c r="T665" s="314"/>
    </row>
    <row r="666" spans="2:20" ht="18.75" customHeight="1" x14ac:dyDescent="0.2">
      <c r="B666" s="318"/>
      <c r="C666" s="341" t="s">
        <v>157</v>
      </c>
      <c r="D666" s="342">
        <f t="shared" ref="D666:O666" si="50">SUBTOTAL(9,D645:D665)</f>
        <v>0</v>
      </c>
      <c r="E666" s="342">
        <f t="shared" si="50"/>
        <v>0</v>
      </c>
      <c r="F666" s="342">
        <f t="shared" si="50"/>
        <v>0</v>
      </c>
      <c r="G666" s="342">
        <f t="shared" si="50"/>
        <v>0</v>
      </c>
      <c r="H666" s="342">
        <f t="shared" si="50"/>
        <v>0</v>
      </c>
      <c r="I666" s="342">
        <f t="shared" si="50"/>
        <v>0</v>
      </c>
      <c r="J666" s="342">
        <f t="shared" si="50"/>
        <v>0</v>
      </c>
      <c r="K666" s="342">
        <f t="shared" si="50"/>
        <v>0</v>
      </c>
      <c r="L666" s="342">
        <f t="shared" si="50"/>
        <v>0</v>
      </c>
      <c r="M666" s="342">
        <f t="shared" si="50"/>
        <v>0</v>
      </c>
      <c r="N666" s="342">
        <f t="shared" si="50"/>
        <v>0</v>
      </c>
      <c r="O666" s="343">
        <f t="shared" si="50"/>
        <v>0</v>
      </c>
      <c r="P666" s="344">
        <f>SUM(D666:O666)</f>
        <v>0</v>
      </c>
      <c r="Q666" s="317"/>
      <c r="R666" s="150"/>
      <c r="S666" s="151"/>
      <c r="T666" s="314"/>
    </row>
    <row r="667" spans="2:20" ht="6" customHeight="1" x14ac:dyDescent="0.2">
      <c r="B667" s="318"/>
      <c r="C667" s="317"/>
      <c r="D667" s="317"/>
      <c r="E667" s="317"/>
      <c r="F667" s="317"/>
      <c r="G667" s="317"/>
      <c r="H667" s="317"/>
      <c r="I667" s="317"/>
      <c r="J667" s="317"/>
      <c r="K667" s="317"/>
      <c r="L667" s="317"/>
      <c r="M667" s="317"/>
      <c r="N667" s="317"/>
      <c r="O667" s="317"/>
      <c r="P667" s="317"/>
      <c r="Q667" s="317"/>
      <c r="R667" s="345"/>
      <c r="S667" s="345"/>
      <c r="T667" s="314"/>
    </row>
    <row r="668" spans="2:20" ht="18.75" customHeight="1" x14ac:dyDescent="0.2">
      <c r="B668" s="346"/>
      <c r="C668" s="335" t="s">
        <v>158</v>
      </c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74"/>
      <c r="P668" s="347">
        <f>SUM(D668:O668)</f>
        <v>0</v>
      </c>
      <c r="Q668" s="317"/>
      <c r="R668" s="388"/>
      <c r="S668" s="389"/>
      <c r="T668" s="314"/>
    </row>
    <row r="669" spans="2:20" ht="18.75" customHeight="1" x14ac:dyDescent="0.2">
      <c r="B669" s="346"/>
      <c r="C669" s="335" t="s">
        <v>159</v>
      </c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9"/>
      <c r="O669" s="75"/>
      <c r="P669" s="348">
        <f>SUM(D669:O669)</f>
        <v>0</v>
      </c>
      <c r="Q669" s="317"/>
      <c r="R669" s="388"/>
      <c r="S669" s="389"/>
      <c r="T669" s="314"/>
    </row>
    <row r="670" spans="2:20" s="334" customFormat="1" ht="18.75" customHeight="1" x14ac:dyDescent="0.2">
      <c r="B670" s="328"/>
      <c r="C670" s="317"/>
      <c r="D670" s="317"/>
      <c r="E670" s="317"/>
      <c r="F670" s="317"/>
      <c r="G670" s="317"/>
      <c r="H670" s="317"/>
      <c r="I670" s="317"/>
      <c r="J670" s="317"/>
      <c r="K670" s="317"/>
      <c r="L670" s="317"/>
      <c r="M670" s="317"/>
      <c r="N670" s="349" t="s">
        <v>160</v>
      </c>
      <c r="O670" s="349"/>
      <c r="P670" s="350">
        <f>ROUND(IF(P668*P669=0,0,P666/P668*P669),2)</f>
        <v>0</v>
      </c>
      <c r="Q670" s="330"/>
      <c r="R670" s="388"/>
      <c r="S670" s="389"/>
      <c r="T670" s="333"/>
    </row>
    <row r="671" spans="2:20" ht="30" customHeight="1" x14ac:dyDescent="0.2">
      <c r="B671" s="314"/>
      <c r="C671" s="317"/>
      <c r="D671" s="317"/>
      <c r="E671" s="317"/>
      <c r="F671" s="317"/>
      <c r="G671" s="317"/>
      <c r="H671" s="317"/>
      <c r="I671" s="317"/>
      <c r="J671" s="317"/>
      <c r="K671" s="317"/>
      <c r="L671" s="317"/>
      <c r="M671" s="317"/>
      <c r="N671" s="317"/>
      <c r="O671" s="317"/>
      <c r="P671" s="317"/>
      <c r="Q671" s="317"/>
      <c r="R671" s="317"/>
      <c r="S671" s="317"/>
      <c r="T671" s="314"/>
    </row>
    <row r="672" spans="2:20" ht="18.75" customHeight="1" x14ac:dyDescent="0.2">
      <c r="B672" s="318"/>
      <c r="C672" s="319" t="s">
        <v>124</v>
      </c>
      <c r="D672" s="382"/>
      <c r="E672" s="383"/>
      <c r="F672" s="383"/>
      <c r="G672" s="383"/>
      <c r="H672" s="383"/>
      <c r="I672" s="384"/>
      <c r="J672" s="317"/>
      <c r="K672" s="317"/>
      <c r="L672" s="320"/>
      <c r="M672" s="317"/>
      <c r="N672" s="317"/>
      <c r="O672" s="317"/>
      <c r="P672" s="321"/>
      <c r="Q672" s="317"/>
      <c r="R672" s="321"/>
      <c r="S672" s="321"/>
      <c r="T672" s="314"/>
    </row>
    <row r="673" spans="2:24" ht="18.75" customHeight="1" x14ac:dyDescent="0.2">
      <c r="B673" s="318"/>
      <c r="C673" s="322" t="s">
        <v>125</v>
      </c>
      <c r="D673" s="382"/>
      <c r="E673" s="383"/>
      <c r="F673" s="383"/>
      <c r="G673" s="383"/>
      <c r="H673" s="383"/>
      <c r="I673" s="384"/>
      <c r="J673" s="317"/>
      <c r="K673" s="320"/>
      <c r="L673" s="317"/>
      <c r="M673" s="317"/>
      <c r="N673" s="317"/>
      <c r="O673" s="317"/>
      <c r="P673" s="321"/>
      <c r="Q673" s="317"/>
      <c r="R673" s="321"/>
      <c r="S673" s="321"/>
      <c r="T673" s="314"/>
    </row>
    <row r="674" spans="2:24" ht="18.75" customHeight="1" x14ac:dyDescent="0.2">
      <c r="B674" s="318"/>
      <c r="C674" s="322" t="s">
        <v>7</v>
      </c>
      <c r="D674" s="382"/>
      <c r="E674" s="383"/>
      <c r="F674" s="383"/>
      <c r="G674" s="383"/>
      <c r="H674" s="383"/>
      <c r="I674" s="384"/>
      <c r="J674" s="317"/>
      <c r="K674" s="317"/>
      <c r="L674" s="320"/>
      <c r="M674" s="317"/>
      <c r="N674" s="317"/>
      <c r="O674" s="317"/>
      <c r="P674" s="321"/>
      <c r="Q674" s="317"/>
      <c r="R674" s="323" t="s">
        <v>126</v>
      </c>
      <c r="S674" s="324"/>
      <c r="T674" s="314"/>
    </row>
    <row r="675" spans="2:24" ht="18.75" customHeight="1" x14ac:dyDescent="0.2">
      <c r="B675" s="318"/>
      <c r="C675" s="322" t="s">
        <v>127</v>
      </c>
      <c r="D675" s="382"/>
      <c r="E675" s="383"/>
      <c r="F675" s="383"/>
      <c r="G675" s="383"/>
      <c r="H675" s="383"/>
      <c r="I675" s="384"/>
      <c r="J675" s="317"/>
      <c r="K675" s="317"/>
      <c r="L675" s="320"/>
      <c r="M675" s="317"/>
      <c r="N675" s="317"/>
      <c r="O675" s="317"/>
      <c r="P675" s="321"/>
      <c r="Q675" s="317"/>
      <c r="R675" s="325" t="s">
        <v>130</v>
      </c>
      <c r="S675" s="63"/>
      <c r="T675" s="314"/>
    </row>
    <row r="676" spans="2:24" ht="18.75" customHeight="1" x14ac:dyDescent="0.2">
      <c r="B676" s="318"/>
      <c r="C676" s="322" t="s">
        <v>131</v>
      </c>
      <c r="D676" s="382"/>
      <c r="E676" s="383"/>
      <c r="F676" s="383"/>
      <c r="G676" s="383"/>
      <c r="H676" s="383"/>
      <c r="I676" s="384"/>
      <c r="J676" s="317"/>
      <c r="K676" s="317"/>
      <c r="L676" s="320"/>
      <c r="M676" s="317"/>
      <c r="N676" s="317"/>
      <c r="O676" s="317"/>
      <c r="P676" s="321"/>
      <c r="Q676" s="317"/>
      <c r="R676" s="325" t="s">
        <v>132</v>
      </c>
      <c r="S676" s="63"/>
      <c r="T676" s="314"/>
    </row>
    <row r="677" spans="2:24" ht="18.75" customHeight="1" x14ac:dyDescent="0.2">
      <c r="B677" s="318"/>
      <c r="C677" s="322" t="s">
        <v>122</v>
      </c>
      <c r="D677" s="385"/>
      <c r="E677" s="386"/>
      <c r="F677" s="386"/>
      <c r="G677" s="386"/>
      <c r="H677" s="386"/>
      <c r="I677" s="387"/>
      <c r="J677" s="317"/>
      <c r="K677" s="320"/>
      <c r="L677" s="317"/>
      <c r="M677" s="317"/>
      <c r="N677" s="317"/>
      <c r="O677" s="317"/>
      <c r="P677" s="321"/>
      <c r="Q677" s="317"/>
      <c r="R677" s="326" t="s">
        <v>133</v>
      </c>
      <c r="S677" s="63"/>
      <c r="T677" s="314"/>
    </row>
    <row r="678" spans="2:24" ht="18.75" customHeight="1" x14ac:dyDescent="0.2">
      <c r="B678" s="327"/>
      <c r="C678" s="322" t="s">
        <v>134</v>
      </c>
      <c r="D678" s="379"/>
      <c r="E678" s="380"/>
      <c r="F678" s="380"/>
      <c r="G678" s="380"/>
      <c r="H678" s="380"/>
      <c r="I678" s="381"/>
      <c r="J678" s="317"/>
      <c r="K678" s="320"/>
      <c r="L678" s="317"/>
      <c r="M678" s="317"/>
      <c r="N678" s="317"/>
      <c r="O678" s="317"/>
      <c r="P678" s="321"/>
      <c r="Q678" s="317"/>
      <c r="R678" s="321"/>
      <c r="S678" s="321"/>
      <c r="T678" s="314"/>
    </row>
    <row r="679" spans="2:24" ht="12" customHeight="1" x14ac:dyDescent="0.2">
      <c r="B679" s="318"/>
      <c r="C679" s="317"/>
      <c r="D679" s="317"/>
      <c r="E679" s="317"/>
      <c r="F679" s="317"/>
      <c r="G679" s="317"/>
      <c r="H679" s="317"/>
      <c r="I679" s="317"/>
      <c r="J679" s="317"/>
      <c r="K679" s="317"/>
      <c r="L679" s="317"/>
      <c r="M679" s="317"/>
      <c r="N679" s="317"/>
      <c r="O679" s="317"/>
      <c r="P679" s="317"/>
      <c r="Q679" s="317"/>
      <c r="R679" s="317"/>
      <c r="S679" s="317"/>
      <c r="T679" s="314"/>
    </row>
    <row r="680" spans="2:24" s="334" customFormat="1" ht="18.75" customHeight="1" x14ac:dyDescent="0.2">
      <c r="B680" s="328"/>
      <c r="C680" s="322" t="s">
        <v>128</v>
      </c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70"/>
      <c r="P680" s="329" t="s">
        <v>129</v>
      </c>
      <c r="Q680" s="330"/>
      <c r="R680" s="331" t="s">
        <v>135</v>
      </c>
      <c r="S680" s="332"/>
      <c r="T680" s="333"/>
      <c r="V680" s="315"/>
      <c r="W680" s="315"/>
      <c r="X680" s="315"/>
    </row>
    <row r="681" spans="2:24" ht="6" customHeight="1" x14ac:dyDescent="0.2">
      <c r="B681" s="318"/>
      <c r="C681" s="317"/>
      <c r="D681" s="317"/>
      <c r="E681" s="317"/>
      <c r="F681" s="317"/>
      <c r="G681" s="317"/>
      <c r="H681" s="317"/>
      <c r="I681" s="317"/>
      <c r="J681" s="317"/>
      <c r="K681" s="317"/>
      <c r="L681" s="317"/>
      <c r="M681" s="317"/>
      <c r="N681" s="317"/>
      <c r="O681" s="317"/>
      <c r="P681" s="317"/>
      <c r="Q681" s="317"/>
      <c r="R681" s="317"/>
      <c r="S681" s="317"/>
      <c r="T681" s="314"/>
    </row>
    <row r="682" spans="2:24" ht="18.75" customHeight="1" x14ac:dyDescent="0.2">
      <c r="B682" s="318"/>
      <c r="C682" s="335" t="s">
        <v>136</v>
      </c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71"/>
      <c r="P682" s="336">
        <f>SUM(D682:O682)</f>
        <v>0</v>
      </c>
      <c r="Q682" s="317"/>
      <c r="R682" s="388"/>
      <c r="S682" s="389"/>
      <c r="T682" s="314"/>
    </row>
    <row r="683" spans="2:24" ht="18.75" customHeight="1" x14ac:dyDescent="0.2">
      <c r="B683" s="318"/>
      <c r="C683" s="335" t="s">
        <v>137</v>
      </c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1"/>
      <c r="P683" s="336">
        <f>SUM(D683:O683)</f>
        <v>0</v>
      </c>
      <c r="Q683" s="317"/>
      <c r="R683" s="388"/>
      <c r="S683" s="389"/>
      <c r="T683" s="314"/>
    </row>
    <row r="684" spans="2:24" ht="18.75" customHeight="1" x14ac:dyDescent="0.2">
      <c r="B684" s="318"/>
      <c r="C684" s="131" t="s">
        <v>138</v>
      </c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71"/>
      <c r="P684" s="336">
        <f>SUM(D684:O684)</f>
        <v>0</v>
      </c>
      <c r="Q684" s="317"/>
      <c r="R684" s="388"/>
      <c r="S684" s="389"/>
      <c r="T684" s="314"/>
    </row>
    <row r="685" spans="2:24" ht="18.75" customHeight="1" x14ac:dyDescent="0.2">
      <c r="B685" s="318"/>
      <c r="C685" s="92" t="s">
        <v>139</v>
      </c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71"/>
      <c r="P685" s="336">
        <f>SUM(D685:O685)</f>
        <v>0</v>
      </c>
      <c r="Q685" s="317"/>
      <c r="R685" s="388"/>
      <c r="S685" s="389"/>
      <c r="T685" s="314"/>
    </row>
    <row r="686" spans="2:24" ht="18.75" customHeight="1" x14ac:dyDescent="0.2">
      <c r="B686" s="318"/>
      <c r="C686" s="92" t="s">
        <v>140</v>
      </c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71"/>
      <c r="P686" s="336">
        <f>SUM(D686:O686)</f>
        <v>0</v>
      </c>
      <c r="Q686" s="317"/>
      <c r="R686" s="388"/>
      <c r="S686" s="389"/>
      <c r="T686" s="314"/>
    </row>
    <row r="687" spans="2:24" ht="18.75" customHeight="1" x14ac:dyDescent="0.2">
      <c r="B687" s="318"/>
      <c r="C687" s="92" t="s">
        <v>141</v>
      </c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71"/>
      <c r="P687" s="336">
        <f>SUM(D687:O687)</f>
        <v>0</v>
      </c>
      <c r="Q687" s="317"/>
      <c r="R687" s="388"/>
      <c r="S687" s="389"/>
      <c r="T687" s="314"/>
    </row>
    <row r="688" spans="2:24" ht="18.75" customHeight="1" x14ac:dyDescent="0.2">
      <c r="B688" s="318"/>
      <c r="C688" s="92" t="s">
        <v>142</v>
      </c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71"/>
      <c r="P688" s="336">
        <f>SUM(D688:O688)</f>
        <v>0</v>
      </c>
      <c r="Q688" s="317"/>
      <c r="R688" s="388"/>
      <c r="S688" s="389"/>
      <c r="T688" s="314"/>
    </row>
    <row r="689" spans="2:20" ht="18.75" customHeight="1" x14ac:dyDescent="0.2">
      <c r="B689" s="318"/>
      <c r="C689" s="92" t="s">
        <v>143</v>
      </c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71"/>
      <c r="P689" s="336">
        <f>SUM(D689:O689)</f>
        <v>0</v>
      </c>
      <c r="Q689" s="317"/>
      <c r="R689" s="388"/>
      <c r="S689" s="389"/>
      <c r="T689" s="314"/>
    </row>
    <row r="690" spans="2:20" ht="18.75" customHeight="1" x14ac:dyDescent="0.2">
      <c r="B690" s="318"/>
      <c r="C690" s="92" t="s">
        <v>144</v>
      </c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71"/>
      <c r="P690" s="336">
        <f>SUM(D690:O690)</f>
        <v>0</v>
      </c>
      <c r="Q690" s="317"/>
      <c r="R690" s="388"/>
      <c r="S690" s="389"/>
      <c r="T690" s="314"/>
    </row>
    <row r="691" spans="2:20" ht="18.75" customHeight="1" x14ac:dyDescent="0.2">
      <c r="B691" s="318"/>
      <c r="C691" s="92" t="s">
        <v>145</v>
      </c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71"/>
      <c r="P691" s="336">
        <f>SUM(D691:O691)</f>
        <v>0</v>
      </c>
      <c r="Q691" s="317"/>
      <c r="R691" s="388"/>
      <c r="S691" s="389"/>
      <c r="T691" s="314"/>
    </row>
    <row r="692" spans="2:20" ht="18.75" customHeight="1" x14ac:dyDescent="0.2">
      <c r="B692" s="318"/>
      <c r="C692" s="322" t="s">
        <v>146</v>
      </c>
      <c r="D692" s="337">
        <f t="shared" ref="D692:O692" si="51">SUBTOTAL(9,D682:D691)</f>
        <v>0</v>
      </c>
      <c r="E692" s="337">
        <f t="shared" si="51"/>
        <v>0</v>
      </c>
      <c r="F692" s="337">
        <f t="shared" si="51"/>
        <v>0</v>
      </c>
      <c r="G692" s="337">
        <f t="shared" si="51"/>
        <v>0</v>
      </c>
      <c r="H692" s="337">
        <f t="shared" si="51"/>
        <v>0</v>
      </c>
      <c r="I692" s="337">
        <f t="shared" si="51"/>
        <v>0</v>
      </c>
      <c r="J692" s="337">
        <f t="shared" si="51"/>
        <v>0</v>
      </c>
      <c r="K692" s="337">
        <f t="shared" si="51"/>
        <v>0</v>
      </c>
      <c r="L692" s="337">
        <f t="shared" si="51"/>
        <v>0</v>
      </c>
      <c r="M692" s="337">
        <f t="shared" si="51"/>
        <v>0</v>
      </c>
      <c r="N692" s="337">
        <f t="shared" si="51"/>
        <v>0</v>
      </c>
      <c r="O692" s="338">
        <f t="shared" si="51"/>
        <v>0</v>
      </c>
      <c r="P692" s="336">
        <f>SUM(D692:O692)</f>
        <v>0</v>
      </c>
      <c r="Q692" s="317"/>
      <c r="R692" s="388"/>
      <c r="S692" s="389"/>
      <c r="T692" s="314"/>
    </row>
    <row r="693" spans="2:20" ht="18.75" customHeight="1" x14ac:dyDescent="0.2">
      <c r="B693" s="318"/>
      <c r="C693" s="339" t="s">
        <v>147</v>
      </c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72"/>
      <c r="P693" s="336">
        <f>SUM(D693:O693)</f>
        <v>0</v>
      </c>
      <c r="Q693" s="317"/>
      <c r="R693" s="388"/>
      <c r="S693" s="389"/>
      <c r="T693" s="314"/>
    </row>
    <row r="694" spans="2:20" ht="18.75" customHeight="1" x14ac:dyDescent="0.2">
      <c r="B694" s="318"/>
      <c r="C694" s="339" t="s">
        <v>148</v>
      </c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72"/>
      <c r="P694" s="336">
        <f>SUM(D694:O694)</f>
        <v>0</v>
      </c>
      <c r="Q694" s="317"/>
      <c r="R694" s="388"/>
      <c r="S694" s="389"/>
      <c r="T694" s="314"/>
    </row>
    <row r="695" spans="2:20" ht="18.75" customHeight="1" x14ac:dyDescent="0.2">
      <c r="B695" s="318"/>
      <c r="C695" s="322" t="s">
        <v>149</v>
      </c>
      <c r="D695" s="337">
        <f t="shared" ref="D695:O695" si="52">SUBTOTAL(9,D693:D694)</f>
        <v>0</v>
      </c>
      <c r="E695" s="337">
        <f t="shared" si="52"/>
        <v>0</v>
      </c>
      <c r="F695" s="337">
        <f t="shared" si="52"/>
        <v>0</v>
      </c>
      <c r="G695" s="337">
        <f t="shared" si="52"/>
        <v>0</v>
      </c>
      <c r="H695" s="337">
        <f t="shared" si="52"/>
        <v>0</v>
      </c>
      <c r="I695" s="337">
        <f t="shared" si="52"/>
        <v>0</v>
      </c>
      <c r="J695" s="337">
        <f t="shared" si="52"/>
        <v>0</v>
      </c>
      <c r="K695" s="337">
        <f t="shared" si="52"/>
        <v>0</v>
      </c>
      <c r="L695" s="337">
        <f t="shared" si="52"/>
        <v>0</v>
      </c>
      <c r="M695" s="337">
        <f t="shared" si="52"/>
        <v>0</v>
      </c>
      <c r="N695" s="337">
        <f t="shared" si="52"/>
        <v>0</v>
      </c>
      <c r="O695" s="338">
        <f t="shared" si="52"/>
        <v>0</v>
      </c>
      <c r="P695" s="336">
        <f>SUM(D695:O695)</f>
        <v>0</v>
      </c>
      <c r="Q695" s="317"/>
      <c r="R695" s="388"/>
      <c r="S695" s="389"/>
      <c r="T695" s="314"/>
    </row>
    <row r="696" spans="2:20" ht="18.75" customHeight="1" x14ac:dyDescent="0.2">
      <c r="B696" s="318"/>
      <c r="C696" s="339" t="s">
        <v>150</v>
      </c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72"/>
      <c r="P696" s="336">
        <f>SUM(D696:O696)</f>
        <v>0</v>
      </c>
      <c r="Q696" s="317"/>
      <c r="R696" s="388"/>
      <c r="S696" s="389"/>
      <c r="T696" s="314"/>
    </row>
    <row r="697" spans="2:20" ht="18.75" customHeight="1" x14ac:dyDescent="0.2">
      <c r="B697" s="318"/>
      <c r="C697" s="339" t="s">
        <v>151</v>
      </c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72"/>
      <c r="P697" s="336">
        <f>SUM(D697:O697)</f>
        <v>0</v>
      </c>
      <c r="Q697" s="317"/>
      <c r="R697" s="388"/>
      <c r="S697" s="389"/>
      <c r="T697" s="314"/>
    </row>
    <row r="698" spans="2:20" ht="18.75" customHeight="1" x14ac:dyDescent="0.2">
      <c r="B698" s="318"/>
      <c r="C698" s="339" t="s">
        <v>152</v>
      </c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72"/>
      <c r="P698" s="336">
        <f>SUM(D698:O698)</f>
        <v>0</v>
      </c>
      <c r="Q698" s="317"/>
      <c r="R698" s="388"/>
      <c r="S698" s="389"/>
      <c r="T698" s="314"/>
    </row>
    <row r="699" spans="2:20" ht="18.75" customHeight="1" x14ac:dyDescent="0.2">
      <c r="B699" s="318"/>
      <c r="C699" s="339" t="s">
        <v>153</v>
      </c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72"/>
      <c r="P699" s="336">
        <f>SUM(D699:O699)</f>
        <v>0</v>
      </c>
      <c r="Q699" s="317"/>
      <c r="R699" s="388"/>
      <c r="S699" s="389"/>
      <c r="T699" s="314"/>
    </row>
    <row r="700" spans="2:20" ht="18.75" customHeight="1" x14ac:dyDescent="0.2">
      <c r="B700" s="318"/>
      <c r="C700" s="335" t="s">
        <v>154</v>
      </c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71"/>
      <c r="P700" s="336">
        <f>SUM(D700:O700)</f>
        <v>0</v>
      </c>
      <c r="Q700" s="317"/>
      <c r="R700" s="388"/>
      <c r="S700" s="389"/>
      <c r="T700" s="314"/>
    </row>
    <row r="701" spans="2:20" ht="18.75" customHeight="1" x14ac:dyDescent="0.2">
      <c r="B701" s="318"/>
      <c r="C701" s="97" t="s">
        <v>155</v>
      </c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71"/>
      <c r="P701" s="336">
        <f>SUM(D701:O701)</f>
        <v>0</v>
      </c>
      <c r="Q701" s="317"/>
      <c r="R701" s="388"/>
      <c r="S701" s="389"/>
      <c r="T701" s="314"/>
    </row>
    <row r="702" spans="2:20" ht="18.75" customHeight="1" x14ac:dyDescent="0.2">
      <c r="B702" s="318"/>
      <c r="C702" s="98" t="s">
        <v>156</v>
      </c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73"/>
      <c r="P702" s="340">
        <f>SUM(D702:O702)</f>
        <v>0</v>
      </c>
      <c r="Q702" s="317"/>
      <c r="R702" s="388"/>
      <c r="S702" s="389"/>
      <c r="T702" s="314"/>
    </row>
    <row r="703" spans="2:20" ht="18.75" customHeight="1" x14ac:dyDescent="0.2">
      <c r="B703" s="318"/>
      <c r="C703" s="341" t="s">
        <v>157</v>
      </c>
      <c r="D703" s="342">
        <f t="shared" ref="D703:O703" si="53">SUBTOTAL(9,D682:D702)</f>
        <v>0</v>
      </c>
      <c r="E703" s="342">
        <f t="shared" si="53"/>
        <v>0</v>
      </c>
      <c r="F703" s="342">
        <f t="shared" si="53"/>
        <v>0</v>
      </c>
      <c r="G703" s="342">
        <f t="shared" si="53"/>
        <v>0</v>
      </c>
      <c r="H703" s="342">
        <f t="shared" si="53"/>
        <v>0</v>
      </c>
      <c r="I703" s="342">
        <f t="shared" si="53"/>
        <v>0</v>
      </c>
      <c r="J703" s="342">
        <f t="shared" si="53"/>
        <v>0</v>
      </c>
      <c r="K703" s="342">
        <f t="shared" si="53"/>
        <v>0</v>
      </c>
      <c r="L703" s="342">
        <f t="shared" si="53"/>
        <v>0</v>
      </c>
      <c r="M703" s="342">
        <f t="shared" si="53"/>
        <v>0</v>
      </c>
      <c r="N703" s="342">
        <f t="shared" si="53"/>
        <v>0</v>
      </c>
      <c r="O703" s="343">
        <f t="shared" si="53"/>
        <v>0</v>
      </c>
      <c r="P703" s="344">
        <f>SUM(D703:O703)</f>
        <v>0</v>
      </c>
      <c r="Q703" s="317"/>
      <c r="R703" s="150"/>
      <c r="S703" s="151"/>
      <c r="T703" s="314"/>
    </row>
    <row r="704" spans="2:20" ht="6" customHeight="1" x14ac:dyDescent="0.2">
      <c r="B704" s="318"/>
      <c r="C704" s="317"/>
      <c r="D704" s="317"/>
      <c r="E704" s="317"/>
      <c r="F704" s="317"/>
      <c r="G704" s="317"/>
      <c r="H704" s="317"/>
      <c r="I704" s="317"/>
      <c r="J704" s="317"/>
      <c r="K704" s="317"/>
      <c r="L704" s="317"/>
      <c r="M704" s="317"/>
      <c r="N704" s="317"/>
      <c r="O704" s="317"/>
      <c r="P704" s="317"/>
      <c r="Q704" s="317"/>
      <c r="R704" s="345"/>
      <c r="S704" s="345"/>
      <c r="T704" s="314"/>
    </row>
    <row r="705" spans="2:24" ht="18.75" customHeight="1" x14ac:dyDescent="0.2">
      <c r="B705" s="346"/>
      <c r="C705" s="335" t="s">
        <v>158</v>
      </c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74"/>
      <c r="P705" s="347">
        <f>SUM(D705:O705)</f>
        <v>0</v>
      </c>
      <c r="Q705" s="317"/>
      <c r="R705" s="388"/>
      <c r="S705" s="389"/>
      <c r="T705" s="314"/>
    </row>
    <row r="706" spans="2:24" ht="18.75" customHeight="1" x14ac:dyDescent="0.2">
      <c r="B706" s="346"/>
      <c r="C706" s="335" t="s">
        <v>159</v>
      </c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9"/>
      <c r="O706" s="75"/>
      <c r="P706" s="348">
        <f>SUM(D706:O706)</f>
        <v>0</v>
      </c>
      <c r="Q706" s="317"/>
      <c r="R706" s="388"/>
      <c r="S706" s="389"/>
      <c r="T706" s="314"/>
    </row>
    <row r="707" spans="2:24" s="334" customFormat="1" ht="18.75" customHeight="1" x14ac:dyDescent="0.2">
      <c r="B707" s="328"/>
      <c r="C707" s="317"/>
      <c r="D707" s="317"/>
      <c r="E707" s="317"/>
      <c r="F707" s="317"/>
      <c r="G707" s="317"/>
      <c r="H707" s="317"/>
      <c r="I707" s="317"/>
      <c r="J707" s="317"/>
      <c r="K707" s="317"/>
      <c r="L707" s="317"/>
      <c r="M707" s="317"/>
      <c r="N707" s="349" t="s">
        <v>160</v>
      </c>
      <c r="O707" s="349"/>
      <c r="P707" s="350">
        <f>ROUND(IF(P705*P706=0,0,P703/P705*P706),2)</f>
        <v>0</v>
      </c>
      <c r="Q707" s="330"/>
      <c r="R707" s="388"/>
      <c r="S707" s="389"/>
      <c r="T707" s="333"/>
    </row>
    <row r="708" spans="2:24" ht="30" customHeight="1" x14ac:dyDescent="0.2">
      <c r="B708" s="314"/>
      <c r="C708" s="317"/>
      <c r="D708" s="317"/>
      <c r="E708" s="317"/>
      <c r="F708" s="317"/>
      <c r="G708" s="317"/>
      <c r="H708" s="317"/>
      <c r="I708" s="317"/>
      <c r="J708" s="317"/>
      <c r="K708" s="317"/>
      <c r="L708" s="317"/>
      <c r="M708" s="317"/>
      <c r="N708" s="317"/>
      <c r="O708" s="317"/>
      <c r="P708" s="317"/>
      <c r="Q708" s="317"/>
      <c r="R708" s="317"/>
      <c r="S708" s="317"/>
      <c r="T708" s="314"/>
    </row>
    <row r="709" spans="2:24" ht="18.75" customHeight="1" x14ac:dyDescent="0.2">
      <c r="B709" s="318"/>
      <c r="C709" s="319" t="s">
        <v>124</v>
      </c>
      <c r="D709" s="382"/>
      <c r="E709" s="383"/>
      <c r="F709" s="383"/>
      <c r="G709" s="383"/>
      <c r="H709" s="383"/>
      <c r="I709" s="384"/>
      <c r="J709" s="317"/>
      <c r="K709" s="317"/>
      <c r="L709" s="320"/>
      <c r="M709" s="317"/>
      <c r="N709" s="317"/>
      <c r="O709" s="317"/>
      <c r="P709" s="321"/>
      <c r="Q709" s="317"/>
      <c r="R709" s="321"/>
      <c r="S709" s="321"/>
      <c r="T709" s="314"/>
    </row>
    <row r="710" spans="2:24" ht="18.75" customHeight="1" x14ac:dyDescent="0.2">
      <c r="B710" s="318"/>
      <c r="C710" s="322" t="s">
        <v>125</v>
      </c>
      <c r="D710" s="382"/>
      <c r="E710" s="383"/>
      <c r="F710" s="383"/>
      <c r="G710" s="383"/>
      <c r="H710" s="383"/>
      <c r="I710" s="384"/>
      <c r="J710" s="317"/>
      <c r="K710" s="320"/>
      <c r="L710" s="317"/>
      <c r="M710" s="317"/>
      <c r="N710" s="317"/>
      <c r="O710" s="317"/>
      <c r="P710" s="321"/>
      <c r="Q710" s="317"/>
      <c r="R710" s="321"/>
      <c r="S710" s="321"/>
      <c r="T710" s="314"/>
    </row>
    <row r="711" spans="2:24" ht="18.75" customHeight="1" x14ac:dyDescent="0.2">
      <c r="B711" s="318"/>
      <c r="C711" s="322" t="s">
        <v>7</v>
      </c>
      <c r="D711" s="382"/>
      <c r="E711" s="383"/>
      <c r="F711" s="383"/>
      <c r="G711" s="383"/>
      <c r="H711" s="383"/>
      <c r="I711" s="384"/>
      <c r="J711" s="317"/>
      <c r="K711" s="317"/>
      <c r="L711" s="320"/>
      <c r="M711" s="317"/>
      <c r="N711" s="317"/>
      <c r="O711" s="317"/>
      <c r="P711" s="321"/>
      <c r="Q711" s="317"/>
      <c r="R711" s="323" t="s">
        <v>126</v>
      </c>
      <c r="S711" s="324"/>
      <c r="T711" s="314"/>
    </row>
    <row r="712" spans="2:24" ht="18.75" customHeight="1" x14ac:dyDescent="0.2">
      <c r="B712" s="318"/>
      <c r="C712" s="322" t="s">
        <v>127</v>
      </c>
      <c r="D712" s="382"/>
      <c r="E712" s="383"/>
      <c r="F712" s="383"/>
      <c r="G712" s="383"/>
      <c r="H712" s="383"/>
      <c r="I712" s="384"/>
      <c r="J712" s="317"/>
      <c r="K712" s="317"/>
      <c r="L712" s="320"/>
      <c r="M712" s="317"/>
      <c r="N712" s="317"/>
      <c r="O712" s="317"/>
      <c r="P712" s="321"/>
      <c r="Q712" s="317"/>
      <c r="R712" s="325" t="s">
        <v>130</v>
      </c>
      <c r="S712" s="63"/>
      <c r="T712" s="314"/>
    </row>
    <row r="713" spans="2:24" ht="18.75" customHeight="1" x14ac:dyDescent="0.2">
      <c r="B713" s="318"/>
      <c r="C713" s="322" t="s">
        <v>131</v>
      </c>
      <c r="D713" s="382"/>
      <c r="E713" s="383"/>
      <c r="F713" s="383"/>
      <c r="G713" s="383"/>
      <c r="H713" s="383"/>
      <c r="I713" s="384"/>
      <c r="J713" s="317"/>
      <c r="K713" s="317"/>
      <c r="L713" s="320"/>
      <c r="M713" s="317"/>
      <c r="N713" s="317"/>
      <c r="O713" s="317"/>
      <c r="P713" s="321"/>
      <c r="Q713" s="317"/>
      <c r="R713" s="325" t="s">
        <v>132</v>
      </c>
      <c r="S713" s="63"/>
      <c r="T713" s="314"/>
    </row>
    <row r="714" spans="2:24" ht="18.75" customHeight="1" x14ac:dyDescent="0.2">
      <c r="B714" s="318"/>
      <c r="C714" s="322" t="s">
        <v>122</v>
      </c>
      <c r="D714" s="385"/>
      <c r="E714" s="386"/>
      <c r="F714" s="386"/>
      <c r="G714" s="386"/>
      <c r="H714" s="386"/>
      <c r="I714" s="387"/>
      <c r="J714" s="317"/>
      <c r="K714" s="320"/>
      <c r="L714" s="317"/>
      <c r="M714" s="317"/>
      <c r="N714" s="317"/>
      <c r="O714" s="317"/>
      <c r="P714" s="321"/>
      <c r="Q714" s="317"/>
      <c r="R714" s="326" t="s">
        <v>133</v>
      </c>
      <c r="S714" s="63"/>
      <c r="T714" s="314"/>
    </row>
    <row r="715" spans="2:24" ht="18.75" customHeight="1" x14ac:dyDescent="0.2">
      <c r="B715" s="327"/>
      <c r="C715" s="322" t="s">
        <v>134</v>
      </c>
      <c r="D715" s="379"/>
      <c r="E715" s="380"/>
      <c r="F715" s="380"/>
      <c r="G715" s="380"/>
      <c r="H715" s="380"/>
      <c r="I715" s="381"/>
      <c r="J715" s="317"/>
      <c r="K715" s="320"/>
      <c r="L715" s="317"/>
      <c r="M715" s="317"/>
      <c r="N715" s="317"/>
      <c r="O715" s="317"/>
      <c r="P715" s="321"/>
      <c r="Q715" s="317"/>
      <c r="R715" s="321"/>
      <c r="S715" s="321"/>
      <c r="T715" s="314"/>
    </row>
    <row r="716" spans="2:24" ht="12" customHeight="1" x14ac:dyDescent="0.2">
      <c r="B716" s="318"/>
      <c r="C716" s="317"/>
      <c r="D716" s="317"/>
      <c r="E716" s="317"/>
      <c r="F716" s="317"/>
      <c r="G716" s="317"/>
      <c r="H716" s="317"/>
      <c r="I716" s="317"/>
      <c r="J716" s="317"/>
      <c r="K716" s="317"/>
      <c r="L716" s="317"/>
      <c r="M716" s="317"/>
      <c r="N716" s="317"/>
      <c r="O716" s="317"/>
      <c r="P716" s="317"/>
      <c r="Q716" s="317"/>
      <c r="R716" s="317"/>
      <c r="S716" s="317"/>
      <c r="T716" s="314"/>
    </row>
    <row r="717" spans="2:24" s="334" customFormat="1" ht="18.75" customHeight="1" x14ac:dyDescent="0.2">
      <c r="B717" s="328"/>
      <c r="C717" s="322" t="s">
        <v>128</v>
      </c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70"/>
      <c r="P717" s="329" t="s">
        <v>129</v>
      </c>
      <c r="Q717" s="330"/>
      <c r="R717" s="331" t="s">
        <v>135</v>
      </c>
      <c r="S717" s="332"/>
      <c r="T717" s="333"/>
      <c r="V717" s="315"/>
      <c r="W717" s="315"/>
      <c r="X717" s="315"/>
    </row>
    <row r="718" spans="2:24" ht="6" customHeight="1" x14ac:dyDescent="0.2">
      <c r="B718" s="318"/>
      <c r="C718" s="317"/>
      <c r="D718" s="317"/>
      <c r="E718" s="317"/>
      <c r="F718" s="317"/>
      <c r="G718" s="317"/>
      <c r="H718" s="317"/>
      <c r="I718" s="317"/>
      <c r="J718" s="317"/>
      <c r="K718" s="317"/>
      <c r="L718" s="317"/>
      <c r="M718" s="317"/>
      <c r="N718" s="317"/>
      <c r="O718" s="317"/>
      <c r="P718" s="317"/>
      <c r="Q718" s="317"/>
      <c r="R718" s="317"/>
      <c r="S718" s="317"/>
      <c r="T718" s="314"/>
    </row>
    <row r="719" spans="2:24" ht="18.75" customHeight="1" x14ac:dyDescent="0.2">
      <c r="B719" s="318"/>
      <c r="C719" s="335" t="s">
        <v>136</v>
      </c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71"/>
      <c r="P719" s="336">
        <f>SUM(D719:O719)</f>
        <v>0</v>
      </c>
      <c r="Q719" s="317"/>
      <c r="R719" s="388"/>
      <c r="S719" s="389"/>
      <c r="T719" s="314"/>
    </row>
    <row r="720" spans="2:24" ht="18.75" customHeight="1" x14ac:dyDescent="0.2">
      <c r="B720" s="318"/>
      <c r="C720" s="335" t="s">
        <v>137</v>
      </c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1"/>
      <c r="P720" s="336">
        <f>SUM(D720:O720)</f>
        <v>0</v>
      </c>
      <c r="Q720" s="317"/>
      <c r="R720" s="388"/>
      <c r="S720" s="389"/>
      <c r="T720" s="314"/>
    </row>
    <row r="721" spans="2:20" ht="18.75" customHeight="1" x14ac:dyDescent="0.2">
      <c r="B721" s="318"/>
      <c r="C721" s="131" t="s">
        <v>138</v>
      </c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71"/>
      <c r="P721" s="336">
        <f>SUM(D721:O721)</f>
        <v>0</v>
      </c>
      <c r="Q721" s="317"/>
      <c r="R721" s="388"/>
      <c r="S721" s="389"/>
      <c r="T721" s="314"/>
    </row>
    <row r="722" spans="2:20" ht="18.75" customHeight="1" x14ac:dyDescent="0.2">
      <c r="B722" s="318"/>
      <c r="C722" s="92" t="s">
        <v>139</v>
      </c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71"/>
      <c r="P722" s="336">
        <f>SUM(D722:O722)</f>
        <v>0</v>
      </c>
      <c r="Q722" s="317"/>
      <c r="R722" s="388"/>
      <c r="S722" s="389"/>
      <c r="T722" s="314"/>
    </row>
    <row r="723" spans="2:20" ht="18.75" customHeight="1" x14ac:dyDescent="0.2">
      <c r="B723" s="318"/>
      <c r="C723" s="92" t="s">
        <v>140</v>
      </c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71"/>
      <c r="P723" s="336">
        <f>SUM(D723:O723)</f>
        <v>0</v>
      </c>
      <c r="Q723" s="317"/>
      <c r="R723" s="388"/>
      <c r="S723" s="389"/>
      <c r="T723" s="314"/>
    </row>
    <row r="724" spans="2:20" ht="18.75" customHeight="1" x14ac:dyDescent="0.2">
      <c r="B724" s="318"/>
      <c r="C724" s="92" t="s">
        <v>141</v>
      </c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71"/>
      <c r="P724" s="336">
        <f>SUM(D724:O724)</f>
        <v>0</v>
      </c>
      <c r="Q724" s="317"/>
      <c r="R724" s="388"/>
      <c r="S724" s="389"/>
      <c r="T724" s="314"/>
    </row>
    <row r="725" spans="2:20" ht="18.75" customHeight="1" x14ac:dyDescent="0.2">
      <c r="B725" s="318"/>
      <c r="C725" s="92" t="s">
        <v>142</v>
      </c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71"/>
      <c r="P725" s="336">
        <f>SUM(D725:O725)</f>
        <v>0</v>
      </c>
      <c r="Q725" s="317"/>
      <c r="R725" s="388"/>
      <c r="S725" s="389"/>
      <c r="T725" s="314"/>
    </row>
    <row r="726" spans="2:20" ht="18.75" customHeight="1" x14ac:dyDescent="0.2">
      <c r="B726" s="318"/>
      <c r="C726" s="92" t="s">
        <v>143</v>
      </c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71"/>
      <c r="P726" s="336">
        <f>SUM(D726:O726)</f>
        <v>0</v>
      </c>
      <c r="Q726" s="317"/>
      <c r="R726" s="388"/>
      <c r="S726" s="389"/>
      <c r="T726" s="314"/>
    </row>
    <row r="727" spans="2:20" ht="18.75" customHeight="1" x14ac:dyDescent="0.2">
      <c r="B727" s="318"/>
      <c r="C727" s="92" t="s">
        <v>144</v>
      </c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71"/>
      <c r="P727" s="336">
        <f>SUM(D727:O727)</f>
        <v>0</v>
      </c>
      <c r="Q727" s="317"/>
      <c r="R727" s="388"/>
      <c r="S727" s="389"/>
      <c r="T727" s="314"/>
    </row>
    <row r="728" spans="2:20" ht="18.75" customHeight="1" x14ac:dyDescent="0.2">
      <c r="B728" s="318"/>
      <c r="C728" s="92" t="s">
        <v>145</v>
      </c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71"/>
      <c r="P728" s="336">
        <f>SUM(D728:O728)</f>
        <v>0</v>
      </c>
      <c r="Q728" s="317"/>
      <c r="R728" s="388"/>
      <c r="S728" s="389"/>
      <c r="T728" s="314"/>
    </row>
    <row r="729" spans="2:20" ht="18.75" customHeight="1" x14ac:dyDescent="0.2">
      <c r="B729" s="318"/>
      <c r="C729" s="322" t="s">
        <v>146</v>
      </c>
      <c r="D729" s="337">
        <f t="shared" ref="D729:O729" si="54">SUBTOTAL(9,D719:D728)</f>
        <v>0</v>
      </c>
      <c r="E729" s="337">
        <f t="shared" si="54"/>
        <v>0</v>
      </c>
      <c r="F729" s="337">
        <f t="shared" si="54"/>
        <v>0</v>
      </c>
      <c r="G729" s="337">
        <f t="shared" si="54"/>
        <v>0</v>
      </c>
      <c r="H729" s="337">
        <f t="shared" si="54"/>
        <v>0</v>
      </c>
      <c r="I729" s="337">
        <f t="shared" si="54"/>
        <v>0</v>
      </c>
      <c r="J729" s="337">
        <f t="shared" si="54"/>
        <v>0</v>
      </c>
      <c r="K729" s="337">
        <f t="shared" si="54"/>
        <v>0</v>
      </c>
      <c r="L729" s="337">
        <f t="shared" si="54"/>
        <v>0</v>
      </c>
      <c r="M729" s="337">
        <f t="shared" si="54"/>
        <v>0</v>
      </c>
      <c r="N729" s="337">
        <f t="shared" si="54"/>
        <v>0</v>
      </c>
      <c r="O729" s="338">
        <f t="shared" si="54"/>
        <v>0</v>
      </c>
      <c r="P729" s="336">
        <f>SUM(D729:O729)</f>
        <v>0</v>
      </c>
      <c r="Q729" s="317"/>
      <c r="R729" s="388"/>
      <c r="S729" s="389"/>
      <c r="T729" s="314"/>
    </row>
    <row r="730" spans="2:20" ht="18.75" customHeight="1" x14ac:dyDescent="0.2">
      <c r="B730" s="318"/>
      <c r="C730" s="339" t="s">
        <v>147</v>
      </c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72"/>
      <c r="P730" s="336">
        <f>SUM(D730:O730)</f>
        <v>0</v>
      </c>
      <c r="Q730" s="317"/>
      <c r="R730" s="388"/>
      <c r="S730" s="389"/>
      <c r="T730" s="314"/>
    </row>
    <row r="731" spans="2:20" ht="18.75" customHeight="1" x14ac:dyDescent="0.2">
      <c r="B731" s="318"/>
      <c r="C731" s="339" t="s">
        <v>148</v>
      </c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72"/>
      <c r="P731" s="336">
        <f>SUM(D731:O731)</f>
        <v>0</v>
      </c>
      <c r="Q731" s="317"/>
      <c r="R731" s="388"/>
      <c r="S731" s="389"/>
      <c r="T731" s="314"/>
    </row>
    <row r="732" spans="2:20" ht="18.75" customHeight="1" x14ac:dyDescent="0.2">
      <c r="B732" s="318"/>
      <c r="C732" s="322" t="s">
        <v>149</v>
      </c>
      <c r="D732" s="337">
        <f t="shared" ref="D732:O732" si="55">SUBTOTAL(9,D730:D731)</f>
        <v>0</v>
      </c>
      <c r="E732" s="337">
        <f t="shared" si="55"/>
        <v>0</v>
      </c>
      <c r="F732" s="337">
        <f t="shared" si="55"/>
        <v>0</v>
      </c>
      <c r="G732" s="337">
        <f t="shared" si="55"/>
        <v>0</v>
      </c>
      <c r="H732" s="337">
        <f t="shared" si="55"/>
        <v>0</v>
      </c>
      <c r="I732" s="337">
        <f t="shared" si="55"/>
        <v>0</v>
      </c>
      <c r="J732" s="337">
        <f t="shared" si="55"/>
        <v>0</v>
      </c>
      <c r="K732" s="337">
        <f t="shared" si="55"/>
        <v>0</v>
      </c>
      <c r="L732" s="337">
        <f t="shared" si="55"/>
        <v>0</v>
      </c>
      <c r="M732" s="337">
        <f t="shared" si="55"/>
        <v>0</v>
      </c>
      <c r="N732" s="337">
        <f t="shared" si="55"/>
        <v>0</v>
      </c>
      <c r="O732" s="338">
        <f t="shared" si="55"/>
        <v>0</v>
      </c>
      <c r="P732" s="336">
        <f>SUM(D732:O732)</f>
        <v>0</v>
      </c>
      <c r="Q732" s="317"/>
      <c r="R732" s="388"/>
      <c r="S732" s="389"/>
      <c r="T732" s="314"/>
    </row>
    <row r="733" spans="2:20" ht="18.75" customHeight="1" x14ac:dyDescent="0.2">
      <c r="B733" s="318"/>
      <c r="C733" s="339" t="s">
        <v>150</v>
      </c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72"/>
      <c r="P733" s="336">
        <f>SUM(D733:O733)</f>
        <v>0</v>
      </c>
      <c r="Q733" s="317"/>
      <c r="R733" s="388"/>
      <c r="S733" s="389"/>
      <c r="T733" s="314"/>
    </row>
    <row r="734" spans="2:20" ht="18.75" customHeight="1" x14ac:dyDescent="0.2">
      <c r="B734" s="318"/>
      <c r="C734" s="339" t="s">
        <v>151</v>
      </c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72"/>
      <c r="P734" s="336">
        <f>SUM(D734:O734)</f>
        <v>0</v>
      </c>
      <c r="Q734" s="317"/>
      <c r="R734" s="388"/>
      <c r="S734" s="389"/>
      <c r="T734" s="314"/>
    </row>
    <row r="735" spans="2:20" ht="18.75" customHeight="1" x14ac:dyDescent="0.2">
      <c r="B735" s="318"/>
      <c r="C735" s="339" t="s">
        <v>152</v>
      </c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72"/>
      <c r="P735" s="336">
        <f>SUM(D735:O735)</f>
        <v>0</v>
      </c>
      <c r="Q735" s="317"/>
      <c r="R735" s="388"/>
      <c r="S735" s="389"/>
      <c r="T735" s="314"/>
    </row>
    <row r="736" spans="2:20" ht="18.75" customHeight="1" x14ac:dyDescent="0.2">
      <c r="B736" s="318"/>
      <c r="C736" s="339" t="s">
        <v>153</v>
      </c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72"/>
      <c r="P736" s="336">
        <f>SUM(D736:O736)</f>
        <v>0</v>
      </c>
      <c r="Q736" s="317"/>
      <c r="R736" s="388"/>
      <c r="S736" s="389"/>
      <c r="T736" s="314"/>
    </row>
    <row r="737" spans="2:20" ht="18.75" customHeight="1" x14ac:dyDescent="0.2">
      <c r="B737" s="318"/>
      <c r="C737" s="335" t="s">
        <v>154</v>
      </c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71"/>
      <c r="P737" s="336">
        <f>SUM(D737:O737)</f>
        <v>0</v>
      </c>
      <c r="Q737" s="317"/>
      <c r="R737" s="388"/>
      <c r="S737" s="389"/>
      <c r="T737" s="314"/>
    </row>
    <row r="738" spans="2:20" ht="18.75" customHeight="1" x14ac:dyDescent="0.2">
      <c r="B738" s="318"/>
      <c r="C738" s="97" t="s">
        <v>155</v>
      </c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71"/>
      <c r="P738" s="336">
        <f>SUM(D738:O738)</f>
        <v>0</v>
      </c>
      <c r="Q738" s="317"/>
      <c r="R738" s="388"/>
      <c r="S738" s="389"/>
      <c r="T738" s="314"/>
    </row>
    <row r="739" spans="2:20" ht="18.75" customHeight="1" x14ac:dyDescent="0.2">
      <c r="B739" s="318"/>
      <c r="C739" s="98" t="s">
        <v>156</v>
      </c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73"/>
      <c r="P739" s="340">
        <f>SUM(D739:O739)</f>
        <v>0</v>
      </c>
      <c r="Q739" s="317"/>
      <c r="R739" s="388"/>
      <c r="S739" s="389"/>
      <c r="T739" s="314"/>
    </row>
    <row r="740" spans="2:20" ht="18.75" customHeight="1" x14ac:dyDescent="0.2">
      <c r="B740" s="318"/>
      <c r="C740" s="341" t="s">
        <v>157</v>
      </c>
      <c r="D740" s="342">
        <f t="shared" ref="D740:O740" si="56">SUBTOTAL(9,D719:D739)</f>
        <v>0</v>
      </c>
      <c r="E740" s="342">
        <f t="shared" si="56"/>
        <v>0</v>
      </c>
      <c r="F740" s="342">
        <f t="shared" si="56"/>
        <v>0</v>
      </c>
      <c r="G740" s="342">
        <f t="shared" si="56"/>
        <v>0</v>
      </c>
      <c r="H740" s="342">
        <f t="shared" si="56"/>
        <v>0</v>
      </c>
      <c r="I740" s="342">
        <f t="shared" si="56"/>
        <v>0</v>
      </c>
      <c r="J740" s="342">
        <f t="shared" si="56"/>
        <v>0</v>
      </c>
      <c r="K740" s="342">
        <f t="shared" si="56"/>
        <v>0</v>
      </c>
      <c r="L740" s="342">
        <f t="shared" si="56"/>
        <v>0</v>
      </c>
      <c r="M740" s="342">
        <f t="shared" si="56"/>
        <v>0</v>
      </c>
      <c r="N740" s="342">
        <f t="shared" si="56"/>
        <v>0</v>
      </c>
      <c r="O740" s="343">
        <f t="shared" si="56"/>
        <v>0</v>
      </c>
      <c r="P740" s="344">
        <f>SUM(D740:O740)</f>
        <v>0</v>
      </c>
      <c r="Q740" s="317"/>
      <c r="R740" s="150"/>
      <c r="S740" s="151"/>
      <c r="T740" s="314"/>
    </row>
    <row r="741" spans="2:20" ht="6" customHeight="1" x14ac:dyDescent="0.2">
      <c r="B741" s="318"/>
      <c r="C741" s="317"/>
      <c r="D741" s="317"/>
      <c r="E741" s="317"/>
      <c r="F741" s="317"/>
      <c r="G741" s="317"/>
      <c r="H741" s="317"/>
      <c r="I741" s="317"/>
      <c r="J741" s="317"/>
      <c r="K741" s="317"/>
      <c r="L741" s="317"/>
      <c r="M741" s="317"/>
      <c r="N741" s="317"/>
      <c r="O741" s="317"/>
      <c r="P741" s="317"/>
      <c r="Q741" s="317"/>
      <c r="R741" s="345"/>
      <c r="S741" s="345"/>
      <c r="T741" s="314"/>
    </row>
    <row r="742" spans="2:20" ht="18.75" customHeight="1" x14ac:dyDescent="0.2">
      <c r="B742" s="346"/>
      <c r="C742" s="335" t="s">
        <v>158</v>
      </c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74"/>
      <c r="P742" s="347">
        <f>SUM(D742:O742)</f>
        <v>0</v>
      </c>
      <c r="Q742" s="317"/>
      <c r="R742" s="388"/>
      <c r="S742" s="389"/>
      <c r="T742" s="314"/>
    </row>
    <row r="743" spans="2:20" ht="18.75" customHeight="1" x14ac:dyDescent="0.2">
      <c r="B743" s="346"/>
      <c r="C743" s="335" t="s">
        <v>159</v>
      </c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9"/>
      <c r="O743" s="75"/>
      <c r="P743" s="348">
        <f>SUM(D743:O743)</f>
        <v>0</v>
      </c>
      <c r="Q743" s="317"/>
      <c r="R743" s="388"/>
      <c r="S743" s="389"/>
      <c r="T743" s="314"/>
    </row>
    <row r="744" spans="2:20" s="334" customFormat="1" ht="18.75" customHeight="1" x14ac:dyDescent="0.2">
      <c r="B744" s="328"/>
      <c r="C744" s="317"/>
      <c r="D744" s="317"/>
      <c r="E744" s="317"/>
      <c r="F744" s="317"/>
      <c r="G744" s="317"/>
      <c r="H744" s="317"/>
      <c r="I744" s="317"/>
      <c r="J744" s="317"/>
      <c r="K744" s="317"/>
      <c r="L744" s="317"/>
      <c r="M744" s="317"/>
      <c r="N744" s="349" t="s">
        <v>160</v>
      </c>
      <c r="O744" s="349"/>
      <c r="P744" s="350">
        <f>ROUND(IF(P742*P743=0,0,P740/P742*P743),2)</f>
        <v>0</v>
      </c>
      <c r="Q744" s="330"/>
      <c r="R744" s="388"/>
      <c r="S744" s="389"/>
      <c r="T744" s="333"/>
    </row>
    <row r="745" spans="2:20" ht="30" customHeight="1" x14ac:dyDescent="0.2">
      <c r="B745" s="314"/>
      <c r="C745" s="317"/>
      <c r="D745" s="317"/>
      <c r="E745" s="317"/>
      <c r="F745" s="317"/>
      <c r="G745" s="317"/>
      <c r="H745" s="317"/>
      <c r="I745" s="317"/>
      <c r="J745" s="317"/>
      <c r="K745" s="317"/>
      <c r="L745" s="317"/>
      <c r="M745" s="317"/>
      <c r="N745" s="317"/>
      <c r="O745" s="317"/>
      <c r="P745" s="317"/>
      <c r="Q745" s="317"/>
      <c r="R745" s="317"/>
      <c r="S745" s="317"/>
      <c r="T745" s="314"/>
    </row>
    <row r="746" spans="2:20" ht="18.75" customHeight="1" x14ac:dyDescent="0.2">
      <c r="B746" s="318"/>
      <c r="C746" s="319" t="s">
        <v>124</v>
      </c>
      <c r="D746" s="382"/>
      <c r="E746" s="383"/>
      <c r="F746" s="383"/>
      <c r="G746" s="383"/>
      <c r="H746" s="383"/>
      <c r="I746" s="384"/>
      <c r="J746" s="317"/>
      <c r="K746" s="317"/>
      <c r="L746" s="320"/>
      <c r="M746" s="317"/>
      <c r="N746" s="317"/>
      <c r="O746" s="317"/>
      <c r="P746" s="321"/>
      <c r="Q746" s="317"/>
      <c r="R746" s="321"/>
      <c r="S746" s="321"/>
      <c r="T746" s="314"/>
    </row>
    <row r="747" spans="2:20" ht="18.75" customHeight="1" x14ac:dyDescent="0.2">
      <c r="B747" s="318"/>
      <c r="C747" s="322" t="s">
        <v>125</v>
      </c>
      <c r="D747" s="382"/>
      <c r="E747" s="383"/>
      <c r="F747" s="383"/>
      <c r="G747" s="383"/>
      <c r="H747" s="383"/>
      <c r="I747" s="384"/>
      <c r="J747" s="317"/>
      <c r="K747" s="320"/>
      <c r="L747" s="317"/>
      <c r="M747" s="317"/>
      <c r="N747" s="317"/>
      <c r="O747" s="317"/>
      <c r="P747" s="321"/>
      <c r="Q747" s="317"/>
      <c r="R747" s="321"/>
      <c r="S747" s="321"/>
      <c r="T747" s="314"/>
    </row>
    <row r="748" spans="2:20" ht="18.75" customHeight="1" x14ac:dyDescent="0.2">
      <c r="B748" s="318"/>
      <c r="C748" s="322" t="s">
        <v>7</v>
      </c>
      <c r="D748" s="382"/>
      <c r="E748" s="383"/>
      <c r="F748" s="383"/>
      <c r="G748" s="383"/>
      <c r="H748" s="383"/>
      <c r="I748" s="384"/>
      <c r="J748" s="317"/>
      <c r="K748" s="317"/>
      <c r="L748" s="320"/>
      <c r="M748" s="317"/>
      <c r="N748" s="317"/>
      <c r="O748" s="317"/>
      <c r="P748" s="321"/>
      <c r="Q748" s="317"/>
      <c r="R748" s="323" t="s">
        <v>126</v>
      </c>
      <c r="S748" s="324"/>
      <c r="T748" s="314"/>
    </row>
    <row r="749" spans="2:20" ht="18.75" customHeight="1" x14ac:dyDescent="0.2">
      <c r="B749" s="318"/>
      <c r="C749" s="322" t="s">
        <v>127</v>
      </c>
      <c r="D749" s="382"/>
      <c r="E749" s="383"/>
      <c r="F749" s="383"/>
      <c r="G749" s="383"/>
      <c r="H749" s="383"/>
      <c r="I749" s="384"/>
      <c r="J749" s="317"/>
      <c r="K749" s="317"/>
      <c r="L749" s="320"/>
      <c r="M749" s="317"/>
      <c r="N749" s="317"/>
      <c r="O749" s="317"/>
      <c r="P749" s="321"/>
      <c r="Q749" s="317"/>
      <c r="R749" s="325" t="s">
        <v>130</v>
      </c>
      <c r="S749" s="63"/>
      <c r="T749" s="314"/>
    </row>
    <row r="750" spans="2:20" ht="18.75" customHeight="1" x14ac:dyDescent="0.2">
      <c r="B750" s="318"/>
      <c r="C750" s="322" t="s">
        <v>131</v>
      </c>
      <c r="D750" s="382"/>
      <c r="E750" s="383"/>
      <c r="F750" s="383"/>
      <c r="G750" s="383"/>
      <c r="H750" s="383"/>
      <c r="I750" s="384"/>
      <c r="J750" s="317"/>
      <c r="K750" s="317"/>
      <c r="L750" s="320"/>
      <c r="M750" s="317"/>
      <c r="N750" s="317"/>
      <c r="O750" s="317"/>
      <c r="P750" s="321"/>
      <c r="Q750" s="317"/>
      <c r="R750" s="325" t="s">
        <v>132</v>
      </c>
      <c r="S750" s="63"/>
      <c r="T750" s="314"/>
    </row>
    <row r="751" spans="2:20" ht="18.75" customHeight="1" x14ac:dyDescent="0.2">
      <c r="B751" s="318"/>
      <c r="C751" s="322" t="s">
        <v>122</v>
      </c>
      <c r="D751" s="385"/>
      <c r="E751" s="386"/>
      <c r="F751" s="386"/>
      <c r="G751" s="386"/>
      <c r="H751" s="386"/>
      <c r="I751" s="387"/>
      <c r="J751" s="317"/>
      <c r="K751" s="320"/>
      <c r="L751" s="317"/>
      <c r="M751" s="317"/>
      <c r="N751" s="317"/>
      <c r="O751" s="317"/>
      <c r="P751" s="321"/>
      <c r="Q751" s="317"/>
      <c r="R751" s="326" t="s">
        <v>133</v>
      </c>
      <c r="S751" s="63"/>
      <c r="T751" s="314"/>
    </row>
    <row r="752" spans="2:20" ht="18.75" customHeight="1" x14ac:dyDescent="0.2">
      <c r="B752" s="327"/>
      <c r="C752" s="322" t="s">
        <v>134</v>
      </c>
      <c r="D752" s="379"/>
      <c r="E752" s="380"/>
      <c r="F752" s="380"/>
      <c r="G752" s="380"/>
      <c r="H752" s="380"/>
      <c r="I752" s="381"/>
      <c r="J752" s="317"/>
      <c r="K752" s="320"/>
      <c r="L752" s="317"/>
      <c r="M752" s="317"/>
      <c r="N752" s="317"/>
      <c r="O752" s="317"/>
      <c r="P752" s="321"/>
      <c r="Q752" s="317"/>
      <c r="R752" s="321"/>
      <c r="S752" s="321"/>
      <c r="T752" s="314"/>
    </row>
    <row r="753" spans="2:24" ht="12" customHeight="1" x14ac:dyDescent="0.2">
      <c r="B753" s="318"/>
      <c r="C753" s="317"/>
      <c r="D753" s="317"/>
      <c r="E753" s="317"/>
      <c r="F753" s="317"/>
      <c r="G753" s="317"/>
      <c r="H753" s="317"/>
      <c r="I753" s="317"/>
      <c r="J753" s="317"/>
      <c r="K753" s="317"/>
      <c r="L753" s="317"/>
      <c r="M753" s="317"/>
      <c r="N753" s="317"/>
      <c r="O753" s="317"/>
      <c r="P753" s="317"/>
      <c r="Q753" s="317"/>
      <c r="R753" s="317"/>
      <c r="S753" s="317"/>
      <c r="T753" s="314"/>
    </row>
    <row r="754" spans="2:24" s="334" customFormat="1" ht="18.75" customHeight="1" x14ac:dyDescent="0.2">
      <c r="B754" s="328"/>
      <c r="C754" s="322" t="s">
        <v>128</v>
      </c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70"/>
      <c r="P754" s="329" t="s">
        <v>129</v>
      </c>
      <c r="Q754" s="330"/>
      <c r="R754" s="331" t="s">
        <v>135</v>
      </c>
      <c r="S754" s="332"/>
      <c r="T754" s="333"/>
      <c r="V754" s="315"/>
      <c r="W754" s="315"/>
      <c r="X754" s="315"/>
    </row>
    <row r="755" spans="2:24" ht="6" customHeight="1" x14ac:dyDescent="0.2">
      <c r="B755" s="318"/>
      <c r="C755" s="317"/>
      <c r="D755" s="317"/>
      <c r="E755" s="317"/>
      <c r="F755" s="317"/>
      <c r="G755" s="317"/>
      <c r="H755" s="317"/>
      <c r="I755" s="317"/>
      <c r="J755" s="317"/>
      <c r="K755" s="317"/>
      <c r="L755" s="317"/>
      <c r="M755" s="317"/>
      <c r="N755" s="317"/>
      <c r="O755" s="317"/>
      <c r="P755" s="317"/>
      <c r="Q755" s="317"/>
      <c r="R755" s="317"/>
      <c r="S755" s="317"/>
      <c r="T755" s="314"/>
    </row>
    <row r="756" spans="2:24" ht="18.75" customHeight="1" x14ac:dyDescent="0.2">
      <c r="B756" s="318"/>
      <c r="C756" s="335" t="s">
        <v>136</v>
      </c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71"/>
      <c r="P756" s="336">
        <f>SUM(D756:O756)</f>
        <v>0</v>
      </c>
      <c r="Q756" s="317"/>
      <c r="R756" s="388"/>
      <c r="S756" s="389"/>
      <c r="T756" s="314"/>
    </row>
    <row r="757" spans="2:24" ht="18.75" customHeight="1" x14ac:dyDescent="0.2">
      <c r="B757" s="318"/>
      <c r="C757" s="335" t="s">
        <v>137</v>
      </c>
      <c r="D757" s="110"/>
      <c r="E757" s="110"/>
      <c r="F757" s="110"/>
      <c r="G757" s="110"/>
      <c r="H757" s="110"/>
      <c r="I757" s="110"/>
      <c r="J757" s="110"/>
      <c r="K757" s="110"/>
      <c r="L757" s="110"/>
      <c r="M757" s="110"/>
      <c r="N757" s="110"/>
      <c r="O757" s="111"/>
      <c r="P757" s="336">
        <f>SUM(D757:O757)</f>
        <v>0</v>
      </c>
      <c r="Q757" s="317"/>
      <c r="R757" s="388"/>
      <c r="S757" s="389"/>
      <c r="T757" s="314"/>
    </row>
    <row r="758" spans="2:24" ht="18.75" customHeight="1" x14ac:dyDescent="0.2">
      <c r="B758" s="318"/>
      <c r="C758" s="131" t="s">
        <v>138</v>
      </c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71"/>
      <c r="P758" s="336">
        <f>SUM(D758:O758)</f>
        <v>0</v>
      </c>
      <c r="Q758" s="317"/>
      <c r="R758" s="388"/>
      <c r="S758" s="389"/>
      <c r="T758" s="314"/>
    </row>
    <row r="759" spans="2:24" ht="18.75" customHeight="1" x14ac:dyDescent="0.2">
      <c r="B759" s="318"/>
      <c r="C759" s="92" t="s">
        <v>139</v>
      </c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71"/>
      <c r="P759" s="336">
        <f>SUM(D759:O759)</f>
        <v>0</v>
      </c>
      <c r="Q759" s="317"/>
      <c r="R759" s="388"/>
      <c r="S759" s="389"/>
      <c r="T759" s="314"/>
    </row>
    <row r="760" spans="2:24" ht="18.75" customHeight="1" x14ac:dyDescent="0.2">
      <c r="B760" s="318"/>
      <c r="C760" s="92" t="s">
        <v>140</v>
      </c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71"/>
      <c r="P760" s="336">
        <f>SUM(D760:O760)</f>
        <v>0</v>
      </c>
      <c r="Q760" s="317"/>
      <c r="R760" s="388"/>
      <c r="S760" s="389"/>
      <c r="T760" s="314"/>
    </row>
    <row r="761" spans="2:24" ht="18.75" customHeight="1" x14ac:dyDescent="0.2">
      <c r="B761" s="318"/>
      <c r="C761" s="92" t="s">
        <v>141</v>
      </c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71"/>
      <c r="P761" s="336">
        <f>SUM(D761:O761)</f>
        <v>0</v>
      </c>
      <c r="Q761" s="317"/>
      <c r="R761" s="388"/>
      <c r="S761" s="389"/>
      <c r="T761" s="314"/>
    </row>
    <row r="762" spans="2:24" ht="18.75" customHeight="1" x14ac:dyDescent="0.2">
      <c r="B762" s="318"/>
      <c r="C762" s="92" t="s">
        <v>142</v>
      </c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71"/>
      <c r="P762" s="336">
        <f>SUM(D762:O762)</f>
        <v>0</v>
      </c>
      <c r="Q762" s="317"/>
      <c r="R762" s="388"/>
      <c r="S762" s="389"/>
      <c r="T762" s="314"/>
    </row>
    <row r="763" spans="2:24" ht="18.75" customHeight="1" x14ac:dyDescent="0.2">
      <c r="B763" s="318"/>
      <c r="C763" s="92" t="s">
        <v>143</v>
      </c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71"/>
      <c r="P763" s="336">
        <f>SUM(D763:O763)</f>
        <v>0</v>
      </c>
      <c r="Q763" s="317"/>
      <c r="R763" s="388"/>
      <c r="S763" s="389"/>
      <c r="T763" s="314"/>
    </row>
    <row r="764" spans="2:24" ht="18.75" customHeight="1" x14ac:dyDescent="0.2">
      <c r="B764" s="318"/>
      <c r="C764" s="92" t="s">
        <v>144</v>
      </c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71"/>
      <c r="P764" s="336">
        <f>SUM(D764:O764)</f>
        <v>0</v>
      </c>
      <c r="Q764" s="317"/>
      <c r="R764" s="388"/>
      <c r="S764" s="389"/>
      <c r="T764" s="314"/>
    </row>
    <row r="765" spans="2:24" ht="18.75" customHeight="1" x14ac:dyDescent="0.2">
      <c r="B765" s="318"/>
      <c r="C765" s="92" t="s">
        <v>145</v>
      </c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71"/>
      <c r="P765" s="336">
        <f>SUM(D765:O765)</f>
        <v>0</v>
      </c>
      <c r="Q765" s="317"/>
      <c r="R765" s="388"/>
      <c r="S765" s="389"/>
      <c r="T765" s="314"/>
    </row>
    <row r="766" spans="2:24" ht="18.75" customHeight="1" x14ac:dyDescent="0.2">
      <c r="B766" s="318"/>
      <c r="C766" s="322" t="s">
        <v>146</v>
      </c>
      <c r="D766" s="337">
        <f t="shared" ref="D766:O766" si="57">SUBTOTAL(9,D756:D765)</f>
        <v>0</v>
      </c>
      <c r="E766" s="337">
        <f t="shared" si="57"/>
        <v>0</v>
      </c>
      <c r="F766" s="337">
        <f t="shared" si="57"/>
        <v>0</v>
      </c>
      <c r="G766" s="337">
        <f t="shared" si="57"/>
        <v>0</v>
      </c>
      <c r="H766" s="337">
        <f t="shared" si="57"/>
        <v>0</v>
      </c>
      <c r="I766" s="337">
        <f t="shared" si="57"/>
        <v>0</v>
      </c>
      <c r="J766" s="337">
        <f t="shared" si="57"/>
        <v>0</v>
      </c>
      <c r="K766" s="337">
        <f t="shared" si="57"/>
        <v>0</v>
      </c>
      <c r="L766" s="337">
        <f t="shared" si="57"/>
        <v>0</v>
      </c>
      <c r="M766" s="337">
        <f t="shared" si="57"/>
        <v>0</v>
      </c>
      <c r="N766" s="337">
        <f t="shared" si="57"/>
        <v>0</v>
      </c>
      <c r="O766" s="338">
        <f t="shared" si="57"/>
        <v>0</v>
      </c>
      <c r="P766" s="336">
        <f>SUM(D766:O766)</f>
        <v>0</v>
      </c>
      <c r="Q766" s="317"/>
      <c r="R766" s="388"/>
      <c r="S766" s="389"/>
      <c r="T766" s="314"/>
    </row>
    <row r="767" spans="2:24" ht="18.75" customHeight="1" x14ac:dyDescent="0.2">
      <c r="B767" s="318"/>
      <c r="C767" s="339" t="s">
        <v>147</v>
      </c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72"/>
      <c r="P767" s="336">
        <f>SUM(D767:O767)</f>
        <v>0</v>
      </c>
      <c r="Q767" s="317"/>
      <c r="R767" s="388"/>
      <c r="S767" s="389"/>
      <c r="T767" s="314"/>
    </row>
    <row r="768" spans="2:24" ht="18.75" customHeight="1" x14ac:dyDescent="0.2">
      <c r="B768" s="318"/>
      <c r="C768" s="339" t="s">
        <v>148</v>
      </c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72"/>
      <c r="P768" s="336">
        <f>SUM(D768:O768)</f>
        <v>0</v>
      </c>
      <c r="Q768" s="317"/>
      <c r="R768" s="388"/>
      <c r="S768" s="389"/>
      <c r="T768" s="314"/>
    </row>
    <row r="769" spans="2:20" ht="18.75" customHeight="1" x14ac:dyDescent="0.2">
      <c r="B769" s="318"/>
      <c r="C769" s="322" t="s">
        <v>149</v>
      </c>
      <c r="D769" s="337">
        <f t="shared" ref="D769:O769" si="58">SUBTOTAL(9,D767:D768)</f>
        <v>0</v>
      </c>
      <c r="E769" s="337">
        <f t="shared" si="58"/>
        <v>0</v>
      </c>
      <c r="F769" s="337">
        <f t="shared" si="58"/>
        <v>0</v>
      </c>
      <c r="G769" s="337">
        <f t="shared" si="58"/>
        <v>0</v>
      </c>
      <c r="H769" s="337">
        <f t="shared" si="58"/>
        <v>0</v>
      </c>
      <c r="I769" s="337">
        <f t="shared" si="58"/>
        <v>0</v>
      </c>
      <c r="J769" s="337">
        <f t="shared" si="58"/>
        <v>0</v>
      </c>
      <c r="K769" s="337">
        <f t="shared" si="58"/>
        <v>0</v>
      </c>
      <c r="L769" s="337">
        <f t="shared" si="58"/>
        <v>0</v>
      </c>
      <c r="M769" s="337">
        <f t="shared" si="58"/>
        <v>0</v>
      </c>
      <c r="N769" s="337">
        <f t="shared" si="58"/>
        <v>0</v>
      </c>
      <c r="O769" s="338">
        <f t="shared" si="58"/>
        <v>0</v>
      </c>
      <c r="P769" s="336">
        <f>SUM(D769:O769)</f>
        <v>0</v>
      </c>
      <c r="Q769" s="317"/>
      <c r="R769" s="388"/>
      <c r="S769" s="389"/>
      <c r="T769" s="314"/>
    </row>
    <row r="770" spans="2:20" ht="18.75" customHeight="1" x14ac:dyDescent="0.2">
      <c r="B770" s="318"/>
      <c r="C770" s="339" t="s">
        <v>150</v>
      </c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72"/>
      <c r="P770" s="336">
        <f>SUM(D770:O770)</f>
        <v>0</v>
      </c>
      <c r="Q770" s="317"/>
      <c r="R770" s="388"/>
      <c r="S770" s="389"/>
      <c r="T770" s="314"/>
    </row>
    <row r="771" spans="2:20" ht="18.75" customHeight="1" x14ac:dyDescent="0.2">
      <c r="B771" s="318"/>
      <c r="C771" s="339" t="s">
        <v>151</v>
      </c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72"/>
      <c r="P771" s="336">
        <f>SUM(D771:O771)</f>
        <v>0</v>
      </c>
      <c r="Q771" s="317"/>
      <c r="R771" s="388"/>
      <c r="S771" s="389"/>
      <c r="T771" s="314"/>
    </row>
    <row r="772" spans="2:20" ht="18.75" customHeight="1" x14ac:dyDescent="0.2">
      <c r="B772" s="318"/>
      <c r="C772" s="339" t="s">
        <v>152</v>
      </c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72"/>
      <c r="P772" s="336">
        <f>SUM(D772:O772)</f>
        <v>0</v>
      </c>
      <c r="Q772" s="317"/>
      <c r="R772" s="388"/>
      <c r="S772" s="389"/>
      <c r="T772" s="314"/>
    </row>
    <row r="773" spans="2:20" ht="18.75" customHeight="1" x14ac:dyDescent="0.2">
      <c r="B773" s="318"/>
      <c r="C773" s="339" t="s">
        <v>153</v>
      </c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72"/>
      <c r="P773" s="336">
        <f>SUM(D773:O773)</f>
        <v>0</v>
      </c>
      <c r="Q773" s="317"/>
      <c r="R773" s="388"/>
      <c r="S773" s="389"/>
      <c r="T773" s="314"/>
    </row>
    <row r="774" spans="2:20" ht="18.75" customHeight="1" x14ac:dyDescent="0.2">
      <c r="B774" s="318"/>
      <c r="C774" s="335" t="s">
        <v>154</v>
      </c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71"/>
      <c r="P774" s="336">
        <f>SUM(D774:O774)</f>
        <v>0</v>
      </c>
      <c r="Q774" s="317"/>
      <c r="R774" s="388"/>
      <c r="S774" s="389"/>
      <c r="T774" s="314"/>
    </row>
    <row r="775" spans="2:20" ht="18.75" customHeight="1" x14ac:dyDescent="0.2">
      <c r="B775" s="318"/>
      <c r="C775" s="97" t="s">
        <v>155</v>
      </c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71"/>
      <c r="P775" s="336">
        <f>SUM(D775:O775)</f>
        <v>0</v>
      </c>
      <c r="Q775" s="317"/>
      <c r="R775" s="388"/>
      <c r="S775" s="389"/>
      <c r="T775" s="314"/>
    </row>
    <row r="776" spans="2:20" ht="18.75" customHeight="1" x14ac:dyDescent="0.2">
      <c r="B776" s="318"/>
      <c r="C776" s="98" t="s">
        <v>156</v>
      </c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73"/>
      <c r="P776" s="340">
        <f>SUM(D776:O776)</f>
        <v>0</v>
      </c>
      <c r="Q776" s="317"/>
      <c r="R776" s="388"/>
      <c r="S776" s="389"/>
      <c r="T776" s="314"/>
    </row>
    <row r="777" spans="2:20" ht="18.75" customHeight="1" x14ac:dyDescent="0.2">
      <c r="B777" s="318"/>
      <c r="C777" s="341" t="s">
        <v>157</v>
      </c>
      <c r="D777" s="342">
        <f t="shared" ref="D777:O777" si="59">SUBTOTAL(9,D756:D776)</f>
        <v>0</v>
      </c>
      <c r="E777" s="342">
        <f t="shared" si="59"/>
        <v>0</v>
      </c>
      <c r="F777" s="342">
        <f t="shared" si="59"/>
        <v>0</v>
      </c>
      <c r="G777" s="342">
        <f t="shared" si="59"/>
        <v>0</v>
      </c>
      <c r="H777" s="342">
        <f t="shared" si="59"/>
        <v>0</v>
      </c>
      <c r="I777" s="342">
        <f t="shared" si="59"/>
        <v>0</v>
      </c>
      <c r="J777" s="342">
        <f t="shared" si="59"/>
        <v>0</v>
      </c>
      <c r="K777" s="342">
        <f t="shared" si="59"/>
        <v>0</v>
      </c>
      <c r="L777" s="342">
        <f t="shared" si="59"/>
        <v>0</v>
      </c>
      <c r="M777" s="342">
        <f t="shared" si="59"/>
        <v>0</v>
      </c>
      <c r="N777" s="342">
        <f t="shared" si="59"/>
        <v>0</v>
      </c>
      <c r="O777" s="343">
        <f t="shared" si="59"/>
        <v>0</v>
      </c>
      <c r="P777" s="344">
        <f>SUM(D777:O777)</f>
        <v>0</v>
      </c>
      <c r="Q777" s="317"/>
      <c r="R777" s="150"/>
      <c r="S777" s="151"/>
      <c r="T777" s="314"/>
    </row>
    <row r="778" spans="2:20" ht="6" customHeight="1" x14ac:dyDescent="0.2">
      <c r="B778" s="318"/>
      <c r="C778" s="317"/>
      <c r="D778" s="317"/>
      <c r="E778" s="317"/>
      <c r="F778" s="317"/>
      <c r="G778" s="317"/>
      <c r="H778" s="317"/>
      <c r="I778" s="317"/>
      <c r="J778" s="317"/>
      <c r="K778" s="317"/>
      <c r="L778" s="317"/>
      <c r="M778" s="317"/>
      <c r="N778" s="317"/>
      <c r="O778" s="317"/>
      <c r="P778" s="317"/>
      <c r="Q778" s="317"/>
      <c r="R778" s="345"/>
      <c r="S778" s="345"/>
      <c r="T778" s="314"/>
    </row>
    <row r="779" spans="2:20" ht="18.75" customHeight="1" x14ac:dyDescent="0.2">
      <c r="B779" s="346"/>
      <c r="C779" s="335" t="s">
        <v>158</v>
      </c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74"/>
      <c r="P779" s="347">
        <f>SUM(D779:O779)</f>
        <v>0</v>
      </c>
      <c r="Q779" s="317"/>
      <c r="R779" s="388"/>
      <c r="S779" s="389"/>
      <c r="T779" s="314"/>
    </row>
    <row r="780" spans="2:20" ht="18.75" customHeight="1" x14ac:dyDescent="0.2">
      <c r="B780" s="346"/>
      <c r="C780" s="335" t="s">
        <v>159</v>
      </c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9"/>
      <c r="O780" s="75"/>
      <c r="P780" s="348">
        <f>SUM(D780:O780)</f>
        <v>0</v>
      </c>
      <c r="Q780" s="317"/>
      <c r="R780" s="388"/>
      <c r="S780" s="389"/>
      <c r="T780" s="314"/>
    </row>
    <row r="781" spans="2:20" s="334" customFormat="1" ht="18.75" customHeight="1" x14ac:dyDescent="0.2">
      <c r="B781" s="328"/>
      <c r="C781" s="317"/>
      <c r="D781" s="317"/>
      <c r="E781" s="317"/>
      <c r="F781" s="317"/>
      <c r="G781" s="317"/>
      <c r="H781" s="317"/>
      <c r="I781" s="317"/>
      <c r="J781" s="317"/>
      <c r="K781" s="317"/>
      <c r="L781" s="317"/>
      <c r="M781" s="317"/>
      <c r="N781" s="349" t="s">
        <v>160</v>
      </c>
      <c r="O781" s="349"/>
      <c r="P781" s="350">
        <f>ROUND(IF(P779*P780=0,0,P777/P779*P780),2)</f>
        <v>0</v>
      </c>
      <c r="Q781" s="330"/>
      <c r="R781" s="388"/>
      <c r="S781" s="389"/>
      <c r="T781" s="333"/>
    </row>
    <row r="782" spans="2:20" ht="30" customHeight="1" x14ac:dyDescent="0.2">
      <c r="B782" s="314"/>
      <c r="C782" s="317"/>
      <c r="D782" s="317"/>
      <c r="E782" s="317"/>
      <c r="F782" s="317"/>
      <c r="G782" s="317"/>
      <c r="H782" s="317"/>
      <c r="I782" s="317"/>
      <c r="J782" s="317"/>
      <c r="K782" s="317"/>
      <c r="L782" s="317"/>
      <c r="M782" s="317"/>
      <c r="N782" s="317"/>
      <c r="O782" s="317"/>
      <c r="P782" s="317"/>
      <c r="Q782" s="317"/>
      <c r="R782" s="317"/>
      <c r="S782" s="317"/>
      <c r="T782" s="314"/>
    </row>
    <row r="783" spans="2:20" ht="18.75" customHeight="1" x14ac:dyDescent="0.2">
      <c r="B783" s="318"/>
      <c r="C783" s="319" t="s">
        <v>124</v>
      </c>
      <c r="D783" s="382"/>
      <c r="E783" s="383"/>
      <c r="F783" s="383"/>
      <c r="G783" s="383"/>
      <c r="H783" s="383"/>
      <c r="I783" s="384"/>
      <c r="J783" s="317"/>
      <c r="K783" s="317"/>
      <c r="L783" s="320"/>
      <c r="M783" s="317"/>
      <c r="N783" s="317"/>
      <c r="O783" s="317"/>
      <c r="P783" s="321"/>
      <c r="Q783" s="317"/>
      <c r="R783" s="321"/>
      <c r="S783" s="321"/>
      <c r="T783" s="314"/>
    </row>
    <row r="784" spans="2:20" ht="18.75" customHeight="1" x14ac:dyDescent="0.2">
      <c r="B784" s="318"/>
      <c r="C784" s="322" t="s">
        <v>125</v>
      </c>
      <c r="D784" s="382"/>
      <c r="E784" s="383"/>
      <c r="F784" s="383"/>
      <c r="G784" s="383"/>
      <c r="H784" s="383"/>
      <c r="I784" s="384"/>
      <c r="J784" s="317"/>
      <c r="K784" s="320"/>
      <c r="L784" s="317"/>
      <c r="M784" s="317"/>
      <c r="N784" s="317"/>
      <c r="O784" s="317"/>
      <c r="P784" s="321"/>
      <c r="Q784" s="317"/>
      <c r="R784" s="321"/>
      <c r="S784" s="321"/>
      <c r="T784" s="314"/>
    </row>
    <row r="785" spans="2:24" ht="18.75" customHeight="1" x14ac:dyDescent="0.2">
      <c r="B785" s="318"/>
      <c r="C785" s="322" t="s">
        <v>7</v>
      </c>
      <c r="D785" s="382"/>
      <c r="E785" s="383"/>
      <c r="F785" s="383"/>
      <c r="G785" s="383"/>
      <c r="H785" s="383"/>
      <c r="I785" s="384"/>
      <c r="J785" s="317"/>
      <c r="K785" s="317"/>
      <c r="L785" s="320"/>
      <c r="M785" s="317"/>
      <c r="N785" s="317"/>
      <c r="O785" s="317"/>
      <c r="P785" s="321"/>
      <c r="Q785" s="317"/>
      <c r="R785" s="323" t="s">
        <v>126</v>
      </c>
      <c r="S785" s="324"/>
      <c r="T785" s="314"/>
    </row>
    <row r="786" spans="2:24" ht="18.75" customHeight="1" x14ac:dyDescent="0.2">
      <c r="B786" s="318"/>
      <c r="C786" s="322" t="s">
        <v>127</v>
      </c>
      <c r="D786" s="382"/>
      <c r="E786" s="383"/>
      <c r="F786" s="383"/>
      <c r="G786" s="383"/>
      <c r="H786" s="383"/>
      <c r="I786" s="384"/>
      <c r="J786" s="317"/>
      <c r="K786" s="317"/>
      <c r="L786" s="320"/>
      <c r="M786" s="317"/>
      <c r="N786" s="317"/>
      <c r="O786" s="317"/>
      <c r="P786" s="321"/>
      <c r="Q786" s="317"/>
      <c r="R786" s="325" t="s">
        <v>130</v>
      </c>
      <c r="S786" s="63"/>
      <c r="T786" s="314"/>
    </row>
    <row r="787" spans="2:24" ht="18.75" customHeight="1" x14ac:dyDescent="0.2">
      <c r="B787" s="318"/>
      <c r="C787" s="322" t="s">
        <v>131</v>
      </c>
      <c r="D787" s="382"/>
      <c r="E787" s="383"/>
      <c r="F787" s="383"/>
      <c r="G787" s="383"/>
      <c r="H787" s="383"/>
      <c r="I787" s="384"/>
      <c r="J787" s="317"/>
      <c r="K787" s="317"/>
      <c r="L787" s="320"/>
      <c r="M787" s="317"/>
      <c r="N787" s="317"/>
      <c r="O787" s="317"/>
      <c r="P787" s="321"/>
      <c r="Q787" s="317"/>
      <c r="R787" s="325" t="s">
        <v>132</v>
      </c>
      <c r="S787" s="63"/>
      <c r="T787" s="314"/>
    </row>
    <row r="788" spans="2:24" ht="18.75" customHeight="1" x14ac:dyDescent="0.2">
      <c r="B788" s="318"/>
      <c r="C788" s="322" t="s">
        <v>122</v>
      </c>
      <c r="D788" s="385"/>
      <c r="E788" s="386"/>
      <c r="F788" s="386"/>
      <c r="G788" s="386"/>
      <c r="H788" s="386"/>
      <c r="I788" s="387"/>
      <c r="J788" s="317"/>
      <c r="K788" s="320"/>
      <c r="L788" s="317"/>
      <c r="M788" s="317"/>
      <c r="N788" s="317"/>
      <c r="O788" s="317"/>
      <c r="P788" s="321"/>
      <c r="Q788" s="317"/>
      <c r="R788" s="326" t="s">
        <v>133</v>
      </c>
      <c r="S788" s="63"/>
      <c r="T788" s="314"/>
    </row>
    <row r="789" spans="2:24" ht="18.75" customHeight="1" x14ac:dyDescent="0.2">
      <c r="B789" s="327"/>
      <c r="C789" s="322" t="s">
        <v>134</v>
      </c>
      <c r="D789" s="379"/>
      <c r="E789" s="380"/>
      <c r="F789" s="380"/>
      <c r="G789" s="380"/>
      <c r="H789" s="380"/>
      <c r="I789" s="381"/>
      <c r="J789" s="317"/>
      <c r="K789" s="320"/>
      <c r="L789" s="317"/>
      <c r="M789" s="317"/>
      <c r="N789" s="317"/>
      <c r="O789" s="317"/>
      <c r="P789" s="321"/>
      <c r="Q789" s="317"/>
      <c r="R789" s="321"/>
      <c r="S789" s="321"/>
      <c r="T789" s="314"/>
    </row>
    <row r="790" spans="2:24" ht="12" customHeight="1" x14ac:dyDescent="0.2">
      <c r="B790" s="318"/>
      <c r="C790" s="317"/>
      <c r="D790" s="317"/>
      <c r="E790" s="317"/>
      <c r="F790" s="317"/>
      <c r="G790" s="317"/>
      <c r="H790" s="317"/>
      <c r="I790" s="317"/>
      <c r="J790" s="317"/>
      <c r="K790" s="317"/>
      <c r="L790" s="317"/>
      <c r="M790" s="317"/>
      <c r="N790" s="317"/>
      <c r="O790" s="317"/>
      <c r="P790" s="317"/>
      <c r="Q790" s="317"/>
      <c r="R790" s="317"/>
      <c r="S790" s="317"/>
      <c r="T790" s="314"/>
    </row>
    <row r="791" spans="2:24" s="334" customFormat="1" ht="18.75" customHeight="1" x14ac:dyDescent="0.2">
      <c r="B791" s="328"/>
      <c r="C791" s="322" t="s">
        <v>128</v>
      </c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70"/>
      <c r="P791" s="329" t="s">
        <v>129</v>
      </c>
      <c r="Q791" s="330"/>
      <c r="R791" s="331" t="s">
        <v>135</v>
      </c>
      <c r="S791" s="332"/>
      <c r="T791" s="333"/>
      <c r="V791" s="315"/>
      <c r="W791" s="315"/>
      <c r="X791" s="315"/>
    </row>
    <row r="792" spans="2:24" ht="6" customHeight="1" x14ac:dyDescent="0.2">
      <c r="B792" s="318"/>
      <c r="C792" s="317"/>
      <c r="D792" s="317"/>
      <c r="E792" s="317"/>
      <c r="F792" s="317"/>
      <c r="G792" s="317"/>
      <c r="H792" s="317"/>
      <c r="I792" s="317"/>
      <c r="J792" s="317"/>
      <c r="K792" s="317"/>
      <c r="L792" s="317"/>
      <c r="M792" s="317"/>
      <c r="N792" s="317"/>
      <c r="O792" s="317"/>
      <c r="P792" s="317"/>
      <c r="Q792" s="317"/>
      <c r="R792" s="317"/>
      <c r="S792" s="317"/>
      <c r="T792" s="314"/>
    </row>
    <row r="793" spans="2:24" ht="18.75" customHeight="1" x14ac:dyDescent="0.2">
      <c r="B793" s="318"/>
      <c r="C793" s="335" t="s">
        <v>136</v>
      </c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71"/>
      <c r="P793" s="336">
        <f>SUM(D793:O793)</f>
        <v>0</v>
      </c>
      <c r="Q793" s="317"/>
      <c r="R793" s="388"/>
      <c r="S793" s="389"/>
      <c r="T793" s="314"/>
    </row>
    <row r="794" spans="2:24" ht="18.75" customHeight="1" x14ac:dyDescent="0.2">
      <c r="B794" s="318"/>
      <c r="C794" s="335" t="s">
        <v>137</v>
      </c>
      <c r="D794" s="110"/>
      <c r="E794" s="110"/>
      <c r="F794" s="110"/>
      <c r="G794" s="110"/>
      <c r="H794" s="110"/>
      <c r="I794" s="110"/>
      <c r="J794" s="110"/>
      <c r="K794" s="110"/>
      <c r="L794" s="110"/>
      <c r="M794" s="110"/>
      <c r="N794" s="110"/>
      <c r="O794" s="111"/>
      <c r="P794" s="336">
        <f>SUM(D794:O794)</f>
        <v>0</v>
      </c>
      <c r="Q794" s="317"/>
      <c r="R794" s="388"/>
      <c r="S794" s="389"/>
      <c r="T794" s="314"/>
    </row>
    <row r="795" spans="2:24" ht="18.75" customHeight="1" x14ac:dyDescent="0.2">
      <c r="B795" s="318"/>
      <c r="C795" s="131" t="s">
        <v>138</v>
      </c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71"/>
      <c r="P795" s="336">
        <f>SUM(D795:O795)</f>
        <v>0</v>
      </c>
      <c r="Q795" s="317"/>
      <c r="R795" s="388"/>
      <c r="S795" s="389"/>
      <c r="T795" s="314"/>
    </row>
    <row r="796" spans="2:24" ht="18.75" customHeight="1" x14ac:dyDescent="0.2">
      <c r="B796" s="318"/>
      <c r="C796" s="92" t="s">
        <v>139</v>
      </c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71"/>
      <c r="P796" s="336">
        <f>SUM(D796:O796)</f>
        <v>0</v>
      </c>
      <c r="Q796" s="317"/>
      <c r="R796" s="388"/>
      <c r="S796" s="389"/>
      <c r="T796" s="314"/>
    </row>
    <row r="797" spans="2:24" ht="18.75" customHeight="1" x14ac:dyDescent="0.2">
      <c r="B797" s="318"/>
      <c r="C797" s="92" t="s">
        <v>140</v>
      </c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71"/>
      <c r="P797" s="336">
        <f>SUM(D797:O797)</f>
        <v>0</v>
      </c>
      <c r="Q797" s="317"/>
      <c r="R797" s="388"/>
      <c r="S797" s="389"/>
      <c r="T797" s="314"/>
    </row>
    <row r="798" spans="2:24" ht="18.75" customHeight="1" x14ac:dyDescent="0.2">
      <c r="B798" s="318"/>
      <c r="C798" s="92" t="s">
        <v>141</v>
      </c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71"/>
      <c r="P798" s="336">
        <f>SUM(D798:O798)</f>
        <v>0</v>
      </c>
      <c r="Q798" s="317"/>
      <c r="R798" s="388"/>
      <c r="S798" s="389"/>
      <c r="T798" s="314"/>
    </row>
    <row r="799" spans="2:24" ht="18.75" customHeight="1" x14ac:dyDescent="0.2">
      <c r="B799" s="318"/>
      <c r="C799" s="92" t="s">
        <v>142</v>
      </c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71"/>
      <c r="P799" s="336">
        <f>SUM(D799:O799)</f>
        <v>0</v>
      </c>
      <c r="Q799" s="317"/>
      <c r="R799" s="388"/>
      <c r="S799" s="389"/>
      <c r="T799" s="314"/>
    </row>
    <row r="800" spans="2:24" ht="18.75" customHeight="1" x14ac:dyDescent="0.2">
      <c r="B800" s="318"/>
      <c r="C800" s="92" t="s">
        <v>143</v>
      </c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71"/>
      <c r="P800" s="336">
        <f>SUM(D800:O800)</f>
        <v>0</v>
      </c>
      <c r="Q800" s="317"/>
      <c r="R800" s="388"/>
      <c r="S800" s="389"/>
      <c r="T800" s="314"/>
    </row>
    <row r="801" spans="2:20" ht="18.75" customHeight="1" x14ac:dyDescent="0.2">
      <c r="B801" s="318"/>
      <c r="C801" s="92" t="s">
        <v>144</v>
      </c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71"/>
      <c r="P801" s="336">
        <f>SUM(D801:O801)</f>
        <v>0</v>
      </c>
      <c r="Q801" s="317"/>
      <c r="R801" s="388"/>
      <c r="S801" s="389"/>
      <c r="T801" s="314"/>
    </row>
    <row r="802" spans="2:20" ht="18.75" customHeight="1" x14ac:dyDescent="0.2">
      <c r="B802" s="318"/>
      <c r="C802" s="92" t="s">
        <v>145</v>
      </c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71"/>
      <c r="P802" s="336">
        <f>SUM(D802:O802)</f>
        <v>0</v>
      </c>
      <c r="Q802" s="317"/>
      <c r="R802" s="388"/>
      <c r="S802" s="389"/>
      <c r="T802" s="314"/>
    </row>
    <row r="803" spans="2:20" ht="18.75" customHeight="1" x14ac:dyDescent="0.2">
      <c r="B803" s="318"/>
      <c r="C803" s="322" t="s">
        <v>146</v>
      </c>
      <c r="D803" s="337">
        <f t="shared" ref="D803:O803" si="60">SUBTOTAL(9,D793:D802)</f>
        <v>0</v>
      </c>
      <c r="E803" s="337">
        <f t="shared" si="60"/>
        <v>0</v>
      </c>
      <c r="F803" s="337">
        <f t="shared" si="60"/>
        <v>0</v>
      </c>
      <c r="G803" s="337">
        <f t="shared" si="60"/>
        <v>0</v>
      </c>
      <c r="H803" s="337">
        <f t="shared" si="60"/>
        <v>0</v>
      </c>
      <c r="I803" s="337">
        <f t="shared" si="60"/>
        <v>0</v>
      </c>
      <c r="J803" s="337">
        <f t="shared" si="60"/>
        <v>0</v>
      </c>
      <c r="K803" s="337">
        <f t="shared" si="60"/>
        <v>0</v>
      </c>
      <c r="L803" s="337">
        <f t="shared" si="60"/>
        <v>0</v>
      </c>
      <c r="M803" s="337">
        <f t="shared" si="60"/>
        <v>0</v>
      </c>
      <c r="N803" s="337">
        <f t="shared" si="60"/>
        <v>0</v>
      </c>
      <c r="O803" s="338">
        <f t="shared" si="60"/>
        <v>0</v>
      </c>
      <c r="P803" s="336">
        <f>SUM(D803:O803)</f>
        <v>0</v>
      </c>
      <c r="Q803" s="317"/>
      <c r="R803" s="388"/>
      <c r="S803" s="389"/>
      <c r="T803" s="314"/>
    </row>
    <row r="804" spans="2:20" ht="18.75" customHeight="1" x14ac:dyDescent="0.2">
      <c r="B804" s="318"/>
      <c r="C804" s="339" t="s">
        <v>147</v>
      </c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72"/>
      <c r="P804" s="336">
        <f>SUM(D804:O804)</f>
        <v>0</v>
      </c>
      <c r="Q804" s="317"/>
      <c r="R804" s="388"/>
      <c r="S804" s="389"/>
      <c r="T804" s="314"/>
    </row>
    <row r="805" spans="2:20" ht="18.75" customHeight="1" x14ac:dyDescent="0.2">
      <c r="B805" s="318"/>
      <c r="C805" s="339" t="s">
        <v>148</v>
      </c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72"/>
      <c r="P805" s="336">
        <f>SUM(D805:O805)</f>
        <v>0</v>
      </c>
      <c r="Q805" s="317"/>
      <c r="R805" s="388"/>
      <c r="S805" s="389"/>
      <c r="T805" s="314"/>
    </row>
    <row r="806" spans="2:20" ht="18.75" customHeight="1" x14ac:dyDescent="0.2">
      <c r="B806" s="318"/>
      <c r="C806" s="322" t="s">
        <v>149</v>
      </c>
      <c r="D806" s="337">
        <f t="shared" ref="D806:O806" si="61">SUBTOTAL(9,D804:D805)</f>
        <v>0</v>
      </c>
      <c r="E806" s="337">
        <f t="shared" si="61"/>
        <v>0</v>
      </c>
      <c r="F806" s="337">
        <f t="shared" si="61"/>
        <v>0</v>
      </c>
      <c r="G806" s="337">
        <f t="shared" si="61"/>
        <v>0</v>
      </c>
      <c r="H806" s="337">
        <f t="shared" si="61"/>
        <v>0</v>
      </c>
      <c r="I806" s="337">
        <f t="shared" si="61"/>
        <v>0</v>
      </c>
      <c r="J806" s="337">
        <f t="shared" si="61"/>
        <v>0</v>
      </c>
      <c r="K806" s="337">
        <f t="shared" si="61"/>
        <v>0</v>
      </c>
      <c r="L806" s="337">
        <f t="shared" si="61"/>
        <v>0</v>
      </c>
      <c r="M806" s="337">
        <f t="shared" si="61"/>
        <v>0</v>
      </c>
      <c r="N806" s="337">
        <f t="shared" si="61"/>
        <v>0</v>
      </c>
      <c r="O806" s="338">
        <f t="shared" si="61"/>
        <v>0</v>
      </c>
      <c r="P806" s="336">
        <f>SUM(D806:O806)</f>
        <v>0</v>
      </c>
      <c r="Q806" s="317"/>
      <c r="R806" s="388"/>
      <c r="S806" s="389"/>
      <c r="T806" s="314"/>
    </row>
    <row r="807" spans="2:20" ht="18.75" customHeight="1" x14ac:dyDescent="0.2">
      <c r="B807" s="318"/>
      <c r="C807" s="339" t="s">
        <v>150</v>
      </c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72"/>
      <c r="P807" s="336">
        <f>SUM(D807:O807)</f>
        <v>0</v>
      </c>
      <c r="Q807" s="317"/>
      <c r="R807" s="388"/>
      <c r="S807" s="389"/>
      <c r="T807" s="314"/>
    </row>
    <row r="808" spans="2:20" ht="18.75" customHeight="1" x14ac:dyDescent="0.2">
      <c r="B808" s="318"/>
      <c r="C808" s="339" t="s">
        <v>151</v>
      </c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72"/>
      <c r="P808" s="336">
        <f>SUM(D808:O808)</f>
        <v>0</v>
      </c>
      <c r="Q808" s="317"/>
      <c r="R808" s="388"/>
      <c r="S808" s="389"/>
      <c r="T808" s="314"/>
    </row>
    <row r="809" spans="2:20" ht="18.75" customHeight="1" x14ac:dyDescent="0.2">
      <c r="B809" s="318"/>
      <c r="C809" s="339" t="s">
        <v>152</v>
      </c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72"/>
      <c r="P809" s="336">
        <f>SUM(D809:O809)</f>
        <v>0</v>
      </c>
      <c r="Q809" s="317"/>
      <c r="R809" s="388"/>
      <c r="S809" s="389"/>
      <c r="T809" s="314"/>
    </row>
    <row r="810" spans="2:20" ht="18.75" customHeight="1" x14ac:dyDescent="0.2">
      <c r="B810" s="318"/>
      <c r="C810" s="339" t="s">
        <v>153</v>
      </c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72"/>
      <c r="P810" s="336">
        <f>SUM(D810:O810)</f>
        <v>0</v>
      </c>
      <c r="Q810" s="317"/>
      <c r="R810" s="388"/>
      <c r="S810" s="389"/>
      <c r="T810" s="314"/>
    </row>
    <row r="811" spans="2:20" ht="18.75" customHeight="1" x14ac:dyDescent="0.2">
      <c r="B811" s="318"/>
      <c r="C811" s="335" t="s">
        <v>154</v>
      </c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71"/>
      <c r="P811" s="336">
        <f>SUM(D811:O811)</f>
        <v>0</v>
      </c>
      <c r="Q811" s="317"/>
      <c r="R811" s="388"/>
      <c r="S811" s="389"/>
      <c r="T811" s="314"/>
    </row>
    <row r="812" spans="2:20" ht="18.75" customHeight="1" x14ac:dyDescent="0.2">
      <c r="B812" s="318"/>
      <c r="C812" s="97" t="s">
        <v>155</v>
      </c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71"/>
      <c r="P812" s="336">
        <f>SUM(D812:O812)</f>
        <v>0</v>
      </c>
      <c r="Q812" s="317"/>
      <c r="R812" s="388"/>
      <c r="S812" s="389"/>
      <c r="T812" s="314"/>
    </row>
    <row r="813" spans="2:20" ht="18.75" customHeight="1" x14ac:dyDescent="0.2">
      <c r="B813" s="318"/>
      <c r="C813" s="98" t="s">
        <v>156</v>
      </c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73"/>
      <c r="P813" s="340">
        <f>SUM(D813:O813)</f>
        <v>0</v>
      </c>
      <c r="Q813" s="317"/>
      <c r="R813" s="388"/>
      <c r="S813" s="389"/>
      <c r="T813" s="314"/>
    </row>
    <row r="814" spans="2:20" ht="18.75" customHeight="1" x14ac:dyDescent="0.2">
      <c r="B814" s="318"/>
      <c r="C814" s="341" t="s">
        <v>157</v>
      </c>
      <c r="D814" s="342">
        <f t="shared" ref="D814:O814" si="62">SUBTOTAL(9,D793:D813)</f>
        <v>0</v>
      </c>
      <c r="E814" s="342">
        <f t="shared" si="62"/>
        <v>0</v>
      </c>
      <c r="F814" s="342">
        <f t="shared" si="62"/>
        <v>0</v>
      </c>
      <c r="G814" s="342">
        <f t="shared" si="62"/>
        <v>0</v>
      </c>
      <c r="H814" s="342">
        <f t="shared" si="62"/>
        <v>0</v>
      </c>
      <c r="I814" s="342">
        <f t="shared" si="62"/>
        <v>0</v>
      </c>
      <c r="J814" s="342">
        <f t="shared" si="62"/>
        <v>0</v>
      </c>
      <c r="K814" s="342">
        <f t="shared" si="62"/>
        <v>0</v>
      </c>
      <c r="L814" s="342">
        <f t="shared" si="62"/>
        <v>0</v>
      </c>
      <c r="M814" s="342">
        <f t="shared" si="62"/>
        <v>0</v>
      </c>
      <c r="N814" s="342">
        <f t="shared" si="62"/>
        <v>0</v>
      </c>
      <c r="O814" s="343">
        <f t="shared" si="62"/>
        <v>0</v>
      </c>
      <c r="P814" s="344">
        <f>SUM(D814:O814)</f>
        <v>0</v>
      </c>
      <c r="Q814" s="317"/>
      <c r="R814" s="150"/>
      <c r="S814" s="151"/>
      <c r="T814" s="314"/>
    </row>
    <row r="815" spans="2:20" ht="6" customHeight="1" x14ac:dyDescent="0.2">
      <c r="B815" s="318"/>
      <c r="C815" s="317"/>
      <c r="D815" s="317"/>
      <c r="E815" s="317"/>
      <c r="F815" s="317"/>
      <c r="G815" s="317"/>
      <c r="H815" s="317"/>
      <c r="I815" s="317"/>
      <c r="J815" s="317"/>
      <c r="K815" s="317"/>
      <c r="L815" s="317"/>
      <c r="M815" s="317"/>
      <c r="N815" s="317"/>
      <c r="O815" s="317"/>
      <c r="P815" s="317"/>
      <c r="Q815" s="317"/>
      <c r="R815" s="345"/>
      <c r="S815" s="345"/>
      <c r="T815" s="314"/>
    </row>
    <row r="816" spans="2:20" ht="18.75" customHeight="1" x14ac:dyDescent="0.2">
      <c r="B816" s="346"/>
      <c r="C816" s="335" t="s">
        <v>158</v>
      </c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74"/>
      <c r="P816" s="347">
        <f>SUM(D816:O816)</f>
        <v>0</v>
      </c>
      <c r="Q816" s="317"/>
      <c r="R816" s="388"/>
      <c r="S816" s="389"/>
      <c r="T816" s="314"/>
    </row>
    <row r="817" spans="2:24" ht="18.75" customHeight="1" x14ac:dyDescent="0.2">
      <c r="B817" s="346"/>
      <c r="C817" s="335" t="s">
        <v>159</v>
      </c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9"/>
      <c r="O817" s="75"/>
      <c r="P817" s="348">
        <f>SUM(D817:O817)</f>
        <v>0</v>
      </c>
      <c r="Q817" s="317"/>
      <c r="R817" s="388"/>
      <c r="S817" s="389"/>
      <c r="T817" s="314"/>
    </row>
    <row r="818" spans="2:24" s="334" customFormat="1" ht="18.75" customHeight="1" x14ac:dyDescent="0.2">
      <c r="B818" s="328"/>
      <c r="C818" s="317"/>
      <c r="D818" s="317"/>
      <c r="E818" s="317"/>
      <c r="F818" s="317"/>
      <c r="G818" s="317"/>
      <c r="H818" s="317"/>
      <c r="I818" s="317"/>
      <c r="J818" s="317"/>
      <c r="K818" s="317"/>
      <c r="L818" s="317"/>
      <c r="M818" s="317"/>
      <c r="N818" s="349" t="s">
        <v>160</v>
      </c>
      <c r="O818" s="349"/>
      <c r="P818" s="350">
        <f>ROUND(IF(P816*P817=0,0,P814/P816*P817),2)</f>
        <v>0</v>
      </c>
      <c r="Q818" s="330"/>
      <c r="R818" s="388"/>
      <c r="S818" s="389"/>
      <c r="T818" s="333"/>
    </row>
    <row r="819" spans="2:24" ht="30" customHeight="1" x14ac:dyDescent="0.2">
      <c r="B819" s="314"/>
      <c r="C819" s="317"/>
      <c r="D819" s="317"/>
      <c r="E819" s="317"/>
      <c r="F819" s="317"/>
      <c r="G819" s="317"/>
      <c r="H819" s="317"/>
      <c r="I819" s="317"/>
      <c r="J819" s="317"/>
      <c r="K819" s="317"/>
      <c r="L819" s="317"/>
      <c r="M819" s="317"/>
      <c r="N819" s="317"/>
      <c r="O819" s="317"/>
      <c r="P819" s="317"/>
      <c r="Q819" s="317"/>
      <c r="R819" s="317"/>
      <c r="S819" s="317"/>
      <c r="T819" s="314"/>
    </row>
    <row r="820" spans="2:24" ht="18.75" customHeight="1" x14ac:dyDescent="0.2">
      <c r="B820" s="318"/>
      <c r="C820" s="319" t="s">
        <v>124</v>
      </c>
      <c r="D820" s="382"/>
      <c r="E820" s="383"/>
      <c r="F820" s="383"/>
      <c r="G820" s="383"/>
      <c r="H820" s="383"/>
      <c r="I820" s="384"/>
      <c r="J820" s="317"/>
      <c r="K820" s="317"/>
      <c r="L820" s="320"/>
      <c r="M820" s="317"/>
      <c r="N820" s="317"/>
      <c r="O820" s="317"/>
      <c r="P820" s="321"/>
      <c r="Q820" s="317"/>
      <c r="R820" s="321"/>
      <c r="S820" s="321"/>
      <c r="T820" s="314"/>
    </row>
    <row r="821" spans="2:24" ht="18.75" customHeight="1" x14ac:dyDescent="0.2">
      <c r="B821" s="318"/>
      <c r="C821" s="322" t="s">
        <v>125</v>
      </c>
      <c r="D821" s="382"/>
      <c r="E821" s="383"/>
      <c r="F821" s="383"/>
      <c r="G821" s="383"/>
      <c r="H821" s="383"/>
      <c r="I821" s="384"/>
      <c r="J821" s="317"/>
      <c r="K821" s="320"/>
      <c r="L821" s="317"/>
      <c r="M821" s="317"/>
      <c r="N821" s="317"/>
      <c r="O821" s="317"/>
      <c r="P821" s="321"/>
      <c r="Q821" s="317"/>
      <c r="R821" s="321"/>
      <c r="S821" s="321"/>
      <c r="T821" s="314"/>
    </row>
    <row r="822" spans="2:24" ht="18.75" customHeight="1" x14ac:dyDescent="0.2">
      <c r="B822" s="318"/>
      <c r="C822" s="322" t="s">
        <v>7</v>
      </c>
      <c r="D822" s="382"/>
      <c r="E822" s="383"/>
      <c r="F822" s="383"/>
      <c r="G822" s="383"/>
      <c r="H822" s="383"/>
      <c r="I822" s="384"/>
      <c r="J822" s="317"/>
      <c r="K822" s="317"/>
      <c r="L822" s="320"/>
      <c r="M822" s="317"/>
      <c r="N822" s="317"/>
      <c r="O822" s="317"/>
      <c r="P822" s="321"/>
      <c r="Q822" s="317"/>
      <c r="R822" s="323" t="s">
        <v>126</v>
      </c>
      <c r="S822" s="324"/>
      <c r="T822" s="314"/>
    </row>
    <row r="823" spans="2:24" ht="18.75" customHeight="1" x14ac:dyDescent="0.2">
      <c r="B823" s="318"/>
      <c r="C823" s="322" t="s">
        <v>127</v>
      </c>
      <c r="D823" s="382"/>
      <c r="E823" s="383"/>
      <c r="F823" s="383"/>
      <c r="G823" s="383"/>
      <c r="H823" s="383"/>
      <c r="I823" s="384"/>
      <c r="J823" s="317"/>
      <c r="K823" s="317"/>
      <c r="L823" s="320"/>
      <c r="M823" s="317"/>
      <c r="N823" s="317"/>
      <c r="O823" s="317"/>
      <c r="P823" s="321"/>
      <c r="Q823" s="317"/>
      <c r="R823" s="325" t="s">
        <v>130</v>
      </c>
      <c r="S823" s="63"/>
      <c r="T823" s="314"/>
    </row>
    <row r="824" spans="2:24" ht="18.75" customHeight="1" x14ac:dyDescent="0.2">
      <c r="B824" s="318"/>
      <c r="C824" s="322" t="s">
        <v>131</v>
      </c>
      <c r="D824" s="382"/>
      <c r="E824" s="383"/>
      <c r="F824" s="383"/>
      <c r="G824" s="383"/>
      <c r="H824" s="383"/>
      <c r="I824" s="384"/>
      <c r="J824" s="317"/>
      <c r="K824" s="317"/>
      <c r="L824" s="320"/>
      <c r="M824" s="317"/>
      <c r="N824" s="317"/>
      <c r="O824" s="317"/>
      <c r="P824" s="321"/>
      <c r="Q824" s="317"/>
      <c r="R824" s="325" t="s">
        <v>132</v>
      </c>
      <c r="S824" s="63"/>
      <c r="T824" s="314"/>
    </row>
    <row r="825" spans="2:24" ht="18.75" customHeight="1" x14ac:dyDescent="0.2">
      <c r="B825" s="318"/>
      <c r="C825" s="322" t="s">
        <v>122</v>
      </c>
      <c r="D825" s="385"/>
      <c r="E825" s="386"/>
      <c r="F825" s="386"/>
      <c r="G825" s="386"/>
      <c r="H825" s="386"/>
      <c r="I825" s="387"/>
      <c r="J825" s="317"/>
      <c r="K825" s="320"/>
      <c r="L825" s="317"/>
      <c r="M825" s="317"/>
      <c r="N825" s="317"/>
      <c r="O825" s="317"/>
      <c r="P825" s="321"/>
      <c r="Q825" s="317"/>
      <c r="R825" s="326" t="s">
        <v>133</v>
      </c>
      <c r="S825" s="63"/>
      <c r="T825" s="314"/>
    </row>
    <row r="826" spans="2:24" ht="18.75" customHeight="1" x14ac:dyDescent="0.2">
      <c r="B826" s="327"/>
      <c r="C826" s="322" t="s">
        <v>134</v>
      </c>
      <c r="D826" s="379"/>
      <c r="E826" s="380"/>
      <c r="F826" s="380"/>
      <c r="G826" s="380"/>
      <c r="H826" s="380"/>
      <c r="I826" s="381"/>
      <c r="J826" s="317"/>
      <c r="K826" s="320"/>
      <c r="L826" s="317"/>
      <c r="M826" s="317"/>
      <c r="N826" s="317"/>
      <c r="O826" s="317"/>
      <c r="P826" s="321"/>
      <c r="Q826" s="317"/>
      <c r="R826" s="321"/>
      <c r="S826" s="321"/>
      <c r="T826" s="314"/>
    </row>
    <row r="827" spans="2:24" ht="12" customHeight="1" x14ac:dyDescent="0.2">
      <c r="B827" s="318"/>
      <c r="C827" s="317"/>
      <c r="D827" s="317"/>
      <c r="E827" s="317"/>
      <c r="F827" s="317"/>
      <c r="G827" s="317"/>
      <c r="H827" s="317"/>
      <c r="I827" s="317"/>
      <c r="J827" s="317"/>
      <c r="K827" s="317"/>
      <c r="L827" s="317"/>
      <c r="M827" s="317"/>
      <c r="N827" s="317"/>
      <c r="O827" s="317"/>
      <c r="P827" s="317"/>
      <c r="Q827" s="317"/>
      <c r="R827" s="317"/>
      <c r="S827" s="317"/>
      <c r="T827" s="314"/>
    </row>
    <row r="828" spans="2:24" s="334" customFormat="1" ht="18.75" customHeight="1" x14ac:dyDescent="0.2">
      <c r="B828" s="328"/>
      <c r="C828" s="322" t="s">
        <v>128</v>
      </c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70"/>
      <c r="P828" s="329" t="s">
        <v>129</v>
      </c>
      <c r="Q828" s="330"/>
      <c r="R828" s="331" t="s">
        <v>135</v>
      </c>
      <c r="S828" s="332"/>
      <c r="T828" s="333"/>
      <c r="V828" s="315"/>
      <c r="W828" s="315"/>
      <c r="X828" s="315"/>
    </row>
    <row r="829" spans="2:24" ht="6" customHeight="1" x14ac:dyDescent="0.2">
      <c r="B829" s="318"/>
      <c r="C829" s="317"/>
      <c r="D829" s="317"/>
      <c r="E829" s="317"/>
      <c r="F829" s="317"/>
      <c r="G829" s="317"/>
      <c r="H829" s="317"/>
      <c r="I829" s="317"/>
      <c r="J829" s="317"/>
      <c r="K829" s="317"/>
      <c r="L829" s="317"/>
      <c r="M829" s="317"/>
      <c r="N829" s="317"/>
      <c r="O829" s="317"/>
      <c r="P829" s="317"/>
      <c r="Q829" s="317"/>
      <c r="R829" s="317"/>
      <c r="S829" s="317"/>
      <c r="T829" s="314"/>
    </row>
    <row r="830" spans="2:24" ht="18.75" customHeight="1" x14ac:dyDescent="0.2">
      <c r="B830" s="318"/>
      <c r="C830" s="335" t="s">
        <v>136</v>
      </c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71"/>
      <c r="P830" s="336">
        <f>SUM(D830:O830)</f>
        <v>0</v>
      </c>
      <c r="Q830" s="317"/>
      <c r="R830" s="388"/>
      <c r="S830" s="389"/>
      <c r="T830" s="314"/>
    </row>
    <row r="831" spans="2:24" ht="18.75" customHeight="1" x14ac:dyDescent="0.2">
      <c r="B831" s="318"/>
      <c r="C831" s="335" t="s">
        <v>137</v>
      </c>
      <c r="D831" s="110"/>
      <c r="E831" s="110"/>
      <c r="F831" s="110"/>
      <c r="G831" s="110"/>
      <c r="H831" s="110"/>
      <c r="I831" s="110"/>
      <c r="J831" s="110"/>
      <c r="K831" s="110"/>
      <c r="L831" s="110"/>
      <c r="M831" s="110"/>
      <c r="N831" s="110"/>
      <c r="O831" s="111"/>
      <c r="P831" s="336">
        <f>SUM(D831:O831)</f>
        <v>0</v>
      </c>
      <c r="Q831" s="317"/>
      <c r="R831" s="388"/>
      <c r="S831" s="389"/>
      <c r="T831" s="314"/>
    </row>
    <row r="832" spans="2:24" ht="18.75" customHeight="1" x14ac:dyDescent="0.2">
      <c r="B832" s="318"/>
      <c r="C832" s="131" t="s">
        <v>138</v>
      </c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71"/>
      <c r="P832" s="336">
        <f>SUM(D832:O832)</f>
        <v>0</v>
      </c>
      <c r="Q832" s="317"/>
      <c r="R832" s="388"/>
      <c r="S832" s="389"/>
      <c r="T832" s="314"/>
    </row>
    <row r="833" spans="2:20" ht="18.75" customHeight="1" x14ac:dyDescent="0.2">
      <c r="B833" s="318"/>
      <c r="C833" s="92" t="s">
        <v>139</v>
      </c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71"/>
      <c r="P833" s="336">
        <f>SUM(D833:O833)</f>
        <v>0</v>
      </c>
      <c r="Q833" s="317"/>
      <c r="R833" s="388"/>
      <c r="S833" s="389"/>
      <c r="T833" s="314"/>
    </row>
    <row r="834" spans="2:20" ht="18.75" customHeight="1" x14ac:dyDescent="0.2">
      <c r="B834" s="318"/>
      <c r="C834" s="92" t="s">
        <v>140</v>
      </c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71"/>
      <c r="P834" s="336">
        <f>SUM(D834:O834)</f>
        <v>0</v>
      </c>
      <c r="Q834" s="317"/>
      <c r="R834" s="388"/>
      <c r="S834" s="389"/>
      <c r="T834" s="314"/>
    </row>
    <row r="835" spans="2:20" ht="18.75" customHeight="1" x14ac:dyDescent="0.2">
      <c r="B835" s="318"/>
      <c r="C835" s="92" t="s">
        <v>141</v>
      </c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71"/>
      <c r="P835" s="336">
        <f>SUM(D835:O835)</f>
        <v>0</v>
      </c>
      <c r="Q835" s="317"/>
      <c r="R835" s="388"/>
      <c r="S835" s="389"/>
      <c r="T835" s="314"/>
    </row>
    <row r="836" spans="2:20" ht="18.75" customHeight="1" x14ac:dyDescent="0.2">
      <c r="B836" s="318"/>
      <c r="C836" s="92" t="s">
        <v>142</v>
      </c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71"/>
      <c r="P836" s="336">
        <f>SUM(D836:O836)</f>
        <v>0</v>
      </c>
      <c r="Q836" s="317"/>
      <c r="R836" s="388"/>
      <c r="S836" s="389"/>
      <c r="T836" s="314"/>
    </row>
    <row r="837" spans="2:20" ht="18.75" customHeight="1" x14ac:dyDescent="0.2">
      <c r="B837" s="318"/>
      <c r="C837" s="92" t="s">
        <v>143</v>
      </c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71"/>
      <c r="P837" s="336">
        <f>SUM(D837:O837)</f>
        <v>0</v>
      </c>
      <c r="Q837" s="317"/>
      <c r="R837" s="388"/>
      <c r="S837" s="389"/>
      <c r="T837" s="314"/>
    </row>
    <row r="838" spans="2:20" ht="18.75" customHeight="1" x14ac:dyDescent="0.2">
      <c r="B838" s="318"/>
      <c r="C838" s="92" t="s">
        <v>144</v>
      </c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71"/>
      <c r="P838" s="336">
        <f>SUM(D838:O838)</f>
        <v>0</v>
      </c>
      <c r="Q838" s="317"/>
      <c r="R838" s="388"/>
      <c r="S838" s="389"/>
      <c r="T838" s="314"/>
    </row>
    <row r="839" spans="2:20" ht="18.75" customHeight="1" x14ac:dyDescent="0.2">
      <c r="B839" s="318"/>
      <c r="C839" s="92" t="s">
        <v>145</v>
      </c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71"/>
      <c r="P839" s="336">
        <f>SUM(D839:O839)</f>
        <v>0</v>
      </c>
      <c r="Q839" s="317"/>
      <c r="R839" s="388"/>
      <c r="S839" s="389"/>
      <c r="T839" s="314"/>
    </row>
    <row r="840" spans="2:20" ht="18.75" customHeight="1" x14ac:dyDescent="0.2">
      <c r="B840" s="318"/>
      <c r="C840" s="322" t="s">
        <v>146</v>
      </c>
      <c r="D840" s="337">
        <f t="shared" ref="D840:O840" si="63">SUBTOTAL(9,D830:D839)</f>
        <v>0</v>
      </c>
      <c r="E840" s="337">
        <f t="shared" si="63"/>
        <v>0</v>
      </c>
      <c r="F840" s="337">
        <f t="shared" si="63"/>
        <v>0</v>
      </c>
      <c r="G840" s="337">
        <f t="shared" si="63"/>
        <v>0</v>
      </c>
      <c r="H840" s="337">
        <f t="shared" si="63"/>
        <v>0</v>
      </c>
      <c r="I840" s="337">
        <f t="shared" si="63"/>
        <v>0</v>
      </c>
      <c r="J840" s="337">
        <f t="shared" si="63"/>
        <v>0</v>
      </c>
      <c r="K840" s="337">
        <f t="shared" si="63"/>
        <v>0</v>
      </c>
      <c r="L840" s="337">
        <f t="shared" si="63"/>
        <v>0</v>
      </c>
      <c r="M840" s="337">
        <f t="shared" si="63"/>
        <v>0</v>
      </c>
      <c r="N840" s="337">
        <f t="shared" si="63"/>
        <v>0</v>
      </c>
      <c r="O840" s="338">
        <f t="shared" si="63"/>
        <v>0</v>
      </c>
      <c r="P840" s="336">
        <f>SUM(D840:O840)</f>
        <v>0</v>
      </c>
      <c r="Q840" s="317"/>
      <c r="R840" s="388"/>
      <c r="S840" s="389"/>
      <c r="T840" s="314"/>
    </row>
    <row r="841" spans="2:20" ht="18.75" customHeight="1" x14ac:dyDescent="0.2">
      <c r="B841" s="318"/>
      <c r="C841" s="339" t="s">
        <v>147</v>
      </c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72"/>
      <c r="P841" s="336">
        <f>SUM(D841:O841)</f>
        <v>0</v>
      </c>
      <c r="Q841" s="317"/>
      <c r="R841" s="388"/>
      <c r="S841" s="389"/>
      <c r="T841" s="314"/>
    </row>
    <row r="842" spans="2:20" ht="18.75" customHeight="1" x14ac:dyDescent="0.2">
      <c r="B842" s="318"/>
      <c r="C842" s="339" t="s">
        <v>148</v>
      </c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72"/>
      <c r="P842" s="336">
        <f>SUM(D842:O842)</f>
        <v>0</v>
      </c>
      <c r="Q842" s="317"/>
      <c r="R842" s="388"/>
      <c r="S842" s="389"/>
      <c r="T842" s="314"/>
    </row>
    <row r="843" spans="2:20" ht="18.75" customHeight="1" x14ac:dyDescent="0.2">
      <c r="B843" s="318"/>
      <c r="C843" s="322" t="s">
        <v>149</v>
      </c>
      <c r="D843" s="337">
        <f t="shared" ref="D843:O843" si="64">SUBTOTAL(9,D841:D842)</f>
        <v>0</v>
      </c>
      <c r="E843" s="337">
        <f t="shared" si="64"/>
        <v>0</v>
      </c>
      <c r="F843" s="337">
        <f t="shared" si="64"/>
        <v>0</v>
      </c>
      <c r="G843" s="337">
        <f t="shared" si="64"/>
        <v>0</v>
      </c>
      <c r="H843" s="337">
        <f t="shared" si="64"/>
        <v>0</v>
      </c>
      <c r="I843" s="337">
        <f t="shared" si="64"/>
        <v>0</v>
      </c>
      <c r="J843" s="337">
        <f t="shared" si="64"/>
        <v>0</v>
      </c>
      <c r="K843" s="337">
        <f t="shared" si="64"/>
        <v>0</v>
      </c>
      <c r="L843" s="337">
        <f t="shared" si="64"/>
        <v>0</v>
      </c>
      <c r="M843" s="337">
        <f t="shared" si="64"/>
        <v>0</v>
      </c>
      <c r="N843" s="337">
        <f t="shared" si="64"/>
        <v>0</v>
      </c>
      <c r="O843" s="338">
        <f t="shared" si="64"/>
        <v>0</v>
      </c>
      <c r="P843" s="336">
        <f>SUM(D843:O843)</f>
        <v>0</v>
      </c>
      <c r="Q843" s="317"/>
      <c r="R843" s="388"/>
      <c r="S843" s="389"/>
      <c r="T843" s="314"/>
    </row>
    <row r="844" spans="2:20" ht="18.75" customHeight="1" x14ac:dyDescent="0.2">
      <c r="B844" s="318"/>
      <c r="C844" s="339" t="s">
        <v>150</v>
      </c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72"/>
      <c r="P844" s="336">
        <f>SUM(D844:O844)</f>
        <v>0</v>
      </c>
      <c r="Q844" s="317"/>
      <c r="R844" s="388"/>
      <c r="S844" s="389"/>
      <c r="T844" s="314"/>
    </row>
    <row r="845" spans="2:20" ht="18.75" customHeight="1" x14ac:dyDescent="0.2">
      <c r="B845" s="318"/>
      <c r="C845" s="339" t="s">
        <v>151</v>
      </c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72"/>
      <c r="P845" s="336">
        <f>SUM(D845:O845)</f>
        <v>0</v>
      </c>
      <c r="Q845" s="317"/>
      <c r="R845" s="388"/>
      <c r="S845" s="389"/>
      <c r="T845" s="314"/>
    </row>
    <row r="846" spans="2:20" ht="18.75" customHeight="1" x14ac:dyDescent="0.2">
      <c r="B846" s="318"/>
      <c r="C846" s="339" t="s">
        <v>152</v>
      </c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72"/>
      <c r="P846" s="336">
        <f>SUM(D846:O846)</f>
        <v>0</v>
      </c>
      <c r="Q846" s="317"/>
      <c r="R846" s="388"/>
      <c r="S846" s="389"/>
      <c r="T846" s="314"/>
    </row>
    <row r="847" spans="2:20" ht="18.75" customHeight="1" x14ac:dyDescent="0.2">
      <c r="B847" s="318"/>
      <c r="C847" s="339" t="s">
        <v>153</v>
      </c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72"/>
      <c r="P847" s="336">
        <f>SUM(D847:O847)</f>
        <v>0</v>
      </c>
      <c r="Q847" s="317"/>
      <c r="R847" s="388"/>
      <c r="S847" s="389"/>
      <c r="T847" s="314"/>
    </row>
    <row r="848" spans="2:20" ht="18.75" customHeight="1" x14ac:dyDescent="0.2">
      <c r="B848" s="318"/>
      <c r="C848" s="335" t="s">
        <v>154</v>
      </c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71"/>
      <c r="P848" s="336">
        <f>SUM(D848:O848)</f>
        <v>0</v>
      </c>
      <c r="Q848" s="317"/>
      <c r="R848" s="388"/>
      <c r="S848" s="389"/>
      <c r="T848" s="314"/>
    </row>
    <row r="849" spans="2:20" ht="18.75" customHeight="1" x14ac:dyDescent="0.2">
      <c r="B849" s="318"/>
      <c r="C849" s="97" t="s">
        <v>155</v>
      </c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71"/>
      <c r="P849" s="336">
        <f>SUM(D849:O849)</f>
        <v>0</v>
      </c>
      <c r="Q849" s="317"/>
      <c r="R849" s="388"/>
      <c r="S849" s="389"/>
      <c r="T849" s="314"/>
    </row>
    <row r="850" spans="2:20" ht="18.75" customHeight="1" x14ac:dyDescent="0.2">
      <c r="B850" s="318"/>
      <c r="C850" s="98" t="s">
        <v>156</v>
      </c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73"/>
      <c r="P850" s="340">
        <f>SUM(D850:O850)</f>
        <v>0</v>
      </c>
      <c r="Q850" s="317"/>
      <c r="R850" s="388"/>
      <c r="S850" s="389"/>
      <c r="T850" s="314"/>
    </row>
    <row r="851" spans="2:20" ht="18.75" customHeight="1" x14ac:dyDescent="0.2">
      <c r="B851" s="318"/>
      <c r="C851" s="341" t="s">
        <v>157</v>
      </c>
      <c r="D851" s="342">
        <f t="shared" ref="D851:O851" si="65">SUBTOTAL(9,D830:D850)</f>
        <v>0</v>
      </c>
      <c r="E851" s="342">
        <f t="shared" si="65"/>
        <v>0</v>
      </c>
      <c r="F851" s="342">
        <f t="shared" si="65"/>
        <v>0</v>
      </c>
      <c r="G851" s="342">
        <f t="shared" si="65"/>
        <v>0</v>
      </c>
      <c r="H851" s="342">
        <f t="shared" si="65"/>
        <v>0</v>
      </c>
      <c r="I851" s="342">
        <f t="shared" si="65"/>
        <v>0</v>
      </c>
      <c r="J851" s="342">
        <f t="shared" si="65"/>
        <v>0</v>
      </c>
      <c r="K851" s="342">
        <f t="shared" si="65"/>
        <v>0</v>
      </c>
      <c r="L851" s="342">
        <f t="shared" si="65"/>
        <v>0</v>
      </c>
      <c r="M851" s="342">
        <f t="shared" si="65"/>
        <v>0</v>
      </c>
      <c r="N851" s="342">
        <f t="shared" si="65"/>
        <v>0</v>
      </c>
      <c r="O851" s="343">
        <f t="shared" si="65"/>
        <v>0</v>
      </c>
      <c r="P851" s="344">
        <f>SUM(D851:O851)</f>
        <v>0</v>
      </c>
      <c r="Q851" s="317"/>
      <c r="R851" s="150"/>
      <c r="S851" s="151"/>
      <c r="T851" s="314"/>
    </row>
    <row r="852" spans="2:20" ht="6" customHeight="1" x14ac:dyDescent="0.2">
      <c r="B852" s="318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317"/>
      <c r="P852" s="317"/>
      <c r="Q852" s="317"/>
      <c r="R852" s="345"/>
      <c r="S852" s="345"/>
      <c r="T852" s="314"/>
    </row>
    <row r="853" spans="2:20" ht="18.75" customHeight="1" x14ac:dyDescent="0.2">
      <c r="B853" s="346"/>
      <c r="C853" s="335" t="s">
        <v>158</v>
      </c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74"/>
      <c r="P853" s="347">
        <f>SUM(D853:O853)</f>
        <v>0</v>
      </c>
      <c r="Q853" s="317"/>
      <c r="R853" s="388"/>
      <c r="S853" s="389"/>
      <c r="T853" s="314"/>
    </row>
    <row r="854" spans="2:20" ht="18.75" customHeight="1" x14ac:dyDescent="0.2">
      <c r="B854" s="346"/>
      <c r="C854" s="335" t="s">
        <v>159</v>
      </c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9"/>
      <c r="O854" s="75"/>
      <c r="P854" s="348">
        <f>SUM(D854:O854)</f>
        <v>0</v>
      </c>
      <c r="Q854" s="317"/>
      <c r="R854" s="388"/>
      <c r="S854" s="389"/>
      <c r="T854" s="314"/>
    </row>
    <row r="855" spans="2:20" s="334" customFormat="1" ht="18.75" customHeight="1" x14ac:dyDescent="0.2">
      <c r="B855" s="328"/>
      <c r="C855" s="317"/>
      <c r="D855" s="317"/>
      <c r="E855" s="317"/>
      <c r="F855" s="317"/>
      <c r="G855" s="317"/>
      <c r="H855" s="317"/>
      <c r="I855" s="317"/>
      <c r="J855" s="317"/>
      <c r="K855" s="317"/>
      <c r="L855" s="317"/>
      <c r="M855" s="317"/>
      <c r="N855" s="349" t="s">
        <v>160</v>
      </c>
      <c r="O855" s="349"/>
      <c r="P855" s="350">
        <f>ROUND(IF(P853*P854=0,0,P851/P853*P854),2)</f>
        <v>0</v>
      </c>
      <c r="Q855" s="330"/>
      <c r="R855" s="388"/>
      <c r="S855" s="389"/>
      <c r="T855" s="333"/>
    </row>
    <row r="856" spans="2:20" ht="30" customHeight="1" x14ac:dyDescent="0.2">
      <c r="B856" s="314"/>
      <c r="C856" s="317"/>
      <c r="D856" s="317"/>
      <c r="E856" s="317"/>
      <c r="F856" s="317"/>
      <c r="G856" s="317"/>
      <c r="H856" s="317"/>
      <c r="I856" s="317"/>
      <c r="J856" s="317"/>
      <c r="K856" s="317"/>
      <c r="L856" s="317"/>
      <c r="M856" s="317"/>
      <c r="N856" s="317"/>
      <c r="O856" s="317"/>
      <c r="P856" s="317"/>
      <c r="Q856" s="317"/>
      <c r="R856" s="317"/>
      <c r="S856" s="317"/>
      <c r="T856" s="314"/>
    </row>
    <row r="857" spans="2:20" ht="18.75" customHeight="1" x14ac:dyDescent="0.2">
      <c r="B857" s="318"/>
      <c r="C857" s="319" t="s">
        <v>124</v>
      </c>
      <c r="D857" s="382"/>
      <c r="E857" s="383"/>
      <c r="F857" s="383"/>
      <c r="G857" s="383"/>
      <c r="H857" s="383"/>
      <c r="I857" s="384"/>
      <c r="J857" s="317"/>
      <c r="K857" s="317"/>
      <c r="L857" s="320"/>
      <c r="M857" s="317"/>
      <c r="N857" s="317"/>
      <c r="O857" s="317"/>
      <c r="P857" s="321"/>
      <c r="Q857" s="317"/>
      <c r="R857" s="321"/>
      <c r="S857" s="321"/>
      <c r="T857" s="314"/>
    </row>
    <row r="858" spans="2:20" ht="18.75" customHeight="1" x14ac:dyDescent="0.2">
      <c r="B858" s="318"/>
      <c r="C858" s="322" t="s">
        <v>125</v>
      </c>
      <c r="D858" s="382"/>
      <c r="E858" s="383"/>
      <c r="F858" s="383"/>
      <c r="G858" s="383"/>
      <c r="H858" s="383"/>
      <c r="I858" s="384"/>
      <c r="J858" s="317"/>
      <c r="K858" s="320"/>
      <c r="L858" s="317"/>
      <c r="M858" s="317"/>
      <c r="N858" s="317"/>
      <c r="O858" s="317"/>
      <c r="P858" s="321"/>
      <c r="Q858" s="317"/>
      <c r="R858" s="321"/>
      <c r="S858" s="321"/>
      <c r="T858" s="314"/>
    </row>
    <row r="859" spans="2:20" ht="18.75" customHeight="1" x14ac:dyDescent="0.2">
      <c r="B859" s="318"/>
      <c r="C859" s="322" t="s">
        <v>7</v>
      </c>
      <c r="D859" s="382"/>
      <c r="E859" s="383"/>
      <c r="F859" s="383"/>
      <c r="G859" s="383"/>
      <c r="H859" s="383"/>
      <c r="I859" s="384"/>
      <c r="J859" s="317"/>
      <c r="K859" s="317"/>
      <c r="L859" s="320"/>
      <c r="M859" s="317"/>
      <c r="N859" s="317"/>
      <c r="O859" s="317"/>
      <c r="P859" s="321"/>
      <c r="Q859" s="317"/>
      <c r="R859" s="323" t="s">
        <v>126</v>
      </c>
      <c r="S859" s="324"/>
      <c r="T859" s="314"/>
    </row>
    <row r="860" spans="2:20" ht="18.75" customHeight="1" x14ac:dyDescent="0.2">
      <c r="B860" s="318"/>
      <c r="C860" s="322" t="s">
        <v>127</v>
      </c>
      <c r="D860" s="382"/>
      <c r="E860" s="383"/>
      <c r="F860" s="383"/>
      <c r="G860" s="383"/>
      <c r="H860" s="383"/>
      <c r="I860" s="384"/>
      <c r="J860" s="317"/>
      <c r="K860" s="317"/>
      <c r="L860" s="320"/>
      <c r="M860" s="317"/>
      <c r="N860" s="317"/>
      <c r="O860" s="317"/>
      <c r="P860" s="321"/>
      <c r="Q860" s="317"/>
      <c r="R860" s="325" t="s">
        <v>130</v>
      </c>
      <c r="S860" s="63"/>
      <c r="T860" s="314"/>
    </row>
    <row r="861" spans="2:20" ht="18.75" customHeight="1" x14ac:dyDescent="0.2">
      <c r="B861" s="318"/>
      <c r="C861" s="322" t="s">
        <v>131</v>
      </c>
      <c r="D861" s="382"/>
      <c r="E861" s="383"/>
      <c r="F861" s="383"/>
      <c r="G861" s="383"/>
      <c r="H861" s="383"/>
      <c r="I861" s="384"/>
      <c r="J861" s="317"/>
      <c r="K861" s="317"/>
      <c r="L861" s="320"/>
      <c r="M861" s="317"/>
      <c r="N861" s="317"/>
      <c r="O861" s="317"/>
      <c r="P861" s="321"/>
      <c r="Q861" s="317"/>
      <c r="R861" s="325" t="s">
        <v>132</v>
      </c>
      <c r="S861" s="63"/>
      <c r="T861" s="314"/>
    </row>
    <row r="862" spans="2:20" ht="18.75" customHeight="1" x14ac:dyDescent="0.2">
      <c r="B862" s="318"/>
      <c r="C862" s="322" t="s">
        <v>122</v>
      </c>
      <c r="D862" s="385"/>
      <c r="E862" s="386"/>
      <c r="F862" s="386"/>
      <c r="G862" s="386"/>
      <c r="H862" s="386"/>
      <c r="I862" s="387"/>
      <c r="J862" s="317"/>
      <c r="K862" s="320"/>
      <c r="L862" s="317"/>
      <c r="M862" s="317"/>
      <c r="N862" s="317"/>
      <c r="O862" s="317"/>
      <c r="P862" s="321"/>
      <c r="Q862" s="317"/>
      <c r="R862" s="326" t="s">
        <v>133</v>
      </c>
      <c r="S862" s="63"/>
      <c r="T862" s="314"/>
    </row>
    <row r="863" spans="2:20" ht="18.75" customHeight="1" x14ac:dyDescent="0.2">
      <c r="B863" s="327"/>
      <c r="C863" s="322" t="s">
        <v>134</v>
      </c>
      <c r="D863" s="379"/>
      <c r="E863" s="380"/>
      <c r="F863" s="380"/>
      <c r="G863" s="380"/>
      <c r="H863" s="380"/>
      <c r="I863" s="381"/>
      <c r="J863" s="317"/>
      <c r="K863" s="320"/>
      <c r="L863" s="317"/>
      <c r="M863" s="317"/>
      <c r="N863" s="317"/>
      <c r="O863" s="317"/>
      <c r="P863" s="321"/>
      <c r="Q863" s="317"/>
      <c r="R863" s="321"/>
      <c r="S863" s="321"/>
      <c r="T863" s="314"/>
    </row>
    <row r="864" spans="2:20" ht="12" customHeight="1" x14ac:dyDescent="0.2">
      <c r="B864" s="318"/>
      <c r="C864" s="317"/>
      <c r="D864" s="317"/>
      <c r="E864" s="317"/>
      <c r="F864" s="317"/>
      <c r="G864" s="317"/>
      <c r="H864" s="317"/>
      <c r="I864" s="317"/>
      <c r="J864" s="317"/>
      <c r="K864" s="317"/>
      <c r="L864" s="317"/>
      <c r="M864" s="317"/>
      <c r="N864" s="317"/>
      <c r="O864" s="317"/>
      <c r="P864" s="317"/>
      <c r="Q864" s="317"/>
      <c r="R864" s="317"/>
      <c r="S864" s="317"/>
      <c r="T864" s="314"/>
    </row>
    <row r="865" spans="2:24" s="334" customFormat="1" ht="18.75" customHeight="1" x14ac:dyDescent="0.2">
      <c r="B865" s="328"/>
      <c r="C865" s="322" t="s">
        <v>128</v>
      </c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70"/>
      <c r="P865" s="329" t="s">
        <v>129</v>
      </c>
      <c r="Q865" s="330"/>
      <c r="R865" s="331" t="s">
        <v>135</v>
      </c>
      <c r="S865" s="332"/>
      <c r="T865" s="333"/>
      <c r="V865" s="315"/>
      <c r="W865" s="315"/>
      <c r="X865" s="315"/>
    </row>
    <row r="866" spans="2:24" ht="6" customHeight="1" x14ac:dyDescent="0.2">
      <c r="B866" s="318"/>
      <c r="C866" s="317"/>
      <c r="D866" s="317"/>
      <c r="E866" s="317"/>
      <c r="F866" s="317"/>
      <c r="G866" s="317"/>
      <c r="H866" s="317"/>
      <c r="I866" s="317"/>
      <c r="J866" s="317"/>
      <c r="K866" s="317"/>
      <c r="L866" s="317"/>
      <c r="M866" s="317"/>
      <c r="N866" s="317"/>
      <c r="O866" s="317"/>
      <c r="P866" s="317"/>
      <c r="Q866" s="317"/>
      <c r="R866" s="317"/>
      <c r="S866" s="317"/>
      <c r="T866" s="314"/>
    </row>
    <row r="867" spans="2:24" ht="18.75" customHeight="1" x14ac:dyDescent="0.2">
      <c r="B867" s="318"/>
      <c r="C867" s="335" t="s">
        <v>136</v>
      </c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71"/>
      <c r="P867" s="336">
        <f>SUM(D867:O867)</f>
        <v>0</v>
      </c>
      <c r="Q867" s="317"/>
      <c r="R867" s="388"/>
      <c r="S867" s="389"/>
      <c r="T867" s="314"/>
    </row>
    <row r="868" spans="2:24" ht="18.75" customHeight="1" x14ac:dyDescent="0.2">
      <c r="B868" s="318"/>
      <c r="C868" s="335" t="s">
        <v>137</v>
      </c>
      <c r="D868" s="110"/>
      <c r="E868" s="110"/>
      <c r="F868" s="110"/>
      <c r="G868" s="110"/>
      <c r="H868" s="110"/>
      <c r="I868" s="110"/>
      <c r="J868" s="110"/>
      <c r="K868" s="110"/>
      <c r="L868" s="110"/>
      <c r="M868" s="110"/>
      <c r="N868" s="110"/>
      <c r="O868" s="111"/>
      <c r="P868" s="336">
        <f>SUM(D868:O868)</f>
        <v>0</v>
      </c>
      <c r="Q868" s="317"/>
      <c r="R868" s="388"/>
      <c r="S868" s="389"/>
      <c r="T868" s="314"/>
    </row>
    <row r="869" spans="2:24" ht="18.75" customHeight="1" x14ac:dyDescent="0.2">
      <c r="B869" s="318"/>
      <c r="C869" s="131" t="s">
        <v>138</v>
      </c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71"/>
      <c r="P869" s="336">
        <f>SUM(D869:O869)</f>
        <v>0</v>
      </c>
      <c r="Q869" s="317"/>
      <c r="R869" s="388"/>
      <c r="S869" s="389"/>
      <c r="T869" s="314"/>
    </row>
    <row r="870" spans="2:24" ht="18.75" customHeight="1" x14ac:dyDescent="0.2">
      <c r="B870" s="318"/>
      <c r="C870" s="92" t="s">
        <v>139</v>
      </c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71"/>
      <c r="P870" s="336">
        <f>SUM(D870:O870)</f>
        <v>0</v>
      </c>
      <c r="Q870" s="317"/>
      <c r="R870" s="388"/>
      <c r="S870" s="389"/>
      <c r="T870" s="314"/>
    </row>
    <row r="871" spans="2:24" ht="18.75" customHeight="1" x14ac:dyDescent="0.2">
      <c r="B871" s="318"/>
      <c r="C871" s="92" t="s">
        <v>140</v>
      </c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71"/>
      <c r="P871" s="336">
        <f>SUM(D871:O871)</f>
        <v>0</v>
      </c>
      <c r="Q871" s="317"/>
      <c r="R871" s="388"/>
      <c r="S871" s="389"/>
      <c r="T871" s="314"/>
    </row>
    <row r="872" spans="2:24" ht="18.75" customHeight="1" x14ac:dyDescent="0.2">
      <c r="B872" s="318"/>
      <c r="C872" s="92" t="s">
        <v>141</v>
      </c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71"/>
      <c r="P872" s="336">
        <f>SUM(D872:O872)</f>
        <v>0</v>
      </c>
      <c r="Q872" s="317"/>
      <c r="R872" s="388"/>
      <c r="S872" s="389"/>
      <c r="T872" s="314"/>
    </row>
    <row r="873" spans="2:24" ht="18.75" customHeight="1" x14ac:dyDescent="0.2">
      <c r="B873" s="318"/>
      <c r="C873" s="92" t="s">
        <v>142</v>
      </c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71"/>
      <c r="P873" s="336">
        <f>SUM(D873:O873)</f>
        <v>0</v>
      </c>
      <c r="Q873" s="317"/>
      <c r="R873" s="388"/>
      <c r="S873" s="389"/>
      <c r="T873" s="314"/>
    </row>
    <row r="874" spans="2:24" ht="18.75" customHeight="1" x14ac:dyDescent="0.2">
      <c r="B874" s="318"/>
      <c r="C874" s="92" t="s">
        <v>143</v>
      </c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71"/>
      <c r="P874" s="336">
        <f>SUM(D874:O874)</f>
        <v>0</v>
      </c>
      <c r="Q874" s="317"/>
      <c r="R874" s="388"/>
      <c r="S874" s="389"/>
      <c r="T874" s="314"/>
    </row>
    <row r="875" spans="2:24" ht="18.75" customHeight="1" x14ac:dyDescent="0.2">
      <c r="B875" s="318"/>
      <c r="C875" s="92" t="s">
        <v>144</v>
      </c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71"/>
      <c r="P875" s="336">
        <f>SUM(D875:O875)</f>
        <v>0</v>
      </c>
      <c r="Q875" s="317"/>
      <c r="R875" s="388"/>
      <c r="S875" s="389"/>
      <c r="T875" s="314"/>
    </row>
    <row r="876" spans="2:24" ht="18.75" customHeight="1" x14ac:dyDescent="0.2">
      <c r="B876" s="318"/>
      <c r="C876" s="92" t="s">
        <v>145</v>
      </c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71"/>
      <c r="P876" s="336">
        <f>SUM(D876:O876)</f>
        <v>0</v>
      </c>
      <c r="Q876" s="317"/>
      <c r="R876" s="388"/>
      <c r="S876" s="389"/>
      <c r="T876" s="314"/>
    </row>
    <row r="877" spans="2:24" ht="18.75" customHeight="1" x14ac:dyDescent="0.2">
      <c r="B877" s="318"/>
      <c r="C877" s="322" t="s">
        <v>146</v>
      </c>
      <c r="D877" s="337">
        <f t="shared" ref="D877:O877" si="66">SUBTOTAL(9,D867:D876)</f>
        <v>0</v>
      </c>
      <c r="E877" s="337">
        <f t="shared" si="66"/>
        <v>0</v>
      </c>
      <c r="F877" s="337">
        <f t="shared" si="66"/>
        <v>0</v>
      </c>
      <c r="G877" s="337">
        <f t="shared" si="66"/>
        <v>0</v>
      </c>
      <c r="H877" s="337">
        <f t="shared" si="66"/>
        <v>0</v>
      </c>
      <c r="I877" s="337">
        <f t="shared" si="66"/>
        <v>0</v>
      </c>
      <c r="J877" s="337">
        <f t="shared" si="66"/>
        <v>0</v>
      </c>
      <c r="K877" s="337">
        <f t="shared" si="66"/>
        <v>0</v>
      </c>
      <c r="L877" s="337">
        <f t="shared" si="66"/>
        <v>0</v>
      </c>
      <c r="M877" s="337">
        <f t="shared" si="66"/>
        <v>0</v>
      </c>
      <c r="N877" s="337">
        <f t="shared" si="66"/>
        <v>0</v>
      </c>
      <c r="O877" s="338">
        <f t="shared" si="66"/>
        <v>0</v>
      </c>
      <c r="P877" s="336">
        <f>SUM(D877:O877)</f>
        <v>0</v>
      </c>
      <c r="Q877" s="317"/>
      <c r="R877" s="388"/>
      <c r="S877" s="389"/>
      <c r="T877" s="314"/>
    </row>
    <row r="878" spans="2:24" ht="18.75" customHeight="1" x14ac:dyDescent="0.2">
      <c r="B878" s="318"/>
      <c r="C878" s="339" t="s">
        <v>147</v>
      </c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72"/>
      <c r="P878" s="336">
        <f>SUM(D878:O878)</f>
        <v>0</v>
      </c>
      <c r="Q878" s="317"/>
      <c r="R878" s="388"/>
      <c r="S878" s="389"/>
      <c r="T878" s="314"/>
    </row>
    <row r="879" spans="2:24" ht="18.75" customHeight="1" x14ac:dyDescent="0.2">
      <c r="B879" s="318"/>
      <c r="C879" s="339" t="s">
        <v>148</v>
      </c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72"/>
      <c r="P879" s="336">
        <f>SUM(D879:O879)</f>
        <v>0</v>
      </c>
      <c r="Q879" s="317"/>
      <c r="R879" s="388"/>
      <c r="S879" s="389"/>
      <c r="T879" s="314"/>
    </row>
    <row r="880" spans="2:24" ht="18.75" customHeight="1" x14ac:dyDescent="0.2">
      <c r="B880" s="318"/>
      <c r="C880" s="322" t="s">
        <v>149</v>
      </c>
      <c r="D880" s="337">
        <f t="shared" ref="D880:O880" si="67">SUBTOTAL(9,D878:D879)</f>
        <v>0</v>
      </c>
      <c r="E880" s="337">
        <f t="shared" si="67"/>
        <v>0</v>
      </c>
      <c r="F880" s="337">
        <f t="shared" si="67"/>
        <v>0</v>
      </c>
      <c r="G880" s="337">
        <f t="shared" si="67"/>
        <v>0</v>
      </c>
      <c r="H880" s="337">
        <f t="shared" si="67"/>
        <v>0</v>
      </c>
      <c r="I880" s="337">
        <f t="shared" si="67"/>
        <v>0</v>
      </c>
      <c r="J880" s="337">
        <f t="shared" si="67"/>
        <v>0</v>
      </c>
      <c r="K880" s="337">
        <f t="shared" si="67"/>
        <v>0</v>
      </c>
      <c r="L880" s="337">
        <f t="shared" si="67"/>
        <v>0</v>
      </c>
      <c r="M880" s="337">
        <f t="shared" si="67"/>
        <v>0</v>
      </c>
      <c r="N880" s="337">
        <f t="shared" si="67"/>
        <v>0</v>
      </c>
      <c r="O880" s="338">
        <f t="shared" si="67"/>
        <v>0</v>
      </c>
      <c r="P880" s="336">
        <f>SUM(D880:O880)</f>
        <v>0</v>
      </c>
      <c r="Q880" s="317"/>
      <c r="R880" s="388"/>
      <c r="S880" s="389"/>
      <c r="T880" s="314"/>
    </row>
    <row r="881" spans="2:20" ht="18.75" customHeight="1" x14ac:dyDescent="0.2">
      <c r="B881" s="318"/>
      <c r="C881" s="339" t="s">
        <v>150</v>
      </c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72"/>
      <c r="P881" s="336">
        <f>SUM(D881:O881)</f>
        <v>0</v>
      </c>
      <c r="Q881" s="317"/>
      <c r="R881" s="388"/>
      <c r="S881" s="389"/>
      <c r="T881" s="314"/>
    </row>
    <row r="882" spans="2:20" ht="18.75" customHeight="1" x14ac:dyDescent="0.2">
      <c r="B882" s="318"/>
      <c r="C882" s="339" t="s">
        <v>151</v>
      </c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72"/>
      <c r="P882" s="336">
        <f>SUM(D882:O882)</f>
        <v>0</v>
      </c>
      <c r="Q882" s="317"/>
      <c r="R882" s="388"/>
      <c r="S882" s="389"/>
      <c r="T882" s="314"/>
    </row>
    <row r="883" spans="2:20" ht="18.75" customHeight="1" x14ac:dyDescent="0.2">
      <c r="B883" s="318"/>
      <c r="C883" s="339" t="s">
        <v>152</v>
      </c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72"/>
      <c r="P883" s="336">
        <f>SUM(D883:O883)</f>
        <v>0</v>
      </c>
      <c r="Q883" s="317"/>
      <c r="R883" s="388"/>
      <c r="S883" s="389"/>
      <c r="T883" s="314"/>
    </row>
    <row r="884" spans="2:20" ht="18.75" customHeight="1" x14ac:dyDescent="0.2">
      <c r="B884" s="318"/>
      <c r="C884" s="339" t="s">
        <v>153</v>
      </c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72"/>
      <c r="P884" s="336">
        <f>SUM(D884:O884)</f>
        <v>0</v>
      </c>
      <c r="Q884" s="317"/>
      <c r="R884" s="388"/>
      <c r="S884" s="389"/>
      <c r="T884" s="314"/>
    </row>
    <row r="885" spans="2:20" ht="18.75" customHeight="1" x14ac:dyDescent="0.2">
      <c r="B885" s="318"/>
      <c r="C885" s="335" t="s">
        <v>154</v>
      </c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71"/>
      <c r="P885" s="336">
        <f>SUM(D885:O885)</f>
        <v>0</v>
      </c>
      <c r="Q885" s="317"/>
      <c r="R885" s="388"/>
      <c r="S885" s="389"/>
      <c r="T885" s="314"/>
    </row>
    <row r="886" spans="2:20" ht="18.75" customHeight="1" x14ac:dyDescent="0.2">
      <c r="B886" s="318"/>
      <c r="C886" s="97" t="s">
        <v>155</v>
      </c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71"/>
      <c r="P886" s="336">
        <f>SUM(D886:O886)</f>
        <v>0</v>
      </c>
      <c r="Q886" s="317"/>
      <c r="R886" s="388"/>
      <c r="S886" s="389"/>
      <c r="T886" s="314"/>
    </row>
    <row r="887" spans="2:20" ht="18.75" customHeight="1" x14ac:dyDescent="0.2">
      <c r="B887" s="318"/>
      <c r="C887" s="98" t="s">
        <v>156</v>
      </c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73"/>
      <c r="P887" s="340">
        <f>SUM(D887:O887)</f>
        <v>0</v>
      </c>
      <c r="Q887" s="317"/>
      <c r="R887" s="388"/>
      <c r="S887" s="389"/>
      <c r="T887" s="314"/>
    </row>
    <row r="888" spans="2:20" ht="18.75" customHeight="1" x14ac:dyDescent="0.2">
      <c r="B888" s="318"/>
      <c r="C888" s="341" t="s">
        <v>157</v>
      </c>
      <c r="D888" s="342">
        <f t="shared" ref="D888:O888" si="68">SUBTOTAL(9,D867:D887)</f>
        <v>0</v>
      </c>
      <c r="E888" s="342">
        <f t="shared" si="68"/>
        <v>0</v>
      </c>
      <c r="F888" s="342">
        <f t="shared" si="68"/>
        <v>0</v>
      </c>
      <c r="G888" s="342">
        <f t="shared" si="68"/>
        <v>0</v>
      </c>
      <c r="H888" s="342">
        <f t="shared" si="68"/>
        <v>0</v>
      </c>
      <c r="I888" s="342">
        <f t="shared" si="68"/>
        <v>0</v>
      </c>
      <c r="J888" s="342">
        <f t="shared" si="68"/>
        <v>0</v>
      </c>
      <c r="K888" s="342">
        <f t="shared" si="68"/>
        <v>0</v>
      </c>
      <c r="L888" s="342">
        <f t="shared" si="68"/>
        <v>0</v>
      </c>
      <c r="M888" s="342">
        <f t="shared" si="68"/>
        <v>0</v>
      </c>
      <c r="N888" s="342">
        <f t="shared" si="68"/>
        <v>0</v>
      </c>
      <c r="O888" s="343">
        <f t="shared" si="68"/>
        <v>0</v>
      </c>
      <c r="P888" s="344">
        <f>SUM(D888:O888)</f>
        <v>0</v>
      </c>
      <c r="Q888" s="317"/>
      <c r="R888" s="150"/>
      <c r="S888" s="151"/>
      <c r="T888" s="314"/>
    </row>
    <row r="889" spans="2:20" ht="6" customHeight="1" x14ac:dyDescent="0.2">
      <c r="B889" s="318"/>
      <c r="C889" s="317"/>
      <c r="D889" s="317"/>
      <c r="E889" s="317"/>
      <c r="F889" s="317"/>
      <c r="G889" s="317"/>
      <c r="H889" s="317"/>
      <c r="I889" s="317"/>
      <c r="J889" s="317"/>
      <c r="K889" s="317"/>
      <c r="L889" s="317"/>
      <c r="M889" s="317"/>
      <c r="N889" s="317"/>
      <c r="O889" s="317"/>
      <c r="P889" s="317"/>
      <c r="Q889" s="317"/>
      <c r="R889" s="345"/>
      <c r="S889" s="345"/>
      <c r="T889" s="314"/>
    </row>
    <row r="890" spans="2:20" ht="18.75" customHeight="1" x14ac:dyDescent="0.2">
      <c r="B890" s="346"/>
      <c r="C890" s="335" t="s">
        <v>158</v>
      </c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74"/>
      <c r="P890" s="347">
        <f>SUM(D890:O890)</f>
        <v>0</v>
      </c>
      <c r="Q890" s="317"/>
      <c r="R890" s="388"/>
      <c r="S890" s="389"/>
      <c r="T890" s="314"/>
    </row>
    <row r="891" spans="2:20" ht="18.75" customHeight="1" x14ac:dyDescent="0.2">
      <c r="B891" s="346"/>
      <c r="C891" s="335" t="s">
        <v>159</v>
      </c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9"/>
      <c r="O891" s="75"/>
      <c r="P891" s="348">
        <f>SUM(D891:O891)</f>
        <v>0</v>
      </c>
      <c r="Q891" s="317"/>
      <c r="R891" s="388"/>
      <c r="S891" s="389"/>
      <c r="T891" s="314"/>
    </row>
    <row r="892" spans="2:20" s="334" customFormat="1" ht="18.75" customHeight="1" x14ac:dyDescent="0.2">
      <c r="B892" s="328"/>
      <c r="C892" s="317"/>
      <c r="D892" s="317"/>
      <c r="E892" s="317"/>
      <c r="F892" s="317"/>
      <c r="G892" s="317"/>
      <c r="H892" s="317"/>
      <c r="I892" s="317"/>
      <c r="J892" s="317"/>
      <c r="K892" s="317"/>
      <c r="L892" s="317"/>
      <c r="M892" s="317"/>
      <c r="N892" s="349" t="s">
        <v>160</v>
      </c>
      <c r="O892" s="349"/>
      <c r="P892" s="350">
        <f>ROUND(IF(P890*P891=0,0,P888/P890*P891),2)</f>
        <v>0</v>
      </c>
      <c r="Q892" s="330"/>
      <c r="R892" s="388"/>
      <c r="S892" s="389"/>
      <c r="T892" s="333"/>
    </row>
    <row r="893" spans="2:20" ht="30" customHeight="1" x14ac:dyDescent="0.2">
      <c r="B893" s="314"/>
      <c r="C893" s="317"/>
      <c r="D893" s="317"/>
      <c r="E893" s="317"/>
      <c r="F893" s="317"/>
      <c r="G893" s="317"/>
      <c r="H893" s="317"/>
      <c r="I893" s="317"/>
      <c r="J893" s="317"/>
      <c r="K893" s="317"/>
      <c r="L893" s="317"/>
      <c r="M893" s="317"/>
      <c r="N893" s="317"/>
      <c r="O893" s="317"/>
      <c r="P893" s="317"/>
      <c r="Q893" s="317"/>
      <c r="R893" s="317"/>
      <c r="S893" s="317"/>
      <c r="T893" s="314"/>
    </row>
    <row r="894" spans="2:20" ht="18.75" customHeight="1" x14ac:dyDescent="0.2">
      <c r="B894" s="318"/>
      <c r="C894" s="319" t="s">
        <v>124</v>
      </c>
      <c r="D894" s="382"/>
      <c r="E894" s="383"/>
      <c r="F894" s="383"/>
      <c r="G894" s="383"/>
      <c r="H894" s="383"/>
      <c r="I894" s="384"/>
      <c r="J894" s="317"/>
      <c r="K894" s="317"/>
      <c r="L894" s="320"/>
      <c r="M894" s="317"/>
      <c r="N894" s="317"/>
      <c r="O894" s="317"/>
      <c r="P894" s="321"/>
      <c r="Q894" s="317"/>
      <c r="R894" s="321"/>
      <c r="S894" s="321"/>
      <c r="T894" s="314"/>
    </row>
    <row r="895" spans="2:20" ht="18.75" customHeight="1" x14ac:dyDescent="0.2">
      <c r="B895" s="318"/>
      <c r="C895" s="322" t="s">
        <v>125</v>
      </c>
      <c r="D895" s="382"/>
      <c r="E895" s="383"/>
      <c r="F895" s="383"/>
      <c r="G895" s="383"/>
      <c r="H895" s="383"/>
      <c r="I895" s="384"/>
      <c r="J895" s="317"/>
      <c r="K895" s="320"/>
      <c r="L895" s="317"/>
      <c r="M895" s="317"/>
      <c r="N895" s="317"/>
      <c r="O895" s="317"/>
      <c r="P895" s="321"/>
      <c r="Q895" s="317"/>
      <c r="R895" s="321"/>
      <c r="S895" s="321"/>
      <c r="T895" s="314"/>
    </row>
    <row r="896" spans="2:20" ht="18.75" customHeight="1" x14ac:dyDescent="0.2">
      <c r="B896" s="318"/>
      <c r="C896" s="322" t="s">
        <v>7</v>
      </c>
      <c r="D896" s="382"/>
      <c r="E896" s="383"/>
      <c r="F896" s="383"/>
      <c r="G896" s="383"/>
      <c r="H896" s="383"/>
      <c r="I896" s="384"/>
      <c r="J896" s="317"/>
      <c r="K896" s="317"/>
      <c r="L896" s="320"/>
      <c r="M896" s="317"/>
      <c r="N896" s="317"/>
      <c r="O896" s="317"/>
      <c r="P896" s="321"/>
      <c r="Q896" s="317"/>
      <c r="R896" s="323" t="s">
        <v>126</v>
      </c>
      <c r="S896" s="324"/>
      <c r="T896" s="314"/>
    </row>
    <row r="897" spans="2:24" ht="18.75" customHeight="1" x14ac:dyDescent="0.2">
      <c r="B897" s="318"/>
      <c r="C897" s="322" t="s">
        <v>127</v>
      </c>
      <c r="D897" s="382"/>
      <c r="E897" s="383"/>
      <c r="F897" s="383"/>
      <c r="G897" s="383"/>
      <c r="H897" s="383"/>
      <c r="I897" s="384"/>
      <c r="J897" s="317"/>
      <c r="K897" s="317"/>
      <c r="L897" s="320"/>
      <c r="M897" s="317"/>
      <c r="N897" s="317"/>
      <c r="O897" s="317"/>
      <c r="P897" s="321"/>
      <c r="Q897" s="317"/>
      <c r="R897" s="325" t="s">
        <v>130</v>
      </c>
      <c r="S897" s="63"/>
      <c r="T897" s="314"/>
    </row>
    <row r="898" spans="2:24" ht="18.75" customHeight="1" x14ac:dyDescent="0.2">
      <c r="B898" s="318"/>
      <c r="C898" s="322" t="s">
        <v>131</v>
      </c>
      <c r="D898" s="382"/>
      <c r="E898" s="383"/>
      <c r="F898" s="383"/>
      <c r="G898" s="383"/>
      <c r="H898" s="383"/>
      <c r="I898" s="384"/>
      <c r="J898" s="317"/>
      <c r="K898" s="317"/>
      <c r="L898" s="320"/>
      <c r="M898" s="317"/>
      <c r="N898" s="317"/>
      <c r="O898" s="317"/>
      <c r="P898" s="321"/>
      <c r="Q898" s="317"/>
      <c r="R898" s="325" t="s">
        <v>132</v>
      </c>
      <c r="S898" s="63"/>
      <c r="T898" s="314"/>
    </row>
    <row r="899" spans="2:24" ht="18.75" customHeight="1" x14ac:dyDescent="0.2">
      <c r="B899" s="318"/>
      <c r="C899" s="322" t="s">
        <v>122</v>
      </c>
      <c r="D899" s="385"/>
      <c r="E899" s="386"/>
      <c r="F899" s="386"/>
      <c r="G899" s="386"/>
      <c r="H899" s="386"/>
      <c r="I899" s="387"/>
      <c r="J899" s="317"/>
      <c r="K899" s="320"/>
      <c r="L899" s="317"/>
      <c r="M899" s="317"/>
      <c r="N899" s="317"/>
      <c r="O899" s="317"/>
      <c r="P899" s="321"/>
      <c r="Q899" s="317"/>
      <c r="R899" s="326" t="s">
        <v>133</v>
      </c>
      <c r="S899" s="63"/>
      <c r="T899" s="314"/>
    </row>
    <row r="900" spans="2:24" ht="18.75" customHeight="1" x14ac:dyDescent="0.2">
      <c r="B900" s="327"/>
      <c r="C900" s="322" t="s">
        <v>134</v>
      </c>
      <c r="D900" s="379"/>
      <c r="E900" s="380"/>
      <c r="F900" s="380"/>
      <c r="G900" s="380"/>
      <c r="H900" s="380"/>
      <c r="I900" s="381"/>
      <c r="J900" s="317"/>
      <c r="K900" s="320"/>
      <c r="L900" s="317"/>
      <c r="M900" s="317"/>
      <c r="N900" s="317"/>
      <c r="O900" s="317"/>
      <c r="P900" s="321"/>
      <c r="Q900" s="317"/>
      <c r="R900" s="321"/>
      <c r="S900" s="321"/>
      <c r="T900" s="314"/>
    </row>
    <row r="901" spans="2:24" ht="12" customHeight="1" x14ac:dyDescent="0.2">
      <c r="B901" s="318"/>
      <c r="C901" s="317"/>
      <c r="D901" s="317"/>
      <c r="E901" s="317"/>
      <c r="F901" s="317"/>
      <c r="G901" s="317"/>
      <c r="H901" s="317"/>
      <c r="I901" s="317"/>
      <c r="J901" s="317"/>
      <c r="K901" s="317"/>
      <c r="L901" s="317"/>
      <c r="M901" s="317"/>
      <c r="N901" s="317"/>
      <c r="O901" s="317"/>
      <c r="P901" s="317"/>
      <c r="Q901" s="317"/>
      <c r="R901" s="317"/>
      <c r="S901" s="317"/>
      <c r="T901" s="314"/>
    </row>
    <row r="902" spans="2:24" s="334" customFormat="1" ht="18.75" customHeight="1" x14ac:dyDescent="0.2">
      <c r="B902" s="328"/>
      <c r="C902" s="322" t="s">
        <v>128</v>
      </c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70"/>
      <c r="P902" s="329" t="s">
        <v>129</v>
      </c>
      <c r="Q902" s="330"/>
      <c r="R902" s="331" t="s">
        <v>135</v>
      </c>
      <c r="S902" s="332"/>
      <c r="T902" s="333"/>
      <c r="V902" s="315"/>
      <c r="W902" s="315"/>
      <c r="X902" s="315"/>
    </row>
    <row r="903" spans="2:24" ht="6" customHeight="1" x14ac:dyDescent="0.2">
      <c r="B903" s="318"/>
      <c r="C903" s="317"/>
      <c r="D903" s="317"/>
      <c r="E903" s="317"/>
      <c r="F903" s="317"/>
      <c r="G903" s="317"/>
      <c r="H903" s="317"/>
      <c r="I903" s="317"/>
      <c r="J903" s="317"/>
      <c r="K903" s="317"/>
      <c r="L903" s="317"/>
      <c r="M903" s="317"/>
      <c r="N903" s="317"/>
      <c r="O903" s="317"/>
      <c r="P903" s="317"/>
      <c r="Q903" s="317"/>
      <c r="R903" s="317"/>
      <c r="S903" s="317"/>
      <c r="T903" s="314"/>
    </row>
    <row r="904" spans="2:24" ht="18.75" customHeight="1" x14ac:dyDescent="0.2">
      <c r="B904" s="318"/>
      <c r="C904" s="335" t="s">
        <v>136</v>
      </c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71"/>
      <c r="P904" s="336">
        <f>SUM(D904:O904)</f>
        <v>0</v>
      </c>
      <c r="Q904" s="317"/>
      <c r="R904" s="388"/>
      <c r="S904" s="389"/>
      <c r="T904" s="314"/>
    </row>
    <row r="905" spans="2:24" ht="18.75" customHeight="1" x14ac:dyDescent="0.2">
      <c r="B905" s="318"/>
      <c r="C905" s="335" t="s">
        <v>137</v>
      </c>
      <c r="D905" s="110"/>
      <c r="E905" s="110"/>
      <c r="F905" s="110"/>
      <c r="G905" s="110"/>
      <c r="H905" s="110"/>
      <c r="I905" s="110"/>
      <c r="J905" s="110"/>
      <c r="K905" s="110"/>
      <c r="L905" s="110"/>
      <c r="M905" s="110"/>
      <c r="N905" s="110"/>
      <c r="O905" s="111"/>
      <c r="P905" s="336">
        <f>SUM(D905:O905)</f>
        <v>0</v>
      </c>
      <c r="Q905" s="317"/>
      <c r="R905" s="388"/>
      <c r="S905" s="389"/>
      <c r="T905" s="314"/>
    </row>
    <row r="906" spans="2:24" ht="18.75" customHeight="1" x14ac:dyDescent="0.2">
      <c r="B906" s="318"/>
      <c r="C906" s="131" t="s">
        <v>138</v>
      </c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71"/>
      <c r="P906" s="336">
        <f>SUM(D906:O906)</f>
        <v>0</v>
      </c>
      <c r="Q906" s="317"/>
      <c r="R906" s="388"/>
      <c r="S906" s="389"/>
      <c r="T906" s="314"/>
    </row>
    <row r="907" spans="2:24" ht="18.75" customHeight="1" x14ac:dyDescent="0.2">
      <c r="B907" s="318"/>
      <c r="C907" s="92" t="s">
        <v>139</v>
      </c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71"/>
      <c r="P907" s="336">
        <f>SUM(D907:O907)</f>
        <v>0</v>
      </c>
      <c r="Q907" s="317"/>
      <c r="R907" s="388"/>
      <c r="S907" s="389"/>
      <c r="T907" s="314"/>
    </row>
    <row r="908" spans="2:24" ht="18.75" customHeight="1" x14ac:dyDescent="0.2">
      <c r="B908" s="318"/>
      <c r="C908" s="92" t="s">
        <v>140</v>
      </c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71"/>
      <c r="P908" s="336">
        <f>SUM(D908:O908)</f>
        <v>0</v>
      </c>
      <c r="Q908" s="317"/>
      <c r="R908" s="388"/>
      <c r="S908" s="389"/>
      <c r="T908" s="314"/>
    </row>
    <row r="909" spans="2:24" ht="18.75" customHeight="1" x14ac:dyDescent="0.2">
      <c r="B909" s="318"/>
      <c r="C909" s="92" t="s">
        <v>141</v>
      </c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71"/>
      <c r="P909" s="336">
        <f>SUM(D909:O909)</f>
        <v>0</v>
      </c>
      <c r="Q909" s="317"/>
      <c r="R909" s="388"/>
      <c r="S909" s="389"/>
      <c r="T909" s="314"/>
    </row>
    <row r="910" spans="2:24" ht="18.75" customHeight="1" x14ac:dyDescent="0.2">
      <c r="B910" s="318"/>
      <c r="C910" s="92" t="s">
        <v>142</v>
      </c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71"/>
      <c r="P910" s="336">
        <f>SUM(D910:O910)</f>
        <v>0</v>
      </c>
      <c r="Q910" s="317"/>
      <c r="R910" s="388"/>
      <c r="S910" s="389"/>
      <c r="T910" s="314"/>
    </row>
    <row r="911" spans="2:24" ht="18.75" customHeight="1" x14ac:dyDescent="0.2">
      <c r="B911" s="318"/>
      <c r="C911" s="92" t="s">
        <v>143</v>
      </c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71"/>
      <c r="P911" s="336">
        <f>SUM(D911:O911)</f>
        <v>0</v>
      </c>
      <c r="Q911" s="317"/>
      <c r="R911" s="388"/>
      <c r="S911" s="389"/>
      <c r="T911" s="314"/>
    </row>
    <row r="912" spans="2:24" ht="18.75" customHeight="1" x14ac:dyDescent="0.2">
      <c r="B912" s="318"/>
      <c r="C912" s="92" t="s">
        <v>144</v>
      </c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71"/>
      <c r="P912" s="336">
        <f>SUM(D912:O912)</f>
        <v>0</v>
      </c>
      <c r="Q912" s="317"/>
      <c r="R912" s="388"/>
      <c r="S912" s="389"/>
      <c r="T912" s="314"/>
    </row>
    <row r="913" spans="2:20" ht="18.75" customHeight="1" x14ac:dyDescent="0.2">
      <c r="B913" s="318"/>
      <c r="C913" s="92" t="s">
        <v>145</v>
      </c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71"/>
      <c r="P913" s="336">
        <f>SUM(D913:O913)</f>
        <v>0</v>
      </c>
      <c r="Q913" s="317"/>
      <c r="R913" s="388"/>
      <c r="S913" s="389"/>
      <c r="T913" s="314"/>
    </row>
    <row r="914" spans="2:20" ht="18.75" customHeight="1" x14ac:dyDescent="0.2">
      <c r="B914" s="318"/>
      <c r="C914" s="322" t="s">
        <v>146</v>
      </c>
      <c r="D914" s="337">
        <f t="shared" ref="D914:O914" si="69">SUBTOTAL(9,D904:D913)</f>
        <v>0</v>
      </c>
      <c r="E914" s="337">
        <f t="shared" si="69"/>
        <v>0</v>
      </c>
      <c r="F914" s="337">
        <f t="shared" si="69"/>
        <v>0</v>
      </c>
      <c r="G914" s="337">
        <f t="shared" si="69"/>
        <v>0</v>
      </c>
      <c r="H914" s="337">
        <f t="shared" si="69"/>
        <v>0</v>
      </c>
      <c r="I914" s="337">
        <f t="shared" si="69"/>
        <v>0</v>
      </c>
      <c r="J914" s="337">
        <f t="shared" si="69"/>
        <v>0</v>
      </c>
      <c r="K914" s="337">
        <f t="shared" si="69"/>
        <v>0</v>
      </c>
      <c r="L914" s="337">
        <f t="shared" si="69"/>
        <v>0</v>
      </c>
      <c r="M914" s="337">
        <f t="shared" si="69"/>
        <v>0</v>
      </c>
      <c r="N914" s="337">
        <f t="shared" si="69"/>
        <v>0</v>
      </c>
      <c r="O914" s="338">
        <f t="shared" si="69"/>
        <v>0</v>
      </c>
      <c r="P914" s="336">
        <f>SUM(D914:O914)</f>
        <v>0</v>
      </c>
      <c r="Q914" s="317"/>
      <c r="R914" s="388"/>
      <c r="S914" s="389"/>
      <c r="T914" s="314"/>
    </row>
    <row r="915" spans="2:20" ht="18.75" customHeight="1" x14ac:dyDescent="0.2">
      <c r="B915" s="318"/>
      <c r="C915" s="339" t="s">
        <v>147</v>
      </c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72"/>
      <c r="P915" s="336">
        <f>SUM(D915:O915)</f>
        <v>0</v>
      </c>
      <c r="Q915" s="317"/>
      <c r="R915" s="388"/>
      <c r="S915" s="389"/>
      <c r="T915" s="314"/>
    </row>
    <row r="916" spans="2:20" ht="18.75" customHeight="1" x14ac:dyDescent="0.2">
      <c r="B916" s="318"/>
      <c r="C916" s="339" t="s">
        <v>148</v>
      </c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72"/>
      <c r="P916" s="336">
        <f>SUM(D916:O916)</f>
        <v>0</v>
      </c>
      <c r="Q916" s="317"/>
      <c r="R916" s="388"/>
      <c r="S916" s="389"/>
      <c r="T916" s="314"/>
    </row>
    <row r="917" spans="2:20" ht="18.75" customHeight="1" x14ac:dyDescent="0.2">
      <c r="B917" s="318"/>
      <c r="C917" s="322" t="s">
        <v>149</v>
      </c>
      <c r="D917" s="337">
        <f t="shared" ref="D917:O917" si="70">SUBTOTAL(9,D915:D916)</f>
        <v>0</v>
      </c>
      <c r="E917" s="337">
        <f t="shared" si="70"/>
        <v>0</v>
      </c>
      <c r="F917" s="337">
        <f t="shared" si="70"/>
        <v>0</v>
      </c>
      <c r="G917" s="337">
        <f t="shared" si="70"/>
        <v>0</v>
      </c>
      <c r="H917" s="337">
        <f t="shared" si="70"/>
        <v>0</v>
      </c>
      <c r="I917" s="337">
        <f t="shared" si="70"/>
        <v>0</v>
      </c>
      <c r="J917" s="337">
        <f t="shared" si="70"/>
        <v>0</v>
      </c>
      <c r="K917" s="337">
        <f t="shared" si="70"/>
        <v>0</v>
      </c>
      <c r="L917" s="337">
        <f t="shared" si="70"/>
        <v>0</v>
      </c>
      <c r="M917" s="337">
        <f t="shared" si="70"/>
        <v>0</v>
      </c>
      <c r="N917" s="337">
        <f t="shared" si="70"/>
        <v>0</v>
      </c>
      <c r="O917" s="338">
        <f t="shared" si="70"/>
        <v>0</v>
      </c>
      <c r="P917" s="336">
        <f>SUM(D917:O917)</f>
        <v>0</v>
      </c>
      <c r="Q917" s="317"/>
      <c r="R917" s="388"/>
      <c r="S917" s="389"/>
      <c r="T917" s="314"/>
    </row>
    <row r="918" spans="2:20" ht="18.75" customHeight="1" x14ac:dyDescent="0.2">
      <c r="B918" s="318"/>
      <c r="C918" s="339" t="s">
        <v>150</v>
      </c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72"/>
      <c r="P918" s="336">
        <f>SUM(D918:O918)</f>
        <v>0</v>
      </c>
      <c r="Q918" s="317"/>
      <c r="R918" s="388"/>
      <c r="S918" s="389"/>
      <c r="T918" s="314"/>
    </row>
    <row r="919" spans="2:20" ht="18.75" customHeight="1" x14ac:dyDescent="0.2">
      <c r="B919" s="318"/>
      <c r="C919" s="339" t="s">
        <v>151</v>
      </c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72"/>
      <c r="P919" s="336">
        <f>SUM(D919:O919)</f>
        <v>0</v>
      </c>
      <c r="Q919" s="317"/>
      <c r="R919" s="388"/>
      <c r="S919" s="389"/>
      <c r="T919" s="314"/>
    </row>
    <row r="920" spans="2:20" ht="18.75" customHeight="1" x14ac:dyDescent="0.2">
      <c r="B920" s="318"/>
      <c r="C920" s="339" t="s">
        <v>152</v>
      </c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72"/>
      <c r="P920" s="336">
        <f>SUM(D920:O920)</f>
        <v>0</v>
      </c>
      <c r="Q920" s="317"/>
      <c r="R920" s="388"/>
      <c r="S920" s="389"/>
      <c r="T920" s="314"/>
    </row>
    <row r="921" spans="2:20" ht="18.75" customHeight="1" x14ac:dyDescent="0.2">
      <c r="B921" s="318"/>
      <c r="C921" s="339" t="s">
        <v>153</v>
      </c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72"/>
      <c r="P921" s="336">
        <f>SUM(D921:O921)</f>
        <v>0</v>
      </c>
      <c r="Q921" s="317"/>
      <c r="R921" s="388"/>
      <c r="S921" s="389"/>
      <c r="T921" s="314"/>
    </row>
    <row r="922" spans="2:20" ht="18.75" customHeight="1" x14ac:dyDescent="0.2">
      <c r="B922" s="318"/>
      <c r="C922" s="335" t="s">
        <v>154</v>
      </c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71"/>
      <c r="P922" s="336">
        <f>SUM(D922:O922)</f>
        <v>0</v>
      </c>
      <c r="Q922" s="317"/>
      <c r="R922" s="388"/>
      <c r="S922" s="389"/>
      <c r="T922" s="314"/>
    </row>
    <row r="923" spans="2:20" ht="18.75" customHeight="1" x14ac:dyDescent="0.2">
      <c r="B923" s="318"/>
      <c r="C923" s="97" t="s">
        <v>155</v>
      </c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71"/>
      <c r="P923" s="336">
        <f>SUM(D923:O923)</f>
        <v>0</v>
      </c>
      <c r="Q923" s="317"/>
      <c r="R923" s="388"/>
      <c r="S923" s="389"/>
      <c r="T923" s="314"/>
    </row>
    <row r="924" spans="2:20" ht="18.75" customHeight="1" x14ac:dyDescent="0.2">
      <c r="B924" s="318"/>
      <c r="C924" s="98" t="s">
        <v>156</v>
      </c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73"/>
      <c r="P924" s="340">
        <f>SUM(D924:O924)</f>
        <v>0</v>
      </c>
      <c r="Q924" s="317"/>
      <c r="R924" s="388"/>
      <c r="S924" s="389"/>
      <c r="T924" s="314"/>
    </row>
    <row r="925" spans="2:20" ht="18.75" customHeight="1" x14ac:dyDescent="0.2">
      <c r="B925" s="318"/>
      <c r="C925" s="341" t="s">
        <v>157</v>
      </c>
      <c r="D925" s="342">
        <f t="shared" ref="D925:O925" si="71">SUBTOTAL(9,D904:D924)</f>
        <v>0</v>
      </c>
      <c r="E925" s="342">
        <f t="shared" si="71"/>
        <v>0</v>
      </c>
      <c r="F925" s="342">
        <f t="shared" si="71"/>
        <v>0</v>
      </c>
      <c r="G925" s="342">
        <f t="shared" si="71"/>
        <v>0</v>
      </c>
      <c r="H925" s="342">
        <f t="shared" si="71"/>
        <v>0</v>
      </c>
      <c r="I925" s="342">
        <f t="shared" si="71"/>
        <v>0</v>
      </c>
      <c r="J925" s="342">
        <f t="shared" si="71"/>
        <v>0</v>
      </c>
      <c r="K925" s="342">
        <f t="shared" si="71"/>
        <v>0</v>
      </c>
      <c r="L925" s="342">
        <f t="shared" si="71"/>
        <v>0</v>
      </c>
      <c r="M925" s="342">
        <f t="shared" si="71"/>
        <v>0</v>
      </c>
      <c r="N925" s="342">
        <f t="shared" si="71"/>
        <v>0</v>
      </c>
      <c r="O925" s="343">
        <f t="shared" si="71"/>
        <v>0</v>
      </c>
      <c r="P925" s="344">
        <f>SUM(D925:O925)</f>
        <v>0</v>
      </c>
      <c r="Q925" s="317"/>
      <c r="R925" s="150"/>
      <c r="S925" s="151"/>
      <c r="T925" s="314"/>
    </row>
    <row r="926" spans="2:20" ht="6" customHeight="1" x14ac:dyDescent="0.2">
      <c r="B926" s="318"/>
      <c r="C926" s="317"/>
      <c r="D926" s="317"/>
      <c r="E926" s="317"/>
      <c r="F926" s="317"/>
      <c r="G926" s="317"/>
      <c r="H926" s="317"/>
      <c r="I926" s="317"/>
      <c r="J926" s="317"/>
      <c r="K926" s="317"/>
      <c r="L926" s="317"/>
      <c r="M926" s="317"/>
      <c r="N926" s="317"/>
      <c r="O926" s="317"/>
      <c r="P926" s="317"/>
      <c r="Q926" s="317"/>
      <c r="R926" s="345"/>
      <c r="S926" s="345"/>
      <c r="T926" s="314"/>
    </row>
    <row r="927" spans="2:20" ht="18.75" customHeight="1" x14ac:dyDescent="0.2">
      <c r="B927" s="346"/>
      <c r="C927" s="335" t="s">
        <v>158</v>
      </c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74"/>
      <c r="P927" s="347">
        <f>SUM(D927:O927)</f>
        <v>0</v>
      </c>
      <c r="Q927" s="317"/>
      <c r="R927" s="388"/>
      <c r="S927" s="389"/>
      <c r="T927" s="314"/>
    </row>
    <row r="928" spans="2:20" ht="18.75" customHeight="1" x14ac:dyDescent="0.2">
      <c r="B928" s="346"/>
      <c r="C928" s="335" t="s">
        <v>159</v>
      </c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9"/>
      <c r="O928" s="75"/>
      <c r="P928" s="348">
        <f>SUM(D928:O928)</f>
        <v>0</v>
      </c>
      <c r="Q928" s="317"/>
      <c r="R928" s="388"/>
      <c r="S928" s="389"/>
      <c r="T928" s="314"/>
    </row>
    <row r="929" spans="2:24" s="334" customFormat="1" ht="18.75" customHeight="1" x14ac:dyDescent="0.2">
      <c r="B929" s="328"/>
      <c r="C929" s="317"/>
      <c r="D929" s="317"/>
      <c r="E929" s="317"/>
      <c r="F929" s="317"/>
      <c r="G929" s="317"/>
      <c r="H929" s="317"/>
      <c r="I929" s="317"/>
      <c r="J929" s="317"/>
      <c r="K929" s="317"/>
      <c r="L929" s="317"/>
      <c r="M929" s="317"/>
      <c r="N929" s="349" t="s">
        <v>160</v>
      </c>
      <c r="O929" s="349"/>
      <c r="P929" s="350">
        <f>ROUND(IF(P927*P928=0,0,P925/P927*P928),2)</f>
        <v>0</v>
      </c>
      <c r="Q929" s="330"/>
      <c r="R929" s="388"/>
      <c r="S929" s="389"/>
      <c r="T929" s="333"/>
    </row>
    <row r="930" spans="2:24" ht="30" customHeight="1" x14ac:dyDescent="0.2">
      <c r="B930" s="314"/>
      <c r="C930" s="317"/>
      <c r="D930" s="317"/>
      <c r="E930" s="317"/>
      <c r="F930" s="317"/>
      <c r="G930" s="317"/>
      <c r="H930" s="317"/>
      <c r="I930" s="317"/>
      <c r="J930" s="317"/>
      <c r="K930" s="317"/>
      <c r="L930" s="317"/>
      <c r="M930" s="317"/>
      <c r="N930" s="317"/>
      <c r="O930" s="317"/>
      <c r="P930" s="317"/>
      <c r="Q930" s="317"/>
      <c r="R930" s="317"/>
      <c r="S930" s="317"/>
      <c r="T930" s="314"/>
    </row>
    <row r="931" spans="2:24" ht="18.75" customHeight="1" x14ac:dyDescent="0.2">
      <c r="B931" s="318"/>
      <c r="C931" s="319" t="s">
        <v>124</v>
      </c>
      <c r="D931" s="382"/>
      <c r="E931" s="383"/>
      <c r="F931" s="383"/>
      <c r="G931" s="383"/>
      <c r="H931" s="383"/>
      <c r="I931" s="384"/>
      <c r="J931" s="317"/>
      <c r="K931" s="317"/>
      <c r="L931" s="320"/>
      <c r="M931" s="317"/>
      <c r="N931" s="317"/>
      <c r="O931" s="317"/>
      <c r="P931" s="321"/>
      <c r="Q931" s="317"/>
      <c r="R931" s="321"/>
      <c r="S931" s="321"/>
      <c r="T931" s="314"/>
    </row>
    <row r="932" spans="2:24" ht="18.75" customHeight="1" x14ac:dyDescent="0.2">
      <c r="B932" s="318"/>
      <c r="C932" s="322" t="s">
        <v>125</v>
      </c>
      <c r="D932" s="382"/>
      <c r="E932" s="383"/>
      <c r="F932" s="383"/>
      <c r="G932" s="383"/>
      <c r="H932" s="383"/>
      <c r="I932" s="384"/>
      <c r="J932" s="317"/>
      <c r="K932" s="320"/>
      <c r="L932" s="317"/>
      <c r="M932" s="317"/>
      <c r="N932" s="317"/>
      <c r="O932" s="317"/>
      <c r="P932" s="321"/>
      <c r="Q932" s="317"/>
      <c r="R932" s="321"/>
      <c r="S932" s="321"/>
      <c r="T932" s="314"/>
    </row>
    <row r="933" spans="2:24" ht="18.75" customHeight="1" x14ac:dyDescent="0.2">
      <c r="B933" s="318"/>
      <c r="C933" s="322" t="s">
        <v>7</v>
      </c>
      <c r="D933" s="382"/>
      <c r="E933" s="383"/>
      <c r="F933" s="383"/>
      <c r="G933" s="383"/>
      <c r="H933" s="383"/>
      <c r="I933" s="384"/>
      <c r="J933" s="317"/>
      <c r="K933" s="317"/>
      <c r="L933" s="320"/>
      <c r="M933" s="317"/>
      <c r="N933" s="317"/>
      <c r="O933" s="317"/>
      <c r="P933" s="321"/>
      <c r="Q933" s="317"/>
      <c r="R933" s="323" t="s">
        <v>126</v>
      </c>
      <c r="S933" s="324"/>
      <c r="T933" s="314"/>
    </row>
    <row r="934" spans="2:24" ht="18.75" customHeight="1" x14ac:dyDescent="0.2">
      <c r="B934" s="318"/>
      <c r="C934" s="322" t="s">
        <v>127</v>
      </c>
      <c r="D934" s="382"/>
      <c r="E934" s="383"/>
      <c r="F934" s="383"/>
      <c r="G934" s="383"/>
      <c r="H934" s="383"/>
      <c r="I934" s="384"/>
      <c r="J934" s="317"/>
      <c r="K934" s="317"/>
      <c r="L934" s="320"/>
      <c r="M934" s="317"/>
      <c r="N934" s="317"/>
      <c r="O934" s="317"/>
      <c r="P934" s="321"/>
      <c r="Q934" s="317"/>
      <c r="R934" s="325" t="s">
        <v>130</v>
      </c>
      <c r="S934" s="63"/>
      <c r="T934" s="314"/>
    </row>
    <row r="935" spans="2:24" ht="18.75" customHeight="1" x14ac:dyDescent="0.2">
      <c r="B935" s="318"/>
      <c r="C935" s="322" t="s">
        <v>131</v>
      </c>
      <c r="D935" s="382"/>
      <c r="E935" s="383"/>
      <c r="F935" s="383"/>
      <c r="G935" s="383"/>
      <c r="H935" s="383"/>
      <c r="I935" s="384"/>
      <c r="J935" s="317"/>
      <c r="K935" s="317"/>
      <c r="L935" s="320"/>
      <c r="M935" s="317"/>
      <c r="N935" s="317"/>
      <c r="O935" s="317"/>
      <c r="P935" s="321"/>
      <c r="Q935" s="317"/>
      <c r="R935" s="325" t="s">
        <v>132</v>
      </c>
      <c r="S935" s="63"/>
      <c r="T935" s="314"/>
    </row>
    <row r="936" spans="2:24" ht="18.75" customHeight="1" x14ac:dyDescent="0.2">
      <c r="B936" s="318"/>
      <c r="C936" s="322" t="s">
        <v>122</v>
      </c>
      <c r="D936" s="385"/>
      <c r="E936" s="386"/>
      <c r="F936" s="386"/>
      <c r="G936" s="386"/>
      <c r="H936" s="386"/>
      <c r="I936" s="387"/>
      <c r="J936" s="317"/>
      <c r="K936" s="320"/>
      <c r="L936" s="317"/>
      <c r="M936" s="317"/>
      <c r="N936" s="317"/>
      <c r="O936" s="317"/>
      <c r="P936" s="321"/>
      <c r="Q936" s="317"/>
      <c r="R936" s="326" t="s">
        <v>133</v>
      </c>
      <c r="S936" s="63"/>
      <c r="T936" s="314"/>
    </row>
    <row r="937" spans="2:24" ht="18.75" customHeight="1" x14ac:dyDescent="0.2">
      <c r="B937" s="327"/>
      <c r="C937" s="322" t="s">
        <v>134</v>
      </c>
      <c r="D937" s="379"/>
      <c r="E937" s="380"/>
      <c r="F937" s="380"/>
      <c r="G937" s="380"/>
      <c r="H937" s="380"/>
      <c r="I937" s="381"/>
      <c r="J937" s="317"/>
      <c r="K937" s="320"/>
      <c r="L937" s="317"/>
      <c r="M937" s="317"/>
      <c r="N937" s="317"/>
      <c r="O937" s="317"/>
      <c r="P937" s="321"/>
      <c r="Q937" s="317"/>
      <c r="R937" s="321"/>
      <c r="S937" s="321"/>
      <c r="T937" s="314"/>
    </row>
    <row r="938" spans="2:24" ht="12" customHeight="1" x14ac:dyDescent="0.2">
      <c r="B938" s="318"/>
      <c r="C938" s="317"/>
      <c r="D938" s="317"/>
      <c r="E938" s="317"/>
      <c r="F938" s="317"/>
      <c r="G938" s="317"/>
      <c r="H938" s="317"/>
      <c r="I938" s="317"/>
      <c r="J938" s="317"/>
      <c r="K938" s="317"/>
      <c r="L938" s="317"/>
      <c r="M938" s="317"/>
      <c r="N938" s="317"/>
      <c r="O938" s="317"/>
      <c r="P938" s="317"/>
      <c r="Q938" s="317"/>
      <c r="R938" s="317"/>
      <c r="S938" s="317"/>
      <c r="T938" s="314"/>
    </row>
    <row r="939" spans="2:24" s="334" customFormat="1" ht="18.75" customHeight="1" x14ac:dyDescent="0.2">
      <c r="B939" s="328"/>
      <c r="C939" s="322" t="s">
        <v>128</v>
      </c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70"/>
      <c r="P939" s="329" t="s">
        <v>129</v>
      </c>
      <c r="Q939" s="330"/>
      <c r="R939" s="331" t="s">
        <v>135</v>
      </c>
      <c r="S939" s="332"/>
      <c r="T939" s="333"/>
      <c r="V939" s="315"/>
      <c r="W939" s="315"/>
      <c r="X939" s="315"/>
    </row>
    <row r="940" spans="2:24" ht="6" customHeight="1" x14ac:dyDescent="0.2">
      <c r="B940" s="318"/>
      <c r="C940" s="317"/>
      <c r="D940" s="317"/>
      <c r="E940" s="317"/>
      <c r="F940" s="317"/>
      <c r="G940" s="317"/>
      <c r="H940" s="317"/>
      <c r="I940" s="317"/>
      <c r="J940" s="317"/>
      <c r="K940" s="317"/>
      <c r="L940" s="317"/>
      <c r="M940" s="317"/>
      <c r="N940" s="317"/>
      <c r="O940" s="317"/>
      <c r="P940" s="317"/>
      <c r="Q940" s="317"/>
      <c r="R940" s="317"/>
      <c r="S940" s="317"/>
      <c r="T940" s="314"/>
    </row>
    <row r="941" spans="2:24" ht="18.75" customHeight="1" x14ac:dyDescent="0.2">
      <c r="B941" s="318"/>
      <c r="C941" s="335" t="s">
        <v>136</v>
      </c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71"/>
      <c r="P941" s="336">
        <f>SUM(D941:O941)</f>
        <v>0</v>
      </c>
      <c r="Q941" s="317"/>
      <c r="R941" s="388"/>
      <c r="S941" s="389"/>
      <c r="T941" s="314"/>
    </row>
    <row r="942" spans="2:24" ht="18.75" customHeight="1" x14ac:dyDescent="0.2">
      <c r="B942" s="318"/>
      <c r="C942" s="335" t="s">
        <v>137</v>
      </c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1"/>
      <c r="P942" s="336">
        <f>SUM(D942:O942)</f>
        <v>0</v>
      </c>
      <c r="Q942" s="317"/>
      <c r="R942" s="388"/>
      <c r="S942" s="389"/>
      <c r="T942" s="314"/>
    </row>
    <row r="943" spans="2:24" ht="18.75" customHeight="1" x14ac:dyDescent="0.2">
      <c r="B943" s="318"/>
      <c r="C943" s="131" t="s">
        <v>138</v>
      </c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71"/>
      <c r="P943" s="336">
        <f>SUM(D943:O943)</f>
        <v>0</v>
      </c>
      <c r="Q943" s="317"/>
      <c r="R943" s="388"/>
      <c r="S943" s="389"/>
      <c r="T943" s="314"/>
    </row>
    <row r="944" spans="2:24" ht="18.75" customHeight="1" x14ac:dyDescent="0.2">
      <c r="B944" s="318"/>
      <c r="C944" s="92" t="s">
        <v>139</v>
      </c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71"/>
      <c r="P944" s="336">
        <f>SUM(D944:O944)</f>
        <v>0</v>
      </c>
      <c r="Q944" s="317"/>
      <c r="R944" s="388"/>
      <c r="S944" s="389"/>
      <c r="T944" s="314"/>
    </row>
    <row r="945" spans="2:20" ht="18.75" customHeight="1" x14ac:dyDescent="0.2">
      <c r="B945" s="318"/>
      <c r="C945" s="92" t="s">
        <v>140</v>
      </c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71"/>
      <c r="P945" s="336">
        <f>SUM(D945:O945)</f>
        <v>0</v>
      </c>
      <c r="Q945" s="317"/>
      <c r="R945" s="388"/>
      <c r="S945" s="389"/>
      <c r="T945" s="314"/>
    </row>
    <row r="946" spans="2:20" ht="18.75" customHeight="1" x14ac:dyDescent="0.2">
      <c r="B946" s="318"/>
      <c r="C946" s="92" t="s">
        <v>141</v>
      </c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71"/>
      <c r="P946" s="336">
        <f>SUM(D946:O946)</f>
        <v>0</v>
      </c>
      <c r="Q946" s="317"/>
      <c r="R946" s="388"/>
      <c r="S946" s="389"/>
      <c r="T946" s="314"/>
    </row>
    <row r="947" spans="2:20" ht="18.75" customHeight="1" x14ac:dyDescent="0.2">
      <c r="B947" s="318"/>
      <c r="C947" s="92" t="s">
        <v>142</v>
      </c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71"/>
      <c r="P947" s="336">
        <f>SUM(D947:O947)</f>
        <v>0</v>
      </c>
      <c r="Q947" s="317"/>
      <c r="R947" s="388"/>
      <c r="S947" s="389"/>
      <c r="T947" s="314"/>
    </row>
    <row r="948" spans="2:20" ht="18.75" customHeight="1" x14ac:dyDescent="0.2">
      <c r="B948" s="318"/>
      <c r="C948" s="92" t="s">
        <v>143</v>
      </c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71"/>
      <c r="P948" s="336">
        <f>SUM(D948:O948)</f>
        <v>0</v>
      </c>
      <c r="Q948" s="317"/>
      <c r="R948" s="388"/>
      <c r="S948" s="389"/>
      <c r="T948" s="314"/>
    </row>
    <row r="949" spans="2:20" ht="18.75" customHeight="1" x14ac:dyDescent="0.2">
      <c r="B949" s="318"/>
      <c r="C949" s="92" t="s">
        <v>144</v>
      </c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71"/>
      <c r="P949" s="336">
        <f>SUM(D949:O949)</f>
        <v>0</v>
      </c>
      <c r="Q949" s="317"/>
      <c r="R949" s="388"/>
      <c r="S949" s="389"/>
      <c r="T949" s="314"/>
    </row>
    <row r="950" spans="2:20" ht="18.75" customHeight="1" x14ac:dyDescent="0.2">
      <c r="B950" s="318"/>
      <c r="C950" s="92" t="s">
        <v>145</v>
      </c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71"/>
      <c r="P950" s="336">
        <f>SUM(D950:O950)</f>
        <v>0</v>
      </c>
      <c r="Q950" s="317"/>
      <c r="R950" s="388"/>
      <c r="S950" s="389"/>
      <c r="T950" s="314"/>
    </row>
    <row r="951" spans="2:20" ht="18.75" customHeight="1" x14ac:dyDescent="0.2">
      <c r="B951" s="318"/>
      <c r="C951" s="322" t="s">
        <v>146</v>
      </c>
      <c r="D951" s="337">
        <f t="shared" ref="D951:O951" si="72">SUBTOTAL(9,D941:D950)</f>
        <v>0</v>
      </c>
      <c r="E951" s="337">
        <f t="shared" si="72"/>
        <v>0</v>
      </c>
      <c r="F951" s="337">
        <f t="shared" si="72"/>
        <v>0</v>
      </c>
      <c r="G951" s="337">
        <f t="shared" si="72"/>
        <v>0</v>
      </c>
      <c r="H951" s="337">
        <f t="shared" si="72"/>
        <v>0</v>
      </c>
      <c r="I951" s="337">
        <f t="shared" si="72"/>
        <v>0</v>
      </c>
      <c r="J951" s="337">
        <f t="shared" si="72"/>
        <v>0</v>
      </c>
      <c r="K951" s="337">
        <f t="shared" si="72"/>
        <v>0</v>
      </c>
      <c r="L951" s="337">
        <f t="shared" si="72"/>
        <v>0</v>
      </c>
      <c r="M951" s="337">
        <f t="shared" si="72"/>
        <v>0</v>
      </c>
      <c r="N951" s="337">
        <f t="shared" si="72"/>
        <v>0</v>
      </c>
      <c r="O951" s="338">
        <f t="shared" si="72"/>
        <v>0</v>
      </c>
      <c r="P951" s="336">
        <f>SUM(D951:O951)</f>
        <v>0</v>
      </c>
      <c r="Q951" s="317"/>
      <c r="R951" s="388"/>
      <c r="S951" s="389"/>
      <c r="T951" s="314"/>
    </row>
    <row r="952" spans="2:20" ht="18.75" customHeight="1" x14ac:dyDescent="0.2">
      <c r="B952" s="318"/>
      <c r="C952" s="339" t="s">
        <v>147</v>
      </c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72"/>
      <c r="P952" s="336">
        <f>SUM(D952:O952)</f>
        <v>0</v>
      </c>
      <c r="Q952" s="317"/>
      <c r="R952" s="388"/>
      <c r="S952" s="389"/>
      <c r="T952" s="314"/>
    </row>
    <row r="953" spans="2:20" ht="18.75" customHeight="1" x14ac:dyDescent="0.2">
      <c r="B953" s="318"/>
      <c r="C953" s="339" t="s">
        <v>148</v>
      </c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72"/>
      <c r="P953" s="336">
        <f>SUM(D953:O953)</f>
        <v>0</v>
      </c>
      <c r="Q953" s="317"/>
      <c r="R953" s="388"/>
      <c r="S953" s="389"/>
      <c r="T953" s="314"/>
    </row>
    <row r="954" spans="2:20" ht="18.75" customHeight="1" x14ac:dyDescent="0.2">
      <c r="B954" s="318"/>
      <c r="C954" s="322" t="s">
        <v>149</v>
      </c>
      <c r="D954" s="337">
        <f t="shared" ref="D954:O954" si="73">SUBTOTAL(9,D952:D953)</f>
        <v>0</v>
      </c>
      <c r="E954" s="337">
        <f t="shared" si="73"/>
        <v>0</v>
      </c>
      <c r="F954" s="337">
        <f t="shared" si="73"/>
        <v>0</v>
      </c>
      <c r="G954" s="337">
        <f t="shared" si="73"/>
        <v>0</v>
      </c>
      <c r="H954" s="337">
        <f t="shared" si="73"/>
        <v>0</v>
      </c>
      <c r="I954" s="337">
        <f t="shared" si="73"/>
        <v>0</v>
      </c>
      <c r="J954" s="337">
        <f t="shared" si="73"/>
        <v>0</v>
      </c>
      <c r="K954" s="337">
        <f t="shared" si="73"/>
        <v>0</v>
      </c>
      <c r="L954" s="337">
        <f t="shared" si="73"/>
        <v>0</v>
      </c>
      <c r="M954" s="337">
        <f t="shared" si="73"/>
        <v>0</v>
      </c>
      <c r="N954" s="337">
        <f t="shared" si="73"/>
        <v>0</v>
      </c>
      <c r="O954" s="338">
        <f t="shared" si="73"/>
        <v>0</v>
      </c>
      <c r="P954" s="336">
        <f>SUM(D954:O954)</f>
        <v>0</v>
      </c>
      <c r="Q954" s="317"/>
      <c r="R954" s="388"/>
      <c r="S954" s="389"/>
      <c r="T954" s="314"/>
    </row>
    <row r="955" spans="2:20" ht="18.75" customHeight="1" x14ac:dyDescent="0.2">
      <c r="B955" s="318"/>
      <c r="C955" s="339" t="s">
        <v>150</v>
      </c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72"/>
      <c r="P955" s="336">
        <f>SUM(D955:O955)</f>
        <v>0</v>
      </c>
      <c r="Q955" s="317"/>
      <c r="R955" s="388"/>
      <c r="S955" s="389"/>
      <c r="T955" s="314"/>
    </row>
    <row r="956" spans="2:20" ht="18.75" customHeight="1" x14ac:dyDescent="0.2">
      <c r="B956" s="318"/>
      <c r="C956" s="339" t="s">
        <v>151</v>
      </c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72"/>
      <c r="P956" s="336">
        <f>SUM(D956:O956)</f>
        <v>0</v>
      </c>
      <c r="Q956" s="317"/>
      <c r="R956" s="388"/>
      <c r="S956" s="389"/>
      <c r="T956" s="314"/>
    </row>
    <row r="957" spans="2:20" ht="18.75" customHeight="1" x14ac:dyDescent="0.2">
      <c r="B957" s="318"/>
      <c r="C957" s="339" t="s">
        <v>152</v>
      </c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72"/>
      <c r="P957" s="336">
        <f>SUM(D957:O957)</f>
        <v>0</v>
      </c>
      <c r="Q957" s="317"/>
      <c r="R957" s="388"/>
      <c r="S957" s="389"/>
      <c r="T957" s="314"/>
    </row>
    <row r="958" spans="2:20" ht="18.75" customHeight="1" x14ac:dyDescent="0.2">
      <c r="B958" s="318"/>
      <c r="C958" s="339" t="s">
        <v>153</v>
      </c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72"/>
      <c r="P958" s="336">
        <f>SUM(D958:O958)</f>
        <v>0</v>
      </c>
      <c r="Q958" s="317"/>
      <c r="R958" s="388"/>
      <c r="S958" s="389"/>
      <c r="T958" s="314"/>
    </row>
    <row r="959" spans="2:20" ht="18.75" customHeight="1" x14ac:dyDescent="0.2">
      <c r="B959" s="318"/>
      <c r="C959" s="335" t="s">
        <v>154</v>
      </c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71"/>
      <c r="P959" s="336">
        <f>SUM(D959:O959)</f>
        <v>0</v>
      </c>
      <c r="Q959" s="317"/>
      <c r="R959" s="388"/>
      <c r="S959" s="389"/>
      <c r="T959" s="314"/>
    </row>
    <row r="960" spans="2:20" ht="18.75" customHeight="1" x14ac:dyDescent="0.2">
      <c r="B960" s="318"/>
      <c r="C960" s="97" t="s">
        <v>155</v>
      </c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71"/>
      <c r="P960" s="336">
        <f>SUM(D960:O960)</f>
        <v>0</v>
      </c>
      <c r="Q960" s="317"/>
      <c r="R960" s="388"/>
      <c r="S960" s="389"/>
      <c r="T960" s="314"/>
    </row>
    <row r="961" spans="2:24" ht="18.75" customHeight="1" x14ac:dyDescent="0.2">
      <c r="B961" s="318"/>
      <c r="C961" s="98" t="s">
        <v>156</v>
      </c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73"/>
      <c r="P961" s="340">
        <f>SUM(D961:O961)</f>
        <v>0</v>
      </c>
      <c r="Q961" s="317"/>
      <c r="R961" s="388"/>
      <c r="S961" s="389"/>
      <c r="T961" s="314"/>
    </row>
    <row r="962" spans="2:24" ht="18.75" customHeight="1" x14ac:dyDescent="0.2">
      <c r="B962" s="318"/>
      <c r="C962" s="341" t="s">
        <v>157</v>
      </c>
      <c r="D962" s="342">
        <f t="shared" ref="D962:O962" si="74">SUBTOTAL(9,D941:D961)</f>
        <v>0</v>
      </c>
      <c r="E962" s="342">
        <f t="shared" si="74"/>
        <v>0</v>
      </c>
      <c r="F962" s="342">
        <f t="shared" si="74"/>
        <v>0</v>
      </c>
      <c r="G962" s="342">
        <f t="shared" si="74"/>
        <v>0</v>
      </c>
      <c r="H962" s="342">
        <f t="shared" si="74"/>
        <v>0</v>
      </c>
      <c r="I962" s="342">
        <f t="shared" si="74"/>
        <v>0</v>
      </c>
      <c r="J962" s="342">
        <f t="shared" si="74"/>
        <v>0</v>
      </c>
      <c r="K962" s="342">
        <f t="shared" si="74"/>
        <v>0</v>
      </c>
      <c r="L962" s="342">
        <f t="shared" si="74"/>
        <v>0</v>
      </c>
      <c r="M962" s="342">
        <f t="shared" si="74"/>
        <v>0</v>
      </c>
      <c r="N962" s="342">
        <f t="shared" si="74"/>
        <v>0</v>
      </c>
      <c r="O962" s="343">
        <f t="shared" si="74"/>
        <v>0</v>
      </c>
      <c r="P962" s="344">
        <f>SUM(D962:O962)</f>
        <v>0</v>
      </c>
      <c r="Q962" s="317"/>
      <c r="R962" s="150"/>
      <c r="S962" s="151"/>
      <c r="T962" s="314"/>
    </row>
    <row r="963" spans="2:24" ht="6" customHeight="1" x14ac:dyDescent="0.2">
      <c r="B963" s="318"/>
      <c r="C963" s="317"/>
      <c r="D963" s="317"/>
      <c r="E963" s="317"/>
      <c r="F963" s="317"/>
      <c r="G963" s="317"/>
      <c r="H963" s="317"/>
      <c r="I963" s="317"/>
      <c r="J963" s="317"/>
      <c r="K963" s="317"/>
      <c r="L963" s="317"/>
      <c r="M963" s="317"/>
      <c r="N963" s="317"/>
      <c r="O963" s="317"/>
      <c r="P963" s="317"/>
      <c r="Q963" s="317"/>
      <c r="R963" s="345"/>
      <c r="S963" s="345"/>
      <c r="T963" s="314"/>
    </row>
    <row r="964" spans="2:24" ht="18.75" customHeight="1" x14ac:dyDescent="0.2">
      <c r="B964" s="346"/>
      <c r="C964" s="335" t="s">
        <v>158</v>
      </c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74"/>
      <c r="P964" s="347">
        <f>SUM(D964:O964)</f>
        <v>0</v>
      </c>
      <c r="Q964" s="317"/>
      <c r="R964" s="388"/>
      <c r="S964" s="389"/>
      <c r="T964" s="314"/>
    </row>
    <row r="965" spans="2:24" ht="18.75" customHeight="1" x14ac:dyDescent="0.2">
      <c r="B965" s="346"/>
      <c r="C965" s="335" t="s">
        <v>159</v>
      </c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9"/>
      <c r="O965" s="75"/>
      <c r="P965" s="348">
        <f>SUM(D965:O965)</f>
        <v>0</v>
      </c>
      <c r="Q965" s="317"/>
      <c r="R965" s="388"/>
      <c r="S965" s="389"/>
      <c r="T965" s="314"/>
    </row>
    <row r="966" spans="2:24" s="334" customFormat="1" ht="18.75" customHeight="1" x14ac:dyDescent="0.2">
      <c r="B966" s="328"/>
      <c r="C966" s="317"/>
      <c r="D966" s="317"/>
      <c r="E966" s="317"/>
      <c r="F966" s="317"/>
      <c r="G966" s="317"/>
      <c r="H966" s="317"/>
      <c r="I966" s="317"/>
      <c r="J966" s="317"/>
      <c r="K966" s="317"/>
      <c r="L966" s="317"/>
      <c r="M966" s="317"/>
      <c r="N966" s="349" t="s">
        <v>160</v>
      </c>
      <c r="O966" s="349"/>
      <c r="P966" s="350">
        <f>ROUND(IF(P964*P965=0,0,P962/P964*P965),2)</f>
        <v>0</v>
      </c>
      <c r="Q966" s="330"/>
      <c r="R966" s="388"/>
      <c r="S966" s="389"/>
      <c r="T966" s="333"/>
    </row>
    <row r="967" spans="2:24" ht="30" customHeight="1" x14ac:dyDescent="0.2">
      <c r="B967" s="314"/>
      <c r="C967" s="317"/>
      <c r="D967" s="317"/>
      <c r="E967" s="317"/>
      <c r="F967" s="317"/>
      <c r="G967" s="317"/>
      <c r="H967" s="317"/>
      <c r="I967" s="317"/>
      <c r="J967" s="317"/>
      <c r="K967" s="317"/>
      <c r="L967" s="317"/>
      <c r="M967" s="317"/>
      <c r="N967" s="317"/>
      <c r="O967" s="317"/>
      <c r="P967" s="317"/>
      <c r="Q967" s="317"/>
      <c r="R967" s="317"/>
      <c r="S967" s="317"/>
      <c r="T967" s="314"/>
    </row>
    <row r="968" spans="2:24" ht="18.75" customHeight="1" x14ac:dyDescent="0.2">
      <c r="B968" s="318"/>
      <c r="C968" s="319" t="s">
        <v>124</v>
      </c>
      <c r="D968" s="382"/>
      <c r="E968" s="383"/>
      <c r="F968" s="383"/>
      <c r="G968" s="383"/>
      <c r="H968" s="383"/>
      <c r="I968" s="384"/>
      <c r="J968" s="317"/>
      <c r="K968" s="317"/>
      <c r="L968" s="320"/>
      <c r="M968" s="317"/>
      <c r="N968" s="317"/>
      <c r="O968" s="317"/>
      <c r="P968" s="321"/>
      <c r="Q968" s="317"/>
      <c r="R968" s="321"/>
      <c r="S968" s="321"/>
      <c r="T968" s="314"/>
    </row>
    <row r="969" spans="2:24" ht="18.75" customHeight="1" x14ac:dyDescent="0.2">
      <c r="B969" s="318"/>
      <c r="C969" s="322" t="s">
        <v>125</v>
      </c>
      <c r="D969" s="382"/>
      <c r="E969" s="383"/>
      <c r="F969" s="383"/>
      <c r="G969" s="383"/>
      <c r="H969" s="383"/>
      <c r="I969" s="384"/>
      <c r="J969" s="317"/>
      <c r="K969" s="320"/>
      <c r="L969" s="317"/>
      <c r="M969" s="317"/>
      <c r="N969" s="317"/>
      <c r="O969" s="317"/>
      <c r="P969" s="321"/>
      <c r="Q969" s="317"/>
      <c r="R969" s="321"/>
      <c r="S969" s="321"/>
      <c r="T969" s="314"/>
    </row>
    <row r="970" spans="2:24" ht="18.75" customHeight="1" x14ac:dyDescent="0.2">
      <c r="B970" s="318"/>
      <c r="C970" s="322" t="s">
        <v>7</v>
      </c>
      <c r="D970" s="382"/>
      <c r="E970" s="383"/>
      <c r="F970" s="383"/>
      <c r="G970" s="383"/>
      <c r="H970" s="383"/>
      <c r="I970" s="384"/>
      <c r="J970" s="317"/>
      <c r="K970" s="317"/>
      <c r="L970" s="320"/>
      <c r="M970" s="317"/>
      <c r="N970" s="317"/>
      <c r="O970" s="317"/>
      <c r="P970" s="321"/>
      <c r="Q970" s="317"/>
      <c r="R970" s="323" t="s">
        <v>126</v>
      </c>
      <c r="S970" s="324"/>
      <c r="T970" s="314"/>
    </row>
    <row r="971" spans="2:24" ht="18.75" customHeight="1" x14ac:dyDescent="0.2">
      <c r="B971" s="318"/>
      <c r="C971" s="322" t="s">
        <v>127</v>
      </c>
      <c r="D971" s="382"/>
      <c r="E971" s="383"/>
      <c r="F971" s="383"/>
      <c r="G971" s="383"/>
      <c r="H971" s="383"/>
      <c r="I971" s="384"/>
      <c r="J971" s="317"/>
      <c r="K971" s="317"/>
      <c r="L971" s="320"/>
      <c r="M971" s="317"/>
      <c r="N971" s="317"/>
      <c r="O971" s="317"/>
      <c r="P971" s="321"/>
      <c r="Q971" s="317"/>
      <c r="R971" s="325" t="s">
        <v>130</v>
      </c>
      <c r="S971" s="63"/>
      <c r="T971" s="314"/>
    </row>
    <row r="972" spans="2:24" ht="18.75" customHeight="1" x14ac:dyDescent="0.2">
      <c r="B972" s="318"/>
      <c r="C972" s="322" t="s">
        <v>131</v>
      </c>
      <c r="D972" s="382"/>
      <c r="E972" s="383"/>
      <c r="F972" s="383"/>
      <c r="G972" s="383"/>
      <c r="H972" s="383"/>
      <c r="I972" s="384"/>
      <c r="J972" s="317"/>
      <c r="K972" s="317"/>
      <c r="L972" s="320"/>
      <c r="M972" s="317"/>
      <c r="N972" s="317"/>
      <c r="O972" s="317"/>
      <c r="P972" s="321"/>
      <c r="Q972" s="317"/>
      <c r="R972" s="325" t="s">
        <v>132</v>
      </c>
      <c r="S972" s="63"/>
      <c r="T972" s="314"/>
    </row>
    <row r="973" spans="2:24" ht="18.75" customHeight="1" x14ac:dyDescent="0.2">
      <c r="B973" s="318"/>
      <c r="C973" s="322" t="s">
        <v>122</v>
      </c>
      <c r="D973" s="385"/>
      <c r="E973" s="386"/>
      <c r="F973" s="386"/>
      <c r="G973" s="386"/>
      <c r="H973" s="386"/>
      <c r="I973" s="387"/>
      <c r="J973" s="317"/>
      <c r="K973" s="320"/>
      <c r="L973" s="317"/>
      <c r="M973" s="317"/>
      <c r="N973" s="317"/>
      <c r="O973" s="317"/>
      <c r="P973" s="321"/>
      <c r="Q973" s="317"/>
      <c r="R973" s="326" t="s">
        <v>133</v>
      </c>
      <c r="S973" s="63"/>
      <c r="T973" s="314"/>
    </row>
    <row r="974" spans="2:24" ht="18.75" customHeight="1" x14ac:dyDescent="0.2">
      <c r="B974" s="327"/>
      <c r="C974" s="322" t="s">
        <v>134</v>
      </c>
      <c r="D974" s="379"/>
      <c r="E974" s="380"/>
      <c r="F974" s="380"/>
      <c r="G974" s="380"/>
      <c r="H974" s="380"/>
      <c r="I974" s="381"/>
      <c r="J974" s="317"/>
      <c r="K974" s="320"/>
      <c r="L974" s="317"/>
      <c r="M974" s="317"/>
      <c r="N974" s="317"/>
      <c r="O974" s="317"/>
      <c r="P974" s="321"/>
      <c r="Q974" s="317"/>
      <c r="R974" s="321"/>
      <c r="S974" s="321"/>
      <c r="T974" s="314"/>
    </row>
    <row r="975" spans="2:24" ht="12" customHeight="1" x14ac:dyDescent="0.2">
      <c r="B975" s="318"/>
      <c r="C975" s="317"/>
      <c r="D975" s="317"/>
      <c r="E975" s="317"/>
      <c r="F975" s="317"/>
      <c r="G975" s="317"/>
      <c r="H975" s="317"/>
      <c r="I975" s="317"/>
      <c r="J975" s="317"/>
      <c r="K975" s="317"/>
      <c r="L975" s="317"/>
      <c r="M975" s="317"/>
      <c r="N975" s="317"/>
      <c r="O975" s="317"/>
      <c r="P975" s="317"/>
      <c r="Q975" s="317"/>
      <c r="R975" s="317"/>
      <c r="S975" s="317"/>
      <c r="T975" s="314"/>
    </row>
    <row r="976" spans="2:24" s="334" customFormat="1" ht="18.75" customHeight="1" x14ac:dyDescent="0.2">
      <c r="B976" s="328"/>
      <c r="C976" s="322" t="s">
        <v>128</v>
      </c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70"/>
      <c r="P976" s="329" t="s">
        <v>129</v>
      </c>
      <c r="Q976" s="330"/>
      <c r="R976" s="331" t="s">
        <v>135</v>
      </c>
      <c r="S976" s="332"/>
      <c r="T976" s="333"/>
      <c r="V976" s="315"/>
      <c r="W976" s="315"/>
      <c r="X976" s="315"/>
    </row>
    <row r="977" spans="2:20" ht="6" customHeight="1" x14ac:dyDescent="0.2">
      <c r="B977" s="318"/>
      <c r="C977" s="317"/>
      <c r="D977" s="317"/>
      <c r="E977" s="317"/>
      <c r="F977" s="317"/>
      <c r="G977" s="317"/>
      <c r="H977" s="317"/>
      <c r="I977" s="317"/>
      <c r="J977" s="317"/>
      <c r="K977" s="317"/>
      <c r="L977" s="317"/>
      <c r="M977" s="317"/>
      <c r="N977" s="317"/>
      <c r="O977" s="317"/>
      <c r="P977" s="317"/>
      <c r="Q977" s="317"/>
      <c r="R977" s="317"/>
      <c r="S977" s="317"/>
      <c r="T977" s="314"/>
    </row>
    <row r="978" spans="2:20" ht="18.75" customHeight="1" x14ac:dyDescent="0.2">
      <c r="B978" s="318"/>
      <c r="C978" s="335" t="s">
        <v>136</v>
      </c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71"/>
      <c r="P978" s="336">
        <f>SUM(D978:O978)</f>
        <v>0</v>
      </c>
      <c r="Q978" s="317"/>
      <c r="R978" s="388"/>
      <c r="S978" s="389"/>
      <c r="T978" s="314"/>
    </row>
    <row r="979" spans="2:20" ht="18.75" customHeight="1" x14ac:dyDescent="0.2">
      <c r="B979" s="318"/>
      <c r="C979" s="335" t="s">
        <v>137</v>
      </c>
      <c r="D979" s="110"/>
      <c r="E979" s="110"/>
      <c r="F979" s="110"/>
      <c r="G979" s="110"/>
      <c r="H979" s="110"/>
      <c r="I979" s="110"/>
      <c r="J979" s="110"/>
      <c r="K979" s="110"/>
      <c r="L979" s="110"/>
      <c r="M979" s="110"/>
      <c r="N979" s="110"/>
      <c r="O979" s="111"/>
      <c r="P979" s="336">
        <f>SUM(D979:O979)</f>
        <v>0</v>
      </c>
      <c r="Q979" s="317"/>
      <c r="R979" s="388"/>
      <c r="S979" s="389"/>
      <c r="T979" s="314"/>
    </row>
    <row r="980" spans="2:20" ht="18.75" customHeight="1" x14ac:dyDescent="0.2">
      <c r="B980" s="318"/>
      <c r="C980" s="131" t="s">
        <v>138</v>
      </c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71"/>
      <c r="P980" s="336">
        <f>SUM(D980:O980)</f>
        <v>0</v>
      </c>
      <c r="Q980" s="317"/>
      <c r="R980" s="388"/>
      <c r="S980" s="389"/>
      <c r="T980" s="314"/>
    </row>
    <row r="981" spans="2:20" ht="18.75" customHeight="1" x14ac:dyDescent="0.2">
      <c r="B981" s="318"/>
      <c r="C981" s="92" t="s">
        <v>139</v>
      </c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71"/>
      <c r="P981" s="336">
        <f>SUM(D981:O981)</f>
        <v>0</v>
      </c>
      <c r="Q981" s="317"/>
      <c r="R981" s="388"/>
      <c r="S981" s="389"/>
      <c r="T981" s="314"/>
    </row>
    <row r="982" spans="2:20" ht="18.75" customHeight="1" x14ac:dyDescent="0.2">
      <c r="B982" s="318"/>
      <c r="C982" s="92" t="s">
        <v>140</v>
      </c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71"/>
      <c r="P982" s="336">
        <f>SUM(D982:O982)</f>
        <v>0</v>
      </c>
      <c r="Q982" s="317"/>
      <c r="R982" s="388"/>
      <c r="S982" s="389"/>
      <c r="T982" s="314"/>
    </row>
    <row r="983" spans="2:20" ht="18.75" customHeight="1" x14ac:dyDescent="0.2">
      <c r="B983" s="318"/>
      <c r="C983" s="92" t="s">
        <v>141</v>
      </c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71"/>
      <c r="P983" s="336">
        <f>SUM(D983:O983)</f>
        <v>0</v>
      </c>
      <c r="Q983" s="317"/>
      <c r="R983" s="388"/>
      <c r="S983" s="389"/>
      <c r="T983" s="314"/>
    </row>
    <row r="984" spans="2:20" ht="18.75" customHeight="1" x14ac:dyDescent="0.2">
      <c r="B984" s="318"/>
      <c r="C984" s="92" t="s">
        <v>142</v>
      </c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71"/>
      <c r="P984" s="336">
        <f>SUM(D984:O984)</f>
        <v>0</v>
      </c>
      <c r="Q984" s="317"/>
      <c r="R984" s="388"/>
      <c r="S984" s="389"/>
      <c r="T984" s="314"/>
    </row>
    <row r="985" spans="2:20" ht="18.75" customHeight="1" x14ac:dyDescent="0.2">
      <c r="B985" s="318"/>
      <c r="C985" s="92" t="s">
        <v>143</v>
      </c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71"/>
      <c r="P985" s="336">
        <f>SUM(D985:O985)</f>
        <v>0</v>
      </c>
      <c r="Q985" s="317"/>
      <c r="R985" s="388"/>
      <c r="S985" s="389"/>
      <c r="T985" s="314"/>
    </row>
    <row r="986" spans="2:20" ht="18.75" customHeight="1" x14ac:dyDescent="0.2">
      <c r="B986" s="318"/>
      <c r="C986" s="92" t="s">
        <v>144</v>
      </c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71"/>
      <c r="P986" s="336">
        <f>SUM(D986:O986)</f>
        <v>0</v>
      </c>
      <c r="Q986" s="317"/>
      <c r="R986" s="388"/>
      <c r="S986" s="389"/>
      <c r="T986" s="314"/>
    </row>
    <row r="987" spans="2:20" ht="18.75" customHeight="1" x14ac:dyDescent="0.2">
      <c r="B987" s="318"/>
      <c r="C987" s="92" t="s">
        <v>145</v>
      </c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71"/>
      <c r="P987" s="336">
        <f>SUM(D987:O987)</f>
        <v>0</v>
      </c>
      <c r="Q987" s="317"/>
      <c r="R987" s="388"/>
      <c r="S987" s="389"/>
      <c r="T987" s="314"/>
    </row>
    <row r="988" spans="2:20" ht="18.75" customHeight="1" x14ac:dyDescent="0.2">
      <c r="B988" s="318"/>
      <c r="C988" s="322" t="s">
        <v>146</v>
      </c>
      <c r="D988" s="337">
        <f t="shared" ref="D988:O988" si="75">SUBTOTAL(9,D978:D987)</f>
        <v>0</v>
      </c>
      <c r="E988" s="337">
        <f t="shared" si="75"/>
        <v>0</v>
      </c>
      <c r="F988" s="337">
        <f t="shared" si="75"/>
        <v>0</v>
      </c>
      <c r="G988" s="337">
        <f t="shared" si="75"/>
        <v>0</v>
      </c>
      <c r="H988" s="337">
        <f t="shared" si="75"/>
        <v>0</v>
      </c>
      <c r="I988" s="337">
        <f t="shared" si="75"/>
        <v>0</v>
      </c>
      <c r="J988" s="337">
        <f t="shared" si="75"/>
        <v>0</v>
      </c>
      <c r="K988" s="337">
        <f t="shared" si="75"/>
        <v>0</v>
      </c>
      <c r="L988" s="337">
        <f t="shared" si="75"/>
        <v>0</v>
      </c>
      <c r="M988" s="337">
        <f t="shared" si="75"/>
        <v>0</v>
      </c>
      <c r="N988" s="337">
        <f t="shared" si="75"/>
        <v>0</v>
      </c>
      <c r="O988" s="338">
        <f t="shared" si="75"/>
        <v>0</v>
      </c>
      <c r="P988" s="336">
        <f>SUM(D988:O988)</f>
        <v>0</v>
      </c>
      <c r="Q988" s="317"/>
      <c r="R988" s="388"/>
      <c r="S988" s="389"/>
      <c r="T988" s="314"/>
    </row>
    <row r="989" spans="2:20" ht="18.75" customHeight="1" x14ac:dyDescent="0.2">
      <c r="B989" s="318"/>
      <c r="C989" s="339" t="s">
        <v>147</v>
      </c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72"/>
      <c r="P989" s="336">
        <f>SUM(D989:O989)</f>
        <v>0</v>
      </c>
      <c r="Q989" s="317"/>
      <c r="R989" s="388"/>
      <c r="S989" s="389"/>
      <c r="T989" s="314"/>
    </row>
    <row r="990" spans="2:20" ht="18.75" customHeight="1" x14ac:dyDescent="0.2">
      <c r="B990" s="318"/>
      <c r="C990" s="339" t="s">
        <v>148</v>
      </c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72"/>
      <c r="P990" s="336">
        <f>SUM(D990:O990)</f>
        <v>0</v>
      </c>
      <c r="Q990" s="317"/>
      <c r="R990" s="388"/>
      <c r="S990" s="389"/>
      <c r="T990" s="314"/>
    </row>
    <row r="991" spans="2:20" ht="18.75" customHeight="1" x14ac:dyDescent="0.2">
      <c r="B991" s="318"/>
      <c r="C991" s="322" t="s">
        <v>149</v>
      </c>
      <c r="D991" s="337">
        <f t="shared" ref="D991:O991" si="76">SUBTOTAL(9,D989:D990)</f>
        <v>0</v>
      </c>
      <c r="E991" s="337">
        <f t="shared" si="76"/>
        <v>0</v>
      </c>
      <c r="F991" s="337">
        <f t="shared" si="76"/>
        <v>0</v>
      </c>
      <c r="G991" s="337">
        <f t="shared" si="76"/>
        <v>0</v>
      </c>
      <c r="H991" s="337">
        <f t="shared" si="76"/>
        <v>0</v>
      </c>
      <c r="I991" s="337">
        <f t="shared" si="76"/>
        <v>0</v>
      </c>
      <c r="J991" s="337">
        <f t="shared" si="76"/>
        <v>0</v>
      </c>
      <c r="K991" s="337">
        <f t="shared" si="76"/>
        <v>0</v>
      </c>
      <c r="L991" s="337">
        <f t="shared" si="76"/>
        <v>0</v>
      </c>
      <c r="M991" s="337">
        <f t="shared" si="76"/>
        <v>0</v>
      </c>
      <c r="N991" s="337">
        <f t="shared" si="76"/>
        <v>0</v>
      </c>
      <c r="O991" s="338">
        <f t="shared" si="76"/>
        <v>0</v>
      </c>
      <c r="P991" s="336">
        <f>SUM(D991:O991)</f>
        <v>0</v>
      </c>
      <c r="Q991" s="317"/>
      <c r="R991" s="388"/>
      <c r="S991" s="389"/>
      <c r="T991" s="314"/>
    </row>
    <row r="992" spans="2:20" ht="18.75" customHeight="1" x14ac:dyDescent="0.2">
      <c r="B992" s="318"/>
      <c r="C992" s="339" t="s">
        <v>150</v>
      </c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72"/>
      <c r="P992" s="336">
        <f>SUM(D992:O992)</f>
        <v>0</v>
      </c>
      <c r="Q992" s="317"/>
      <c r="R992" s="388"/>
      <c r="S992" s="389"/>
      <c r="T992" s="314"/>
    </row>
    <row r="993" spans="2:20" ht="18.75" customHeight="1" x14ac:dyDescent="0.2">
      <c r="B993" s="318"/>
      <c r="C993" s="339" t="s">
        <v>151</v>
      </c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72"/>
      <c r="P993" s="336">
        <f>SUM(D993:O993)</f>
        <v>0</v>
      </c>
      <c r="Q993" s="317"/>
      <c r="R993" s="388"/>
      <c r="S993" s="389"/>
      <c r="T993" s="314"/>
    </row>
    <row r="994" spans="2:20" ht="18.75" customHeight="1" x14ac:dyDescent="0.2">
      <c r="B994" s="318"/>
      <c r="C994" s="339" t="s">
        <v>152</v>
      </c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72"/>
      <c r="P994" s="336">
        <f>SUM(D994:O994)</f>
        <v>0</v>
      </c>
      <c r="Q994" s="317"/>
      <c r="R994" s="388"/>
      <c r="S994" s="389"/>
      <c r="T994" s="314"/>
    </row>
    <row r="995" spans="2:20" ht="18.75" customHeight="1" x14ac:dyDescent="0.2">
      <c r="B995" s="318"/>
      <c r="C995" s="339" t="s">
        <v>153</v>
      </c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72"/>
      <c r="P995" s="336">
        <f>SUM(D995:O995)</f>
        <v>0</v>
      </c>
      <c r="Q995" s="317"/>
      <c r="R995" s="388"/>
      <c r="S995" s="389"/>
      <c r="T995" s="314"/>
    </row>
    <row r="996" spans="2:20" ht="18.75" customHeight="1" x14ac:dyDescent="0.2">
      <c r="B996" s="318"/>
      <c r="C996" s="335" t="s">
        <v>154</v>
      </c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71"/>
      <c r="P996" s="336">
        <f>SUM(D996:O996)</f>
        <v>0</v>
      </c>
      <c r="Q996" s="317"/>
      <c r="R996" s="388"/>
      <c r="S996" s="389"/>
      <c r="T996" s="314"/>
    </row>
    <row r="997" spans="2:20" ht="18.75" customHeight="1" x14ac:dyDescent="0.2">
      <c r="B997" s="318"/>
      <c r="C997" s="97" t="s">
        <v>155</v>
      </c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71"/>
      <c r="P997" s="336">
        <f>SUM(D997:O997)</f>
        <v>0</v>
      </c>
      <c r="Q997" s="317"/>
      <c r="R997" s="388"/>
      <c r="S997" s="389"/>
      <c r="T997" s="314"/>
    </row>
    <row r="998" spans="2:20" ht="18.75" customHeight="1" x14ac:dyDescent="0.2">
      <c r="B998" s="318"/>
      <c r="C998" s="98" t="s">
        <v>156</v>
      </c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73"/>
      <c r="P998" s="340">
        <f>SUM(D998:O998)</f>
        <v>0</v>
      </c>
      <c r="Q998" s="317"/>
      <c r="R998" s="388"/>
      <c r="S998" s="389"/>
      <c r="T998" s="314"/>
    </row>
    <row r="999" spans="2:20" ht="18.75" customHeight="1" x14ac:dyDescent="0.2">
      <c r="B999" s="318"/>
      <c r="C999" s="341" t="s">
        <v>157</v>
      </c>
      <c r="D999" s="342">
        <f t="shared" ref="D999:O999" si="77">SUBTOTAL(9,D978:D998)</f>
        <v>0</v>
      </c>
      <c r="E999" s="342">
        <f t="shared" si="77"/>
        <v>0</v>
      </c>
      <c r="F999" s="342">
        <f t="shared" si="77"/>
        <v>0</v>
      </c>
      <c r="G999" s="342">
        <f t="shared" si="77"/>
        <v>0</v>
      </c>
      <c r="H999" s="342">
        <f t="shared" si="77"/>
        <v>0</v>
      </c>
      <c r="I999" s="342">
        <f t="shared" si="77"/>
        <v>0</v>
      </c>
      <c r="J999" s="342">
        <f t="shared" si="77"/>
        <v>0</v>
      </c>
      <c r="K999" s="342">
        <f t="shared" si="77"/>
        <v>0</v>
      </c>
      <c r="L999" s="342">
        <f t="shared" si="77"/>
        <v>0</v>
      </c>
      <c r="M999" s="342">
        <f t="shared" si="77"/>
        <v>0</v>
      </c>
      <c r="N999" s="342">
        <f t="shared" si="77"/>
        <v>0</v>
      </c>
      <c r="O999" s="343">
        <f t="shared" si="77"/>
        <v>0</v>
      </c>
      <c r="P999" s="344">
        <f>SUM(D999:O999)</f>
        <v>0</v>
      </c>
      <c r="Q999" s="317"/>
      <c r="R999" s="150"/>
      <c r="S999" s="151"/>
      <c r="T999" s="314"/>
    </row>
    <row r="1000" spans="2:20" ht="6" customHeight="1" x14ac:dyDescent="0.2">
      <c r="B1000" s="318"/>
      <c r="C1000" s="317"/>
      <c r="D1000" s="317"/>
      <c r="E1000" s="317"/>
      <c r="F1000" s="317"/>
      <c r="G1000" s="317"/>
      <c r="H1000" s="317"/>
      <c r="I1000" s="317"/>
      <c r="J1000" s="317"/>
      <c r="K1000" s="317"/>
      <c r="L1000" s="317"/>
      <c r="M1000" s="317"/>
      <c r="N1000" s="317"/>
      <c r="O1000" s="317"/>
      <c r="P1000" s="317"/>
      <c r="Q1000" s="317"/>
      <c r="R1000" s="345"/>
      <c r="S1000" s="345"/>
      <c r="T1000" s="314"/>
    </row>
    <row r="1001" spans="2:20" ht="18.75" customHeight="1" x14ac:dyDescent="0.2">
      <c r="B1001" s="346"/>
      <c r="C1001" s="335" t="s">
        <v>158</v>
      </c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74"/>
      <c r="P1001" s="347">
        <f>SUM(D1001:O1001)</f>
        <v>0</v>
      </c>
      <c r="Q1001" s="317"/>
      <c r="R1001" s="388"/>
      <c r="S1001" s="389"/>
      <c r="T1001" s="314"/>
    </row>
    <row r="1002" spans="2:20" ht="18.75" customHeight="1" x14ac:dyDescent="0.2">
      <c r="B1002" s="346"/>
      <c r="C1002" s="335" t="s">
        <v>159</v>
      </c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9"/>
      <c r="O1002" s="75"/>
      <c r="P1002" s="348">
        <f>SUM(D1002:O1002)</f>
        <v>0</v>
      </c>
      <c r="Q1002" s="317"/>
      <c r="R1002" s="388"/>
      <c r="S1002" s="389"/>
      <c r="T1002" s="314"/>
    </row>
    <row r="1003" spans="2:20" s="334" customFormat="1" ht="18.75" customHeight="1" x14ac:dyDescent="0.2">
      <c r="B1003" s="328"/>
      <c r="C1003" s="317"/>
      <c r="D1003" s="317"/>
      <c r="E1003" s="317"/>
      <c r="F1003" s="317"/>
      <c r="G1003" s="317"/>
      <c r="H1003" s="317"/>
      <c r="I1003" s="317"/>
      <c r="J1003" s="317"/>
      <c r="K1003" s="317"/>
      <c r="L1003" s="317"/>
      <c r="M1003" s="317"/>
      <c r="N1003" s="349" t="s">
        <v>160</v>
      </c>
      <c r="O1003" s="349"/>
      <c r="P1003" s="350">
        <f>ROUND(IF(P1001*P1002=0,0,P999/P1001*P1002),2)</f>
        <v>0</v>
      </c>
      <c r="Q1003" s="330"/>
      <c r="R1003" s="388"/>
      <c r="S1003" s="389"/>
      <c r="T1003" s="333"/>
    </row>
    <row r="1004" spans="2:20" ht="30" customHeight="1" x14ac:dyDescent="0.2">
      <c r="B1004" s="314"/>
      <c r="C1004" s="317"/>
      <c r="D1004" s="317"/>
      <c r="E1004" s="317"/>
      <c r="F1004" s="317"/>
      <c r="G1004" s="317"/>
      <c r="H1004" s="317"/>
      <c r="I1004" s="317"/>
      <c r="J1004" s="317"/>
      <c r="K1004" s="317"/>
      <c r="L1004" s="317"/>
      <c r="M1004" s="317"/>
      <c r="N1004" s="317"/>
      <c r="O1004" s="317"/>
      <c r="P1004" s="317"/>
      <c r="Q1004" s="317"/>
      <c r="R1004" s="317"/>
      <c r="S1004" s="317"/>
      <c r="T1004" s="314"/>
    </row>
    <row r="1005" spans="2:20" ht="18.75" customHeight="1" x14ac:dyDescent="0.2">
      <c r="B1005" s="318"/>
      <c r="C1005" s="319" t="s">
        <v>124</v>
      </c>
      <c r="D1005" s="382"/>
      <c r="E1005" s="383"/>
      <c r="F1005" s="383"/>
      <c r="G1005" s="383"/>
      <c r="H1005" s="383"/>
      <c r="I1005" s="384"/>
      <c r="J1005" s="317"/>
      <c r="K1005" s="317"/>
      <c r="L1005" s="320"/>
      <c r="M1005" s="317"/>
      <c r="N1005" s="317"/>
      <c r="O1005" s="317"/>
      <c r="P1005" s="321"/>
      <c r="Q1005" s="317"/>
      <c r="R1005" s="321"/>
      <c r="S1005" s="321"/>
      <c r="T1005" s="314"/>
    </row>
    <row r="1006" spans="2:20" ht="18.75" customHeight="1" x14ac:dyDescent="0.2">
      <c r="B1006" s="318"/>
      <c r="C1006" s="322" t="s">
        <v>125</v>
      </c>
      <c r="D1006" s="382"/>
      <c r="E1006" s="383"/>
      <c r="F1006" s="383"/>
      <c r="G1006" s="383"/>
      <c r="H1006" s="383"/>
      <c r="I1006" s="384"/>
      <c r="J1006" s="317"/>
      <c r="K1006" s="320"/>
      <c r="L1006" s="317"/>
      <c r="M1006" s="317"/>
      <c r="N1006" s="317"/>
      <c r="O1006" s="317"/>
      <c r="P1006" s="321"/>
      <c r="Q1006" s="317"/>
      <c r="R1006" s="321"/>
      <c r="S1006" s="321"/>
      <c r="T1006" s="314"/>
    </row>
    <row r="1007" spans="2:20" ht="18.75" customHeight="1" x14ac:dyDescent="0.2">
      <c r="B1007" s="318"/>
      <c r="C1007" s="322" t="s">
        <v>7</v>
      </c>
      <c r="D1007" s="382"/>
      <c r="E1007" s="383"/>
      <c r="F1007" s="383"/>
      <c r="G1007" s="383"/>
      <c r="H1007" s="383"/>
      <c r="I1007" s="384"/>
      <c r="J1007" s="317"/>
      <c r="K1007" s="317"/>
      <c r="L1007" s="320"/>
      <c r="M1007" s="317"/>
      <c r="N1007" s="317"/>
      <c r="O1007" s="317"/>
      <c r="P1007" s="321"/>
      <c r="Q1007" s="317"/>
      <c r="R1007" s="323" t="s">
        <v>126</v>
      </c>
      <c r="S1007" s="324"/>
      <c r="T1007" s="314"/>
    </row>
    <row r="1008" spans="2:20" ht="18.75" customHeight="1" x14ac:dyDescent="0.2">
      <c r="B1008" s="318"/>
      <c r="C1008" s="322" t="s">
        <v>127</v>
      </c>
      <c r="D1008" s="382"/>
      <c r="E1008" s="383"/>
      <c r="F1008" s="383"/>
      <c r="G1008" s="383"/>
      <c r="H1008" s="383"/>
      <c r="I1008" s="384"/>
      <c r="J1008" s="317"/>
      <c r="K1008" s="317"/>
      <c r="L1008" s="320"/>
      <c r="M1008" s="317"/>
      <c r="N1008" s="317"/>
      <c r="O1008" s="317"/>
      <c r="P1008" s="321"/>
      <c r="Q1008" s="317"/>
      <c r="R1008" s="325" t="s">
        <v>130</v>
      </c>
      <c r="S1008" s="63"/>
      <c r="T1008" s="314"/>
    </row>
    <row r="1009" spans="2:24" ht="18.75" customHeight="1" x14ac:dyDescent="0.2">
      <c r="B1009" s="318"/>
      <c r="C1009" s="322" t="s">
        <v>131</v>
      </c>
      <c r="D1009" s="382"/>
      <c r="E1009" s="383"/>
      <c r="F1009" s="383"/>
      <c r="G1009" s="383"/>
      <c r="H1009" s="383"/>
      <c r="I1009" s="384"/>
      <c r="J1009" s="317"/>
      <c r="K1009" s="317"/>
      <c r="L1009" s="320"/>
      <c r="M1009" s="317"/>
      <c r="N1009" s="317"/>
      <c r="O1009" s="317"/>
      <c r="P1009" s="321"/>
      <c r="Q1009" s="317"/>
      <c r="R1009" s="325" t="s">
        <v>132</v>
      </c>
      <c r="S1009" s="63"/>
      <c r="T1009" s="314"/>
    </row>
    <row r="1010" spans="2:24" ht="18.75" customHeight="1" x14ac:dyDescent="0.2">
      <c r="B1010" s="318"/>
      <c r="C1010" s="322" t="s">
        <v>122</v>
      </c>
      <c r="D1010" s="385"/>
      <c r="E1010" s="386"/>
      <c r="F1010" s="386"/>
      <c r="G1010" s="386"/>
      <c r="H1010" s="386"/>
      <c r="I1010" s="387"/>
      <c r="J1010" s="317"/>
      <c r="K1010" s="320"/>
      <c r="L1010" s="317"/>
      <c r="M1010" s="317"/>
      <c r="N1010" s="317"/>
      <c r="O1010" s="317"/>
      <c r="P1010" s="321"/>
      <c r="Q1010" s="317"/>
      <c r="R1010" s="326" t="s">
        <v>133</v>
      </c>
      <c r="S1010" s="63"/>
      <c r="T1010" s="314"/>
    </row>
    <row r="1011" spans="2:24" ht="18.75" customHeight="1" x14ac:dyDescent="0.2">
      <c r="B1011" s="327"/>
      <c r="C1011" s="322" t="s">
        <v>134</v>
      </c>
      <c r="D1011" s="379"/>
      <c r="E1011" s="380"/>
      <c r="F1011" s="380"/>
      <c r="G1011" s="380"/>
      <c r="H1011" s="380"/>
      <c r="I1011" s="381"/>
      <c r="J1011" s="317"/>
      <c r="K1011" s="320"/>
      <c r="L1011" s="317"/>
      <c r="M1011" s="317"/>
      <c r="N1011" s="317"/>
      <c r="O1011" s="317"/>
      <c r="P1011" s="321"/>
      <c r="Q1011" s="317"/>
      <c r="R1011" s="321"/>
      <c r="S1011" s="321"/>
      <c r="T1011" s="314"/>
    </row>
    <row r="1012" spans="2:24" ht="12" customHeight="1" x14ac:dyDescent="0.2">
      <c r="B1012" s="318"/>
      <c r="C1012" s="317"/>
      <c r="D1012" s="317"/>
      <c r="E1012" s="317"/>
      <c r="F1012" s="317"/>
      <c r="G1012" s="317"/>
      <c r="H1012" s="317"/>
      <c r="I1012" s="317"/>
      <c r="J1012" s="317"/>
      <c r="K1012" s="317"/>
      <c r="L1012" s="317"/>
      <c r="M1012" s="317"/>
      <c r="N1012" s="317"/>
      <c r="O1012" s="317"/>
      <c r="P1012" s="317"/>
      <c r="Q1012" s="317"/>
      <c r="R1012" s="317"/>
      <c r="S1012" s="317"/>
      <c r="T1012" s="314"/>
    </row>
    <row r="1013" spans="2:24" s="334" customFormat="1" ht="18.75" customHeight="1" x14ac:dyDescent="0.2">
      <c r="B1013" s="328"/>
      <c r="C1013" s="322" t="s">
        <v>128</v>
      </c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70"/>
      <c r="P1013" s="329" t="s">
        <v>129</v>
      </c>
      <c r="Q1013" s="330"/>
      <c r="R1013" s="331" t="s">
        <v>135</v>
      </c>
      <c r="S1013" s="332"/>
      <c r="T1013" s="333"/>
      <c r="V1013" s="315"/>
      <c r="W1013" s="315"/>
      <c r="X1013" s="315"/>
    </row>
    <row r="1014" spans="2:24" ht="6" customHeight="1" x14ac:dyDescent="0.2">
      <c r="B1014" s="318"/>
      <c r="C1014" s="317"/>
      <c r="D1014" s="317"/>
      <c r="E1014" s="317"/>
      <c r="F1014" s="317"/>
      <c r="G1014" s="317"/>
      <c r="H1014" s="317"/>
      <c r="I1014" s="317"/>
      <c r="J1014" s="317"/>
      <c r="K1014" s="317"/>
      <c r="L1014" s="317"/>
      <c r="M1014" s="317"/>
      <c r="N1014" s="317"/>
      <c r="O1014" s="317"/>
      <c r="P1014" s="317"/>
      <c r="Q1014" s="317"/>
      <c r="R1014" s="317"/>
      <c r="S1014" s="317"/>
      <c r="T1014" s="314"/>
    </row>
    <row r="1015" spans="2:24" ht="18.75" customHeight="1" x14ac:dyDescent="0.2">
      <c r="B1015" s="318"/>
      <c r="C1015" s="335" t="s">
        <v>136</v>
      </c>
      <c r="D1015" s="65"/>
      <c r="E1015" s="65"/>
      <c r="F1015" s="65"/>
      <c r="G1015" s="65"/>
      <c r="H1015" s="65"/>
      <c r="I1015" s="65"/>
      <c r="J1015" s="65"/>
      <c r="K1015" s="65"/>
      <c r="L1015" s="65"/>
      <c r="M1015" s="65"/>
      <c r="N1015" s="65"/>
      <c r="O1015" s="71"/>
      <c r="P1015" s="336">
        <f>SUM(D1015:O1015)</f>
        <v>0</v>
      </c>
      <c r="Q1015" s="317"/>
      <c r="R1015" s="388"/>
      <c r="S1015" s="389"/>
      <c r="T1015" s="314"/>
    </row>
    <row r="1016" spans="2:24" ht="18.75" customHeight="1" x14ac:dyDescent="0.2">
      <c r="B1016" s="318"/>
      <c r="C1016" s="335" t="s">
        <v>137</v>
      </c>
      <c r="D1016" s="110"/>
      <c r="E1016" s="110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1"/>
      <c r="P1016" s="336">
        <f>SUM(D1016:O1016)</f>
        <v>0</v>
      </c>
      <c r="Q1016" s="317"/>
      <c r="R1016" s="388"/>
      <c r="S1016" s="389"/>
      <c r="T1016" s="314"/>
    </row>
    <row r="1017" spans="2:24" ht="18.75" customHeight="1" x14ac:dyDescent="0.2">
      <c r="B1017" s="318"/>
      <c r="C1017" s="131" t="s">
        <v>138</v>
      </c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71"/>
      <c r="P1017" s="336">
        <f>SUM(D1017:O1017)</f>
        <v>0</v>
      </c>
      <c r="Q1017" s="317"/>
      <c r="R1017" s="388"/>
      <c r="S1017" s="389"/>
      <c r="T1017" s="314"/>
    </row>
    <row r="1018" spans="2:24" ht="18.75" customHeight="1" x14ac:dyDescent="0.2">
      <c r="B1018" s="318"/>
      <c r="C1018" s="92" t="s">
        <v>139</v>
      </c>
      <c r="D1018" s="65"/>
      <c r="E1018" s="65"/>
      <c r="F1018" s="65"/>
      <c r="G1018" s="65"/>
      <c r="H1018" s="65"/>
      <c r="I1018" s="65"/>
      <c r="J1018" s="65"/>
      <c r="K1018" s="65"/>
      <c r="L1018" s="65"/>
      <c r="M1018" s="65"/>
      <c r="N1018" s="65"/>
      <c r="O1018" s="71"/>
      <c r="P1018" s="336">
        <f>SUM(D1018:O1018)</f>
        <v>0</v>
      </c>
      <c r="Q1018" s="317"/>
      <c r="R1018" s="388"/>
      <c r="S1018" s="389"/>
      <c r="T1018" s="314"/>
    </row>
    <row r="1019" spans="2:24" ht="18.75" customHeight="1" x14ac:dyDescent="0.2">
      <c r="B1019" s="318"/>
      <c r="C1019" s="92" t="s">
        <v>140</v>
      </c>
      <c r="D1019" s="65"/>
      <c r="E1019" s="65"/>
      <c r="F1019" s="65"/>
      <c r="G1019" s="65"/>
      <c r="H1019" s="65"/>
      <c r="I1019" s="65"/>
      <c r="J1019" s="65"/>
      <c r="K1019" s="65"/>
      <c r="L1019" s="65"/>
      <c r="M1019" s="65"/>
      <c r="N1019" s="65"/>
      <c r="O1019" s="71"/>
      <c r="P1019" s="336">
        <f>SUM(D1019:O1019)</f>
        <v>0</v>
      </c>
      <c r="Q1019" s="317"/>
      <c r="R1019" s="388"/>
      <c r="S1019" s="389"/>
      <c r="T1019" s="314"/>
    </row>
    <row r="1020" spans="2:24" ht="18.75" customHeight="1" x14ac:dyDescent="0.2">
      <c r="B1020" s="318"/>
      <c r="C1020" s="92" t="s">
        <v>141</v>
      </c>
      <c r="D1020" s="65"/>
      <c r="E1020" s="65"/>
      <c r="F1020" s="65"/>
      <c r="G1020" s="65"/>
      <c r="H1020" s="65"/>
      <c r="I1020" s="65"/>
      <c r="J1020" s="65"/>
      <c r="K1020" s="65"/>
      <c r="L1020" s="65"/>
      <c r="M1020" s="65"/>
      <c r="N1020" s="65"/>
      <c r="O1020" s="71"/>
      <c r="P1020" s="336">
        <f>SUM(D1020:O1020)</f>
        <v>0</v>
      </c>
      <c r="Q1020" s="317"/>
      <c r="R1020" s="388"/>
      <c r="S1020" s="389"/>
      <c r="T1020" s="314"/>
    </row>
    <row r="1021" spans="2:24" ht="18.75" customHeight="1" x14ac:dyDescent="0.2">
      <c r="B1021" s="318"/>
      <c r="C1021" s="92" t="s">
        <v>142</v>
      </c>
      <c r="D1021" s="65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71"/>
      <c r="P1021" s="336">
        <f>SUM(D1021:O1021)</f>
        <v>0</v>
      </c>
      <c r="Q1021" s="317"/>
      <c r="R1021" s="388"/>
      <c r="S1021" s="389"/>
      <c r="T1021" s="314"/>
    </row>
    <row r="1022" spans="2:24" ht="18.75" customHeight="1" x14ac:dyDescent="0.2">
      <c r="B1022" s="318"/>
      <c r="C1022" s="92" t="s">
        <v>143</v>
      </c>
      <c r="D1022" s="65"/>
      <c r="E1022" s="65"/>
      <c r="F1022" s="65"/>
      <c r="G1022" s="65"/>
      <c r="H1022" s="65"/>
      <c r="I1022" s="65"/>
      <c r="J1022" s="65"/>
      <c r="K1022" s="65"/>
      <c r="L1022" s="65"/>
      <c r="M1022" s="65"/>
      <c r="N1022" s="65"/>
      <c r="O1022" s="71"/>
      <c r="P1022" s="336">
        <f>SUM(D1022:O1022)</f>
        <v>0</v>
      </c>
      <c r="Q1022" s="317"/>
      <c r="R1022" s="388"/>
      <c r="S1022" s="389"/>
      <c r="T1022" s="314"/>
    </row>
    <row r="1023" spans="2:24" ht="18.75" customHeight="1" x14ac:dyDescent="0.2">
      <c r="B1023" s="318"/>
      <c r="C1023" s="92" t="s">
        <v>144</v>
      </c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71"/>
      <c r="P1023" s="336">
        <f>SUM(D1023:O1023)</f>
        <v>0</v>
      </c>
      <c r="Q1023" s="317"/>
      <c r="R1023" s="388"/>
      <c r="S1023" s="389"/>
      <c r="T1023" s="314"/>
    </row>
    <row r="1024" spans="2:24" ht="18.75" customHeight="1" x14ac:dyDescent="0.2">
      <c r="B1024" s="318"/>
      <c r="C1024" s="92" t="s">
        <v>145</v>
      </c>
      <c r="D1024" s="65"/>
      <c r="E1024" s="65"/>
      <c r="F1024" s="65"/>
      <c r="G1024" s="65"/>
      <c r="H1024" s="65"/>
      <c r="I1024" s="65"/>
      <c r="J1024" s="65"/>
      <c r="K1024" s="65"/>
      <c r="L1024" s="65"/>
      <c r="M1024" s="65"/>
      <c r="N1024" s="65"/>
      <c r="O1024" s="71"/>
      <c r="P1024" s="336">
        <f>SUM(D1024:O1024)</f>
        <v>0</v>
      </c>
      <c r="Q1024" s="317"/>
      <c r="R1024" s="388"/>
      <c r="S1024" s="389"/>
      <c r="T1024" s="314"/>
    </row>
    <row r="1025" spans="2:20" ht="18.75" customHeight="1" x14ac:dyDescent="0.2">
      <c r="B1025" s="318"/>
      <c r="C1025" s="322" t="s">
        <v>146</v>
      </c>
      <c r="D1025" s="337">
        <f t="shared" ref="D1025:O1025" si="78">SUBTOTAL(9,D1015:D1024)</f>
        <v>0</v>
      </c>
      <c r="E1025" s="337">
        <f t="shared" si="78"/>
        <v>0</v>
      </c>
      <c r="F1025" s="337">
        <f t="shared" si="78"/>
        <v>0</v>
      </c>
      <c r="G1025" s="337">
        <f t="shared" si="78"/>
        <v>0</v>
      </c>
      <c r="H1025" s="337">
        <f t="shared" si="78"/>
        <v>0</v>
      </c>
      <c r="I1025" s="337">
        <f t="shared" si="78"/>
        <v>0</v>
      </c>
      <c r="J1025" s="337">
        <f t="shared" si="78"/>
        <v>0</v>
      </c>
      <c r="K1025" s="337">
        <f t="shared" si="78"/>
        <v>0</v>
      </c>
      <c r="L1025" s="337">
        <f t="shared" si="78"/>
        <v>0</v>
      </c>
      <c r="M1025" s="337">
        <f t="shared" si="78"/>
        <v>0</v>
      </c>
      <c r="N1025" s="337">
        <f t="shared" si="78"/>
        <v>0</v>
      </c>
      <c r="O1025" s="338">
        <f t="shared" si="78"/>
        <v>0</v>
      </c>
      <c r="P1025" s="336">
        <f>SUM(D1025:O1025)</f>
        <v>0</v>
      </c>
      <c r="Q1025" s="317"/>
      <c r="R1025" s="388"/>
      <c r="S1025" s="389"/>
      <c r="T1025" s="314"/>
    </row>
    <row r="1026" spans="2:20" ht="18.75" customHeight="1" x14ac:dyDescent="0.2">
      <c r="B1026" s="318"/>
      <c r="C1026" s="339" t="s">
        <v>147</v>
      </c>
      <c r="D1026" s="66"/>
      <c r="E1026" s="66"/>
      <c r="F1026" s="66"/>
      <c r="G1026" s="66"/>
      <c r="H1026" s="66"/>
      <c r="I1026" s="66"/>
      <c r="J1026" s="66"/>
      <c r="K1026" s="66"/>
      <c r="L1026" s="66"/>
      <c r="M1026" s="66"/>
      <c r="N1026" s="66"/>
      <c r="O1026" s="72"/>
      <c r="P1026" s="336">
        <f>SUM(D1026:O1026)</f>
        <v>0</v>
      </c>
      <c r="Q1026" s="317"/>
      <c r="R1026" s="388"/>
      <c r="S1026" s="389"/>
      <c r="T1026" s="314"/>
    </row>
    <row r="1027" spans="2:20" ht="18.75" customHeight="1" x14ac:dyDescent="0.2">
      <c r="B1027" s="318"/>
      <c r="C1027" s="339" t="s">
        <v>148</v>
      </c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72"/>
      <c r="P1027" s="336">
        <f>SUM(D1027:O1027)</f>
        <v>0</v>
      </c>
      <c r="Q1027" s="317"/>
      <c r="R1027" s="388"/>
      <c r="S1027" s="389"/>
      <c r="T1027" s="314"/>
    </row>
    <row r="1028" spans="2:20" ht="18.75" customHeight="1" x14ac:dyDescent="0.2">
      <c r="B1028" s="318"/>
      <c r="C1028" s="322" t="s">
        <v>149</v>
      </c>
      <c r="D1028" s="337">
        <f t="shared" ref="D1028:O1028" si="79">SUBTOTAL(9,D1026:D1027)</f>
        <v>0</v>
      </c>
      <c r="E1028" s="337">
        <f t="shared" si="79"/>
        <v>0</v>
      </c>
      <c r="F1028" s="337">
        <f t="shared" si="79"/>
        <v>0</v>
      </c>
      <c r="G1028" s="337">
        <f t="shared" si="79"/>
        <v>0</v>
      </c>
      <c r="H1028" s="337">
        <f t="shared" si="79"/>
        <v>0</v>
      </c>
      <c r="I1028" s="337">
        <f t="shared" si="79"/>
        <v>0</v>
      </c>
      <c r="J1028" s="337">
        <f t="shared" si="79"/>
        <v>0</v>
      </c>
      <c r="K1028" s="337">
        <f t="shared" si="79"/>
        <v>0</v>
      </c>
      <c r="L1028" s="337">
        <f t="shared" si="79"/>
        <v>0</v>
      </c>
      <c r="M1028" s="337">
        <f t="shared" si="79"/>
        <v>0</v>
      </c>
      <c r="N1028" s="337">
        <f t="shared" si="79"/>
        <v>0</v>
      </c>
      <c r="O1028" s="338">
        <f t="shared" si="79"/>
        <v>0</v>
      </c>
      <c r="P1028" s="336">
        <f>SUM(D1028:O1028)</f>
        <v>0</v>
      </c>
      <c r="Q1028" s="317"/>
      <c r="R1028" s="388"/>
      <c r="S1028" s="389"/>
      <c r="T1028" s="314"/>
    </row>
    <row r="1029" spans="2:20" ht="18.75" customHeight="1" x14ac:dyDescent="0.2">
      <c r="B1029" s="318"/>
      <c r="C1029" s="339" t="s">
        <v>150</v>
      </c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72"/>
      <c r="P1029" s="336">
        <f>SUM(D1029:O1029)</f>
        <v>0</v>
      </c>
      <c r="Q1029" s="317"/>
      <c r="R1029" s="388"/>
      <c r="S1029" s="389"/>
      <c r="T1029" s="314"/>
    </row>
    <row r="1030" spans="2:20" ht="18.75" customHeight="1" x14ac:dyDescent="0.2">
      <c r="B1030" s="318"/>
      <c r="C1030" s="339" t="s">
        <v>151</v>
      </c>
      <c r="D1030" s="66"/>
      <c r="E1030" s="66"/>
      <c r="F1030" s="66"/>
      <c r="G1030" s="66"/>
      <c r="H1030" s="66"/>
      <c r="I1030" s="66"/>
      <c r="J1030" s="66"/>
      <c r="K1030" s="66"/>
      <c r="L1030" s="66"/>
      <c r="M1030" s="66"/>
      <c r="N1030" s="66"/>
      <c r="O1030" s="72"/>
      <c r="P1030" s="336">
        <f>SUM(D1030:O1030)</f>
        <v>0</v>
      </c>
      <c r="Q1030" s="317"/>
      <c r="R1030" s="388"/>
      <c r="S1030" s="389"/>
      <c r="T1030" s="314"/>
    </row>
    <row r="1031" spans="2:20" ht="18.75" customHeight="1" x14ac:dyDescent="0.2">
      <c r="B1031" s="318"/>
      <c r="C1031" s="339" t="s">
        <v>152</v>
      </c>
      <c r="D1031" s="66"/>
      <c r="E1031" s="66"/>
      <c r="F1031" s="66"/>
      <c r="G1031" s="66"/>
      <c r="H1031" s="66"/>
      <c r="I1031" s="66"/>
      <c r="J1031" s="66"/>
      <c r="K1031" s="66"/>
      <c r="L1031" s="66"/>
      <c r="M1031" s="66"/>
      <c r="N1031" s="66"/>
      <c r="O1031" s="72"/>
      <c r="P1031" s="336">
        <f>SUM(D1031:O1031)</f>
        <v>0</v>
      </c>
      <c r="Q1031" s="317"/>
      <c r="R1031" s="388"/>
      <c r="S1031" s="389"/>
      <c r="T1031" s="314"/>
    </row>
    <row r="1032" spans="2:20" ht="18.75" customHeight="1" x14ac:dyDescent="0.2">
      <c r="B1032" s="318"/>
      <c r="C1032" s="339" t="s">
        <v>153</v>
      </c>
      <c r="D1032" s="66"/>
      <c r="E1032" s="66"/>
      <c r="F1032" s="66"/>
      <c r="G1032" s="66"/>
      <c r="H1032" s="66"/>
      <c r="I1032" s="66"/>
      <c r="J1032" s="66"/>
      <c r="K1032" s="66"/>
      <c r="L1032" s="66"/>
      <c r="M1032" s="66"/>
      <c r="N1032" s="66"/>
      <c r="O1032" s="72"/>
      <c r="P1032" s="336">
        <f>SUM(D1032:O1032)</f>
        <v>0</v>
      </c>
      <c r="Q1032" s="317"/>
      <c r="R1032" s="388"/>
      <c r="S1032" s="389"/>
      <c r="T1032" s="314"/>
    </row>
    <row r="1033" spans="2:20" ht="18.75" customHeight="1" x14ac:dyDescent="0.2">
      <c r="B1033" s="318"/>
      <c r="C1033" s="335" t="s">
        <v>154</v>
      </c>
      <c r="D1033" s="65"/>
      <c r="E1033" s="65"/>
      <c r="F1033" s="65"/>
      <c r="G1033" s="65"/>
      <c r="H1033" s="65"/>
      <c r="I1033" s="65"/>
      <c r="J1033" s="65"/>
      <c r="K1033" s="65"/>
      <c r="L1033" s="65"/>
      <c r="M1033" s="65"/>
      <c r="N1033" s="65"/>
      <c r="O1033" s="71"/>
      <c r="P1033" s="336">
        <f>SUM(D1033:O1033)</f>
        <v>0</v>
      </c>
      <c r="Q1033" s="317"/>
      <c r="R1033" s="388"/>
      <c r="S1033" s="389"/>
      <c r="T1033" s="314"/>
    </row>
    <row r="1034" spans="2:20" ht="18.75" customHeight="1" x14ac:dyDescent="0.2">
      <c r="B1034" s="318"/>
      <c r="C1034" s="97" t="s">
        <v>155</v>
      </c>
      <c r="D1034" s="65"/>
      <c r="E1034" s="65"/>
      <c r="F1034" s="65"/>
      <c r="G1034" s="65"/>
      <c r="H1034" s="65"/>
      <c r="I1034" s="65"/>
      <c r="J1034" s="65"/>
      <c r="K1034" s="65"/>
      <c r="L1034" s="65"/>
      <c r="M1034" s="65"/>
      <c r="N1034" s="65"/>
      <c r="O1034" s="71"/>
      <c r="P1034" s="336">
        <f>SUM(D1034:O1034)</f>
        <v>0</v>
      </c>
      <c r="Q1034" s="317"/>
      <c r="R1034" s="388"/>
      <c r="S1034" s="389"/>
      <c r="T1034" s="314"/>
    </row>
    <row r="1035" spans="2:20" ht="18.75" customHeight="1" x14ac:dyDescent="0.2">
      <c r="B1035" s="318"/>
      <c r="C1035" s="98" t="s">
        <v>156</v>
      </c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73"/>
      <c r="P1035" s="340">
        <f>SUM(D1035:O1035)</f>
        <v>0</v>
      </c>
      <c r="Q1035" s="317"/>
      <c r="R1035" s="388"/>
      <c r="S1035" s="389"/>
      <c r="T1035" s="314"/>
    </row>
    <row r="1036" spans="2:20" ht="18.75" customHeight="1" x14ac:dyDescent="0.2">
      <c r="B1036" s="318"/>
      <c r="C1036" s="341" t="s">
        <v>157</v>
      </c>
      <c r="D1036" s="342">
        <f t="shared" ref="D1036:O1036" si="80">SUBTOTAL(9,D1015:D1035)</f>
        <v>0</v>
      </c>
      <c r="E1036" s="342">
        <f t="shared" si="80"/>
        <v>0</v>
      </c>
      <c r="F1036" s="342">
        <f t="shared" si="80"/>
        <v>0</v>
      </c>
      <c r="G1036" s="342">
        <f t="shared" si="80"/>
        <v>0</v>
      </c>
      <c r="H1036" s="342">
        <f t="shared" si="80"/>
        <v>0</v>
      </c>
      <c r="I1036" s="342">
        <f t="shared" si="80"/>
        <v>0</v>
      </c>
      <c r="J1036" s="342">
        <f t="shared" si="80"/>
        <v>0</v>
      </c>
      <c r="K1036" s="342">
        <f t="shared" si="80"/>
        <v>0</v>
      </c>
      <c r="L1036" s="342">
        <f t="shared" si="80"/>
        <v>0</v>
      </c>
      <c r="M1036" s="342">
        <f t="shared" si="80"/>
        <v>0</v>
      </c>
      <c r="N1036" s="342">
        <f t="shared" si="80"/>
        <v>0</v>
      </c>
      <c r="O1036" s="343">
        <f t="shared" si="80"/>
        <v>0</v>
      </c>
      <c r="P1036" s="344">
        <f>SUM(D1036:O1036)</f>
        <v>0</v>
      </c>
      <c r="Q1036" s="317"/>
      <c r="R1036" s="150"/>
      <c r="S1036" s="151"/>
      <c r="T1036" s="314"/>
    </row>
    <row r="1037" spans="2:20" ht="6" customHeight="1" x14ac:dyDescent="0.2">
      <c r="B1037" s="318"/>
      <c r="C1037" s="317"/>
      <c r="D1037" s="317"/>
      <c r="E1037" s="317"/>
      <c r="F1037" s="317"/>
      <c r="G1037" s="317"/>
      <c r="H1037" s="317"/>
      <c r="I1037" s="317"/>
      <c r="J1037" s="317"/>
      <c r="K1037" s="317"/>
      <c r="L1037" s="317"/>
      <c r="M1037" s="317"/>
      <c r="N1037" s="317"/>
      <c r="O1037" s="317"/>
      <c r="P1037" s="317"/>
      <c r="Q1037" s="317"/>
      <c r="R1037" s="345"/>
      <c r="S1037" s="345"/>
      <c r="T1037" s="314"/>
    </row>
    <row r="1038" spans="2:20" ht="18.75" customHeight="1" x14ac:dyDescent="0.2">
      <c r="B1038" s="346"/>
      <c r="C1038" s="335" t="s">
        <v>158</v>
      </c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74"/>
      <c r="P1038" s="347">
        <f>SUM(D1038:O1038)</f>
        <v>0</v>
      </c>
      <c r="Q1038" s="317"/>
      <c r="R1038" s="388"/>
      <c r="S1038" s="389"/>
      <c r="T1038" s="314"/>
    </row>
    <row r="1039" spans="2:20" ht="18.75" customHeight="1" x14ac:dyDescent="0.2">
      <c r="B1039" s="346"/>
      <c r="C1039" s="335" t="s">
        <v>159</v>
      </c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9"/>
      <c r="O1039" s="75"/>
      <c r="P1039" s="348">
        <f>SUM(D1039:O1039)</f>
        <v>0</v>
      </c>
      <c r="Q1039" s="317"/>
      <c r="R1039" s="388"/>
      <c r="S1039" s="389"/>
      <c r="T1039" s="314"/>
    </row>
    <row r="1040" spans="2:20" s="334" customFormat="1" ht="18.75" customHeight="1" x14ac:dyDescent="0.2">
      <c r="B1040" s="328"/>
      <c r="C1040" s="317"/>
      <c r="D1040" s="317"/>
      <c r="E1040" s="317"/>
      <c r="F1040" s="317"/>
      <c r="G1040" s="317"/>
      <c r="H1040" s="317"/>
      <c r="I1040" s="317"/>
      <c r="J1040" s="317"/>
      <c r="K1040" s="317"/>
      <c r="L1040" s="317"/>
      <c r="M1040" s="317"/>
      <c r="N1040" s="349" t="s">
        <v>160</v>
      </c>
      <c r="O1040" s="349"/>
      <c r="P1040" s="350">
        <f>ROUND(IF(P1038*P1039=0,0,P1036/P1038*P1039),2)</f>
        <v>0</v>
      </c>
      <c r="Q1040" s="330"/>
      <c r="R1040" s="388"/>
      <c r="S1040" s="389"/>
      <c r="T1040" s="333"/>
    </row>
    <row r="1041" spans="2:24" ht="30" customHeight="1" x14ac:dyDescent="0.2">
      <c r="B1041" s="314"/>
      <c r="C1041" s="317"/>
      <c r="D1041" s="317"/>
      <c r="E1041" s="317"/>
      <c r="F1041" s="317"/>
      <c r="G1041" s="317"/>
      <c r="H1041" s="317"/>
      <c r="I1041" s="317"/>
      <c r="J1041" s="317"/>
      <c r="K1041" s="317"/>
      <c r="L1041" s="317"/>
      <c r="M1041" s="317"/>
      <c r="N1041" s="317"/>
      <c r="O1041" s="317"/>
      <c r="P1041" s="317"/>
      <c r="Q1041" s="317"/>
      <c r="R1041" s="317"/>
      <c r="S1041" s="317"/>
      <c r="T1041" s="314"/>
    </row>
    <row r="1042" spans="2:24" ht="18.75" customHeight="1" x14ac:dyDescent="0.2">
      <c r="B1042" s="318"/>
      <c r="C1042" s="319" t="s">
        <v>124</v>
      </c>
      <c r="D1042" s="382"/>
      <c r="E1042" s="383"/>
      <c r="F1042" s="383"/>
      <c r="G1042" s="383"/>
      <c r="H1042" s="383"/>
      <c r="I1042" s="384"/>
      <c r="J1042" s="317"/>
      <c r="K1042" s="317"/>
      <c r="L1042" s="320"/>
      <c r="M1042" s="317"/>
      <c r="N1042" s="317"/>
      <c r="O1042" s="317"/>
      <c r="P1042" s="321"/>
      <c r="Q1042" s="317"/>
      <c r="R1042" s="321"/>
      <c r="S1042" s="321"/>
      <c r="T1042" s="314"/>
    </row>
    <row r="1043" spans="2:24" ht="18.75" customHeight="1" x14ac:dyDescent="0.2">
      <c r="B1043" s="318"/>
      <c r="C1043" s="322" t="s">
        <v>125</v>
      </c>
      <c r="D1043" s="382"/>
      <c r="E1043" s="383"/>
      <c r="F1043" s="383"/>
      <c r="G1043" s="383"/>
      <c r="H1043" s="383"/>
      <c r="I1043" s="384"/>
      <c r="J1043" s="317"/>
      <c r="K1043" s="320"/>
      <c r="L1043" s="317"/>
      <c r="M1043" s="317"/>
      <c r="N1043" s="317"/>
      <c r="O1043" s="317"/>
      <c r="P1043" s="321"/>
      <c r="Q1043" s="317"/>
      <c r="R1043" s="321"/>
      <c r="S1043" s="321"/>
      <c r="T1043" s="314"/>
    </row>
    <row r="1044" spans="2:24" ht="18.75" customHeight="1" x14ac:dyDescent="0.2">
      <c r="B1044" s="318"/>
      <c r="C1044" s="322" t="s">
        <v>7</v>
      </c>
      <c r="D1044" s="382"/>
      <c r="E1044" s="383"/>
      <c r="F1044" s="383"/>
      <c r="G1044" s="383"/>
      <c r="H1044" s="383"/>
      <c r="I1044" s="384"/>
      <c r="J1044" s="317"/>
      <c r="K1044" s="317"/>
      <c r="L1044" s="320"/>
      <c r="M1044" s="317"/>
      <c r="N1044" s="317"/>
      <c r="O1044" s="317"/>
      <c r="P1044" s="321"/>
      <c r="Q1044" s="317"/>
      <c r="R1044" s="323" t="s">
        <v>126</v>
      </c>
      <c r="S1044" s="324"/>
      <c r="T1044" s="314"/>
    </row>
    <row r="1045" spans="2:24" ht="18.75" customHeight="1" x14ac:dyDescent="0.2">
      <c r="B1045" s="318"/>
      <c r="C1045" s="322" t="s">
        <v>127</v>
      </c>
      <c r="D1045" s="382"/>
      <c r="E1045" s="383"/>
      <c r="F1045" s="383"/>
      <c r="G1045" s="383"/>
      <c r="H1045" s="383"/>
      <c r="I1045" s="384"/>
      <c r="J1045" s="317"/>
      <c r="K1045" s="317"/>
      <c r="L1045" s="320"/>
      <c r="M1045" s="317"/>
      <c r="N1045" s="317"/>
      <c r="O1045" s="317"/>
      <c r="P1045" s="321"/>
      <c r="Q1045" s="317"/>
      <c r="R1045" s="325" t="s">
        <v>130</v>
      </c>
      <c r="S1045" s="63"/>
      <c r="T1045" s="314"/>
    </row>
    <row r="1046" spans="2:24" ht="18.75" customHeight="1" x14ac:dyDescent="0.2">
      <c r="B1046" s="318"/>
      <c r="C1046" s="322" t="s">
        <v>131</v>
      </c>
      <c r="D1046" s="382"/>
      <c r="E1046" s="383"/>
      <c r="F1046" s="383"/>
      <c r="G1046" s="383"/>
      <c r="H1046" s="383"/>
      <c r="I1046" s="384"/>
      <c r="J1046" s="317"/>
      <c r="K1046" s="317"/>
      <c r="L1046" s="320"/>
      <c r="M1046" s="317"/>
      <c r="N1046" s="317"/>
      <c r="O1046" s="317"/>
      <c r="P1046" s="321"/>
      <c r="Q1046" s="317"/>
      <c r="R1046" s="325" t="s">
        <v>132</v>
      </c>
      <c r="S1046" s="63"/>
      <c r="T1046" s="314"/>
    </row>
    <row r="1047" spans="2:24" ht="18.75" customHeight="1" x14ac:dyDescent="0.2">
      <c r="B1047" s="318"/>
      <c r="C1047" s="322" t="s">
        <v>122</v>
      </c>
      <c r="D1047" s="385"/>
      <c r="E1047" s="386"/>
      <c r="F1047" s="386"/>
      <c r="G1047" s="386"/>
      <c r="H1047" s="386"/>
      <c r="I1047" s="387"/>
      <c r="J1047" s="317"/>
      <c r="K1047" s="320"/>
      <c r="L1047" s="317"/>
      <c r="M1047" s="317"/>
      <c r="N1047" s="317"/>
      <c r="O1047" s="317"/>
      <c r="P1047" s="321"/>
      <c r="Q1047" s="317"/>
      <c r="R1047" s="326" t="s">
        <v>133</v>
      </c>
      <c r="S1047" s="63"/>
      <c r="T1047" s="314"/>
    </row>
    <row r="1048" spans="2:24" ht="18.75" customHeight="1" x14ac:dyDescent="0.2">
      <c r="B1048" s="327"/>
      <c r="C1048" s="322" t="s">
        <v>134</v>
      </c>
      <c r="D1048" s="379"/>
      <c r="E1048" s="380"/>
      <c r="F1048" s="380"/>
      <c r="G1048" s="380"/>
      <c r="H1048" s="380"/>
      <c r="I1048" s="381"/>
      <c r="J1048" s="317"/>
      <c r="K1048" s="320"/>
      <c r="L1048" s="317"/>
      <c r="M1048" s="317"/>
      <c r="N1048" s="317"/>
      <c r="O1048" s="317"/>
      <c r="P1048" s="321"/>
      <c r="Q1048" s="317"/>
      <c r="R1048" s="321"/>
      <c r="S1048" s="321"/>
      <c r="T1048" s="314"/>
    </row>
    <row r="1049" spans="2:24" ht="12" customHeight="1" x14ac:dyDescent="0.2">
      <c r="B1049" s="318"/>
      <c r="C1049" s="317"/>
      <c r="D1049" s="317"/>
      <c r="E1049" s="317"/>
      <c r="F1049" s="317"/>
      <c r="G1049" s="317"/>
      <c r="H1049" s="317"/>
      <c r="I1049" s="317"/>
      <c r="J1049" s="317"/>
      <c r="K1049" s="317"/>
      <c r="L1049" s="317"/>
      <c r="M1049" s="317"/>
      <c r="N1049" s="317"/>
      <c r="O1049" s="317"/>
      <c r="P1049" s="317"/>
      <c r="Q1049" s="317"/>
      <c r="R1049" s="317"/>
      <c r="S1049" s="317"/>
      <c r="T1049" s="314"/>
    </row>
    <row r="1050" spans="2:24" s="334" customFormat="1" ht="18.75" customHeight="1" x14ac:dyDescent="0.2">
      <c r="B1050" s="328"/>
      <c r="C1050" s="322" t="s">
        <v>128</v>
      </c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70"/>
      <c r="P1050" s="329" t="s">
        <v>129</v>
      </c>
      <c r="Q1050" s="330"/>
      <c r="R1050" s="331" t="s">
        <v>135</v>
      </c>
      <c r="S1050" s="332"/>
      <c r="T1050" s="333"/>
      <c r="V1050" s="315"/>
      <c r="W1050" s="315"/>
      <c r="X1050" s="315"/>
    </row>
    <row r="1051" spans="2:24" ht="6" customHeight="1" x14ac:dyDescent="0.2">
      <c r="B1051" s="318"/>
      <c r="C1051" s="317"/>
      <c r="D1051" s="317"/>
      <c r="E1051" s="317"/>
      <c r="F1051" s="317"/>
      <c r="G1051" s="317"/>
      <c r="H1051" s="317"/>
      <c r="I1051" s="317"/>
      <c r="J1051" s="317"/>
      <c r="K1051" s="317"/>
      <c r="L1051" s="317"/>
      <c r="M1051" s="317"/>
      <c r="N1051" s="317"/>
      <c r="O1051" s="317"/>
      <c r="P1051" s="317"/>
      <c r="Q1051" s="317"/>
      <c r="R1051" s="317"/>
      <c r="S1051" s="317"/>
      <c r="T1051" s="314"/>
    </row>
    <row r="1052" spans="2:24" ht="18.75" customHeight="1" x14ac:dyDescent="0.2">
      <c r="B1052" s="318"/>
      <c r="C1052" s="335" t="s">
        <v>136</v>
      </c>
      <c r="D1052" s="65"/>
      <c r="E1052" s="65"/>
      <c r="F1052" s="65"/>
      <c r="G1052" s="65"/>
      <c r="H1052" s="65"/>
      <c r="I1052" s="65"/>
      <c r="J1052" s="65"/>
      <c r="K1052" s="65"/>
      <c r="L1052" s="65"/>
      <c r="M1052" s="65"/>
      <c r="N1052" s="65"/>
      <c r="O1052" s="71"/>
      <c r="P1052" s="336">
        <f>SUM(D1052:O1052)</f>
        <v>0</v>
      </c>
      <c r="Q1052" s="317"/>
      <c r="R1052" s="388"/>
      <c r="S1052" s="389"/>
      <c r="T1052" s="314"/>
    </row>
    <row r="1053" spans="2:24" ht="18.75" customHeight="1" x14ac:dyDescent="0.2">
      <c r="B1053" s="318"/>
      <c r="C1053" s="335" t="s">
        <v>137</v>
      </c>
      <c r="D1053" s="110"/>
      <c r="E1053" s="110"/>
      <c r="F1053" s="110"/>
      <c r="G1053" s="110"/>
      <c r="H1053" s="110"/>
      <c r="I1053" s="110"/>
      <c r="J1053" s="110"/>
      <c r="K1053" s="110"/>
      <c r="L1053" s="110"/>
      <c r="M1053" s="110"/>
      <c r="N1053" s="110"/>
      <c r="O1053" s="111"/>
      <c r="P1053" s="336">
        <f>SUM(D1053:O1053)</f>
        <v>0</v>
      </c>
      <c r="Q1053" s="317"/>
      <c r="R1053" s="388"/>
      <c r="S1053" s="389"/>
      <c r="T1053" s="314"/>
    </row>
    <row r="1054" spans="2:24" ht="18.75" customHeight="1" x14ac:dyDescent="0.2">
      <c r="B1054" s="318"/>
      <c r="C1054" s="131" t="s">
        <v>138</v>
      </c>
      <c r="D1054" s="65"/>
      <c r="E1054" s="65"/>
      <c r="F1054" s="65"/>
      <c r="G1054" s="65"/>
      <c r="H1054" s="65"/>
      <c r="I1054" s="65"/>
      <c r="J1054" s="65"/>
      <c r="K1054" s="65"/>
      <c r="L1054" s="65"/>
      <c r="M1054" s="65"/>
      <c r="N1054" s="65"/>
      <c r="O1054" s="71"/>
      <c r="P1054" s="336">
        <f>SUM(D1054:O1054)</f>
        <v>0</v>
      </c>
      <c r="Q1054" s="317"/>
      <c r="R1054" s="388"/>
      <c r="S1054" s="389"/>
      <c r="T1054" s="314"/>
    </row>
    <row r="1055" spans="2:24" ht="18.75" customHeight="1" x14ac:dyDescent="0.2">
      <c r="B1055" s="318"/>
      <c r="C1055" s="92" t="s">
        <v>139</v>
      </c>
      <c r="D1055" s="65"/>
      <c r="E1055" s="65"/>
      <c r="F1055" s="65"/>
      <c r="G1055" s="65"/>
      <c r="H1055" s="65"/>
      <c r="I1055" s="65"/>
      <c r="J1055" s="65"/>
      <c r="K1055" s="65"/>
      <c r="L1055" s="65"/>
      <c r="M1055" s="65"/>
      <c r="N1055" s="65"/>
      <c r="O1055" s="71"/>
      <c r="P1055" s="336">
        <f>SUM(D1055:O1055)</f>
        <v>0</v>
      </c>
      <c r="Q1055" s="317"/>
      <c r="R1055" s="388"/>
      <c r="S1055" s="389"/>
      <c r="T1055" s="314"/>
    </row>
    <row r="1056" spans="2:24" ht="18.75" customHeight="1" x14ac:dyDescent="0.2">
      <c r="B1056" s="318"/>
      <c r="C1056" s="92" t="s">
        <v>140</v>
      </c>
      <c r="D1056" s="65"/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71"/>
      <c r="P1056" s="336">
        <f>SUM(D1056:O1056)</f>
        <v>0</v>
      </c>
      <c r="Q1056" s="317"/>
      <c r="R1056" s="388"/>
      <c r="S1056" s="389"/>
      <c r="T1056" s="314"/>
    </row>
    <row r="1057" spans="2:20" ht="18.75" customHeight="1" x14ac:dyDescent="0.2">
      <c r="B1057" s="318"/>
      <c r="C1057" s="92" t="s">
        <v>141</v>
      </c>
      <c r="D1057" s="65"/>
      <c r="E1057" s="65"/>
      <c r="F1057" s="65"/>
      <c r="G1057" s="65"/>
      <c r="H1057" s="65"/>
      <c r="I1057" s="65"/>
      <c r="J1057" s="65"/>
      <c r="K1057" s="65"/>
      <c r="L1057" s="65"/>
      <c r="M1057" s="65"/>
      <c r="N1057" s="65"/>
      <c r="O1057" s="71"/>
      <c r="P1057" s="336">
        <f>SUM(D1057:O1057)</f>
        <v>0</v>
      </c>
      <c r="Q1057" s="317"/>
      <c r="R1057" s="388"/>
      <c r="S1057" s="389"/>
      <c r="T1057" s="314"/>
    </row>
    <row r="1058" spans="2:20" ht="18.75" customHeight="1" x14ac:dyDescent="0.2">
      <c r="B1058" s="318"/>
      <c r="C1058" s="92" t="s">
        <v>142</v>
      </c>
      <c r="D1058" s="65"/>
      <c r="E1058" s="65"/>
      <c r="F1058" s="65"/>
      <c r="G1058" s="65"/>
      <c r="H1058" s="65"/>
      <c r="I1058" s="65"/>
      <c r="J1058" s="65"/>
      <c r="K1058" s="65"/>
      <c r="L1058" s="65"/>
      <c r="M1058" s="65"/>
      <c r="N1058" s="65"/>
      <c r="O1058" s="71"/>
      <c r="P1058" s="336">
        <f>SUM(D1058:O1058)</f>
        <v>0</v>
      </c>
      <c r="Q1058" s="317"/>
      <c r="R1058" s="388"/>
      <c r="S1058" s="389"/>
      <c r="T1058" s="314"/>
    </row>
    <row r="1059" spans="2:20" ht="18.75" customHeight="1" x14ac:dyDescent="0.2">
      <c r="B1059" s="318"/>
      <c r="C1059" s="92" t="s">
        <v>143</v>
      </c>
      <c r="D1059" s="65"/>
      <c r="E1059" s="65"/>
      <c r="F1059" s="65"/>
      <c r="G1059" s="65"/>
      <c r="H1059" s="65"/>
      <c r="I1059" s="65"/>
      <c r="J1059" s="65"/>
      <c r="K1059" s="65"/>
      <c r="L1059" s="65"/>
      <c r="M1059" s="65"/>
      <c r="N1059" s="65"/>
      <c r="O1059" s="71"/>
      <c r="P1059" s="336">
        <f>SUM(D1059:O1059)</f>
        <v>0</v>
      </c>
      <c r="Q1059" s="317"/>
      <c r="R1059" s="388"/>
      <c r="S1059" s="389"/>
      <c r="T1059" s="314"/>
    </row>
    <row r="1060" spans="2:20" ht="18.75" customHeight="1" x14ac:dyDescent="0.2">
      <c r="B1060" s="318"/>
      <c r="C1060" s="92" t="s">
        <v>144</v>
      </c>
      <c r="D1060" s="65"/>
      <c r="E1060" s="65"/>
      <c r="F1060" s="65"/>
      <c r="G1060" s="65"/>
      <c r="H1060" s="65"/>
      <c r="I1060" s="65"/>
      <c r="J1060" s="65"/>
      <c r="K1060" s="65"/>
      <c r="L1060" s="65"/>
      <c r="M1060" s="65"/>
      <c r="N1060" s="65"/>
      <c r="O1060" s="71"/>
      <c r="P1060" s="336">
        <f>SUM(D1060:O1060)</f>
        <v>0</v>
      </c>
      <c r="Q1060" s="317"/>
      <c r="R1060" s="388"/>
      <c r="S1060" s="389"/>
      <c r="T1060" s="314"/>
    </row>
    <row r="1061" spans="2:20" ht="18.75" customHeight="1" x14ac:dyDescent="0.2">
      <c r="B1061" s="318"/>
      <c r="C1061" s="92" t="s">
        <v>145</v>
      </c>
      <c r="D1061" s="65"/>
      <c r="E1061" s="65"/>
      <c r="F1061" s="65"/>
      <c r="G1061" s="65"/>
      <c r="H1061" s="65"/>
      <c r="I1061" s="65"/>
      <c r="J1061" s="65"/>
      <c r="K1061" s="65"/>
      <c r="L1061" s="65"/>
      <c r="M1061" s="65"/>
      <c r="N1061" s="65"/>
      <c r="O1061" s="71"/>
      <c r="P1061" s="336">
        <f>SUM(D1061:O1061)</f>
        <v>0</v>
      </c>
      <c r="Q1061" s="317"/>
      <c r="R1061" s="388"/>
      <c r="S1061" s="389"/>
      <c r="T1061" s="314"/>
    </row>
    <row r="1062" spans="2:20" ht="18.75" customHeight="1" x14ac:dyDescent="0.2">
      <c r="B1062" s="318"/>
      <c r="C1062" s="322" t="s">
        <v>146</v>
      </c>
      <c r="D1062" s="337">
        <f t="shared" ref="D1062:O1062" si="81">SUBTOTAL(9,D1052:D1061)</f>
        <v>0</v>
      </c>
      <c r="E1062" s="337">
        <f t="shared" si="81"/>
        <v>0</v>
      </c>
      <c r="F1062" s="337">
        <f t="shared" si="81"/>
        <v>0</v>
      </c>
      <c r="G1062" s="337">
        <f t="shared" si="81"/>
        <v>0</v>
      </c>
      <c r="H1062" s="337">
        <f t="shared" si="81"/>
        <v>0</v>
      </c>
      <c r="I1062" s="337">
        <f t="shared" si="81"/>
        <v>0</v>
      </c>
      <c r="J1062" s="337">
        <f t="shared" si="81"/>
        <v>0</v>
      </c>
      <c r="K1062" s="337">
        <f t="shared" si="81"/>
        <v>0</v>
      </c>
      <c r="L1062" s="337">
        <f t="shared" si="81"/>
        <v>0</v>
      </c>
      <c r="M1062" s="337">
        <f t="shared" si="81"/>
        <v>0</v>
      </c>
      <c r="N1062" s="337">
        <f t="shared" si="81"/>
        <v>0</v>
      </c>
      <c r="O1062" s="338">
        <f t="shared" si="81"/>
        <v>0</v>
      </c>
      <c r="P1062" s="336">
        <f>SUM(D1062:O1062)</f>
        <v>0</v>
      </c>
      <c r="Q1062" s="317"/>
      <c r="R1062" s="388"/>
      <c r="S1062" s="389"/>
      <c r="T1062" s="314"/>
    </row>
    <row r="1063" spans="2:20" ht="18.75" customHeight="1" x14ac:dyDescent="0.2">
      <c r="B1063" s="318"/>
      <c r="C1063" s="339" t="s">
        <v>147</v>
      </c>
      <c r="D1063" s="66"/>
      <c r="E1063" s="66"/>
      <c r="F1063" s="66"/>
      <c r="G1063" s="66"/>
      <c r="H1063" s="66"/>
      <c r="I1063" s="66"/>
      <c r="J1063" s="66"/>
      <c r="K1063" s="66"/>
      <c r="L1063" s="66"/>
      <c r="M1063" s="66"/>
      <c r="N1063" s="66"/>
      <c r="O1063" s="72"/>
      <c r="P1063" s="336">
        <f>SUM(D1063:O1063)</f>
        <v>0</v>
      </c>
      <c r="Q1063" s="317"/>
      <c r="R1063" s="388"/>
      <c r="S1063" s="389"/>
      <c r="T1063" s="314"/>
    </row>
    <row r="1064" spans="2:20" ht="18.75" customHeight="1" x14ac:dyDescent="0.2">
      <c r="B1064" s="318"/>
      <c r="C1064" s="339" t="s">
        <v>148</v>
      </c>
      <c r="D1064" s="66"/>
      <c r="E1064" s="66"/>
      <c r="F1064" s="66"/>
      <c r="G1064" s="66"/>
      <c r="H1064" s="66"/>
      <c r="I1064" s="66"/>
      <c r="J1064" s="66"/>
      <c r="K1064" s="66"/>
      <c r="L1064" s="66"/>
      <c r="M1064" s="66"/>
      <c r="N1064" s="66"/>
      <c r="O1064" s="72"/>
      <c r="P1064" s="336">
        <f>SUM(D1064:O1064)</f>
        <v>0</v>
      </c>
      <c r="Q1064" s="317"/>
      <c r="R1064" s="388"/>
      <c r="S1064" s="389"/>
      <c r="T1064" s="314"/>
    </row>
    <row r="1065" spans="2:20" ht="18.75" customHeight="1" x14ac:dyDescent="0.2">
      <c r="B1065" s="318"/>
      <c r="C1065" s="322" t="s">
        <v>149</v>
      </c>
      <c r="D1065" s="337">
        <f t="shared" ref="D1065:O1065" si="82">SUBTOTAL(9,D1063:D1064)</f>
        <v>0</v>
      </c>
      <c r="E1065" s="337">
        <f t="shared" si="82"/>
        <v>0</v>
      </c>
      <c r="F1065" s="337">
        <f t="shared" si="82"/>
        <v>0</v>
      </c>
      <c r="G1065" s="337">
        <f t="shared" si="82"/>
        <v>0</v>
      </c>
      <c r="H1065" s="337">
        <f t="shared" si="82"/>
        <v>0</v>
      </c>
      <c r="I1065" s="337">
        <f t="shared" si="82"/>
        <v>0</v>
      </c>
      <c r="J1065" s="337">
        <f t="shared" si="82"/>
        <v>0</v>
      </c>
      <c r="K1065" s="337">
        <f t="shared" si="82"/>
        <v>0</v>
      </c>
      <c r="L1065" s="337">
        <f t="shared" si="82"/>
        <v>0</v>
      </c>
      <c r="M1065" s="337">
        <f t="shared" si="82"/>
        <v>0</v>
      </c>
      <c r="N1065" s="337">
        <f t="shared" si="82"/>
        <v>0</v>
      </c>
      <c r="O1065" s="338">
        <f t="shared" si="82"/>
        <v>0</v>
      </c>
      <c r="P1065" s="336">
        <f>SUM(D1065:O1065)</f>
        <v>0</v>
      </c>
      <c r="Q1065" s="317"/>
      <c r="R1065" s="388"/>
      <c r="S1065" s="389"/>
      <c r="T1065" s="314"/>
    </row>
    <row r="1066" spans="2:20" ht="18.75" customHeight="1" x14ac:dyDescent="0.2">
      <c r="B1066" s="318"/>
      <c r="C1066" s="339" t="s">
        <v>150</v>
      </c>
      <c r="D1066" s="66"/>
      <c r="E1066" s="66"/>
      <c r="F1066" s="66"/>
      <c r="G1066" s="66"/>
      <c r="H1066" s="66"/>
      <c r="I1066" s="66"/>
      <c r="J1066" s="66"/>
      <c r="K1066" s="66"/>
      <c r="L1066" s="66"/>
      <c r="M1066" s="66"/>
      <c r="N1066" s="66"/>
      <c r="O1066" s="72"/>
      <c r="P1066" s="336">
        <f>SUM(D1066:O1066)</f>
        <v>0</v>
      </c>
      <c r="Q1066" s="317"/>
      <c r="R1066" s="388"/>
      <c r="S1066" s="389"/>
      <c r="T1066" s="314"/>
    </row>
    <row r="1067" spans="2:20" ht="18.75" customHeight="1" x14ac:dyDescent="0.2">
      <c r="B1067" s="318"/>
      <c r="C1067" s="339" t="s">
        <v>151</v>
      </c>
      <c r="D1067" s="66"/>
      <c r="E1067" s="66"/>
      <c r="F1067" s="66"/>
      <c r="G1067" s="66"/>
      <c r="H1067" s="66"/>
      <c r="I1067" s="66"/>
      <c r="J1067" s="66"/>
      <c r="K1067" s="66"/>
      <c r="L1067" s="66"/>
      <c r="M1067" s="66"/>
      <c r="N1067" s="66"/>
      <c r="O1067" s="72"/>
      <c r="P1067" s="336">
        <f>SUM(D1067:O1067)</f>
        <v>0</v>
      </c>
      <c r="Q1067" s="317"/>
      <c r="R1067" s="388"/>
      <c r="S1067" s="389"/>
      <c r="T1067" s="314"/>
    </row>
    <row r="1068" spans="2:20" ht="18.75" customHeight="1" x14ac:dyDescent="0.2">
      <c r="B1068" s="318"/>
      <c r="C1068" s="339" t="s">
        <v>152</v>
      </c>
      <c r="D1068" s="66"/>
      <c r="E1068" s="66"/>
      <c r="F1068" s="66"/>
      <c r="G1068" s="66"/>
      <c r="H1068" s="66"/>
      <c r="I1068" s="66"/>
      <c r="J1068" s="66"/>
      <c r="K1068" s="66"/>
      <c r="L1068" s="66"/>
      <c r="M1068" s="66"/>
      <c r="N1068" s="66"/>
      <c r="O1068" s="72"/>
      <c r="P1068" s="336">
        <f>SUM(D1068:O1068)</f>
        <v>0</v>
      </c>
      <c r="Q1068" s="317"/>
      <c r="R1068" s="388"/>
      <c r="S1068" s="389"/>
      <c r="T1068" s="314"/>
    </row>
    <row r="1069" spans="2:20" ht="18.75" customHeight="1" x14ac:dyDescent="0.2">
      <c r="B1069" s="318"/>
      <c r="C1069" s="339" t="s">
        <v>153</v>
      </c>
      <c r="D1069" s="66"/>
      <c r="E1069" s="66"/>
      <c r="F1069" s="66"/>
      <c r="G1069" s="66"/>
      <c r="H1069" s="66"/>
      <c r="I1069" s="66"/>
      <c r="J1069" s="66"/>
      <c r="K1069" s="66"/>
      <c r="L1069" s="66"/>
      <c r="M1069" s="66"/>
      <c r="N1069" s="66"/>
      <c r="O1069" s="72"/>
      <c r="P1069" s="336">
        <f>SUM(D1069:O1069)</f>
        <v>0</v>
      </c>
      <c r="Q1069" s="317"/>
      <c r="R1069" s="388"/>
      <c r="S1069" s="389"/>
      <c r="T1069" s="314"/>
    </row>
    <row r="1070" spans="2:20" ht="18.75" customHeight="1" x14ac:dyDescent="0.2">
      <c r="B1070" s="318"/>
      <c r="C1070" s="335" t="s">
        <v>154</v>
      </c>
      <c r="D1070" s="65"/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71"/>
      <c r="P1070" s="336">
        <f>SUM(D1070:O1070)</f>
        <v>0</v>
      </c>
      <c r="Q1070" s="317"/>
      <c r="R1070" s="388"/>
      <c r="S1070" s="389"/>
      <c r="T1070" s="314"/>
    </row>
    <row r="1071" spans="2:20" ht="18.75" customHeight="1" x14ac:dyDescent="0.2">
      <c r="B1071" s="318"/>
      <c r="C1071" s="97" t="s">
        <v>155</v>
      </c>
      <c r="D1071" s="65"/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71"/>
      <c r="P1071" s="336">
        <f>SUM(D1071:O1071)</f>
        <v>0</v>
      </c>
      <c r="Q1071" s="317"/>
      <c r="R1071" s="388"/>
      <c r="S1071" s="389"/>
      <c r="T1071" s="314"/>
    </row>
    <row r="1072" spans="2:20" ht="18.75" customHeight="1" x14ac:dyDescent="0.2">
      <c r="B1072" s="318"/>
      <c r="C1072" s="98" t="s">
        <v>156</v>
      </c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73"/>
      <c r="P1072" s="340">
        <f>SUM(D1072:O1072)</f>
        <v>0</v>
      </c>
      <c r="Q1072" s="317"/>
      <c r="R1072" s="388"/>
      <c r="S1072" s="389"/>
      <c r="T1072" s="314"/>
    </row>
    <row r="1073" spans="2:24" ht="18.75" customHeight="1" x14ac:dyDescent="0.2">
      <c r="B1073" s="318"/>
      <c r="C1073" s="341" t="s">
        <v>157</v>
      </c>
      <c r="D1073" s="342">
        <f t="shared" ref="D1073:O1073" si="83">SUBTOTAL(9,D1052:D1072)</f>
        <v>0</v>
      </c>
      <c r="E1073" s="342">
        <f t="shared" si="83"/>
        <v>0</v>
      </c>
      <c r="F1073" s="342">
        <f t="shared" si="83"/>
        <v>0</v>
      </c>
      <c r="G1073" s="342">
        <f t="shared" si="83"/>
        <v>0</v>
      </c>
      <c r="H1073" s="342">
        <f t="shared" si="83"/>
        <v>0</v>
      </c>
      <c r="I1073" s="342">
        <f t="shared" si="83"/>
        <v>0</v>
      </c>
      <c r="J1073" s="342">
        <f t="shared" si="83"/>
        <v>0</v>
      </c>
      <c r="K1073" s="342">
        <f t="shared" si="83"/>
        <v>0</v>
      </c>
      <c r="L1073" s="342">
        <f t="shared" si="83"/>
        <v>0</v>
      </c>
      <c r="M1073" s="342">
        <f t="shared" si="83"/>
        <v>0</v>
      </c>
      <c r="N1073" s="342">
        <f t="shared" si="83"/>
        <v>0</v>
      </c>
      <c r="O1073" s="343">
        <f t="shared" si="83"/>
        <v>0</v>
      </c>
      <c r="P1073" s="344">
        <f>SUM(D1073:O1073)</f>
        <v>0</v>
      </c>
      <c r="Q1073" s="317"/>
      <c r="R1073" s="150"/>
      <c r="S1073" s="151"/>
      <c r="T1073" s="314"/>
    </row>
    <row r="1074" spans="2:24" ht="6" customHeight="1" x14ac:dyDescent="0.2">
      <c r="B1074" s="318"/>
      <c r="C1074" s="317"/>
      <c r="D1074" s="317"/>
      <c r="E1074" s="317"/>
      <c r="F1074" s="317"/>
      <c r="G1074" s="317"/>
      <c r="H1074" s="317"/>
      <c r="I1074" s="317"/>
      <c r="J1074" s="317"/>
      <c r="K1074" s="317"/>
      <c r="L1074" s="317"/>
      <c r="M1074" s="317"/>
      <c r="N1074" s="317"/>
      <c r="O1074" s="317"/>
      <c r="P1074" s="317"/>
      <c r="Q1074" s="317"/>
      <c r="R1074" s="345"/>
      <c r="S1074" s="345"/>
      <c r="T1074" s="314"/>
    </row>
    <row r="1075" spans="2:24" ht="18.75" customHeight="1" x14ac:dyDescent="0.2">
      <c r="B1075" s="346"/>
      <c r="C1075" s="335" t="s">
        <v>158</v>
      </c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74"/>
      <c r="P1075" s="347">
        <f>SUM(D1075:O1075)</f>
        <v>0</v>
      </c>
      <c r="Q1075" s="317"/>
      <c r="R1075" s="388"/>
      <c r="S1075" s="389"/>
      <c r="T1075" s="314"/>
    </row>
    <row r="1076" spans="2:24" ht="18.75" customHeight="1" x14ac:dyDescent="0.2">
      <c r="B1076" s="346"/>
      <c r="C1076" s="335" t="s">
        <v>159</v>
      </c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9"/>
      <c r="O1076" s="75"/>
      <c r="P1076" s="348">
        <f>SUM(D1076:O1076)</f>
        <v>0</v>
      </c>
      <c r="Q1076" s="317"/>
      <c r="R1076" s="388"/>
      <c r="S1076" s="389"/>
      <c r="T1076" s="314"/>
    </row>
    <row r="1077" spans="2:24" s="334" customFormat="1" ht="18.75" customHeight="1" x14ac:dyDescent="0.2">
      <c r="B1077" s="328"/>
      <c r="C1077" s="317"/>
      <c r="D1077" s="317"/>
      <c r="E1077" s="317"/>
      <c r="F1077" s="317"/>
      <c r="G1077" s="317"/>
      <c r="H1077" s="317"/>
      <c r="I1077" s="317"/>
      <c r="J1077" s="317"/>
      <c r="K1077" s="317"/>
      <c r="L1077" s="317"/>
      <c r="M1077" s="317"/>
      <c r="N1077" s="349" t="s">
        <v>160</v>
      </c>
      <c r="O1077" s="349"/>
      <c r="P1077" s="350">
        <f>ROUND(IF(P1075*P1076=0,0,P1073/P1075*P1076),2)</f>
        <v>0</v>
      </c>
      <c r="Q1077" s="330"/>
      <c r="R1077" s="388"/>
      <c r="S1077" s="389"/>
      <c r="T1077" s="333"/>
    </row>
    <row r="1078" spans="2:24" ht="30" customHeight="1" x14ac:dyDescent="0.2">
      <c r="B1078" s="314"/>
      <c r="C1078" s="317"/>
      <c r="D1078" s="317"/>
      <c r="E1078" s="317"/>
      <c r="F1078" s="317"/>
      <c r="G1078" s="317"/>
      <c r="H1078" s="317"/>
      <c r="I1078" s="317"/>
      <c r="J1078" s="317"/>
      <c r="K1078" s="317"/>
      <c r="L1078" s="317"/>
      <c r="M1078" s="317"/>
      <c r="N1078" s="317"/>
      <c r="O1078" s="317"/>
      <c r="P1078" s="317"/>
      <c r="Q1078" s="317"/>
      <c r="R1078" s="317"/>
      <c r="S1078" s="317"/>
      <c r="T1078" s="314"/>
    </row>
    <row r="1079" spans="2:24" ht="18.75" customHeight="1" x14ac:dyDescent="0.2">
      <c r="B1079" s="318"/>
      <c r="C1079" s="319" t="s">
        <v>124</v>
      </c>
      <c r="D1079" s="382"/>
      <c r="E1079" s="383"/>
      <c r="F1079" s="383"/>
      <c r="G1079" s="383"/>
      <c r="H1079" s="383"/>
      <c r="I1079" s="384"/>
      <c r="J1079" s="317"/>
      <c r="K1079" s="317"/>
      <c r="L1079" s="320"/>
      <c r="M1079" s="317"/>
      <c r="N1079" s="317"/>
      <c r="O1079" s="317"/>
      <c r="P1079" s="321"/>
      <c r="Q1079" s="317"/>
      <c r="R1079" s="321"/>
      <c r="S1079" s="321"/>
      <c r="T1079" s="314"/>
    </row>
    <row r="1080" spans="2:24" ht="18.75" customHeight="1" x14ac:dyDescent="0.2">
      <c r="B1080" s="318"/>
      <c r="C1080" s="322" t="s">
        <v>125</v>
      </c>
      <c r="D1080" s="382"/>
      <c r="E1080" s="383"/>
      <c r="F1080" s="383"/>
      <c r="G1080" s="383"/>
      <c r="H1080" s="383"/>
      <c r="I1080" s="384"/>
      <c r="J1080" s="317"/>
      <c r="K1080" s="320"/>
      <c r="L1080" s="317"/>
      <c r="M1080" s="317"/>
      <c r="N1080" s="317"/>
      <c r="O1080" s="317"/>
      <c r="P1080" s="321"/>
      <c r="Q1080" s="317"/>
      <c r="R1080" s="321"/>
      <c r="S1080" s="321"/>
      <c r="T1080" s="314"/>
    </row>
    <row r="1081" spans="2:24" ht="18.75" customHeight="1" x14ac:dyDescent="0.2">
      <c r="B1081" s="318"/>
      <c r="C1081" s="322" t="s">
        <v>7</v>
      </c>
      <c r="D1081" s="382"/>
      <c r="E1081" s="383"/>
      <c r="F1081" s="383"/>
      <c r="G1081" s="383"/>
      <c r="H1081" s="383"/>
      <c r="I1081" s="384"/>
      <c r="J1081" s="317"/>
      <c r="K1081" s="317"/>
      <c r="L1081" s="320"/>
      <c r="M1081" s="317"/>
      <c r="N1081" s="317"/>
      <c r="O1081" s="317"/>
      <c r="P1081" s="321"/>
      <c r="Q1081" s="317"/>
      <c r="R1081" s="323" t="s">
        <v>126</v>
      </c>
      <c r="S1081" s="324"/>
      <c r="T1081" s="314"/>
    </row>
    <row r="1082" spans="2:24" ht="18.75" customHeight="1" x14ac:dyDescent="0.2">
      <c r="B1082" s="318"/>
      <c r="C1082" s="322" t="s">
        <v>127</v>
      </c>
      <c r="D1082" s="382"/>
      <c r="E1082" s="383"/>
      <c r="F1082" s="383"/>
      <c r="G1082" s="383"/>
      <c r="H1082" s="383"/>
      <c r="I1082" s="384"/>
      <c r="J1082" s="317"/>
      <c r="K1082" s="317"/>
      <c r="L1082" s="320"/>
      <c r="M1082" s="317"/>
      <c r="N1082" s="317"/>
      <c r="O1082" s="317"/>
      <c r="P1082" s="321"/>
      <c r="Q1082" s="317"/>
      <c r="R1082" s="325" t="s">
        <v>130</v>
      </c>
      <c r="S1082" s="63"/>
      <c r="T1082" s="314"/>
    </row>
    <row r="1083" spans="2:24" ht="18.75" customHeight="1" x14ac:dyDescent="0.2">
      <c r="B1083" s="318"/>
      <c r="C1083" s="322" t="s">
        <v>131</v>
      </c>
      <c r="D1083" s="382"/>
      <c r="E1083" s="383"/>
      <c r="F1083" s="383"/>
      <c r="G1083" s="383"/>
      <c r="H1083" s="383"/>
      <c r="I1083" s="384"/>
      <c r="J1083" s="317"/>
      <c r="K1083" s="317"/>
      <c r="L1083" s="320"/>
      <c r="M1083" s="317"/>
      <c r="N1083" s="317"/>
      <c r="O1083" s="317"/>
      <c r="P1083" s="321"/>
      <c r="Q1083" s="317"/>
      <c r="R1083" s="325" t="s">
        <v>132</v>
      </c>
      <c r="S1083" s="63"/>
      <c r="T1083" s="314"/>
    </row>
    <row r="1084" spans="2:24" ht="18.75" customHeight="1" x14ac:dyDescent="0.2">
      <c r="B1084" s="318"/>
      <c r="C1084" s="322" t="s">
        <v>122</v>
      </c>
      <c r="D1084" s="385"/>
      <c r="E1084" s="386"/>
      <c r="F1084" s="386"/>
      <c r="G1084" s="386"/>
      <c r="H1084" s="386"/>
      <c r="I1084" s="387"/>
      <c r="J1084" s="317"/>
      <c r="K1084" s="320"/>
      <c r="L1084" s="317"/>
      <c r="M1084" s="317"/>
      <c r="N1084" s="317"/>
      <c r="O1084" s="317"/>
      <c r="P1084" s="321"/>
      <c r="Q1084" s="317"/>
      <c r="R1084" s="326" t="s">
        <v>133</v>
      </c>
      <c r="S1084" s="63"/>
      <c r="T1084" s="314"/>
    </row>
    <row r="1085" spans="2:24" ht="18.75" customHeight="1" x14ac:dyDescent="0.2">
      <c r="B1085" s="327"/>
      <c r="C1085" s="322" t="s">
        <v>134</v>
      </c>
      <c r="D1085" s="379"/>
      <c r="E1085" s="380"/>
      <c r="F1085" s="380"/>
      <c r="G1085" s="380"/>
      <c r="H1085" s="380"/>
      <c r="I1085" s="381"/>
      <c r="J1085" s="317"/>
      <c r="K1085" s="320"/>
      <c r="L1085" s="317"/>
      <c r="M1085" s="317"/>
      <c r="N1085" s="317"/>
      <c r="O1085" s="317"/>
      <c r="P1085" s="321"/>
      <c r="Q1085" s="317"/>
      <c r="R1085" s="321"/>
      <c r="S1085" s="321"/>
      <c r="T1085" s="314"/>
    </row>
    <row r="1086" spans="2:24" ht="12" customHeight="1" x14ac:dyDescent="0.2">
      <c r="B1086" s="318"/>
      <c r="C1086" s="317"/>
      <c r="D1086" s="317"/>
      <c r="E1086" s="317"/>
      <c r="F1086" s="317"/>
      <c r="G1086" s="317"/>
      <c r="H1086" s="317"/>
      <c r="I1086" s="317"/>
      <c r="J1086" s="317"/>
      <c r="K1086" s="317"/>
      <c r="L1086" s="317"/>
      <c r="M1086" s="317"/>
      <c r="N1086" s="317"/>
      <c r="O1086" s="317"/>
      <c r="P1086" s="317"/>
      <c r="Q1086" s="317"/>
      <c r="R1086" s="317"/>
      <c r="S1086" s="317"/>
      <c r="T1086" s="314"/>
    </row>
    <row r="1087" spans="2:24" s="334" customFormat="1" ht="18.75" customHeight="1" x14ac:dyDescent="0.2">
      <c r="B1087" s="328"/>
      <c r="C1087" s="322" t="s">
        <v>128</v>
      </c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70"/>
      <c r="P1087" s="329" t="s">
        <v>129</v>
      </c>
      <c r="Q1087" s="330"/>
      <c r="R1087" s="331" t="s">
        <v>135</v>
      </c>
      <c r="S1087" s="332"/>
      <c r="T1087" s="333"/>
      <c r="V1087" s="315"/>
      <c r="W1087" s="315"/>
      <c r="X1087" s="315"/>
    </row>
    <row r="1088" spans="2:24" ht="6" customHeight="1" x14ac:dyDescent="0.2">
      <c r="B1088" s="318"/>
      <c r="C1088" s="317"/>
      <c r="D1088" s="317"/>
      <c r="E1088" s="317"/>
      <c r="F1088" s="317"/>
      <c r="G1088" s="317"/>
      <c r="H1088" s="317"/>
      <c r="I1088" s="317"/>
      <c r="J1088" s="317"/>
      <c r="K1088" s="317"/>
      <c r="L1088" s="317"/>
      <c r="M1088" s="317"/>
      <c r="N1088" s="317"/>
      <c r="O1088" s="317"/>
      <c r="P1088" s="317"/>
      <c r="Q1088" s="317"/>
      <c r="R1088" s="317"/>
      <c r="S1088" s="317"/>
      <c r="T1088" s="314"/>
    </row>
    <row r="1089" spans="2:20" ht="18.75" customHeight="1" x14ac:dyDescent="0.2">
      <c r="B1089" s="318"/>
      <c r="C1089" s="335" t="s">
        <v>136</v>
      </c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71"/>
      <c r="P1089" s="336">
        <f>SUM(D1089:O1089)</f>
        <v>0</v>
      </c>
      <c r="Q1089" s="317"/>
      <c r="R1089" s="388"/>
      <c r="S1089" s="389"/>
      <c r="T1089" s="314"/>
    </row>
    <row r="1090" spans="2:20" ht="18.75" customHeight="1" x14ac:dyDescent="0.2">
      <c r="B1090" s="318"/>
      <c r="C1090" s="335" t="s">
        <v>137</v>
      </c>
      <c r="D1090" s="110"/>
      <c r="E1090" s="110"/>
      <c r="F1090" s="110"/>
      <c r="G1090" s="110"/>
      <c r="H1090" s="110"/>
      <c r="I1090" s="110"/>
      <c r="J1090" s="110"/>
      <c r="K1090" s="110"/>
      <c r="L1090" s="110"/>
      <c r="M1090" s="110"/>
      <c r="N1090" s="110"/>
      <c r="O1090" s="111"/>
      <c r="P1090" s="336">
        <f>SUM(D1090:O1090)</f>
        <v>0</v>
      </c>
      <c r="Q1090" s="317"/>
      <c r="R1090" s="388"/>
      <c r="S1090" s="389"/>
      <c r="T1090" s="314"/>
    </row>
    <row r="1091" spans="2:20" ht="18.75" customHeight="1" x14ac:dyDescent="0.2">
      <c r="B1091" s="318"/>
      <c r="C1091" s="131" t="s">
        <v>138</v>
      </c>
      <c r="D1091" s="65"/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71"/>
      <c r="P1091" s="336">
        <f>SUM(D1091:O1091)</f>
        <v>0</v>
      </c>
      <c r="Q1091" s="317"/>
      <c r="R1091" s="388"/>
      <c r="S1091" s="389"/>
      <c r="T1091" s="314"/>
    </row>
    <row r="1092" spans="2:20" ht="18.75" customHeight="1" x14ac:dyDescent="0.2">
      <c r="B1092" s="318"/>
      <c r="C1092" s="92" t="s">
        <v>139</v>
      </c>
      <c r="D1092" s="65"/>
      <c r="E1092" s="65"/>
      <c r="F1092" s="65"/>
      <c r="G1092" s="65"/>
      <c r="H1092" s="65"/>
      <c r="I1092" s="65"/>
      <c r="J1092" s="65"/>
      <c r="K1092" s="65"/>
      <c r="L1092" s="65"/>
      <c r="M1092" s="65"/>
      <c r="N1092" s="65"/>
      <c r="O1092" s="71"/>
      <c r="P1092" s="336">
        <f>SUM(D1092:O1092)</f>
        <v>0</v>
      </c>
      <c r="Q1092" s="317"/>
      <c r="R1092" s="388"/>
      <c r="S1092" s="389"/>
      <c r="T1092" s="314"/>
    </row>
    <row r="1093" spans="2:20" ht="18.75" customHeight="1" x14ac:dyDescent="0.2">
      <c r="B1093" s="318"/>
      <c r="C1093" s="92" t="s">
        <v>140</v>
      </c>
      <c r="D1093" s="65"/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71"/>
      <c r="P1093" s="336">
        <f>SUM(D1093:O1093)</f>
        <v>0</v>
      </c>
      <c r="Q1093" s="317"/>
      <c r="R1093" s="388"/>
      <c r="S1093" s="389"/>
      <c r="T1093" s="314"/>
    </row>
    <row r="1094" spans="2:20" ht="18.75" customHeight="1" x14ac:dyDescent="0.2">
      <c r="B1094" s="318"/>
      <c r="C1094" s="92" t="s">
        <v>141</v>
      </c>
      <c r="D1094" s="65"/>
      <c r="E1094" s="65"/>
      <c r="F1094" s="65"/>
      <c r="G1094" s="65"/>
      <c r="H1094" s="65"/>
      <c r="I1094" s="65"/>
      <c r="J1094" s="65"/>
      <c r="K1094" s="65"/>
      <c r="L1094" s="65"/>
      <c r="M1094" s="65"/>
      <c r="N1094" s="65"/>
      <c r="O1094" s="71"/>
      <c r="P1094" s="336">
        <f>SUM(D1094:O1094)</f>
        <v>0</v>
      </c>
      <c r="Q1094" s="317"/>
      <c r="R1094" s="388"/>
      <c r="S1094" s="389"/>
      <c r="T1094" s="314"/>
    </row>
    <row r="1095" spans="2:20" ht="18.75" customHeight="1" x14ac:dyDescent="0.2">
      <c r="B1095" s="318"/>
      <c r="C1095" s="92" t="s">
        <v>142</v>
      </c>
      <c r="D1095" s="65"/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71"/>
      <c r="P1095" s="336">
        <f>SUM(D1095:O1095)</f>
        <v>0</v>
      </c>
      <c r="Q1095" s="317"/>
      <c r="R1095" s="388"/>
      <c r="S1095" s="389"/>
      <c r="T1095" s="314"/>
    </row>
    <row r="1096" spans="2:20" ht="18.75" customHeight="1" x14ac:dyDescent="0.2">
      <c r="B1096" s="318"/>
      <c r="C1096" s="92" t="s">
        <v>143</v>
      </c>
      <c r="D1096" s="65"/>
      <c r="E1096" s="65"/>
      <c r="F1096" s="65"/>
      <c r="G1096" s="65"/>
      <c r="H1096" s="65"/>
      <c r="I1096" s="65"/>
      <c r="J1096" s="65"/>
      <c r="K1096" s="65"/>
      <c r="L1096" s="65"/>
      <c r="M1096" s="65"/>
      <c r="N1096" s="65"/>
      <c r="O1096" s="71"/>
      <c r="P1096" s="336">
        <f>SUM(D1096:O1096)</f>
        <v>0</v>
      </c>
      <c r="Q1096" s="317"/>
      <c r="R1096" s="388"/>
      <c r="S1096" s="389"/>
      <c r="T1096" s="314"/>
    </row>
    <row r="1097" spans="2:20" ht="18.75" customHeight="1" x14ac:dyDescent="0.2">
      <c r="B1097" s="318"/>
      <c r="C1097" s="92" t="s">
        <v>144</v>
      </c>
      <c r="D1097" s="65"/>
      <c r="E1097" s="65"/>
      <c r="F1097" s="65"/>
      <c r="G1097" s="65"/>
      <c r="H1097" s="65"/>
      <c r="I1097" s="65"/>
      <c r="J1097" s="65"/>
      <c r="K1097" s="65"/>
      <c r="L1097" s="65"/>
      <c r="M1097" s="65"/>
      <c r="N1097" s="65"/>
      <c r="O1097" s="71"/>
      <c r="P1097" s="336">
        <f>SUM(D1097:O1097)</f>
        <v>0</v>
      </c>
      <c r="Q1097" s="317"/>
      <c r="R1097" s="388"/>
      <c r="S1097" s="389"/>
      <c r="T1097" s="314"/>
    </row>
    <row r="1098" spans="2:20" ht="18.75" customHeight="1" x14ac:dyDescent="0.2">
      <c r="B1098" s="318"/>
      <c r="C1098" s="92" t="s">
        <v>145</v>
      </c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71"/>
      <c r="P1098" s="336">
        <f>SUM(D1098:O1098)</f>
        <v>0</v>
      </c>
      <c r="Q1098" s="317"/>
      <c r="R1098" s="388"/>
      <c r="S1098" s="389"/>
      <c r="T1098" s="314"/>
    </row>
    <row r="1099" spans="2:20" ht="18.75" customHeight="1" x14ac:dyDescent="0.2">
      <c r="B1099" s="318"/>
      <c r="C1099" s="322" t="s">
        <v>146</v>
      </c>
      <c r="D1099" s="337">
        <f t="shared" ref="D1099:O1099" si="84">SUBTOTAL(9,D1089:D1098)</f>
        <v>0</v>
      </c>
      <c r="E1099" s="337">
        <f t="shared" si="84"/>
        <v>0</v>
      </c>
      <c r="F1099" s="337">
        <f t="shared" si="84"/>
        <v>0</v>
      </c>
      <c r="G1099" s="337">
        <f t="shared" si="84"/>
        <v>0</v>
      </c>
      <c r="H1099" s="337">
        <f t="shared" si="84"/>
        <v>0</v>
      </c>
      <c r="I1099" s="337">
        <f t="shared" si="84"/>
        <v>0</v>
      </c>
      <c r="J1099" s="337">
        <f t="shared" si="84"/>
        <v>0</v>
      </c>
      <c r="K1099" s="337">
        <f t="shared" si="84"/>
        <v>0</v>
      </c>
      <c r="L1099" s="337">
        <f t="shared" si="84"/>
        <v>0</v>
      </c>
      <c r="M1099" s="337">
        <f t="shared" si="84"/>
        <v>0</v>
      </c>
      <c r="N1099" s="337">
        <f t="shared" si="84"/>
        <v>0</v>
      </c>
      <c r="O1099" s="338">
        <f t="shared" si="84"/>
        <v>0</v>
      </c>
      <c r="P1099" s="336">
        <f>SUM(D1099:O1099)</f>
        <v>0</v>
      </c>
      <c r="Q1099" s="317"/>
      <c r="R1099" s="388"/>
      <c r="S1099" s="389"/>
      <c r="T1099" s="314"/>
    </row>
    <row r="1100" spans="2:20" ht="18.75" customHeight="1" x14ac:dyDescent="0.2">
      <c r="B1100" s="318"/>
      <c r="C1100" s="339" t="s">
        <v>147</v>
      </c>
      <c r="D1100" s="66"/>
      <c r="E1100" s="66"/>
      <c r="F1100" s="66"/>
      <c r="G1100" s="66"/>
      <c r="H1100" s="66"/>
      <c r="I1100" s="66"/>
      <c r="J1100" s="66"/>
      <c r="K1100" s="66"/>
      <c r="L1100" s="66"/>
      <c r="M1100" s="66"/>
      <c r="N1100" s="66"/>
      <c r="O1100" s="72"/>
      <c r="P1100" s="336">
        <f>SUM(D1100:O1100)</f>
        <v>0</v>
      </c>
      <c r="Q1100" s="317"/>
      <c r="R1100" s="388"/>
      <c r="S1100" s="389"/>
      <c r="T1100" s="314"/>
    </row>
    <row r="1101" spans="2:20" ht="18.75" customHeight="1" x14ac:dyDescent="0.2">
      <c r="B1101" s="318"/>
      <c r="C1101" s="339" t="s">
        <v>148</v>
      </c>
      <c r="D1101" s="66"/>
      <c r="E1101" s="66"/>
      <c r="F1101" s="66"/>
      <c r="G1101" s="66"/>
      <c r="H1101" s="66"/>
      <c r="I1101" s="66"/>
      <c r="J1101" s="66"/>
      <c r="K1101" s="66"/>
      <c r="L1101" s="66"/>
      <c r="M1101" s="66"/>
      <c r="N1101" s="66"/>
      <c r="O1101" s="72"/>
      <c r="P1101" s="336">
        <f>SUM(D1101:O1101)</f>
        <v>0</v>
      </c>
      <c r="Q1101" s="317"/>
      <c r="R1101" s="388"/>
      <c r="S1101" s="389"/>
      <c r="T1101" s="314"/>
    </row>
    <row r="1102" spans="2:20" ht="18.75" customHeight="1" x14ac:dyDescent="0.2">
      <c r="B1102" s="318"/>
      <c r="C1102" s="322" t="s">
        <v>149</v>
      </c>
      <c r="D1102" s="337">
        <f t="shared" ref="D1102:O1102" si="85">SUBTOTAL(9,D1100:D1101)</f>
        <v>0</v>
      </c>
      <c r="E1102" s="337">
        <f t="shared" si="85"/>
        <v>0</v>
      </c>
      <c r="F1102" s="337">
        <f t="shared" si="85"/>
        <v>0</v>
      </c>
      <c r="G1102" s="337">
        <f t="shared" si="85"/>
        <v>0</v>
      </c>
      <c r="H1102" s="337">
        <f t="shared" si="85"/>
        <v>0</v>
      </c>
      <c r="I1102" s="337">
        <f t="shared" si="85"/>
        <v>0</v>
      </c>
      <c r="J1102" s="337">
        <f t="shared" si="85"/>
        <v>0</v>
      </c>
      <c r="K1102" s="337">
        <f t="shared" si="85"/>
        <v>0</v>
      </c>
      <c r="L1102" s="337">
        <f t="shared" si="85"/>
        <v>0</v>
      </c>
      <c r="M1102" s="337">
        <f t="shared" si="85"/>
        <v>0</v>
      </c>
      <c r="N1102" s="337">
        <f t="shared" si="85"/>
        <v>0</v>
      </c>
      <c r="O1102" s="338">
        <f t="shared" si="85"/>
        <v>0</v>
      </c>
      <c r="P1102" s="336">
        <f>SUM(D1102:O1102)</f>
        <v>0</v>
      </c>
      <c r="Q1102" s="317"/>
      <c r="R1102" s="388"/>
      <c r="S1102" s="389"/>
      <c r="T1102" s="314"/>
    </row>
    <row r="1103" spans="2:20" ht="18.75" customHeight="1" x14ac:dyDescent="0.2">
      <c r="B1103" s="318"/>
      <c r="C1103" s="339" t="s">
        <v>150</v>
      </c>
      <c r="D1103" s="66"/>
      <c r="E1103" s="66"/>
      <c r="F1103" s="66"/>
      <c r="G1103" s="66"/>
      <c r="H1103" s="66"/>
      <c r="I1103" s="66"/>
      <c r="J1103" s="66"/>
      <c r="K1103" s="66"/>
      <c r="L1103" s="66"/>
      <c r="M1103" s="66"/>
      <c r="N1103" s="66"/>
      <c r="O1103" s="72"/>
      <c r="P1103" s="336">
        <f>SUM(D1103:O1103)</f>
        <v>0</v>
      </c>
      <c r="Q1103" s="317"/>
      <c r="R1103" s="388"/>
      <c r="S1103" s="389"/>
      <c r="T1103" s="314"/>
    </row>
    <row r="1104" spans="2:20" ht="18.75" customHeight="1" x14ac:dyDescent="0.2">
      <c r="B1104" s="318"/>
      <c r="C1104" s="339" t="s">
        <v>151</v>
      </c>
      <c r="D1104" s="66"/>
      <c r="E1104" s="66"/>
      <c r="F1104" s="66"/>
      <c r="G1104" s="66"/>
      <c r="H1104" s="66"/>
      <c r="I1104" s="66"/>
      <c r="J1104" s="66"/>
      <c r="K1104" s="66"/>
      <c r="L1104" s="66"/>
      <c r="M1104" s="66"/>
      <c r="N1104" s="66"/>
      <c r="O1104" s="72"/>
      <c r="P1104" s="336">
        <f>SUM(D1104:O1104)</f>
        <v>0</v>
      </c>
      <c r="Q1104" s="317"/>
      <c r="R1104" s="388"/>
      <c r="S1104" s="389"/>
      <c r="T1104" s="314"/>
    </row>
    <row r="1105" spans="2:20" ht="18.75" customHeight="1" x14ac:dyDescent="0.2">
      <c r="B1105" s="318"/>
      <c r="C1105" s="339" t="s">
        <v>152</v>
      </c>
      <c r="D1105" s="66"/>
      <c r="E1105" s="66"/>
      <c r="F1105" s="66"/>
      <c r="G1105" s="66"/>
      <c r="H1105" s="66"/>
      <c r="I1105" s="66"/>
      <c r="J1105" s="66"/>
      <c r="K1105" s="66"/>
      <c r="L1105" s="66"/>
      <c r="M1105" s="66"/>
      <c r="N1105" s="66"/>
      <c r="O1105" s="72"/>
      <c r="P1105" s="336">
        <f>SUM(D1105:O1105)</f>
        <v>0</v>
      </c>
      <c r="Q1105" s="317"/>
      <c r="R1105" s="388"/>
      <c r="S1105" s="389"/>
      <c r="T1105" s="314"/>
    </row>
    <row r="1106" spans="2:20" ht="18.75" customHeight="1" x14ac:dyDescent="0.2">
      <c r="B1106" s="318"/>
      <c r="C1106" s="339" t="s">
        <v>153</v>
      </c>
      <c r="D1106" s="66"/>
      <c r="E1106" s="66"/>
      <c r="F1106" s="66"/>
      <c r="G1106" s="66"/>
      <c r="H1106" s="66"/>
      <c r="I1106" s="66"/>
      <c r="J1106" s="66"/>
      <c r="K1106" s="66"/>
      <c r="L1106" s="66"/>
      <c r="M1106" s="66"/>
      <c r="N1106" s="66"/>
      <c r="O1106" s="72"/>
      <c r="P1106" s="336">
        <f>SUM(D1106:O1106)</f>
        <v>0</v>
      </c>
      <c r="Q1106" s="317"/>
      <c r="R1106" s="388"/>
      <c r="S1106" s="389"/>
      <c r="T1106" s="314"/>
    </row>
    <row r="1107" spans="2:20" ht="18.75" customHeight="1" x14ac:dyDescent="0.2">
      <c r="B1107" s="318"/>
      <c r="C1107" s="335" t="s">
        <v>154</v>
      </c>
      <c r="D1107" s="65"/>
      <c r="E1107" s="65"/>
      <c r="F1107" s="65"/>
      <c r="G1107" s="65"/>
      <c r="H1107" s="65"/>
      <c r="I1107" s="65"/>
      <c r="J1107" s="65"/>
      <c r="K1107" s="65"/>
      <c r="L1107" s="65"/>
      <c r="M1107" s="65"/>
      <c r="N1107" s="65"/>
      <c r="O1107" s="71"/>
      <c r="P1107" s="336">
        <f>SUM(D1107:O1107)</f>
        <v>0</v>
      </c>
      <c r="Q1107" s="317"/>
      <c r="R1107" s="388"/>
      <c r="S1107" s="389"/>
      <c r="T1107" s="314"/>
    </row>
    <row r="1108" spans="2:20" ht="18.75" customHeight="1" x14ac:dyDescent="0.2">
      <c r="B1108" s="318"/>
      <c r="C1108" s="97" t="s">
        <v>155</v>
      </c>
      <c r="D1108" s="65"/>
      <c r="E1108" s="65"/>
      <c r="F1108" s="65"/>
      <c r="G1108" s="65"/>
      <c r="H1108" s="65"/>
      <c r="I1108" s="65"/>
      <c r="J1108" s="65"/>
      <c r="K1108" s="65"/>
      <c r="L1108" s="65"/>
      <c r="M1108" s="65"/>
      <c r="N1108" s="65"/>
      <c r="O1108" s="71"/>
      <c r="P1108" s="336">
        <f>SUM(D1108:O1108)</f>
        <v>0</v>
      </c>
      <c r="Q1108" s="317"/>
      <c r="R1108" s="388"/>
      <c r="S1108" s="389"/>
      <c r="T1108" s="314"/>
    </row>
    <row r="1109" spans="2:20" ht="18.75" customHeight="1" x14ac:dyDescent="0.2">
      <c r="B1109" s="318"/>
      <c r="C1109" s="98" t="s">
        <v>156</v>
      </c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73"/>
      <c r="P1109" s="340">
        <f>SUM(D1109:O1109)</f>
        <v>0</v>
      </c>
      <c r="Q1109" s="317"/>
      <c r="R1109" s="388"/>
      <c r="S1109" s="389"/>
      <c r="T1109" s="314"/>
    </row>
    <row r="1110" spans="2:20" ht="18.75" customHeight="1" x14ac:dyDescent="0.2">
      <c r="B1110" s="318"/>
      <c r="C1110" s="341" t="s">
        <v>157</v>
      </c>
      <c r="D1110" s="342">
        <f t="shared" ref="D1110:O1110" si="86">SUBTOTAL(9,D1089:D1109)</f>
        <v>0</v>
      </c>
      <c r="E1110" s="342">
        <f t="shared" si="86"/>
        <v>0</v>
      </c>
      <c r="F1110" s="342">
        <f t="shared" si="86"/>
        <v>0</v>
      </c>
      <c r="G1110" s="342">
        <f t="shared" si="86"/>
        <v>0</v>
      </c>
      <c r="H1110" s="342">
        <f t="shared" si="86"/>
        <v>0</v>
      </c>
      <c r="I1110" s="342">
        <f t="shared" si="86"/>
        <v>0</v>
      </c>
      <c r="J1110" s="342">
        <f t="shared" si="86"/>
        <v>0</v>
      </c>
      <c r="K1110" s="342">
        <f t="shared" si="86"/>
        <v>0</v>
      </c>
      <c r="L1110" s="342">
        <f t="shared" si="86"/>
        <v>0</v>
      </c>
      <c r="M1110" s="342">
        <f t="shared" si="86"/>
        <v>0</v>
      </c>
      <c r="N1110" s="342">
        <f t="shared" si="86"/>
        <v>0</v>
      </c>
      <c r="O1110" s="343">
        <f t="shared" si="86"/>
        <v>0</v>
      </c>
      <c r="P1110" s="344">
        <f>SUM(D1110:O1110)</f>
        <v>0</v>
      </c>
      <c r="Q1110" s="317"/>
      <c r="R1110" s="150"/>
      <c r="S1110" s="151"/>
      <c r="T1110" s="314"/>
    </row>
    <row r="1111" spans="2:20" ht="6" customHeight="1" x14ac:dyDescent="0.2">
      <c r="B1111" s="318"/>
      <c r="C1111" s="317"/>
      <c r="D1111" s="317"/>
      <c r="E1111" s="317"/>
      <c r="F1111" s="317"/>
      <c r="G1111" s="317"/>
      <c r="H1111" s="317"/>
      <c r="I1111" s="317"/>
      <c r="J1111" s="317"/>
      <c r="K1111" s="317"/>
      <c r="L1111" s="317"/>
      <c r="M1111" s="317"/>
      <c r="N1111" s="317"/>
      <c r="O1111" s="317"/>
      <c r="P1111" s="317"/>
      <c r="Q1111" s="317"/>
      <c r="R1111" s="345"/>
      <c r="S1111" s="345"/>
      <c r="T1111" s="314"/>
    </row>
    <row r="1112" spans="2:20" ht="18.75" customHeight="1" x14ac:dyDescent="0.2">
      <c r="B1112" s="346"/>
      <c r="C1112" s="335" t="s">
        <v>158</v>
      </c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74"/>
      <c r="P1112" s="347">
        <f>SUM(D1112:O1112)</f>
        <v>0</v>
      </c>
      <c r="Q1112" s="317"/>
      <c r="R1112" s="388"/>
      <c r="S1112" s="389"/>
      <c r="T1112" s="314"/>
    </row>
    <row r="1113" spans="2:20" ht="18.75" customHeight="1" x14ac:dyDescent="0.2">
      <c r="B1113" s="346"/>
      <c r="C1113" s="335" t="s">
        <v>159</v>
      </c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9"/>
      <c r="O1113" s="75"/>
      <c r="P1113" s="348">
        <f>SUM(D1113:O1113)</f>
        <v>0</v>
      </c>
      <c r="Q1113" s="317"/>
      <c r="R1113" s="388"/>
      <c r="S1113" s="389"/>
      <c r="T1113" s="314"/>
    </row>
    <row r="1114" spans="2:20" s="334" customFormat="1" ht="18.75" customHeight="1" x14ac:dyDescent="0.2">
      <c r="B1114" s="328"/>
      <c r="C1114" s="317"/>
      <c r="D1114" s="317"/>
      <c r="E1114" s="317"/>
      <c r="F1114" s="317"/>
      <c r="G1114" s="317"/>
      <c r="H1114" s="317"/>
      <c r="I1114" s="317"/>
      <c r="J1114" s="317"/>
      <c r="K1114" s="317"/>
      <c r="L1114" s="317"/>
      <c r="M1114" s="317"/>
      <c r="N1114" s="349" t="s">
        <v>160</v>
      </c>
      <c r="O1114" s="349"/>
      <c r="P1114" s="350">
        <f>ROUND(IF(P1112*P1113=0,0,P1110/P1112*P1113),2)</f>
        <v>0</v>
      </c>
      <c r="Q1114" s="330"/>
      <c r="R1114" s="388"/>
      <c r="S1114" s="389"/>
      <c r="T1114" s="333"/>
    </row>
    <row r="1115" spans="2:20" ht="30" customHeight="1" x14ac:dyDescent="0.2">
      <c r="B1115" s="314"/>
      <c r="C1115" s="317"/>
      <c r="D1115" s="317"/>
      <c r="E1115" s="317"/>
      <c r="F1115" s="317"/>
      <c r="G1115" s="317"/>
      <c r="H1115" s="317"/>
      <c r="I1115" s="317"/>
      <c r="J1115" s="317"/>
      <c r="K1115" s="317"/>
      <c r="L1115" s="317"/>
      <c r="M1115" s="317"/>
      <c r="N1115" s="317"/>
      <c r="O1115" s="317"/>
      <c r="P1115" s="317"/>
      <c r="Q1115" s="317"/>
      <c r="R1115" s="317"/>
      <c r="S1115" s="317"/>
      <c r="T1115" s="314"/>
    </row>
    <row r="1116" spans="2:20" ht="18.75" customHeight="1" x14ac:dyDescent="0.2">
      <c r="B1116" s="318"/>
      <c r="C1116" s="319" t="s">
        <v>124</v>
      </c>
      <c r="D1116" s="382"/>
      <c r="E1116" s="383"/>
      <c r="F1116" s="383"/>
      <c r="G1116" s="383"/>
      <c r="H1116" s="383"/>
      <c r="I1116" s="384"/>
      <c r="J1116" s="317"/>
      <c r="K1116" s="317"/>
      <c r="L1116" s="320"/>
      <c r="M1116" s="317"/>
      <c r="N1116" s="317"/>
      <c r="O1116" s="317"/>
      <c r="P1116" s="321"/>
      <c r="Q1116" s="317"/>
      <c r="R1116" s="321"/>
      <c r="S1116" s="321"/>
      <c r="T1116" s="314"/>
    </row>
    <row r="1117" spans="2:20" ht="18.75" customHeight="1" x14ac:dyDescent="0.2">
      <c r="B1117" s="318"/>
      <c r="C1117" s="322" t="s">
        <v>125</v>
      </c>
      <c r="D1117" s="382"/>
      <c r="E1117" s="383"/>
      <c r="F1117" s="383"/>
      <c r="G1117" s="383"/>
      <c r="H1117" s="383"/>
      <c r="I1117" s="384"/>
      <c r="J1117" s="317"/>
      <c r="K1117" s="320"/>
      <c r="L1117" s="317"/>
      <c r="M1117" s="317"/>
      <c r="N1117" s="317"/>
      <c r="O1117" s="317"/>
      <c r="P1117" s="321"/>
      <c r="Q1117" s="317"/>
      <c r="R1117" s="321"/>
      <c r="S1117" s="321"/>
      <c r="T1117" s="314"/>
    </row>
    <row r="1118" spans="2:20" ht="18.75" customHeight="1" x14ac:dyDescent="0.2">
      <c r="B1118" s="318"/>
      <c r="C1118" s="322" t="s">
        <v>7</v>
      </c>
      <c r="D1118" s="382"/>
      <c r="E1118" s="383"/>
      <c r="F1118" s="383"/>
      <c r="G1118" s="383"/>
      <c r="H1118" s="383"/>
      <c r="I1118" s="384"/>
      <c r="J1118" s="317"/>
      <c r="K1118" s="317"/>
      <c r="L1118" s="320"/>
      <c r="M1118" s="317"/>
      <c r="N1118" s="317"/>
      <c r="O1118" s="317"/>
      <c r="P1118" s="321"/>
      <c r="Q1118" s="317"/>
      <c r="R1118" s="323" t="s">
        <v>126</v>
      </c>
      <c r="S1118" s="324"/>
      <c r="T1118" s="314"/>
    </row>
    <row r="1119" spans="2:20" ht="18.75" customHeight="1" x14ac:dyDescent="0.2">
      <c r="B1119" s="318"/>
      <c r="C1119" s="322" t="s">
        <v>127</v>
      </c>
      <c r="D1119" s="382"/>
      <c r="E1119" s="383"/>
      <c r="F1119" s="383"/>
      <c r="G1119" s="383"/>
      <c r="H1119" s="383"/>
      <c r="I1119" s="384"/>
      <c r="J1119" s="317"/>
      <c r="K1119" s="317"/>
      <c r="L1119" s="320"/>
      <c r="M1119" s="317"/>
      <c r="N1119" s="317"/>
      <c r="O1119" s="317"/>
      <c r="P1119" s="321"/>
      <c r="Q1119" s="317"/>
      <c r="R1119" s="325" t="s">
        <v>130</v>
      </c>
      <c r="S1119" s="63"/>
      <c r="T1119" s="314"/>
    </row>
    <row r="1120" spans="2:20" ht="18.75" customHeight="1" x14ac:dyDescent="0.2">
      <c r="B1120" s="318"/>
      <c r="C1120" s="322" t="s">
        <v>131</v>
      </c>
      <c r="D1120" s="382"/>
      <c r="E1120" s="383"/>
      <c r="F1120" s="383"/>
      <c r="G1120" s="383"/>
      <c r="H1120" s="383"/>
      <c r="I1120" s="384"/>
      <c r="J1120" s="317"/>
      <c r="K1120" s="317"/>
      <c r="L1120" s="320"/>
      <c r="M1120" s="317"/>
      <c r="N1120" s="317"/>
      <c r="O1120" s="317"/>
      <c r="P1120" s="321"/>
      <c r="Q1120" s="317"/>
      <c r="R1120" s="325" t="s">
        <v>132</v>
      </c>
      <c r="S1120" s="63"/>
      <c r="T1120" s="314"/>
    </row>
    <row r="1121" spans="2:24" ht="18.75" customHeight="1" x14ac:dyDescent="0.2">
      <c r="B1121" s="318"/>
      <c r="C1121" s="322" t="s">
        <v>122</v>
      </c>
      <c r="D1121" s="385"/>
      <c r="E1121" s="386"/>
      <c r="F1121" s="386"/>
      <c r="G1121" s="386"/>
      <c r="H1121" s="386"/>
      <c r="I1121" s="387"/>
      <c r="J1121" s="317"/>
      <c r="K1121" s="320"/>
      <c r="L1121" s="317"/>
      <c r="M1121" s="317"/>
      <c r="N1121" s="317"/>
      <c r="O1121" s="317"/>
      <c r="P1121" s="321"/>
      <c r="Q1121" s="317"/>
      <c r="R1121" s="326" t="s">
        <v>133</v>
      </c>
      <c r="S1121" s="63"/>
      <c r="T1121" s="314"/>
    </row>
    <row r="1122" spans="2:24" ht="18.75" customHeight="1" x14ac:dyDescent="0.2">
      <c r="B1122" s="327"/>
      <c r="C1122" s="322" t="s">
        <v>134</v>
      </c>
      <c r="D1122" s="379"/>
      <c r="E1122" s="380"/>
      <c r="F1122" s="380"/>
      <c r="G1122" s="380"/>
      <c r="H1122" s="380"/>
      <c r="I1122" s="381"/>
      <c r="J1122" s="317"/>
      <c r="K1122" s="320"/>
      <c r="L1122" s="317"/>
      <c r="M1122" s="317"/>
      <c r="N1122" s="317"/>
      <c r="O1122" s="317"/>
      <c r="P1122" s="321"/>
      <c r="Q1122" s="317"/>
      <c r="R1122" s="321"/>
      <c r="S1122" s="321"/>
      <c r="T1122" s="314"/>
    </row>
    <row r="1123" spans="2:24" ht="12" customHeight="1" x14ac:dyDescent="0.2">
      <c r="B1123" s="318"/>
      <c r="C1123" s="317"/>
      <c r="D1123" s="317"/>
      <c r="E1123" s="317"/>
      <c r="F1123" s="317"/>
      <c r="G1123" s="317"/>
      <c r="H1123" s="317"/>
      <c r="I1123" s="317"/>
      <c r="J1123" s="317"/>
      <c r="K1123" s="317"/>
      <c r="L1123" s="317"/>
      <c r="M1123" s="317"/>
      <c r="N1123" s="317"/>
      <c r="O1123" s="317"/>
      <c r="P1123" s="317"/>
      <c r="Q1123" s="317"/>
      <c r="R1123" s="317"/>
      <c r="S1123" s="317"/>
      <c r="T1123" s="314"/>
    </row>
    <row r="1124" spans="2:24" s="334" customFormat="1" ht="18.75" customHeight="1" x14ac:dyDescent="0.2">
      <c r="B1124" s="328"/>
      <c r="C1124" s="322" t="s">
        <v>128</v>
      </c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70"/>
      <c r="P1124" s="329" t="s">
        <v>129</v>
      </c>
      <c r="Q1124" s="330"/>
      <c r="R1124" s="331" t="s">
        <v>135</v>
      </c>
      <c r="S1124" s="332"/>
      <c r="T1124" s="333"/>
      <c r="V1124" s="315"/>
      <c r="W1124" s="315"/>
      <c r="X1124" s="315"/>
    </row>
    <row r="1125" spans="2:24" ht="6" customHeight="1" x14ac:dyDescent="0.2">
      <c r="B1125" s="318"/>
      <c r="C1125" s="317"/>
      <c r="D1125" s="317"/>
      <c r="E1125" s="317"/>
      <c r="F1125" s="317"/>
      <c r="G1125" s="317"/>
      <c r="H1125" s="317"/>
      <c r="I1125" s="317"/>
      <c r="J1125" s="317"/>
      <c r="K1125" s="317"/>
      <c r="L1125" s="317"/>
      <c r="M1125" s="317"/>
      <c r="N1125" s="317"/>
      <c r="O1125" s="317"/>
      <c r="P1125" s="317"/>
      <c r="Q1125" s="317"/>
      <c r="R1125" s="317"/>
      <c r="S1125" s="317"/>
      <c r="T1125" s="314"/>
    </row>
    <row r="1126" spans="2:24" ht="18.75" customHeight="1" x14ac:dyDescent="0.2">
      <c r="B1126" s="318"/>
      <c r="C1126" s="335" t="s">
        <v>136</v>
      </c>
      <c r="D1126" s="65"/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71"/>
      <c r="P1126" s="336">
        <f>SUM(D1126:O1126)</f>
        <v>0</v>
      </c>
      <c r="Q1126" s="317"/>
      <c r="R1126" s="388"/>
      <c r="S1126" s="389"/>
      <c r="T1126" s="314"/>
    </row>
    <row r="1127" spans="2:24" ht="18.75" customHeight="1" x14ac:dyDescent="0.2">
      <c r="B1127" s="318"/>
      <c r="C1127" s="335" t="s">
        <v>137</v>
      </c>
      <c r="D1127" s="110"/>
      <c r="E1127" s="110"/>
      <c r="F1127" s="110"/>
      <c r="G1127" s="110"/>
      <c r="H1127" s="110"/>
      <c r="I1127" s="110"/>
      <c r="J1127" s="110"/>
      <c r="K1127" s="110"/>
      <c r="L1127" s="110"/>
      <c r="M1127" s="110"/>
      <c r="N1127" s="110"/>
      <c r="O1127" s="111"/>
      <c r="P1127" s="336">
        <f>SUM(D1127:O1127)</f>
        <v>0</v>
      </c>
      <c r="Q1127" s="317"/>
      <c r="R1127" s="388"/>
      <c r="S1127" s="389"/>
      <c r="T1127" s="314"/>
    </row>
    <row r="1128" spans="2:24" ht="18.75" customHeight="1" x14ac:dyDescent="0.2">
      <c r="B1128" s="318"/>
      <c r="C1128" s="131" t="s">
        <v>138</v>
      </c>
      <c r="D1128" s="65"/>
      <c r="E1128" s="65"/>
      <c r="F1128" s="65"/>
      <c r="G1128" s="65"/>
      <c r="H1128" s="65"/>
      <c r="I1128" s="65"/>
      <c r="J1128" s="65"/>
      <c r="K1128" s="65"/>
      <c r="L1128" s="65"/>
      <c r="M1128" s="65"/>
      <c r="N1128" s="65"/>
      <c r="O1128" s="71"/>
      <c r="P1128" s="336">
        <f>SUM(D1128:O1128)</f>
        <v>0</v>
      </c>
      <c r="Q1128" s="317"/>
      <c r="R1128" s="388"/>
      <c r="S1128" s="389"/>
      <c r="T1128" s="314"/>
    </row>
    <row r="1129" spans="2:24" ht="18.75" customHeight="1" x14ac:dyDescent="0.2">
      <c r="B1129" s="318"/>
      <c r="C1129" s="92" t="s">
        <v>139</v>
      </c>
      <c r="D1129" s="65"/>
      <c r="E1129" s="65"/>
      <c r="F1129" s="65"/>
      <c r="G1129" s="65"/>
      <c r="H1129" s="65"/>
      <c r="I1129" s="65"/>
      <c r="J1129" s="65"/>
      <c r="K1129" s="65"/>
      <c r="L1129" s="65"/>
      <c r="M1129" s="65"/>
      <c r="N1129" s="65"/>
      <c r="O1129" s="71"/>
      <c r="P1129" s="336">
        <f>SUM(D1129:O1129)</f>
        <v>0</v>
      </c>
      <c r="Q1129" s="317"/>
      <c r="R1129" s="388"/>
      <c r="S1129" s="389"/>
      <c r="T1129" s="314"/>
    </row>
    <row r="1130" spans="2:24" ht="18.75" customHeight="1" x14ac:dyDescent="0.2">
      <c r="B1130" s="318"/>
      <c r="C1130" s="92" t="s">
        <v>140</v>
      </c>
      <c r="D1130" s="65"/>
      <c r="E1130" s="65"/>
      <c r="F1130" s="65"/>
      <c r="G1130" s="65"/>
      <c r="H1130" s="65"/>
      <c r="I1130" s="65"/>
      <c r="J1130" s="65"/>
      <c r="K1130" s="65"/>
      <c r="L1130" s="65"/>
      <c r="M1130" s="65"/>
      <c r="N1130" s="65"/>
      <c r="O1130" s="71"/>
      <c r="P1130" s="336">
        <f>SUM(D1130:O1130)</f>
        <v>0</v>
      </c>
      <c r="Q1130" s="317"/>
      <c r="R1130" s="388"/>
      <c r="S1130" s="389"/>
      <c r="T1130" s="314"/>
    </row>
    <row r="1131" spans="2:24" ht="18.75" customHeight="1" x14ac:dyDescent="0.2">
      <c r="B1131" s="318"/>
      <c r="C1131" s="92" t="s">
        <v>141</v>
      </c>
      <c r="D1131" s="65"/>
      <c r="E1131" s="65"/>
      <c r="F1131" s="65"/>
      <c r="G1131" s="65"/>
      <c r="H1131" s="65"/>
      <c r="I1131" s="65"/>
      <c r="J1131" s="65"/>
      <c r="K1131" s="65"/>
      <c r="L1131" s="65"/>
      <c r="M1131" s="65"/>
      <c r="N1131" s="65"/>
      <c r="O1131" s="71"/>
      <c r="P1131" s="336">
        <f>SUM(D1131:O1131)</f>
        <v>0</v>
      </c>
      <c r="Q1131" s="317"/>
      <c r="R1131" s="388"/>
      <c r="S1131" s="389"/>
      <c r="T1131" s="314"/>
    </row>
    <row r="1132" spans="2:24" ht="18.75" customHeight="1" x14ac:dyDescent="0.2">
      <c r="B1132" s="318"/>
      <c r="C1132" s="92" t="s">
        <v>142</v>
      </c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71"/>
      <c r="P1132" s="336">
        <f>SUM(D1132:O1132)</f>
        <v>0</v>
      </c>
      <c r="Q1132" s="317"/>
      <c r="R1132" s="388"/>
      <c r="S1132" s="389"/>
      <c r="T1132" s="314"/>
    </row>
    <row r="1133" spans="2:24" ht="18.75" customHeight="1" x14ac:dyDescent="0.2">
      <c r="B1133" s="318"/>
      <c r="C1133" s="92" t="s">
        <v>143</v>
      </c>
      <c r="D1133" s="65"/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71"/>
      <c r="P1133" s="336">
        <f>SUM(D1133:O1133)</f>
        <v>0</v>
      </c>
      <c r="Q1133" s="317"/>
      <c r="R1133" s="388"/>
      <c r="S1133" s="389"/>
      <c r="T1133" s="314"/>
    </row>
    <row r="1134" spans="2:24" ht="18.75" customHeight="1" x14ac:dyDescent="0.2">
      <c r="B1134" s="318"/>
      <c r="C1134" s="92" t="s">
        <v>144</v>
      </c>
      <c r="D1134" s="65"/>
      <c r="E1134" s="65"/>
      <c r="F1134" s="65"/>
      <c r="G1134" s="65"/>
      <c r="H1134" s="65"/>
      <c r="I1134" s="65"/>
      <c r="J1134" s="65"/>
      <c r="K1134" s="65"/>
      <c r="L1134" s="65"/>
      <c r="M1134" s="65"/>
      <c r="N1134" s="65"/>
      <c r="O1134" s="71"/>
      <c r="P1134" s="336">
        <f>SUM(D1134:O1134)</f>
        <v>0</v>
      </c>
      <c r="Q1134" s="317"/>
      <c r="R1134" s="388"/>
      <c r="S1134" s="389"/>
      <c r="T1134" s="314"/>
    </row>
    <row r="1135" spans="2:24" ht="18.75" customHeight="1" x14ac:dyDescent="0.2">
      <c r="B1135" s="318"/>
      <c r="C1135" s="92" t="s">
        <v>145</v>
      </c>
      <c r="D1135" s="65"/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71"/>
      <c r="P1135" s="336">
        <f>SUM(D1135:O1135)</f>
        <v>0</v>
      </c>
      <c r="Q1135" s="317"/>
      <c r="R1135" s="388"/>
      <c r="S1135" s="389"/>
      <c r="T1135" s="314"/>
    </row>
    <row r="1136" spans="2:24" ht="18.75" customHeight="1" x14ac:dyDescent="0.2">
      <c r="B1136" s="318"/>
      <c r="C1136" s="322" t="s">
        <v>146</v>
      </c>
      <c r="D1136" s="337">
        <f t="shared" ref="D1136:O1136" si="87">SUBTOTAL(9,D1126:D1135)</f>
        <v>0</v>
      </c>
      <c r="E1136" s="337">
        <f t="shared" si="87"/>
        <v>0</v>
      </c>
      <c r="F1136" s="337">
        <f t="shared" si="87"/>
        <v>0</v>
      </c>
      <c r="G1136" s="337">
        <f t="shared" si="87"/>
        <v>0</v>
      </c>
      <c r="H1136" s="337">
        <f t="shared" si="87"/>
        <v>0</v>
      </c>
      <c r="I1136" s="337">
        <f t="shared" si="87"/>
        <v>0</v>
      </c>
      <c r="J1136" s="337">
        <f t="shared" si="87"/>
        <v>0</v>
      </c>
      <c r="K1136" s="337">
        <f t="shared" si="87"/>
        <v>0</v>
      </c>
      <c r="L1136" s="337">
        <f t="shared" si="87"/>
        <v>0</v>
      </c>
      <c r="M1136" s="337">
        <f t="shared" si="87"/>
        <v>0</v>
      </c>
      <c r="N1136" s="337">
        <f t="shared" si="87"/>
        <v>0</v>
      </c>
      <c r="O1136" s="338">
        <f t="shared" si="87"/>
        <v>0</v>
      </c>
      <c r="P1136" s="336">
        <f>SUM(D1136:O1136)</f>
        <v>0</v>
      </c>
      <c r="Q1136" s="317"/>
      <c r="R1136" s="388"/>
      <c r="S1136" s="389"/>
      <c r="T1136" s="314"/>
    </row>
    <row r="1137" spans="2:20" ht="18.75" customHeight="1" x14ac:dyDescent="0.2">
      <c r="B1137" s="318"/>
      <c r="C1137" s="339" t="s">
        <v>147</v>
      </c>
      <c r="D1137" s="66"/>
      <c r="E1137" s="66"/>
      <c r="F1137" s="66"/>
      <c r="G1137" s="66"/>
      <c r="H1137" s="66"/>
      <c r="I1137" s="66"/>
      <c r="J1137" s="66"/>
      <c r="K1137" s="66"/>
      <c r="L1137" s="66"/>
      <c r="M1137" s="66"/>
      <c r="N1137" s="66"/>
      <c r="O1137" s="72"/>
      <c r="P1137" s="336">
        <f>SUM(D1137:O1137)</f>
        <v>0</v>
      </c>
      <c r="Q1137" s="317"/>
      <c r="R1137" s="388"/>
      <c r="S1137" s="389"/>
      <c r="T1137" s="314"/>
    </row>
    <row r="1138" spans="2:20" ht="18.75" customHeight="1" x14ac:dyDescent="0.2">
      <c r="B1138" s="318"/>
      <c r="C1138" s="339" t="s">
        <v>148</v>
      </c>
      <c r="D1138" s="66"/>
      <c r="E1138" s="66"/>
      <c r="F1138" s="66"/>
      <c r="G1138" s="66"/>
      <c r="H1138" s="66"/>
      <c r="I1138" s="66"/>
      <c r="J1138" s="66"/>
      <c r="K1138" s="66"/>
      <c r="L1138" s="66"/>
      <c r="M1138" s="66"/>
      <c r="N1138" s="66"/>
      <c r="O1138" s="72"/>
      <c r="P1138" s="336">
        <f>SUM(D1138:O1138)</f>
        <v>0</v>
      </c>
      <c r="Q1138" s="317"/>
      <c r="R1138" s="388"/>
      <c r="S1138" s="389"/>
      <c r="T1138" s="314"/>
    </row>
    <row r="1139" spans="2:20" ht="18.75" customHeight="1" x14ac:dyDescent="0.2">
      <c r="B1139" s="318"/>
      <c r="C1139" s="322" t="s">
        <v>149</v>
      </c>
      <c r="D1139" s="337">
        <f t="shared" ref="D1139:O1139" si="88">SUBTOTAL(9,D1137:D1138)</f>
        <v>0</v>
      </c>
      <c r="E1139" s="337">
        <f t="shared" si="88"/>
        <v>0</v>
      </c>
      <c r="F1139" s="337">
        <f t="shared" si="88"/>
        <v>0</v>
      </c>
      <c r="G1139" s="337">
        <f t="shared" si="88"/>
        <v>0</v>
      </c>
      <c r="H1139" s="337">
        <f t="shared" si="88"/>
        <v>0</v>
      </c>
      <c r="I1139" s="337">
        <f t="shared" si="88"/>
        <v>0</v>
      </c>
      <c r="J1139" s="337">
        <f t="shared" si="88"/>
        <v>0</v>
      </c>
      <c r="K1139" s="337">
        <f t="shared" si="88"/>
        <v>0</v>
      </c>
      <c r="L1139" s="337">
        <f t="shared" si="88"/>
        <v>0</v>
      </c>
      <c r="M1139" s="337">
        <f t="shared" si="88"/>
        <v>0</v>
      </c>
      <c r="N1139" s="337">
        <f t="shared" si="88"/>
        <v>0</v>
      </c>
      <c r="O1139" s="338">
        <f t="shared" si="88"/>
        <v>0</v>
      </c>
      <c r="P1139" s="336">
        <f>SUM(D1139:O1139)</f>
        <v>0</v>
      </c>
      <c r="Q1139" s="317"/>
      <c r="R1139" s="388"/>
      <c r="S1139" s="389"/>
      <c r="T1139" s="314"/>
    </row>
    <row r="1140" spans="2:20" ht="18.75" customHeight="1" x14ac:dyDescent="0.2">
      <c r="B1140" s="318"/>
      <c r="C1140" s="339" t="s">
        <v>150</v>
      </c>
      <c r="D1140" s="66"/>
      <c r="E1140" s="66"/>
      <c r="F1140" s="66"/>
      <c r="G1140" s="66"/>
      <c r="H1140" s="66"/>
      <c r="I1140" s="66"/>
      <c r="J1140" s="66"/>
      <c r="K1140" s="66"/>
      <c r="L1140" s="66"/>
      <c r="M1140" s="66"/>
      <c r="N1140" s="66"/>
      <c r="O1140" s="72"/>
      <c r="P1140" s="336">
        <f>SUM(D1140:O1140)</f>
        <v>0</v>
      </c>
      <c r="Q1140" s="317"/>
      <c r="R1140" s="388"/>
      <c r="S1140" s="389"/>
      <c r="T1140" s="314"/>
    </row>
    <row r="1141" spans="2:20" ht="18.75" customHeight="1" x14ac:dyDescent="0.2">
      <c r="B1141" s="318"/>
      <c r="C1141" s="339" t="s">
        <v>151</v>
      </c>
      <c r="D1141" s="66"/>
      <c r="E1141" s="66"/>
      <c r="F1141" s="66"/>
      <c r="G1141" s="66"/>
      <c r="H1141" s="66"/>
      <c r="I1141" s="66"/>
      <c r="J1141" s="66"/>
      <c r="K1141" s="66"/>
      <c r="L1141" s="66"/>
      <c r="M1141" s="66"/>
      <c r="N1141" s="66"/>
      <c r="O1141" s="72"/>
      <c r="P1141" s="336">
        <f>SUM(D1141:O1141)</f>
        <v>0</v>
      </c>
      <c r="Q1141" s="317"/>
      <c r="R1141" s="388"/>
      <c r="S1141" s="389"/>
      <c r="T1141" s="314"/>
    </row>
    <row r="1142" spans="2:20" ht="18.75" customHeight="1" x14ac:dyDescent="0.2">
      <c r="B1142" s="318"/>
      <c r="C1142" s="339" t="s">
        <v>152</v>
      </c>
      <c r="D1142" s="66"/>
      <c r="E1142" s="66"/>
      <c r="F1142" s="66"/>
      <c r="G1142" s="66"/>
      <c r="H1142" s="66"/>
      <c r="I1142" s="66"/>
      <c r="J1142" s="66"/>
      <c r="K1142" s="66"/>
      <c r="L1142" s="66"/>
      <c r="M1142" s="66"/>
      <c r="N1142" s="66"/>
      <c r="O1142" s="72"/>
      <c r="P1142" s="336">
        <f>SUM(D1142:O1142)</f>
        <v>0</v>
      </c>
      <c r="Q1142" s="317"/>
      <c r="R1142" s="388"/>
      <c r="S1142" s="389"/>
      <c r="T1142" s="314"/>
    </row>
    <row r="1143" spans="2:20" ht="18.75" customHeight="1" x14ac:dyDescent="0.2">
      <c r="B1143" s="318"/>
      <c r="C1143" s="339" t="s">
        <v>153</v>
      </c>
      <c r="D1143" s="66"/>
      <c r="E1143" s="66"/>
      <c r="F1143" s="66"/>
      <c r="G1143" s="66"/>
      <c r="H1143" s="66"/>
      <c r="I1143" s="66"/>
      <c r="J1143" s="66"/>
      <c r="K1143" s="66"/>
      <c r="L1143" s="66"/>
      <c r="M1143" s="66"/>
      <c r="N1143" s="66"/>
      <c r="O1143" s="72"/>
      <c r="P1143" s="336">
        <f>SUM(D1143:O1143)</f>
        <v>0</v>
      </c>
      <c r="Q1143" s="317"/>
      <c r="R1143" s="388"/>
      <c r="S1143" s="389"/>
      <c r="T1143" s="314"/>
    </row>
    <row r="1144" spans="2:20" ht="18.75" customHeight="1" x14ac:dyDescent="0.2">
      <c r="B1144" s="318"/>
      <c r="C1144" s="335" t="s">
        <v>154</v>
      </c>
      <c r="D1144" s="65"/>
      <c r="E1144" s="65"/>
      <c r="F1144" s="65"/>
      <c r="G1144" s="65"/>
      <c r="H1144" s="65"/>
      <c r="I1144" s="65"/>
      <c r="J1144" s="65"/>
      <c r="K1144" s="65"/>
      <c r="L1144" s="65"/>
      <c r="M1144" s="65"/>
      <c r="N1144" s="65"/>
      <c r="O1144" s="71"/>
      <c r="P1144" s="336">
        <f>SUM(D1144:O1144)</f>
        <v>0</v>
      </c>
      <c r="Q1144" s="317"/>
      <c r="R1144" s="388"/>
      <c r="S1144" s="389"/>
      <c r="T1144" s="314"/>
    </row>
    <row r="1145" spans="2:20" ht="18.75" customHeight="1" x14ac:dyDescent="0.2">
      <c r="B1145" s="318"/>
      <c r="C1145" s="97" t="s">
        <v>155</v>
      </c>
      <c r="D1145" s="65"/>
      <c r="E1145" s="65"/>
      <c r="F1145" s="65"/>
      <c r="G1145" s="65"/>
      <c r="H1145" s="65"/>
      <c r="I1145" s="65"/>
      <c r="J1145" s="65"/>
      <c r="K1145" s="65"/>
      <c r="L1145" s="65"/>
      <c r="M1145" s="65"/>
      <c r="N1145" s="65"/>
      <c r="O1145" s="71"/>
      <c r="P1145" s="336">
        <f>SUM(D1145:O1145)</f>
        <v>0</v>
      </c>
      <c r="Q1145" s="317"/>
      <c r="R1145" s="388"/>
      <c r="S1145" s="389"/>
      <c r="T1145" s="314"/>
    </row>
    <row r="1146" spans="2:20" ht="18.75" customHeight="1" x14ac:dyDescent="0.2">
      <c r="B1146" s="318"/>
      <c r="C1146" s="98" t="s">
        <v>156</v>
      </c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73"/>
      <c r="P1146" s="340">
        <f>SUM(D1146:O1146)</f>
        <v>0</v>
      </c>
      <c r="Q1146" s="317"/>
      <c r="R1146" s="388"/>
      <c r="S1146" s="389"/>
      <c r="T1146" s="314"/>
    </row>
    <row r="1147" spans="2:20" ht="18.75" customHeight="1" x14ac:dyDescent="0.2">
      <c r="B1147" s="318"/>
      <c r="C1147" s="341" t="s">
        <v>157</v>
      </c>
      <c r="D1147" s="342">
        <f t="shared" ref="D1147:O1147" si="89">SUBTOTAL(9,D1126:D1146)</f>
        <v>0</v>
      </c>
      <c r="E1147" s="342">
        <f t="shared" si="89"/>
        <v>0</v>
      </c>
      <c r="F1147" s="342">
        <f t="shared" si="89"/>
        <v>0</v>
      </c>
      <c r="G1147" s="342">
        <f t="shared" si="89"/>
        <v>0</v>
      </c>
      <c r="H1147" s="342">
        <f t="shared" si="89"/>
        <v>0</v>
      </c>
      <c r="I1147" s="342">
        <f t="shared" si="89"/>
        <v>0</v>
      </c>
      <c r="J1147" s="342">
        <f t="shared" si="89"/>
        <v>0</v>
      </c>
      <c r="K1147" s="342">
        <f t="shared" si="89"/>
        <v>0</v>
      </c>
      <c r="L1147" s="342">
        <f t="shared" si="89"/>
        <v>0</v>
      </c>
      <c r="M1147" s="342">
        <f t="shared" si="89"/>
        <v>0</v>
      </c>
      <c r="N1147" s="342">
        <f t="shared" si="89"/>
        <v>0</v>
      </c>
      <c r="O1147" s="343">
        <f t="shared" si="89"/>
        <v>0</v>
      </c>
      <c r="P1147" s="344">
        <f>SUM(D1147:O1147)</f>
        <v>0</v>
      </c>
      <c r="Q1147" s="317"/>
      <c r="R1147" s="150"/>
      <c r="S1147" s="151"/>
      <c r="T1147" s="314"/>
    </row>
    <row r="1148" spans="2:20" ht="6" customHeight="1" x14ac:dyDescent="0.2">
      <c r="B1148" s="318"/>
      <c r="C1148" s="317"/>
      <c r="D1148" s="317"/>
      <c r="E1148" s="317"/>
      <c r="F1148" s="317"/>
      <c r="G1148" s="317"/>
      <c r="H1148" s="317"/>
      <c r="I1148" s="317"/>
      <c r="J1148" s="317"/>
      <c r="K1148" s="317"/>
      <c r="L1148" s="317"/>
      <c r="M1148" s="317"/>
      <c r="N1148" s="317"/>
      <c r="O1148" s="317"/>
      <c r="P1148" s="317"/>
      <c r="Q1148" s="317"/>
      <c r="R1148" s="345"/>
      <c r="S1148" s="345"/>
      <c r="T1148" s="314"/>
    </row>
    <row r="1149" spans="2:20" ht="18.75" customHeight="1" x14ac:dyDescent="0.2">
      <c r="B1149" s="346"/>
      <c r="C1149" s="335" t="s">
        <v>158</v>
      </c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74"/>
      <c r="P1149" s="347">
        <f>SUM(D1149:O1149)</f>
        <v>0</v>
      </c>
      <c r="Q1149" s="317"/>
      <c r="R1149" s="388"/>
      <c r="S1149" s="389"/>
      <c r="T1149" s="314"/>
    </row>
    <row r="1150" spans="2:20" ht="18.75" customHeight="1" x14ac:dyDescent="0.2">
      <c r="B1150" s="346"/>
      <c r="C1150" s="335" t="s">
        <v>159</v>
      </c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9"/>
      <c r="O1150" s="75"/>
      <c r="P1150" s="348">
        <f>SUM(D1150:O1150)</f>
        <v>0</v>
      </c>
      <c r="Q1150" s="317"/>
      <c r="R1150" s="388"/>
      <c r="S1150" s="389"/>
      <c r="T1150" s="314"/>
    </row>
    <row r="1151" spans="2:20" s="334" customFormat="1" ht="18.75" customHeight="1" x14ac:dyDescent="0.2">
      <c r="B1151" s="328"/>
      <c r="C1151" s="317"/>
      <c r="D1151" s="317"/>
      <c r="E1151" s="317"/>
      <c r="F1151" s="317"/>
      <c r="G1151" s="317"/>
      <c r="H1151" s="317"/>
      <c r="I1151" s="317"/>
      <c r="J1151" s="317"/>
      <c r="K1151" s="317"/>
      <c r="L1151" s="317"/>
      <c r="M1151" s="317"/>
      <c r="N1151" s="349" t="s">
        <v>160</v>
      </c>
      <c r="O1151" s="349"/>
      <c r="P1151" s="350">
        <f>ROUND(IF(P1149*P1150=0,0,P1147/P1149*P1150),2)</f>
        <v>0</v>
      </c>
      <c r="Q1151" s="330"/>
      <c r="R1151" s="388"/>
      <c r="S1151" s="389"/>
      <c r="T1151" s="333"/>
    </row>
    <row r="1152" spans="2:20" ht="30" customHeight="1" x14ac:dyDescent="0.2">
      <c r="B1152" s="314"/>
      <c r="C1152" s="317"/>
      <c r="D1152" s="317"/>
      <c r="E1152" s="317"/>
      <c r="F1152" s="317"/>
      <c r="G1152" s="317"/>
      <c r="H1152" s="317"/>
      <c r="I1152" s="317"/>
      <c r="J1152" s="317"/>
      <c r="K1152" s="317"/>
      <c r="L1152" s="317"/>
      <c r="M1152" s="317"/>
      <c r="N1152" s="317"/>
      <c r="O1152" s="317"/>
      <c r="P1152" s="317"/>
      <c r="Q1152" s="317"/>
      <c r="R1152" s="317"/>
      <c r="S1152" s="317"/>
      <c r="T1152" s="314"/>
    </row>
    <row r="1153" spans="2:24" ht="18.75" customHeight="1" x14ac:dyDescent="0.2">
      <c r="B1153" s="318"/>
      <c r="C1153" s="319" t="s">
        <v>124</v>
      </c>
      <c r="D1153" s="382"/>
      <c r="E1153" s="383"/>
      <c r="F1153" s="383"/>
      <c r="G1153" s="383"/>
      <c r="H1153" s="383"/>
      <c r="I1153" s="384"/>
      <c r="J1153" s="317"/>
      <c r="K1153" s="317"/>
      <c r="L1153" s="320"/>
      <c r="M1153" s="317"/>
      <c r="N1153" s="317"/>
      <c r="O1153" s="317"/>
      <c r="P1153" s="321"/>
      <c r="Q1153" s="317"/>
      <c r="R1153" s="321"/>
      <c r="S1153" s="321"/>
      <c r="T1153" s="314"/>
    </row>
    <row r="1154" spans="2:24" ht="18.75" customHeight="1" x14ac:dyDescent="0.2">
      <c r="B1154" s="318"/>
      <c r="C1154" s="322" t="s">
        <v>125</v>
      </c>
      <c r="D1154" s="382"/>
      <c r="E1154" s="383"/>
      <c r="F1154" s="383"/>
      <c r="G1154" s="383"/>
      <c r="H1154" s="383"/>
      <c r="I1154" s="384"/>
      <c r="J1154" s="317"/>
      <c r="K1154" s="320"/>
      <c r="L1154" s="317"/>
      <c r="M1154" s="317"/>
      <c r="N1154" s="317"/>
      <c r="O1154" s="317"/>
      <c r="P1154" s="321"/>
      <c r="Q1154" s="317"/>
      <c r="R1154" s="321"/>
      <c r="S1154" s="321"/>
      <c r="T1154" s="314"/>
    </row>
    <row r="1155" spans="2:24" ht="18.75" customHeight="1" x14ac:dyDescent="0.2">
      <c r="B1155" s="318"/>
      <c r="C1155" s="322" t="s">
        <v>7</v>
      </c>
      <c r="D1155" s="382"/>
      <c r="E1155" s="383"/>
      <c r="F1155" s="383"/>
      <c r="G1155" s="383"/>
      <c r="H1155" s="383"/>
      <c r="I1155" s="384"/>
      <c r="J1155" s="317"/>
      <c r="K1155" s="317"/>
      <c r="L1155" s="320"/>
      <c r="M1155" s="317"/>
      <c r="N1155" s="317"/>
      <c r="O1155" s="317"/>
      <c r="P1155" s="321"/>
      <c r="Q1155" s="317"/>
      <c r="R1155" s="323" t="s">
        <v>126</v>
      </c>
      <c r="S1155" s="324"/>
      <c r="T1155" s="314"/>
    </row>
    <row r="1156" spans="2:24" ht="18.75" customHeight="1" x14ac:dyDescent="0.2">
      <c r="B1156" s="318"/>
      <c r="C1156" s="322" t="s">
        <v>127</v>
      </c>
      <c r="D1156" s="382"/>
      <c r="E1156" s="383"/>
      <c r="F1156" s="383"/>
      <c r="G1156" s="383"/>
      <c r="H1156" s="383"/>
      <c r="I1156" s="384"/>
      <c r="J1156" s="317"/>
      <c r="K1156" s="317"/>
      <c r="L1156" s="320"/>
      <c r="M1156" s="317"/>
      <c r="N1156" s="317"/>
      <c r="O1156" s="317"/>
      <c r="P1156" s="321"/>
      <c r="Q1156" s="317"/>
      <c r="R1156" s="325" t="s">
        <v>130</v>
      </c>
      <c r="S1156" s="63"/>
      <c r="T1156" s="314"/>
    </row>
    <row r="1157" spans="2:24" ht="18.75" customHeight="1" x14ac:dyDescent="0.2">
      <c r="B1157" s="318"/>
      <c r="C1157" s="322" t="s">
        <v>131</v>
      </c>
      <c r="D1157" s="382"/>
      <c r="E1157" s="383"/>
      <c r="F1157" s="383"/>
      <c r="G1157" s="383"/>
      <c r="H1157" s="383"/>
      <c r="I1157" s="384"/>
      <c r="J1157" s="317"/>
      <c r="K1157" s="317"/>
      <c r="L1157" s="320"/>
      <c r="M1157" s="317"/>
      <c r="N1157" s="317"/>
      <c r="O1157" s="317"/>
      <c r="P1157" s="321"/>
      <c r="Q1157" s="317"/>
      <c r="R1157" s="325" t="s">
        <v>132</v>
      </c>
      <c r="S1157" s="63"/>
      <c r="T1157" s="314"/>
    </row>
    <row r="1158" spans="2:24" ht="18.75" customHeight="1" x14ac:dyDescent="0.2">
      <c r="B1158" s="318"/>
      <c r="C1158" s="322" t="s">
        <v>122</v>
      </c>
      <c r="D1158" s="385"/>
      <c r="E1158" s="386"/>
      <c r="F1158" s="386"/>
      <c r="G1158" s="386"/>
      <c r="H1158" s="386"/>
      <c r="I1158" s="387"/>
      <c r="J1158" s="317"/>
      <c r="K1158" s="320"/>
      <c r="L1158" s="317"/>
      <c r="M1158" s="317"/>
      <c r="N1158" s="317"/>
      <c r="O1158" s="317"/>
      <c r="P1158" s="321"/>
      <c r="Q1158" s="317"/>
      <c r="R1158" s="326" t="s">
        <v>133</v>
      </c>
      <c r="S1158" s="63"/>
      <c r="T1158" s="314"/>
    </row>
    <row r="1159" spans="2:24" ht="18.75" customHeight="1" x14ac:dyDescent="0.2">
      <c r="B1159" s="327"/>
      <c r="C1159" s="322" t="s">
        <v>134</v>
      </c>
      <c r="D1159" s="379"/>
      <c r="E1159" s="380"/>
      <c r="F1159" s="380"/>
      <c r="G1159" s="380"/>
      <c r="H1159" s="380"/>
      <c r="I1159" s="381"/>
      <c r="J1159" s="317"/>
      <c r="K1159" s="320"/>
      <c r="L1159" s="317"/>
      <c r="M1159" s="317"/>
      <c r="N1159" s="317"/>
      <c r="O1159" s="317"/>
      <c r="P1159" s="321"/>
      <c r="Q1159" s="317"/>
      <c r="R1159" s="321"/>
      <c r="S1159" s="321"/>
      <c r="T1159" s="314"/>
    </row>
    <row r="1160" spans="2:24" ht="12" customHeight="1" x14ac:dyDescent="0.2">
      <c r="B1160" s="318"/>
      <c r="C1160" s="317"/>
      <c r="D1160" s="317"/>
      <c r="E1160" s="317"/>
      <c r="F1160" s="317"/>
      <c r="G1160" s="317"/>
      <c r="H1160" s="317"/>
      <c r="I1160" s="317"/>
      <c r="J1160" s="317"/>
      <c r="K1160" s="317"/>
      <c r="L1160" s="317"/>
      <c r="M1160" s="317"/>
      <c r="N1160" s="317"/>
      <c r="O1160" s="317"/>
      <c r="P1160" s="317"/>
      <c r="Q1160" s="317"/>
      <c r="R1160" s="317"/>
      <c r="S1160" s="317"/>
      <c r="T1160" s="314"/>
    </row>
    <row r="1161" spans="2:24" s="334" customFormat="1" ht="18.75" customHeight="1" x14ac:dyDescent="0.2">
      <c r="B1161" s="328"/>
      <c r="C1161" s="322" t="s">
        <v>128</v>
      </c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70"/>
      <c r="P1161" s="329" t="s">
        <v>129</v>
      </c>
      <c r="Q1161" s="330"/>
      <c r="R1161" s="331" t="s">
        <v>135</v>
      </c>
      <c r="S1161" s="332"/>
      <c r="T1161" s="333"/>
      <c r="V1161" s="315"/>
      <c r="W1161" s="315"/>
      <c r="X1161" s="315"/>
    </row>
    <row r="1162" spans="2:24" ht="6" customHeight="1" x14ac:dyDescent="0.2">
      <c r="B1162" s="318"/>
      <c r="C1162" s="317"/>
      <c r="D1162" s="317"/>
      <c r="E1162" s="317"/>
      <c r="F1162" s="317"/>
      <c r="G1162" s="317"/>
      <c r="H1162" s="317"/>
      <c r="I1162" s="317"/>
      <c r="J1162" s="317"/>
      <c r="K1162" s="317"/>
      <c r="L1162" s="317"/>
      <c r="M1162" s="317"/>
      <c r="N1162" s="317"/>
      <c r="O1162" s="317"/>
      <c r="P1162" s="317"/>
      <c r="Q1162" s="317"/>
      <c r="R1162" s="317"/>
      <c r="S1162" s="317"/>
      <c r="T1162" s="314"/>
    </row>
    <row r="1163" spans="2:24" ht="18.75" customHeight="1" x14ac:dyDescent="0.2">
      <c r="B1163" s="318"/>
      <c r="C1163" s="335" t="s">
        <v>136</v>
      </c>
      <c r="D1163" s="65"/>
      <c r="E1163" s="65"/>
      <c r="F1163" s="65"/>
      <c r="G1163" s="65"/>
      <c r="H1163" s="65"/>
      <c r="I1163" s="65"/>
      <c r="J1163" s="65"/>
      <c r="K1163" s="65"/>
      <c r="L1163" s="65"/>
      <c r="M1163" s="65"/>
      <c r="N1163" s="65"/>
      <c r="O1163" s="71"/>
      <c r="P1163" s="336">
        <f>SUM(D1163:O1163)</f>
        <v>0</v>
      </c>
      <c r="Q1163" s="317"/>
      <c r="R1163" s="388"/>
      <c r="S1163" s="389"/>
      <c r="T1163" s="314"/>
    </row>
    <row r="1164" spans="2:24" ht="18.75" customHeight="1" x14ac:dyDescent="0.2">
      <c r="B1164" s="318"/>
      <c r="C1164" s="335" t="s">
        <v>137</v>
      </c>
      <c r="D1164" s="110"/>
      <c r="E1164" s="110"/>
      <c r="F1164" s="110"/>
      <c r="G1164" s="110"/>
      <c r="H1164" s="110"/>
      <c r="I1164" s="110"/>
      <c r="J1164" s="110"/>
      <c r="K1164" s="110"/>
      <c r="L1164" s="110"/>
      <c r="M1164" s="110"/>
      <c r="N1164" s="110"/>
      <c r="O1164" s="111"/>
      <c r="P1164" s="336">
        <f>SUM(D1164:O1164)</f>
        <v>0</v>
      </c>
      <c r="Q1164" s="317"/>
      <c r="R1164" s="388"/>
      <c r="S1164" s="389"/>
      <c r="T1164" s="314"/>
    </row>
    <row r="1165" spans="2:24" ht="18.75" customHeight="1" x14ac:dyDescent="0.2">
      <c r="B1165" s="318"/>
      <c r="C1165" s="131" t="s">
        <v>138</v>
      </c>
      <c r="D1165" s="65"/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71"/>
      <c r="P1165" s="336">
        <f>SUM(D1165:O1165)</f>
        <v>0</v>
      </c>
      <c r="Q1165" s="317"/>
      <c r="R1165" s="388"/>
      <c r="S1165" s="389"/>
      <c r="T1165" s="314"/>
    </row>
    <row r="1166" spans="2:24" ht="18.75" customHeight="1" x14ac:dyDescent="0.2">
      <c r="B1166" s="318"/>
      <c r="C1166" s="92" t="s">
        <v>139</v>
      </c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71"/>
      <c r="P1166" s="336">
        <f>SUM(D1166:O1166)</f>
        <v>0</v>
      </c>
      <c r="Q1166" s="317"/>
      <c r="R1166" s="388"/>
      <c r="S1166" s="389"/>
      <c r="T1166" s="314"/>
    </row>
    <row r="1167" spans="2:24" ht="18.75" customHeight="1" x14ac:dyDescent="0.2">
      <c r="B1167" s="318"/>
      <c r="C1167" s="92" t="s">
        <v>140</v>
      </c>
      <c r="D1167" s="65"/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71"/>
      <c r="P1167" s="336">
        <f>SUM(D1167:O1167)</f>
        <v>0</v>
      </c>
      <c r="Q1167" s="317"/>
      <c r="R1167" s="388"/>
      <c r="S1167" s="389"/>
      <c r="T1167" s="314"/>
    </row>
    <row r="1168" spans="2:24" ht="18.75" customHeight="1" x14ac:dyDescent="0.2">
      <c r="B1168" s="318"/>
      <c r="C1168" s="92" t="s">
        <v>141</v>
      </c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71"/>
      <c r="P1168" s="336">
        <f>SUM(D1168:O1168)</f>
        <v>0</v>
      </c>
      <c r="Q1168" s="317"/>
      <c r="R1168" s="388"/>
      <c r="S1168" s="389"/>
      <c r="T1168" s="314"/>
    </row>
    <row r="1169" spans="2:20" ht="18.75" customHeight="1" x14ac:dyDescent="0.2">
      <c r="B1169" s="318"/>
      <c r="C1169" s="92" t="s">
        <v>142</v>
      </c>
      <c r="D1169" s="65"/>
      <c r="E1169" s="65"/>
      <c r="F1169" s="65"/>
      <c r="G1169" s="65"/>
      <c r="H1169" s="65"/>
      <c r="I1169" s="65"/>
      <c r="J1169" s="65"/>
      <c r="K1169" s="65"/>
      <c r="L1169" s="65"/>
      <c r="M1169" s="65"/>
      <c r="N1169" s="65"/>
      <c r="O1169" s="71"/>
      <c r="P1169" s="336">
        <f>SUM(D1169:O1169)</f>
        <v>0</v>
      </c>
      <c r="Q1169" s="317"/>
      <c r="R1169" s="388"/>
      <c r="S1169" s="389"/>
      <c r="T1169" s="314"/>
    </row>
    <row r="1170" spans="2:20" ht="18.75" customHeight="1" x14ac:dyDescent="0.2">
      <c r="B1170" s="318"/>
      <c r="C1170" s="92" t="s">
        <v>143</v>
      </c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71"/>
      <c r="P1170" s="336">
        <f>SUM(D1170:O1170)</f>
        <v>0</v>
      </c>
      <c r="Q1170" s="317"/>
      <c r="R1170" s="388"/>
      <c r="S1170" s="389"/>
      <c r="T1170" s="314"/>
    </row>
    <row r="1171" spans="2:20" ht="18.75" customHeight="1" x14ac:dyDescent="0.2">
      <c r="B1171" s="318"/>
      <c r="C1171" s="92" t="s">
        <v>144</v>
      </c>
      <c r="D1171" s="65"/>
      <c r="E1171" s="65"/>
      <c r="F1171" s="65"/>
      <c r="G1171" s="65"/>
      <c r="H1171" s="65"/>
      <c r="I1171" s="65"/>
      <c r="J1171" s="65"/>
      <c r="K1171" s="65"/>
      <c r="L1171" s="65"/>
      <c r="M1171" s="65"/>
      <c r="N1171" s="65"/>
      <c r="O1171" s="71"/>
      <c r="P1171" s="336">
        <f>SUM(D1171:O1171)</f>
        <v>0</v>
      </c>
      <c r="Q1171" s="317"/>
      <c r="R1171" s="388"/>
      <c r="S1171" s="389"/>
      <c r="T1171" s="314"/>
    </row>
    <row r="1172" spans="2:20" ht="18.75" customHeight="1" x14ac:dyDescent="0.2">
      <c r="B1172" s="318"/>
      <c r="C1172" s="92" t="s">
        <v>145</v>
      </c>
      <c r="D1172" s="65"/>
      <c r="E1172" s="65"/>
      <c r="F1172" s="65"/>
      <c r="G1172" s="65"/>
      <c r="H1172" s="65"/>
      <c r="I1172" s="65"/>
      <c r="J1172" s="65"/>
      <c r="K1172" s="65"/>
      <c r="L1172" s="65"/>
      <c r="M1172" s="65"/>
      <c r="N1172" s="65"/>
      <c r="O1172" s="71"/>
      <c r="P1172" s="336">
        <f>SUM(D1172:O1172)</f>
        <v>0</v>
      </c>
      <c r="Q1172" s="317"/>
      <c r="R1172" s="388"/>
      <c r="S1172" s="389"/>
      <c r="T1172" s="314"/>
    </row>
    <row r="1173" spans="2:20" ht="18.75" customHeight="1" x14ac:dyDescent="0.2">
      <c r="B1173" s="318"/>
      <c r="C1173" s="322" t="s">
        <v>146</v>
      </c>
      <c r="D1173" s="337">
        <f t="shared" ref="D1173:O1173" si="90">SUBTOTAL(9,D1163:D1172)</f>
        <v>0</v>
      </c>
      <c r="E1173" s="337">
        <f t="shared" si="90"/>
        <v>0</v>
      </c>
      <c r="F1173" s="337">
        <f t="shared" si="90"/>
        <v>0</v>
      </c>
      <c r="G1173" s="337">
        <f t="shared" si="90"/>
        <v>0</v>
      </c>
      <c r="H1173" s="337">
        <f t="shared" si="90"/>
        <v>0</v>
      </c>
      <c r="I1173" s="337">
        <f t="shared" si="90"/>
        <v>0</v>
      </c>
      <c r="J1173" s="337">
        <f t="shared" si="90"/>
        <v>0</v>
      </c>
      <c r="K1173" s="337">
        <f t="shared" si="90"/>
        <v>0</v>
      </c>
      <c r="L1173" s="337">
        <f t="shared" si="90"/>
        <v>0</v>
      </c>
      <c r="M1173" s="337">
        <f t="shared" si="90"/>
        <v>0</v>
      </c>
      <c r="N1173" s="337">
        <f t="shared" si="90"/>
        <v>0</v>
      </c>
      <c r="O1173" s="338">
        <f t="shared" si="90"/>
        <v>0</v>
      </c>
      <c r="P1173" s="336">
        <f>SUM(D1173:O1173)</f>
        <v>0</v>
      </c>
      <c r="Q1173" s="317"/>
      <c r="R1173" s="388"/>
      <c r="S1173" s="389"/>
      <c r="T1173" s="314"/>
    </row>
    <row r="1174" spans="2:20" ht="18.75" customHeight="1" x14ac:dyDescent="0.2">
      <c r="B1174" s="318"/>
      <c r="C1174" s="339" t="s">
        <v>147</v>
      </c>
      <c r="D1174" s="66"/>
      <c r="E1174" s="66"/>
      <c r="F1174" s="66"/>
      <c r="G1174" s="66"/>
      <c r="H1174" s="66"/>
      <c r="I1174" s="66"/>
      <c r="J1174" s="66"/>
      <c r="K1174" s="66"/>
      <c r="L1174" s="66"/>
      <c r="M1174" s="66"/>
      <c r="N1174" s="66"/>
      <c r="O1174" s="72"/>
      <c r="P1174" s="336">
        <f>SUM(D1174:O1174)</f>
        <v>0</v>
      </c>
      <c r="Q1174" s="317"/>
      <c r="R1174" s="388"/>
      <c r="S1174" s="389"/>
      <c r="T1174" s="314"/>
    </row>
    <row r="1175" spans="2:20" ht="18.75" customHeight="1" x14ac:dyDescent="0.2">
      <c r="B1175" s="318"/>
      <c r="C1175" s="339" t="s">
        <v>148</v>
      </c>
      <c r="D1175" s="66"/>
      <c r="E1175" s="66"/>
      <c r="F1175" s="66"/>
      <c r="G1175" s="66"/>
      <c r="H1175" s="66"/>
      <c r="I1175" s="66"/>
      <c r="J1175" s="66"/>
      <c r="K1175" s="66"/>
      <c r="L1175" s="66"/>
      <c r="M1175" s="66"/>
      <c r="N1175" s="66"/>
      <c r="O1175" s="72"/>
      <c r="P1175" s="336">
        <f>SUM(D1175:O1175)</f>
        <v>0</v>
      </c>
      <c r="Q1175" s="317"/>
      <c r="R1175" s="388"/>
      <c r="S1175" s="389"/>
      <c r="T1175" s="314"/>
    </row>
    <row r="1176" spans="2:20" ht="18.75" customHeight="1" x14ac:dyDescent="0.2">
      <c r="B1176" s="318"/>
      <c r="C1176" s="322" t="s">
        <v>149</v>
      </c>
      <c r="D1176" s="337">
        <f t="shared" ref="D1176:O1176" si="91">SUBTOTAL(9,D1174:D1175)</f>
        <v>0</v>
      </c>
      <c r="E1176" s="337">
        <f t="shared" si="91"/>
        <v>0</v>
      </c>
      <c r="F1176" s="337">
        <f t="shared" si="91"/>
        <v>0</v>
      </c>
      <c r="G1176" s="337">
        <f t="shared" si="91"/>
        <v>0</v>
      </c>
      <c r="H1176" s="337">
        <f t="shared" si="91"/>
        <v>0</v>
      </c>
      <c r="I1176" s="337">
        <f t="shared" si="91"/>
        <v>0</v>
      </c>
      <c r="J1176" s="337">
        <f t="shared" si="91"/>
        <v>0</v>
      </c>
      <c r="K1176" s="337">
        <f t="shared" si="91"/>
        <v>0</v>
      </c>
      <c r="L1176" s="337">
        <f t="shared" si="91"/>
        <v>0</v>
      </c>
      <c r="M1176" s="337">
        <f t="shared" si="91"/>
        <v>0</v>
      </c>
      <c r="N1176" s="337">
        <f t="shared" si="91"/>
        <v>0</v>
      </c>
      <c r="O1176" s="338">
        <f t="shared" si="91"/>
        <v>0</v>
      </c>
      <c r="P1176" s="336">
        <f>SUM(D1176:O1176)</f>
        <v>0</v>
      </c>
      <c r="Q1176" s="317"/>
      <c r="R1176" s="388"/>
      <c r="S1176" s="389"/>
      <c r="T1176" s="314"/>
    </row>
    <row r="1177" spans="2:20" ht="18.75" customHeight="1" x14ac:dyDescent="0.2">
      <c r="B1177" s="318"/>
      <c r="C1177" s="339" t="s">
        <v>150</v>
      </c>
      <c r="D1177" s="66"/>
      <c r="E1177" s="66"/>
      <c r="F1177" s="66"/>
      <c r="G1177" s="66"/>
      <c r="H1177" s="66"/>
      <c r="I1177" s="66"/>
      <c r="J1177" s="66"/>
      <c r="K1177" s="66"/>
      <c r="L1177" s="66"/>
      <c r="M1177" s="66"/>
      <c r="N1177" s="66"/>
      <c r="O1177" s="72"/>
      <c r="P1177" s="336">
        <f>SUM(D1177:O1177)</f>
        <v>0</v>
      </c>
      <c r="Q1177" s="317"/>
      <c r="R1177" s="388"/>
      <c r="S1177" s="389"/>
      <c r="T1177" s="314"/>
    </row>
    <row r="1178" spans="2:20" ht="18.75" customHeight="1" x14ac:dyDescent="0.2">
      <c r="B1178" s="318"/>
      <c r="C1178" s="339" t="s">
        <v>151</v>
      </c>
      <c r="D1178" s="66"/>
      <c r="E1178" s="66"/>
      <c r="F1178" s="66"/>
      <c r="G1178" s="66"/>
      <c r="H1178" s="66"/>
      <c r="I1178" s="66"/>
      <c r="J1178" s="66"/>
      <c r="K1178" s="66"/>
      <c r="L1178" s="66"/>
      <c r="M1178" s="66"/>
      <c r="N1178" s="66"/>
      <c r="O1178" s="72"/>
      <c r="P1178" s="336">
        <f>SUM(D1178:O1178)</f>
        <v>0</v>
      </c>
      <c r="Q1178" s="317"/>
      <c r="R1178" s="388"/>
      <c r="S1178" s="389"/>
      <c r="T1178" s="314"/>
    </row>
    <row r="1179" spans="2:20" ht="18.75" customHeight="1" x14ac:dyDescent="0.2">
      <c r="B1179" s="318"/>
      <c r="C1179" s="339" t="s">
        <v>152</v>
      </c>
      <c r="D1179" s="66"/>
      <c r="E1179" s="66"/>
      <c r="F1179" s="66"/>
      <c r="G1179" s="66"/>
      <c r="H1179" s="66"/>
      <c r="I1179" s="66"/>
      <c r="J1179" s="66"/>
      <c r="K1179" s="66"/>
      <c r="L1179" s="66"/>
      <c r="M1179" s="66"/>
      <c r="N1179" s="66"/>
      <c r="O1179" s="72"/>
      <c r="P1179" s="336">
        <f>SUM(D1179:O1179)</f>
        <v>0</v>
      </c>
      <c r="Q1179" s="317"/>
      <c r="R1179" s="388"/>
      <c r="S1179" s="389"/>
      <c r="T1179" s="314"/>
    </row>
    <row r="1180" spans="2:20" ht="18.75" customHeight="1" x14ac:dyDescent="0.2">
      <c r="B1180" s="318"/>
      <c r="C1180" s="339" t="s">
        <v>153</v>
      </c>
      <c r="D1180" s="66"/>
      <c r="E1180" s="66"/>
      <c r="F1180" s="66"/>
      <c r="G1180" s="66"/>
      <c r="H1180" s="66"/>
      <c r="I1180" s="66"/>
      <c r="J1180" s="66"/>
      <c r="K1180" s="66"/>
      <c r="L1180" s="66"/>
      <c r="M1180" s="66"/>
      <c r="N1180" s="66"/>
      <c r="O1180" s="72"/>
      <c r="P1180" s="336">
        <f>SUM(D1180:O1180)</f>
        <v>0</v>
      </c>
      <c r="Q1180" s="317"/>
      <c r="R1180" s="388"/>
      <c r="S1180" s="389"/>
      <c r="T1180" s="314"/>
    </row>
    <row r="1181" spans="2:20" ht="18.75" customHeight="1" x14ac:dyDescent="0.2">
      <c r="B1181" s="318"/>
      <c r="C1181" s="335" t="s">
        <v>154</v>
      </c>
      <c r="D1181" s="65"/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71"/>
      <c r="P1181" s="336">
        <f>SUM(D1181:O1181)</f>
        <v>0</v>
      </c>
      <c r="Q1181" s="317"/>
      <c r="R1181" s="388"/>
      <c r="S1181" s="389"/>
      <c r="T1181" s="314"/>
    </row>
    <row r="1182" spans="2:20" ht="18.75" customHeight="1" x14ac:dyDescent="0.2">
      <c r="B1182" s="318"/>
      <c r="C1182" s="97" t="s">
        <v>155</v>
      </c>
      <c r="D1182" s="65"/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71"/>
      <c r="P1182" s="336">
        <f>SUM(D1182:O1182)</f>
        <v>0</v>
      </c>
      <c r="Q1182" s="317"/>
      <c r="R1182" s="388"/>
      <c r="S1182" s="389"/>
      <c r="T1182" s="314"/>
    </row>
    <row r="1183" spans="2:20" ht="18.75" customHeight="1" x14ac:dyDescent="0.2">
      <c r="B1183" s="318"/>
      <c r="C1183" s="98" t="s">
        <v>156</v>
      </c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73"/>
      <c r="P1183" s="340">
        <f>SUM(D1183:O1183)</f>
        <v>0</v>
      </c>
      <c r="Q1183" s="317"/>
      <c r="R1183" s="388"/>
      <c r="S1183" s="389"/>
      <c r="T1183" s="314"/>
    </row>
    <row r="1184" spans="2:20" ht="18.75" customHeight="1" x14ac:dyDescent="0.2">
      <c r="B1184" s="318"/>
      <c r="C1184" s="341" t="s">
        <v>157</v>
      </c>
      <c r="D1184" s="342">
        <f t="shared" ref="D1184:O1184" si="92">SUBTOTAL(9,D1163:D1183)</f>
        <v>0</v>
      </c>
      <c r="E1184" s="342">
        <f t="shared" si="92"/>
        <v>0</v>
      </c>
      <c r="F1184" s="342">
        <f t="shared" si="92"/>
        <v>0</v>
      </c>
      <c r="G1184" s="342">
        <f t="shared" si="92"/>
        <v>0</v>
      </c>
      <c r="H1184" s="342">
        <f t="shared" si="92"/>
        <v>0</v>
      </c>
      <c r="I1184" s="342">
        <f t="shared" si="92"/>
        <v>0</v>
      </c>
      <c r="J1184" s="342">
        <f t="shared" si="92"/>
        <v>0</v>
      </c>
      <c r="K1184" s="342">
        <f t="shared" si="92"/>
        <v>0</v>
      </c>
      <c r="L1184" s="342">
        <f t="shared" si="92"/>
        <v>0</v>
      </c>
      <c r="M1184" s="342">
        <f t="shared" si="92"/>
        <v>0</v>
      </c>
      <c r="N1184" s="342">
        <f t="shared" si="92"/>
        <v>0</v>
      </c>
      <c r="O1184" s="343">
        <f t="shared" si="92"/>
        <v>0</v>
      </c>
      <c r="P1184" s="344">
        <f>SUM(D1184:O1184)</f>
        <v>0</v>
      </c>
      <c r="Q1184" s="317"/>
      <c r="R1184" s="150"/>
      <c r="S1184" s="151"/>
      <c r="T1184" s="314"/>
    </row>
    <row r="1185" spans="2:24" ht="6" customHeight="1" x14ac:dyDescent="0.2">
      <c r="B1185" s="318"/>
      <c r="C1185" s="317"/>
      <c r="D1185" s="317"/>
      <c r="E1185" s="317"/>
      <c r="F1185" s="317"/>
      <c r="G1185" s="317"/>
      <c r="H1185" s="317"/>
      <c r="I1185" s="317"/>
      <c r="J1185" s="317"/>
      <c r="K1185" s="317"/>
      <c r="L1185" s="317"/>
      <c r="M1185" s="317"/>
      <c r="N1185" s="317"/>
      <c r="O1185" s="317"/>
      <c r="P1185" s="317"/>
      <c r="Q1185" s="317"/>
      <c r="R1185" s="345"/>
      <c r="S1185" s="345"/>
      <c r="T1185" s="314"/>
    </row>
    <row r="1186" spans="2:24" ht="18.75" customHeight="1" x14ac:dyDescent="0.2">
      <c r="B1186" s="346"/>
      <c r="C1186" s="335" t="s">
        <v>158</v>
      </c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74"/>
      <c r="P1186" s="347">
        <f>SUM(D1186:O1186)</f>
        <v>0</v>
      </c>
      <c r="Q1186" s="317"/>
      <c r="R1186" s="388"/>
      <c r="S1186" s="389"/>
      <c r="T1186" s="314"/>
    </row>
    <row r="1187" spans="2:24" ht="18.75" customHeight="1" x14ac:dyDescent="0.2">
      <c r="B1187" s="346"/>
      <c r="C1187" s="335" t="s">
        <v>159</v>
      </c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9"/>
      <c r="O1187" s="75"/>
      <c r="P1187" s="348">
        <f>SUM(D1187:O1187)</f>
        <v>0</v>
      </c>
      <c r="Q1187" s="317"/>
      <c r="R1187" s="388"/>
      <c r="S1187" s="389"/>
      <c r="T1187" s="314"/>
    </row>
    <row r="1188" spans="2:24" s="334" customFormat="1" ht="18.75" customHeight="1" x14ac:dyDescent="0.2">
      <c r="B1188" s="328"/>
      <c r="C1188" s="317"/>
      <c r="D1188" s="317"/>
      <c r="E1188" s="317"/>
      <c r="F1188" s="317"/>
      <c r="G1188" s="317"/>
      <c r="H1188" s="317"/>
      <c r="I1188" s="317"/>
      <c r="J1188" s="317"/>
      <c r="K1188" s="317"/>
      <c r="L1188" s="317"/>
      <c r="M1188" s="317"/>
      <c r="N1188" s="349" t="s">
        <v>160</v>
      </c>
      <c r="O1188" s="349"/>
      <c r="P1188" s="350">
        <f>ROUND(IF(P1186*P1187=0,0,P1184/P1186*P1187),2)</f>
        <v>0</v>
      </c>
      <c r="Q1188" s="330"/>
      <c r="R1188" s="388"/>
      <c r="S1188" s="389"/>
      <c r="T1188" s="333"/>
    </row>
    <row r="1189" spans="2:24" ht="30" customHeight="1" x14ac:dyDescent="0.2">
      <c r="B1189" s="314"/>
      <c r="C1189" s="317"/>
      <c r="D1189" s="317"/>
      <c r="E1189" s="317"/>
      <c r="F1189" s="317"/>
      <c r="G1189" s="317"/>
      <c r="H1189" s="317"/>
      <c r="I1189" s="317"/>
      <c r="J1189" s="317"/>
      <c r="K1189" s="317"/>
      <c r="L1189" s="317"/>
      <c r="M1189" s="317"/>
      <c r="N1189" s="317"/>
      <c r="O1189" s="317"/>
      <c r="P1189" s="317"/>
      <c r="Q1189" s="317"/>
      <c r="R1189" s="317"/>
      <c r="S1189" s="317"/>
      <c r="T1189" s="314"/>
    </row>
    <row r="1190" spans="2:24" ht="18.75" customHeight="1" x14ac:dyDescent="0.2">
      <c r="B1190" s="318"/>
      <c r="C1190" s="319" t="s">
        <v>124</v>
      </c>
      <c r="D1190" s="382"/>
      <c r="E1190" s="383"/>
      <c r="F1190" s="383"/>
      <c r="G1190" s="383"/>
      <c r="H1190" s="383"/>
      <c r="I1190" s="384"/>
      <c r="J1190" s="317"/>
      <c r="K1190" s="317"/>
      <c r="L1190" s="320"/>
      <c r="M1190" s="317"/>
      <c r="N1190" s="317"/>
      <c r="O1190" s="317"/>
      <c r="P1190" s="321"/>
      <c r="Q1190" s="317"/>
      <c r="R1190" s="321"/>
      <c r="S1190" s="321"/>
      <c r="T1190" s="314"/>
    </row>
    <row r="1191" spans="2:24" ht="18.75" customHeight="1" x14ac:dyDescent="0.2">
      <c r="B1191" s="318"/>
      <c r="C1191" s="322" t="s">
        <v>125</v>
      </c>
      <c r="D1191" s="382"/>
      <c r="E1191" s="383"/>
      <c r="F1191" s="383"/>
      <c r="G1191" s="383"/>
      <c r="H1191" s="383"/>
      <c r="I1191" s="384"/>
      <c r="J1191" s="317"/>
      <c r="K1191" s="320"/>
      <c r="L1191" s="317"/>
      <c r="M1191" s="317"/>
      <c r="N1191" s="317"/>
      <c r="O1191" s="317"/>
      <c r="P1191" s="321"/>
      <c r="Q1191" s="317"/>
      <c r="R1191" s="321"/>
      <c r="S1191" s="321"/>
      <c r="T1191" s="314"/>
    </row>
    <row r="1192" spans="2:24" ht="18.75" customHeight="1" x14ac:dyDescent="0.2">
      <c r="B1192" s="318"/>
      <c r="C1192" s="322" t="s">
        <v>7</v>
      </c>
      <c r="D1192" s="382"/>
      <c r="E1192" s="383"/>
      <c r="F1192" s="383"/>
      <c r="G1192" s="383"/>
      <c r="H1192" s="383"/>
      <c r="I1192" s="384"/>
      <c r="J1192" s="317"/>
      <c r="K1192" s="317"/>
      <c r="L1192" s="320"/>
      <c r="M1192" s="317"/>
      <c r="N1192" s="317"/>
      <c r="O1192" s="317"/>
      <c r="P1192" s="321"/>
      <c r="Q1192" s="317"/>
      <c r="R1192" s="323" t="s">
        <v>126</v>
      </c>
      <c r="S1192" s="324"/>
      <c r="T1192" s="314"/>
    </row>
    <row r="1193" spans="2:24" ht="18.75" customHeight="1" x14ac:dyDescent="0.2">
      <c r="B1193" s="318"/>
      <c r="C1193" s="322" t="s">
        <v>127</v>
      </c>
      <c r="D1193" s="382"/>
      <c r="E1193" s="383"/>
      <c r="F1193" s="383"/>
      <c r="G1193" s="383"/>
      <c r="H1193" s="383"/>
      <c r="I1193" s="384"/>
      <c r="J1193" s="317"/>
      <c r="K1193" s="317"/>
      <c r="L1193" s="320"/>
      <c r="M1193" s="317"/>
      <c r="N1193" s="317"/>
      <c r="O1193" s="317"/>
      <c r="P1193" s="321"/>
      <c r="Q1193" s="317"/>
      <c r="R1193" s="325" t="s">
        <v>130</v>
      </c>
      <c r="S1193" s="63"/>
      <c r="T1193" s="314"/>
    </row>
    <row r="1194" spans="2:24" ht="18.75" customHeight="1" x14ac:dyDescent="0.2">
      <c r="B1194" s="318"/>
      <c r="C1194" s="322" t="s">
        <v>131</v>
      </c>
      <c r="D1194" s="382"/>
      <c r="E1194" s="383"/>
      <c r="F1194" s="383"/>
      <c r="G1194" s="383"/>
      <c r="H1194" s="383"/>
      <c r="I1194" s="384"/>
      <c r="J1194" s="317"/>
      <c r="K1194" s="317"/>
      <c r="L1194" s="320"/>
      <c r="M1194" s="317"/>
      <c r="N1194" s="317"/>
      <c r="O1194" s="317"/>
      <c r="P1194" s="321"/>
      <c r="Q1194" s="317"/>
      <c r="R1194" s="325" t="s">
        <v>132</v>
      </c>
      <c r="S1194" s="63"/>
      <c r="T1194" s="314"/>
    </row>
    <row r="1195" spans="2:24" ht="18.75" customHeight="1" x14ac:dyDescent="0.2">
      <c r="B1195" s="318"/>
      <c r="C1195" s="322" t="s">
        <v>122</v>
      </c>
      <c r="D1195" s="385"/>
      <c r="E1195" s="386"/>
      <c r="F1195" s="386"/>
      <c r="G1195" s="386"/>
      <c r="H1195" s="386"/>
      <c r="I1195" s="387"/>
      <c r="J1195" s="317"/>
      <c r="K1195" s="320"/>
      <c r="L1195" s="317"/>
      <c r="M1195" s="317"/>
      <c r="N1195" s="317"/>
      <c r="O1195" s="317"/>
      <c r="P1195" s="321"/>
      <c r="Q1195" s="317"/>
      <c r="R1195" s="326" t="s">
        <v>133</v>
      </c>
      <c r="S1195" s="63"/>
      <c r="T1195" s="314"/>
    </row>
    <row r="1196" spans="2:24" ht="18.75" customHeight="1" x14ac:dyDescent="0.2">
      <c r="B1196" s="327"/>
      <c r="C1196" s="322" t="s">
        <v>134</v>
      </c>
      <c r="D1196" s="379"/>
      <c r="E1196" s="380"/>
      <c r="F1196" s="380"/>
      <c r="G1196" s="380"/>
      <c r="H1196" s="380"/>
      <c r="I1196" s="381"/>
      <c r="J1196" s="317"/>
      <c r="K1196" s="320"/>
      <c r="L1196" s="317"/>
      <c r="M1196" s="317"/>
      <c r="N1196" s="317"/>
      <c r="O1196" s="317"/>
      <c r="P1196" s="321"/>
      <c r="Q1196" s="317"/>
      <c r="R1196" s="321"/>
      <c r="S1196" s="321"/>
      <c r="T1196" s="314"/>
    </row>
    <row r="1197" spans="2:24" ht="12" customHeight="1" x14ac:dyDescent="0.2">
      <c r="B1197" s="318"/>
      <c r="C1197" s="317"/>
      <c r="D1197" s="317"/>
      <c r="E1197" s="317"/>
      <c r="F1197" s="317"/>
      <c r="G1197" s="317"/>
      <c r="H1197" s="317"/>
      <c r="I1197" s="317"/>
      <c r="J1197" s="317"/>
      <c r="K1197" s="317"/>
      <c r="L1197" s="317"/>
      <c r="M1197" s="317"/>
      <c r="N1197" s="317"/>
      <c r="O1197" s="317"/>
      <c r="P1197" s="317"/>
      <c r="Q1197" s="317"/>
      <c r="R1197" s="317"/>
      <c r="S1197" s="317"/>
      <c r="T1197" s="314"/>
    </row>
    <row r="1198" spans="2:24" s="334" customFormat="1" ht="18.75" customHeight="1" x14ac:dyDescent="0.2">
      <c r="B1198" s="328"/>
      <c r="C1198" s="322" t="s">
        <v>128</v>
      </c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70"/>
      <c r="P1198" s="329" t="s">
        <v>129</v>
      </c>
      <c r="Q1198" s="330"/>
      <c r="R1198" s="331" t="s">
        <v>135</v>
      </c>
      <c r="S1198" s="332"/>
      <c r="T1198" s="333"/>
      <c r="V1198" s="315"/>
      <c r="W1198" s="315"/>
      <c r="X1198" s="315"/>
    </row>
    <row r="1199" spans="2:24" ht="6" customHeight="1" x14ac:dyDescent="0.2">
      <c r="B1199" s="318"/>
      <c r="C1199" s="317"/>
      <c r="D1199" s="317"/>
      <c r="E1199" s="317"/>
      <c r="F1199" s="317"/>
      <c r="G1199" s="317"/>
      <c r="H1199" s="317"/>
      <c r="I1199" s="317"/>
      <c r="J1199" s="317"/>
      <c r="K1199" s="317"/>
      <c r="L1199" s="317"/>
      <c r="M1199" s="317"/>
      <c r="N1199" s="317"/>
      <c r="O1199" s="317"/>
      <c r="P1199" s="317"/>
      <c r="Q1199" s="317"/>
      <c r="R1199" s="317"/>
      <c r="S1199" s="317"/>
      <c r="T1199" s="314"/>
    </row>
    <row r="1200" spans="2:24" ht="18.75" customHeight="1" x14ac:dyDescent="0.2">
      <c r="B1200" s="318"/>
      <c r="C1200" s="335" t="s">
        <v>136</v>
      </c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71"/>
      <c r="P1200" s="336">
        <f>SUM(D1200:O1200)</f>
        <v>0</v>
      </c>
      <c r="Q1200" s="317"/>
      <c r="R1200" s="388"/>
      <c r="S1200" s="389"/>
      <c r="T1200" s="314"/>
    </row>
    <row r="1201" spans="2:20" ht="18.75" customHeight="1" x14ac:dyDescent="0.2">
      <c r="B1201" s="318"/>
      <c r="C1201" s="335" t="s">
        <v>137</v>
      </c>
      <c r="D1201" s="110"/>
      <c r="E1201" s="110"/>
      <c r="F1201" s="110"/>
      <c r="G1201" s="110"/>
      <c r="H1201" s="110"/>
      <c r="I1201" s="110"/>
      <c r="J1201" s="110"/>
      <c r="K1201" s="110"/>
      <c r="L1201" s="110"/>
      <c r="M1201" s="110"/>
      <c r="N1201" s="110"/>
      <c r="O1201" s="111"/>
      <c r="P1201" s="336">
        <f>SUM(D1201:O1201)</f>
        <v>0</v>
      </c>
      <c r="Q1201" s="317"/>
      <c r="R1201" s="388"/>
      <c r="S1201" s="389"/>
      <c r="T1201" s="314"/>
    </row>
    <row r="1202" spans="2:20" ht="18.75" customHeight="1" x14ac:dyDescent="0.2">
      <c r="B1202" s="318"/>
      <c r="C1202" s="131" t="s">
        <v>138</v>
      </c>
      <c r="D1202" s="65"/>
      <c r="E1202" s="65"/>
      <c r="F1202" s="65"/>
      <c r="G1202" s="65"/>
      <c r="H1202" s="65"/>
      <c r="I1202" s="65"/>
      <c r="J1202" s="65"/>
      <c r="K1202" s="65"/>
      <c r="L1202" s="65"/>
      <c r="M1202" s="65"/>
      <c r="N1202" s="65"/>
      <c r="O1202" s="71"/>
      <c r="P1202" s="336">
        <f>SUM(D1202:O1202)</f>
        <v>0</v>
      </c>
      <c r="Q1202" s="317"/>
      <c r="R1202" s="388"/>
      <c r="S1202" s="389"/>
      <c r="T1202" s="314"/>
    </row>
    <row r="1203" spans="2:20" ht="18.75" customHeight="1" x14ac:dyDescent="0.2">
      <c r="B1203" s="318"/>
      <c r="C1203" s="92" t="s">
        <v>139</v>
      </c>
      <c r="D1203" s="65"/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71"/>
      <c r="P1203" s="336">
        <f>SUM(D1203:O1203)</f>
        <v>0</v>
      </c>
      <c r="Q1203" s="317"/>
      <c r="R1203" s="388"/>
      <c r="S1203" s="389"/>
      <c r="T1203" s="314"/>
    </row>
    <row r="1204" spans="2:20" ht="18.75" customHeight="1" x14ac:dyDescent="0.2">
      <c r="B1204" s="318"/>
      <c r="C1204" s="92" t="s">
        <v>140</v>
      </c>
      <c r="D1204" s="65"/>
      <c r="E1204" s="65"/>
      <c r="F1204" s="65"/>
      <c r="G1204" s="65"/>
      <c r="H1204" s="65"/>
      <c r="I1204" s="65"/>
      <c r="J1204" s="65"/>
      <c r="K1204" s="65"/>
      <c r="L1204" s="65"/>
      <c r="M1204" s="65"/>
      <c r="N1204" s="65"/>
      <c r="O1204" s="71"/>
      <c r="P1204" s="336">
        <f>SUM(D1204:O1204)</f>
        <v>0</v>
      </c>
      <c r="Q1204" s="317"/>
      <c r="R1204" s="388"/>
      <c r="S1204" s="389"/>
      <c r="T1204" s="314"/>
    </row>
    <row r="1205" spans="2:20" ht="18.75" customHeight="1" x14ac:dyDescent="0.2">
      <c r="B1205" s="318"/>
      <c r="C1205" s="92" t="s">
        <v>141</v>
      </c>
      <c r="D1205" s="65"/>
      <c r="E1205" s="65"/>
      <c r="F1205" s="65"/>
      <c r="G1205" s="65"/>
      <c r="H1205" s="65"/>
      <c r="I1205" s="65"/>
      <c r="J1205" s="65"/>
      <c r="K1205" s="65"/>
      <c r="L1205" s="65"/>
      <c r="M1205" s="65"/>
      <c r="N1205" s="65"/>
      <c r="O1205" s="71"/>
      <c r="P1205" s="336">
        <f>SUM(D1205:O1205)</f>
        <v>0</v>
      </c>
      <c r="Q1205" s="317"/>
      <c r="R1205" s="388"/>
      <c r="S1205" s="389"/>
      <c r="T1205" s="314"/>
    </row>
    <row r="1206" spans="2:20" ht="18.75" customHeight="1" x14ac:dyDescent="0.2">
      <c r="B1206" s="318"/>
      <c r="C1206" s="92" t="s">
        <v>142</v>
      </c>
      <c r="D1206" s="65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71"/>
      <c r="P1206" s="336">
        <f>SUM(D1206:O1206)</f>
        <v>0</v>
      </c>
      <c r="Q1206" s="317"/>
      <c r="R1206" s="388"/>
      <c r="S1206" s="389"/>
      <c r="T1206" s="314"/>
    </row>
    <row r="1207" spans="2:20" ht="18.75" customHeight="1" x14ac:dyDescent="0.2">
      <c r="B1207" s="318"/>
      <c r="C1207" s="92" t="s">
        <v>143</v>
      </c>
      <c r="D1207" s="65"/>
      <c r="E1207" s="65"/>
      <c r="F1207" s="65"/>
      <c r="G1207" s="65"/>
      <c r="H1207" s="65"/>
      <c r="I1207" s="65"/>
      <c r="J1207" s="65"/>
      <c r="K1207" s="65"/>
      <c r="L1207" s="65"/>
      <c r="M1207" s="65"/>
      <c r="N1207" s="65"/>
      <c r="O1207" s="71"/>
      <c r="P1207" s="336">
        <f>SUM(D1207:O1207)</f>
        <v>0</v>
      </c>
      <c r="Q1207" s="317"/>
      <c r="R1207" s="388"/>
      <c r="S1207" s="389"/>
      <c r="T1207" s="314"/>
    </row>
    <row r="1208" spans="2:20" ht="18.75" customHeight="1" x14ac:dyDescent="0.2">
      <c r="B1208" s="318"/>
      <c r="C1208" s="92" t="s">
        <v>144</v>
      </c>
      <c r="D1208" s="65"/>
      <c r="E1208" s="65"/>
      <c r="F1208" s="65"/>
      <c r="G1208" s="65"/>
      <c r="H1208" s="65"/>
      <c r="I1208" s="65"/>
      <c r="J1208" s="65"/>
      <c r="K1208" s="65"/>
      <c r="L1208" s="65"/>
      <c r="M1208" s="65"/>
      <c r="N1208" s="65"/>
      <c r="O1208" s="71"/>
      <c r="P1208" s="336">
        <f>SUM(D1208:O1208)</f>
        <v>0</v>
      </c>
      <c r="Q1208" s="317"/>
      <c r="R1208" s="388"/>
      <c r="S1208" s="389"/>
      <c r="T1208" s="314"/>
    </row>
    <row r="1209" spans="2:20" ht="18.75" customHeight="1" x14ac:dyDescent="0.2">
      <c r="B1209" s="318"/>
      <c r="C1209" s="92" t="s">
        <v>145</v>
      </c>
      <c r="D1209" s="65"/>
      <c r="E1209" s="65"/>
      <c r="F1209" s="65"/>
      <c r="G1209" s="65"/>
      <c r="H1209" s="65"/>
      <c r="I1209" s="65"/>
      <c r="J1209" s="65"/>
      <c r="K1209" s="65"/>
      <c r="L1209" s="65"/>
      <c r="M1209" s="65"/>
      <c r="N1209" s="65"/>
      <c r="O1209" s="71"/>
      <c r="P1209" s="336">
        <f>SUM(D1209:O1209)</f>
        <v>0</v>
      </c>
      <c r="Q1209" s="317"/>
      <c r="R1209" s="388"/>
      <c r="S1209" s="389"/>
      <c r="T1209" s="314"/>
    </row>
    <row r="1210" spans="2:20" ht="18.75" customHeight="1" x14ac:dyDescent="0.2">
      <c r="B1210" s="318"/>
      <c r="C1210" s="322" t="s">
        <v>146</v>
      </c>
      <c r="D1210" s="337">
        <f t="shared" ref="D1210:O1210" si="93">SUBTOTAL(9,D1200:D1209)</f>
        <v>0</v>
      </c>
      <c r="E1210" s="337">
        <f t="shared" si="93"/>
        <v>0</v>
      </c>
      <c r="F1210" s="337">
        <f t="shared" si="93"/>
        <v>0</v>
      </c>
      <c r="G1210" s="337">
        <f t="shared" si="93"/>
        <v>0</v>
      </c>
      <c r="H1210" s="337">
        <f t="shared" si="93"/>
        <v>0</v>
      </c>
      <c r="I1210" s="337">
        <f t="shared" si="93"/>
        <v>0</v>
      </c>
      <c r="J1210" s="337">
        <f t="shared" si="93"/>
        <v>0</v>
      </c>
      <c r="K1210" s="337">
        <f t="shared" si="93"/>
        <v>0</v>
      </c>
      <c r="L1210" s="337">
        <f t="shared" si="93"/>
        <v>0</v>
      </c>
      <c r="M1210" s="337">
        <f t="shared" si="93"/>
        <v>0</v>
      </c>
      <c r="N1210" s="337">
        <f t="shared" si="93"/>
        <v>0</v>
      </c>
      <c r="O1210" s="338">
        <f t="shared" si="93"/>
        <v>0</v>
      </c>
      <c r="P1210" s="336">
        <f>SUM(D1210:O1210)</f>
        <v>0</v>
      </c>
      <c r="Q1210" s="317"/>
      <c r="R1210" s="388"/>
      <c r="S1210" s="389"/>
      <c r="T1210" s="314"/>
    </row>
    <row r="1211" spans="2:20" ht="18.75" customHeight="1" x14ac:dyDescent="0.2">
      <c r="B1211" s="318"/>
      <c r="C1211" s="339" t="s">
        <v>147</v>
      </c>
      <c r="D1211" s="66"/>
      <c r="E1211" s="66"/>
      <c r="F1211" s="66"/>
      <c r="G1211" s="66"/>
      <c r="H1211" s="66"/>
      <c r="I1211" s="66"/>
      <c r="J1211" s="66"/>
      <c r="K1211" s="66"/>
      <c r="L1211" s="66"/>
      <c r="M1211" s="66"/>
      <c r="N1211" s="66"/>
      <c r="O1211" s="72"/>
      <c r="P1211" s="336">
        <f>SUM(D1211:O1211)</f>
        <v>0</v>
      </c>
      <c r="Q1211" s="317"/>
      <c r="R1211" s="388"/>
      <c r="S1211" s="389"/>
      <c r="T1211" s="314"/>
    </row>
    <row r="1212" spans="2:20" ht="18.75" customHeight="1" x14ac:dyDescent="0.2">
      <c r="B1212" s="318"/>
      <c r="C1212" s="339" t="s">
        <v>148</v>
      </c>
      <c r="D1212" s="66"/>
      <c r="E1212" s="66"/>
      <c r="F1212" s="66"/>
      <c r="G1212" s="66"/>
      <c r="H1212" s="66"/>
      <c r="I1212" s="66"/>
      <c r="J1212" s="66"/>
      <c r="K1212" s="66"/>
      <c r="L1212" s="66"/>
      <c r="M1212" s="66"/>
      <c r="N1212" s="66"/>
      <c r="O1212" s="72"/>
      <c r="P1212" s="336">
        <f>SUM(D1212:O1212)</f>
        <v>0</v>
      </c>
      <c r="Q1212" s="317"/>
      <c r="R1212" s="388"/>
      <c r="S1212" s="389"/>
      <c r="T1212" s="314"/>
    </row>
    <row r="1213" spans="2:20" ht="18.75" customHeight="1" x14ac:dyDescent="0.2">
      <c r="B1213" s="318"/>
      <c r="C1213" s="322" t="s">
        <v>149</v>
      </c>
      <c r="D1213" s="337">
        <f t="shared" ref="D1213:O1213" si="94">SUBTOTAL(9,D1211:D1212)</f>
        <v>0</v>
      </c>
      <c r="E1213" s="337">
        <f t="shared" si="94"/>
        <v>0</v>
      </c>
      <c r="F1213" s="337">
        <f t="shared" si="94"/>
        <v>0</v>
      </c>
      <c r="G1213" s="337">
        <f t="shared" si="94"/>
        <v>0</v>
      </c>
      <c r="H1213" s="337">
        <f t="shared" si="94"/>
        <v>0</v>
      </c>
      <c r="I1213" s="337">
        <f t="shared" si="94"/>
        <v>0</v>
      </c>
      <c r="J1213" s="337">
        <f t="shared" si="94"/>
        <v>0</v>
      </c>
      <c r="K1213" s="337">
        <f t="shared" si="94"/>
        <v>0</v>
      </c>
      <c r="L1213" s="337">
        <f t="shared" si="94"/>
        <v>0</v>
      </c>
      <c r="M1213" s="337">
        <f t="shared" si="94"/>
        <v>0</v>
      </c>
      <c r="N1213" s="337">
        <f t="shared" si="94"/>
        <v>0</v>
      </c>
      <c r="O1213" s="338">
        <f t="shared" si="94"/>
        <v>0</v>
      </c>
      <c r="P1213" s="336">
        <f>SUM(D1213:O1213)</f>
        <v>0</v>
      </c>
      <c r="Q1213" s="317"/>
      <c r="R1213" s="388"/>
      <c r="S1213" s="389"/>
      <c r="T1213" s="314"/>
    </row>
    <row r="1214" spans="2:20" ht="18.75" customHeight="1" x14ac:dyDescent="0.2">
      <c r="B1214" s="318"/>
      <c r="C1214" s="339" t="s">
        <v>150</v>
      </c>
      <c r="D1214" s="66"/>
      <c r="E1214" s="66"/>
      <c r="F1214" s="66"/>
      <c r="G1214" s="66"/>
      <c r="H1214" s="66"/>
      <c r="I1214" s="66"/>
      <c r="J1214" s="66"/>
      <c r="K1214" s="66"/>
      <c r="L1214" s="66"/>
      <c r="M1214" s="66"/>
      <c r="N1214" s="66"/>
      <c r="O1214" s="72"/>
      <c r="P1214" s="336">
        <f>SUM(D1214:O1214)</f>
        <v>0</v>
      </c>
      <c r="Q1214" s="317"/>
      <c r="R1214" s="388"/>
      <c r="S1214" s="389"/>
      <c r="T1214" s="314"/>
    </row>
    <row r="1215" spans="2:20" ht="18.75" customHeight="1" x14ac:dyDescent="0.2">
      <c r="B1215" s="318"/>
      <c r="C1215" s="339" t="s">
        <v>151</v>
      </c>
      <c r="D1215" s="66"/>
      <c r="E1215" s="66"/>
      <c r="F1215" s="66"/>
      <c r="G1215" s="66"/>
      <c r="H1215" s="66"/>
      <c r="I1215" s="66"/>
      <c r="J1215" s="66"/>
      <c r="K1215" s="66"/>
      <c r="L1215" s="66"/>
      <c r="M1215" s="66"/>
      <c r="N1215" s="66"/>
      <c r="O1215" s="72"/>
      <c r="P1215" s="336">
        <f>SUM(D1215:O1215)</f>
        <v>0</v>
      </c>
      <c r="Q1215" s="317"/>
      <c r="R1215" s="388"/>
      <c r="S1215" s="389"/>
      <c r="T1215" s="314"/>
    </row>
    <row r="1216" spans="2:20" ht="18.75" customHeight="1" x14ac:dyDescent="0.2">
      <c r="B1216" s="318"/>
      <c r="C1216" s="339" t="s">
        <v>152</v>
      </c>
      <c r="D1216" s="66"/>
      <c r="E1216" s="66"/>
      <c r="F1216" s="66"/>
      <c r="G1216" s="66"/>
      <c r="H1216" s="66"/>
      <c r="I1216" s="66"/>
      <c r="J1216" s="66"/>
      <c r="K1216" s="66"/>
      <c r="L1216" s="66"/>
      <c r="M1216" s="66"/>
      <c r="N1216" s="66"/>
      <c r="O1216" s="72"/>
      <c r="P1216" s="336">
        <f>SUM(D1216:O1216)</f>
        <v>0</v>
      </c>
      <c r="Q1216" s="317"/>
      <c r="R1216" s="388"/>
      <c r="S1216" s="389"/>
      <c r="T1216" s="314"/>
    </row>
    <row r="1217" spans="2:20" ht="18.75" customHeight="1" x14ac:dyDescent="0.2">
      <c r="B1217" s="318"/>
      <c r="C1217" s="339" t="s">
        <v>153</v>
      </c>
      <c r="D1217" s="66"/>
      <c r="E1217" s="66"/>
      <c r="F1217" s="66"/>
      <c r="G1217" s="66"/>
      <c r="H1217" s="66"/>
      <c r="I1217" s="66"/>
      <c r="J1217" s="66"/>
      <c r="K1217" s="66"/>
      <c r="L1217" s="66"/>
      <c r="M1217" s="66"/>
      <c r="N1217" s="66"/>
      <c r="O1217" s="72"/>
      <c r="P1217" s="336">
        <f>SUM(D1217:O1217)</f>
        <v>0</v>
      </c>
      <c r="Q1217" s="317"/>
      <c r="R1217" s="388"/>
      <c r="S1217" s="389"/>
      <c r="T1217" s="314"/>
    </row>
    <row r="1218" spans="2:20" ht="18.75" customHeight="1" x14ac:dyDescent="0.2">
      <c r="B1218" s="318"/>
      <c r="C1218" s="335" t="s">
        <v>154</v>
      </c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71"/>
      <c r="P1218" s="336">
        <f>SUM(D1218:O1218)</f>
        <v>0</v>
      </c>
      <c r="Q1218" s="317"/>
      <c r="R1218" s="388"/>
      <c r="S1218" s="389"/>
      <c r="T1218" s="314"/>
    </row>
    <row r="1219" spans="2:20" ht="18.75" customHeight="1" x14ac:dyDescent="0.2">
      <c r="B1219" s="318"/>
      <c r="C1219" s="97" t="s">
        <v>155</v>
      </c>
      <c r="D1219" s="65"/>
      <c r="E1219" s="65"/>
      <c r="F1219" s="65"/>
      <c r="G1219" s="65"/>
      <c r="H1219" s="65"/>
      <c r="I1219" s="65"/>
      <c r="J1219" s="65"/>
      <c r="K1219" s="65"/>
      <c r="L1219" s="65"/>
      <c r="M1219" s="65"/>
      <c r="N1219" s="65"/>
      <c r="O1219" s="71"/>
      <c r="P1219" s="336">
        <f>SUM(D1219:O1219)</f>
        <v>0</v>
      </c>
      <c r="Q1219" s="317"/>
      <c r="R1219" s="388"/>
      <c r="S1219" s="389"/>
      <c r="T1219" s="314"/>
    </row>
    <row r="1220" spans="2:20" ht="18.75" customHeight="1" x14ac:dyDescent="0.2">
      <c r="B1220" s="318"/>
      <c r="C1220" s="98" t="s">
        <v>156</v>
      </c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73"/>
      <c r="P1220" s="340">
        <f>SUM(D1220:O1220)</f>
        <v>0</v>
      </c>
      <c r="Q1220" s="317"/>
      <c r="R1220" s="388"/>
      <c r="S1220" s="389"/>
      <c r="T1220" s="314"/>
    </row>
    <row r="1221" spans="2:20" ht="18.75" customHeight="1" x14ac:dyDescent="0.2">
      <c r="B1221" s="318"/>
      <c r="C1221" s="341" t="s">
        <v>157</v>
      </c>
      <c r="D1221" s="342">
        <f t="shared" ref="D1221:O1221" si="95">SUBTOTAL(9,D1200:D1220)</f>
        <v>0</v>
      </c>
      <c r="E1221" s="342">
        <f t="shared" si="95"/>
        <v>0</v>
      </c>
      <c r="F1221" s="342">
        <f t="shared" si="95"/>
        <v>0</v>
      </c>
      <c r="G1221" s="342">
        <f t="shared" si="95"/>
        <v>0</v>
      </c>
      <c r="H1221" s="342">
        <f t="shared" si="95"/>
        <v>0</v>
      </c>
      <c r="I1221" s="342">
        <f t="shared" si="95"/>
        <v>0</v>
      </c>
      <c r="J1221" s="342">
        <f t="shared" si="95"/>
        <v>0</v>
      </c>
      <c r="K1221" s="342">
        <f t="shared" si="95"/>
        <v>0</v>
      </c>
      <c r="L1221" s="342">
        <f t="shared" si="95"/>
        <v>0</v>
      </c>
      <c r="M1221" s="342">
        <f t="shared" si="95"/>
        <v>0</v>
      </c>
      <c r="N1221" s="342">
        <f t="shared" si="95"/>
        <v>0</v>
      </c>
      <c r="O1221" s="343">
        <f t="shared" si="95"/>
        <v>0</v>
      </c>
      <c r="P1221" s="344">
        <f>SUM(D1221:O1221)</f>
        <v>0</v>
      </c>
      <c r="Q1221" s="317"/>
      <c r="R1221" s="150"/>
      <c r="S1221" s="151"/>
      <c r="T1221" s="314"/>
    </row>
    <row r="1222" spans="2:20" ht="6" customHeight="1" x14ac:dyDescent="0.2">
      <c r="B1222" s="318"/>
      <c r="C1222" s="317"/>
      <c r="D1222" s="317"/>
      <c r="E1222" s="317"/>
      <c r="F1222" s="317"/>
      <c r="G1222" s="317"/>
      <c r="H1222" s="317"/>
      <c r="I1222" s="317"/>
      <c r="J1222" s="317"/>
      <c r="K1222" s="317"/>
      <c r="L1222" s="317"/>
      <c r="M1222" s="317"/>
      <c r="N1222" s="317"/>
      <c r="O1222" s="317"/>
      <c r="P1222" s="317"/>
      <c r="Q1222" s="317"/>
      <c r="R1222" s="345"/>
      <c r="S1222" s="345"/>
      <c r="T1222" s="314"/>
    </row>
    <row r="1223" spans="2:20" ht="18.75" customHeight="1" x14ac:dyDescent="0.2">
      <c r="B1223" s="346"/>
      <c r="C1223" s="335" t="s">
        <v>158</v>
      </c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74"/>
      <c r="P1223" s="347">
        <f>SUM(D1223:O1223)</f>
        <v>0</v>
      </c>
      <c r="Q1223" s="317"/>
      <c r="R1223" s="388"/>
      <c r="S1223" s="389"/>
      <c r="T1223" s="314"/>
    </row>
    <row r="1224" spans="2:20" ht="18.75" customHeight="1" x14ac:dyDescent="0.2">
      <c r="B1224" s="346"/>
      <c r="C1224" s="335" t="s">
        <v>159</v>
      </c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9"/>
      <c r="O1224" s="75"/>
      <c r="P1224" s="348">
        <f>SUM(D1224:O1224)</f>
        <v>0</v>
      </c>
      <c r="Q1224" s="317"/>
      <c r="R1224" s="388"/>
      <c r="S1224" s="389"/>
      <c r="T1224" s="314"/>
    </row>
    <row r="1225" spans="2:20" s="334" customFormat="1" ht="18.75" customHeight="1" x14ac:dyDescent="0.2">
      <c r="B1225" s="328"/>
      <c r="C1225" s="317"/>
      <c r="D1225" s="317"/>
      <c r="E1225" s="317"/>
      <c r="F1225" s="317"/>
      <c r="G1225" s="317"/>
      <c r="H1225" s="317"/>
      <c r="I1225" s="317"/>
      <c r="J1225" s="317"/>
      <c r="K1225" s="317"/>
      <c r="L1225" s="317"/>
      <c r="M1225" s="317"/>
      <c r="N1225" s="349" t="s">
        <v>160</v>
      </c>
      <c r="O1225" s="349"/>
      <c r="P1225" s="350">
        <f>ROUND(IF(P1223*P1224=0,0,P1221/P1223*P1224),2)</f>
        <v>0</v>
      </c>
      <c r="Q1225" s="330"/>
      <c r="R1225" s="388"/>
      <c r="S1225" s="389"/>
      <c r="T1225" s="333"/>
    </row>
    <row r="1226" spans="2:20" ht="30" customHeight="1" x14ac:dyDescent="0.2">
      <c r="B1226" s="314"/>
      <c r="C1226" s="317"/>
      <c r="D1226" s="317"/>
      <c r="E1226" s="317"/>
      <c r="F1226" s="317"/>
      <c r="G1226" s="317"/>
      <c r="H1226" s="317"/>
      <c r="I1226" s="317"/>
      <c r="J1226" s="317"/>
      <c r="K1226" s="317"/>
      <c r="L1226" s="317"/>
      <c r="M1226" s="317"/>
      <c r="N1226" s="317"/>
      <c r="O1226" s="317"/>
      <c r="P1226" s="317"/>
      <c r="Q1226" s="317"/>
      <c r="R1226" s="317"/>
      <c r="S1226" s="317"/>
      <c r="T1226" s="314"/>
    </row>
    <row r="1227" spans="2:20" ht="18.75" customHeight="1" x14ac:dyDescent="0.2">
      <c r="B1227" s="318"/>
      <c r="C1227" s="319" t="s">
        <v>124</v>
      </c>
      <c r="D1227" s="382"/>
      <c r="E1227" s="383"/>
      <c r="F1227" s="383"/>
      <c r="G1227" s="383"/>
      <c r="H1227" s="383"/>
      <c r="I1227" s="384"/>
      <c r="J1227" s="317"/>
      <c r="K1227" s="317"/>
      <c r="L1227" s="320"/>
      <c r="M1227" s="317"/>
      <c r="N1227" s="317"/>
      <c r="O1227" s="317"/>
      <c r="P1227" s="321"/>
      <c r="Q1227" s="317"/>
      <c r="R1227" s="321"/>
      <c r="S1227" s="321"/>
      <c r="T1227" s="314"/>
    </row>
    <row r="1228" spans="2:20" ht="18.75" customHeight="1" x14ac:dyDescent="0.2">
      <c r="B1228" s="318"/>
      <c r="C1228" s="322" t="s">
        <v>125</v>
      </c>
      <c r="D1228" s="382"/>
      <c r="E1228" s="383"/>
      <c r="F1228" s="383"/>
      <c r="G1228" s="383"/>
      <c r="H1228" s="383"/>
      <c r="I1228" s="384"/>
      <c r="J1228" s="317"/>
      <c r="K1228" s="320"/>
      <c r="L1228" s="317"/>
      <c r="M1228" s="317"/>
      <c r="N1228" s="317"/>
      <c r="O1228" s="317"/>
      <c r="P1228" s="321"/>
      <c r="Q1228" s="317"/>
      <c r="R1228" s="321"/>
      <c r="S1228" s="321"/>
      <c r="T1228" s="314"/>
    </row>
    <row r="1229" spans="2:20" ht="18.75" customHeight="1" x14ac:dyDescent="0.2">
      <c r="B1229" s="318"/>
      <c r="C1229" s="322" t="s">
        <v>7</v>
      </c>
      <c r="D1229" s="382"/>
      <c r="E1229" s="383"/>
      <c r="F1229" s="383"/>
      <c r="G1229" s="383"/>
      <c r="H1229" s="383"/>
      <c r="I1229" s="384"/>
      <c r="J1229" s="317"/>
      <c r="K1229" s="317"/>
      <c r="L1229" s="320"/>
      <c r="M1229" s="317"/>
      <c r="N1229" s="317"/>
      <c r="O1229" s="317"/>
      <c r="P1229" s="321"/>
      <c r="Q1229" s="317"/>
      <c r="R1229" s="323" t="s">
        <v>126</v>
      </c>
      <c r="S1229" s="324"/>
      <c r="T1229" s="314"/>
    </row>
    <row r="1230" spans="2:20" ht="18.75" customHeight="1" x14ac:dyDescent="0.2">
      <c r="B1230" s="318"/>
      <c r="C1230" s="322" t="s">
        <v>127</v>
      </c>
      <c r="D1230" s="382"/>
      <c r="E1230" s="383"/>
      <c r="F1230" s="383"/>
      <c r="G1230" s="383"/>
      <c r="H1230" s="383"/>
      <c r="I1230" s="384"/>
      <c r="J1230" s="317"/>
      <c r="K1230" s="317"/>
      <c r="L1230" s="320"/>
      <c r="M1230" s="317"/>
      <c r="N1230" s="317"/>
      <c r="O1230" s="317"/>
      <c r="P1230" s="321"/>
      <c r="Q1230" s="317"/>
      <c r="R1230" s="325" t="s">
        <v>130</v>
      </c>
      <c r="S1230" s="63"/>
      <c r="T1230" s="314"/>
    </row>
    <row r="1231" spans="2:20" ht="18.75" customHeight="1" x14ac:dyDescent="0.2">
      <c r="B1231" s="318"/>
      <c r="C1231" s="322" t="s">
        <v>131</v>
      </c>
      <c r="D1231" s="382"/>
      <c r="E1231" s="383"/>
      <c r="F1231" s="383"/>
      <c r="G1231" s="383"/>
      <c r="H1231" s="383"/>
      <c r="I1231" s="384"/>
      <c r="J1231" s="317"/>
      <c r="K1231" s="317"/>
      <c r="L1231" s="320"/>
      <c r="M1231" s="317"/>
      <c r="N1231" s="317"/>
      <c r="O1231" s="317"/>
      <c r="P1231" s="321"/>
      <c r="Q1231" s="317"/>
      <c r="R1231" s="325" t="s">
        <v>132</v>
      </c>
      <c r="S1231" s="63"/>
      <c r="T1231" s="314"/>
    </row>
    <row r="1232" spans="2:20" ht="18.75" customHeight="1" x14ac:dyDescent="0.2">
      <c r="B1232" s="318"/>
      <c r="C1232" s="322" t="s">
        <v>122</v>
      </c>
      <c r="D1232" s="385"/>
      <c r="E1232" s="386"/>
      <c r="F1232" s="386"/>
      <c r="G1232" s="386"/>
      <c r="H1232" s="386"/>
      <c r="I1232" s="387"/>
      <c r="J1232" s="317"/>
      <c r="K1232" s="320"/>
      <c r="L1232" s="317"/>
      <c r="M1232" s="317"/>
      <c r="N1232" s="317"/>
      <c r="O1232" s="317"/>
      <c r="P1232" s="321"/>
      <c r="Q1232" s="317"/>
      <c r="R1232" s="326" t="s">
        <v>133</v>
      </c>
      <c r="S1232" s="63"/>
      <c r="T1232" s="314"/>
    </row>
    <row r="1233" spans="2:24" ht="18.75" customHeight="1" x14ac:dyDescent="0.2">
      <c r="B1233" s="327"/>
      <c r="C1233" s="322" t="s">
        <v>134</v>
      </c>
      <c r="D1233" s="379"/>
      <c r="E1233" s="380"/>
      <c r="F1233" s="380"/>
      <c r="G1233" s="380"/>
      <c r="H1233" s="380"/>
      <c r="I1233" s="381"/>
      <c r="J1233" s="317"/>
      <c r="K1233" s="320"/>
      <c r="L1233" s="317"/>
      <c r="M1233" s="317"/>
      <c r="N1233" s="317"/>
      <c r="O1233" s="317"/>
      <c r="P1233" s="321"/>
      <c r="Q1233" s="317"/>
      <c r="R1233" s="321"/>
      <c r="S1233" s="321"/>
      <c r="T1233" s="314"/>
    </row>
    <row r="1234" spans="2:24" ht="12" customHeight="1" x14ac:dyDescent="0.2">
      <c r="B1234" s="318"/>
      <c r="C1234" s="317"/>
      <c r="D1234" s="317"/>
      <c r="E1234" s="317"/>
      <c r="F1234" s="317"/>
      <c r="G1234" s="317"/>
      <c r="H1234" s="317"/>
      <c r="I1234" s="317"/>
      <c r="J1234" s="317"/>
      <c r="K1234" s="317"/>
      <c r="L1234" s="317"/>
      <c r="M1234" s="317"/>
      <c r="N1234" s="317"/>
      <c r="O1234" s="317"/>
      <c r="P1234" s="317"/>
      <c r="Q1234" s="317"/>
      <c r="R1234" s="317"/>
      <c r="S1234" s="317"/>
      <c r="T1234" s="314"/>
    </row>
    <row r="1235" spans="2:24" s="334" customFormat="1" ht="18.75" customHeight="1" x14ac:dyDescent="0.2">
      <c r="B1235" s="328"/>
      <c r="C1235" s="322" t="s">
        <v>128</v>
      </c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70"/>
      <c r="P1235" s="329" t="s">
        <v>129</v>
      </c>
      <c r="Q1235" s="330"/>
      <c r="R1235" s="331" t="s">
        <v>135</v>
      </c>
      <c r="S1235" s="332"/>
      <c r="T1235" s="333"/>
      <c r="V1235" s="315"/>
      <c r="W1235" s="315"/>
      <c r="X1235" s="315"/>
    </row>
    <row r="1236" spans="2:24" ht="6" customHeight="1" x14ac:dyDescent="0.2">
      <c r="B1236" s="318"/>
      <c r="C1236" s="317"/>
      <c r="D1236" s="317"/>
      <c r="E1236" s="317"/>
      <c r="F1236" s="317"/>
      <c r="G1236" s="317"/>
      <c r="H1236" s="317"/>
      <c r="I1236" s="317"/>
      <c r="J1236" s="317"/>
      <c r="K1236" s="317"/>
      <c r="L1236" s="317"/>
      <c r="M1236" s="317"/>
      <c r="N1236" s="317"/>
      <c r="O1236" s="317"/>
      <c r="P1236" s="317"/>
      <c r="Q1236" s="317"/>
      <c r="R1236" s="317"/>
      <c r="S1236" s="317"/>
      <c r="T1236" s="314"/>
    </row>
    <row r="1237" spans="2:24" ht="18.75" customHeight="1" x14ac:dyDescent="0.2">
      <c r="B1237" s="318"/>
      <c r="C1237" s="335" t="s">
        <v>136</v>
      </c>
      <c r="D1237" s="65"/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71"/>
      <c r="P1237" s="336">
        <f>SUM(D1237:O1237)</f>
        <v>0</v>
      </c>
      <c r="Q1237" s="317"/>
      <c r="R1237" s="388"/>
      <c r="S1237" s="389"/>
      <c r="T1237" s="314"/>
    </row>
    <row r="1238" spans="2:24" ht="18.75" customHeight="1" x14ac:dyDescent="0.2">
      <c r="B1238" s="318"/>
      <c r="C1238" s="335" t="s">
        <v>137</v>
      </c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1"/>
      <c r="P1238" s="336">
        <f>SUM(D1238:O1238)</f>
        <v>0</v>
      </c>
      <c r="Q1238" s="317"/>
      <c r="R1238" s="388"/>
      <c r="S1238" s="389"/>
      <c r="T1238" s="314"/>
    </row>
    <row r="1239" spans="2:24" ht="18.75" customHeight="1" x14ac:dyDescent="0.2">
      <c r="B1239" s="318"/>
      <c r="C1239" s="131" t="s">
        <v>138</v>
      </c>
      <c r="D1239" s="65"/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71"/>
      <c r="P1239" s="336">
        <f>SUM(D1239:O1239)</f>
        <v>0</v>
      </c>
      <c r="Q1239" s="317"/>
      <c r="R1239" s="388"/>
      <c r="S1239" s="389"/>
      <c r="T1239" s="314"/>
    </row>
    <row r="1240" spans="2:24" ht="18.75" customHeight="1" x14ac:dyDescent="0.2">
      <c r="B1240" s="318"/>
      <c r="C1240" s="92" t="s">
        <v>139</v>
      </c>
      <c r="D1240" s="65"/>
      <c r="E1240" s="65"/>
      <c r="F1240" s="65"/>
      <c r="G1240" s="65"/>
      <c r="H1240" s="65"/>
      <c r="I1240" s="65"/>
      <c r="J1240" s="65"/>
      <c r="K1240" s="65"/>
      <c r="L1240" s="65"/>
      <c r="M1240" s="65"/>
      <c r="N1240" s="65"/>
      <c r="O1240" s="71"/>
      <c r="P1240" s="336">
        <f>SUM(D1240:O1240)</f>
        <v>0</v>
      </c>
      <c r="Q1240" s="317"/>
      <c r="R1240" s="388"/>
      <c r="S1240" s="389"/>
      <c r="T1240" s="314"/>
    </row>
    <row r="1241" spans="2:24" ht="18.75" customHeight="1" x14ac:dyDescent="0.2">
      <c r="B1241" s="318"/>
      <c r="C1241" s="92" t="s">
        <v>140</v>
      </c>
      <c r="D1241" s="65"/>
      <c r="E1241" s="65"/>
      <c r="F1241" s="65"/>
      <c r="G1241" s="65"/>
      <c r="H1241" s="65"/>
      <c r="I1241" s="65"/>
      <c r="J1241" s="65"/>
      <c r="K1241" s="65"/>
      <c r="L1241" s="65"/>
      <c r="M1241" s="65"/>
      <c r="N1241" s="65"/>
      <c r="O1241" s="71"/>
      <c r="P1241" s="336">
        <f>SUM(D1241:O1241)</f>
        <v>0</v>
      </c>
      <c r="Q1241" s="317"/>
      <c r="R1241" s="388"/>
      <c r="S1241" s="389"/>
      <c r="T1241" s="314"/>
    </row>
    <row r="1242" spans="2:24" ht="18.75" customHeight="1" x14ac:dyDescent="0.2">
      <c r="B1242" s="318"/>
      <c r="C1242" s="92" t="s">
        <v>141</v>
      </c>
      <c r="D1242" s="65"/>
      <c r="E1242" s="65"/>
      <c r="F1242" s="65"/>
      <c r="G1242" s="65"/>
      <c r="H1242" s="65"/>
      <c r="I1242" s="65"/>
      <c r="J1242" s="65"/>
      <c r="K1242" s="65"/>
      <c r="L1242" s="65"/>
      <c r="M1242" s="65"/>
      <c r="N1242" s="65"/>
      <c r="O1242" s="71"/>
      <c r="P1242" s="336">
        <f>SUM(D1242:O1242)</f>
        <v>0</v>
      </c>
      <c r="Q1242" s="317"/>
      <c r="R1242" s="388"/>
      <c r="S1242" s="389"/>
      <c r="T1242" s="314"/>
    </row>
    <row r="1243" spans="2:24" ht="18.75" customHeight="1" x14ac:dyDescent="0.2">
      <c r="B1243" s="318"/>
      <c r="C1243" s="92" t="s">
        <v>142</v>
      </c>
      <c r="D1243" s="65"/>
      <c r="E1243" s="65"/>
      <c r="F1243" s="65"/>
      <c r="G1243" s="65"/>
      <c r="H1243" s="65"/>
      <c r="I1243" s="65"/>
      <c r="J1243" s="65"/>
      <c r="K1243" s="65"/>
      <c r="L1243" s="65"/>
      <c r="M1243" s="65"/>
      <c r="N1243" s="65"/>
      <c r="O1243" s="71"/>
      <c r="P1243" s="336">
        <f>SUM(D1243:O1243)</f>
        <v>0</v>
      </c>
      <c r="Q1243" s="317"/>
      <c r="R1243" s="388"/>
      <c r="S1243" s="389"/>
      <c r="T1243" s="314"/>
    </row>
    <row r="1244" spans="2:24" ht="18.75" customHeight="1" x14ac:dyDescent="0.2">
      <c r="B1244" s="318"/>
      <c r="C1244" s="92" t="s">
        <v>143</v>
      </c>
      <c r="D1244" s="65"/>
      <c r="E1244" s="65"/>
      <c r="F1244" s="65"/>
      <c r="G1244" s="65"/>
      <c r="H1244" s="65"/>
      <c r="I1244" s="65"/>
      <c r="J1244" s="65"/>
      <c r="K1244" s="65"/>
      <c r="L1244" s="65"/>
      <c r="M1244" s="65"/>
      <c r="N1244" s="65"/>
      <c r="O1244" s="71"/>
      <c r="P1244" s="336">
        <f>SUM(D1244:O1244)</f>
        <v>0</v>
      </c>
      <c r="Q1244" s="317"/>
      <c r="R1244" s="388"/>
      <c r="S1244" s="389"/>
      <c r="T1244" s="314"/>
    </row>
    <row r="1245" spans="2:24" ht="18.75" customHeight="1" x14ac:dyDescent="0.2">
      <c r="B1245" s="318"/>
      <c r="C1245" s="92" t="s">
        <v>144</v>
      </c>
      <c r="D1245" s="65"/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71"/>
      <c r="P1245" s="336">
        <f>SUM(D1245:O1245)</f>
        <v>0</v>
      </c>
      <c r="Q1245" s="317"/>
      <c r="R1245" s="388"/>
      <c r="S1245" s="389"/>
      <c r="T1245" s="314"/>
    </row>
    <row r="1246" spans="2:24" ht="18.75" customHeight="1" x14ac:dyDescent="0.2">
      <c r="B1246" s="318"/>
      <c r="C1246" s="92" t="s">
        <v>145</v>
      </c>
      <c r="D1246" s="65"/>
      <c r="E1246" s="65"/>
      <c r="F1246" s="65"/>
      <c r="G1246" s="65"/>
      <c r="H1246" s="65"/>
      <c r="I1246" s="65"/>
      <c r="J1246" s="65"/>
      <c r="K1246" s="65"/>
      <c r="L1246" s="65"/>
      <c r="M1246" s="65"/>
      <c r="N1246" s="65"/>
      <c r="O1246" s="71"/>
      <c r="P1246" s="336">
        <f>SUM(D1246:O1246)</f>
        <v>0</v>
      </c>
      <c r="Q1246" s="317"/>
      <c r="R1246" s="388"/>
      <c r="S1246" s="389"/>
      <c r="T1246" s="314"/>
    </row>
    <row r="1247" spans="2:24" ht="18.75" customHeight="1" x14ac:dyDescent="0.2">
      <c r="B1247" s="318"/>
      <c r="C1247" s="322" t="s">
        <v>146</v>
      </c>
      <c r="D1247" s="337">
        <f t="shared" ref="D1247:O1247" si="96">SUBTOTAL(9,D1237:D1246)</f>
        <v>0</v>
      </c>
      <c r="E1247" s="337">
        <f t="shared" si="96"/>
        <v>0</v>
      </c>
      <c r="F1247" s="337">
        <f t="shared" si="96"/>
        <v>0</v>
      </c>
      <c r="G1247" s="337">
        <f t="shared" si="96"/>
        <v>0</v>
      </c>
      <c r="H1247" s="337">
        <f t="shared" si="96"/>
        <v>0</v>
      </c>
      <c r="I1247" s="337">
        <f t="shared" si="96"/>
        <v>0</v>
      </c>
      <c r="J1247" s="337">
        <f t="shared" si="96"/>
        <v>0</v>
      </c>
      <c r="K1247" s="337">
        <f t="shared" si="96"/>
        <v>0</v>
      </c>
      <c r="L1247" s="337">
        <f t="shared" si="96"/>
        <v>0</v>
      </c>
      <c r="M1247" s="337">
        <f t="shared" si="96"/>
        <v>0</v>
      </c>
      <c r="N1247" s="337">
        <f t="shared" si="96"/>
        <v>0</v>
      </c>
      <c r="O1247" s="338">
        <f t="shared" si="96"/>
        <v>0</v>
      </c>
      <c r="P1247" s="336">
        <f>SUM(D1247:O1247)</f>
        <v>0</v>
      </c>
      <c r="Q1247" s="317"/>
      <c r="R1247" s="388"/>
      <c r="S1247" s="389"/>
      <c r="T1247" s="314"/>
    </row>
    <row r="1248" spans="2:24" ht="18.75" customHeight="1" x14ac:dyDescent="0.2">
      <c r="B1248" s="318"/>
      <c r="C1248" s="339" t="s">
        <v>147</v>
      </c>
      <c r="D1248" s="66"/>
      <c r="E1248" s="66"/>
      <c r="F1248" s="66"/>
      <c r="G1248" s="66"/>
      <c r="H1248" s="66"/>
      <c r="I1248" s="66"/>
      <c r="J1248" s="66"/>
      <c r="K1248" s="66"/>
      <c r="L1248" s="66"/>
      <c r="M1248" s="66"/>
      <c r="N1248" s="66"/>
      <c r="O1248" s="72"/>
      <c r="P1248" s="336">
        <f>SUM(D1248:O1248)</f>
        <v>0</v>
      </c>
      <c r="Q1248" s="317"/>
      <c r="R1248" s="388"/>
      <c r="S1248" s="389"/>
      <c r="T1248" s="314"/>
    </row>
    <row r="1249" spans="2:20" ht="18.75" customHeight="1" x14ac:dyDescent="0.2">
      <c r="B1249" s="318"/>
      <c r="C1249" s="339" t="s">
        <v>148</v>
      </c>
      <c r="D1249" s="66"/>
      <c r="E1249" s="66"/>
      <c r="F1249" s="66"/>
      <c r="G1249" s="66"/>
      <c r="H1249" s="66"/>
      <c r="I1249" s="66"/>
      <c r="J1249" s="66"/>
      <c r="K1249" s="66"/>
      <c r="L1249" s="66"/>
      <c r="M1249" s="66"/>
      <c r="N1249" s="66"/>
      <c r="O1249" s="72"/>
      <c r="P1249" s="336">
        <f>SUM(D1249:O1249)</f>
        <v>0</v>
      </c>
      <c r="Q1249" s="317"/>
      <c r="R1249" s="388"/>
      <c r="S1249" s="389"/>
      <c r="T1249" s="314"/>
    </row>
    <row r="1250" spans="2:20" ht="18.75" customHeight="1" x14ac:dyDescent="0.2">
      <c r="B1250" s="318"/>
      <c r="C1250" s="322" t="s">
        <v>149</v>
      </c>
      <c r="D1250" s="337">
        <f t="shared" ref="D1250:O1250" si="97">SUBTOTAL(9,D1248:D1249)</f>
        <v>0</v>
      </c>
      <c r="E1250" s="337">
        <f t="shared" si="97"/>
        <v>0</v>
      </c>
      <c r="F1250" s="337">
        <f t="shared" si="97"/>
        <v>0</v>
      </c>
      <c r="G1250" s="337">
        <f t="shared" si="97"/>
        <v>0</v>
      </c>
      <c r="H1250" s="337">
        <f t="shared" si="97"/>
        <v>0</v>
      </c>
      <c r="I1250" s="337">
        <f t="shared" si="97"/>
        <v>0</v>
      </c>
      <c r="J1250" s="337">
        <f t="shared" si="97"/>
        <v>0</v>
      </c>
      <c r="K1250" s="337">
        <f t="shared" si="97"/>
        <v>0</v>
      </c>
      <c r="L1250" s="337">
        <f t="shared" si="97"/>
        <v>0</v>
      </c>
      <c r="M1250" s="337">
        <f t="shared" si="97"/>
        <v>0</v>
      </c>
      <c r="N1250" s="337">
        <f t="shared" si="97"/>
        <v>0</v>
      </c>
      <c r="O1250" s="338">
        <f t="shared" si="97"/>
        <v>0</v>
      </c>
      <c r="P1250" s="336">
        <f>SUM(D1250:O1250)</f>
        <v>0</v>
      </c>
      <c r="Q1250" s="317"/>
      <c r="R1250" s="388"/>
      <c r="S1250" s="389"/>
      <c r="T1250" s="314"/>
    </row>
    <row r="1251" spans="2:20" ht="18.75" customHeight="1" x14ac:dyDescent="0.2">
      <c r="B1251" s="318"/>
      <c r="C1251" s="339" t="s">
        <v>150</v>
      </c>
      <c r="D1251" s="66"/>
      <c r="E1251" s="66"/>
      <c r="F1251" s="66"/>
      <c r="G1251" s="66"/>
      <c r="H1251" s="66"/>
      <c r="I1251" s="66"/>
      <c r="J1251" s="66"/>
      <c r="K1251" s="66"/>
      <c r="L1251" s="66"/>
      <c r="M1251" s="66"/>
      <c r="N1251" s="66"/>
      <c r="O1251" s="72"/>
      <c r="P1251" s="336">
        <f>SUM(D1251:O1251)</f>
        <v>0</v>
      </c>
      <c r="Q1251" s="317"/>
      <c r="R1251" s="388"/>
      <c r="S1251" s="389"/>
      <c r="T1251" s="314"/>
    </row>
    <row r="1252" spans="2:20" ht="18.75" customHeight="1" x14ac:dyDescent="0.2">
      <c r="B1252" s="318"/>
      <c r="C1252" s="339" t="s">
        <v>151</v>
      </c>
      <c r="D1252" s="66"/>
      <c r="E1252" s="66"/>
      <c r="F1252" s="66"/>
      <c r="G1252" s="66"/>
      <c r="H1252" s="66"/>
      <c r="I1252" s="66"/>
      <c r="J1252" s="66"/>
      <c r="K1252" s="66"/>
      <c r="L1252" s="66"/>
      <c r="M1252" s="66"/>
      <c r="N1252" s="66"/>
      <c r="O1252" s="72"/>
      <c r="P1252" s="336">
        <f>SUM(D1252:O1252)</f>
        <v>0</v>
      </c>
      <c r="Q1252" s="317"/>
      <c r="R1252" s="388"/>
      <c r="S1252" s="389"/>
      <c r="T1252" s="314"/>
    </row>
    <row r="1253" spans="2:20" ht="18.75" customHeight="1" x14ac:dyDescent="0.2">
      <c r="B1253" s="318"/>
      <c r="C1253" s="339" t="s">
        <v>152</v>
      </c>
      <c r="D1253" s="66"/>
      <c r="E1253" s="66"/>
      <c r="F1253" s="66"/>
      <c r="G1253" s="66"/>
      <c r="H1253" s="66"/>
      <c r="I1253" s="66"/>
      <c r="J1253" s="66"/>
      <c r="K1253" s="66"/>
      <c r="L1253" s="66"/>
      <c r="M1253" s="66"/>
      <c r="N1253" s="66"/>
      <c r="O1253" s="72"/>
      <c r="P1253" s="336">
        <f>SUM(D1253:O1253)</f>
        <v>0</v>
      </c>
      <c r="Q1253" s="317"/>
      <c r="R1253" s="388"/>
      <c r="S1253" s="389"/>
      <c r="T1253" s="314"/>
    </row>
    <row r="1254" spans="2:20" ht="18.75" customHeight="1" x14ac:dyDescent="0.2">
      <c r="B1254" s="318"/>
      <c r="C1254" s="339" t="s">
        <v>153</v>
      </c>
      <c r="D1254" s="66"/>
      <c r="E1254" s="66"/>
      <c r="F1254" s="66"/>
      <c r="G1254" s="66"/>
      <c r="H1254" s="66"/>
      <c r="I1254" s="66"/>
      <c r="J1254" s="66"/>
      <c r="K1254" s="66"/>
      <c r="L1254" s="66"/>
      <c r="M1254" s="66"/>
      <c r="N1254" s="66"/>
      <c r="O1254" s="72"/>
      <c r="P1254" s="336">
        <f>SUM(D1254:O1254)</f>
        <v>0</v>
      </c>
      <c r="Q1254" s="317"/>
      <c r="R1254" s="388"/>
      <c r="S1254" s="389"/>
      <c r="T1254" s="314"/>
    </row>
    <row r="1255" spans="2:20" ht="18.75" customHeight="1" x14ac:dyDescent="0.2">
      <c r="B1255" s="318"/>
      <c r="C1255" s="335" t="s">
        <v>154</v>
      </c>
      <c r="D1255" s="65"/>
      <c r="E1255" s="65"/>
      <c r="F1255" s="65"/>
      <c r="G1255" s="65"/>
      <c r="H1255" s="65"/>
      <c r="I1255" s="65"/>
      <c r="J1255" s="65"/>
      <c r="K1255" s="65"/>
      <c r="L1255" s="65"/>
      <c r="M1255" s="65"/>
      <c r="N1255" s="65"/>
      <c r="O1255" s="71"/>
      <c r="P1255" s="336">
        <f>SUM(D1255:O1255)</f>
        <v>0</v>
      </c>
      <c r="Q1255" s="317"/>
      <c r="R1255" s="388"/>
      <c r="S1255" s="389"/>
      <c r="T1255" s="314"/>
    </row>
    <row r="1256" spans="2:20" ht="18.75" customHeight="1" x14ac:dyDescent="0.2">
      <c r="B1256" s="318"/>
      <c r="C1256" s="97" t="s">
        <v>155</v>
      </c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71"/>
      <c r="P1256" s="336">
        <f>SUM(D1256:O1256)</f>
        <v>0</v>
      </c>
      <c r="Q1256" s="317"/>
      <c r="R1256" s="388"/>
      <c r="S1256" s="389"/>
      <c r="T1256" s="314"/>
    </row>
    <row r="1257" spans="2:20" ht="18.75" customHeight="1" x14ac:dyDescent="0.2">
      <c r="B1257" s="318"/>
      <c r="C1257" s="98" t="s">
        <v>156</v>
      </c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73"/>
      <c r="P1257" s="340">
        <f>SUM(D1257:O1257)</f>
        <v>0</v>
      </c>
      <c r="Q1257" s="317"/>
      <c r="R1257" s="388"/>
      <c r="S1257" s="389"/>
      <c r="T1257" s="314"/>
    </row>
    <row r="1258" spans="2:20" ht="18.75" customHeight="1" x14ac:dyDescent="0.2">
      <c r="B1258" s="318"/>
      <c r="C1258" s="341" t="s">
        <v>157</v>
      </c>
      <c r="D1258" s="342">
        <f t="shared" ref="D1258:O1258" si="98">SUBTOTAL(9,D1237:D1257)</f>
        <v>0</v>
      </c>
      <c r="E1258" s="342">
        <f t="shared" si="98"/>
        <v>0</v>
      </c>
      <c r="F1258" s="342">
        <f t="shared" si="98"/>
        <v>0</v>
      </c>
      <c r="G1258" s="342">
        <f t="shared" si="98"/>
        <v>0</v>
      </c>
      <c r="H1258" s="342">
        <f t="shared" si="98"/>
        <v>0</v>
      </c>
      <c r="I1258" s="342">
        <f t="shared" si="98"/>
        <v>0</v>
      </c>
      <c r="J1258" s="342">
        <f t="shared" si="98"/>
        <v>0</v>
      </c>
      <c r="K1258" s="342">
        <f t="shared" si="98"/>
        <v>0</v>
      </c>
      <c r="L1258" s="342">
        <f t="shared" si="98"/>
        <v>0</v>
      </c>
      <c r="M1258" s="342">
        <f t="shared" si="98"/>
        <v>0</v>
      </c>
      <c r="N1258" s="342">
        <f t="shared" si="98"/>
        <v>0</v>
      </c>
      <c r="O1258" s="343">
        <f t="shared" si="98"/>
        <v>0</v>
      </c>
      <c r="P1258" s="344">
        <f>SUM(D1258:O1258)</f>
        <v>0</v>
      </c>
      <c r="Q1258" s="317"/>
      <c r="R1258" s="150"/>
      <c r="S1258" s="151"/>
      <c r="T1258" s="314"/>
    </row>
    <row r="1259" spans="2:20" ht="6" customHeight="1" x14ac:dyDescent="0.2">
      <c r="B1259" s="318"/>
      <c r="C1259" s="317"/>
      <c r="D1259" s="317"/>
      <c r="E1259" s="317"/>
      <c r="F1259" s="317"/>
      <c r="G1259" s="317"/>
      <c r="H1259" s="317"/>
      <c r="I1259" s="317"/>
      <c r="J1259" s="317"/>
      <c r="K1259" s="317"/>
      <c r="L1259" s="317"/>
      <c r="M1259" s="317"/>
      <c r="N1259" s="317"/>
      <c r="O1259" s="317"/>
      <c r="P1259" s="317"/>
      <c r="Q1259" s="317"/>
      <c r="R1259" s="345"/>
      <c r="S1259" s="345"/>
      <c r="T1259" s="314"/>
    </row>
    <row r="1260" spans="2:20" ht="18.75" customHeight="1" x14ac:dyDescent="0.2">
      <c r="B1260" s="346"/>
      <c r="C1260" s="335" t="s">
        <v>158</v>
      </c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74"/>
      <c r="P1260" s="347">
        <f>SUM(D1260:O1260)</f>
        <v>0</v>
      </c>
      <c r="Q1260" s="317"/>
      <c r="R1260" s="388"/>
      <c r="S1260" s="389"/>
      <c r="T1260" s="314"/>
    </row>
    <row r="1261" spans="2:20" ht="18.75" customHeight="1" x14ac:dyDescent="0.2">
      <c r="B1261" s="346"/>
      <c r="C1261" s="335" t="s">
        <v>159</v>
      </c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9"/>
      <c r="O1261" s="75"/>
      <c r="P1261" s="348">
        <f>SUM(D1261:O1261)</f>
        <v>0</v>
      </c>
      <c r="Q1261" s="317"/>
      <c r="R1261" s="388"/>
      <c r="S1261" s="389"/>
      <c r="T1261" s="314"/>
    </row>
    <row r="1262" spans="2:20" s="334" customFormat="1" ht="18.75" customHeight="1" x14ac:dyDescent="0.2">
      <c r="B1262" s="328"/>
      <c r="C1262" s="317"/>
      <c r="D1262" s="317"/>
      <c r="E1262" s="317"/>
      <c r="F1262" s="317"/>
      <c r="G1262" s="317"/>
      <c r="H1262" s="317"/>
      <c r="I1262" s="317"/>
      <c r="J1262" s="317"/>
      <c r="K1262" s="317"/>
      <c r="L1262" s="317"/>
      <c r="M1262" s="317"/>
      <c r="N1262" s="349" t="s">
        <v>160</v>
      </c>
      <c r="O1262" s="349"/>
      <c r="P1262" s="350">
        <f>ROUND(IF(P1260*P1261=0,0,P1258/P1260*P1261),2)</f>
        <v>0</v>
      </c>
      <c r="Q1262" s="330"/>
      <c r="R1262" s="388"/>
      <c r="S1262" s="389"/>
      <c r="T1262" s="333"/>
    </row>
    <row r="1263" spans="2:20" ht="30" customHeight="1" x14ac:dyDescent="0.2">
      <c r="B1263" s="314"/>
      <c r="C1263" s="317"/>
      <c r="D1263" s="317"/>
      <c r="E1263" s="317"/>
      <c r="F1263" s="317"/>
      <c r="G1263" s="317"/>
      <c r="H1263" s="317"/>
      <c r="I1263" s="317"/>
      <c r="J1263" s="317"/>
      <c r="K1263" s="317"/>
      <c r="L1263" s="317"/>
      <c r="M1263" s="317"/>
      <c r="N1263" s="317"/>
      <c r="O1263" s="317"/>
      <c r="P1263" s="317"/>
      <c r="Q1263" s="317"/>
      <c r="R1263" s="317"/>
      <c r="S1263" s="317"/>
      <c r="T1263" s="314"/>
    </row>
    <row r="1264" spans="2:20" ht="18.75" customHeight="1" x14ac:dyDescent="0.2">
      <c r="B1264" s="318"/>
      <c r="C1264" s="319" t="s">
        <v>124</v>
      </c>
      <c r="D1264" s="382"/>
      <c r="E1264" s="383"/>
      <c r="F1264" s="383"/>
      <c r="G1264" s="383"/>
      <c r="H1264" s="383"/>
      <c r="I1264" s="384"/>
      <c r="J1264" s="317"/>
      <c r="K1264" s="317"/>
      <c r="L1264" s="320"/>
      <c r="M1264" s="317"/>
      <c r="N1264" s="317"/>
      <c r="O1264" s="317"/>
      <c r="P1264" s="321"/>
      <c r="Q1264" s="317"/>
      <c r="R1264" s="321"/>
      <c r="S1264" s="321"/>
      <c r="T1264" s="314"/>
    </row>
    <row r="1265" spans="2:24" ht="18.75" customHeight="1" x14ac:dyDescent="0.2">
      <c r="B1265" s="318"/>
      <c r="C1265" s="322" t="s">
        <v>125</v>
      </c>
      <c r="D1265" s="382"/>
      <c r="E1265" s="383"/>
      <c r="F1265" s="383"/>
      <c r="G1265" s="383"/>
      <c r="H1265" s="383"/>
      <c r="I1265" s="384"/>
      <c r="J1265" s="317"/>
      <c r="K1265" s="320"/>
      <c r="L1265" s="317"/>
      <c r="M1265" s="317"/>
      <c r="N1265" s="317"/>
      <c r="O1265" s="317"/>
      <c r="P1265" s="321"/>
      <c r="Q1265" s="317"/>
      <c r="R1265" s="321"/>
      <c r="S1265" s="321"/>
      <c r="T1265" s="314"/>
    </row>
    <row r="1266" spans="2:24" ht="18.75" customHeight="1" x14ac:dyDescent="0.2">
      <c r="B1266" s="318"/>
      <c r="C1266" s="322" t="s">
        <v>7</v>
      </c>
      <c r="D1266" s="382"/>
      <c r="E1266" s="383"/>
      <c r="F1266" s="383"/>
      <c r="G1266" s="383"/>
      <c r="H1266" s="383"/>
      <c r="I1266" s="384"/>
      <c r="J1266" s="317"/>
      <c r="K1266" s="317"/>
      <c r="L1266" s="320"/>
      <c r="M1266" s="317"/>
      <c r="N1266" s="317"/>
      <c r="O1266" s="317"/>
      <c r="P1266" s="321"/>
      <c r="Q1266" s="317"/>
      <c r="R1266" s="323" t="s">
        <v>126</v>
      </c>
      <c r="S1266" s="324"/>
      <c r="T1266" s="314"/>
    </row>
    <row r="1267" spans="2:24" ht="18.75" customHeight="1" x14ac:dyDescent="0.2">
      <c r="B1267" s="318"/>
      <c r="C1267" s="322" t="s">
        <v>127</v>
      </c>
      <c r="D1267" s="382"/>
      <c r="E1267" s="383"/>
      <c r="F1267" s="383"/>
      <c r="G1267" s="383"/>
      <c r="H1267" s="383"/>
      <c r="I1267" s="384"/>
      <c r="J1267" s="317"/>
      <c r="K1267" s="317"/>
      <c r="L1267" s="320"/>
      <c r="M1267" s="317"/>
      <c r="N1267" s="317"/>
      <c r="O1267" s="317"/>
      <c r="P1267" s="321"/>
      <c r="Q1267" s="317"/>
      <c r="R1267" s="325" t="s">
        <v>130</v>
      </c>
      <c r="S1267" s="63"/>
      <c r="T1267" s="314"/>
    </row>
    <row r="1268" spans="2:24" ht="18.75" customHeight="1" x14ac:dyDescent="0.2">
      <c r="B1268" s="318"/>
      <c r="C1268" s="322" t="s">
        <v>131</v>
      </c>
      <c r="D1268" s="382"/>
      <c r="E1268" s="383"/>
      <c r="F1268" s="383"/>
      <c r="G1268" s="383"/>
      <c r="H1268" s="383"/>
      <c r="I1268" s="384"/>
      <c r="J1268" s="317"/>
      <c r="K1268" s="317"/>
      <c r="L1268" s="320"/>
      <c r="M1268" s="317"/>
      <c r="N1268" s="317"/>
      <c r="O1268" s="317"/>
      <c r="P1268" s="321"/>
      <c r="Q1268" s="317"/>
      <c r="R1268" s="325" t="s">
        <v>132</v>
      </c>
      <c r="S1268" s="63"/>
      <c r="T1268" s="314"/>
    </row>
    <row r="1269" spans="2:24" ht="18.75" customHeight="1" x14ac:dyDescent="0.2">
      <c r="B1269" s="318"/>
      <c r="C1269" s="322" t="s">
        <v>122</v>
      </c>
      <c r="D1269" s="385"/>
      <c r="E1269" s="386"/>
      <c r="F1269" s="386"/>
      <c r="G1269" s="386"/>
      <c r="H1269" s="386"/>
      <c r="I1269" s="387"/>
      <c r="J1269" s="317"/>
      <c r="K1269" s="320"/>
      <c r="L1269" s="317"/>
      <c r="M1269" s="317"/>
      <c r="N1269" s="317"/>
      <c r="O1269" s="317"/>
      <c r="P1269" s="321"/>
      <c r="Q1269" s="317"/>
      <c r="R1269" s="326" t="s">
        <v>133</v>
      </c>
      <c r="S1269" s="63"/>
      <c r="T1269" s="314"/>
    </row>
    <row r="1270" spans="2:24" ht="18.75" customHeight="1" x14ac:dyDescent="0.2">
      <c r="B1270" s="327"/>
      <c r="C1270" s="322" t="s">
        <v>134</v>
      </c>
      <c r="D1270" s="379"/>
      <c r="E1270" s="380"/>
      <c r="F1270" s="380"/>
      <c r="G1270" s="380"/>
      <c r="H1270" s="380"/>
      <c r="I1270" s="381"/>
      <c r="J1270" s="317"/>
      <c r="K1270" s="320"/>
      <c r="L1270" s="317"/>
      <c r="M1270" s="317"/>
      <c r="N1270" s="317"/>
      <c r="O1270" s="317"/>
      <c r="P1270" s="321"/>
      <c r="Q1270" s="317"/>
      <c r="R1270" s="321"/>
      <c r="S1270" s="321"/>
      <c r="T1270" s="314"/>
    </row>
    <row r="1271" spans="2:24" ht="12" customHeight="1" x14ac:dyDescent="0.2">
      <c r="B1271" s="318"/>
      <c r="C1271" s="317"/>
      <c r="D1271" s="317"/>
      <c r="E1271" s="317"/>
      <c r="F1271" s="317"/>
      <c r="G1271" s="317"/>
      <c r="H1271" s="317"/>
      <c r="I1271" s="317"/>
      <c r="J1271" s="317"/>
      <c r="K1271" s="317"/>
      <c r="L1271" s="317"/>
      <c r="M1271" s="317"/>
      <c r="N1271" s="317"/>
      <c r="O1271" s="317"/>
      <c r="P1271" s="317"/>
      <c r="Q1271" s="317"/>
      <c r="R1271" s="317"/>
      <c r="S1271" s="317"/>
      <c r="T1271" s="314"/>
    </row>
    <row r="1272" spans="2:24" s="334" customFormat="1" ht="18.75" customHeight="1" x14ac:dyDescent="0.2">
      <c r="B1272" s="328"/>
      <c r="C1272" s="322" t="s">
        <v>128</v>
      </c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70"/>
      <c r="P1272" s="329" t="s">
        <v>129</v>
      </c>
      <c r="Q1272" s="330"/>
      <c r="R1272" s="331" t="s">
        <v>135</v>
      </c>
      <c r="S1272" s="332"/>
      <c r="T1272" s="333"/>
      <c r="V1272" s="315"/>
      <c r="W1272" s="315"/>
      <c r="X1272" s="315"/>
    </row>
    <row r="1273" spans="2:24" ht="6" customHeight="1" x14ac:dyDescent="0.2">
      <c r="B1273" s="318"/>
      <c r="C1273" s="317"/>
      <c r="D1273" s="317"/>
      <c r="E1273" s="317"/>
      <c r="F1273" s="317"/>
      <c r="G1273" s="317"/>
      <c r="H1273" s="317"/>
      <c r="I1273" s="317"/>
      <c r="J1273" s="317"/>
      <c r="K1273" s="317"/>
      <c r="L1273" s="317"/>
      <c r="M1273" s="317"/>
      <c r="N1273" s="317"/>
      <c r="O1273" s="317"/>
      <c r="P1273" s="317"/>
      <c r="Q1273" s="317"/>
      <c r="R1273" s="317"/>
      <c r="S1273" s="317"/>
      <c r="T1273" s="314"/>
    </row>
    <row r="1274" spans="2:24" ht="18.75" customHeight="1" x14ac:dyDescent="0.2">
      <c r="B1274" s="318"/>
      <c r="C1274" s="335" t="s">
        <v>136</v>
      </c>
      <c r="D1274" s="65"/>
      <c r="E1274" s="65"/>
      <c r="F1274" s="65"/>
      <c r="G1274" s="65"/>
      <c r="H1274" s="65"/>
      <c r="I1274" s="65"/>
      <c r="J1274" s="65"/>
      <c r="K1274" s="65"/>
      <c r="L1274" s="65"/>
      <c r="M1274" s="65"/>
      <c r="N1274" s="65"/>
      <c r="O1274" s="71"/>
      <c r="P1274" s="336">
        <f>SUM(D1274:O1274)</f>
        <v>0</v>
      </c>
      <c r="Q1274" s="317"/>
      <c r="R1274" s="388"/>
      <c r="S1274" s="389"/>
      <c r="T1274" s="314"/>
    </row>
    <row r="1275" spans="2:24" ht="18.75" customHeight="1" x14ac:dyDescent="0.2">
      <c r="B1275" s="318"/>
      <c r="C1275" s="335" t="s">
        <v>137</v>
      </c>
      <c r="D1275" s="110"/>
      <c r="E1275" s="110"/>
      <c r="F1275" s="110"/>
      <c r="G1275" s="110"/>
      <c r="H1275" s="110"/>
      <c r="I1275" s="110"/>
      <c r="J1275" s="110"/>
      <c r="K1275" s="110"/>
      <c r="L1275" s="110"/>
      <c r="M1275" s="110"/>
      <c r="N1275" s="110"/>
      <c r="O1275" s="111"/>
      <c r="P1275" s="336">
        <f>SUM(D1275:O1275)</f>
        <v>0</v>
      </c>
      <c r="Q1275" s="317"/>
      <c r="R1275" s="388"/>
      <c r="S1275" s="389"/>
      <c r="T1275" s="314"/>
    </row>
    <row r="1276" spans="2:24" ht="18.75" customHeight="1" x14ac:dyDescent="0.2">
      <c r="B1276" s="318"/>
      <c r="C1276" s="131" t="s">
        <v>138</v>
      </c>
      <c r="D1276" s="65"/>
      <c r="E1276" s="65"/>
      <c r="F1276" s="65"/>
      <c r="G1276" s="65"/>
      <c r="H1276" s="65"/>
      <c r="I1276" s="65"/>
      <c r="J1276" s="65"/>
      <c r="K1276" s="65"/>
      <c r="L1276" s="65"/>
      <c r="M1276" s="65"/>
      <c r="N1276" s="65"/>
      <c r="O1276" s="71"/>
      <c r="P1276" s="336">
        <f>SUM(D1276:O1276)</f>
        <v>0</v>
      </c>
      <c r="Q1276" s="317"/>
      <c r="R1276" s="388"/>
      <c r="S1276" s="389"/>
      <c r="T1276" s="314"/>
    </row>
    <row r="1277" spans="2:24" ht="18.75" customHeight="1" x14ac:dyDescent="0.2">
      <c r="B1277" s="318"/>
      <c r="C1277" s="92" t="s">
        <v>139</v>
      </c>
      <c r="D1277" s="65"/>
      <c r="E1277" s="65"/>
      <c r="F1277" s="65"/>
      <c r="G1277" s="65"/>
      <c r="H1277" s="65"/>
      <c r="I1277" s="65"/>
      <c r="J1277" s="65"/>
      <c r="K1277" s="65"/>
      <c r="L1277" s="65"/>
      <c r="M1277" s="65"/>
      <c r="N1277" s="65"/>
      <c r="O1277" s="71"/>
      <c r="P1277" s="336">
        <f>SUM(D1277:O1277)</f>
        <v>0</v>
      </c>
      <c r="Q1277" s="317"/>
      <c r="R1277" s="388"/>
      <c r="S1277" s="389"/>
      <c r="T1277" s="314"/>
    </row>
    <row r="1278" spans="2:24" ht="18.75" customHeight="1" x14ac:dyDescent="0.2">
      <c r="B1278" s="318"/>
      <c r="C1278" s="92" t="s">
        <v>140</v>
      </c>
      <c r="D1278" s="65"/>
      <c r="E1278" s="65"/>
      <c r="F1278" s="65"/>
      <c r="G1278" s="65"/>
      <c r="H1278" s="65"/>
      <c r="I1278" s="65"/>
      <c r="J1278" s="65"/>
      <c r="K1278" s="65"/>
      <c r="L1278" s="65"/>
      <c r="M1278" s="65"/>
      <c r="N1278" s="65"/>
      <c r="O1278" s="71"/>
      <c r="P1278" s="336">
        <f>SUM(D1278:O1278)</f>
        <v>0</v>
      </c>
      <c r="Q1278" s="317"/>
      <c r="R1278" s="388"/>
      <c r="S1278" s="389"/>
      <c r="T1278" s="314"/>
    </row>
    <row r="1279" spans="2:24" ht="18.75" customHeight="1" x14ac:dyDescent="0.2">
      <c r="B1279" s="318"/>
      <c r="C1279" s="92" t="s">
        <v>141</v>
      </c>
      <c r="D1279" s="65"/>
      <c r="E1279" s="65"/>
      <c r="F1279" s="65"/>
      <c r="G1279" s="65"/>
      <c r="H1279" s="65"/>
      <c r="I1279" s="65"/>
      <c r="J1279" s="65"/>
      <c r="K1279" s="65"/>
      <c r="L1279" s="65"/>
      <c r="M1279" s="65"/>
      <c r="N1279" s="65"/>
      <c r="O1279" s="71"/>
      <c r="P1279" s="336">
        <f>SUM(D1279:O1279)</f>
        <v>0</v>
      </c>
      <c r="Q1279" s="317"/>
      <c r="R1279" s="388"/>
      <c r="S1279" s="389"/>
      <c r="T1279" s="314"/>
    </row>
    <row r="1280" spans="2:24" ht="18.75" customHeight="1" x14ac:dyDescent="0.2">
      <c r="B1280" s="318"/>
      <c r="C1280" s="92" t="s">
        <v>142</v>
      </c>
      <c r="D1280" s="65"/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71"/>
      <c r="P1280" s="336">
        <f>SUM(D1280:O1280)</f>
        <v>0</v>
      </c>
      <c r="Q1280" s="317"/>
      <c r="R1280" s="388"/>
      <c r="S1280" s="389"/>
      <c r="T1280" s="314"/>
    </row>
    <row r="1281" spans="2:20" ht="18.75" customHeight="1" x14ac:dyDescent="0.2">
      <c r="B1281" s="318"/>
      <c r="C1281" s="92" t="s">
        <v>143</v>
      </c>
      <c r="D1281" s="65"/>
      <c r="E1281" s="65"/>
      <c r="F1281" s="65"/>
      <c r="G1281" s="65"/>
      <c r="H1281" s="65"/>
      <c r="I1281" s="65"/>
      <c r="J1281" s="65"/>
      <c r="K1281" s="65"/>
      <c r="L1281" s="65"/>
      <c r="M1281" s="65"/>
      <c r="N1281" s="65"/>
      <c r="O1281" s="71"/>
      <c r="P1281" s="336">
        <f>SUM(D1281:O1281)</f>
        <v>0</v>
      </c>
      <c r="Q1281" s="317"/>
      <c r="R1281" s="388"/>
      <c r="S1281" s="389"/>
      <c r="T1281" s="314"/>
    </row>
    <row r="1282" spans="2:20" ht="18.75" customHeight="1" x14ac:dyDescent="0.2">
      <c r="B1282" s="318"/>
      <c r="C1282" s="92" t="s">
        <v>144</v>
      </c>
      <c r="D1282" s="65"/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71"/>
      <c r="P1282" s="336">
        <f>SUM(D1282:O1282)</f>
        <v>0</v>
      </c>
      <c r="Q1282" s="317"/>
      <c r="R1282" s="388"/>
      <c r="S1282" s="389"/>
      <c r="T1282" s="314"/>
    </row>
    <row r="1283" spans="2:20" ht="18.75" customHeight="1" x14ac:dyDescent="0.2">
      <c r="B1283" s="318"/>
      <c r="C1283" s="92" t="s">
        <v>145</v>
      </c>
      <c r="D1283" s="65"/>
      <c r="E1283" s="65"/>
      <c r="F1283" s="65"/>
      <c r="G1283" s="65"/>
      <c r="H1283" s="65"/>
      <c r="I1283" s="65"/>
      <c r="J1283" s="65"/>
      <c r="K1283" s="65"/>
      <c r="L1283" s="65"/>
      <c r="M1283" s="65"/>
      <c r="N1283" s="65"/>
      <c r="O1283" s="71"/>
      <c r="P1283" s="336">
        <f>SUM(D1283:O1283)</f>
        <v>0</v>
      </c>
      <c r="Q1283" s="317"/>
      <c r="R1283" s="388"/>
      <c r="S1283" s="389"/>
      <c r="T1283" s="314"/>
    </row>
    <row r="1284" spans="2:20" ht="18.75" customHeight="1" x14ac:dyDescent="0.2">
      <c r="B1284" s="318"/>
      <c r="C1284" s="322" t="s">
        <v>146</v>
      </c>
      <c r="D1284" s="337">
        <f t="shared" ref="D1284:O1284" si="99">SUBTOTAL(9,D1274:D1283)</f>
        <v>0</v>
      </c>
      <c r="E1284" s="337">
        <f t="shared" si="99"/>
        <v>0</v>
      </c>
      <c r="F1284" s="337">
        <f t="shared" si="99"/>
        <v>0</v>
      </c>
      <c r="G1284" s="337">
        <f t="shared" si="99"/>
        <v>0</v>
      </c>
      <c r="H1284" s="337">
        <f t="shared" si="99"/>
        <v>0</v>
      </c>
      <c r="I1284" s="337">
        <f t="shared" si="99"/>
        <v>0</v>
      </c>
      <c r="J1284" s="337">
        <f t="shared" si="99"/>
        <v>0</v>
      </c>
      <c r="K1284" s="337">
        <f t="shared" si="99"/>
        <v>0</v>
      </c>
      <c r="L1284" s="337">
        <f t="shared" si="99"/>
        <v>0</v>
      </c>
      <c r="M1284" s="337">
        <f t="shared" si="99"/>
        <v>0</v>
      </c>
      <c r="N1284" s="337">
        <f t="shared" si="99"/>
        <v>0</v>
      </c>
      <c r="O1284" s="338">
        <f t="shared" si="99"/>
        <v>0</v>
      </c>
      <c r="P1284" s="336">
        <f>SUM(D1284:O1284)</f>
        <v>0</v>
      </c>
      <c r="Q1284" s="317"/>
      <c r="R1284" s="388"/>
      <c r="S1284" s="389"/>
      <c r="T1284" s="314"/>
    </row>
    <row r="1285" spans="2:20" ht="18.75" customHeight="1" x14ac:dyDescent="0.2">
      <c r="B1285" s="318"/>
      <c r="C1285" s="339" t="s">
        <v>147</v>
      </c>
      <c r="D1285" s="66"/>
      <c r="E1285" s="66"/>
      <c r="F1285" s="66"/>
      <c r="G1285" s="66"/>
      <c r="H1285" s="66"/>
      <c r="I1285" s="66"/>
      <c r="J1285" s="66"/>
      <c r="K1285" s="66"/>
      <c r="L1285" s="66"/>
      <c r="M1285" s="66"/>
      <c r="N1285" s="66"/>
      <c r="O1285" s="72"/>
      <c r="P1285" s="336">
        <f>SUM(D1285:O1285)</f>
        <v>0</v>
      </c>
      <c r="Q1285" s="317"/>
      <c r="R1285" s="388"/>
      <c r="S1285" s="389"/>
      <c r="T1285" s="314"/>
    </row>
    <row r="1286" spans="2:20" ht="18.75" customHeight="1" x14ac:dyDescent="0.2">
      <c r="B1286" s="318"/>
      <c r="C1286" s="339" t="s">
        <v>148</v>
      </c>
      <c r="D1286" s="66"/>
      <c r="E1286" s="66"/>
      <c r="F1286" s="66"/>
      <c r="G1286" s="66"/>
      <c r="H1286" s="66"/>
      <c r="I1286" s="66"/>
      <c r="J1286" s="66"/>
      <c r="K1286" s="66"/>
      <c r="L1286" s="66"/>
      <c r="M1286" s="66"/>
      <c r="N1286" s="66"/>
      <c r="O1286" s="72"/>
      <c r="P1286" s="336">
        <f>SUM(D1286:O1286)</f>
        <v>0</v>
      </c>
      <c r="Q1286" s="317"/>
      <c r="R1286" s="388"/>
      <c r="S1286" s="389"/>
      <c r="T1286" s="314"/>
    </row>
    <row r="1287" spans="2:20" ht="18.75" customHeight="1" x14ac:dyDescent="0.2">
      <c r="B1287" s="318"/>
      <c r="C1287" s="322" t="s">
        <v>149</v>
      </c>
      <c r="D1287" s="337">
        <f t="shared" ref="D1287:O1287" si="100">SUBTOTAL(9,D1285:D1286)</f>
        <v>0</v>
      </c>
      <c r="E1287" s="337">
        <f t="shared" si="100"/>
        <v>0</v>
      </c>
      <c r="F1287" s="337">
        <f t="shared" si="100"/>
        <v>0</v>
      </c>
      <c r="G1287" s="337">
        <f t="shared" si="100"/>
        <v>0</v>
      </c>
      <c r="H1287" s="337">
        <f t="shared" si="100"/>
        <v>0</v>
      </c>
      <c r="I1287" s="337">
        <f t="shared" si="100"/>
        <v>0</v>
      </c>
      <c r="J1287" s="337">
        <f t="shared" si="100"/>
        <v>0</v>
      </c>
      <c r="K1287" s="337">
        <f t="shared" si="100"/>
        <v>0</v>
      </c>
      <c r="L1287" s="337">
        <f t="shared" si="100"/>
        <v>0</v>
      </c>
      <c r="M1287" s="337">
        <f t="shared" si="100"/>
        <v>0</v>
      </c>
      <c r="N1287" s="337">
        <f t="shared" si="100"/>
        <v>0</v>
      </c>
      <c r="O1287" s="338">
        <f t="shared" si="100"/>
        <v>0</v>
      </c>
      <c r="P1287" s="336">
        <f>SUM(D1287:O1287)</f>
        <v>0</v>
      </c>
      <c r="Q1287" s="317"/>
      <c r="R1287" s="388"/>
      <c r="S1287" s="389"/>
      <c r="T1287" s="314"/>
    </row>
    <row r="1288" spans="2:20" ht="18.75" customHeight="1" x14ac:dyDescent="0.2">
      <c r="B1288" s="318"/>
      <c r="C1288" s="339" t="s">
        <v>150</v>
      </c>
      <c r="D1288" s="66"/>
      <c r="E1288" s="66"/>
      <c r="F1288" s="66"/>
      <c r="G1288" s="66"/>
      <c r="H1288" s="66"/>
      <c r="I1288" s="66"/>
      <c r="J1288" s="66"/>
      <c r="K1288" s="66"/>
      <c r="L1288" s="66"/>
      <c r="M1288" s="66"/>
      <c r="N1288" s="66"/>
      <c r="O1288" s="72"/>
      <c r="P1288" s="336">
        <f>SUM(D1288:O1288)</f>
        <v>0</v>
      </c>
      <c r="Q1288" s="317"/>
      <c r="R1288" s="388"/>
      <c r="S1288" s="389"/>
      <c r="T1288" s="314"/>
    </row>
    <row r="1289" spans="2:20" ht="18.75" customHeight="1" x14ac:dyDescent="0.2">
      <c r="B1289" s="318"/>
      <c r="C1289" s="339" t="s">
        <v>151</v>
      </c>
      <c r="D1289" s="66"/>
      <c r="E1289" s="66"/>
      <c r="F1289" s="66"/>
      <c r="G1289" s="66"/>
      <c r="H1289" s="66"/>
      <c r="I1289" s="66"/>
      <c r="J1289" s="66"/>
      <c r="K1289" s="66"/>
      <c r="L1289" s="66"/>
      <c r="M1289" s="66"/>
      <c r="N1289" s="66"/>
      <c r="O1289" s="72"/>
      <c r="P1289" s="336">
        <f>SUM(D1289:O1289)</f>
        <v>0</v>
      </c>
      <c r="Q1289" s="317"/>
      <c r="R1289" s="388"/>
      <c r="S1289" s="389"/>
      <c r="T1289" s="314"/>
    </row>
    <row r="1290" spans="2:20" ht="18.75" customHeight="1" x14ac:dyDescent="0.2">
      <c r="B1290" s="318"/>
      <c r="C1290" s="339" t="s">
        <v>152</v>
      </c>
      <c r="D1290" s="66"/>
      <c r="E1290" s="66"/>
      <c r="F1290" s="66"/>
      <c r="G1290" s="66"/>
      <c r="H1290" s="66"/>
      <c r="I1290" s="66"/>
      <c r="J1290" s="66"/>
      <c r="K1290" s="66"/>
      <c r="L1290" s="66"/>
      <c r="M1290" s="66"/>
      <c r="N1290" s="66"/>
      <c r="O1290" s="72"/>
      <c r="P1290" s="336">
        <f>SUM(D1290:O1290)</f>
        <v>0</v>
      </c>
      <c r="Q1290" s="317"/>
      <c r="R1290" s="388"/>
      <c r="S1290" s="389"/>
      <c r="T1290" s="314"/>
    </row>
    <row r="1291" spans="2:20" ht="18.75" customHeight="1" x14ac:dyDescent="0.2">
      <c r="B1291" s="318"/>
      <c r="C1291" s="339" t="s">
        <v>153</v>
      </c>
      <c r="D1291" s="66"/>
      <c r="E1291" s="66"/>
      <c r="F1291" s="66"/>
      <c r="G1291" s="66"/>
      <c r="H1291" s="66"/>
      <c r="I1291" s="66"/>
      <c r="J1291" s="66"/>
      <c r="K1291" s="66"/>
      <c r="L1291" s="66"/>
      <c r="M1291" s="66"/>
      <c r="N1291" s="66"/>
      <c r="O1291" s="72"/>
      <c r="P1291" s="336">
        <f>SUM(D1291:O1291)</f>
        <v>0</v>
      </c>
      <c r="Q1291" s="317"/>
      <c r="R1291" s="388"/>
      <c r="S1291" s="389"/>
      <c r="T1291" s="314"/>
    </row>
    <row r="1292" spans="2:20" ht="18.75" customHeight="1" x14ac:dyDescent="0.2">
      <c r="B1292" s="318"/>
      <c r="C1292" s="335" t="s">
        <v>154</v>
      </c>
      <c r="D1292" s="65"/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71"/>
      <c r="P1292" s="336">
        <f>SUM(D1292:O1292)</f>
        <v>0</v>
      </c>
      <c r="Q1292" s="317"/>
      <c r="R1292" s="388"/>
      <c r="S1292" s="389"/>
      <c r="T1292" s="314"/>
    </row>
    <row r="1293" spans="2:20" ht="18.75" customHeight="1" x14ac:dyDescent="0.2">
      <c r="B1293" s="318"/>
      <c r="C1293" s="97" t="s">
        <v>155</v>
      </c>
      <c r="D1293" s="65"/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71"/>
      <c r="P1293" s="336">
        <f>SUM(D1293:O1293)</f>
        <v>0</v>
      </c>
      <c r="Q1293" s="317"/>
      <c r="R1293" s="388"/>
      <c r="S1293" s="389"/>
      <c r="T1293" s="314"/>
    </row>
    <row r="1294" spans="2:20" ht="18.75" customHeight="1" x14ac:dyDescent="0.2">
      <c r="B1294" s="318"/>
      <c r="C1294" s="98" t="s">
        <v>156</v>
      </c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73"/>
      <c r="P1294" s="340">
        <f>SUM(D1294:O1294)</f>
        <v>0</v>
      </c>
      <c r="Q1294" s="317"/>
      <c r="R1294" s="388"/>
      <c r="S1294" s="389"/>
      <c r="T1294" s="314"/>
    </row>
    <row r="1295" spans="2:20" ht="18.75" customHeight="1" x14ac:dyDescent="0.2">
      <c r="B1295" s="318"/>
      <c r="C1295" s="341" t="s">
        <v>157</v>
      </c>
      <c r="D1295" s="342">
        <f t="shared" ref="D1295:O1295" si="101">SUBTOTAL(9,D1274:D1294)</f>
        <v>0</v>
      </c>
      <c r="E1295" s="342">
        <f t="shared" si="101"/>
        <v>0</v>
      </c>
      <c r="F1295" s="342">
        <f t="shared" si="101"/>
        <v>0</v>
      </c>
      <c r="G1295" s="342">
        <f t="shared" si="101"/>
        <v>0</v>
      </c>
      <c r="H1295" s="342">
        <f t="shared" si="101"/>
        <v>0</v>
      </c>
      <c r="I1295" s="342">
        <f t="shared" si="101"/>
        <v>0</v>
      </c>
      <c r="J1295" s="342">
        <f t="shared" si="101"/>
        <v>0</v>
      </c>
      <c r="K1295" s="342">
        <f t="shared" si="101"/>
        <v>0</v>
      </c>
      <c r="L1295" s="342">
        <f t="shared" si="101"/>
        <v>0</v>
      </c>
      <c r="M1295" s="342">
        <f t="shared" si="101"/>
        <v>0</v>
      </c>
      <c r="N1295" s="342">
        <f t="shared" si="101"/>
        <v>0</v>
      </c>
      <c r="O1295" s="343">
        <f t="shared" si="101"/>
        <v>0</v>
      </c>
      <c r="P1295" s="344">
        <f>SUM(D1295:O1295)</f>
        <v>0</v>
      </c>
      <c r="Q1295" s="317"/>
      <c r="R1295" s="150"/>
      <c r="S1295" s="151"/>
      <c r="T1295" s="314"/>
    </row>
    <row r="1296" spans="2:20" ht="6" customHeight="1" x14ac:dyDescent="0.2">
      <c r="B1296" s="318"/>
      <c r="C1296" s="317"/>
      <c r="D1296" s="317"/>
      <c r="E1296" s="317"/>
      <c r="F1296" s="317"/>
      <c r="G1296" s="317"/>
      <c r="H1296" s="317"/>
      <c r="I1296" s="317"/>
      <c r="J1296" s="317"/>
      <c r="K1296" s="317"/>
      <c r="L1296" s="317"/>
      <c r="M1296" s="317"/>
      <c r="N1296" s="317"/>
      <c r="O1296" s="317"/>
      <c r="P1296" s="317"/>
      <c r="Q1296" s="317"/>
      <c r="R1296" s="345"/>
      <c r="S1296" s="345"/>
      <c r="T1296" s="314"/>
    </row>
    <row r="1297" spans="2:24" ht="18.75" customHeight="1" x14ac:dyDescent="0.2">
      <c r="B1297" s="346"/>
      <c r="C1297" s="335" t="s">
        <v>158</v>
      </c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74"/>
      <c r="P1297" s="347">
        <f>SUM(D1297:O1297)</f>
        <v>0</v>
      </c>
      <c r="Q1297" s="317"/>
      <c r="R1297" s="388"/>
      <c r="S1297" s="389"/>
      <c r="T1297" s="314"/>
    </row>
    <row r="1298" spans="2:24" ht="18.75" customHeight="1" x14ac:dyDescent="0.2">
      <c r="B1298" s="346"/>
      <c r="C1298" s="335" t="s">
        <v>159</v>
      </c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9"/>
      <c r="O1298" s="75"/>
      <c r="P1298" s="348">
        <f>SUM(D1298:O1298)</f>
        <v>0</v>
      </c>
      <c r="Q1298" s="317"/>
      <c r="R1298" s="388"/>
      <c r="S1298" s="389"/>
      <c r="T1298" s="314"/>
    </row>
    <row r="1299" spans="2:24" s="334" customFormat="1" ht="18.75" customHeight="1" x14ac:dyDescent="0.2">
      <c r="B1299" s="328"/>
      <c r="C1299" s="317"/>
      <c r="D1299" s="317"/>
      <c r="E1299" s="317"/>
      <c r="F1299" s="317"/>
      <c r="G1299" s="317"/>
      <c r="H1299" s="317"/>
      <c r="I1299" s="317"/>
      <c r="J1299" s="317"/>
      <c r="K1299" s="317"/>
      <c r="L1299" s="317"/>
      <c r="M1299" s="317"/>
      <c r="N1299" s="349" t="s">
        <v>160</v>
      </c>
      <c r="O1299" s="349"/>
      <c r="P1299" s="350">
        <f>ROUND(IF(P1297*P1298=0,0,P1295/P1297*P1298),2)</f>
        <v>0</v>
      </c>
      <c r="Q1299" s="330"/>
      <c r="R1299" s="388"/>
      <c r="S1299" s="389"/>
      <c r="T1299" s="333"/>
    </row>
    <row r="1300" spans="2:24" ht="30" customHeight="1" x14ac:dyDescent="0.2">
      <c r="B1300" s="314"/>
      <c r="C1300" s="317"/>
      <c r="D1300" s="317"/>
      <c r="E1300" s="317"/>
      <c r="F1300" s="317"/>
      <c r="G1300" s="317"/>
      <c r="H1300" s="317"/>
      <c r="I1300" s="317"/>
      <c r="J1300" s="317"/>
      <c r="K1300" s="317"/>
      <c r="L1300" s="317"/>
      <c r="M1300" s="317"/>
      <c r="N1300" s="317"/>
      <c r="O1300" s="317"/>
      <c r="P1300" s="317"/>
      <c r="Q1300" s="317"/>
      <c r="R1300" s="317"/>
      <c r="S1300" s="317"/>
      <c r="T1300" s="314"/>
    </row>
    <row r="1301" spans="2:24" ht="18.75" customHeight="1" x14ac:dyDescent="0.2">
      <c r="B1301" s="318"/>
      <c r="C1301" s="319" t="s">
        <v>124</v>
      </c>
      <c r="D1301" s="382"/>
      <c r="E1301" s="383"/>
      <c r="F1301" s="383"/>
      <c r="G1301" s="383"/>
      <c r="H1301" s="383"/>
      <c r="I1301" s="384"/>
      <c r="J1301" s="317"/>
      <c r="K1301" s="317"/>
      <c r="L1301" s="320"/>
      <c r="M1301" s="317"/>
      <c r="N1301" s="317"/>
      <c r="O1301" s="317"/>
      <c r="P1301" s="321"/>
      <c r="Q1301" s="317"/>
      <c r="R1301" s="321"/>
      <c r="S1301" s="321"/>
      <c r="T1301" s="314"/>
    </row>
    <row r="1302" spans="2:24" ht="18.75" customHeight="1" x14ac:dyDescent="0.2">
      <c r="B1302" s="318"/>
      <c r="C1302" s="322" t="s">
        <v>125</v>
      </c>
      <c r="D1302" s="382"/>
      <c r="E1302" s="383"/>
      <c r="F1302" s="383"/>
      <c r="G1302" s="383"/>
      <c r="H1302" s="383"/>
      <c r="I1302" s="384"/>
      <c r="J1302" s="317"/>
      <c r="K1302" s="320"/>
      <c r="L1302" s="317"/>
      <c r="M1302" s="317"/>
      <c r="N1302" s="317"/>
      <c r="O1302" s="317"/>
      <c r="P1302" s="321"/>
      <c r="Q1302" s="317"/>
      <c r="R1302" s="321"/>
      <c r="S1302" s="321"/>
      <c r="T1302" s="314"/>
    </row>
    <row r="1303" spans="2:24" ht="18.75" customHeight="1" x14ac:dyDescent="0.2">
      <c r="B1303" s="318"/>
      <c r="C1303" s="322" t="s">
        <v>7</v>
      </c>
      <c r="D1303" s="382"/>
      <c r="E1303" s="383"/>
      <c r="F1303" s="383"/>
      <c r="G1303" s="383"/>
      <c r="H1303" s="383"/>
      <c r="I1303" s="384"/>
      <c r="J1303" s="317"/>
      <c r="K1303" s="317"/>
      <c r="L1303" s="320"/>
      <c r="M1303" s="317"/>
      <c r="N1303" s="317"/>
      <c r="O1303" s="317"/>
      <c r="P1303" s="321"/>
      <c r="Q1303" s="317"/>
      <c r="R1303" s="323" t="s">
        <v>126</v>
      </c>
      <c r="S1303" s="324"/>
      <c r="T1303" s="314"/>
    </row>
    <row r="1304" spans="2:24" ht="18.75" customHeight="1" x14ac:dyDescent="0.2">
      <c r="B1304" s="318"/>
      <c r="C1304" s="322" t="s">
        <v>127</v>
      </c>
      <c r="D1304" s="382"/>
      <c r="E1304" s="383"/>
      <c r="F1304" s="383"/>
      <c r="G1304" s="383"/>
      <c r="H1304" s="383"/>
      <c r="I1304" s="384"/>
      <c r="J1304" s="317"/>
      <c r="K1304" s="317"/>
      <c r="L1304" s="320"/>
      <c r="M1304" s="317"/>
      <c r="N1304" s="317"/>
      <c r="O1304" s="317"/>
      <c r="P1304" s="321"/>
      <c r="Q1304" s="317"/>
      <c r="R1304" s="325" t="s">
        <v>130</v>
      </c>
      <c r="S1304" s="63"/>
      <c r="T1304" s="314"/>
    </row>
    <row r="1305" spans="2:24" ht="18.75" customHeight="1" x14ac:dyDescent="0.2">
      <c r="B1305" s="318"/>
      <c r="C1305" s="322" t="s">
        <v>131</v>
      </c>
      <c r="D1305" s="382"/>
      <c r="E1305" s="383"/>
      <c r="F1305" s="383"/>
      <c r="G1305" s="383"/>
      <c r="H1305" s="383"/>
      <c r="I1305" s="384"/>
      <c r="J1305" s="317"/>
      <c r="K1305" s="317"/>
      <c r="L1305" s="320"/>
      <c r="M1305" s="317"/>
      <c r="N1305" s="317"/>
      <c r="O1305" s="317"/>
      <c r="P1305" s="321"/>
      <c r="Q1305" s="317"/>
      <c r="R1305" s="325" t="s">
        <v>132</v>
      </c>
      <c r="S1305" s="63"/>
      <c r="T1305" s="314"/>
    </row>
    <row r="1306" spans="2:24" ht="18.75" customHeight="1" x14ac:dyDescent="0.2">
      <c r="B1306" s="318"/>
      <c r="C1306" s="322" t="s">
        <v>122</v>
      </c>
      <c r="D1306" s="385"/>
      <c r="E1306" s="386"/>
      <c r="F1306" s="386"/>
      <c r="G1306" s="386"/>
      <c r="H1306" s="386"/>
      <c r="I1306" s="387"/>
      <c r="J1306" s="317"/>
      <c r="K1306" s="320"/>
      <c r="L1306" s="317"/>
      <c r="M1306" s="317"/>
      <c r="N1306" s="317"/>
      <c r="O1306" s="317"/>
      <c r="P1306" s="321"/>
      <c r="Q1306" s="317"/>
      <c r="R1306" s="326" t="s">
        <v>133</v>
      </c>
      <c r="S1306" s="63"/>
      <c r="T1306" s="314"/>
    </row>
    <row r="1307" spans="2:24" ht="18.75" customHeight="1" x14ac:dyDescent="0.2">
      <c r="B1307" s="327"/>
      <c r="C1307" s="322" t="s">
        <v>134</v>
      </c>
      <c r="D1307" s="379"/>
      <c r="E1307" s="380"/>
      <c r="F1307" s="380"/>
      <c r="G1307" s="380"/>
      <c r="H1307" s="380"/>
      <c r="I1307" s="381"/>
      <c r="J1307" s="317"/>
      <c r="K1307" s="320"/>
      <c r="L1307" s="317"/>
      <c r="M1307" s="317"/>
      <c r="N1307" s="317"/>
      <c r="O1307" s="317"/>
      <c r="P1307" s="321"/>
      <c r="Q1307" s="317"/>
      <c r="R1307" s="321"/>
      <c r="S1307" s="321"/>
      <c r="T1307" s="314"/>
    </row>
    <row r="1308" spans="2:24" ht="12" customHeight="1" x14ac:dyDescent="0.2">
      <c r="B1308" s="318"/>
      <c r="C1308" s="317"/>
      <c r="D1308" s="317"/>
      <c r="E1308" s="317"/>
      <c r="F1308" s="317"/>
      <c r="G1308" s="317"/>
      <c r="H1308" s="317"/>
      <c r="I1308" s="317"/>
      <c r="J1308" s="317"/>
      <c r="K1308" s="317"/>
      <c r="L1308" s="317"/>
      <c r="M1308" s="317"/>
      <c r="N1308" s="317"/>
      <c r="O1308" s="317"/>
      <c r="P1308" s="317"/>
      <c r="Q1308" s="317"/>
      <c r="R1308" s="317"/>
      <c r="S1308" s="317"/>
      <c r="T1308" s="314"/>
    </row>
    <row r="1309" spans="2:24" s="334" customFormat="1" ht="18.75" customHeight="1" x14ac:dyDescent="0.2">
      <c r="B1309" s="328"/>
      <c r="C1309" s="322" t="s">
        <v>128</v>
      </c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70"/>
      <c r="P1309" s="329" t="s">
        <v>129</v>
      </c>
      <c r="Q1309" s="330"/>
      <c r="R1309" s="331" t="s">
        <v>135</v>
      </c>
      <c r="S1309" s="332"/>
      <c r="T1309" s="333"/>
      <c r="V1309" s="315"/>
      <c r="W1309" s="315"/>
      <c r="X1309" s="315"/>
    </row>
    <row r="1310" spans="2:24" ht="6" customHeight="1" x14ac:dyDescent="0.2">
      <c r="B1310" s="318"/>
      <c r="C1310" s="317"/>
      <c r="D1310" s="317"/>
      <c r="E1310" s="317"/>
      <c r="F1310" s="317"/>
      <c r="G1310" s="317"/>
      <c r="H1310" s="317"/>
      <c r="I1310" s="317"/>
      <c r="J1310" s="317"/>
      <c r="K1310" s="317"/>
      <c r="L1310" s="317"/>
      <c r="M1310" s="317"/>
      <c r="N1310" s="317"/>
      <c r="O1310" s="317"/>
      <c r="P1310" s="317"/>
      <c r="Q1310" s="317"/>
      <c r="R1310" s="317"/>
      <c r="S1310" s="317"/>
      <c r="T1310" s="314"/>
    </row>
    <row r="1311" spans="2:24" ht="18.75" customHeight="1" x14ac:dyDescent="0.2">
      <c r="B1311" s="318"/>
      <c r="C1311" s="335" t="s">
        <v>136</v>
      </c>
      <c r="D1311" s="65"/>
      <c r="E1311" s="65"/>
      <c r="F1311" s="65"/>
      <c r="G1311" s="65"/>
      <c r="H1311" s="65"/>
      <c r="I1311" s="65"/>
      <c r="J1311" s="65"/>
      <c r="K1311" s="65"/>
      <c r="L1311" s="65"/>
      <c r="M1311" s="65"/>
      <c r="N1311" s="65"/>
      <c r="O1311" s="71"/>
      <c r="P1311" s="336">
        <f>SUM(D1311:O1311)</f>
        <v>0</v>
      </c>
      <c r="Q1311" s="317"/>
      <c r="R1311" s="388"/>
      <c r="S1311" s="389"/>
      <c r="T1311" s="314"/>
    </row>
    <row r="1312" spans="2:24" ht="18.75" customHeight="1" x14ac:dyDescent="0.2">
      <c r="B1312" s="318"/>
      <c r="C1312" s="335" t="s">
        <v>137</v>
      </c>
      <c r="D1312" s="110"/>
      <c r="E1312" s="110"/>
      <c r="F1312" s="110"/>
      <c r="G1312" s="110"/>
      <c r="H1312" s="110"/>
      <c r="I1312" s="110"/>
      <c r="J1312" s="110"/>
      <c r="K1312" s="110"/>
      <c r="L1312" s="110"/>
      <c r="M1312" s="110"/>
      <c r="N1312" s="110"/>
      <c r="O1312" s="111"/>
      <c r="P1312" s="336">
        <f>SUM(D1312:O1312)</f>
        <v>0</v>
      </c>
      <c r="Q1312" s="317"/>
      <c r="R1312" s="388"/>
      <c r="S1312" s="389"/>
      <c r="T1312" s="314"/>
    </row>
    <row r="1313" spans="2:20" ht="18.75" customHeight="1" x14ac:dyDescent="0.2">
      <c r="B1313" s="318"/>
      <c r="C1313" s="131" t="s">
        <v>138</v>
      </c>
      <c r="D1313" s="65"/>
      <c r="E1313" s="65"/>
      <c r="F1313" s="65"/>
      <c r="G1313" s="65"/>
      <c r="H1313" s="65"/>
      <c r="I1313" s="65"/>
      <c r="J1313" s="65"/>
      <c r="K1313" s="65"/>
      <c r="L1313" s="65"/>
      <c r="M1313" s="65"/>
      <c r="N1313" s="65"/>
      <c r="O1313" s="71"/>
      <c r="P1313" s="336">
        <f>SUM(D1313:O1313)</f>
        <v>0</v>
      </c>
      <c r="Q1313" s="317"/>
      <c r="R1313" s="388"/>
      <c r="S1313" s="389"/>
      <c r="T1313" s="314"/>
    </row>
    <row r="1314" spans="2:20" ht="18.75" customHeight="1" x14ac:dyDescent="0.2">
      <c r="B1314" s="318"/>
      <c r="C1314" s="92" t="s">
        <v>139</v>
      </c>
      <c r="D1314" s="65"/>
      <c r="E1314" s="65"/>
      <c r="F1314" s="65"/>
      <c r="G1314" s="65"/>
      <c r="H1314" s="65"/>
      <c r="I1314" s="65"/>
      <c r="J1314" s="65"/>
      <c r="K1314" s="65"/>
      <c r="L1314" s="65"/>
      <c r="M1314" s="65"/>
      <c r="N1314" s="65"/>
      <c r="O1314" s="71"/>
      <c r="P1314" s="336">
        <f>SUM(D1314:O1314)</f>
        <v>0</v>
      </c>
      <c r="Q1314" s="317"/>
      <c r="R1314" s="388"/>
      <c r="S1314" s="389"/>
      <c r="T1314" s="314"/>
    </row>
    <row r="1315" spans="2:20" ht="18.75" customHeight="1" x14ac:dyDescent="0.2">
      <c r="B1315" s="318"/>
      <c r="C1315" s="92" t="s">
        <v>140</v>
      </c>
      <c r="D1315" s="65"/>
      <c r="E1315" s="65"/>
      <c r="F1315" s="65"/>
      <c r="G1315" s="65"/>
      <c r="H1315" s="65"/>
      <c r="I1315" s="65"/>
      <c r="J1315" s="65"/>
      <c r="K1315" s="65"/>
      <c r="L1315" s="65"/>
      <c r="M1315" s="65"/>
      <c r="N1315" s="65"/>
      <c r="O1315" s="71"/>
      <c r="P1315" s="336">
        <f>SUM(D1315:O1315)</f>
        <v>0</v>
      </c>
      <c r="Q1315" s="317"/>
      <c r="R1315" s="388"/>
      <c r="S1315" s="389"/>
      <c r="T1315" s="314"/>
    </row>
    <row r="1316" spans="2:20" ht="18.75" customHeight="1" x14ac:dyDescent="0.2">
      <c r="B1316" s="318"/>
      <c r="C1316" s="92" t="s">
        <v>141</v>
      </c>
      <c r="D1316" s="65"/>
      <c r="E1316" s="65"/>
      <c r="F1316" s="65"/>
      <c r="G1316" s="65"/>
      <c r="H1316" s="65"/>
      <c r="I1316" s="65"/>
      <c r="J1316" s="65"/>
      <c r="K1316" s="65"/>
      <c r="L1316" s="65"/>
      <c r="M1316" s="65"/>
      <c r="N1316" s="65"/>
      <c r="O1316" s="71"/>
      <c r="P1316" s="336">
        <f>SUM(D1316:O1316)</f>
        <v>0</v>
      </c>
      <c r="Q1316" s="317"/>
      <c r="R1316" s="388"/>
      <c r="S1316" s="389"/>
      <c r="T1316" s="314"/>
    </row>
    <row r="1317" spans="2:20" ht="18.75" customHeight="1" x14ac:dyDescent="0.2">
      <c r="B1317" s="318"/>
      <c r="C1317" s="92" t="s">
        <v>142</v>
      </c>
      <c r="D1317" s="65"/>
      <c r="E1317" s="65"/>
      <c r="F1317" s="65"/>
      <c r="G1317" s="65"/>
      <c r="H1317" s="65"/>
      <c r="I1317" s="65"/>
      <c r="J1317" s="65"/>
      <c r="K1317" s="65"/>
      <c r="L1317" s="65"/>
      <c r="M1317" s="65"/>
      <c r="N1317" s="65"/>
      <c r="O1317" s="71"/>
      <c r="P1317" s="336">
        <f>SUM(D1317:O1317)</f>
        <v>0</v>
      </c>
      <c r="Q1317" s="317"/>
      <c r="R1317" s="388"/>
      <c r="S1317" s="389"/>
      <c r="T1317" s="314"/>
    </row>
    <row r="1318" spans="2:20" ht="18.75" customHeight="1" x14ac:dyDescent="0.2">
      <c r="B1318" s="318"/>
      <c r="C1318" s="92" t="s">
        <v>143</v>
      </c>
      <c r="D1318" s="65"/>
      <c r="E1318" s="65"/>
      <c r="F1318" s="65"/>
      <c r="G1318" s="65"/>
      <c r="H1318" s="65"/>
      <c r="I1318" s="65"/>
      <c r="J1318" s="65"/>
      <c r="K1318" s="65"/>
      <c r="L1318" s="65"/>
      <c r="M1318" s="65"/>
      <c r="N1318" s="65"/>
      <c r="O1318" s="71"/>
      <c r="P1318" s="336">
        <f>SUM(D1318:O1318)</f>
        <v>0</v>
      </c>
      <c r="Q1318" s="317"/>
      <c r="R1318" s="388"/>
      <c r="S1318" s="389"/>
      <c r="T1318" s="314"/>
    </row>
    <row r="1319" spans="2:20" ht="18.75" customHeight="1" x14ac:dyDescent="0.2">
      <c r="B1319" s="318"/>
      <c r="C1319" s="92" t="s">
        <v>144</v>
      </c>
      <c r="D1319" s="65"/>
      <c r="E1319" s="65"/>
      <c r="F1319" s="65"/>
      <c r="G1319" s="65"/>
      <c r="H1319" s="65"/>
      <c r="I1319" s="65"/>
      <c r="J1319" s="65"/>
      <c r="K1319" s="65"/>
      <c r="L1319" s="65"/>
      <c r="M1319" s="65"/>
      <c r="N1319" s="65"/>
      <c r="O1319" s="71"/>
      <c r="P1319" s="336">
        <f>SUM(D1319:O1319)</f>
        <v>0</v>
      </c>
      <c r="Q1319" s="317"/>
      <c r="R1319" s="388"/>
      <c r="S1319" s="389"/>
      <c r="T1319" s="314"/>
    </row>
    <row r="1320" spans="2:20" ht="18.75" customHeight="1" x14ac:dyDescent="0.2">
      <c r="B1320" s="318"/>
      <c r="C1320" s="92" t="s">
        <v>145</v>
      </c>
      <c r="D1320" s="65"/>
      <c r="E1320" s="65"/>
      <c r="F1320" s="65"/>
      <c r="G1320" s="65"/>
      <c r="H1320" s="65"/>
      <c r="I1320" s="65"/>
      <c r="J1320" s="65"/>
      <c r="K1320" s="65"/>
      <c r="L1320" s="65"/>
      <c r="M1320" s="65"/>
      <c r="N1320" s="65"/>
      <c r="O1320" s="71"/>
      <c r="P1320" s="336">
        <f>SUM(D1320:O1320)</f>
        <v>0</v>
      </c>
      <c r="Q1320" s="317"/>
      <c r="R1320" s="388"/>
      <c r="S1320" s="389"/>
      <c r="T1320" s="314"/>
    </row>
    <row r="1321" spans="2:20" ht="18.75" customHeight="1" x14ac:dyDescent="0.2">
      <c r="B1321" s="318"/>
      <c r="C1321" s="322" t="s">
        <v>146</v>
      </c>
      <c r="D1321" s="337">
        <f t="shared" ref="D1321:O1321" si="102">SUBTOTAL(9,D1311:D1320)</f>
        <v>0</v>
      </c>
      <c r="E1321" s="337">
        <f t="shared" si="102"/>
        <v>0</v>
      </c>
      <c r="F1321" s="337">
        <f t="shared" si="102"/>
        <v>0</v>
      </c>
      <c r="G1321" s="337">
        <f t="shared" si="102"/>
        <v>0</v>
      </c>
      <c r="H1321" s="337">
        <f t="shared" si="102"/>
        <v>0</v>
      </c>
      <c r="I1321" s="337">
        <f t="shared" si="102"/>
        <v>0</v>
      </c>
      <c r="J1321" s="337">
        <f t="shared" si="102"/>
        <v>0</v>
      </c>
      <c r="K1321" s="337">
        <f t="shared" si="102"/>
        <v>0</v>
      </c>
      <c r="L1321" s="337">
        <f t="shared" si="102"/>
        <v>0</v>
      </c>
      <c r="M1321" s="337">
        <f t="shared" si="102"/>
        <v>0</v>
      </c>
      <c r="N1321" s="337">
        <f t="shared" si="102"/>
        <v>0</v>
      </c>
      <c r="O1321" s="338">
        <f t="shared" si="102"/>
        <v>0</v>
      </c>
      <c r="P1321" s="336">
        <f>SUM(D1321:O1321)</f>
        <v>0</v>
      </c>
      <c r="Q1321" s="317"/>
      <c r="R1321" s="388"/>
      <c r="S1321" s="389"/>
      <c r="T1321" s="314"/>
    </row>
    <row r="1322" spans="2:20" ht="18.75" customHeight="1" x14ac:dyDescent="0.2">
      <c r="B1322" s="318"/>
      <c r="C1322" s="339" t="s">
        <v>147</v>
      </c>
      <c r="D1322" s="66"/>
      <c r="E1322" s="66"/>
      <c r="F1322" s="66"/>
      <c r="G1322" s="66"/>
      <c r="H1322" s="66"/>
      <c r="I1322" s="66"/>
      <c r="J1322" s="66"/>
      <c r="K1322" s="66"/>
      <c r="L1322" s="66"/>
      <c r="M1322" s="66"/>
      <c r="N1322" s="66"/>
      <c r="O1322" s="72"/>
      <c r="P1322" s="336">
        <f>SUM(D1322:O1322)</f>
        <v>0</v>
      </c>
      <c r="Q1322" s="317"/>
      <c r="R1322" s="388"/>
      <c r="S1322" s="389"/>
      <c r="T1322" s="314"/>
    </row>
    <row r="1323" spans="2:20" ht="18.75" customHeight="1" x14ac:dyDescent="0.2">
      <c r="B1323" s="318"/>
      <c r="C1323" s="339" t="s">
        <v>148</v>
      </c>
      <c r="D1323" s="66"/>
      <c r="E1323" s="66"/>
      <c r="F1323" s="66"/>
      <c r="G1323" s="66"/>
      <c r="H1323" s="66"/>
      <c r="I1323" s="66"/>
      <c r="J1323" s="66"/>
      <c r="K1323" s="66"/>
      <c r="L1323" s="66"/>
      <c r="M1323" s="66"/>
      <c r="N1323" s="66"/>
      <c r="O1323" s="72"/>
      <c r="P1323" s="336">
        <f>SUM(D1323:O1323)</f>
        <v>0</v>
      </c>
      <c r="Q1323" s="317"/>
      <c r="R1323" s="388"/>
      <c r="S1323" s="389"/>
      <c r="T1323" s="314"/>
    </row>
    <row r="1324" spans="2:20" ht="18.75" customHeight="1" x14ac:dyDescent="0.2">
      <c r="B1324" s="318"/>
      <c r="C1324" s="322" t="s">
        <v>149</v>
      </c>
      <c r="D1324" s="337">
        <f t="shared" ref="D1324:O1324" si="103">SUBTOTAL(9,D1322:D1323)</f>
        <v>0</v>
      </c>
      <c r="E1324" s="337">
        <f t="shared" si="103"/>
        <v>0</v>
      </c>
      <c r="F1324" s="337">
        <f t="shared" si="103"/>
        <v>0</v>
      </c>
      <c r="G1324" s="337">
        <f t="shared" si="103"/>
        <v>0</v>
      </c>
      <c r="H1324" s="337">
        <f t="shared" si="103"/>
        <v>0</v>
      </c>
      <c r="I1324" s="337">
        <f t="shared" si="103"/>
        <v>0</v>
      </c>
      <c r="J1324" s="337">
        <f t="shared" si="103"/>
        <v>0</v>
      </c>
      <c r="K1324" s="337">
        <f t="shared" si="103"/>
        <v>0</v>
      </c>
      <c r="L1324" s="337">
        <f t="shared" si="103"/>
        <v>0</v>
      </c>
      <c r="M1324" s="337">
        <f t="shared" si="103"/>
        <v>0</v>
      </c>
      <c r="N1324" s="337">
        <f t="shared" si="103"/>
        <v>0</v>
      </c>
      <c r="O1324" s="338">
        <f t="shared" si="103"/>
        <v>0</v>
      </c>
      <c r="P1324" s="336">
        <f>SUM(D1324:O1324)</f>
        <v>0</v>
      </c>
      <c r="Q1324" s="317"/>
      <c r="R1324" s="388"/>
      <c r="S1324" s="389"/>
      <c r="T1324" s="314"/>
    </row>
    <row r="1325" spans="2:20" ht="18.75" customHeight="1" x14ac:dyDescent="0.2">
      <c r="B1325" s="318"/>
      <c r="C1325" s="339" t="s">
        <v>150</v>
      </c>
      <c r="D1325" s="66"/>
      <c r="E1325" s="66"/>
      <c r="F1325" s="66"/>
      <c r="G1325" s="66"/>
      <c r="H1325" s="66"/>
      <c r="I1325" s="66"/>
      <c r="J1325" s="66"/>
      <c r="K1325" s="66"/>
      <c r="L1325" s="66"/>
      <c r="M1325" s="66"/>
      <c r="N1325" s="66"/>
      <c r="O1325" s="72"/>
      <c r="P1325" s="336">
        <f>SUM(D1325:O1325)</f>
        <v>0</v>
      </c>
      <c r="Q1325" s="317"/>
      <c r="R1325" s="388"/>
      <c r="S1325" s="389"/>
      <c r="T1325" s="314"/>
    </row>
    <row r="1326" spans="2:20" ht="18.75" customHeight="1" x14ac:dyDescent="0.2">
      <c r="B1326" s="318"/>
      <c r="C1326" s="339" t="s">
        <v>151</v>
      </c>
      <c r="D1326" s="66"/>
      <c r="E1326" s="66"/>
      <c r="F1326" s="66"/>
      <c r="G1326" s="66"/>
      <c r="H1326" s="66"/>
      <c r="I1326" s="66"/>
      <c r="J1326" s="66"/>
      <c r="K1326" s="66"/>
      <c r="L1326" s="66"/>
      <c r="M1326" s="66"/>
      <c r="N1326" s="66"/>
      <c r="O1326" s="72"/>
      <c r="P1326" s="336">
        <f>SUM(D1326:O1326)</f>
        <v>0</v>
      </c>
      <c r="Q1326" s="317"/>
      <c r="R1326" s="388"/>
      <c r="S1326" s="389"/>
      <c r="T1326" s="314"/>
    </row>
    <row r="1327" spans="2:20" ht="18.75" customHeight="1" x14ac:dyDescent="0.2">
      <c r="B1327" s="318"/>
      <c r="C1327" s="339" t="s">
        <v>152</v>
      </c>
      <c r="D1327" s="66"/>
      <c r="E1327" s="66"/>
      <c r="F1327" s="66"/>
      <c r="G1327" s="66"/>
      <c r="H1327" s="66"/>
      <c r="I1327" s="66"/>
      <c r="J1327" s="66"/>
      <c r="K1327" s="66"/>
      <c r="L1327" s="66"/>
      <c r="M1327" s="66"/>
      <c r="N1327" s="66"/>
      <c r="O1327" s="72"/>
      <c r="P1327" s="336">
        <f>SUM(D1327:O1327)</f>
        <v>0</v>
      </c>
      <c r="Q1327" s="317"/>
      <c r="R1327" s="388"/>
      <c r="S1327" s="389"/>
      <c r="T1327" s="314"/>
    </row>
    <row r="1328" spans="2:20" ht="18.75" customHeight="1" x14ac:dyDescent="0.2">
      <c r="B1328" s="318"/>
      <c r="C1328" s="339" t="s">
        <v>153</v>
      </c>
      <c r="D1328" s="66"/>
      <c r="E1328" s="66"/>
      <c r="F1328" s="66"/>
      <c r="G1328" s="66"/>
      <c r="H1328" s="66"/>
      <c r="I1328" s="66"/>
      <c r="J1328" s="66"/>
      <c r="K1328" s="66"/>
      <c r="L1328" s="66"/>
      <c r="M1328" s="66"/>
      <c r="N1328" s="66"/>
      <c r="O1328" s="72"/>
      <c r="P1328" s="336">
        <f>SUM(D1328:O1328)</f>
        <v>0</v>
      </c>
      <c r="Q1328" s="317"/>
      <c r="R1328" s="388"/>
      <c r="S1328" s="389"/>
      <c r="T1328" s="314"/>
    </row>
    <row r="1329" spans="2:20" ht="18.75" customHeight="1" x14ac:dyDescent="0.2">
      <c r="B1329" s="318"/>
      <c r="C1329" s="335" t="s">
        <v>154</v>
      </c>
      <c r="D1329" s="65"/>
      <c r="E1329" s="65"/>
      <c r="F1329" s="65"/>
      <c r="G1329" s="65"/>
      <c r="H1329" s="65"/>
      <c r="I1329" s="65"/>
      <c r="J1329" s="65"/>
      <c r="K1329" s="65"/>
      <c r="L1329" s="65"/>
      <c r="M1329" s="65"/>
      <c r="N1329" s="65"/>
      <c r="O1329" s="71"/>
      <c r="P1329" s="336">
        <f>SUM(D1329:O1329)</f>
        <v>0</v>
      </c>
      <c r="Q1329" s="317"/>
      <c r="R1329" s="388"/>
      <c r="S1329" s="389"/>
      <c r="T1329" s="314"/>
    </row>
    <row r="1330" spans="2:20" ht="18.75" customHeight="1" x14ac:dyDescent="0.2">
      <c r="B1330" s="318"/>
      <c r="C1330" s="97" t="s">
        <v>155</v>
      </c>
      <c r="D1330" s="65"/>
      <c r="E1330" s="65"/>
      <c r="F1330" s="65"/>
      <c r="G1330" s="65"/>
      <c r="H1330" s="65"/>
      <c r="I1330" s="65"/>
      <c r="J1330" s="65"/>
      <c r="K1330" s="65"/>
      <c r="L1330" s="65"/>
      <c r="M1330" s="65"/>
      <c r="N1330" s="65"/>
      <c r="O1330" s="71"/>
      <c r="P1330" s="336">
        <f>SUM(D1330:O1330)</f>
        <v>0</v>
      </c>
      <c r="Q1330" s="317"/>
      <c r="R1330" s="388"/>
      <c r="S1330" s="389"/>
      <c r="T1330" s="314"/>
    </row>
    <row r="1331" spans="2:20" ht="18.75" customHeight="1" x14ac:dyDescent="0.2">
      <c r="B1331" s="318"/>
      <c r="C1331" s="98" t="s">
        <v>156</v>
      </c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73"/>
      <c r="P1331" s="340">
        <f>SUM(D1331:O1331)</f>
        <v>0</v>
      </c>
      <c r="Q1331" s="317"/>
      <c r="R1331" s="388"/>
      <c r="S1331" s="389"/>
      <c r="T1331" s="314"/>
    </row>
    <row r="1332" spans="2:20" ht="18.75" customHeight="1" x14ac:dyDescent="0.2">
      <c r="B1332" s="318"/>
      <c r="C1332" s="341" t="s">
        <v>157</v>
      </c>
      <c r="D1332" s="342">
        <f t="shared" ref="D1332:O1332" si="104">SUBTOTAL(9,D1311:D1331)</f>
        <v>0</v>
      </c>
      <c r="E1332" s="342">
        <f t="shared" si="104"/>
        <v>0</v>
      </c>
      <c r="F1332" s="342">
        <f t="shared" si="104"/>
        <v>0</v>
      </c>
      <c r="G1332" s="342">
        <f t="shared" si="104"/>
        <v>0</v>
      </c>
      <c r="H1332" s="342">
        <f t="shared" si="104"/>
        <v>0</v>
      </c>
      <c r="I1332" s="342">
        <f t="shared" si="104"/>
        <v>0</v>
      </c>
      <c r="J1332" s="342">
        <f t="shared" si="104"/>
        <v>0</v>
      </c>
      <c r="K1332" s="342">
        <f t="shared" si="104"/>
        <v>0</v>
      </c>
      <c r="L1332" s="342">
        <f t="shared" si="104"/>
        <v>0</v>
      </c>
      <c r="M1332" s="342">
        <f t="shared" si="104"/>
        <v>0</v>
      </c>
      <c r="N1332" s="342">
        <f t="shared" si="104"/>
        <v>0</v>
      </c>
      <c r="O1332" s="343">
        <f t="shared" si="104"/>
        <v>0</v>
      </c>
      <c r="P1332" s="344">
        <f>SUM(D1332:O1332)</f>
        <v>0</v>
      </c>
      <c r="Q1332" s="317"/>
      <c r="R1332" s="150"/>
      <c r="S1332" s="151"/>
      <c r="T1332" s="314"/>
    </row>
    <row r="1333" spans="2:20" ht="6" customHeight="1" x14ac:dyDescent="0.2">
      <c r="B1333" s="318"/>
      <c r="C1333" s="317"/>
      <c r="D1333" s="317"/>
      <c r="E1333" s="317"/>
      <c r="F1333" s="317"/>
      <c r="G1333" s="317"/>
      <c r="H1333" s="317"/>
      <c r="I1333" s="317"/>
      <c r="J1333" s="317"/>
      <c r="K1333" s="317"/>
      <c r="L1333" s="317"/>
      <c r="M1333" s="317"/>
      <c r="N1333" s="317"/>
      <c r="O1333" s="317"/>
      <c r="P1333" s="317"/>
      <c r="Q1333" s="317"/>
      <c r="R1333" s="345"/>
      <c r="S1333" s="345"/>
      <c r="T1333" s="314"/>
    </row>
    <row r="1334" spans="2:20" ht="18.75" customHeight="1" x14ac:dyDescent="0.2">
      <c r="B1334" s="346"/>
      <c r="C1334" s="335" t="s">
        <v>158</v>
      </c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74"/>
      <c r="P1334" s="347">
        <f>SUM(D1334:O1334)</f>
        <v>0</v>
      </c>
      <c r="Q1334" s="317"/>
      <c r="R1334" s="388"/>
      <c r="S1334" s="389"/>
      <c r="T1334" s="314"/>
    </row>
    <row r="1335" spans="2:20" ht="18.75" customHeight="1" x14ac:dyDescent="0.2">
      <c r="B1335" s="346"/>
      <c r="C1335" s="335" t="s">
        <v>159</v>
      </c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9"/>
      <c r="O1335" s="75"/>
      <c r="P1335" s="348">
        <f>SUM(D1335:O1335)</f>
        <v>0</v>
      </c>
      <c r="Q1335" s="317"/>
      <c r="R1335" s="388"/>
      <c r="S1335" s="389"/>
      <c r="T1335" s="314"/>
    </row>
    <row r="1336" spans="2:20" s="334" customFormat="1" ht="18.75" customHeight="1" x14ac:dyDescent="0.2">
      <c r="B1336" s="328"/>
      <c r="C1336" s="317"/>
      <c r="D1336" s="317"/>
      <c r="E1336" s="317"/>
      <c r="F1336" s="317"/>
      <c r="G1336" s="317"/>
      <c r="H1336" s="317"/>
      <c r="I1336" s="317"/>
      <c r="J1336" s="317"/>
      <c r="K1336" s="317"/>
      <c r="L1336" s="317"/>
      <c r="M1336" s="317"/>
      <c r="N1336" s="349" t="s">
        <v>160</v>
      </c>
      <c r="O1336" s="349"/>
      <c r="P1336" s="350">
        <f>ROUND(IF(P1334*P1335=0,0,P1332/P1334*P1335),2)</f>
        <v>0</v>
      </c>
      <c r="Q1336" s="330"/>
      <c r="R1336" s="388"/>
      <c r="S1336" s="389"/>
      <c r="T1336" s="333"/>
    </row>
    <row r="1337" spans="2:20" ht="30" customHeight="1" x14ac:dyDescent="0.2">
      <c r="B1337" s="314"/>
      <c r="C1337" s="317"/>
      <c r="D1337" s="317"/>
      <c r="E1337" s="317"/>
      <c r="F1337" s="317"/>
      <c r="G1337" s="317"/>
      <c r="H1337" s="317"/>
      <c r="I1337" s="317"/>
      <c r="J1337" s="317"/>
      <c r="K1337" s="317"/>
      <c r="L1337" s="317"/>
      <c r="M1337" s="317"/>
      <c r="N1337" s="317"/>
      <c r="O1337" s="317"/>
      <c r="P1337" s="317"/>
      <c r="Q1337" s="317"/>
      <c r="R1337" s="317"/>
      <c r="S1337" s="317"/>
      <c r="T1337" s="314"/>
    </row>
    <row r="1338" spans="2:20" ht="18.75" customHeight="1" x14ac:dyDescent="0.2">
      <c r="B1338" s="318"/>
      <c r="C1338" s="319" t="s">
        <v>124</v>
      </c>
      <c r="D1338" s="382"/>
      <c r="E1338" s="383"/>
      <c r="F1338" s="383"/>
      <c r="G1338" s="383"/>
      <c r="H1338" s="383"/>
      <c r="I1338" s="384"/>
      <c r="J1338" s="317"/>
      <c r="K1338" s="317"/>
      <c r="L1338" s="320"/>
      <c r="M1338" s="317"/>
      <c r="N1338" s="317"/>
      <c r="O1338" s="317"/>
      <c r="P1338" s="321"/>
      <c r="Q1338" s="317"/>
      <c r="R1338" s="321"/>
      <c r="S1338" s="321"/>
      <c r="T1338" s="314"/>
    </row>
    <row r="1339" spans="2:20" ht="18.75" customHeight="1" x14ac:dyDescent="0.2">
      <c r="B1339" s="318"/>
      <c r="C1339" s="322" t="s">
        <v>125</v>
      </c>
      <c r="D1339" s="382"/>
      <c r="E1339" s="383"/>
      <c r="F1339" s="383"/>
      <c r="G1339" s="383"/>
      <c r="H1339" s="383"/>
      <c r="I1339" s="384"/>
      <c r="J1339" s="317"/>
      <c r="K1339" s="320"/>
      <c r="L1339" s="317"/>
      <c r="M1339" s="317"/>
      <c r="N1339" s="317"/>
      <c r="O1339" s="317"/>
      <c r="P1339" s="321"/>
      <c r="Q1339" s="317"/>
      <c r="R1339" s="321"/>
      <c r="S1339" s="321"/>
      <c r="T1339" s="314"/>
    </row>
    <row r="1340" spans="2:20" ht="18.75" customHeight="1" x14ac:dyDescent="0.2">
      <c r="B1340" s="318"/>
      <c r="C1340" s="322" t="s">
        <v>7</v>
      </c>
      <c r="D1340" s="382"/>
      <c r="E1340" s="383"/>
      <c r="F1340" s="383"/>
      <c r="G1340" s="383"/>
      <c r="H1340" s="383"/>
      <c r="I1340" s="384"/>
      <c r="J1340" s="317"/>
      <c r="K1340" s="317"/>
      <c r="L1340" s="320"/>
      <c r="M1340" s="317"/>
      <c r="N1340" s="317"/>
      <c r="O1340" s="317"/>
      <c r="P1340" s="321"/>
      <c r="Q1340" s="317"/>
      <c r="R1340" s="323" t="s">
        <v>126</v>
      </c>
      <c r="S1340" s="324"/>
      <c r="T1340" s="314"/>
    </row>
    <row r="1341" spans="2:20" ht="18.75" customHeight="1" x14ac:dyDescent="0.2">
      <c r="B1341" s="318"/>
      <c r="C1341" s="322" t="s">
        <v>127</v>
      </c>
      <c r="D1341" s="382"/>
      <c r="E1341" s="383"/>
      <c r="F1341" s="383"/>
      <c r="G1341" s="383"/>
      <c r="H1341" s="383"/>
      <c r="I1341" s="384"/>
      <c r="J1341" s="317"/>
      <c r="K1341" s="317"/>
      <c r="L1341" s="320"/>
      <c r="M1341" s="317"/>
      <c r="N1341" s="317"/>
      <c r="O1341" s="317"/>
      <c r="P1341" s="321"/>
      <c r="Q1341" s="317"/>
      <c r="R1341" s="325" t="s">
        <v>130</v>
      </c>
      <c r="S1341" s="63"/>
      <c r="T1341" s="314"/>
    </row>
    <row r="1342" spans="2:20" ht="18.75" customHeight="1" x14ac:dyDescent="0.2">
      <c r="B1342" s="318"/>
      <c r="C1342" s="322" t="s">
        <v>131</v>
      </c>
      <c r="D1342" s="382"/>
      <c r="E1342" s="383"/>
      <c r="F1342" s="383"/>
      <c r="G1342" s="383"/>
      <c r="H1342" s="383"/>
      <c r="I1342" s="384"/>
      <c r="J1342" s="317"/>
      <c r="K1342" s="317"/>
      <c r="L1342" s="320"/>
      <c r="M1342" s="317"/>
      <c r="N1342" s="317"/>
      <c r="O1342" s="317"/>
      <c r="P1342" s="321"/>
      <c r="Q1342" s="317"/>
      <c r="R1342" s="325" t="s">
        <v>132</v>
      </c>
      <c r="S1342" s="63"/>
      <c r="T1342" s="314"/>
    </row>
    <row r="1343" spans="2:20" ht="18.75" customHeight="1" x14ac:dyDescent="0.2">
      <c r="B1343" s="318"/>
      <c r="C1343" s="322" t="s">
        <v>122</v>
      </c>
      <c r="D1343" s="385"/>
      <c r="E1343" s="386"/>
      <c r="F1343" s="386"/>
      <c r="G1343" s="386"/>
      <c r="H1343" s="386"/>
      <c r="I1343" s="387"/>
      <c r="J1343" s="317"/>
      <c r="K1343" s="320"/>
      <c r="L1343" s="317"/>
      <c r="M1343" s="317"/>
      <c r="N1343" s="317"/>
      <c r="O1343" s="317"/>
      <c r="P1343" s="321"/>
      <c r="Q1343" s="317"/>
      <c r="R1343" s="326" t="s">
        <v>133</v>
      </c>
      <c r="S1343" s="63"/>
      <c r="T1343" s="314"/>
    </row>
    <row r="1344" spans="2:20" ht="18.75" customHeight="1" x14ac:dyDescent="0.2">
      <c r="B1344" s="327"/>
      <c r="C1344" s="322" t="s">
        <v>134</v>
      </c>
      <c r="D1344" s="379"/>
      <c r="E1344" s="380"/>
      <c r="F1344" s="380"/>
      <c r="G1344" s="380"/>
      <c r="H1344" s="380"/>
      <c r="I1344" s="381"/>
      <c r="J1344" s="317"/>
      <c r="K1344" s="320"/>
      <c r="L1344" s="317"/>
      <c r="M1344" s="317"/>
      <c r="N1344" s="317"/>
      <c r="O1344" s="317"/>
      <c r="P1344" s="321"/>
      <c r="Q1344" s="317"/>
      <c r="R1344" s="321"/>
      <c r="S1344" s="321"/>
      <c r="T1344" s="314"/>
    </row>
    <row r="1345" spans="2:24" ht="12" customHeight="1" x14ac:dyDescent="0.2">
      <c r="B1345" s="318"/>
      <c r="C1345" s="317"/>
      <c r="D1345" s="317"/>
      <c r="E1345" s="317"/>
      <c r="F1345" s="317"/>
      <c r="G1345" s="317"/>
      <c r="H1345" s="317"/>
      <c r="I1345" s="317"/>
      <c r="J1345" s="317"/>
      <c r="K1345" s="317"/>
      <c r="L1345" s="317"/>
      <c r="M1345" s="317"/>
      <c r="N1345" s="317"/>
      <c r="O1345" s="317"/>
      <c r="P1345" s="317"/>
      <c r="Q1345" s="317"/>
      <c r="R1345" s="317"/>
      <c r="S1345" s="317"/>
      <c r="T1345" s="314"/>
    </row>
    <row r="1346" spans="2:24" s="334" customFormat="1" ht="18.75" customHeight="1" x14ac:dyDescent="0.2">
      <c r="B1346" s="328"/>
      <c r="C1346" s="322" t="s">
        <v>128</v>
      </c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70"/>
      <c r="P1346" s="329" t="s">
        <v>129</v>
      </c>
      <c r="Q1346" s="330"/>
      <c r="R1346" s="331" t="s">
        <v>135</v>
      </c>
      <c r="S1346" s="332"/>
      <c r="T1346" s="333"/>
      <c r="V1346" s="315"/>
      <c r="W1346" s="315"/>
      <c r="X1346" s="315"/>
    </row>
    <row r="1347" spans="2:24" ht="6" customHeight="1" x14ac:dyDescent="0.2">
      <c r="B1347" s="318"/>
      <c r="C1347" s="317"/>
      <c r="D1347" s="317"/>
      <c r="E1347" s="317"/>
      <c r="F1347" s="317"/>
      <c r="G1347" s="317"/>
      <c r="H1347" s="317"/>
      <c r="I1347" s="317"/>
      <c r="J1347" s="317"/>
      <c r="K1347" s="317"/>
      <c r="L1347" s="317"/>
      <c r="M1347" s="317"/>
      <c r="N1347" s="317"/>
      <c r="O1347" s="317"/>
      <c r="P1347" s="317"/>
      <c r="Q1347" s="317"/>
      <c r="R1347" s="317"/>
      <c r="S1347" s="317"/>
      <c r="T1347" s="314"/>
    </row>
    <row r="1348" spans="2:24" ht="18.75" customHeight="1" x14ac:dyDescent="0.2">
      <c r="B1348" s="318"/>
      <c r="C1348" s="335" t="s">
        <v>136</v>
      </c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71"/>
      <c r="P1348" s="336">
        <f>SUM(D1348:O1348)</f>
        <v>0</v>
      </c>
      <c r="Q1348" s="317"/>
      <c r="R1348" s="388"/>
      <c r="S1348" s="389"/>
      <c r="T1348" s="314"/>
    </row>
    <row r="1349" spans="2:24" ht="18.75" customHeight="1" x14ac:dyDescent="0.2">
      <c r="B1349" s="318"/>
      <c r="C1349" s="335" t="s">
        <v>137</v>
      </c>
      <c r="D1349" s="110"/>
      <c r="E1349" s="110"/>
      <c r="F1349" s="110"/>
      <c r="G1349" s="110"/>
      <c r="H1349" s="110"/>
      <c r="I1349" s="110"/>
      <c r="J1349" s="110"/>
      <c r="K1349" s="110"/>
      <c r="L1349" s="110"/>
      <c r="M1349" s="110"/>
      <c r="N1349" s="110"/>
      <c r="O1349" s="111"/>
      <c r="P1349" s="336">
        <f>SUM(D1349:O1349)</f>
        <v>0</v>
      </c>
      <c r="Q1349" s="317"/>
      <c r="R1349" s="388"/>
      <c r="S1349" s="389"/>
      <c r="T1349" s="314"/>
    </row>
    <row r="1350" spans="2:24" ht="18.75" customHeight="1" x14ac:dyDescent="0.2">
      <c r="B1350" s="318"/>
      <c r="C1350" s="131" t="s">
        <v>138</v>
      </c>
      <c r="D1350" s="65"/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71"/>
      <c r="P1350" s="336">
        <f>SUM(D1350:O1350)</f>
        <v>0</v>
      </c>
      <c r="Q1350" s="317"/>
      <c r="R1350" s="388"/>
      <c r="S1350" s="389"/>
      <c r="T1350" s="314"/>
    </row>
    <row r="1351" spans="2:24" ht="18.75" customHeight="1" x14ac:dyDescent="0.2">
      <c r="B1351" s="318"/>
      <c r="C1351" s="92" t="s">
        <v>139</v>
      </c>
      <c r="D1351" s="65"/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71"/>
      <c r="P1351" s="336">
        <f>SUM(D1351:O1351)</f>
        <v>0</v>
      </c>
      <c r="Q1351" s="317"/>
      <c r="R1351" s="388"/>
      <c r="S1351" s="389"/>
      <c r="T1351" s="314"/>
    </row>
    <row r="1352" spans="2:24" ht="18.75" customHeight="1" x14ac:dyDescent="0.2">
      <c r="B1352" s="318"/>
      <c r="C1352" s="92" t="s">
        <v>140</v>
      </c>
      <c r="D1352" s="65"/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71"/>
      <c r="P1352" s="336">
        <f>SUM(D1352:O1352)</f>
        <v>0</v>
      </c>
      <c r="Q1352" s="317"/>
      <c r="R1352" s="388"/>
      <c r="S1352" s="389"/>
      <c r="T1352" s="314"/>
    </row>
    <row r="1353" spans="2:24" ht="18.75" customHeight="1" x14ac:dyDescent="0.2">
      <c r="B1353" s="318"/>
      <c r="C1353" s="92" t="s">
        <v>141</v>
      </c>
      <c r="D1353" s="65"/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71"/>
      <c r="P1353" s="336">
        <f>SUM(D1353:O1353)</f>
        <v>0</v>
      </c>
      <c r="Q1353" s="317"/>
      <c r="R1353" s="388"/>
      <c r="S1353" s="389"/>
      <c r="T1353" s="314"/>
    </row>
    <row r="1354" spans="2:24" ht="18.75" customHeight="1" x14ac:dyDescent="0.2">
      <c r="B1354" s="318"/>
      <c r="C1354" s="92" t="s">
        <v>142</v>
      </c>
      <c r="D1354" s="65"/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71"/>
      <c r="P1354" s="336">
        <f>SUM(D1354:O1354)</f>
        <v>0</v>
      </c>
      <c r="Q1354" s="317"/>
      <c r="R1354" s="388"/>
      <c r="S1354" s="389"/>
      <c r="T1354" s="314"/>
    </row>
    <row r="1355" spans="2:24" ht="18.75" customHeight="1" x14ac:dyDescent="0.2">
      <c r="B1355" s="318"/>
      <c r="C1355" s="92" t="s">
        <v>143</v>
      </c>
      <c r="D1355" s="65"/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71"/>
      <c r="P1355" s="336">
        <f>SUM(D1355:O1355)</f>
        <v>0</v>
      </c>
      <c r="Q1355" s="317"/>
      <c r="R1355" s="388"/>
      <c r="S1355" s="389"/>
      <c r="T1355" s="314"/>
    </row>
    <row r="1356" spans="2:24" ht="18.75" customHeight="1" x14ac:dyDescent="0.2">
      <c r="B1356" s="318"/>
      <c r="C1356" s="92" t="s">
        <v>144</v>
      </c>
      <c r="D1356" s="65"/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71"/>
      <c r="P1356" s="336">
        <f>SUM(D1356:O1356)</f>
        <v>0</v>
      </c>
      <c r="Q1356" s="317"/>
      <c r="R1356" s="388"/>
      <c r="S1356" s="389"/>
      <c r="T1356" s="314"/>
    </row>
    <row r="1357" spans="2:24" ht="18.75" customHeight="1" x14ac:dyDescent="0.2">
      <c r="B1357" s="318"/>
      <c r="C1357" s="92" t="s">
        <v>145</v>
      </c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71"/>
      <c r="P1357" s="336">
        <f>SUM(D1357:O1357)</f>
        <v>0</v>
      </c>
      <c r="Q1357" s="317"/>
      <c r="R1357" s="388"/>
      <c r="S1357" s="389"/>
      <c r="T1357" s="314"/>
    </row>
    <row r="1358" spans="2:24" ht="18.75" customHeight="1" x14ac:dyDescent="0.2">
      <c r="B1358" s="318"/>
      <c r="C1358" s="322" t="s">
        <v>146</v>
      </c>
      <c r="D1358" s="337">
        <f t="shared" ref="D1358:O1358" si="105">SUBTOTAL(9,D1348:D1357)</f>
        <v>0</v>
      </c>
      <c r="E1358" s="337">
        <f t="shared" si="105"/>
        <v>0</v>
      </c>
      <c r="F1358" s="337">
        <f t="shared" si="105"/>
        <v>0</v>
      </c>
      <c r="G1358" s="337">
        <f t="shared" si="105"/>
        <v>0</v>
      </c>
      <c r="H1358" s="337">
        <f t="shared" si="105"/>
        <v>0</v>
      </c>
      <c r="I1358" s="337">
        <f t="shared" si="105"/>
        <v>0</v>
      </c>
      <c r="J1358" s="337">
        <f t="shared" si="105"/>
        <v>0</v>
      </c>
      <c r="K1358" s="337">
        <f t="shared" si="105"/>
        <v>0</v>
      </c>
      <c r="L1358" s="337">
        <f t="shared" si="105"/>
        <v>0</v>
      </c>
      <c r="M1358" s="337">
        <f t="shared" si="105"/>
        <v>0</v>
      </c>
      <c r="N1358" s="337">
        <f t="shared" si="105"/>
        <v>0</v>
      </c>
      <c r="O1358" s="338">
        <f t="shared" si="105"/>
        <v>0</v>
      </c>
      <c r="P1358" s="336">
        <f>SUM(D1358:O1358)</f>
        <v>0</v>
      </c>
      <c r="Q1358" s="317"/>
      <c r="R1358" s="388"/>
      <c r="S1358" s="389"/>
      <c r="T1358" s="314"/>
    </row>
    <row r="1359" spans="2:24" ht="18.75" customHeight="1" x14ac:dyDescent="0.2">
      <c r="B1359" s="318"/>
      <c r="C1359" s="339" t="s">
        <v>147</v>
      </c>
      <c r="D1359" s="66"/>
      <c r="E1359" s="66"/>
      <c r="F1359" s="66"/>
      <c r="G1359" s="66"/>
      <c r="H1359" s="66"/>
      <c r="I1359" s="66"/>
      <c r="J1359" s="66"/>
      <c r="K1359" s="66"/>
      <c r="L1359" s="66"/>
      <c r="M1359" s="66"/>
      <c r="N1359" s="66"/>
      <c r="O1359" s="72"/>
      <c r="P1359" s="336">
        <f>SUM(D1359:O1359)</f>
        <v>0</v>
      </c>
      <c r="Q1359" s="317"/>
      <c r="R1359" s="388"/>
      <c r="S1359" s="389"/>
      <c r="T1359" s="314"/>
    </row>
    <row r="1360" spans="2:24" ht="18.75" customHeight="1" x14ac:dyDescent="0.2">
      <c r="B1360" s="318"/>
      <c r="C1360" s="339" t="s">
        <v>148</v>
      </c>
      <c r="D1360" s="66"/>
      <c r="E1360" s="66"/>
      <c r="F1360" s="66"/>
      <c r="G1360" s="66"/>
      <c r="H1360" s="66"/>
      <c r="I1360" s="66"/>
      <c r="J1360" s="66"/>
      <c r="K1360" s="66"/>
      <c r="L1360" s="66"/>
      <c r="M1360" s="66"/>
      <c r="N1360" s="66"/>
      <c r="O1360" s="72"/>
      <c r="P1360" s="336">
        <f>SUM(D1360:O1360)</f>
        <v>0</v>
      </c>
      <c r="Q1360" s="317"/>
      <c r="R1360" s="388"/>
      <c r="S1360" s="389"/>
      <c r="T1360" s="314"/>
    </row>
    <row r="1361" spans="2:20" ht="18.75" customHeight="1" x14ac:dyDescent="0.2">
      <c r="B1361" s="318"/>
      <c r="C1361" s="322" t="s">
        <v>149</v>
      </c>
      <c r="D1361" s="337">
        <f t="shared" ref="D1361:O1361" si="106">SUBTOTAL(9,D1359:D1360)</f>
        <v>0</v>
      </c>
      <c r="E1361" s="337">
        <f t="shared" si="106"/>
        <v>0</v>
      </c>
      <c r="F1361" s="337">
        <f t="shared" si="106"/>
        <v>0</v>
      </c>
      <c r="G1361" s="337">
        <f t="shared" si="106"/>
        <v>0</v>
      </c>
      <c r="H1361" s="337">
        <f t="shared" si="106"/>
        <v>0</v>
      </c>
      <c r="I1361" s="337">
        <f t="shared" si="106"/>
        <v>0</v>
      </c>
      <c r="J1361" s="337">
        <f t="shared" si="106"/>
        <v>0</v>
      </c>
      <c r="K1361" s="337">
        <f t="shared" si="106"/>
        <v>0</v>
      </c>
      <c r="L1361" s="337">
        <f t="shared" si="106"/>
        <v>0</v>
      </c>
      <c r="M1361" s="337">
        <f t="shared" si="106"/>
        <v>0</v>
      </c>
      <c r="N1361" s="337">
        <f t="shared" si="106"/>
        <v>0</v>
      </c>
      <c r="O1361" s="338">
        <f t="shared" si="106"/>
        <v>0</v>
      </c>
      <c r="P1361" s="336">
        <f>SUM(D1361:O1361)</f>
        <v>0</v>
      </c>
      <c r="Q1361" s="317"/>
      <c r="R1361" s="388"/>
      <c r="S1361" s="389"/>
      <c r="T1361" s="314"/>
    </row>
    <row r="1362" spans="2:20" ht="18.75" customHeight="1" x14ac:dyDescent="0.2">
      <c r="B1362" s="318"/>
      <c r="C1362" s="339" t="s">
        <v>150</v>
      </c>
      <c r="D1362" s="66"/>
      <c r="E1362" s="66"/>
      <c r="F1362" s="66"/>
      <c r="G1362" s="66"/>
      <c r="H1362" s="66"/>
      <c r="I1362" s="66"/>
      <c r="J1362" s="66"/>
      <c r="K1362" s="66"/>
      <c r="L1362" s="66"/>
      <c r="M1362" s="66"/>
      <c r="N1362" s="66"/>
      <c r="O1362" s="72"/>
      <c r="P1362" s="336">
        <f>SUM(D1362:O1362)</f>
        <v>0</v>
      </c>
      <c r="Q1362" s="317"/>
      <c r="R1362" s="388"/>
      <c r="S1362" s="389"/>
      <c r="T1362" s="314"/>
    </row>
    <row r="1363" spans="2:20" ht="18.75" customHeight="1" x14ac:dyDescent="0.2">
      <c r="B1363" s="318"/>
      <c r="C1363" s="339" t="s">
        <v>151</v>
      </c>
      <c r="D1363" s="66"/>
      <c r="E1363" s="66"/>
      <c r="F1363" s="66"/>
      <c r="G1363" s="66"/>
      <c r="H1363" s="66"/>
      <c r="I1363" s="66"/>
      <c r="J1363" s="66"/>
      <c r="K1363" s="66"/>
      <c r="L1363" s="66"/>
      <c r="M1363" s="66"/>
      <c r="N1363" s="66"/>
      <c r="O1363" s="72"/>
      <c r="P1363" s="336">
        <f>SUM(D1363:O1363)</f>
        <v>0</v>
      </c>
      <c r="Q1363" s="317"/>
      <c r="R1363" s="388"/>
      <c r="S1363" s="389"/>
      <c r="T1363" s="314"/>
    </row>
    <row r="1364" spans="2:20" ht="18.75" customHeight="1" x14ac:dyDescent="0.2">
      <c r="B1364" s="318"/>
      <c r="C1364" s="339" t="s">
        <v>152</v>
      </c>
      <c r="D1364" s="66"/>
      <c r="E1364" s="66"/>
      <c r="F1364" s="66"/>
      <c r="G1364" s="66"/>
      <c r="H1364" s="66"/>
      <c r="I1364" s="66"/>
      <c r="J1364" s="66"/>
      <c r="K1364" s="66"/>
      <c r="L1364" s="66"/>
      <c r="M1364" s="66"/>
      <c r="N1364" s="66"/>
      <c r="O1364" s="72"/>
      <c r="P1364" s="336">
        <f>SUM(D1364:O1364)</f>
        <v>0</v>
      </c>
      <c r="Q1364" s="317"/>
      <c r="R1364" s="388"/>
      <c r="S1364" s="389"/>
      <c r="T1364" s="314"/>
    </row>
    <row r="1365" spans="2:20" ht="18.75" customHeight="1" x14ac:dyDescent="0.2">
      <c r="B1365" s="318"/>
      <c r="C1365" s="339" t="s">
        <v>153</v>
      </c>
      <c r="D1365" s="66"/>
      <c r="E1365" s="66"/>
      <c r="F1365" s="66"/>
      <c r="G1365" s="66"/>
      <c r="H1365" s="66"/>
      <c r="I1365" s="66"/>
      <c r="J1365" s="66"/>
      <c r="K1365" s="66"/>
      <c r="L1365" s="66"/>
      <c r="M1365" s="66"/>
      <c r="N1365" s="66"/>
      <c r="O1365" s="72"/>
      <c r="P1365" s="336">
        <f>SUM(D1365:O1365)</f>
        <v>0</v>
      </c>
      <c r="Q1365" s="317"/>
      <c r="R1365" s="388"/>
      <c r="S1365" s="389"/>
      <c r="T1365" s="314"/>
    </row>
    <row r="1366" spans="2:20" ht="18.75" customHeight="1" x14ac:dyDescent="0.2">
      <c r="B1366" s="318"/>
      <c r="C1366" s="335" t="s">
        <v>154</v>
      </c>
      <c r="D1366" s="65"/>
      <c r="E1366" s="65"/>
      <c r="F1366" s="65"/>
      <c r="G1366" s="65"/>
      <c r="H1366" s="65"/>
      <c r="I1366" s="65"/>
      <c r="J1366" s="65"/>
      <c r="K1366" s="65"/>
      <c r="L1366" s="65"/>
      <c r="M1366" s="65"/>
      <c r="N1366" s="65"/>
      <c r="O1366" s="71"/>
      <c r="P1366" s="336">
        <f>SUM(D1366:O1366)</f>
        <v>0</v>
      </c>
      <c r="Q1366" s="317"/>
      <c r="R1366" s="388"/>
      <c r="S1366" s="389"/>
      <c r="T1366" s="314"/>
    </row>
    <row r="1367" spans="2:20" ht="18.75" customHeight="1" x14ac:dyDescent="0.2">
      <c r="B1367" s="318"/>
      <c r="C1367" s="97" t="s">
        <v>155</v>
      </c>
      <c r="D1367" s="65"/>
      <c r="E1367" s="65"/>
      <c r="F1367" s="65"/>
      <c r="G1367" s="65"/>
      <c r="H1367" s="65"/>
      <c r="I1367" s="65"/>
      <c r="J1367" s="65"/>
      <c r="K1367" s="65"/>
      <c r="L1367" s="65"/>
      <c r="M1367" s="65"/>
      <c r="N1367" s="65"/>
      <c r="O1367" s="71"/>
      <c r="P1367" s="336">
        <f>SUM(D1367:O1367)</f>
        <v>0</v>
      </c>
      <c r="Q1367" s="317"/>
      <c r="R1367" s="388"/>
      <c r="S1367" s="389"/>
      <c r="T1367" s="314"/>
    </row>
    <row r="1368" spans="2:20" ht="18.75" customHeight="1" x14ac:dyDescent="0.2">
      <c r="B1368" s="318"/>
      <c r="C1368" s="98" t="s">
        <v>156</v>
      </c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73"/>
      <c r="P1368" s="340">
        <f>SUM(D1368:O1368)</f>
        <v>0</v>
      </c>
      <c r="Q1368" s="317"/>
      <c r="R1368" s="388"/>
      <c r="S1368" s="389"/>
      <c r="T1368" s="314"/>
    </row>
    <row r="1369" spans="2:20" ht="18.75" customHeight="1" x14ac:dyDescent="0.2">
      <c r="B1369" s="318"/>
      <c r="C1369" s="341" t="s">
        <v>157</v>
      </c>
      <c r="D1369" s="342">
        <f t="shared" ref="D1369:O1369" si="107">SUBTOTAL(9,D1348:D1368)</f>
        <v>0</v>
      </c>
      <c r="E1369" s="342">
        <f t="shared" si="107"/>
        <v>0</v>
      </c>
      <c r="F1369" s="342">
        <f t="shared" si="107"/>
        <v>0</v>
      </c>
      <c r="G1369" s="342">
        <f t="shared" si="107"/>
        <v>0</v>
      </c>
      <c r="H1369" s="342">
        <f t="shared" si="107"/>
        <v>0</v>
      </c>
      <c r="I1369" s="342">
        <f t="shared" si="107"/>
        <v>0</v>
      </c>
      <c r="J1369" s="342">
        <f t="shared" si="107"/>
        <v>0</v>
      </c>
      <c r="K1369" s="342">
        <f t="shared" si="107"/>
        <v>0</v>
      </c>
      <c r="L1369" s="342">
        <f t="shared" si="107"/>
        <v>0</v>
      </c>
      <c r="M1369" s="342">
        <f t="shared" si="107"/>
        <v>0</v>
      </c>
      <c r="N1369" s="342">
        <f t="shared" si="107"/>
        <v>0</v>
      </c>
      <c r="O1369" s="343">
        <f t="shared" si="107"/>
        <v>0</v>
      </c>
      <c r="P1369" s="344">
        <f>SUM(D1369:O1369)</f>
        <v>0</v>
      </c>
      <c r="Q1369" s="317"/>
      <c r="R1369" s="150"/>
      <c r="S1369" s="151"/>
      <c r="T1369" s="314"/>
    </row>
    <row r="1370" spans="2:20" ht="6" customHeight="1" x14ac:dyDescent="0.2">
      <c r="B1370" s="318"/>
      <c r="C1370" s="317"/>
      <c r="D1370" s="317"/>
      <c r="E1370" s="317"/>
      <c r="F1370" s="317"/>
      <c r="G1370" s="317"/>
      <c r="H1370" s="317"/>
      <c r="I1370" s="317"/>
      <c r="J1370" s="317"/>
      <c r="K1370" s="317"/>
      <c r="L1370" s="317"/>
      <c r="M1370" s="317"/>
      <c r="N1370" s="317"/>
      <c r="O1370" s="317"/>
      <c r="P1370" s="317"/>
      <c r="Q1370" s="317"/>
      <c r="R1370" s="345"/>
      <c r="S1370" s="345"/>
      <c r="T1370" s="314"/>
    </row>
    <row r="1371" spans="2:20" ht="18.75" customHeight="1" x14ac:dyDescent="0.2">
      <c r="B1371" s="346"/>
      <c r="C1371" s="335" t="s">
        <v>158</v>
      </c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74"/>
      <c r="P1371" s="347">
        <f>SUM(D1371:O1371)</f>
        <v>0</v>
      </c>
      <c r="Q1371" s="317"/>
      <c r="R1371" s="388"/>
      <c r="S1371" s="389"/>
      <c r="T1371" s="314"/>
    </row>
    <row r="1372" spans="2:20" ht="18.75" customHeight="1" x14ac:dyDescent="0.2">
      <c r="B1372" s="346"/>
      <c r="C1372" s="335" t="s">
        <v>159</v>
      </c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9"/>
      <c r="O1372" s="75"/>
      <c r="P1372" s="348">
        <f>SUM(D1372:O1372)</f>
        <v>0</v>
      </c>
      <c r="Q1372" s="317"/>
      <c r="R1372" s="388"/>
      <c r="S1372" s="389"/>
      <c r="T1372" s="314"/>
    </row>
    <row r="1373" spans="2:20" s="334" customFormat="1" ht="18.75" customHeight="1" x14ac:dyDescent="0.2">
      <c r="B1373" s="328"/>
      <c r="C1373" s="317"/>
      <c r="D1373" s="317"/>
      <c r="E1373" s="317"/>
      <c r="F1373" s="317"/>
      <c r="G1373" s="317"/>
      <c r="H1373" s="317"/>
      <c r="I1373" s="317"/>
      <c r="J1373" s="317"/>
      <c r="K1373" s="317"/>
      <c r="L1373" s="317"/>
      <c r="M1373" s="317"/>
      <c r="N1373" s="349" t="s">
        <v>160</v>
      </c>
      <c r="O1373" s="349"/>
      <c r="P1373" s="350">
        <f>ROUND(IF(P1371*P1372=0,0,P1369/P1371*P1372),2)</f>
        <v>0</v>
      </c>
      <c r="Q1373" s="330"/>
      <c r="R1373" s="388"/>
      <c r="S1373" s="389"/>
      <c r="T1373" s="333"/>
    </row>
    <row r="1374" spans="2:20" ht="30" customHeight="1" x14ac:dyDescent="0.2">
      <c r="B1374" s="314"/>
      <c r="C1374" s="317"/>
      <c r="D1374" s="317"/>
      <c r="E1374" s="317"/>
      <c r="F1374" s="317"/>
      <c r="G1374" s="317"/>
      <c r="H1374" s="317"/>
      <c r="I1374" s="317"/>
      <c r="J1374" s="317"/>
      <c r="K1374" s="317"/>
      <c r="L1374" s="317"/>
      <c r="M1374" s="317"/>
      <c r="N1374" s="317"/>
      <c r="O1374" s="317"/>
      <c r="P1374" s="317"/>
      <c r="Q1374" s="317"/>
      <c r="R1374" s="317"/>
      <c r="S1374" s="317"/>
      <c r="T1374" s="314"/>
    </row>
    <row r="1375" spans="2:20" ht="18.75" customHeight="1" x14ac:dyDescent="0.2">
      <c r="B1375" s="318"/>
      <c r="C1375" s="319" t="s">
        <v>124</v>
      </c>
      <c r="D1375" s="382"/>
      <c r="E1375" s="383"/>
      <c r="F1375" s="383"/>
      <c r="G1375" s="383"/>
      <c r="H1375" s="383"/>
      <c r="I1375" s="384"/>
      <c r="J1375" s="317"/>
      <c r="K1375" s="317"/>
      <c r="L1375" s="320"/>
      <c r="M1375" s="317"/>
      <c r="N1375" s="317"/>
      <c r="O1375" s="317"/>
      <c r="P1375" s="321"/>
      <c r="Q1375" s="317"/>
      <c r="R1375" s="321"/>
      <c r="S1375" s="321"/>
      <c r="T1375" s="314"/>
    </row>
    <row r="1376" spans="2:20" ht="18.75" customHeight="1" x14ac:dyDescent="0.2">
      <c r="B1376" s="318"/>
      <c r="C1376" s="322" t="s">
        <v>125</v>
      </c>
      <c r="D1376" s="382"/>
      <c r="E1376" s="383"/>
      <c r="F1376" s="383"/>
      <c r="G1376" s="383"/>
      <c r="H1376" s="383"/>
      <c r="I1376" s="384"/>
      <c r="J1376" s="317"/>
      <c r="K1376" s="320"/>
      <c r="L1376" s="317"/>
      <c r="M1376" s="317"/>
      <c r="N1376" s="317"/>
      <c r="O1376" s="317"/>
      <c r="P1376" s="321"/>
      <c r="Q1376" s="317"/>
      <c r="R1376" s="321"/>
      <c r="S1376" s="321"/>
      <c r="T1376" s="314"/>
    </row>
    <row r="1377" spans="2:24" ht="18.75" customHeight="1" x14ac:dyDescent="0.2">
      <c r="B1377" s="318"/>
      <c r="C1377" s="322" t="s">
        <v>7</v>
      </c>
      <c r="D1377" s="382"/>
      <c r="E1377" s="383"/>
      <c r="F1377" s="383"/>
      <c r="G1377" s="383"/>
      <c r="H1377" s="383"/>
      <c r="I1377" s="384"/>
      <c r="J1377" s="317"/>
      <c r="K1377" s="317"/>
      <c r="L1377" s="320"/>
      <c r="M1377" s="317"/>
      <c r="N1377" s="317"/>
      <c r="O1377" s="317"/>
      <c r="P1377" s="321"/>
      <c r="Q1377" s="317"/>
      <c r="R1377" s="323" t="s">
        <v>126</v>
      </c>
      <c r="S1377" s="324"/>
      <c r="T1377" s="314"/>
    </row>
    <row r="1378" spans="2:24" ht="18.75" customHeight="1" x14ac:dyDescent="0.2">
      <c r="B1378" s="318"/>
      <c r="C1378" s="322" t="s">
        <v>127</v>
      </c>
      <c r="D1378" s="382"/>
      <c r="E1378" s="383"/>
      <c r="F1378" s="383"/>
      <c r="G1378" s="383"/>
      <c r="H1378" s="383"/>
      <c r="I1378" s="384"/>
      <c r="J1378" s="317"/>
      <c r="K1378" s="317"/>
      <c r="L1378" s="320"/>
      <c r="M1378" s="317"/>
      <c r="N1378" s="317"/>
      <c r="O1378" s="317"/>
      <c r="P1378" s="321"/>
      <c r="Q1378" s="317"/>
      <c r="R1378" s="325" t="s">
        <v>130</v>
      </c>
      <c r="S1378" s="63"/>
      <c r="T1378" s="314"/>
    </row>
    <row r="1379" spans="2:24" ht="18.75" customHeight="1" x14ac:dyDescent="0.2">
      <c r="B1379" s="318"/>
      <c r="C1379" s="322" t="s">
        <v>131</v>
      </c>
      <c r="D1379" s="382"/>
      <c r="E1379" s="383"/>
      <c r="F1379" s="383"/>
      <c r="G1379" s="383"/>
      <c r="H1379" s="383"/>
      <c r="I1379" s="384"/>
      <c r="J1379" s="317"/>
      <c r="K1379" s="317"/>
      <c r="L1379" s="320"/>
      <c r="M1379" s="317"/>
      <c r="N1379" s="317"/>
      <c r="O1379" s="317"/>
      <c r="P1379" s="321"/>
      <c r="Q1379" s="317"/>
      <c r="R1379" s="325" t="s">
        <v>132</v>
      </c>
      <c r="S1379" s="63"/>
      <c r="T1379" s="314"/>
    </row>
    <row r="1380" spans="2:24" ht="18.75" customHeight="1" x14ac:dyDescent="0.2">
      <c r="B1380" s="318"/>
      <c r="C1380" s="322" t="s">
        <v>122</v>
      </c>
      <c r="D1380" s="385"/>
      <c r="E1380" s="386"/>
      <c r="F1380" s="386"/>
      <c r="G1380" s="386"/>
      <c r="H1380" s="386"/>
      <c r="I1380" s="387"/>
      <c r="J1380" s="317"/>
      <c r="K1380" s="320"/>
      <c r="L1380" s="317"/>
      <c r="M1380" s="317"/>
      <c r="N1380" s="317"/>
      <c r="O1380" s="317"/>
      <c r="P1380" s="321"/>
      <c r="Q1380" s="317"/>
      <c r="R1380" s="326" t="s">
        <v>133</v>
      </c>
      <c r="S1380" s="63"/>
      <c r="T1380" s="314"/>
    </row>
    <row r="1381" spans="2:24" ht="18.75" customHeight="1" x14ac:dyDescent="0.2">
      <c r="B1381" s="327"/>
      <c r="C1381" s="322" t="s">
        <v>134</v>
      </c>
      <c r="D1381" s="379"/>
      <c r="E1381" s="380"/>
      <c r="F1381" s="380"/>
      <c r="G1381" s="380"/>
      <c r="H1381" s="380"/>
      <c r="I1381" s="381"/>
      <c r="J1381" s="317"/>
      <c r="K1381" s="320"/>
      <c r="L1381" s="317"/>
      <c r="M1381" s="317"/>
      <c r="N1381" s="317"/>
      <c r="O1381" s="317"/>
      <c r="P1381" s="321"/>
      <c r="Q1381" s="317"/>
      <c r="R1381" s="321"/>
      <c r="S1381" s="321"/>
      <c r="T1381" s="314"/>
    </row>
    <row r="1382" spans="2:24" ht="12" customHeight="1" x14ac:dyDescent="0.2">
      <c r="B1382" s="318"/>
      <c r="C1382" s="317"/>
      <c r="D1382" s="317"/>
      <c r="E1382" s="317"/>
      <c r="F1382" s="317"/>
      <c r="G1382" s="317"/>
      <c r="H1382" s="317"/>
      <c r="I1382" s="317"/>
      <c r="J1382" s="317"/>
      <c r="K1382" s="317"/>
      <c r="L1382" s="317"/>
      <c r="M1382" s="317"/>
      <c r="N1382" s="317"/>
      <c r="O1382" s="317"/>
      <c r="P1382" s="317"/>
      <c r="Q1382" s="317"/>
      <c r="R1382" s="317"/>
      <c r="S1382" s="317"/>
      <c r="T1382" s="314"/>
    </row>
    <row r="1383" spans="2:24" s="334" customFormat="1" ht="18.75" customHeight="1" x14ac:dyDescent="0.2">
      <c r="B1383" s="328"/>
      <c r="C1383" s="322" t="s">
        <v>128</v>
      </c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70"/>
      <c r="P1383" s="329" t="s">
        <v>129</v>
      </c>
      <c r="Q1383" s="330"/>
      <c r="R1383" s="331" t="s">
        <v>135</v>
      </c>
      <c r="S1383" s="332"/>
      <c r="T1383" s="333"/>
      <c r="V1383" s="315"/>
      <c r="W1383" s="315"/>
      <c r="X1383" s="315"/>
    </row>
    <row r="1384" spans="2:24" ht="6" customHeight="1" x14ac:dyDescent="0.2">
      <c r="B1384" s="318"/>
      <c r="C1384" s="317"/>
      <c r="D1384" s="317"/>
      <c r="E1384" s="317"/>
      <c r="F1384" s="317"/>
      <c r="G1384" s="317"/>
      <c r="H1384" s="317"/>
      <c r="I1384" s="317"/>
      <c r="J1384" s="317"/>
      <c r="K1384" s="317"/>
      <c r="L1384" s="317"/>
      <c r="M1384" s="317"/>
      <c r="N1384" s="317"/>
      <c r="O1384" s="317"/>
      <c r="P1384" s="317"/>
      <c r="Q1384" s="317"/>
      <c r="R1384" s="317"/>
      <c r="S1384" s="317"/>
      <c r="T1384" s="314"/>
    </row>
    <row r="1385" spans="2:24" ht="18.75" customHeight="1" x14ac:dyDescent="0.2">
      <c r="B1385" s="318"/>
      <c r="C1385" s="335" t="s">
        <v>136</v>
      </c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71"/>
      <c r="P1385" s="336">
        <f>SUM(D1385:O1385)</f>
        <v>0</v>
      </c>
      <c r="Q1385" s="317"/>
      <c r="R1385" s="388"/>
      <c r="S1385" s="389"/>
      <c r="T1385" s="314"/>
    </row>
    <row r="1386" spans="2:24" ht="18.75" customHeight="1" x14ac:dyDescent="0.2">
      <c r="B1386" s="318"/>
      <c r="C1386" s="335" t="s">
        <v>137</v>
      </c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1"/>
      <c r="P1386" s="336">
        <f>SUM(D1386:O1386)</f>
        <v>0</v>
      </c>
      <c r="Q1386" s="317"/>
      <c r="R1386" s="388"/>
      <c r="S1386" s="389"/>
      <c r="T1386" s="314"/>
    </row>
    <row r="1387" spans="2:24" ht="18.75" customHeight="1" x14ac:dyDescent="0.2">
      <c r="B1387" s="318"/>
      <c r="C1387" s="131" t="s">
        <v>138</v>
      </c>
      <c r="D1387" s="65"/>
      <c r="E1387" s="65"/>
      <c r="F1387" s="65"/>
      <c r="G1387" s="65"/>
      <c r="H1387" s="65"/>
      <c r="I1387" s="65"/>
      <c r="J1387" s="65"/>
      <c r="K1387" s="65"/>
      <c r="L1387" s="65"/>
      <c r="M1387" s="65"/>
      <c r="N1387" s="65"/>
      <c r="O1387" s="71"/>
      <c r="P1387" s="336">
        <f>SUM(D1387:O1387)</f>
        <v>0</v>
      </c>
      <c r="Q1387" s="317"/>
      <c r="R1387" s="388"/>
      <c r="S1387" s="389"/>
      <c r="T1387" s="314"/>
    </row>
    <row r="1388" spans="2:24" ht="18.75" customHeight="1" x14ac:dyDescent="0.2">
      <c r="B1388" s="318"/>
      <c r="C1388" s="92" t="s">
        <v>139</v>
      </c>
      <c r="D1388" s="65"/>
      <c r="E1388" s="65"/>
      <c r="F1388" s="65"/>
      <c r="G1388" s="65"/>
      <c r="H1388" s="65"/>
      <c r="I1388" s="65"/>
      <c r="J1388" s="65"/>
      <c r="K1388" s="65"/>
      <c r="L1388" s="65"/>
      <c r="M1388" s="65"/>
      <c r="N1388" s="65"/>
      <c r="O1388" s="71"/>
      <c r="P1388" s="336">
        <f>SUM(D1388:O1388)</f>
        <v>0</v>
      </c>
      <c r="Q1388" s="317"/>
      <c r="R1388" s="388"/>
      <c r="S1388" s="389"/>
      <c r="T1388" s="314"/>
    </row>
    <row r="1389" spans="2:24" ht="18.75" customHeight="1" x14ac:dyDescent="0.2">
      <c r="B1389" s="318"/>
      <c r="C1389" s="92" t="s">
        <v>140</v>
      </c>
      <c r="D1389" s="65"/>
      <c r="E1389" s="65"/>
      <c r="F1389" s="65"/>
      <c r="G1389" s="65"/>
      <c r="H1389" s="65"/>
      <c r="I1389" s="65"/>
      <c r="J1389" s="65"/>
      <c r="K1389" s="65"/>
      <c r="L1389" s="65"/>
      <c r="M1389" s="65"/>
      <c r="N1389" s="65"/>
      <c r="O1389" s="71"/>
      <c r="P1389" s="336">
        <f>SUM(D1389:O1389)</f>
        <v>0</v>
      </c>
      <c r="Q1389" s="317"/>
      <c r="R1389" s="388"/>
      <c r="S1389" s="389"/>
      <c r="T1389" s="314"/>
    </row>
    <row r="1390" spans="2:24" ht="18.75" customHeight="1" x14ac:dyDescent="0.2">
      <c r="B1390" s="318"/>
      <c r="C1390" s="92" t="s">
        <v>141</v>
      </c>
      <c r="D1390" s="65"/>
      <c r="E1390" s="65"/>
      <c r="F1390" s="65"/>
      <c r="G1390" s="65"/>
      <c r="H1390" s="65"/>
      <c r="I1390" s="65"/>
      <c r="J1390" s="65"/>
      <c r="K1390" s="65"/>
      <c r="L1390" s="65"/>
      <c r="M1390" s="65"/>
      <c r="N1390" s="65"/>
      <c r="O1390" s="71"/>
      <c r="P1390" s="336">
        <f>SUM(D1390:O1390)</f>
        <v>0</v>
      </c>
      <c r="Q1390" s="317"/>
      <c r="R1390" s="388"/>
      <c r="S1390" s="389"/>
      <c r="T1390" s="314"/>
    </row>
    <row r="1391" spans="2:24" ht="18.75" customHeight="1" x14ac:dyDescent="0.2">
      <c r="B1391" s="318"/>
      <c r="C1391" s="92" t="s">
        <v>142</v>
      </c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71"/>
      <c r="P1391" s="336">
        <f>SUM(D1391:O1391)</f>
        <v>0</v>
      </c>
      <c r="Q1391" s="317"/>
      <c r="R1391" s="388"/>
      <c r="S1391" s="389"/>
      <c r="T1391" s="314"/>
    </row>
    <row r="1392" spans="2:24" ht="18.75" customHeight="1" x14ac:dyDescent="0.2">
      <c r="B1392" s="318"/>
      <c r="C1392" s="92" t="s">
        <v>143</v>
      </c>
      <c r="D1392" s="65"/>
      <c r="E1392" s="65"/>
      <c r="F1392" s="65"/>
      <c r="G1392" s="65"/>
      <c r="H1392" s="65"/>
      <c r="I1392" s="65"/>
      <c r="J1392" s="65"/>
      <c r="K1392" s="65"/>
      <c r="L1392" s="65"/>
      <c r="M1392" s="65"/>
      <c r="N1392" s="65"/>
      <c r="O1392" s="71"/>
      <c r="P1392" s="336">
        <f>SUM(D1392:O1392)</f>
        <v>0</v>
      </c>
      <c r="Q1392" s="317"/>
      <c r="R1392" s="388"/>
      <c r="S1392" s="389"/>
      <c r="T1392" s="314"/>
    </row>
    <row r="1393" spans="2:20" ht="18.75" customHeight="1" x14ac:dyDescent="0.2">
      <c r="B1393" s="318"/>
      <c r="C1393" s="92" t="s">
        <v>144</v>
      </c>
      <c r="D1393" s="65"/>
      <c r="E1393" s="65"/>
      <c r="F1393" s="65"/>
      <c r="G1393" s="65"/>
      <c r="H1393" s="65"/>
      <c r="I1393" s="65"/>
      <c r="J1393" s="65"/>
      <c r="K1393" s="65"/>
      <c r="L1393" s="65"/>
      <c r="M1393" s="65"/>
      <c r="N1393" s="65"/>
      <c r="O1393" s="71"/>
      <c r="P1393" s="336">
        <f>SUM(D1393:O1393)</f>
        <v>0</v>
      </c>
      <c r="Q1393" s="317"/>
      <c r="R1393" s="388"/>
      <c r="S1393" s="389"/>
      <c r="T1393" s="314"/>
    </row>
    <row r="1394" spans="2:20" ht="18.75" customHeight="1" x14ac:dyDescent="0.2">
      <c r="B1394" s="318"/>
      <c r="C1394" s="92" t="s">
        <v>145</v>
      </c>
      <c r="D1394" s="65"/>
      <c r="E1394" s="65"/>
      <c r="F1394" s="65"/>
      <c r="G1394" s="65"/>
      <c r="H1394" s="65"/>
      <c r="I1394" s="65"/>
      <c r="J1394" s="65"/>
      <c r="K1394" s="65"/>
      <c r="L1394" s="65"/>
      <c r="M1394" s="65"/>
      <c r="N1394" s="65"/>
      <c r="O1394" s="71"/>
      <c r="P1394" s="336">
        <f>SUM(D1394:O1394)</f>
        <v>0</v>
      </c>
      <c r="Q1394" s="317"/>
      <c r="R1394" s="388"/>
      <c r="S1394" s="389"/>
      <c r="T1394" s="314"/>
    </row>
    <row r="1395" spans="2:20" ht="18.75" customHeight="1" x14ac:dyDescent="0.2">
      <c r="B1395" s="318"/>
      <c r="C1395" s="322" t="s">
        <v>146</v>
      </c>
      <c r="D1395" s="337">
        <f t="shared" ref="D1395:O1395" si="108">SUBTOTAL(9,D1385:D1394)</f>
        <v>0</v>
      </c>
      <c r="E1395" s="337">
        <f t="shared" si="108"/>
        <v>0</v>
      </c>
      <c r="F1395" s="337">
        <f t="shared" si="108"/>
        <v>0</v>
      </c>
      <c r="G1395" s="337">
        <f t="shared" si="108"/>
        <v>0</v>
      </c>
      <c r="H1395" s="337">
        <f t="shared" si="108"/>
        <v>0</v>
      </c>
      <c r="I1395" s="337">
        <f t="shared" si="108"/>
        <v>0</v>
      </c>
      <c r="J1395" s="337">
        <f t="shared" si="108"/>
        <v>0</v>
      </c>
      <c r="K1395" s="337">
        <f t="shared" si="108"/>
        <v>0</v>
      </c>
      <c r="L1395" s="337">
        <f t="shared" si="108"/>
        <v>0</v>
      </c>
      <c r="M1395" s="337">
        <f t="shared" si="108"/>
        <v>0</v>
      </c>
      <c r="N1395" s="337">
        <f t="shared" si="108"/>
        <v>0</v>
      </c>
      <c r="O1395" s="338">
        <f t="shared" si="108"/>
        <v>0</v>
      </c>
      <c r="P1395" s="336">
        <f>SUM(D1395:O1395)</f>
        <v>0</v>
      </c>
      <c r="Q1395" s="317"/>
      <c r="R1395" s="388"/>
      <c r="S1395" s="389"/>
      <c r="T1395" s="314"/>
    </row>
    <row r="1396" spans="2:20" ht="18.75" customHeight="1" x14ac:dyDescent="0.2">
      <c r="B1396" s="318"/>
      <c r="C1396" s="339" t="s">
        <v>147</v>
      </c>
      <c r="D1396" s="66"/>
      <c r="E1396" s="66"/>
      <c r="F1396" s="66"/>
      <c r="G1396" s="66"/>
      <c r="H1396" s="66"/>
      <c r="I1396" s="66"/>
      <c r="J1396" s="66"/>
      <c r="K1396" s="66"/>
      <c r="L1396" s="66"/>
      <c r="M1396" s="66"/>
      <c r="N1396" s="66"/>
      <c r="O1396" s="72"/>
      <c r="P1396" s="336">
        <f>SUM(D1396:O1396)</f>
        <v>0</v>
      </c>
      <c r="Q1396" s="317"/>
      <c r="R1396" s="388"/>
      <c r="S1396" s="389"/>
      <c r="T1396" s="314"/>
    </row>
    <row r="1397" spans="2:20" ht="18.75" customHeight="1" x14ac:dyDescent="0.2">
      <c r="B1397" s="318"/>
      <c r="C1397" s="339" t="s">
        <v>148</v>
      </c>
      <c r="D1397" s="66"/>
      <c r="E1397" s="66"/>
      <c r="F1397" s="66"/>
      <c r="G1397" s="66"/>
      <c r="H1397" s="66"/>
      <c r="I1397" s="66"/>
      <c r="J1397" s="66"/>
      <c r="K1397" s="66"/>
      <c r="L1397" s="66"/>
      <c r="M1397" s="66"/>
      <c r="N1397" s="66"/>
      <c r="O1397" s="72"/>
      <c r="P1397" s="336">
        <f>SUM(D1397:O1397)</f>
        <v>0</v>
      </c>
      <c r="Q1397" s="317"/>
      <c r="R1397" s="388"/>
      <c r="S1397" s="389"/>
      <c r="T1397" s="314"/>
    </row>
    <row r="1398" spans="2:20" ht="18.75" customHeight="1" x14ac:dyDescent="0.2">
      <c r="B1398" s="318"/>
      <c r="C1398" s="322" t="s">
        <v>149</v>
      </c>
      <c r="D1398" s="337">
        <f t="shared" ref="D1398:O1398" si="109">SUBTOTAL(9,D1396:D1397)</f>
        <v>0</v>
      </c>
      <c r="E1398" s="337">
        <f t="shared" si="109"/>
        <v>0</v>
      </c>
      <c r="F1398" s="337">
        <f t="shared" si="109"/>
        <v>0</v>
      </c>
      <c r="G1398" s="337">
        <f t="shared" si="109"/>
        <v>0</v>
      </c>
      <c r="H1398" s="337">
        <f t="shared" si="109"/>
        <v>0</v>
      </c>
      <c r="I1398" s="337">
        <f t="shared" si="109"/>
        <v>0</v>
      </c>
      <c r="J1398" s="337">
        <f t="shared" si="109"/>
        <v>0</v>
      </c>
      <c r="K1398" s="337">
        <f t="shared" si="109"/>
        <v>0</v>
      </c>
      <c r="L1398" s="337">
        <f t="shared" si="109"/>
        <v>0</v>
      </c>
      <c r="M1398" s="337">
        <f t="shared" si="109"/>
        <v>0</v>
      </c>
      <c r="N1398" s="337">
        <f t="shared" si="109"/>
        <v>0</v>
      </c>
      <c r="O1398" s="338">
        <f t="shared" si="109"/>
        <v>0</v>
      </c>
      <c r="P1398" s="336">
        <f>SUM(D1398:O1398)</f>
        <v>0</v>
      </c>
      <c r="Q1398" s="317"/>
      <c r="R1398" s="388"/>
      <c r="S1398" s="389"/>
      <c r="T1398" s="314"/>
    </row>
    <row r="1399" spans="2:20" ht="18.75" customHeight="1" x14ac:dyDescent="0.2">
      <c r="B1399" s="318"/>
      <c r="C1399" s="339" t="s">
        <v>150</v>
      </c>
      <c r="D1399" s="66"/>
      <c r="E1399" s="66"/>
      <c r="F1399" s="66"/>
      <c r="G1399" s="66"/>
      <c r="H1399" s="66"/>
      <c r="I1399" s="66"/>
      <c r="J1399" s="66"/>
      <c r="K1399" s="66"/>
      <c r="L1399" s="66"/>
      <c r="M1399" s="66"/>
      <c r="N1399" s="66"/>
      <c r="O1399" s="72"/>
      <c r="P1399" s="336">
        <f>SUM(D1399:O1399)</f>
        <v>0</v>
      </c>
      <c r="Q1399" s="317"/>
      <c r="R1399" s="388"/>
      <c r="S1399" s="389"/>
      <c r="T1399" s="314"/>
    </row>
    <row r="1400" spans="2:20" ht="18.75" customHeight="1" x14ac:dyDescent="0.2">
      <c r="B1400" s="318"/>
      <c r="C1400" s="339" t="s">
        <v>151</v>
      </c>
      <c r="D1400" s="66"/>
      <c r="E1400" s="66"/>
      <c r="F1400" s="66"/>
      <c r="G1400" s="66"/>
      <c r="H1400" s="66"/>
      <c r="I1400" s="66"/>
      <c r="J1400" s="66"/>
      <c r="K1400" s="66"/>
      <c r="L1400" s="66"/>
      <c r="M1400" s="66"/>
      <c r="N1400" s="66"/>
      <c r="O1400" s="72"/>
      <c r="P1400" s="336">
        <f>SUM(D1400:O1400)</f>
        <v>0</v>
      </c>
      <c r="Q1400" s="317"/>
      <c r="R1400" s="388"/>
      <c r="S1400" s="389"/>
      <c r="T1400" s="314"/>
    </row>
    <row r="1401" spans="2:20" ht="18.75" customHeight="1" x14ac:dyDescent="0.2">
      <c r="B1401" s="318"/>
      <c r="C1401" s="339" t="s">
        <v>152</v>
      </c>
      <c r="D1401" s="66"/>
      <c r="E1401" s="66"/>
      <c r="F1401" s="66"/>
      <c r="G1401" s="66"/>
      <c r="H1401" s="66"/>
      <c r="I1401" s="66"/>
      <c r="J1401" s="66"/>
      <c r="K1401" s="66"/>
      <c r="L1401" s="66"/>
      <c r="M1401" s="66"/>
      <c r="N1401" s="66"/>
      <c r="O1401" s="72"/>
      <c r="P1401" s="336">
        <f>SUM(D1401:O1401)</f>
        <v>0</v>
      </c>
      <c r="Q1401" s="317"/>
      <c r="R1401" s="388"/>
      <c r="S1401" s="389"/>
      <c r="T1401" s="314"/>
    </row>
    <row r="1402" spans="2:20" ht="18.75" customHeight="1" x14ac:dyDescent="0.2">
      <c r="B1402" s="318"/>
      <c r="C1402" s="339" t="s">
        <v>153</v>
      </c>
      <c r="D1402" s="66"/>
      <c r="E1402" s="66"/>
      <c r="F1402" s="66"/>
      <c r="G1402" s="66"/>
      <c r="H1402" s="66"/>
      <c r="I1402" s="66"/>
      <c r="J1402" s="66"/>
      <c r="K1402" s="66"/>
      <c r="L1402" s="66"/>
      <c r="M1402" s="66"/>
      <c r="N1402" s="66"/>
      <c r="O1402" s="72"/>
      <c r="P1402" s="336">
        <f>SUM(D1402:O1402)</f>
        <v>0</v>
      </c>
      <c r="Q1402" s="317"/>
      <c r="R1402" s="388"/>
      <c r="S1402" s="389"/>
      <c r="T1402" s="314"/>
    </row>
    <row r="1403" spans="2:20" ht="18.75" customHeight="1" x14ac:dyDescent="0.2">
      <c r="B1403" s="318"/>
      <c r="C1403" s="335" t="s">
        <v>154</v>
      </c>
      <c r="D1403" s="65"/>
      <c r="E1403" s="65"/>
      <c r="F1403" s="65"/>
      <c r="G1403" s="65"/>
      <c r="H1403" s="65"/>
      <c r="I1403" s="65"/>
      <c r="J1403" s="65"/>
      <c r="K1403" s="65"/>
      <c r="L1403" s="65"/>
      <c r="M1403" s="65"/>
      <c r="N1403" s="65"/>
      <c r="O1403" s="71"/>
      <c r="P1403" s="336">
        <f>SUM(D1403:O1403)</f>
        <v>0</v>
      </c>
      <c r="Q1403" s="317"/>
      <c r="R1403" s="388"/>
      <c r="S1403" s="389"/>
      <c r="T1403" s="314"/>
    </row>
    <row r="1404" spans="2:20" ht="18.75" customHeight="1" x14ac:dyDescent="0.2">
      <c r="B1404" s="318"/>
      <c r="C1404" s="97" t="s">
        <v>155</v>
      </c>
      <c r="D1404" s="65"/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71"/>
      <c r="P1404" s="336">
        <f>SUM(D1404:O1404)</f>
        <v>0</v>
      </c>
      <c r="Q1404" s="317"/>
      <c r="R1404" s="388"/>
      <c r="S1404" s="389"/>
      <c r="T1404" s="314"/>
    </row>
    <row r="1405" spans="2:20" ht="18.75" customHeight="1" x14ac:dyDescent="0.2">
      <c r="B1405" s="318"/>
      <c r="C1405" s="98" t="s">
        <v>156</v>
      </c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73"/>
      <c r="P1405" s="340">
        <f>SUM(D1405:O1405)</f>
        <v>0</v>
      </c>
      <c r="Q1405" s="317"/>
      <c r="R1405" s="388"/>
      <c r="S1405" s="389"/>
      <c r="T1405" s="314"/>
    </row>
    <row r="1406" spans="2:20" ht="18.75" customHeight="1" x14ac:dyDescent="0.2">
      <c r="B1406" s="318"/>
      <c r="C1406" s="341" t="s">
        <v>157</v>
      </c>
      <c r="D1406" s="342">
        <f t="shared" ref="D1406:O1406" si="110">SUBTOTAL(9,D1385:D1405)</f>
        <v>0</v>
      </c>
      <c r="E1406" s="342">
        <f t="shared" si="110"/>
        <v>0</v>
      </c>
      <c r="F1406" s="342">
        <f t="shared" si="110"/>
        <v>0</v>
      </c>
      <c r="G1406" s="342">
        <f t="shared" si="110"/>
        <v>0</v>
      </c>
      <c r="H1406" s="342">
        <f t="shared" si="110"/>
        <v>0</v>
      </c>
      <c r="I1406" s="342">
        <f t="shared" si="110"/>
        <v>0</v>
      </c>
      <c r="J1406" s="342">
        <f t="shared" si="110"/>
        <v>0</v>
      </c>
      <c r="K1406" s="342">
        <f t="shared" si="110"/>
        <v>0</v>
      </c>
      <c r="L1406" s="342">
        <f t="shared" si="110"/>
        <v>0</v>
      </c>
      <c r="M1406" s="342">
        <f t="shared" si="110"/>
        <v>0</v>
      </c>
      <c r="N1406" s="342">
        <f t="shared" si="110"/>
        <v>0</v>
      </c>
      <c r="O1406" s="343">
        <f t="shared" si="110"/>
        <v>0</v>
      </c>
      <c r="P1406" s="344">
        <f>SUM(D1406:O1406)</f>
        <v>0</v>
      </c>
      <c r="Q1406" s="317"/>
      <c r="R1406" s="150"/>
      <c r="S1406" s="151"/>
      <c r="T1406" s="314"/>
    </row>
    <row r="1407" spans="2:20" ht="6" customHeight="1" x14ac:dyDescent="0.2">
      <c r="B1407" s="318"/>
      <c r="C1407" s="317"/>
      <c r="D1407" s="317"/>
      <c r="E1407" s="317"/>
      <c r="F1407" s="317"/>
      <c r="G1407" s="317"/>
      <c r="H1407" s="317"/>
      <c r="I1407" s="317"/>
      <c r="J1407" s="317"/>
      <c r="K1407" s="317"/>
      <c r="L1407" s="317"/>
      <c r="M1407" s="317"/>
      <c r="N1407" s="317"/>
      <c r="O1407" s="317"/>
      <c r="P1407" s="317"/>
      <c r="Q1407" s="317"/>
      <c r="R1407" s="345"/>
      <c r="S1407" s="345"/>
      <c r="T1407" s="314"/>
    </row>
    <row r="1408" spans="2:20" ht="18.75" customHeight="1" x14ac:dyDescent="0.2">
      <c r="B1408" s="346"/>
      <c r="C1408" s="335" t="s">
        <v>158</v>
      </c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74"/>
      <c r="P1408" s="347">
        <f>SUM(D1408:O1408)</f>
        <v>0</v>
      </c>
      <c r="Q1408" s="317"/>
      <c r="R1408" s="388"/>
      <c r="S1408" s="389"/>
      <c r="T1408" s="314"/>
    </row>
    <row r="1409" spans="2:24" ht="18.75" customHeight="1" x14ac:dyDescent="0.2">
      <c r="B1409" s="346"/>
      <c r="C1409" s="335" t="s">
        <v>159</v>
      </c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9"/>
      <c r="O1409" s="75"/>
      <c r="P1409" s="348">
        <f>SUM(D1409:O1409)</f>
        <v>0</v>
      </c>
      <c r="Q1409" s="317"/>
      <c r="R1409" s="388"/>
      <c r="S1409" s="389"/>
      <c r="T1409" s="314"/>
    </row>
    <row r="1410" spans="2:24" s="334" customFormat="1" ht="18.75" customHeight="1" x14ac:dyDescent="0.2">
      <c r="B1410" s="328"/>
      <c r="C1410" s="317"/>
      <c r="D1410" s="317"/>
      <c r="E1410" s="317"/>
      <c r="F1410" s="317"/>
      <c r="G1410" s="317"/>
      <c r="H1410" s="317"/>
      <c r="I1410" s="317"/>
      <c r="J1410" s="317"/>
      <c r="K1410" s="317"/>
      <c r="L1410" s="317"/>
      <c r="M1410" s="317"/>
      <c r="N1410" s="349" t="s">
        <v>160</v>
      </c>
      <c r="O1410" s="349"/>
      <c r="P1410" s="350">
        <f>ROUND(IF(P1408*P1409=0,0,P1406/P1408*P1409),2)</f>
        <v>0</v>
      </c>
      <c r="Q1410" s="330"/>
      <c r="R1410" s="388"/>
      <c r="S1410" s="389"/>
      <c r="T1410" s="333"/>
    </row>
    <row r="1411" spans="2:24" ht="30" customHeight="1" x14ac:dyDescent="0.2">
      <c r="B1411" s="314"/>
      <c r="C1411" s="317"/>
      <c r="D1411" s="317"/>
      <c r="E1411" s="317"/>
      <c r="F1411" s="317"/>
      <c r="G1411" s="317"/>
      <c r="H1411" s="317"/>
      <c r="I1411" s="317"/>
      <c r="J1411" s="317"/>
      <c r="K1411" s="317"/>
      <c r="L1411" s="317"/>
      <c r="M1411" s="317"/>
      <c r="N1411" s="317"/>
      <c r="O1411" s="317"/>
      <c r="P1411" s="317"/>
      <c r="Q1411" s="317"/>
      <c r="R1411" s="317"/>
      <c r="S1411" s="317"/>
      <c r="T1411" s="314"/>
    </row>
    <row r="1412" spans="2:24" ht="18.75" customHeight="1" x14ac:dyDescent="0.2">
      <c r="B1412" s="318"/>
      <c r="C1412" s="319" t="s">
        <v>124</v>
      </c>
      <c r="D1412" s="382"/>
      <c r="E1412" s="383"/>
      <c r="F1412" s="383"/>
      <c r="G1412" s="383"/>
      <c r="H1412" s="383"/>
      <c r="I1412" s="384"/>
      <c r="J1412" s="317"/>
      <c r="K1412" s="317"/>
      <c r="L1412" s="320"/>
      <c r="M1412" s="317"/>
      <c r="N1412" s="317"/>
      <c r="O1412" s="317"/>
      <c r="P1412" s="321"/>
      <c r="Q1412" s="317"/>
      <c r="R1412" s="321"/>
      <c r="S1412" s="321"/>
      <c r="T1412" s="314"/>
    </row>
    <row r="1413" spans="2:24" ht="18.75" customHeight="1" x14ac:dyDescent="0.2">
      <c r="B1413" s="318"/>
      <c r="C1413" s="322" t="s">
        <v>125</v>
      </c>
      <c r="D1413" s="382"/>
      <c r="E1413" s="383"/>
      <c r="F1413" s="383"/>
      <c r="G1413" s="383"/>
      <c r="H1413" s="383"/>
      <c r="I1413" s="384"/>
      <c r="J1413" s="317"/>
      <c r="K1413" s="320"/>
      <c r="L1413" s="317"/>
      <c r="M1413" s="317"/>
      <c r="N1413" s="317"/>
      <c r="O1413" s="317"/>
      <c r="P1413" s="321"/>
      <c r="Q1413" s="317"/>
      <c r="R1413" s="321"/>
      <c r="S1413" s="321"/>
      <c r="T1413" s="314"/>
    </row>
    <row r="1414" spans="2:24" ht="18.75" customHeight="1" x14ac:dyDescent="0.2">
      <c r="B1414" s="318"/>
      <c r="C1414" s="322" t="s">
        <v>7</v>
      </c>
      <c r="D1414" s="382"/>
      <c r="E1414" s="383"/>
      <c r="F1414" s="383"/>
      <c r="G1414" s="383"/>
      <c r="H1414" s="383"/>
      <c r="I1414" s="384"/>
      <c r="J1414" s="317"/>
      <c r="K1414" s="317"/>
      <c r="L1414" s="320"/>
      <c r="M1414" s="317"/>
      <c r="N1414" s="317"/>
      <c r="O1414" s="317"/>
      <c r="P1414" s="321"/>
      <c r="Q1414" s="317"/>
      <c r="R1414" s="323" t="s">
        <v>126</v>
      </c>
      <c r="S1414" s="324"/>
      <c r="T1414" s="314"/>
    </row>
    <row r="1415" spans="2:24" ht="18.75" customHeight="1" x14ac:dyDescent="0.2">
      <c r="B1415" s="318"/>
      <c r="C1415" s="322" t="s">
        <v>127</v>
      </c>
      <c r="D1415" s="382"/>
      <c r="E1415" s="383"/>
      <c r="F1415" s="383"/>
      <c r="G1415" s="383"/>
      <c r="H1415" s="383"/>
      <c r="I1415" s="384"/>
      <c r="J1415" s="317"/>
      <c r="K1415" s="317"/>
      <c r="L1415" s="320"/>
      <c r="M1415" s="317"/>
      <c r="N1415" s="317"/>
      <c r="O1415" s="317"/>
      <c r="P1415" s="321"/>
      <c r="Q1415" s="317"/>
      <c r="R1415" s="325" t="s">
        <v>130</v>
      </c>
      <c r="S1415" s="63"/>
      <c r="T1415" s="314"/>
    </row>
    <row r="1416" spans="2:24" ht="18.75" customHeight="1" x14ac:dyDescent="0.2">
      <c r="B1416" s="318"/>
      <c r="C1416" s="322" t="s">
        <v>131</v>
      </c>
      <c r="D1416" s="382"/>
      <c r="E1416" s="383"/>
      <c r="F1416" s="383"/>
      <c r="G1416" s="383"/>
      <c r="H1416" s="383"/>
      <c r="I1416" s="384"/>
      <c r="J1416" s="317"/>
      <c r="K1416" s="317"/>
      <c r="L1416" s="320"/>
      <c r="M1416" s="317"/>
      <c r="N1416" s="317"/>
      <c r="O1416" s="317"/>
      <c r="P1416" s="321"/>
      <c r="Q1416" s="317"/>
      <c r="R1416" s="325" t="s">
        <v>132</v>
      </c>
      <c r="S1416" s="63"/>
      <c r="T1416" s="314"/>
    </row>
    <row r="1417" spans="2:24" ht="18.75" customHeight="1" x14ac:dyDescent="0.2">
      <c r="B1417" s="318"/>
      <c r="C1417" s="322" t="s">
        <v>122</v>
      </c>
      <c r="D1417" s="385"/>
      <c r="E1417" s="386"/>
      <c r="F1417" s="386"/>
      <c r="G1417" s="386"/>
      <c r="H1417" s="386"/>
      <c r="I1417" s="387"/>
      <c r="J1417" s="317"/>
      <c r="K1417" s="320"/>
      <c r="L1417" s="317"/>
      <c r="M1417" s="317"/>
      <c r="N1417" s="317"/>
      <c r="O1417" s="317"/>
      <c r="P1417" s="321"/>
      <c r="Q1417" s="317"/>
      <c r="R1417" s="326" t="s">
        <v>133</v>
      </c>
      <c r="S1417" s="63"/>
      <c r="T1417" s="314"/>
    </row>
    <row r="1418" spans="2:24" ht="18.75" customHeight="1" x14ac:dyDescent="0.2">
      <c r="B1418" s="327"/>
      <c r="C1418" s="322" t="s">
        <v>134</v>
      </c>
      <c r="D1418" s="379"/>
      <c r="E1418" s="380"/>
      <c r="F1418" s="380"/>
      <c r="G1418" s="380"/>
      <c r="H1418" s="380"/>
      <c r="I1418" s="381"/>
      <c r="J1418" s="317"/>
      <c r="K1418" s="320"/>
      <c r="L1418" s="317"/>
      <c r="M1418" s="317"/>
      <c r="N1418" s="317"/>
      <c r="O1418" s="317"/>
      <c r="P1418" s="321"/>
      <c r="Q1418" s="317"/>
      <c r="R1418" s="321"/>
      <c r="S1418" s="321"/>
      <c r="T1418" s="314"/>
    </row>
    <row r="1419" spans="2:24" ht="12" customHeight="1" x14ac:dyDescent="0.2">
      <c r="B1419" s="318"/>
      <c r="C1419" s="317"/>
      <c r="D1419" s="317"/>
      <c r="E1419" s="317"/>
      <c r="F1419" s="317"/>
      <c r="G1419" s="317"/>
      <c r="H1419" s="317"/>
      <c r="I1419" s="317"/>
      <c r="J1419" s="317"/>
      <c r="K1419" s="317"/>
      <c r="L1419" s="317"/>
      <c r="M1419" s="317"/>
      <c r="N1419" s="317"/>
      <c r="O1419" s="317"/>
      <c r="P1419" s="317"/>
      <c r="Q1419" s="317"/>
      <c r="R1419" s="317"/>
      <c r="S1419" s="317"/>
      <c r="T1419" s="314"/>
    </row>
    <row r="1420" spans="2:24" s="334" customFormat="1" ht="18.75" customHeight="1" x14ac:dyDescent="0.2">
      <c r="B1420" s="328"/>
      <c r="C1420" s="322" t="s">
        <v>128</v>
      </c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70"/>
      <c r="P1420" s="329" t="s">
        <v>129</v>
      </c>
      <c r="Q1420" s="330"/>
      <c r="R1420" s="331" t="s">
        <v>135</v>
      </c>
      <c r="S1420" s="332"/>
      <c r="T1420" s="333"/>
      <c r="V1420" s="315"/>
      <c r="W1420" s="315"/>
      <c r="X1420" s="315"/>
    </row>
    <row r="1421" spans="2:24" ht="6" customHeight="1" x14ac:dyDescent="0.2">
      <c r="B1421" s="318"/>
      <c r="C1421" s="317"/>
      <c r="D1421" s="317"/>
      <c r="E1421" s="317"/>
      <c r="F1421" s="317"/>
      <c r="G1421" s="317"/>
      <c r="H1421" s="317"/>
      <c r="I1421" s="317"/>
      <c r="J1421" s="317"/>
      <c r="K1421" s="317"/>
      <c r="L1421" s="317"/>
      <c r="M1421" s="317"/>
      <c r="N1421" s="317"/>
      <c r="O1421" s="317"/>
      <c r="P1421" s="317"/>
      <c r="Q1421" s="317"/>
      <c r="R1421" s="317"/>
      <c r="S1421" s="317"/>
      <c r="T1421" s="314"/>
    </row>
    <row r="1422" spans="2:24" ht="18.75" customHeight="1" x14ac:dyDescent="0.2">
      <c r="B1422" s="318"/>
      <c r="C1422" s="335" t="s">
        <v>136</v>
      </c>
      <c r="D1422" s="65"/>
      <c r="E1422" s="65"/>
      <c r="F1422" s="65"/>
      <c r="G1422" s="65"/>
      <c r="H1422" s="65"/>
      <c r="I1422" s="65"/>
      <c r="J1422" s="65"/>
      <c r="K1422" s="65"/>
      <c r="L1422" s="65"/>
      <c r="M1422" s="65"/>
      <c r="N1422" s="65"/>
      <c r="O1422" s="71"/>
      <c r="P1422" s="336">
        <f>SUM(D1422:O1422)</f>
        <v>0</v>
      </c>
      <c r="Q1422" s="317"/>
      <c r="R1422" s="388"/>
      <c r="S1422" s="389"/>
      <c r="T1422" s="314"/>
    </row>
    <row r="1423" spans="2:24" ht="18.75" customHeight="1" x14ac:dyDescent="0.2">
      <c r="B1423" s="318"/>
      <c r="C1423" s="335" t="s">
        <v>137</v>
      </c>
      <c r="D1423" s="110"/>
      <c r="E1423" s="110"/>
      <c r="F1423" s="110"/>
      <c r="G1423" s="110"/>
      <c r="H1423" s="110"/>
      <c r="I1423" s="110"/>
      <c r="J1423" s="110"/>
      <c r="K1423" s="110"/>
      <c r="L1423" s="110"/>
      <c r="M1423" s="110"/>
      <c r="N1423" s="110"/>
      <c r="O1423" s="111"/>
      <c r="P1423" s="336">
        <f>SUM(D1423:O1423)</f>
        <v>0</v>
      </c>
      <c r="Q1423" s="317"/>
      <c r="R1423" s="388"/>
      <c r="S1423" s="389"/>
      <c r="T1423" s="314"/>
    </row>
    <row r="1424" spans="2:24" ht="18.75" customHeight="1" x14ac:dyDescent="0.2">
      <c r="B1424" s="318"/>
      <c r="C1424" s="131" t="s">
        <v>138</v>
      </c>
      <c r="D1424" s="65"/>
      <c r="E1424" s="65"/>
      <c r="F1424" s="65"/>
      <c r="G1424" s="65"/>
      <c r="H1424" s="65"/>
      <c r="I1424" s="65"/>
      <c r="J1424" s="65"/>
      <c r="K1424" s="65"/>
      <c r="L1424" s="65"/>
      <c r="M1424" s="65"/>
      <c r="N1424" s="65"/>
      <c r="O1424" s="71"/>
      <c r="P1424" s="336">
        <f>SUM(D1424:O1424)</f>
        <v>0</v>
      </c>
      <c r="Q1424" s="317"/>
      <c r="R1424" s="388"/>
      <c r="S1424" s="389"/>
      <c r="T1424" s="314"/>
    </row>
    <row r="1425" spans="2:20" ht="18.75" customHeight="1" x14ac:dyDescent="0.2">
      <c r="B1425" s="318"/>
      <c r="C1425" s="92" t="s">
        <v>139</v>
      </c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71"/>
      <c r="P1425" s="336">
        <f>SUM(D1425:O1425)</f>
        <v>0</v>
      </c>
      <c r="Q1425" s="317"/>
      <c r="R1425" s="388"/>
      <c r="S1425" s="389"/>
      <c r="T1425" s="314"/>
    </row>
    <row r="1426" spans="2:20" ht="18.75" customHeight="1" x14ac:dyDescent="0.2">
      <c r="B1426" s="318"/>
      <c r="C1426" s="92" t="s">
        <v>140</v>
      </c>
      <c r="D1426" s="65"/>
      <c r="E1426" s="65"/>
      <c r="F1426" s="65"/>
      <c r="G1426" s="65"/>
      <c r="H1426" s="65"/>
      <c r="I1426" s="65"/>
      <c r="J1426" s="65"/>
      <c r="K1426" s="65"/>
      <c r="L1426" s="65"/>
      <c r="M1426" s="65"/>
      <c r="N1426" s="65"/>
      <c r="O1426" s="71"/>
      <c r="P1426" s="336">
        <f>SUM(D1426:O1426)</f>
        <v>0</v>
      </c>
      <c r="Q1426" s="317"/>
      <c r="R1426" s="388"/>
      <c r="S1426" s="389"/>
      <c r="T1426" s="314"/>
    </row>
    <row r="1427" spans="2:20" ht="18.75" customHeight="1" x14ac:dyDescent="0.2">
      <c r="B1427" s="318"/>
      <c r="C1427" s="92" t="s">
        <v>141</v>
      </c>
      <c r="D1427" s="65"/>
      <c r="E1427" s="65"/>
      <c r="F1427" s="65"/>
      <c r="G1427" s="65"/>
      <c r="H1427" s="65"/>
      <c r="I1427" s="65"/>
      <c r="J1427" s="65"/>
      <c r="K1427" s="65"/>
      <c r="L1427" s="65"/>
      <c r="M1427" s="65"/>
      <c r="N1427" s="65"/>
      <c r="O1427" s="71"/>
      <c r="P1427" s="336">
        <f>SUM(D1427:O1427)</f>
        <v>0</v>
      </c>
      <c r="Q1427" s="317"/>
      <c r="R1427" s="388"/>
      <c r="S1427" s="389"/>
      <c r="T1427" s="314"/>
    </row>
    <row r="1428" spans="2:20" ht="18.75" customHeight="1" x14ac:dyDescent="0.2">
      <c r="B1428" s="318"/>
      <c r="C1428" s="92" t="s">
        <v>142</v>
      </c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71"/>
      <c r="P1428" s="336">
        <f>SUM(D1428:O1428)</f>
        <v>0</v>
      </c>
      <c r="Q1428" s="317"/>
      <c r="R1428" s="388"/>
      <c r="S1428" s="389"/>
      <c r="T1428" s="314"/>
    </row>
    <row r="1429" spans="2:20" ht="18.75" customHeight="1" x14ac:dyDescent="0.2">
      <c r="B1429" s="318"/>
      <c r="C1429" s="92" t="s">
        <v>143</v>
      </c>
      <c r="D1429" s="65"/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71"/>
      <c r="P1429" s="336">
        <f>SUM(D1429:O1429)</f>
        <v>0</v>
      </c>
      <c r="Q1429" s="317"/>
      <c r="R1429" s="388"/>
      <c r="S1429" s="389"/>
      <c r="T1429" s="314"/>
    </row>
    <row r="1430" spans="2:20" ht="18.75" customHeight="1" x14ac:dyDescent="0.2">
      <c r="B1430" s="318"/>
      <c r="C1430" s="92" t="s">
        <v>144</v>
      </c>
      <c r="D1430" s="65"/>
      <c r="E1430" s="65"/>
      <c r="F1430" s="65"/>
      <c r="G1430" s="65"/>
      <c r="H1430" s="65"/>
      <c r="I1430" s="65"/>
      <c r="J1430" s="65"/>
      <c r="K1430" s="65"/>
      <c r="L1430" s="65"/>
      <c r="M1430" s="65"/>
      <c r="N1430" s="65"/>
      <c r="O1430" s="71"/>
      <c r="P1430" s="336">
        <f>SUM(D1430:O1430)</f>
        <v>0</v>
      </c>
      <c r="Q1430" s="317"/>
      <c r="R1430" s="388"/>
      <c r="S1430" s="389"/>
      <c r="T1430" s="314"/>
    </row>
    <row r="1431" spans="2:20" ht="18.75" customHeight="1" x14ac:dyDescent="0.2">
      <c r="B1431" s="318"/>
      <c r="C1431" s="92" t="s">
        <v>145</v>
      </c>
      <c r="D1431" s="65"/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71"/>
      <c r="P1431" s="336">
        <f>SUM(D1431:O1431)</f>
        <v>0</v>
      </c>
      <c r="Q1431" s="317"/>
      <c r="R1431" s="388"/>
      <c r="S1431" s="389"/>
      <c r="T1431" s="314"/>
    </row>
    <row r="1432" spans="2:20" ht="18.75" customHeight="1" x14ac:dyDescent="0.2">
      <c r="B1432" s="318"/>
      <c r="C1432" s="322" t="s">
        <v>146</v>
      </c>
      <c r="D1432" s="337">
        <f t="shared" ref="D1432:O1432" si="111">SUBTOTAL(9,D1422:D1431)</f>
        <v>0</v>
      </c>
      <c r="E1432" s="337">
        <f t="shared" si="111"/>
        <v>0</v>
      </c>
      <c r="F1432" s="337">
        <f t="shared" si="111"/>
        <v>0</v>
      </c>
      <c r="G1432" s="337">
        <f t="shared" si="111"/>
        <v>0</v>
      </c>
      <c r="H1432" s="337">
        <f t="shared" si="111"/>
        <v>0</v>
      </c>
      <c r="I1432" s="337">
        <f t="shared" si="111"/>
        <v>0</v>
      </c>
      <c r="J1432" s="337">
        <f t="shared" si="111"/>
        <v>0</v>
      </c>
      <c r="K1432" s="337">
        <f t="shared" si="111"/>
        <v>0</v>
      </c>
      <c r="L1432" s="337">
        <f t="shared" si="111"/>
        <v>0</v>
      </c>
      <c r="M1432" s="337">
        <f t="shared" si="111"/>
        <v>0</v>
      </c>
      <c r="N1432" s="337">
        <f t="shared" si="111"/>
        <v>0</v>
      </c>
      <c r="O1432" s="338">
        <f t="shared" si="111"/>
        <v>0</v>
      </c>
      <c r="P1432" s="336">
        <f>SUM(D1432:O1432)</f>
        <v>0</v>
      </c>
      <c r="Q1432" s="317"/>
      <c r="R1432" s="388"/>
      <c r="S1432" s="389"/>
      <c r="T1432" s="314"/>
    </row>
    <row r="1433" spans="2:20" ht="18.75" customHeight="1" x14ac:dyDescent="0.2">
      <c r="B1433" s="318"/>
      <c r="C1433" s="339" t="s">
        <v>147</v>
      </c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72"/>
      <c r="P1433" s="336">
        <f>SUM(D1433:O1433)</f>
        <v>0</v>
      </c>
      <c r="Q1433" s="317"/>
      <c r="R1433" s="388"/>
      <c r="S1433" s="389"/>
      <c r="T1433" s="314"/>
    </row>
    <row r="1434" spans="2:20" ht="18.75" customHeight="1" x14ac:dyDescent="0.2">
      <c r="B1434" s="318"/>
      <c r="C1434" s="339" t="s">
        <v>148</v>
      </c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72"/>
      <c r="P1434" s="336">
        <f>SUM(D1434:O1434)</f>
        <v>0</v>
      </c>
      <c r="Q1434" s="317"/>
      <c r="R1434" s="388"/>
      <c r="S1434" s="389"/>
      <c r="T1434" s="314"/>
    </row>
    <row r="1435" spans="2:20" ht="18.75" customHeight="1" x14ac:dyDescent="0.2">
      <c r="B1435" s="318"/>
      <c r="C1435" s="322" t="s">
        <v>149</v>
      </c>
      <c r="D1435" s="337">
        <f t="shared" ref="D1435:O1435" si="112">SUBTOTAL(9,D1433:D1434)</f>
        <v>0</v>
      </c>
      <c r="E1435" s="337">
        <f t="shared" si="112"/>
        <v>0</v>
      </c>
      <c r="F1435" s="337">
        <f t="shared" si="112"/>
        <v>0</v>
      </c>
      <c r="G1435" s="337">
        <f t="shared" si="112"/>
        <v>0</v>
      </c>
      <c r="H1435" s="337">
        <f t="shared" si="112"/>
        <v>0</v>
      </c>
      <c r="I1435" s="337">
        <f t="shared" si="112"/>
        <v>0</v>
      </c>
      <c r="J1435" s="337">
        <f t="shared" si="112"/>
        <v>0</v>
      </c>
      <c r="K1435" s="337">
        <f t="shared" si="112"/>
        <v>0</v>
      </c>
      <c r="L1435" s="337">
        <f t="shared" si="112"/>
        <v>0</v>
      </c>
      <c r="M1435" s="337">
        <f t="shared" si="112"/>
        <v>0</v>
      </c>
      <c r="N1435" s="337">
        <f t="shared" si="112"/>
        <v>0</v>
      </c>
      <c r="O1435" s="338">
        <f t="shared" si="112"/>
        <v>0</v>
      </c>
      <c r="P1435" s="336">
        <f>SUM(D1435:O1435)</f>
        <v>0</v>
      </c>
      <c r="Q1435" s="317"/>
      <c r="R1435" s="388"/>
      <c r="S1435" s="389"/>
      <c r="T1435" s="314"/>
    </row>
    <row r="1436" spans="2:20" ht="18.75" customHeight="1" x14ac:dyDescent="0.2">
      <c r="B1436" s="318"/>
      <c r="C1436" s="339" t="s">
        <v>150</v>
      </c>
      <c r="D1436" s="66"/>
      <c r="E1436" s="66"/>
      <c r="F1436" s="66"/>
      <c r="G1436" s="66"/>
      <c r="H1436" s="66"/>
      <c r="I1436" s="66"/>
      <c r="J1436" s="66"/>
      <c r="K1436" s="66"/>
      <c r="L1436" s="66"/>
      <c r="M1436" s="66"/>
      <c r="N1436" s="66"/>
      <c r="O1436" s="72"/>
      <c r="P1436" s="336">
        <f>SUM(D1436:O1436)</f>
        <v>0</v>
      </c>
      <c r="Q1436" s="317"/>
      <c r="R1436" s="388"/>
      <c r="S1436" s="389"/>
      <c r="T1436" s="314"/>
    </row>
    <row r="1437" spans="2:20" ht="18.75" customHeight="1" x14ac:dyDescent="0.2">
      <c r="B1437" s="318"/>
      <c r="C1437" s="339" t="s">
        <v>151</v>
      </c>
      <c r="D1437" s="66"/>
      <c r="E1437" s="66"/>
      <c r="F1437" s="66"/>
      <c r="G1437" s="66"/>
      <c r="H1437" s="66"/>
      <c r="I1437" s="66"/>
      <c r="J1437" s="66"/>
      <c r="K1437" s="66"/>
      <c r="L1437" s="66"/>
      <c r="M1437" s="66"/>
      <c r="N1437" s="66"/>
      <c r="O1437" s="72"/>
      <c r="P1437" s="336">
        <f>SUM(D1437:O1437)</f>
        <v>0</v>
      </c>
      <c r="Q1437" s="317"/>
      <c r="R1437" s="388"/>
      <c r="S1437" s="389"/>
      <c r="T1437" s="314"/>
    </row>
    <row r="1438" spans="2:20" ht="18.75" customHeight="1" x14ac:dyDescent="0.2">
      <c r="B1438" s="318"/>
      <c r="C1438" s="339" t="s">
        <v>152</v>
      </c>
      <c r="D1438" s="66"/>
      <c r="E1438" s="66"/>
      <c r="F1438" s="66"/>
      <c r="G1438" s="66"/>
      <c r="H1438" s="66"/>
      <c r="I1438" s="66"/>
      <c r="J1438" s="66"/>
      <c r="K1438" s="66"/>
      <c r="L1438" s="66"/>
      <c r="M1438" s="66"/>
      <c r="N1438" s="66"/>
      <c r="O1438" s="72"/>
      <c r="P1438" s="336">
        <f>SUM(D1438:O1438)</f>
        <v>0</v>
      </c>
      <c r="Q1438" s="317"/>
      <c r="R1438" s="388"/>
      <c r="S1438" s="389"/>
      <c r="T1438" s="314"/>
    </row>
    <row r="1439" spans="2:20" ht="18.75" customHeight="1" x14ac:dyDescent="0.2">
      <c r="B1439" s="318"/>
      <c r="C1439" s="339" t="s">
        <v>153</v>
      </c>
      <c r="D1439" s="66"/>
      <c r="E1439" s="66"/>
      <c r="F1439" s="66"/>
      <c r="G1439" s="66"/>
      <c r="H1439" s="66"/>
      <c r="I1439" s="66"/>
      <c r="J1439" s="66"/>
      <c r="K1439" s="66"/>
      <c r="L1439" s="66"/>
      <c r="M1439" s="66"/>
      <c r="N1439" s="66"/>
      <c r="O1439" s="72"/>
      <c r="P1439" s="336">
        <f>SUM(D1439:O1439)</f>
        <v>0</v>
      </c>
      <c r="Q1439" s="317"/>
      <c r="R1439" s="388"/>
      <c r="S1439" s="389"/>
      <c r="T1439" s="314"/>
    </row>
    <row r="1440" spans="2:20" ht="18.75" customHeight="1" x14ac:dyDescent="0.2">
      <c r="B1440" s="318"/>
      <c r="C1440" s="335" t="s">
        <v>154</v>
      </c>
      <c r="D1440" s="65"/>
      <c r="E1440" s="65"/>
      <c r="F1440" s="65"/>
      <c r="G1440" s="65"/>
      <c r="H1440" s="65"/>
      <c r="I1440" s="65"/>
      <c r="J1440" s="65"/>
      <c r="K1440" s="65"/>
      <c r="L1440" s="65"/>
      <c r="M1440" s="65"/>
      <c r="N1440" s="65"/>
      <c r="O1440" s="71"/>
      <c r="P1440" s="336">
        <f>SUM(D1440:O1440)</f>
        <v>0</v>
      </c>
      <c r="Q1440" s="317"/>
      <c r="R1440" s="388"/>
      <c r="S1440" s="389"/>
      <c r="T1440" s="314"/>
    </row>
    <row r="1441" spans="2:20" ht="18.75" customHeight="1" x14ac:dyDescent="0.2">
      <c r="B1441" s="318"/>
      <c r="C1441" s="97" t="s">
        <v>155</v>
      </c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71"/>
      <c r="P1441" s="336">
        <f>SUM(D1441:O1441)</f>
        <v>0</v>
      </c>
      <c r="Q1441" s="317"/>
      <c r="R1441" s="388"/>
      <c r="S1441" s="389"/>
      <c r="T1441" s="314"/>
    </row>
    <row r="1442" spans="2:20" ht="18.75" customHeight="1" x14ac:dyDescent="0.2">
      <c r="B1442" s="318"/>
      <c r="C1442" s="98" t="s">
        <v>156</v>
      </c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73"/>
      <c r="P1442" s="340">
        <f>SUM(D1442:O1442)</f>
        <v>0</v>
      </c>
      <c r="Q1442" s="317"/>
      <c r="R1442" s="388"/>
      <c r="S1442" s="389"/>
      <c r="T1442" s="314"/>
    </row>
    <row r="1443" spans="2:20" ht="18.75" customHeight="1" x14ac:dyDescent="0.2">
      <c r="B1443" s="318"/>
      <c r="C1443" s="341" t="s">
        <v>157</v>
      </c>
      <c r="D1443" s="342">
        <f t="shared" ref="D1443:O1443" si="113">SUBTOTAL(9,D1422:D1442)</f>
        <v>0</v>
      </c>
      <c r="E1443" s="342">
        <f t="shared" si="113"/>
        <v>0</v>
      </c>
      <c r="F1443" s="342">
        <f t="shared" si="113"/>
        <v>0</v>
      </c>
      <c r="G1443" s="342">
        <f t="shared" si="113"/>
        <v>0</v>
      </c>
      <c r="H1443" s="342">
        <f t="shared" si="113"/>
        <v>0</v>
      </c>
      <c r="I1443" s="342">
        <f t="shared" si="113"/>
        <v>0</v>
      </c>
      <c r="J1443" s="342">
        <f t="shared" si="113"/>
        <v>0</v>
      </c>
      <c r="K1443" s="342">
        <f t="shared" si="113"/>
        <v>0</v>
      </c>
      <c r="L1443" s="342">
        <f t="shared" si="113"/>
        <v>0</v>
      </c>
      <c r="M1443" s="342">
        <f t="shared" si="113"/>
        <v>0</v>
      </c>
      <c r="N1443" s="342">
        <f t="shared" si="113"/>
        <v>0</v>
      </c>
      <c r="O1443" s="343">
        <f t="shared" si="113"/>
        <v>0</v>
      </c>
      <c r="P1443" s="344">
        <f>SUM(D1443:O1443)</f>
        <v>0</v>
      </c>
      <c r="Q1443" s="317"/>
      <c r="R1443" s="150"/>
      <c r="S1443" s="151"/>
      <c r="T1443" s="314"/>
    </row>
    <row r="1444" spans="2:20" ht="6" customHeight="1" x14ac:dyDescent="0.2">
      <c r="B1444" s="318"/>
      <c r="C1444" s="317"/>
      <c r="D1444" s="317"/>
      <c r="E1444" s="317"/>
      <c r="F1444" s="317"/>
      <c r="G1444" s="317"/>
      <c r="H1444" s="317"/>
      <c r="I1444" s="317"/>
      <c r="J1444" s="317"/>
      <c r="K1444" s="317"/>
      <c r="L1444" s="317"/>
      <c r="M1444" s="317"/>
      <c r="N1444" s="317"/>
      <c r="O1444" s="317"/>
      <c r="P1444" s="317"/>
      <c r="Q1444" s="317"/>
      <c r="R1444" s="345"/>
      <c r="S1444" s="345"/>
      <c r="T1444" s="314"/>
    </row>
    <row r="1445" spans="2:20" ht="18.75" customHeight="1" x14ac:dyDescent="0.2">
      <c r="B1445" s="346"/>
      <c r="C1445" s="335" t="s">
        <v>158</v>
      </c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74"/>
      <c r="P1445" s="347">
        <f>SUM(D1445:O1445)</f>
        <v>0</v>
      </c>
      <c r="Q1445" s="317"/>
      <c r="R1445" s="388"/>
      <c r="S1445" s="389"/>
      <c r="T1445" s="314"/>
    </row>
    <row r="1446" spans="2:20" ht="18.75" customHeight="1" x14ac:dyDescent="0.2">
      <c r="B1446" s="346"/>
      <c r="C1446" s="335" t="s">
        <v>159</v>
      </c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9"/>
      <c r="O1446" s="75"/>
      <c r="P1446" s="348">
        <f>SUM(D1446:O1446)</f>
        <v>0</v>
      </c>
      <c r="Q1446" s="317"/>
      <c r="R1446" s="388"/>
      <c r="S1446" s="389"/>
      <c r="T1446" s="314"/>
    </row>
    <row r="1447" spans="2:20" s="334" customFormat="1" ht="18.75" customHeight="1" x14ac:dyDescent="0.2">
      <c r="B1447" s="328"/>
      <c r="C1447" s="317"/>
      <c r="D1447" s="317"/>
      <c r="E1447" s="317"/>
      <c r="F1447" s="317"/>
      <c r="G1447" s="317"/>
      <c r="H1447" s="317"/>
      <c r="I1447" s="317"/>
      <c r="J1447" s="317"/>
      <c r="K1447" s="317"/>
      <c r="L1447" s="317"/>
      <c r="M1447" s="317"/>
      <c r="N1447" s="349" t="s">
        <v>160</v>
      </c>
      <c r="O1447" s="349"/>
      <c r="P1447" s="350">
        <f>ROUND(IF(P1445*P1446=0,0,P1443/P1445*P1446),2)</f>
        <v>0</v>
      </c>
      <c r="Q1447" s="330"/>
      <c r="R1447" s="388"/>
      <c r="S1447" s="389"/>
      <c r="T1447" s="333"/>
    </row>
    <row r="1448" spans="2:20" ht="30" customHeight="1" x14ac:dyDescent="0.2">
      <c r="B1448" s="314"/>
      <c r="C1448" s="317"/>
      <c r="D1448" s="317"/>
      <c r="E1448" s="317"/>
      <c r="F1448" s="317"/>
      <c r="G1448" s="317"/>
      <c r="H1448" s="317"/>
      <c r="I1448" s="317"/>
      <c r="J1448" s="317"/>
      <c r="K1448" s="317"/>
      <c r="L1448" s="317"/>
      <c r="M1448" s="317"/>
      <c r="N1448" s="317"/>
      <c r="O1448" s="317"/>
      <c r="P1448" s="317"/>
      <c r="Q1448" s="317"/>
      <c r="R1448" s="317"/>
      <c r="S1448" s="317"/>
      <c r="T1448" s="314"/>
    </row>
    <row r="1449" spans="2:20" ht="18.75" customHeight="1" x14ac:dyDescent="0.2">
      <c r="B1449" s="318"/>
      <c r="C1449" s="319" t="s">
        <v>124</v>
      </c>
      <c r="D1449" s="382"/>
      <c r="E1449" s="383"/>
      <c r="F1449" s="383"/>
      <c r="G1449" s="383"/>
      <c r="H1449" s="383"/>
      <c r="I1449" s="384"/>
      <c r="J1449" s="317"/>
      <c r="K1449" s="317"/>
      <c r="L1449" s="320"/>
      <c r="M1449" s="317"/>
      <c r="N1449" s="317"/>
      <c r="O1449" s="317"/>
      <c r="P1449" s="321"/>
      <c r="Q1449" s="317"/>
      <c r="R1449" s="321"/>
      <c r="S1449" s="321"/>
      <c r="T1449" s="314"/>
    </row>
    <row r="1450" spans="2:20" ht="18.75" customHeight="1" x14ac:dyDescent="0.2">
      <c r="B1450" s="318"/>
      <c r="C1450" s="322" t="s">
        <v>125</v>
      </c>
      <c r="D1450" s="382"/>
      <c r="E1450" s="383"/>
      <c r="F1450" s="383"/>
      <c r="G1450" s="383"/>
      <c r="H1450" s="383"/>
      <c r="I1450" s="384"/>
      <c r="J1450" s="317"/>
      <c r="K1450" s="320"/>
      <c r="L1450" s="317"/>
      <c r="M1450" s="317"/>
      <c r="N1450" s="317"/>
      <c r="O1450" s="317"/>
      <c r="P1450" s="321"/>
      <c r="Q1450" s="317"/>
      <c r="R1450" s="321"/>
      <c r="S1450" s="321"/>
      <c r="T1450" s="314"/>
    </row>
    <row r="1451" spans="2:20" ht="18.75" customHeight="1" x14ac:dyDescent="0.2">
      <c r="B1451" s="318"/>
      <c r="C1451" s="322" t="s">
        <v>7</v>
      </c>
      <c r="D1451" s="382"/>
      <c r="E1451" s="383"/>
      <c r="F1451" s="383"/>
      <c r="G1451" s="383"/>
      <c r="H1451" s="383"/>
      <c r="I1451" s="384"/>
      <c r="J1451" s="317"/>
      <c r="K1451" s="317"/>
      <c r="L1451" s="320"/>
      <c r="M1451" s="317"/>
      <c r="N1451" s="317"/>
      <c r="O1451" s="317"/>
      <c r="P1451" s="321"/>
      <c r="Q1451" s="317"/>
      <c r="R1451" s="323" t="s">
        <v>126</v>
      </c>
      <c r="S1451" s="324"/>
      <c r="T1451" s="314"/>
    </row>
    <row r="1452" spans="2:20" ht="18.75" customHeight="1" x14ac:dyDescent="0.2">
      <c r="B1452" s="318"/>
      <c r="C1452" s="322" t="s">
        <v>127</v>
      </c>
      <c r="D1452" s="382"/>
      <c r="E1452" s="383"/>
      <c r="F1452" s="383"/>
      <c r="G1452" s="383"/>
      <c r="H1452" s="383"/>
      <c r="I1452" s="384"/>
      <c r="J1452" s="317"/>
      <c r="K1452" s="317"/>
      <c r="L1452" s="320"/>
      <c r="M1452" s="317"/>
      <c r="N1452" s="317"/>
      <c r="O1452" s="317"/>
      <c r="P1452" s="321"/>
      <c r="Q1452" s="317"/>
      <c r="R1452" s="325" t="s">
        <v>130</v>
      </c>
      <c r="S1452" s="63"/>
      <c r="T1452" s="314"/>
    </row>
    <row r="1453" spans="2:20" ht="18.75" customHeight="1" x14ac:dyDescent="0.2">
      <c r="B1453" s="318"/>
      <c r="C1453" s="322" t="s">
        <v>131</v>
      </c>
      <c r="D1453" s="382"/>
      <c r="E1453" s="383"/>
      <c r="F1453" s="383"/>
      <c r="G1453" s="383"/>
      <c r="H1453" s="383"/>
      <c r="I1453" s="384"/>
      <c r="J1453" s="317"/>
      <c r="K1453" s="317"/>
      <c r="L1453" s="320"/>
      <c r="M1453" s="317"/>
      <c r="N1453" s="317"/>
      <c r="O1453" s="317"/>
      <c r="P1453" s="321"/>
      <c r="Q1453" s="317"/>
      <c r="R1453" s="325" t="s">
        <v>132</v>
      </c>
      <c r="S1453" s="63"/>
      <c r="T1453" s="314"/>
    </row>
    <row r="1454" spans="2:20" ht="18.75" customHeight="1" x14ac:dyDescent="0.2">
      <c r="B1454" s="318"/>
      <c r="C1454" s="322" t="s">
        <v>122</v>
      </c>
      <c r="D1454" s="385"/>
      <c r="E1454" s="386"/>
      <c r="F1454" s="386"/>
      <c r="G1454" s="386"/>
      <c r="H1454" s="386"/>
      <c r="I1454" s="387"/>
      <c r="J1454" s="317"/>
      <c r="K1454" s="320"/>
      <c r="L1454" s="317"/>
      <c r="M1454" s="317"/>
      <c r="N1454" s="317"/>
      <c r="O1454" s="317"/>
      <c r="P1454" s="321"/>
      <c r="Q1454" s="317"/>
      <c r="R1454" s="326" t="s">
        <v>133</v>
      </c>
      <c r="S1454" s="63"/>
      <c r="T1454" s="314"/>
    </row>
    <row r="1455" spans="2:20" ht="18.75" customHeight="1" x14ac:dyDescent="0.2">
      <c r="B1455" s="327"/>
      <c r="C1455" s="322" t="s">
        <v>134</v>
      </c>
      <c r="D1455" s="379"/>
      <c r="E1455" s="380"/>
      <c r="F1455" s="380"/>
      <c r="G1455" s="380"/>
      <c r="H1455" s="380"/>
      <c r="I1455" s="381"/>
      <c r="J1455" s="317"/>
      <c r="K1455" s="320"/>
      <c r="L1455" s="317"/>
      <c r="M1455" s="317"/>
      <c r="N1455" s="317"/>
      <c r="O1455" s="317"/>
      <c r="P1455" s="321"/>
      <c r="Q1455" s="317"/>
      <c r="R1455" s="321"/>
      <c r="S1455" s="321"/>
      <c r="T1455" s="314"/>
    </row>
    <row r="1456" spans="2:20" ht="12" customHeight="1" x14ac:dyDescent="0.2">
      <c r="B1456" s="318"/>
      <c r="C1456" s="317"/>
      <c r="D1456" s="317"/>
      <c r="E1456" s="317"/>
      <c r="F1456" s="317"/>
      <c r="G1456" s="317"/>
      <c r="H1456" s="317"/>
      <c r="I1456" s="317"/>
      <c r="J1456" s="317"/>
      <c r="K1456" s="317"/>
      <c r="L1456" s="317"/>
      <c r="M1456" s="317"/>
      <c r="N1456" s="317"/>
      <c r="O1456" s="317"/>
      <c r="P1456" s="317"/>
      <c r="Q1456" s="317"/>
      <c r="R1456" s="317"/>
      <c r="S1456" s="317"/>
      <c r="T1456" s="314"/>
    </row>
    <row r="1457" spans="2:24" s="334" customFormat="1" ht="18.75" customHeight="1" x14ac:dyDescent="0.2">
      <c r="B1457" s="328"/>
      <c r="C1457" s="322" t="s">
        <v>128</v>
      </c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70"/>
      <c r="P1457" s="329" t="s">
        <v>129</v>
      </c>
      <c r="Q1457" s="330"/>
      <c r="R1457" s="331" t="s">
        <v>135</v>
      </c>
      <c r="S1457" s="332"/>
      <c r="T1457" s="333"/>
      <c r="V1457" s="315"/>
      <c r="W1457" s="315"/>
      <c r="X1457" s="315"/>
    </row>
    <row r="1458" spans="2:24" ht="6" customHeight="1" x14ac:dyDescent="0.2">
      <c r="B1458" s="318"/>
      <c r="C1458" s="317"/>
      <c r="D1458" s="317"/>
      <c r="E1458" s="317"/>
      <c r="F1458" s="317"/>
      <c r="G1458" s="317"/>
      <c r="H1458" s="317"/>
      <c r="I1458" s="317"/>
      <c r="J1458" s="317"/>
      <c r="K1458" s="317"/>
      <c r="L1458" s="317"/>
      <c r="M1458" s="317"/>
      <c r="N1458" s="317"/>
      <c r="O1458" s="317"/>
      <c r="P1458" s="317"/>
      <c r="Q1458" s="317"/>
      <c r="R1458" s="317"/>
      <c r="S1458" s="317"/>
      <c r="T1458" s="314"/>
    </row>
    <row r="1459" spans="2:24" ht="18.75" customHeight="1" x14ac:dyDescent="0.2">
      <c r="B1459" s="318"/>
      <c r="C1459" s="335" t="s">
        <v>136</v>
      </c>
      <c r="D1459" s="65"/>
      <c r="E1459" s="65"/>
      <c r="F1459" s="65"/>
      <c r="G1459" s="65"/>
      <c r="H1459" s="65"/>
      <c r="I1459" s="65"/>
      <c r="J1459" s="65"/>
      <c r="K1459" s="65"/>
      <c r="L1459" s="65"/>
      <c r="M1459" s="65"/>
      <c r="N1459" s="65"/>
      <c r="O1459" s="71"/>
      <c r="P1459" s="336">
        <f>SUM(D1459:O1459)</f>
        <v>0</v>
      </c>
      <c r="Q1459" s="317"/>
      <c r="R1459" s="388"/>
      <c r="S1459" s="389"/>
      <c r="T1459" s="314"/>
    </row>
    <row r="1460" spans="2:24" ht="18.75" customHeight="1" x14ac:dyDescent="0.2">
      <c r="B1460" s="318"/>
      <c r="C1460" s="335" t="s">
        <v>137</v>
      </c>
      <c r="D1460" s="110"/>
      <c r="E1460" s="110"/>
      <c r="F1460" s="110"/>
      <c r="G1460" s="110"/>
      <c r="H1460" s="110"/>
      <c r="I1460" s="110"/>
      <c r="J1460" s="110"/>
      <c r="K1460" s="110"/>
      <c r="L1460" s="110"/>
      <c r="M1460" s="110"/>
      <c r="N1460" s="110"/>
      <c r="O1460" s="111"/>
      <c r="P1460" s="336">
        <f>SUM(D1460:O1460)</f>
        <v>0</v>
      </c>
      <c r="Q1460" s="317"/>
      <c r="R1460" s="388"/>
      <c r="S1460" s="389"/>
      <c r="T1460" s="314"/>
    </row>
    <row r="1461" spans="2:24" ht="18.75" customHeight="1" x14ac:dyDescent="0.2">
      <c r="B1461" s="318"/>
      <c r="C1461" s="131" t="s">
        <v>138</v>
      </c>
      <c r="D1461" s="65"/>
      <c r="E1461" s="65"/>
      <c r="F1461" s="65"/>
      <c r="G1461" s="65"/>
      <c r="H1461" s="65"/>
      <c r="I1461" s="65"/>
      <c r="J1461" s="65"/>
      <c r="K1461" s="65"/>
      <c r="L1461" s="65"/>
      <c r="M1461" s="65"/>
      <c r="N1461" s="65"/>
      <c r="O1461" s="71"/>
      <c r="P1461" s="336">
        <f>SUM(D1461:O1461)</f>
        <v>0</v>
      </c>
      <c r="Q1461" s="317"/>
      <c r="R1461" s="388"/>
      <c r="S1461" s="389"/>
      <c r="T1461" s="314"/>
    </row>
    <row r="1462" spans="2:24" ht="18.75" customHeight="1" x14ac:dyDescent="0.2">
      <c r="B1462" s="318"/>
      <c r="C1462" s="92" t="s">
        <v>139</v>
      </c>
      <c r="D1462" s="65"/>
      <c r="E1462" s="65"/>
      <c r="F1462" s="65"/>
      <c r="G1462" s="65"/>
      <c r="H1462" s="65"/>
      <c r="I1462" s="65"/>
      <c r="J1462" s="65"/>
      <c r="K1462" s="65"/>
      <c r="L1462" s="65"/>
      <c r="M1462" s="65"/>
      <c r="N1462" s="65"/>
      <c r="O1462" s="71"/>
      <c r="P1462" s="336">
        <f>SUM(D1462:O1462)</f>
        <v>0</v>
      </c>
      <c r="Q1462" s="317"/>
      <c r="R1462" s="388"/>
      <c r="S1462" s="389"/>
      <c r="T1462" s="314"/>
    </row>
    <row r="1463" spans="2:24" ht="18.75" customHeight="1" x14ac:dyDescent="0.2">
      <c r="B1463" s="318"/>
      <c r="C1463" s="92" t="s">
        <v>140</v>
      </c>
      <c r="D1463" s="65"/>
      <c r="E1463" s="65"/>
      <c r="F1463" s="65"/>
      <c r="G1463" s="65"/>
      <c r="H1463" s="65"/>
      <c r="I1463" s="65"/>
      <c r="J1463" s="65"/>
      <c r="K1463" s="65"/>
      <c r="L1463" s="65"/>
      <c r="M1463" s="65"/>
      <c r="N1463" s="65"/>
      <c r="O1463" s="71"/>
      <c r="P1463" s="336">
        <f>SUM(D1463:O1463)</f>
        <v>0</v>
      </c>
      <c r="Q1463" s="317"/>
      <c r="R1463" s="388"/>
      <c r="S1463" s="389"/>
      <c r="T1463" s="314"/>
    </row>
    <row r="1464" spans="2:24" ht="18.75" customHeight="1" x14ac:dyDescent="0.2">
      <c r="B1464" s="318"/>
      <c r="C1464" s="92" t="s">
        <v>141</v>
      </c>
      <c r="D1464" s="65"/>
      <c r="E1464" s="65"/>
      <c r="F1464" s="65"/>
      <c r="G1464" s="65"/>
      <c r="H1464" s="65"/>
      <c r="I1464" s="65"/>
      <c r="J1464" s="65"/>
      <c r="K1464" s="65"/>
      <c r="L1464" s="65"/>
      <c r="M1464" s="65"/>
      <c r="N1464" s="65"/>
      <c r="O1464" s="71"/>
      <c r="P1464" s="336">
        <f>SUM(D1464:O1464)</f>
        <v>0</v>
      </c>
      <c r="Q1464" s="317"/>
      <c r="R1464" s="388"/>
      <c r="S1464" s="389"/>
      <c r="T1464" s="314"/>
    </row>
    <row r="1465" spans="2:24" ht="18.75" customHeight="1" x14ac:dyDescent="0.2">
      <c r="B1465" s="318"/>
      <c r="C1465" s="92" t="s">
        <v>142</v>
      </c>
      <c r="D1465" s="65"/>
      <c r="E1465" s="65"/>
      <c r="F1465" s="65"/>
      <c r="G1465" s="65"/>
      <c r="H1465" s="65"/>
      <c r="I1465" s="65"/>
      <c r="J1465" s="65"/>
      <c r="K1465" s="65"/>
      <c r="L1465" s="65"/>
      <c r="M1465" s="65"/>
      <c r="N1465" s="65"/>
      <c r="O1465" s="71"/>
      <c r="P1465" s="336">
        <f>SUM(D1465:O1465)</f>
        <v>0</v>
      </c>
      <c r="Q1465" s="317"/>
      <c r="R1465" s="388"/>
      <c r="S1465" s="389"/>
      <c r="T1465" s="314"/>
    </row>
    <row r="1466" spans="2:24" ht="18.75" customHeight="1" x14ac:dyDescent="0.2">
      <c r="B1466" s="318"/>
      <c r="C1466" s="92" t="s">
        <v>143</v>
      </c>
      <c r="D1466" s="65"/>
      <c r="E1466" s="65"/>
      <c r="F1466" s="65"/>
      <c r="G1466" s="65"/>
      <c r="H1466" s="65"/>
      <c r="I1466" s="65"/>
      <c r="J1466" s="65"/>
      <c r="K1466" s="65"/>
      <c r="L1466" s="65"/>
      <c r="M1466" s="65"/>
      <c r="N1466" s="65"/>
      <c r="O1466" s="71"/>
      <c r="P1466" s="336">
        <f>SUM(D1466:O1466)</f>
        <v>0</v>
      </c>
      <c r="Q1466" s="317"/>
      <c r="R1466" s="388"/>
      <c r="S1466" s="389"/>
      <c r="T1466" s="314"/>
    </row>
    <row r="1467" spans="2:24" ht="18.75" customHeight="1" x14ac:dyDescent="0.2">
      <c r="B1467" s="318"/>
      <c r="C1467" s="92" t="s">
        <v>144</v>
      </c>
      <c r="D1467" s="65"/>
      <c r="E1467" s="65"/>
      <c r="F1467" s="65"/>
      <c r="G1467" s="65"/>
      <c r="H1467" s="65"/>
      <c r="I1467" s="65"/>
      <c r="J1467" s="65"/>
      <c r="K1467" s="65"/>
      <c r="L1467" s="65"/>
      <c r="M1467" s="65"/>
      <c r="N1467" s="65"/>
      <c r="O1467" s="71"/>
      <c r="P1467" s="336">
        <f>SUM(D1467:O1467)</f>
        <v>0</v>
      </c>
      <c r="Q1467" s="317"/>
      <c r="R1467" s="388"/>
      <c r="S1467" s="389"/>
      <c r="T1467" s="314"/>
    </row>
    <row r="1468" spans="2:24" ht="18.75" customHeight="1" x14ac:dyDescent="0.2">
      <c r="B1468" s="318"/>
      <c r="C1468" s="92" t="s">
        <v>145</v>
      </c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71"/>
      <c r="P1468" s="336">
        <f>SUM(D1468:O1468)</f>
        <v>0</v>
      </c>
      <c r="Q1468" s="317"/>
      <c r="R1468" s="388"/>
      <c r="S1468" s="389"/>
      <c r="T1468" s="314"/>
    </row>
    <row r="1469" spans="2:24" ht="18.75" customHeight="1" x14ac:dyDescent="0.2">
      <c r="B1469" s="318"/>
      <c r="C1469" s="322" t="s">
        <v>146</v>
      </c>
      <c r="D1469" s="337">
        <f t="shared" ref="D1469:O1469" si="114">SUBTOTAL(9,D1459:D1468)</f>
        <v>0</v>
      </c>
      <c r="E1469" s="337">
        <f t="shared" si="114"/>
        <v>0</v>
      </c>
      <c r="F1469" s="337">
        <f t="shared" si="114"/>
        <v>0</v>
      </c>
      <c r="G1469" s="337">
        <f t="shared" si="114"/>
        <v>0</v>
      </c>
      <c r="H1469" s="337">
        <f t="shared" si="114"/>
        <v>0</v>
      </c>
      <c r="I1469" s="337">
        <f t="shared" si="114"/>
        <v>0</v>
      </c>
      <c r="J1469" s="337">
        <f t="shared" si="114"/>
        <v>0</v>
      </c>
      <c r="K1469" s="337">
        <f t="shared" si="114"/>
        <v>0</v>
      </c>
      <c r="L1469" s="337">
        <f t="shared" si="114"/>
        <v>0</v>
      </c>
      <c r="M1469" s="337">
        <f t="shared" si="114"/>
        <v>0</v>
      </c>
      <c r="N1469" s="337">
        <f t="shared" si="114"/>
        <v>0</v>
      </c>
      <c r="O1469" s="338">
        <f t="shared" si="114"/>
        <v>0</v>
      </c>
      <c r="P1469" s="336">
        <f>SUM(D1469:O1469)</f>
        <v>0</v>
      </c>
      <c r="Q1469" s="317"/>
      <c r="R1469" s="388"/>
      <c r="S1469" s="389"/>
      <c r="T1469" s="314"/>
    </row>
    <row r="1470" spans="2:24" ht="18.75" customHeight="1" x14ac:dyDescent="0.2">
      <c r="B1470" s="318"/>
      <c r="C1470" s="339" t="s">
        <v>147</v>
      </c>
      <c r="D1470" s="66"/>
      <c r="E1470" s="66"/>
      <c r="F1470" s="66"/>
      <c r="G1470" s="66"/>
      <c r="H1470" s="66"/>
      <c r="I1470" s="66"/>
      <c r="J1470" s="66"/>
      <c r="K1470" s="66"/>
      <c r="L1470" s="66"/>
      <c r="M1470" s="66"/>
      <c r="N1470" s="66"/>
      <c r="O1470" s="72"/>
      <c r="P1470" s="336">
        <f>SUM(D1470:O1470)</f>
        <v>0</v>
      </c>
      <c r="Q1470" s="317"/>
      <c r="R1470" s="388"/>
      <c r="S1470" s="389"/>
      <c r="T1470" s="314"/>
    </row>
    <row r="1471" spans="2:24" ht="18.75" customHeight="1" x14ac:dyDescent="0.2">
      <c r="B1471" s="318"/>
      <c r="C1471" s="339" t="s">
        <v>148</v>
      </c>
      <c r="D1471" s="66"/>
      <c r="E1471" s="66"/>
      <c r="F1471" s="66"/>
      <c r="G1471" s="66"/>
      <c r="H1471" s="66"/>
      <c r="I1471" s="66"/>
      <c r="J1471" s="66"/>
      <c r="K1471" s="66"/>
      <c r="L1471" s="66"/>
      <c r="M1471" s="66"/>
      <c r="N1471" s="66"/>
      <c r="O1471" s="72"/>
      <c r="P1471" s="336">
        <f>SUM(D1471:O1471)</f>
        <v>0</v>
      </c>
      <c r="Q1471" s="317"/>
      <c r="R1471" s="388"/>
      <c r="S1471" s="389"/>
      <c r="T1471" s="314"/>
    </row>
    <row r="1472" spans="2:24" ht="18.75" customHeight="1" x14ac:dyDescent="0.2">
      <c r="B1472" s="318"/>
      <c r="C1472" s="322" t="s">
        <v>149</v>
      </c>
      <c r="D1472" s="337">
        <f t="shared" ref="D1472:O1472" si="115">SUBTOTAL(9,D1470:D1471)</f>
        <v>0</v>
      </c>
      <c r="E1472" s="337">
        <f t="shared" si="115"/>
        <v>0</v>
      </c>
      <c r="F1472" s="337">
        <f t="shared" si="115"/>
        <v>0</v>
      </c>
      <c r="G1472" s="337">
        <f t="shared" si="115"/>
        <v>0</v>
      </c>
      <c r="H1472" s="337">
        <f t="shared" si="115"/>
        <v>0</v>
      </c>
      <c r="I1472" s="337">
        <f t="shared" si="115"/>
        <v>0</v>
      </c>
      <c r="J1472" s="337">
        <f t="shared" si="115"/>
        <v>0</v>
      </c>
      <c r="K1472" s="337">
        <f t="shared" si="115"/>
        <v>0</v>
      </c>
      <c r="L1472" s="337">
        <f t="shared" si="115"/>
        <v>0</v>
      </c>
      <c r="M1472" s="337">
        <f t="shared" si="115"/>
        <v>0</v>
      </c>
      <c r="N1472" s="337">
        <f t="shared" si="115"/>
        <v>0</v>
      </c>
      <c r="O1472" s="338">
        <f t="shared" si="115"/>
        <v>0</v>
      </c>
      <c r="P1472" s="336">
        <f>SUM(D1472:O1472)</f>
        <v>0</v>
      </c>
      <c r="Q1472" s="317"/>
      <c r="R1472" s="388"/>
      <c r="S1472" s="389"/>
      <c r="T1472" s="314"/>
    </row>
    <row r="1473" spans="2:20" ht="18.75" customHeight="1" x14ac:dyDescent="0.2">
      <c r="B1473" s="318"/>
      <c r="C1473" s="339" t="s">
        <v>150</v>
      </c>
      <c r="D1473" s="66"/>
      <c r="E1473" s="66"/>
      <c r="F1473" s="66"/>
      <c r="G1473" s="66"/>
      <c r="H1473" s="66"/>
      <c r="I1473" s="66"/>
      <c r="J1473" s="66"/>
      <c r="K1473" s="66"/>
      <c r="L1473" s="66"/>
      <c r="M1473" s="66"/>
      <c r="N1473" s="66"/>
      <c r="O1473" s="72"/>
      <c r="P1473" s="336">
        <f>SUM(D1473:O1473)</f>
        <v>0</v>
      </c>
      <c r="Q1473" s="317"/>
      <c r="R1473" s="388"/>
      <c r="S1473" s="389"/>
      <c r="T1473" s="314"/>
    </row>
    <row r="1474" spans="2:20" ht="18.75" customHeight="1" x14ac:dyDescent="0.2">
      <c r="B1474" s="318"/>
      <c r="C1474" s="339" t="s">
        <v>151</v>
      </c>
      <c r="D1474" s="66"/>
      <c r="E1474" s="66"/>
      <c r="F1474" s="66"/>
      <c r="G1474" s="66"/>
      <c r="H1474" s="66"/>
      <c r="I1474" s="66"/>
      <c r="J1474" s="66"/>
      <c r="K1474" s="66"/>
      <c r="L1474" s="66"/>
      <c r="M1474" s="66"/>
      <c r="N1474" s="66"/>
      <c r="O1474" s="72"/>
      <c r="P1474" s="336">
        <f>SUM(D1474:O1474)</f>
        <v>0</v>
      </c>
      <c r="Q1474" s="317"/>
      <c r="R1474" s="388"/>
      <c r="S1474" s="389"/>
      <c r="T1474" s="314"/>
    </row>
    <row r="1475" spans="2:20" ht="18.75" customHeight="1" x14ac:dyDescent="0.2">
      <c r="B1475" s="318"/>
      <c r="C1475" s="339" t="s">
        <v>152</v>
      </c>
      <c r="D1475" s="66"/>
      <c r="E1475" s="66"/>
      <c r="F1475" s="66"/>
      <c r="G1475" s="66"/>
      <c r="H1475" s="66"/>
      <c r="I1475" s="66"/>
      <c r="J1475" s="66"/>
      <c r="K1475" s="66"/>
      <c r="L1475" s="66"/>
      <c r="M1475" s="66"/>
      <c r="N1475" s="66"/>
      <c r="O1475" s="72"/>
      <c r="P1475" s="336">
        <f>SUM(D1475:O1475)</f>
        <v>0</v>
      </c>
      <c r="Q1475" s="317"/>
      <c r="R1475" s="388"/>
      <c r="S1475" s="389"/>
      <c r="T1475" s="314"/>
    </row>
    <row r="1476" spans="2:20" ht="18.75" customHeight="1" x14ac:dyDescent="0.2">
      <c r="B1476" s="318"/>
      <c r="C1476" s="339" t="s">
        <v>153</v>
      </c>
      <c r="D1476" s="66"/>
      <c r="E1476" s="66"/>
      <c r="F1476" s="66"/>
      <c r="G1476" s="66"/>
      <c r="H1476" s="66"/>
      <c r="I1476" s="66"/>
      <c r="J1476" s="66"/>
      <c r="K1476" s="66"/>
      <c r="L1476" s="66"/>
      <c r="M1476" s="66"/>
      <c r="N1476" s="66"/>
      <c r="O1476" s="72"/>
      <c r="P1476" s="336">
        <f>SUM(D1476:O1476)</f>
        <v>0</v>
      </c>
      <c r="Q1476" s="317"/>
      <c r="R1476" s="388"/>
      <c r="S1476" s="389"/>
      <c r="T1476" s="314"/>
    </row>
    <row r="1477" spans="2:20" ht="18.75" customHeight="1" x14ac:dyDescent="0.2">
      <c r="B1477" s="318"/>
      <c r="C1477" s="335" t="s">
        <v>154</v>
      </c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71"/>
      <c r="P1477" s="336">
        <f>SUM(D1477:O1477)</f>
        <v>0</v>
      </c>
      <c r="Q1477" s="317"/>
      <c r="R1477" s="388"/>
      <c r="S1477" s="389"/>
      <c r="T1477" s="314"/>
    </row>
    <row r="1478" spans="2:20" ht="18.75" customHeight="1" x14ac:dyDescent="0.2">
      <c r="B1478" s="318"/>
      <c r="C1478" s="97" t="s">
        <v>155</v>
      </c>
      <c r="D1478" s="65"/>
      <c r="E1478" s="65"/>
      <c r="F1478" s="65"/>
      <c r="G1478" s="65"/>
      <c r="H1478" s="65"/>
      <c r="I1478" s="65"/>
      <c r="J1478" s="65"/>
      <c r="K1478" s="65"/>
      <c r="L1478" s="65"/>
      <c r="M1478" s="65"/>
      <c r="N1478" s="65"/>
      <c r="O1478" s="71"/>
      <c r="P1478" s="336">
        <f>SUM(D1478:O1478)</f>
        <v>0</v>
      </c>
      <c r="Q1478" s="317"/>
      <c r="R1478" s="388"/>
      <c r="S1478" s="389"/>
      <c r="T1478" s="314"/>
    </row>
    <row r="1479" spans="2:20" ht="18.75" customHeight="1" x14ac:dyDescent="0.2">
      <c r="B1479" s="318"/>
      <c r="C1479" s="98" t="s">
        <v>156</v>
      </c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73"/>
      <c r="P1479" s="340">
        <f>SUM(D1479:O1479)</f>
        <v>0</v>
      </c>
      <c r="Q1479" s="317"/>
      <c r="R1479" s="388"/>
      <c r="S1479" s="389"/>
      <c r="T1479" s="314"/>
    </row>
    <row r="1480" spans="2:20" ht="18.75" customHeight="1" x14ac:dyDescent="0.2">
      <c r="B1480" s="318"/>
      <c r="C1480" s="341" t="s">
        <v>157</v>
      </c>
      <c r="D1480" s="342">
        <f t="shared" ref="D1480:O1480" si="116">SUBTOTAL(9,D1459:D1479)</f>
        <v>0</v>
      </c>
      <c r="E1480" s="342">
        <f t="shared" si="116"/>
        <v>0</v>
      </c>
      <c r="F1480" s="342">
        <f t="shared" si="116"/>
        <v>0</v>
      </c>
      <c r="G1480" s="342">
        <f t="shared" si="116"/>
        <v>0</v>
      </c>
      <c r="H1480" s="342">
        <f t="shared" si="116"/>
        <v>0</v>
      </c>
      <c r="I1480" s="342">
        <f t="shared" si="116"/>
        <v>0</v>
      </c>
      <c r="J1480" s="342">
        <f t="shared" si="116"/>
        <v>0</v>
      </c>
      <c r="K1480" s="342">
        <f t="shared" si="116"/>
        <v>0</v>
      </c>
      <c r="L1480" s="342">
        <f t="shared" si="116"/>
        <v>0</v>
      </c>
      <c r="M1480" s="342">
        <f t="shared" si="116"/>
        <v>0</v>
      </c>
      <c r="N1480" s="342">
        <f t="shared" si="116"/>
        <v>0</v>
      </c>
      <c r="O1480" s="343">
        <f t="shared" si="116"/>
        <v>0</v>
      </c>
      <c r="P1480" s="344">
        <f>SUM(D1480:O1480)</f>
        <v>0</v>
      </c>
      <c r="Q1480" s="317"/>
      <c r="R1480" s="150"/>
      <c r="S1480" s="151"/>
      <c r="T1480" s="314"/>
    </row>
    <row r="1481" spans="2:20" ht="6" customHeight="1" x14ac:dyDescent="0.2">
      <c r="B1481" s="318"/>
      <c r="C1481" s="317"/>
      <c r="D1481" s="317"/>
      <c r="E1481" s="317"/>
      <c r="F1481" s="317"/>
      <c r="G1481" s="317"/>
      <c r="H1481" s="317"/>
      <c r="I1481" s="317"/>
      <c r="J1481" s="317"/>
      <c r="K1481" s="317"/>
      <c r="L1481" s="317"/>
      <c r="M1481" s="317"/>
      <c r="N1481" s="317"/>
      <c r="O1481" s="317"/>
      <c r="P1481" s="317"/>
      <c r="Q1481" s="317"/>
      <c r="R1481" s="345"/>
      <c r="S1481" s="345"/>
      <c r="T1481" s="314"/>
    </row>
    <row r="1482" spans="2:20" ht="18.75" customHeight="1" x14ac:dyDescent="0.2">
      <c r="B1482" s="346"/>
      <c r="C1482" s="335" t="s">
        <v>158</v>
      </c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74"/>
      <c r="P1482" s="347">
        <f>SUM(D1482:O1482)</f>
        <v>0</v>
      </c>
      <c r="Q1482" s="317"/>
      <c r="R1482" s="388"/>
      <c r="S1482" s="389"/>
      <c r="T1482" s="314"/>
    </row>
    <row r="1483" spans="2:20" ht="18.75" customHeight="1" x14ac:dyDescent="0.2">
      <c r="B1483" s="346"/>
      <c r="C1483" s="335" t="s">
        <v>159</v>
      </c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9"/>
      <c r="O1483" s="75"/>
      <c r="P1483" s="348">
        <f>SUM(D1483:O1483)</f>
        <v>0</v>
      </c>
      <c r="Q1483" s="317"/>
      <c r="R1483" s="388"/>
      <c r="S1483" s="389"/>
      <c r="T1483" s="314"/>
    </row>
    <row r="1484" spans="2:20" s="334" customFormat="1" ht="18.75" customHeight="1" x14ac:dyDescent="0.2">
      <c r="B1484" s="328"/>
      <c r="C1484" s="317"/>
      <c r="D1484" s="317"/>
      <c r="E1484" s="317"/>
      <c r="F1484" s="317"/>
      <c r="G1484" s="317"/>
      <c r="H1484" s="317"/>
      <c r="I1484" s="317"/>
      <c r="J1484" s="317"/>
      <c r="K1484" s="317"/>
      <c r="L1484" s="317"/>
      <c r="M1484" s="317"/>
      <c r="N1484" s="349" t="s">
        <v>160</v>
      </c>
      <c r="O1484" s="349"/>
      <c r="P1484" s="350">
        <f>ROUND(IF(P1482*P1483=0,0,P1480/P1482*P1483),2)</f>
        <v>0</v>
      </c>
      <c r="Q1484" s="330"/>
      <c r="R1484" s="388"/>
      <c r="S1484" s="389"/>
      <c r="T1484" s="333"/>
    </row>
    <row r="1485" spans="2:20" ht="30" customHeight="1" x14ac:dyDescent="0.2">
      <c r="B1485" s="314"/>
      <c r="C1485" s="317"/>
      <c r="D1485" s="317"/>
      <c r="E1485" s="317"/>
      <c r="F1485" s="317"/>
      <c r="G1485" s="317"/>
      <c r="H1485" s="317"/>
      <c r="I1485" s="317"/>
      <c r="J1485" s="317"/>
      <c r="K1485" s="317"/>
      <c r="L1485" s="317"/>
      <c r="M1485" s="317"/>
      <c r="N1485" s="317"/>
      <c r="O1485" s="317"/>
      <c r="P1485" s="317"/>
      <c r="Q1485" s="317"/>
      <c r="R1485" s="317"/>
      <c r="S1485" s="317"/>
      <c r="T1485" s="314"/>
    </row>
    <row r="1486" spans="2:20" ht="18.75" customHeight="1" x14ac:dyDescent="0.2">
      <c r="B1486" s="318"/>
      <c r="C1486" s="319" t="s">
        <v>124</v>
      </c>
      <c r="D1486" s="382"/>
      <c r="E1486" s="383"/>
      <c r="F1486" s="383"/>
      <c r="G1486" s="383"/>
      <c r="H1486" s="383"/>
      <c r="I1486" s="384"/>
      <c r="J1486" s="317"/>
      <c r="K1486" s="317"/>
      <c r="L1486" s="320"/>
      <c r="M1486" s="317"/>
      <c r="N1486" s="317"/>
      <c r="O1486" s="317"/>
      <c r="P1486" s="321"/>
      <c r="Q1486" s="317"/>
      <c r="R1486" s="321"/>
      <c r="S1486" s="321"/>
      <c r="T1486" s="314"/>
    </row>
    <row r="1487" spans="2:20" ht="18.75" customHeight="1" x14ac:dyDescent="0.2">
      <c r="B1487" s="318"/>
      <c r="C1487" s="322" t="s">
        <v>125</v>
      </c>
      <c r="D1487" s="382"/>
      <c r="E1487" s="383"/>
      <c r="F1487" s="383"/>
      <c r="G1487" s="383"/>
      <c r="H1487" s="383"/>
      <c r="I1487" s="384"/>
      <c r="J1487" s="317"/>
      <c r="K1487" s="320"/>
      <c r="L1487" s="317"/>
      <c r="M1487" s="317"/>
      <c r="N1487" s="317"/>
      <c r="O1487" s="317"/>
      <c r="P1487" s="321"/>
      <c r="Q1487" s="317"/>
      <c r="R1487" s="321"/>
      <c r="S1487" s="321"/>
      <c r="T1487" s="314"/>
    </row>
    <row r="1488" spans="2:20" ht="18.75" customHeight="1" x14ac:dyDescent="0.2">
      <c r="B1488" s="318"/>
      <c r="C1488" s="322" t="s">
        <v>7</v>
      </c>
      <c r="D1488" s="382"/>
      <c r="E1488" s="383"/>
      <c r="F1488" s="383"/>
      <c r="G1488" s="383"/>
      <c r="H1488" s="383"/>
      <c r="I1488" s="384"/>
      <c r="J1488" s="317"/>
      <c r="K1488" s="317"/>
      <c r="L1488" s="320"/>
      <c r="M1488" s="317"/>
      <c r="N1488" s="317"/>
      <c r="O1488" s="317"/>
      <c r="P1488" s="321"/>
      <c r="Q1488" s="317"/>
      <c r="R1488" s="323" t="s">
        <v>126</v>
      </c>
      <c r="S1488" s="324"/>
      <c r="T1488" s="314"/>
    </row>
    <row r="1489" spans="2:24" ht="18.75" customHeight="1" x14ac:dyDescent="0.2">
      <c r="B1489" s="318"/>
      <c r="C1489" s="322" t="s">
        <v>127</v>
      </c>
      <c r="D1489" s="382"/>
      <c r="E1489" s="383"/>
      <c r="F1489" s="383"/>
      <c r="G1489" s="383"/>
      <c r="H1489" s="383"/>
      <c r="I1489" s="384"/>
      <c r="J1489" s="317"/>
      <c r="K1489" s="317"/>
      <c r="L1489" s="320"/>
      <c r="M1489" s="317"/>
      <c r="N1489" s="317"/>
      <c r="O1489" s="317"/>
      <c r="P1489" s="321"/>
      <c r="Q1489" s="317"/>
      <c r="R1489" s="325" t="s">
        <v>130</v>
      </c>
      <c r="S1489" s="63"/>
      <c r="T1489" s="314"/>
    </row>
    <row r="1490" spans="2:24" ht="18.75" customHeight="1" x14ac:dyDescent="0.2">
      <c r="B1490" s="318"/>
      <c r="C1490" s="322" t="s">
        <v>131</v>
      </c>
      <c r="D1490" s="382"/>
      <c r="E1490" s="383"/>
      <c r="F1490" s="383"/>
      <c r="G1490" s="383"/>
      <c r="H1490" s="383"/>
      <c r="I1490" s="384"/>
      <c r="J1490" s="317"/>
      <c r="K1490" s="317"/>
      <c r="L1490" s="320"/>
      <c r="M1490" s="317"/>
      <c r="N1490" s="317"/>
      <c r="O1490" s="317"/>
      <c r="P1490" s="321"/>
      <c r="Q1490" s="317"/>
      <c r="R1490" s="325" t="s">
        <v>132</v>
      </c>
      <c r="S1490" s="63"/>
      <c r="T1490" s="314"/>
    </row>
    <row r="1491" spans="2:24" ht="18.75" customHeight="1" x14ac:dyDescent="0.2">
      <c r="B1491" s="318"/>
      <c r="C1491" s="322" t="s">
        <v>122</v>
      </c>
      <c r="D1491" s="385"/>
      <c r="E1491" s="386"/>
      <c r="F1491" s="386"/>
      <c r="G1491" s="386"/>
      <c r="H1491" s="386"/>
      <c r="I1491" s="387"/>
      <c r="J1491" s="317"/>
      <c r="K1491" s="320"/>
      <c r="L1491" s="317"/>
      <c r="M1491" s="317"/>
      <c r="N1491" s="317"/>
      <c r="O1491" s="317"/>
      <c r="P1491" s="321"/>
      <c r="Q1491" s="317"/>
      <c r="R1491" s="326" t="s">
        <v>133</v>
      </c>
      <c r="S1491" s="63"/>
      <c r="T1491" s="314"/>
    </row>
    <row r="1492" spans="2:24" ht="18.75" customHeight="1" x14ac:dyDescent="0.2">
      <c r="B1492" s="327"/>
      <c r="C1492" s="322" t="s">
        <v>134</v>
      </c>
      <c r="D1492" s="379"/>
      <c r="E1492" s="380"/>
      <c r="F1492" s="380"/>
      <c r="G1492" s="380"/>
      <c r="H1492" s="380"/>
      <c r="I1492" s="381"/>
      <c r="J1492" s="317"/>
      <c r="K1492" s="320"/>
      <c r="L1492" s="317"/>
      <c r="M1492" s="317"/>
      <c r="N1492" s="317"/>
      <c r="O1492" s="317"/>
      <c r="P1492" s="321"/>
      <c r="Q1492" s="317"/>
      <c r="R1492" s="321"/>
      <c r="S1492" s="321"/>
      <c r="T1492" s="314"/>
    </row>
    <row r="1493" spans="2:24" ht="12" customHeight="1" x14ac:dyDescent="0.2">
      <c r="B1493" s="318"/>
      <c r="C1493" s="317"/>
      <c r="D1493" s="317"/>
      <c r="E1493" s="317"/>
      <c r="F1493" s="317"/>
      <c r="G1493" s="317"/>
      <c r="H1493" s="317"/>
      <c r="I1493" s="317"/>
      <c r="J1493" s="317"/>
      <c r="K1493" s="317"/>
      <c r="L1493" s="317"/>
      <c r="M1493" s="317"/>
      <c r="N1493" s="317"/>
      <c r="O1493" s="317"/>
      <c r="P1493" s="317"/>
      <c r="Q1493" s="317"/>
      <c r="R1493" s="317"/>
      <c r="S1493" s="317"/>
      <c r="T1493" s="314"/>
    </row>
    <row r="1494" spans="2:24" s="334" customFormat="1" ht="18.75" customHeight="1" x14ac:dyDescent="0.2">
      <c r="B1494" s="328"/>
      <c r="C1494" s="322" t="s">
        <v>128</v>
      </c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70"/>
      <c r="P1494" s="329" t="s">
        <v>129</v>
      </c>
      <c r="Q1494" s="330"/>
      <c r="R1494" s="331" t="s">
        <v>135</v>
      </c>
      <c r="S1494" s="332"/>
      <c r="T1494" s="333"/>
      <c r="V1494" s="315"/>
      <c r="W1494" s="315"/>
      <c r="X1494" s="315"/>
    </row>
    <row r="1495" spans="2:24" ht="6" customHeight="1" x14ac:dyDescent="0.2">
      <c r="B1495" s="318"/>
      <c r="C1495" s="317"/>
      <c r="D1495" s="317"/>
      <c r="E1495" s="317"/>
      <c r="F1495" s="317"/>
      <c r="G1495" s="317"/>
      <c r="H1495" s="317"/>
      <c r="I1495" s="317"/>
      <c r="J1495" s="317"/>
      <c r="K1495" s="317"/>
      <c r="L1495" s="317"/>
      <c r="M1495" s="317"/>
      <c r="N1495" s="317"/>
      <c r="O1495" s="317"/>
      <c r="P1495" s="317"/>
      <c r="Q1495" s="317"/>
      <c r="R1495" s="317"/>
      <c r="S1495" s="317"/>
      <c r="T1495" s="314"/>
    </row>
    <row r="1496" spans="2:24" ht="18.75" customHeight="1" x14ac:dyDescent="0.2">
      <c r="B1496" s="318"/>
      <c r="C1496" s="335" t="s">
        <v>136</v>
      </c>
      <c r="D1496" s="65"/>
      <c r="E1496" s="65"/>
      <c r="F1496" s="65"/>
      <c r="G1496" s="65"/>
      <c r="H1496" s="65"/>
      <c r="I1496" s="65"/>
      <c r="J1496" s="65"/>
      <c r="K1496" s="65"/>
      <c r="L1496" s="65"/>
      <c r="M1496" s="65"/>
      <c r="N1496" s="65"/>
      <c r="O1496" s="71"/>
      <c r="P1496" s="336">
        <f>SUM(D1496:O1496)</f>
        <v>0</v>
      </c>
      <c r="Q1496" s="317"/>
      <c r="R1496" s="388"/>
      <c r="S1496" s="389"/>
      <c r="T1496" s="314"/>
    </row>
    <row r="1497" spans="2:24" ht="18.75" customHeight="1" x14ac:dyDescent="0.2">
      <c r="B1497" s="318"/>
      <c r="C1497" s="335" t="s">
        <v>137</v>
      </c>
      <c r="D1497" s="110"/>
      <c r="E1497" s="110"/>
      <c r="F1497" s="110"/>
      <c r="G1497" s="110"/>
      <c r="H1497" s="110"/>
      <c r="I1497" s="110"/>
      <c r="J1497" s="110"/>
      <c r="K1497" s="110"/>
      <c r="L1497" s="110"/>
      <c r="M1497" s="110"/>
      <c r="N1497" s="110"/>
      <c r="O1497" s="111"/>
      <c r="P1497" s="336">
        <f>SUM(D1497:O1497)</f>
        <v>0</v>
      </c>
      <c r="Q1497" s="317"/>
      <c r="R1497" s="388"/>
      <c r="S1497" s="389"/>
      <c r="T1497" s="314"/>
    </row>
    <row r="1498" spans="2:24" ht="18.75" customHeight="1" x14ac:dyDescent="0.2">
      <c r="B1498" s="318"/>
      <c r="C1498" s="131" t="s">
        <v>138</v>
      </c>
      <c r="D1498" s="65"/>
      <c r="E1498" s="65"/>
      <c r="F1498" s="65"/>
      <c r="G1498" s="65"/>
      <c r="H1498" s="65"/>
      <c r="I1498" s="65"/>
      <c r="J1498" s="65"/>
      <c r="K1498" s="65"/>
      <c r="L1498" s="65"/>
      <c r="M1498" s="65"/>
      <c r="N1498" s="65"/>
      <c r="O1498" s="71"/>
      <c r="P1498" s="336">
        <f>SUM(D1498:O1498)</f>
        <v>0</v>
      </c>
      <c r="Q1498" s="317"/>
      <c r="R1498" s="388"/>
      <c r="S1498" s="389"/>
      <c r="T1498" s="314"/>
    </row>
    <row r="1499" spans="2:24" ht="18.75" customHeight="1" x14ac:dyDescent="0.2">
      <c r="B1499" s="318"/>
      <c r="C1499" s="92" t="s">
        <v>139</v>
      </c>
      <c r="D1499" s="65"/>
      <c r="E1499" s="65"/>
      <c r="F1499" s="65"/>
      <c r="G1499" s="65"/>
      <c r="H1499" s="65"/>
      <c r="I1499" s="65"/>
      <c r="J1499" s="65"/>
      <c r="K1499" s="65"/>
      <c r="L1499" s="65"/>
      <c r="M1499" s="65"/>
      <c r="N1499" s="65"/>
      <c r="O1499" s="71"/>
      <c r="P1499" s="336">
        <f>SUM(D1499:O1499)</f>
        <v>0</v>
      </c>
      <c r="Q1499" s="317"/>
      <c r="R1499" s="388"/>
      <c r="S1499" s="389"/>
      <c r="T1499" s="314"/>
    </row>
    <row r="1500" spans="2:24" ht="18.75" customHeight="1" x14ac:dyDescent="0.2">
      <c r="B1500" s="318"/>
      <c r="C1500" s="92" t="s">
        <v>140</v>
      </c>
      <c r="D1500" s="65"/>
      <c r="E1500" s="65"/>
      <c r="F1500" s="65"/>
      <c r="G1500" s="65"/>
      <c r="H1500" s="65"/>
      <c r="I1500" s="65"/>
      <c r="J1500" s="65"/>
      <c r="K1500" s="65"/>
      <c r="L1500" s="65"/>
      <c r="M1500" s="65"/>
      <c r="N1500" s="65"/>
      <c r="O1500" s="71"/>
      <c r="P1500" s="336">
        <f>SUM(D1500:O1500)</f>
        <v>0</v>
      </c>
      <c r="Q1500" s="317"/>
      <c r="R1500" s="388"/>
      <c r="S1500" s="389"/>
      <c r="T1500" s="314"/>
    </row>
    <row r="1501" spans="2:24" ht="18.75" customHeight="1" x14ac:dyDescent="0.2">
      <c r="B1501" s="318"/>
      <c r="C1501" s="92" t="s">
        <v>141</v>
      </c>
      <c r="D1501" s="65"/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71"/>
      <c r="P1501" s="336">
        <f>SUM(D1501:O1501)</f>
        <v>0</v>
      </c>
      <c r="Q1501" s="317"/>
      <c r="R1501" s="388"/>
      <c r="S1501" s="389"/>
      <c r="T1501" s="314"/>
    </row>
    <row r="1502" spans="2:24" ht="18.75" customHeight="1" x14ac:dyDescent="0.2">
      <c r="B1502" s="318"/>
      <c r="C1502" s="92" t="s">
        <v>142</v>
      </c>
      <c r="D1502" s="65"/>
      <c r="E1502" s="65"/>
      <c r="F1502" s="65"/>
      <c r="G1502" s="65"/>
      <c r="H1502" s="65"/>
      <c r="I1502" s="65"/>
      <c r="J1502" s="65"/>
      <c r="K1502" s="65"/>
      <c r="L1502" s="65"/>
      <c r="M1502" s="65"/>
      <c r="N1502" s="65"/>
      <c r="O1502" s="71"/>
      <c r="P1502" s="336">
        <f>SUM(D1502:O1502)</f>
        <v>0</v>
      </c>
      <c r="Q1502" s="317"/>
      <c r="R1502" s="388"/>
      <c r="S1502" s="389"/>
      <c r="T1502" s="314"/>
    </row>
    <row r="1503" spans="2:24" ht="18.75" customHeight="1" x14ac:dyDescent="0.2">
      <c r="B1503" s="318"/>
      <c r="C1503" s="92" t="s">
        <v>143</v>
      </c>
      <c r="D1503" s="65"/>
      <c r="E1503" s="65"/>
      <c r="F1503" s="65"/>
      <c r="G1503" s="65"/>
      <c r="H1503" s="65"/>
      <c r="I1503" s="65"/>
      <c r="J1503" s="65"/>
      <c r="K1503" s="65"/>
      <c r="L1503" s="65"/>
      <c r="M1503" s="65"/>
      <c r="N1503" s="65"/>
      <c r="O1503" s="71"/>
      <c r="P1503" s="336">
        <f>SUM(D1503:O1503)</f>
        <v>0</v>
      </c>
      <c r="Q1503" s="317"/>
      <c r="R1503" s="388"/>
      <c r="S1503" s="389"/>
      <c r="T1503" s="314"/>
    </row>
    <row r="1504" spans="2:24" ht="18.75" customHeight="1" x14ac:dyDescent="0.2">
      <c r="B1504" s="318"/>
      <c r="C1504" s="92" t="s">
        <v>144</v>
      </c>
      <c r="D1504" s="65"/>
      <c r="E1504" s="65"/>
      <c r="F1504" s="65"/>
      <c r="G1504" s="65"/>
      <c r="H1504" s="65"/>
      <c r="I1504" s="65"/>
      <c r="J1504" s="65"/>
      <c r="K1504" s="65"/>
      <c r="L1504" s="65"/>
      <c r="M1504" s="65"/>
      <c r="N1504" s="65"/>
      <c r="O1504" s="71"/>
      <c r="P1504" s="336">
        <f>SUM(D1504:O1504)</f>
        <v>0</v>
      </c>
      <c r="Q1504" s="317"/>
      <c r="R1504" s="388"/>
      <c r="S1504" s="389"/>
      <c r="T1504" s="314"/>
    </row>
    <row r="1505" spans="2:20" ht="18.75" customHeight="1" x14ac:dyDescent="0.2">
      <c r="B1505" s="318"/>
      <c r="C1505" s="92" t="s">
        <v>145</v>
      </c>
      <c r="D1505" s="65"/>
      <c r="E1505" s="65"/>
      <c r="F1505" s="65"/>
      <c r="G1505" s="65"/>
      <c r="H1505" s="65"/>
      <c r="I1505" s="65"/>
      <c r="J1505" s="65"/>
      <c r="K1505" s="65"/>
      <c r="L1505" s="65"/>
      <c r="M1505" s="65"/>
      <c r="N1505" s="65"/>
      <c r="O1505" s="71"/>
      <c r="P1505" s="336">
        <f>SUM(D1505:O1505)</f>
        <v>0</v>
      </c>
      <c r="Q1505" s="317"/>
      <c r="R1505" s="388"/>
      <c r="S1505" s="389"/>
      <c r="T1505" s="314"/>
    </row>
    <row r="1506" spans="2:20" ht="18.75" customHeight="1" x14ac:dyDescent="0.2">
      <c r="B1506" s="318"/>
      <c r="C1506" s="322" t="s">
        <v>146</v>
      </c>
      <c r="D1506" s="337">
        <f t="shared" ref="D1506:O1506" si="117">SUBTOTAL(9,D1496:D1505)</f>
        <v>0</v>
      </c>
      <c r="E1506" s="337">
        <f t="shared" si="117"/>
        <v>0</v>
      </c>
      <c r="F1506" s="337">
        <f t="shared" si="117"/>
        <v>0</v>
      </c>
      <c r="G1506" s="337">
        <f t="shared" si="117"/>
        <v>0</v>
      </c>
      <c r="H1506" s="337">
        <f t="shared" si="117"/>
        <v>0</v>
      </c>
      <c r="I1506" s="337">
        <f t="shared" si="117"/>
        <v>0</v>
      </c>
      <c r="J1506" s="337">
        <f t="shared" si="117"/>
        <v>0</v>
      </c>
      <c r="K1506" s="337">
        <f t="shared" si="117"/>
        <v>0</v>
      </c>
      <c r="L1506" s="337">
        <f t="shared" si="117"/>
        <v>0</v>
      </c>
      <c r="M1506" s="337">
        <f t="shared" si="117"/>
        <v>0</v>
      </c>
      <c r="N1506" s="337">
        <f t="shared" si="117"/>
        <v>0</v>
      </c>
      <c r="O1506" s="338">
        <f t="shared" si="117"/>
        <v>0</v>
      </c>
      <c r="P1506" s="336">
        <f>SUM(D1506:O1506)</f>
        <v>0</v>
      </c>
      <c r="Q1506" s="317"/>
      <c r="R1506" s="388"/>
      <c r="S1506" s="389"/>
      <c r="T1506" s="314"/>
    </row>
    <row r="1507" spans="2:20" ht="18.75" customHeight="1" x14ac:dyDescent="0.2">
      <c r="B1507" s="318"/>
      <c r="C1507" s="339" t="s">
        <v>147</v>
      </c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72"/>
      <c r="P1507" s="336">
        <f>SUM(D1507:O1507)</f>
        <v>0</v>
      </c>
      <c r="Q1507" s="317"/>
      <c r="R1507" s="388"/>
      <c r="S1507" s="389"/>
      <c r="T1507" s="314"/>
    </row>
    <row r="1508" spans="2:20" ht="18.75" customHeight="1" x14ac:dyDescent="0.2">
      <c r="B1508" s="318"/>
      <c r="C1508" s="339" t="s">
        <v>148</v>
      </c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72"/>
      <c r="P1508" s="336">
        <f>SUM(D1508:O1508)</f>
        <v>0</v>
      </c>
      <c r="Q1508" s="317"/>
      <c r="R1508" s="388"/>
      <c r="S1508" s="389"/>
      <c r="T1508" s="314"/>
    </row>
    <row r="1509" spans="2:20" ht="18.75" customHeight="1" x14ac:dyDescent="0.2">
      <c r="B1509" s="318"/>
      <c r="C1509" s="322" t="s">
        <v>149</v>
      </c>
      <c r="D1509" s="337">
        <f t="shared" ref="D1509:O1509" si="118">SUBTOTAL(9,D1507:D1508)</f>
        <v>0</v>
      </c>
      <c r="E1509" s="337">
        <f t="shared" si="118"/>
        <v>0</v>
      </c>
      <c r="F1509" s="337">
        <f t="shared" si="118"/>
        <v>0</v>
      </c>
      <c r="G1509" s="337">
        <f t="shared" si="118"/>
        <v>0</v>
      </c>
      <c r="H1509" s="337">
        <f t="shared" si="118"/>
        <v>0</v>
      </c>
      <c r="I1509" s="337">
        <f t="shared" si="118"/>
        <v>0</v>
      </c>
      <c r="J1509" s="337">
        <f t="shared" si="118"/>
        <v>0</v>
      </c>
      <c r="K1509" s="337">
        <f t="shared" si="118"/>
        <v>0</v>
      </c>
      <c r="L1509" s="337">
        <f t="shared" si="118"/>
        <v>0</v>
      </c>
      <c r="M1509" s="337">
        <f t="shared" si="118"/>
        <v>0</v>
      </c>
      <c r="N1509" s="337">
        <f t="shared" si="118"/>
        <v>0</v>
      </c>
      <c r="O1509" s="338">
        <f t="shared" si="118"/>
        <v>0</v>
      </c>
      <c r="P1509" s="336">
        <f>SUM(D1509:O1509)</f>
        <v>0</v>
      </c>
      <c r="Q1509" s="317"/>
      <c r="R1509" s="388"/>
      <c r="S1509" s="389"/>
      <c r="T1509" s="314"/>
    </row>
    <row r="1510" spans="2:20" ht="18.75" customHeight="1" x14ac:dyDescent="0.2">
      <c r="B1510" s="318"/>
      <c r="C1510" s="339" t="s">
        <v>150</v>
      </c>
      <c r="D1510" s="66"/>
      <c r="E1510" s="66"/>
      <c r="F1510" s="66"/>
      <c r="G1510" s="66"/>
      <c r="H1510" s="66"/>
      <c r="I1510" s="66"/>
      <c r="J1510" s="66"/>
      <c r="K1510" s="66"/>
      <c r="L1510" s="66"/>
      <c r="M1510" s="66"/>
      <c r="N1510" s="66"/>
      <c r="O1510" s="72"/>
      <c r="P1510" s="336">
        <f>SUM(D1510:O1510)</f>
        <v>0</v>
      </c>
      <c r="Q1510" s="317"/>
      <c r="R1510" s="388"/>
      <c r="S1510" s="389"/>
      <c r="T1510" s="314"/>
    </row>
    <row r="1511" spans="2:20" ht="18.75" customHeight="1" x14ac:dyDescent="0.2">
      <c r="B1511" s="318"/>
      <c r="C1511" s="339" t="s">
        <v>151</v>
      </c>
      <c r="D1511" s="66"/>
      <c r="E1511" s="66"/>
      <c r="F1511" s="66"/>
      <c r="G1511" s="66"/>
      <c r="H1511" s="66"/>
      <c r="I1511" s="66"/>
      <c r="J1511" s="66"/>
      <c r="K1511" s="66"/>
      <c r="L1511" s="66"/>
      <c r="M1511" s="66"/>
      <c r="N1511" s="66"/>
      <c r="O1511" s="72"/>
      <c r="P1511" s="336">
        <f>SUM(D1511:O1511)</f>
        <v>0</v>
      </c>
      <c r="Q1511" s="317"/>
      <c r="R1511" s="388"/>
      <c r="S1511" s="389"/>
      <c r="T1511" s="314"/>
    </row>
    <row r="1512" spans="2:20" ht="18.75" customHeight="1" x14ac:dyDescent="0.2">
      <c r="B1512" s="318"/>
      <c r="C1512" s="339" t="s">
        <v>152</v>
      </c>
      <c r="D1512" s="66"/>
      <c r="E1512" s="66"/>
      <c r="F1512" s="66"/>
      <c r="G1512" s="66"/>
      <c r="H1512" s="66"/>
      <c r="I1512" s="66"/>
      <c r="J1512" s="66"/>
      <c r="K1512" s="66"/>
      <c r="L1512" s="66"/>
      <c r="M1512" s="66"/>
      <c r="N1512" s="66"/>
      <c r="O1512" s="72"/>
      <c r="P1512" s="336">
        <f>SUM(D1512:O1512)</f>
        <v>0</v>
      </c>
      <c r="Q1512" s="317"/>
      <c r="R1512" s="388"/>
      <c r="S1512" s="389"/>
      <c r="T1512" s="314"/>
    </row>
    <row r="1513" spans="2:20" ht="18.75" customHeight="1" x14ac:dyDescent="0.2">
      <c r="B1513" s="318"/>
      <c r="C1513" s="339" t="s">
        <v>153</v>
      </c>
      <c r="D1513" s="66"/>
      <c r="E1513" s="66"/>
      <c r="F1513" s="66"/>
      <c r="G1513" s="66"/>
      <c r="H1513" s="66"/>
      <c r="I1513" s="66"/>
      <c r="J1513" s="66"/>
      <c r="K1513" s="66"/>
      <c r="L1513" s="66"/>
      <c r="M1513" s="66"/>
      <c r="N1513" s="66"/>
      <c r="O1513" s="72"/>
      <c r="P1513" s="336">
        <f>SUM(D1513:O1513)</f>
        <v>0</v>
      </c>
      <c r="Q1513" s="317"/>
      <c r="R1513" s="388"/>
      <c r="S1513" s="389"/>
      <c r="T1513" s="314"/>
    </row>
    <row r="1514" spans="2:20" ht="18.75" customHeight="1" x14ac:dyDescent="0.2">
      <c r="B1514" s="318"/>
      <c r="C1514" s="335" t="s">
        <v>154</v>
      </c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71"/>
      <c r="P1514" s="336">
        <f>SUM(D1514:O1514)</f>
        <v>0</v>
      </c>
      <c r="Q1514" s="317"/>
      <c r="R1514" s="388"/>
      <c r="S1514" s="389"/>
      <c r="T1514" s="314"/>
    </row>
    <row r="1515" spans="2:20" ht="18.75" customHeight="1" x14ac:dyDescent="0.2">
      <c r="B1515" s="318"/>
      <c r="C1515" s="97" t="s">
        <v>155</v>
      </c>
      <c r="D1515" s="65"/>
      <c r="E1515" s="65"/>
      <c r="F1515" s="65"/>
      <c r="G1515" s="65"/>
      <c r="H1515" s="65"/>
      <c r="I1515" s="65"/>
      <c r="J1515" s="65"/>
      <c r="K1515" s="65"/>
      <c r="L1515" s="65"/>
      <c r="M1515" s="65"/>
      <c r="N1515" s="65"/>
      <c r="O1515" s="71"/>
      <c r="P1515" s="336">
        <f>SUM(D1515:O1515)</f>
        <v>0</v>
      </c>
      <c r="Q1515" s="317"/>
      <c r="R1515" s="388"/>
      <c r="S1515" s="389"/>
      <c r="T1515" s="314"/>
    </row>
    <row r="1516" spans="2:20" ht="18.75" customHeight="1" x14ac:dyDescent="0.2">
      <c r="B1516" s="318"/>
      <c r="C1516" s="98" t="s">
        <v>156</v>
      </c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73"/>
      <c r="P1516" s="340">
        <f>SUM(D1516:O1516)</f>
        <v>0</v>
      </c>
      <c r="Q1516" s="317"/>
      <c r="R1516" s="388"/>
      <c r="S1516" s="389"/>
      <c r="T1516" s="314"/>
    </row>
    <row r="1517" spans="2:20" ht="18.75" customHeight="1" x14ac:dyDescent="0.2">
      <c r="B1517" s="318"/>
      <c r="C1517" s="341" t="s">
        <v>157</v>
      </c>
      <c r="D1517" s="342">
        <f t="shared" ref="D1517:O1517" si="119">SUBTOTAL(9,D1496:D1516)</f>
        <v>0</v>
      </c>
      <c r="E1517" s="342">
        <f t="shared" si="119"/>
        <v>0</v>
      </c>
      <c r="F1517" s="342">
        <f t="shared" si="119"/>
        <v>0</v>
      </c>
      <c r="G1517" s="342">
        <f t="shared" si="119"/>
        <v>0</v>
      </c>
      <c r="H1517" s="342">
        <f t="shared" si="119"/>
        <v>0</v>
      </c>
      <c r="I1517" s="342">
        <f t="shared" si="119"/>
        <v>0</v>
      </c>
      <c r="J1517" s="342">
        <f t="shared" si="119"/>
        <v>0</v>
      </c>
      <c r="K1517" s="342">
        <f t="shared" si="119"/>
        <v>0</v>
      </c>
      <c r="L1517" s="342">
        <f t="shared" si="119"/>
        <v>0</v>
      </c>
      <c r="M1517" s="342">
        <f t="shared" si="119"/>
        <v>0</v>
      </c>
      <c r="N1517" s="342">
        <f t="shared" si="119"/>
        <v>0</v>
      </c>
      <c r="O1517" s="343">
        <f t="shared" si="119"/>
        <v>0</v>
      </c>
      <c r="P1517" s="344">
        <f>SUM(D1517:O1517)</f>
        <v>0</v>
      </c>
      <c r="Q1517" s="317"/>
      <c r="R1517" s="150"/>
      <c r="S1517" s="151"/>
      <c r="T1517" s="314"/>
    </row>
    <row r="1518" spans="2:20" ht="6" customHeight="1" x14ac:dyDescent="0.2">
      <c r="B1518" s="318"/>
      <c r="C1518" s="317"/>
      <c r="D1518" s="317"/>
      <c r="E1518" s="317"/>
      <c r="F1518" s="317"/>
      <c r="G1518" s="317"/>
      <c r="H1518" s="317"/>
      <c r="I1518" s="317"/>
      <c r="J1518" s="317"/>
      <c r="K1518" s="317"/>
      <c r="L1518" s="317"/>
      <c r="M1518" s="317"/>
      <c r="N1518" s="317"/>
      <c r="O1518" s="317"/>
      <c r="P1518" s="317"/>
      <c r="Q1518" s="317"/>
      <c r="R1518" s="345"/>
      <c r="S1518" s="345"/>
      <c r="T1518" s="314"/>
    </row>
    <row r="1519" spans="2:20" ht="18.75" customHeight="1" x14ac:dyDescent="0.2">
      <c r="B1519" s="346"/>
      <c r="C1519" s="335" t="s">
        <v>158</v>
      </c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74"/>
      <c r="P1519" s="347">
        <f>SUM(D1519:O1519)</f>
        <v>0</v>
      </c>
      <c r="Q1519" s="317"/>
      <c r="R1519" s="388"/>
      <c r="S1519" s="389"/>
      <c r="T1519" s="314"/>
    </row>
    <row r="1520" spans="2:20" ht="18.75" customHeight="1" x14ac:dyDescent="0.2">
      <c r="B1520" s="346"/>
      <c r="C1520" s="335" t="s">
        <v>159</v>
      </c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9"/>
      <c r="O1520" s="75"/>
      <c r="P1520" s="348">
        <f>SUM(D1520:O1520)</f>
        <v>0</v>
      </c>
      <c r="Q1520" s="317"/>
      <c r="R1520" s="388"/>
      <c r="S1520" s="389"/>
      <c r="T1520" s="314"/>
    </row>
    <row r="1521" spans="2:24" s="334" customFormat="1" ht="18.75" customHeight="1" x14ac:dyDescent="0.2">
      <c r="B1521" s="328"/>
      <c r="C1521" s="317"/>
      <c r="D1521" s="317"/>
      <c r="E1521" s="317"/>
      <c r="F1521" s="317"/>
      <c r="G1521" s="317"/>
      <c r="H1521" s="317"/>
      <c r="I1521" s="317"/>
      <c r="J1521" s="317"/>
      <c r="K1521" s="317"/>
      <c r="L1521" s="317"/>
      <c r="M1521" s="317"/>
      <c r="N1521" s="349" t="s">
        <v>160</v>
      </c>
      <c r="O1521" s="349"/>
      <c r="P1521" s="350">
        <f>ROUND(IF(P1519*P1520=0,0,P1517/P1519*P1520),2)</f>
        <v>0</v>
      </c>
      <c r="Q1521" s="330"/>
      <c r="R1521" s="388"/>
      <c r="S1521" s="389"/>
      <c r="T1521" s="333"/>
    </row>
    <row r="1522" spans="2:24" ht="30" customHeight="1" x14ac:dyDescent="0.2">
      <c r="B1522" s="314"/>
      <c r="C1522" s="317"/>
      <c r="D1522" s="317"/>
      <c r="E1522" s="317"/>
      <c r="F1522" s="317"/>
      <c r="G1522" s="317"/>
      <c r="H1522" s="317"/>
      <c r="I1522" s="317"/>
      <c r="J1522" s="317"/>
      <c r="K1522" s="317"/>
      <c r="L1522" s="317"/>
      <c r="M1522" s="317"/>
      <c r="N1522" s="317"/>
      <c r="O1522" s="317"/>
      <c r="P1522" s="317"/>
      <c r="Q1522" s="317"/>
      <c r="R1522" s="317"/>
      <c r="S1522" s="317"/>
      <c r="T1522" s="314"/>
    </row>
    <row r="1523" spans="2:24" ht="18.75" customHeight="1" x14ac:dyDescent="0.2">
      <c r="B1523" s="318"/>
      <c r="C1523" s="319" t="s">
        <v>124</v>
      </c>
      <c r="D1523" s="382"/>
      <c r="E1523" s="383"/>
      <c r="F1523" s="383"/>
      <c r="G1523" s="383"/>
      <c r="H1523" s="383"/>
      <c r="I1523" s="384"/>
      <c r="J1523" s="317"/>
      <c r="K1523" s="317"/>
      <c r="L1523" s="320"/>
      <c r="M1523" s="317"/>
      <c r="N1523" s="317"/>
      <c r="O1523" s="317"/>
      <c r="P1523" s="321"/>
      <c r="Q1523" s="317"/>
      <c r="R1523" s="321"/>
      <c r="S1523" s="321"/>
      <c r="T1523" s="314"/>
    </row>
    <row r="1524" spans="2:24" ht="18.75" customHeight="1" x14ac:dyDescent="0.2">
      <c r="B1524" s="318"/>
      <c r="C1524" s="322" t="s">
        <v>125</v>
      </c>
      <c r="D1524" s="382"/>
      <c r="E1524" s="383"/>
      <c r="F1524" s="383"/>
      <c r="G1524" s="383"/>
      <c r="H1524" s="383"/>
      <c r="I1524" s="384"/>
      <c r="J1524" s="317"/>
      <c r="K1524" s="320"/>
      <c r="L1524" s="317"/>
      <c r="M1524" s="317"/>
      <c r="N1524" s="317"/>
      <c r="O1524" s="317"/>
      <c r="P1524" s="321"/>
      <c r="Q1524" s="317"/>
      <c r="R1524" s="321"/>
      <c r="S1524" s="321"/>
      <c r="T1524" s="314"/>
    </row>
    <row r="1525" spans="2:24" ht="18.75" customHeight="1" x14ac:dyDescent="0.2">
      <c r="B1525" s="318"/>
      <c r="C1525" s="322" t="s">
        <v>7</v>
      </c>
      <c r="D1525" s="382"/>
      <c r="E1525" s="383"/>
      <c r="F1525" s="383"/>
      <c r="G1525" s="383"/>
      <c r="H1525" s="383"/>
      <c r="I1525" s="384"/>
      <c r="J1525" s="317"/>
      <c r="K1525" s="317"/>
      <c r="L1525" s="320"/>
      <c r="M1525" s="317"/>
      <c r="N1525" s="317"/>
      <c r="O1525" s="317"/>
      <c r="P1525" s="321"/>
      <c r="Q1525" s="317"/>
      <c r="R1525" s="323" t="s">
        <v>126</v>
      </c>
      <c r="S1525" s="324"/>
      <c r="T1525" s="314"/>
    </row>
    <row r="1526" spans="2:24" ht="18.75" customHeight="1" x14ac:dyDescent="0.2">
      <c r="B1526" s="318"/>
      <c r="C1526" s="322" t="s">
        <v>127</v>
      </c>
      <c r="D1526" s="382"/>
      <c r="E1526" s="383"/>
      <c r="F1526" s="383"/>
      <c r="G1526" s="383"/>
      <c r="H1526" s="383"/>
      <c r="I1526" s="384"/>
      <c r="J1526" s="317"/>
      <c r="K1526" s="317"/>
      <c r="L1526" s="320"/>
      <c r="M1526" s="317"/>
      <c r="N1526" s="317"/>
      <c r="O1526" s="317"/>
      <c r="P1526" s="321"/>
      <c r="Q1526" s="317"/>
      <c r="R1526" s="325" t="s">
        <v>130</v>
      </c>
      <c r="S1526" s="63"/>
      <c r="T1526" s="314"/>
    </row>
    <row r="1527" spans="2:24" ht="18.75" customHeight="1" x14ac:dyDescent="0.2">
      <c r="B1527" s="318"/>
      <c r="C1527" s="322" t="s">
        <v>131</v>
      </c>
      <c r="D1527" s="382"/>
      <c r="E1527" s="383"/>
      <c r="F1527" s="383"/>
      <c r="G1527" s="383"/>
      <c r="H1527" s="383"/>
      <c r="I1527" s="384"/>
      <c r="J1527" s="317"/>
      <c r="K1527" s="317"/>
      <c r="L1527" s="320"/>
      <c r="M1527" s="317"/>
      <c r="N1527" s="317"/>
      <c r="O1527" s="317"/>
      <c r="P1527" s="321"/>
      <c r="Q1527" s="317"/>
      <c r="R1527" s="325" t="s">
        <v>132</v>
      </c>
      <c r="S1527" s="63"/>
      <c r="T1527" s="314"/>
    </row>
    <row r="1528" spans="2:24" ht="18.75" customHeight="1" x14ac:dyDescent="0.2">
      <c r="B1528" s="318"/>
      <c r="C1528" s="322" t="s">
        <v>122</v>
      </c>
      <c r="D1528" s="385"/>
      <c r="E1528" s="386"/>
      <c r="F1528" s="386"/>
      <c r="G1528" s="386"/>
      <c r="H1528" s="386"/>
      <c r="I1528" s="387"/>
      <c r="J1528" s="317"/>
      <c r="K1528" s="320"/>
      <c r="L1528" s="317"/>
      <c r="M1528" s="317"/>
      <c r="N1528" s="317"/>
      <c r="O1528" s="317"/>
      <c r="P1528" s="321"/>
      <c r="Q1528" s="317"/>
      <c r="R1528" s="326" t="s">
        <v>133</v>
      </c>
      <c r="S1528" s="63"/>
      <c r="T1528" s="314"/>
    </row>
    <row r="1529" spans="2:24" ht="18.75" customHeight="1" x14ac:dyDescent="0.2">
      <c r="B1529" s="327"/>
      <c r="C1529" s="322" t="s">
        <v>134</v>
      </c>
      <c r="D1529" s="379"/>
      <c r="E1529" s="380"/>
      <c r="F1529" s="380"/>
      <c r="G1529" s="380"/>
      <c r="H1529" s="380"/>
      <c r="I1529" s="381"/>
      <c r="J1529" s="317"/>
      <c r="K1529" s="320"/>
      <c r="L1529" s="317"/>
      <c r="M1529" s="317"/>
      <c r="N1529" s="317"/>
      <c r="O1529" s="317"/>
      <c r="P1529" s="321"/>
      <c r="Q1529" s="317"/>
      <c r="R1529" s="321"/>
      <c r="S1529" s="321"/>
      <c r="T1529" s="314"/>
    </row>
    <row r="1530" spans="2:24" ht="12" customHeight="1" x14ac:dyDescent="0.2">
      <c r="B1530" s="318"/>
      <c r="C1530" s="317"/>
      <c r="D1530" s="317"/>
      <c r="E1530" s="317"/>
      <c r="F1530" s="317"/>
      <c r="G1530" s="317"/>
      <c r="H1530" s="317"/>
      <c r="I1530" s="317"/>
      <c r="J1530" s="317"/>
      <c r="K1530" s="317"/>
      <c r="L1530" s="317"/>
      <c r="M1530" s="317"/>
      <c r="N1530" s="317"/>
      <c r="O1530" s="317"/>
      <c r="P1530" s="317"/>
      <c r="Q1530" s="317"/>
      <c r="R1530" s="317"/>
      <c r="S1530" s="317"/>
      <c r="T1530" s="314"/>
    </row>
    <row r="1531" spans="2:24" s="334" customFormat="1" ht="18.75" customHeight="1" x14ac:dyDescent="0.2">
      <c r="B1531" s="328"/>
      <c r="C1531" s="322" t="s">
        <v>128</v>
      </c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70"/>
      <c r="P1531" s="329" t="s">
        <v>129</v>
      </c>
      <c r="Q1531" s="330"/>
      <c r="R1531" s="331" t="s">
        <v>135</v>
      </c>
      <c r="S1531" s="332"/>
      <c r="T1531" s="333"/>
      <c r="V1531" s="315"/>
      <c r="W1531" s="315"/>
      <c r="X1531" s="315"/>
    </row>
    <row r="1532" spans="2:24" ht="6" customHeight="1" x14ac:dyDescent="0.2">
      <c r="B1532" s="318"/>
      <c r="C1532" s="317"/>
      <c r="D1532" s="317"/>
      <c r="E1532" s="317"/>
      <c r="F1532" s="317"/>
      <c r="G1532" s="317"/>
      <c r="H1532" s="317"/>
      <c r="I1532" s="317"/>
      <c r="J1532" s="317"/>
      <c r="K1532" s="317"/>
      <c r="L1532" s="317"/>
      <c r="M1532" s="317"/>
      <c r="N1532" s="317"/>
      <c r="O1532" s="317"/>
      <c r="P1532" s="317"/>
      <c r="Q1532" s="317"/>
      <c r="R1532" s="317"/>
      <c r="S1532" s="317"/>
      <c r="T1532" s="314"/>
    </row>
    <row r="1533" spans="2:24" ht="18.75" customHeight="1" x14ac:dyDescent="0.2">
      <c r="B1533" s="318"/>
      <c r="C1533" s="335" t="s">
        <v>136</v>
      </c>
      <c r="D1533" s="65"/>
      <c r="E1533" s="65"/>
      <c r="F1533" s="65"/>
      <c r="G1533" s="65"/>
      <c r="H1533" s="65"/>
      <c r="I1533" s="65"/>
      <c r="J1533" s="65"/>
      <c r="K1533" s="65"/>
      <c r="L1533" s="65"/>
      <c r="M1533" s="65"/>
      <c r="N1533" s="65"/>
      <c r="O1533" s="71"/>
      <c r="P1533" s="336">
        <f>SUM(D1533:O1533)</f>
        <v>0</v>
      </c>
      <c r="Q1533" s="317"/>
      <c r="R1533" s="388"/>
      <c r="S1533" s="389"/>
      <c r="T1533" s="314"/>
    </row>
    <row r="1534" spans="2:24" ht="18.75" customHeight="1" x14ac:dyDescent="0.2">
      <c r="B1534" s="318"/>
      <c r="C1534" s="335" t="s">
        <v>137</v>
      </c>
      <c r="D1534" s="110"/>
      <c r="E1534" s="110"/>
      <c r="F1534" s="110"/>
      <c r="G1534" s="110"/>
      <c r="H1534" s="110"/>
      <c r="I1534" s="110"/>
      <c r="J1534" s="110"/>
      <c r="K1534" s="110"/>
      <c r="L1534" s="110"/>
      <c r="M1534" s="110"/>
      <c r="N1534" s="110"/>
      <c r="O1534" s="111"/>
      <c r="P1534" s="336">
        <f>SUM(D1534:O1534)</f>
        <v>0</v>
      </c>
      <c r="Q1534" s="317"/>
      <c r="R1534" s="388"/>
      <c r="S1534" s="389"/>
      <c r="T1534" s="314"/>
    </row>
    <row r="1535" spans="2:24" ht="18.75" customHeight="1" x14ac:dyDescent="0.2">
      <c r="B1535" s="318"/>
      <c r="C1535" s="131" t="s">
        <v>138</v>
      </c>
      <c r="D1535" s="65"/>
      <c r="E1535" s="65"/>
      <c r="F1535" s="65"/>
      <c r="G1535" s="65"/>
      <c r="H1535" s="65"/>
      <c r="I1535" s="65"/>
      <c r="J1535" s="65"/>
      <c r="K1535" s="65"/>
      <c r="L1535" s="65"/>
      <c r="M1535" s="65"/>
      <c r="N1535" s="65"/>
      <c r="O1535" s="71"/>
      <c r="P1535" s="336">
        <f>SUM(D1535:O1535)</f>
        <v>0</v>
      </c>
      <c r="Q1535" s="317"/>
      <c r="R1535" s="388"/>
      <c r="S1535" s="389"/>
      <c r="T1535" s="314"/>
    </row>
    <row r="1536" spans="2:24" ht="18.75" customHeight="1" x14ac:dyDescent="0.2">
      <c r="B1536" s="318"/>
      <c r="C1536" s="92" t="s">
        <v>139</v>
      </c>
      <c r="D1536" s="65"/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71"/>
      <c r="P1536" s="336">
        <f>SUM(D1536:O1536)</f>
        <v>0</v>
      </c>
      <c r="Q1536" s="317"/>
      <c r="R1536" s="388"/>
      <c r="S1536" s="389"/>
      <c r="T1536" s="314"/>
    </row>
    <row r="1537" spans="2:20" ht="18.75" customHeight="1" x14ac:dyDescent="0.2">
      <c r="B1537" s="318"/>
      <c r="C1537" s="92" t="s">
        <v>140</v>
      </c>
      <c r="D1537" s="65"/>
      <c r="E1537" s="65"/>
      <c r="F1537" s="65"/>
      <c r="G1537" s="65"/>
      <c r="H1537" s="65"/>
      <c r="I1537" s="65"/>
      <c r="J1537" s="65"/>
      <c r="K1537" s="65"/>
      <c r="L1537" s="65"/>
      <c r="M1537" s="65"/>
      <c r="N1537" s="65"/>
      <c r="O1537" s="71"/>
      <c r="P1537" s="336">
        <f>SUM(D1537:O1537)</f>
        <v>0</v>
      </c>
      <c r="Q1537" s="317"/>
      <c r="R1537" s="388"/>
      <c r="S1537" s="389"/>
      <c r="T1537" s="314"/>
    </row>
    <row r="1538" spans="2:20" ht="18.75" customHeight="1" x14ac:dyDescent="0.2">
      <c r="B1538" s="318"/>
      <c r="C1538" s="92" t="s">
        <v>141</v>
      </c>
      <c r="D1538" s="65"/>
      <c r="E1538" s="65"/>
      <c r="F1538" s="65"/>
      <c r="G1538" s="65"/>
      <c r="H1538" s="65"/>
      <c r="I1538" s="65"/>
      <c r="J1538" s="65"/>
      <c r="K1538" s="65"/>
      <c r="L1538" s="65"/>
      <c r="M1538" s="65"/>
      <c r="N1538" s="65"/>
      <c r="O1538" s="71"/>
      <c r="P1538" s="336">
        <f>SUM(D1538:O1538)</f>
        <v>0</v>
      </c>
      <c r="Q1538" s="317"/>
      <c r="R1538" s="388"/>
      <c r="S1538" s="389"/>
      <c r="T1538" s="314"/>
    </row>
    <row r="1539" spans="2:20" ht="18.75" customHeight="1" x14ac:dyDescent="0.2">
      <c r="B1539" s="318"/>
      <c r="C1539" s="92" t="s">
        <v>142</v>
      </c>
      <c r="D1539" s="65"/>
      <c r="E1539" s="65"/>
      <c r="F1539" s="65"/>
      <c r="G1539" s="65"/>
      <c r="H1539" s="65"/>
      <c r="I1539" s="65"/>
      <c r="J1539" s="65"/>
      <c r="K1539" s="65"/>
      <c r="L1539" s="65"/>
      <c r="M1539" s="65"/>
      <c r="N1539" s="65"/>
      <c r="O1539" s="71"/>
      <c r="P1539" s="336">
        <f>SUM(D1539:O1539)</f>
        <v>0</v>
      </c>
      <c r="Q1539" s="317"/>
      <c r="R1539" s="388"/>
      <c r="S1539" s="389"/>
      <c r="T1539" s="314"/>
    </row>
    <row r="1540" spans="2:20" ht="18.75" customHeight="1" x14ac:dyDescent="0.2">
      <c r="B1540" s="318"/>
      <c r="C1540" s="92" t="s">
        <v>143</v>
      </c>
      <c r="D1540" s="65"/>
      <c r="E1540" s="65"/>
      <c r="F1540" s="65"/>
      <c r="G1540" s="65"/>
      <c r="H1540" s="65"/>
      <c r="I1540" s="65"/>
      <c r="J1540" s="65"/>
      <c r="K1540" s="65"/>
      <c r="L1540" s="65"/>
      <c r="M1540" s="65"/>
      <c r="N1540" s="65"/>
      <c r="O1540" s="71"/>
      <c r="P1540" s="336">
        <f>SUM(D1540:O1540)</f>
        <v>0</v>
      </c>
      <c r="Q1540" s="317"/>
      <c r="R1540" s="388"/>
      <c r="S1540" s="389"/>
      <c r="T1540" s="314"/>
    </row>
    <row r="1541" spans="2:20" ht="18.75" customHeight="1" x14ac:dyDescent="0.2">
      <c r="B1541" s="318"/>
      <c r="C1541" s="92" t="s">
        <v>144</v>
      </c>
      <c r="D1541" s="65"/>
      <c r="E1541" s="65"/>
      <c r="F1541" s="65"/>
      <c r="G1541" s="65"/>
      <c r="H1541" s="65"/>
      <c r="I1541" s="65"/>
      <c r="J1541" s="65"/>
      <c r="K1541" s="65"/>
      <c r="L1541" s="65"/>
      <c r="M1541" s="65"/>
      <c r="N1541" s="65"/>
      <c r="O1541" s="71"/>
      <c r="P1541" s="336">
        <f>SUM(D1541:O1541)</f>
        <v>0</v>
      </c>
      <c r="Q1541" s="317"/>
      <c r="R1541" s="388"/>
      <c r="S1541" s="389"/>
      <c r="T1541" s="314"/>
    </row>
    <row r="1542" spans="2:20" ht="18.75" customHeight="1" x14ac:dyDescent="0.2">
      <c r="B1542" s="318"/>
      <c r="C1542" s="92" t="s">
        <v>145</v>
      </c>
      <c r="D1542" s="65"/>
      <c r="E1542" s="65"/>
      <c r="F1542" s="65"/>
      <c r="G1542" s="65"/>
      <c r="H1542" s="65"/>
      <c r="I1542" s="65"/>
      <c r="J1542" s="65"/>
      <c r="K1542" s="65"/>
      <c r="L1542" s="65"/>
      <c r="M1542" s="65"/>
      <c r="N1542" s="65"/>
      <c r="O1542" s="71"/>
      <c r="P1542" s="336">
        <f>SUM(D1542:O1542)</f>
        <v>0</v>
      </c>
      <c r="Q1542" s="317"/>
      <c r="R1542" s="388"/>
      <c r="S1542" s="389"/>
      <c r="T1542" s="314"/>
    </row>
    <row r="1543" spans="2:20" ht="18.75" customHeight="1" x14ac:dyDescent="0.2">
      <c r="B1543" s="318"/>
      <c r="C1543" s="322" t="s">
        <v>146</v>
      </c>
      <c r="D1543" s="337">
        <f t="shared" ref="D1543:O1543" si="120">SUBTOTAL(9,D1533:D1542)</f>
        <v>0</v>
      </c>
      <c r="E1543" s="337">
        <f t="shared" si="120"/>
        <v>0</v>
      </c>
      <c r="F1543" s="337">
        <f t="shared" si="120"/>
        <v>0</v>
      </c>
      <c r="G1543" s="337">
        <f t="shared" si="120"/>
        <v>0</v>
      </c>
      <c r="H1543" s="337">
        <f t="shared" si="120"/>
        <v>0</v>
      </c>
      <c r="I1543" s="337">
        <f t="shared" si="120"/>
        <v>0</v>
      </c>
      <c r="J1543" s="337">
        <f t="shared" si="120"/>
        <v>0</v>
      </c>
      <c r="K1543" s="337">
        <f t="shared" si="120"/>
        <v>0</v>
      </c>
      <c r="L1543" s="337">
        <f t="shared" si="120"/>
        <v>0</v>
      </c>
      <c r="M1543" s="337">
        <f t="shared" si="120"/>
        <v>0</v>
      </c>
      <c r="N1543" s="337">
        <f t="shared" si="120"/>
        <v>0</v>
      </c>
      <c r="O1543" s="338">
        <f t="shared" si="120"/>
        <v>0</v>
      </c>
      <c r="P1543" s="336">
        <f>SUM(D1543:O1543)</f>
        <v>0</v>
      </c>
      <c r="Q1543" s="317"/>
      <c r="R1543" s="388"/>
      <c r="S1543" s="389"/>
      <c r="T1543" s="314"/>
    </row>
    <row r="1544" spans="2:20" ht="18.75" customHeight="1" x14ac:dyDescent="0.2">
      <c r="B1544" s="318"/>
      <c r="C1544" s="339" t="s">
        <v>147</v>
      </c>
      <c r="D1544" s="66"/>
      <c r="E1544" s="66"/>
      <c r="F1544" s="66"/>
      <c r="G1544" s="66"/>
      <c r="H1544" s="66"/>
      <c r="I1544" s="66"/>
      <c r="J1544" s="66"/>
      <c r="K1544" s="66"/>
      <c r="L1544" s="66"/>
      <c r="M1544" s="66"/>
      <c r="N1544" s="66"/>
      <c r="O1544" s="72"/>
      <c r="P1544" s="336">
        <f>SUM(D1544:O1544)</f>
        <v>0</v>
      </c>
      <c r="Q1544" s="317"/>
      <c r="R1544" s="388"/>
      <c r="S1544" s="389"/>
      <c r="T1544" s="314"/>
    </row>
    <row r="1545" spans="2:20" ht="18.75" customHeight="1" x14ac:dyDescent="0.2">
      <c r="B1545" s="318"/>
      <c r="C1545" s="339" t="s">
        <v>148</v>
      </c>
      <c r="D1545" s="66"/>
      <c r="E1545" s="66"/>
      <c r="F1545" s="66"/>
      <c r="G1545" s="66"/>
      <c r="H1545" s="66"/>
      <c r="I1545" s="66"/>
      <c r="J1545" s="66"/>
      <c r="K1545" s="66"/>
      <c r="L1545" s="66"/>
      <c r="M1545" s="66"/>
      <c r="N1545" s="66"/>
      <c r="O1545" s="72"/>
      <c r="P1545" s="336">
        <f>SUM(D1545:O1545)</f>
        <v>0</v>
      </c>
      <c r="Q1545" s="317"/>
      <c r="R1545" s="388"/>
      <c r="S1545" s="389"/>
      <c r="T1545" s="314"/>
    </row>
    <row r="1546" spans="2:20" ht="18.75" customHeight="1" x14ac:dyDescent="0.2">
      <c r="B1546" s="318"/>
      <c r="C1546" s="322" t="s">
        <v>149</v>
      </c>
      <c r="D1546" s="337">
        <f t="shared" ref="D1546:O1546" si="121">SUBTOTAL(9,D1544:D1545)</f>
        <v>0</v>
      </c>
      <c r="E1546" s="337">
        <f t="shared" si="121"/>
        <v>0</v>
      </c>
      <c r="F1546" s="337">
        <f t="shared" si="121"/>
        <v>0</v>
      </c>
      <c r="G1546" s="337">
        <f t="shared" si="121"/>
        <v>0</v>
      </c>
      <c r="H1546" s="337">
        <f t="shared" si="121"/>
        <v>0</v>
      </c>
      <c r="I1546" s="337">
        <f t="shared" si="121"/>
        <v>0</v>
      </c>
      <c r="J1546" s="337">
        <f t="shared" si="121"/>
        <v>0</v>
      </c>
      <c r="K1546" s="337">
        <f t="shared" si="121"/>
        <v>0</v>
      </c>
      <c r="L1546" s="337">
        <f t="shared" si="121"/>
        <v>0</v>
      </c>
      <c r="M1546" s="337">
        <f t="shared" si="121"/>
        <v>0</v>
      </c>
      <c r="N1546" s="337">
        <f t="shared" si="121"/>
        <v>0</v>
      </c>
      <c r="O1546" s="338">
        <f t="shared" si="121"/>
        <v>0</v>
      </c>
      <c r="P1546" s="336">
        <f>SUM(D1546:O1546)</f>
        <v>0</v>
      </c>
      <c r="Q1546" s="317"/>
      <c r="R1546" s="388"/>
      <c r="S1546" s="389"/>
      <c r="T1546" s="314"/>
    </row>
    <row r="1547" spans="2:20" ht="18.75" customHeight="1" x14ac:dyDescent="0.2">
      <c r="B1547" s="318"/>
      <c r="C1547" s="339" t="s">
        <v>150</v>
      </c>
      <c r="D1547" s="66"/>
      <c r="E1547" s="66"/>
      <c r="F1547" s="66"/>
      <c r="G1547" s="66"/>
      <c r="H1547" s="66"/>
      <c r="I1547" s="66"/>
      <c r="J1547" s="66"/>
      <c r="K1547" s="66"/>
      <c r="L1547" s="66"/>
      <c r="M1547" s="66"/>
      <c r="N1547" s="66"/>
      <c r="O1547" s="72"/>
      <c r="P1547" s="336">
        <f>SUM(D1547:O1547)</f>
        <v>0</v>
      </c>
      <c r="Q1547" s="317"/>
      <c r="R1547" s="388"/>
      <c r="S1547" s="389"/>
      <c r="T1547" s="314"/>
    </row>
    <row r="1548" spans="2:20" ht="18.75" customHeight="1" x14ac:dyDescent="0.2">
      <c r="B1548" s="318"/>
      <c r="C1548" s="339" t="s">
        <v>151</v>
      </c>
      <c r="D1548" s="66"/>
      <c r="E1548" s="66"/>
      <c r="F1548" s="66"/>
      <c r="G1548" s="66"/>
      <c r="H1548" s="66"/>
      <c r="I1548" s="66"/>
      <c r="J1548" s="66"/>
      <c r="K1548" s="66"/>
      <c r="L1548" s="66"/>
      <c r="M1548" s="66"/>
      <c r="N1548" s="66"/>
      <c r="O1548" s="72"/>
      <c r="P1548" s="336">
        <f>SUM(D1548:O1548)</f>
        <v>0</v>
      </c>
      <c r="Q1548" s="317"/>
      <c r="R1548" s="388"/>
      <c r="S1548" s="389"/>
      <c r="T1548" s="314"/>
    </row>
    <row r="1549" spans="2:20" ht="18.75" customHeight="1" x14ac:dyDescent="0.2">
      <c r="B1549" s="318"/>
      <c r="C1549" s="339" t="s">
        <v>152</v>
      </c>
      <c r="D1549" s="66"/>
      <c r="E1549" s="66"/>
      <c r="F1549" s="66"/>
      <c r="G1549" s="66"/>
      <c r="H1549" s="66"/>
      <c r="I1549" s="66"/>
      <c r="J1549" s="66"/>
      <c r="K1549" s="66"/>
      <c r="L1549" s="66"/>
      <c r="M1549" s="66"/>
      <c r="N1549" s="66"/>
      <c r="O1549" s="72"/>
      <c r="P1549" s="336">
        <f>SUM(D1549:O1549)</f>
        <v>0</v>
      </c>
      <c r="Q1549" s="317"/>
      <c r="R1549" s="388"/>
      <c r="S1549" s="389"/>
      <c r="T1549" s="314"/>
    </row>
    <row r="1550" spans="2:20" ht="18.75" customHeight="1" x14ac:dyDescent="0.2">
      <c r="B1550" s="318"/>
      <c r="C1550" s="339" t="s">
        <v>153</v>
      </c>
      <c r="D1550" s="66"/>
      <c r="E1550" s="66"/>
      <c r="F1550" s="66"/>
      <c r="G1550" s="66"/>
      <c r="H1550" s="66"/>
      <c r="I1550" s="66"/>
      <c r="J1550" s="66"/>
      <c r="K1550" s="66"/>
      <c r="L1550" s="66"/>
      <c r="M1550" s="66"/>
      <c r="N1550" s="66"/>
      <c r="O1550" s="72"/>
      <c r="P1550" s="336">
        <f>SUM(D1550:O1550)</f>
        <v>0</v>
      </c>
      <c r="Q1550" s="317"/>
      <c r="R1550" s="388"/>
      <c r="S1550" s="389"/>
      <c r="T1550" s="314"/>
    </row>
    <row r="1551" spans="2:20" ht="18.75" customHeight="1" x14ac:dyDescent="0.2">
      <c r="B1551" s="318"/>
      <c r="C1551" s="335" t="s">
        <v>154</v>
      </c>
      <c r="D1551" s="65"/>
      <c r="E1551" s="65"/>
      <c r="F1551" s="65"/>
      <c r="G1551" s="65"/>
      <c r="H1551" s="65"/>
      <c r="I1551" s="65"/>
      <c r="J1551" s="65"/>
      <c r="K1551" s="65"/>
      <c r="L1551" s="65"/>
      <c r="M1551" s="65"/>
      <c r="N1551" s="65"/>
      <c r="O1551" s="71"/>
      <c r="P1551" s="336">
        <f>SUM(D1551:O1551)</f>
        <v>0</v>
      </c>
      <c r="Q1551" s="317"/>
      <c r="R1551" s="388"/>
      <c r="S1551" s="389"/>
      <c r="T1551" s="314"/>
    </row>
    <row r="1552" spans="2:20" ht="18.75" customHeight="1" x14ac:dyDescent="0.2">
      <c r="B1552" s="318"/>
      <c r="C1552" s="97" t="s">
        <v>155</v>
      </c>
      <c r="D1552" s="65"/>
      <c r="E1552" s="65"/>
      <c r="F1552" s="65"/>
      <c r="G1552" s="65"/>
      <c r="H1552" s="65"/>
      <c r="I1552" s="65"/>
      <c r="J1552" s="65"/>
      <c r="K1552" s="65"/>
      <c r="L1552" s="65"/>
      <c r="M1552" s="65"/>
      <c r="N1552" s="65"/>
      <c r="O1552" s="71"/>
      <c r="P1552" s="336">
        <f>SUM(D1552:O1552)</f>
        <v>0</v>
      </c>
      <c r="Q1552" s="317"/>
      <c r="R1552" s="388"/>
      <c r="S1552" s="389"/>
      <c r="T1552" s="314"/>
    </row>
    <row r="1553" spans="2:24" ht="18.75" customHeight="1" x14ac:dyDescent="0.2">
      <c r="B1553" s="318"/>
      <c r="C1553" s="98" t="s">
        <v>156</v>
      </c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73"/>
      <c r="P1553" s="340">
        <f>SUM(D1553:O1553)</f>
        <v>0</v>
      </c>
      <c r="Q1553" s="317"/>
      <c r="R1553" s="388"/>
      <c r="S1553" s="389"/>
      <c r="T1553" s="314"/>
    </row>
    <row r="1554" spans="2:24" ht="18.75" customHeight="1" x14ac:dyDescent="0.2">
      <c r="B1554" s="318"/>
      <c r="C1554" s="341" t="s">
        <v>157</v>
      </c>
      <c r="D1554" s="342">
        <f t="shared" ref="D1554:O1554" si="122">SUBTOTAL(9,D1533:D1553)</f>
        <v>0</v>
      </c>
      <c r="E1554" s="342">
        <f t="shared" si="122"/>
        <v>0</v>
      </c>
      <c r="F1554" s="342">
        <f t="shared" si="122"/>
        <v>0</v>
      </c>
      <c r="G1554" s="342">
        <f t="shared" si="122"/>
        <v>0</v>
      </c>
      <c r="H1554" s="342">
        <f t="shared" si="122"/>
        <v>0</v>
      </c>
      <c r="I1554" s="342">
        <f t="shared" si="122"/>
        <v>0</v>
      </c>
      <c r="J1554" s="342">
        <f t="shared" si="122"/>
        <v>0</v>
      </c>
      <c r="K1554" s="342">
        <f t="shared" si="122"/>
        <v>0</v>
      </c>
      <c r="L1554" s="342">
        <f t="shared" si="122"/>
        <v>0</v>
      </c>
      <c r="M1554" s="342">
        <f t="shared" si="122"/>
        <v>0</v>
      </c>
      <c r="N1554" s="342">
        <f t="shared" si="122"/>
        <v>0</v>
      </c>
      <c r="O1554" s="343">
        <f t="shared" si="122"/>
        <v>0</v>
      </c>
      <c r="P1554" s="344">
        <f>SUM(D1554:O1554)</f>
        <v>0</v>
      </c>
      <c r="Q1554" s="317"/>
      <c r="R1554" s="150"/>
      <c r="S1554" s="151"/>
      <c r="T1554" s="314"/>
    </row>
    <row r="1555" spans="2:24" ht="6" customHeight="1" x14ac:dyDescent="0.2">
      <c r="B1555" s="318"/>
      <c r="C1555" s="317"/>
      <c r="D1555" s="317"/>
      <c r="E1555" s="317"/>
      <c r="F1555" s="317"/>
      <c r="G1555" s="317"/>
      <c r="H1555" s="317"/>
      <c r="I1555" s="317"/>
      <c r="J1555" s="317"/>
      <c r="K1555" s="317"/>
      <c r="L1555" s="317"/>
      <c r="M1555" s="317"/>
      <c r="N1555" s="317"/>
      <c r="O1555" s="317"/>
      <c r="P1555" s="317"/>
      <c r="Q1555" s="317"/>
      <c r="R1555" s="345"/>
      <c r="S1555" s="345"/>
      <c r="T1555" s="314"/>
    </row>
    <row r="1556" spans="2:24" ht="18.75" customHeight="1" x14ac:dyDescent="0.2">
      <c r="B1556" s="346"/>
      <c r="C1556" s="335" t="s">
        <v>158</v>
      </c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74"/>
      <c r="P1556" s="347">
        <f>SUM(D1556:O1556)</f>
        <v>0</v>
      </c>
      <c r="Q1556" s="317"/>
      <c r="R1556" s="388"/>
      <c r="S1556" s="389"/>
      <c r="T1556" s="314"/>
    </row>
    <row r="1557" spans="2:24" ht="18.75" customHeight="1" x14ac:dyDescent="0.2">
      <c r="B1557" s="346"/>
      <c r="C1557" s="335" t="s">
        <v>159</v>
      </c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9"/>
      <c r="O1557" s="75"/>
      <c r="P1557" s="348">
        <f>SUM(D1557:O1557)</f>
        <v>0</v>
      </c>
      <c r="Q1557" s="317"/>
      <c r="R1557" s="388"/>
      <c r="S1557" s="389"/>
      <c r="T1557" s="314"/>
    </row>
    <row r="1558" spans="2:24" s="334" customFormat="1" ht="18.75" customHeight="1" x14ac:dyDescent="0.2">
      <c r="B1558" s="328"/>
      <c r="C1558" s="317"/>
      <c r="D1558" s="317"/>
      <c r="E1558" s="317"/>
      <c r="F1558" s="317"/>
      <c r="G1558" s="317"/>
      <c r="H1558" s="317"/>
      <c r="I1558" s="317"/>
      <c r="J1558" s="317"/>
      <c r="K1558" s="317"/>
      <c r="L1558" s="317"/>
      <c r="M1558" s="317"/>
      <c r="N1558" s="349" t="s">
        <v>160</v>
      </c>
      <c r="O1558" s="349"/>
      <c r="P1558" s="350">
        <f>ROUND(IF(P1556*P1557=0,0,P1554/P1556*P1557),2)</f>
        <v>0</v>
      </c>
      <c r="Q1558" s="330"/>
      <c r="R1558" s="388"/>
      <c r="S1558" s="389"/>
      <c r="T1558" s="333"/>
    </row>
    <row r="1559" spans="2:24" ht="30" customHeight="1" x14ac:dyDescent="0.2">
      <c r="B1559" s="314"/>
      <c r="C1559" s="317"/>
      <c r="D1559" s="317"/>
      <c r="E1559" s="317"/>
      <c r="F1559" s="317"/>
      <c r="G1559" s="317"/>
      <c r="H1559" s="317"/>
      <c r="I1559" s="317"/>
      <c r="J1559" s="317"/>
      <c r="K1559" s="317"/>
      <c r="L1559" s="317"/>
      <c r="M1559" s="317"/>
      <c r="N1559" s="317"/>
      <c r="O1559" s="317"/>
      <c r="P1559" s="317"/>
      <c r="Q1559" s="317"/>
      <c r="R1559" s="317"/>
      <c r="S1559" s="317"/>
      <c r="T1559" s="314"/>
    </row>
    <row r="1560" spans="2:24" ht="18.75" customHeight="1" x14ac:dyDescent="0.2">
      <c r="B1560" s="318"/>
      <c r="C1560" s="319" t="s">
        <v>124</v>
      </c>
      <c r="D1560" s="382"/>
      <c r="E1560" s="383"/>
      <c r="F1560" s="383"/>
      <c r="G1560" s="383"/>
      <c r="H1560" s="383"/>
      <c r="I1560" s="384"/>
      <c r="J1560" s="317"/>
      <c r="K1560" s="317"/>
      <c r="L1560" s="320"/>
      <c r="M1560" s="317"/>
      <c r="N1560" s="317"/>
      <c r="O1560" s="317"/>
      <c r="P1560" s="321"/>
      <c r="Q1560" s="317"/>
      <c r="R1560" s="321"/>
      <c r="S1560" s="321"/>
      <c r="T1560" s="314"/>
    </row>
    <row r="1561" spans="2:24" ht="18.75" customHeight="1" x14ac:dyDescent="0.2">
      <c r="B1561" s="318"/>
      <c r="C1561" s="322" t="s">
        <v>125</v>
      </c>
      <c r="D1561" s="382"/>
      <c r="E1561" s="383"/>
      <c r="F1561" s="383"/>
      <c r="G1561" s="383"/>
      <c r="H1561" s="383"/>
      <c r="I1561" s="384"/>
      <c r="J1561" s="317"/>
      <c r="K1561" s="320"/>
      <c r="L1561" s="317"/>
      <c r="M1561" s="317"/>
      <c r="N1561" s="317"/>
      <c r="O1561" s="317"/>
      <c r="P1561" s="321"/>
      <c r="Q1561" s="317"/>
      <c r="R1561" s="321"/>
      <c r="S1561" s="321"/>
      <c r="T1561" s="314"/>
    </row>
    <row r="1562" spans="2:24" ht="18.75" customHeight="1" x14ac:dyDescent="0.2">
      <c r="B1562" s="318"/>
      <c r="C1562" s="322" t="s">
        <v>7</v>
      </c>
      <c r="D1562" s="382"/>
      <c r="E1562" s="383"/>
      <c r="F1562" s="383"/>
      <c r="G1562" s="383"/>
      <c r="H1562" s="383"/>
      <c r="I1562" s="384"/>
      <c r="J1562" s="317"/>
      <c r="K1562" s="317"/>
      <c r="L1562" s="320"/>
      <c r="M1562" s="317"/>
      <c r="N1562" s="317"/>
      <c r="O1562" s="317"/>
      <c r="P1562" s="321"/>
      <c r="Q1562" s="317"/>
      <c r="R1562" s="323" t="s">
        <v>126</v>
      </c>
      <c r="S1562" s="324"/>
      <c r="T1562" s="314"/>
    </row>
    <row r="1563" spans="2:24" ht="18.75" customHeight="1" x14ac:dyDescent="0.2">
      <c r="B1563" s="318"/>
      <c r="C1563" s="322" t="s">
        <v>127</v>
      </c>
      <c r="D1563" s="382"/>
      <c r="E1563" s="383"/>
      <c r="F1563" s="383"/>
      <c r="G1563" s="383"/>
      <c r="H1563" s="383"/>
      <c r="I1563" s="384"/>
      <c r="J1563" s="317"/>
      <c r="K1563" s="317"/>
      <c r="L1563" s="320"/>
      <c r="M1563" s="317"/>
      <c r="N1563" s="317"/>
      <c r="O1563" s="317"/>
      <c r="P1563" s="321"/>
      <c r="Q1563" s="317"/>
      <c r="R1563" s="325" t="s">
        <v>130</v>
      </c>
      <c r="S1563" s="63"/>
      <c r="T1563" s="314"/>
    </row>
    <row r="1564" spans="2:24" ht="18.75" customHeight="1" x14ac:dyDescent="0.2">
      <c r="B1564" s="318"/>
      <c r="C1564" s="322" t="s">
        <v>131</v>
      </c>
      <c r="D1564" s="382"/>
      <c r="E1564" s="383"/>
      <c r="F1564" s="383"/>
      <c r="G1564" s="383"/>
      <c r="H1564" s="383"/>
      <c r="I1564" s="384"/>
      <c r="J1564" s="317"/>
      <c r="K1564" s="317"/>
      <c r="L1564" s="320"/>
      <c r="M1564" s="317"/>
      <c r="N1564" s="317"/>
      <c r="O1564" s="317"/>
      <c r="P1564" s="321"/>
      <c r="Q1564" s="317"/>
      <c r="R1564" s="325" t="s">
        <v>132</v>
      </c>
      <c r="S1564" s="63"/>
      <c r="T1564" s="314"/>
    </row>
    <row r="1565" spans="2:24" ht="18.75" customHeight="1" x14ac:dyDescent="0.2">
      <c r="B1565" s="318"/>
      <c r="C1565" s="322" t="s">
        <v>122</v>
      </c>
      <c r="D1565" s="385"/>
      <c r="E1565" s="386"/>
      <c r="F1565" s="386"/>
      <c r="G1565" s="386"/>
      <c r="H1565" s="386"/>
      <c r="I1565" s="387"/>
      <c r="J1565" s="317"/>
      <c r="K1565" s="320"/>
      <c r="L1565" s="317"/>
      <c r="M1565" s="317"/>
      <c r="N1565" s="317"/>
      <c r="O1565" s="317"/>
      <c r="P1565" s="321"/>
      <c r="Q1565" s="317"/>
      <c r="R1565" s="326" t="s">
        <v>133</v>
      </c>
      <c r="S1565" s="63"/>
      <c r="T1565" s="314"/>
    </row>
    <row r="1566" spans="2:24" ht="18.75" customHeight="1" x14ac:dyDescent="0.2">
      <c r="B1566" s="327"/>
      <c r="C1566" s="322" t="s">
        <v>134</v>
      </c>
      <c r="D1566" s="379"/>
      <c r="E1566" s="380"/>
      <c r="F1566" s="380"/>
      <c r="G1566" s="380"/>
      <c r="H1566" s="380"/>
      <c r="I1566" s="381"/>
      <c r="J1566" s="317"/>
      <c r="K1566" s="320"/>
      <c r="L1566" s="317"/>
      <c r="M1566" s="317"/>
      <c r="N1566" s="317"/>
      <c r="O1566" s="317"/>
      <c r="P1566" s="321"/>
      <c r="Q1566" s="317"/>
      <c r="R1566" s="321"/>
      <c r="S1566" s="321"/>
      <c r="T1566" s="314"/>
    </row>
    <row r="1567" spans="2:24" ht="12" customHeight="1" x14ac:dyDescent="0.2">
      <c r="B1567" s="318"/>
      <c r="C1567" s="317"/>
      <c r="D1567" s="317"/>
      <c r="E1567" s="317"/>
      <c r="F1567" s="317"/>
      <c r="G1567" s="317"/>
      <c r="H1567" s="317"/>
      <c r="I1567" s="317"/>
      <c r="J1567" s="317"/>
      <c r="K1567" s="317"/>
      <c r="L1567" s="317"/>
      <c r="M1567" s="317"/>
      <c r="N1567" s="317"/>
      <c r="O1567" s="317"/>
      <c r="P1567" s="317"/>
      <c r="Q1567" s="317"/>
      <c r="R1567" s="317"/>
      <c r="S1567" s="317"/>
      <c r="T1567" s="314"/>
    </row>
    <row r="1568" spans="2:24" s="334" customFormat="1" ht="18.75" customHeight="1" x14ac:dyDescent="0.2">
      <c r="B1568" s="328"/>
      <c r="C1568" s="322" t="s">
        <v>128</v>
      </c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70"/>
      <c r="P1568" s="329" t="s">
        <v>129</v>
      </c>
      <c r="Q1568" s="330"/>
      <c r="R1568" s="331" t="s">
        <v>135</v>
      </c>
      <c r="S1568" s="332"/>
      <c r="T1568" s="333"/>
      <c r="V1568" s="315"/>
      <c r="W1568" s="315"/>
      <c r="X1568" s="315"/>
    </row>
    <row r="1569" spans="2:20" ht="6" customHeight="1" x14ac:dyDescent="0.2">
      <c r="B1569" s="318"/>
      <c r="C1569" s="317"/>
      <c r="D1569" s="317"/>
      <c r="E1569" s="317"/>
      <c r="F1569" s="317"/>
      <c r="G1569" s="317"/>
      <c r="H1569" s="317"/>
      <c r="I1569" s="317"/>
      <c r="J1569" s="317"/>
      <c r="K1569" s="317"/>
      <c r="L1569" s="317"/>
      <c r="M1569" s="317"/>
      <c r="N1569" s="317"/>
      <c r="O1569" s="317"/>
      <c r="P1569" s="317"/>
      <c r="Q1569" s="317"/>
      <c r="R1569" s="317"/>
      <c r="S1569" s="317"/>
      <c r="T1569" s="314"/>
    </row>
    <row r="1570" spans="2:20" ht="18.75" customHeight="1" x14ac:dyDescent="0.2">
      <c r="B1570" s="318"/>
      <c r="C1570" s="335" t="s">
        <v>136</v>
      </c>
      <c r="D1570" s="65"/>
      <c r="E1570" s="65"/>
      <c r="F1570" s="65"/>
      <c r="G1570" s="65"/>
      <c r="H1570" s="65"/>
      <c r="I1570" s="65"/>
      <c r="J1570" s="65"/>
      <c r="K1570" s="65"/>
      <c r="L1570" s="65"/>
      <c r="M1570" s="65"/>
      <c r="N1570" s="65"/>
      <c r="O1570" s="71"/>
      <c r="P1570" s="336">
        <f>SUM(D1570:O1570)</f>
        <v>0</v>
      </c>
      <c r="Q1570" s="317"/>
      <c r="R1570" s="388"/>
      <c r="S1570" s="389"/>
      <c r="T1570" s="314"/>
    </row>
    <row r="1571" spans="2:20" ht="18.75" customHeight="1" x14ac:dyDescent="0.2">
      <c r="B1571" s="318"/>
      <c r="C1571" s="335" t="s">
        <v>137</v>
      </c>
      <c r="D1571" s="110"/>
      <c r="E1571" s="110"/>
      <c r="F1571" s="110"/>
      <c r="G1571" s="110"/>
      <c r="H1571" s="110"/>
      <c r="I1571" s="110"/>
      <c r="J1571" s="110"/>
      <c r="K1571" s="110"/>
      <c r="L1571" s="110"/>
      <c r="M1571" s="110"/>
      <c r="N1571" s="110"/>
      <c r="O1571" s="111"/>
      <c r="P1571" s="336">
        <f>SUM(D1571:O1571)</f>
        <v>0</v>
      </c>
      <c r="Q1571" s="317"/>
      <c r="R1571" s="388"/>
      <c r="S1571" s="389"/>
      <c r="T1571" s="314"/>
    </row>
    <row r="1572" spans="2:20" ht="18.75" customHeight="1" x14ac:dyDescent="0.2">
      <c r="B1572" s="318"/>
      <c r="C1572" s="131" t="s">
        <v>138</v>
      </c>
      <c r="D1572" s="65"/>
      <c r="E1572" s="65"/>
      <c r="F1572" s="65"/>
      <c r="G1572" s="65"/>
      <c r="H1572" s="65"/>
      <c r="I1572" s="65"/>
      <c r="J1572" s="65"/>
      <c r="K1572" s="65"/>
      <c r="L1572" s="65"/>
      <c r="M1572" s="65"/>
      <c r="N1572" s="65"/>
      <c r="O1572" s="71"/>
      <c r="P1572" s="336">
        <f>SUM(D1572:O1572)</f>
        <v>0</v>
      </c>
      <c r="Q1572" s="317"/>
      <c r="R1572" s="388"/>
      <c r="S1572" s="389"/>
      <c r="T1572" s="314"/>
    </row>
    <row r="1573" spans="2:20" ht="18.75" customHeight="1" x14ac:dyDescent="0.2">
      <c r="B1573" s="318"/>
      <c r="C1573" s="92" t="s">
        <v>139</v>
      </c>
      <c r="D1573" s="65"/>
      <c r="E1573" s="65"/>
      <c r="F1573" s="65"/>
      <c r="G1573" s="65"/>
      <c r="H1573" s="65"/>
      <c r="I1573" s="65"/>
      <c r="J1573" s="65"/>
      <c r="K1573" s="65"/>
      <c r="L1573" s="65"/>
      <c r="M1573" s="65"/>
      <c r="N1573" s="65"/>
      <c r="O1573" s="71"/>
      <c r="P1573" s="336">
        <f>SUM(D1573:O1573)</f>
        <v>0</v>
      </c>
      <c r="Q1573" s="317"/>
      <c r="R1573" s="388"/>
      <c r="S1573" s="389"/>
      <c r="T1573" s="314"/>
    </row>
    <row r="1574" spans="2:20" ht="18.75" customHeight="1" x14ac:dyDescent="0.2">
      <c r="B1574" s="318"/>
      <c r="C1574" s="92" t="s">
        <v>140</v>
      </c>
      <c r="D1574" s="65"/>
      <c r="E1574" s="65"/>
      <c r="F1574" s="65"/>
      <c r="G1574" s="65"/>
      <c r="H1574" s="65"/>
      <c r="I1574" s="65"/>
      <c r="J1574" s="65"/>
      <c r="K1574" s="65"/>
      <c r="L1574" s="65"/>
      <c r="M1574" s="65"/>
      <c r="N1574" s="65"/>
      <c r="O1574" s="71"/>
      <c r="P1574" s="336">
        <f>SUM(D1574:O1574)</f>
        <v>0</v>
      </c>
      <c r="Q1574" s="317"/>
      <c r="R1574" s="388"/>
      <c r="S1574" s="389"/>
      <c r="T1574" s="314"/>
    </row>
    <row r="1575" spans="2:20" ht="18.75" customHeight="1" x14ac:dyDescent="0.2">
      <c r="B1575" s="318"/>
      <c r="C1575" s="92" t="s">
        <v>141</v>
      </c>
      <c r="D1575" s="65"/>
      <c r="E1575" s="65"/>
      <c r="F1575" s="65"/>
      <c r="G1575" s="65"/>
      <c r="H1575" s="65"/>
      <c r="I1575" s="65"/>
      <c r="J1575" s="65"/>
      <c r="K1575" s="65"/>
      <c r="L1575" s="65"/>
      <c r="M1575" s="65"/>
      <c r="N1575" s="65"/>
      <c r="O1575" s="71"/>
      <c r="P1575" s="336">
        <f>SUM(D1575:O1575)</f>
        <v>0</v>
      </c>
      <c r="Q1575" s="317"/>
      <c r="R1575" s="388"/>
      <c r="S1575" s="389"/>
      <c r="T1575" s="314"/>
    </row>
    <row r="1576" spans="2:20" ht="18.75" customHeight="1" x14ac:dyDescent="0.2">
      <c r="B1576" s="318"/>
      <c r="C1576" s="92" t="s">
        <v>142</v>
      </c>
      <c r="D1576" s="65"/>
      <c r="E1576" s="65"/>
      <c r="F1576" s="65"/>
      <c r="G1576" s="65"/>
      <c r="H1576" s="65"/>
      <c r="I1576" s="65"/>
      <c r="J1576" s="65"/>
      <c r="K1576" s="65"/>
      <c r="L1576" s="65"/>
      <c r="M1576" s="65"/>
      <c r="N1576" s="65"/>
      <c r="O1576" s="71"/>
      <c r="P1576" s="336">
        <f>SUM(D1576:O1576)</f>
        <v>0</v>
      </c>
      <c r="Q1576" s="317"/>
      <c r="R1576" s="388"/>
      <c r="S1576" s="389"/>
      <c r="T1576" s="314"/>
    </row>
    <row r="1577" spans="2:20" ht="18.75" customHeight="1" x14ac:dyDescent="0.2">
      <c r="B1577" s="318"/>
      <c r="C1577" s="92" t="s">
        <v>143</v>
      </c>
      <c r="D1577" s="65"/>
      <c r="E1577" s="65"/>
      <c r="F1577" s="65"/>
      <c r="G1577" s="65"/>
      <c r="H1577" s="65"/>
      <c r="I1577" s="65"/>
      <c r="J1577" s="65"/>
      <c r="K1577" s="65"/>
      <c r="L1577" s="65"/>
      <c r="M1577" s="65"/>
      <c r="N1577" s="65"/>
      <c r="O1577" s="71"/>
      <c r="P1577" s="336">
        <f>SUM(D1577:O1577)</f>
        <v>0</v>
      </c>
      <c r="Q1577" s="317"/>
      <c r="R1577" s="388"/>
      <c r="S1577" s="389"/>
      <c r="T1577" s="314"/>
    </row>
    <row r="1578" spans="2:20" ht="18.75" customHeight="1" x14ac:dyDescent="0.2">
      <c r="B1578" s="318"/>
      <c r="C1578" s="92" t="s">
        <v>144</v>
      </c>
      <c r="D1578" s="65"/>
      <c r="E1578" s="65"/>
      <c r="F1578" s="65"/>
      <c r="G1578" s="65"/>
      <c r="H1578" s="65"/>
      <c r="I1578" s="65"/>
      <c r="J1578" s="65"/>
      <c r="K1578" s="65"/>
      <c r="L1578" s="65"/>
      <c r="M1578" s="65"/>
      <c r="N1578" s="65"/>
      <c r="O1578" s="71"/>
      <c r="P1578" s="336">
        <f>SUM(D1578:O1578)</f>
        <v>0</v>
      </c>
      <c r="Q1578" s="317"/>
      <c r="R1578" s="388"/>
      <c r="S1578" s="389"/>
      <c r="T1578" s="314"/>
    </row>
    <row r="1579" spans="2:20" ht="18.75" customHeight="1" x14ac:dyDescent="0.2">
      <c r="B1579" s="318"/>
      <c r="C1579" s="92" t="s">
        <v>145</v>
      </c>
      <c r="D1579" s="65"/>
      <c r="E1579" s="65"/>
      <c r="F1579" s="65"/>
      <c r="G1579" s="65"/>
      <c r="H1579" s="65"/>
      <c r="I1579" s="65"/>
      <c r="J1579" s="65"/>
      <c r="K1579" s="65"/>
      <c r="L1579" s="65"/>
      <c r="M1579" s="65"/>
      <c r="N1579" s="65"/>
      <c r="O1579" s="71"/>
      <c r="P1579" s="336">
        <f>SUM(D1579:O1579)</f>
        <v>0</v>
      </c>
      <c r="Q1579" s="317"/>
      <c r="R1579" s="388"/>
      <c r="S1579" s="389"/>
      <c r="T1579" s="314"/>
    </row>
    <row r="1580" spans="2:20" ht="18.75" customHeight="1" x14ac:dyDescent="0.2">
      <c r="B1580" s="318"/>
      <c r="C1580" s="322" t="s">
        <v>146</v>
      </c>
      <c r="D1580" s="337">
        <f t="shared" ref="D1580:O1580" si="123">SUBTOTAL(9,D1570:D1579)</f>
        <v>0</v>
      </c>
      <c r="E1580" s="337">
        <f t="shared" si="123"/>
        <v>0</v>
      </c>
      <c r="F1580" s="337">
        <f t="shared" si="123"/>
        <v>0</v>
      </c>
      <c r="G1580" s="337">
        <f t="shared" si="123"/>
        <v>0</v>
      </c>
      <c r="H1580" s="337">
        <f t="shared" si="123"/>
        <v>0</v>
      </c>
      <c r="I1580" s="337">
        <f t="shared" si="123"/>
        <v>0</v>
      </c>
      <c r="J1580" s="337">
        <f t="shared" si="123"/>
        <v>0</v>
      </c>
      <c r="K1580" s="337">
        <f t="shared" si="123"/>
        <v>0</v>
      </c>
      <c r="L1580" s="337">
        <f t="shared" si="123"/>
        <v>0</v>
      </c>
      <c r="M1580" s="337">
        <f t="shared" si="123"/>
        <v>0</v>
      </c>
      <c r="N1580" s="337">
        <f t="shared" si="123"/>
        <v>0</v>
      </c>
      <c r="O1580" s="338">
        <f t="shared" si="123"/>
        <v>0</v>
      </c>
      <c r="P1580" s="336">
        <f>SUM(D1580:O1580)</f>
        <v>0</v>
      </c>
      <c r="Q1580" s="317"/>
      <c r="R1580" s="388"/>
      <c r="S1580" s="389"/>
      <c r="T1580" s="314"/>
    </row>
    <row r="1581" spans="2:20" ht="18.75" customHeight="1" x14ac:dyDescent="0.2">
      <c r="B1581" s="318"/>
      <c r="C1581" s="339" t="s">
        <v>147</v>
      </c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72"/>
      <c r="P1581" s="336">
        <f>SUM(D1581:O1581)</f>
        <v>0</v>
      </c>
      <c r="Q1581" s="317"/>
      <c r="R1581" s="388"/>
      <c r="S1581" s="389"/>
      <c r="T1581" s="314"/>
    </row>
    <row r="1582" spans="2:20" ht="18.75" customHeight="1" x14ac:dyDescent="0.2">
      <c r="B1582" s="318"/>
      <c r="C1582" s="339" t="s">
        <v>148</v>
      </c>
      <c r="D1582" s="66"/>
      <c r="E1582" s="66"/>
      <c r="F1582" s="66"/>
      <c r="G1582" s="66"/>
      <c r="H1582" s="66"/>
      <c r="I1582" s="66"/>
      <c r="J1582" s="66"/>
      <c r="K1582" s="66"/>
      <c r="L1582" s="66"/>
      <c r="M1582" s="66"/>
      <c r="N1582" s="66"/>
      <c r="O1582" s="72"/>
      <c r="P1582" s="336">
        <f>SUM(D1582:O1582)</f>
        <v>0</v>
      </c>
      <c r="Q1582" s="317"/>
      <c r="R1582" s="388"/>
      <c r="S1582" s="389"/>
      <c r="T1582" s="314"/>
    </row>
    <row r="1583" spans="2:20" ht="18.75" customHeight="1" x14ac:dyDescent="0.2">
      <c r="B1583" s="318"/>
      <c r="C1583" s="322" t="s">
        <v>149</v>
      </c>
      <c r="D1583" s="337">
        <f t="shared" ref="D1583:O1583" si="124">SUBTOTAL(9,D1581:D1582)</f>
        <v>0</v>
      </c>
      <c r="E1583" s="337">
        <f t="shared" si="124"/>
        <v>0</v>
      </c>
      <c r="F1583" s="337">
        <f t="shared" si="124"/>
        <v>0</v>
      </c>
      <c r="G1583" s="337">
        <f t="shared" si="124"/>
        <v>0</v>
      </c>
      <c r="H1583" s="337">
        <f t="shared" si="124"/>
        <v>0</v>
      </c>
      <c r="I1583" s="337">
        <f t="shared" si="124"/>
        <v>0</v>
      </c>
      <c r="J1583" s="337">
        <f t="shared" si="124"/>
        <v>0</v>
      </c>
      <c r="K1583" s="337">
        <f t="shared" si="124"/>
        <v>0</v>
      </c>
      <c r="L1583" s="337">
        <f t="shared" si="124"/>
        <v>0</v>
      </c>
      <c r="M1583" s="337">
        <f t="shared" si="124"/>
        <v>0</v>
      </c>
      <c r="N1583" s="337">
        <f t="shared" si="124"/>
        <v>0</v>
      </c>
      <c r="O1583" s="338">
        <f t="shared" si="124"/>
        <v>0</v>
      </c>
      <c r="P1583" s="336">
        <f>SUM(D1583:O1583)</f>
        <v>0</v>
      </c>
      <c r="Q1583" s="317"/>
      <c r="R1583" s="388"/>
      <c r="S1583" s="389"/>
      <c r="T1583" s="314"/>
    </row>
    <row r="1584" spans="2:20" ht="18.75" customHeight="1" x14ac:dyDescent="0.2">
      <c r="B1584" s="318"/>
      <c r="C1584" s="339" t="s">
        <v>150</v>
      </c>
      <c r="D1584" s="66"/>
      <c r="E1584" s="66"/>
      <c r="F1584" s="66"/>
      <c r="G1584" s="66"/>
      <c r="H1584" s="66"/>
      <c r="I1584" s="66"/>
      <c r="J1584" s="66"/>
      <c r="K1584" s="66"/>
      <c r="L1584" s="66"/>
      <c r="M1584" s="66"/>
      <c r="N1584" s="66"/>
      <c r="O1584" s="72"/>
      <c r="P1584" s="336">
        <f>SUM(D1584:O1584)</f>
        <v>0</v>
      </c>
      <c r="Q1584" s="317"/>
      <c r="R1584" s="388"/>
      <c r="S1584" s="389"/>
      <c r="T1584" s="314"/>
    </row>
    <row r="1585" spans="2:20" ht="18.75" customHeight="1" x14ac:dyDescent="0.2">
      <c r="B1585" s="318"/>
      <c r="C1585" s="339" t="s">
        <v>151</v>
      </c>
      <c r="D1585" s="66"/>
      <c r="E1585" s="66"/>
      <c r="F1585" s="66"/>
      <c r="G1585" s="66"/>
      <c r="H1585" s="66"/>
      <c r="I1585" s="66"/>
      <c r="J1585" s="66"/>
      <c r="K1585" s="66"/>
      <c r="L1585" s="66"/>
      <c r="M1585" s="66"/>
      <c r="N1585" s="66"/>
      <c r="O1585" s="72"/>
      <c r="P1585" s="336">
        <f>SUM(D1585:O1585)</f>
        <v>0</v>
      </c>
      <c r="Q1585" s="317"/>
      <c r="R1585" s="388"/>
      <c r="S1585" s="389"/>
      <c r="T1585" s="314"/>
    </row>
    <row r="1586" spans="2:20" ht="18.75" customHeight="1" x14ac:dyDescent="0.2">
      <c r="B1586" s="318"/>
      <c r="C1586" s="339" t="s">
        <v>152</v>
      </c>
      <c r="D1586" s="66"/>
      <c r="E1586" s="66"/>
      <c r="F1586" s="66"/>
      <c r="G1586" s="66"/>
      <c r="H1586" s="66"/>
      <c r="I1586" s="66"/>
      <c r="J1586" s="66"/>
      <c r="K1586" s="66"/>
      <c r="L1586" s="66"/>
      <c r="M1586" s="66"/>
      <c r="N1586" s="66"/>
      <c r="O1586" s="72"/>
      <c r="P1586" s="336">
        <f>SUM(D1586:O1586)</f>
        <v>0</v>
      </c>
      <c r="Q1586" s="317"/>
      <c r="R1586" s="388"/>
      <c r="S1586" s="389"/>
      <c r="T1586" s="314"/>
    </row>
    <row r="1587" spans="2:20" ht="18.75" customHeight="1" x14ac:dyDescent="0.2">
      <c r="B1587" s="318"/>
      <c r="C1587" s="339" t="s">
        <v>153</v>
      </c>
      <c r="D1587" s="66"/>
      <c r="E1587" s="66"/>
      <c r="F1587" s="66"/>
      <c r="G1587" s="66"/>
      <c r="H1587" s="66"/>
      <c r="I1587" s="66"/>
      <c r="J1587" s="66"/>
      <c r="K1587" s="66"/>
      <c r="L1587" s="66"/>
      <c r="M1587" s="66"/>
      <c r="N1587" s="66"/>
      <c r="O1587" s="72"/>
      <c r="P1587" s="336">
        <f>SUM(D1587:O1587)</f>
        <v>0</v>
      </c>
      <c r="Q1587" s="317"/>
      <c r="R1587" s="388"/>
      <c r="S1587" s="389"/>
      <c r="T1587" s="314"/>
    </row>
    <row r="1588" spans="2:20" ht="18.75" customHeight="1" x14ac:dyDescent="0.2">
      <c r="B1588" s="318"/>
      <c r="C1588" s="335" t="s">
        <v>154</v>
      </c>
      <c r="D1588" s="65"/>
      <c r="E1588" s="65"/>
      <c r="F1588" s="65"/>
      <c r="G1588" s="65"/>
      <c r="H1588" s="65"/>
      <c r="I1588" s="65"/>
      <c r="J1588" s="65"/>
      <c r="K1588" s="65"/>
      <c r="L1588" s="65"/>
      <c r="M1588" s="65"/>
      <c r="N1588" s="65"/>
      <c r="O1588" s="71"/>
      <c r="P1588" s="336">
        <f>SUM(D1588:O1588)</f>
        <v>0</v>
      </c>
      <c r="Q1588" s="317"/>
      <c r="R1588" s="388"/>
      <c r="S1588" s="389"/>
      <c r="T1588" s="314"/>
    </row>
    <row r="1589" spans="2:20" ht="18.75" customHeight="1" x14ac:dyDescent="0.2">
      <c r="B1589" s="318"/>
      <c r="C1589" s="97" t="s">
        <v>155</v>
      </c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71"/>
      <c r="P1589" s="336">
        <f>SUM(D1589:O1589)</f>
        <v>0</v>
      </c>
      <c r="Q1589" s="317"/>
      <c r="R1589" s="388"/>
      <c r="S1589" s="389"/>
      <c r="T1589" s="314"/>
    </row>
    <row r="1590" spans="2:20" ht="18.75" customHeight="1" x14ac:dyDescent="0.2">
      <c r="B1590" s="318"/>
      <c r="C1590" s="98" t="s">
        <v>156</v>
      </c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73"/>
      <c r="P1590" s="340">
        <f>SUM(D1590:O1590)</f>
        <v>0</v>
      </c>
      <c r="Q1590" s="317"/>
      <c r="R1590" s="388"/>
      <c r="S1590" s="389"/>
      <c r="T1590" s="314"/>
    </row>
    <row r="1591" spans="2:20" ht="18.75" customHeight="1" x14ac:dyDescent="0.2">
      <c r="B1591" s="318"/>
      <c r="C1591" s="341" t="s">
        <v>157</v>
      </c>
      <c r="D1591" s="342">
        <f t="shared" ref="D1591:O1591" si="125">SUBTOTAL(9,D1570:D1590)</f>
        <v>0</v>
      </c>
      <c r="E1591" s="342">
        <f t="shared" si="125"/>
        <v>0</v>
      </c>
      <c r="F1591" s="342">
        <f t="shared" si="125"/>
        <v>0</v>
      </c>
      <c r="G1591" s="342">
        <f t="shared" si="125"/>
        <v>0</v>
      </c>
      <c r="H1591" s="342">
        <f t="shared" si="125"/>
        <v>0</v>
      </c>
      <c r="I1591" s="342">
        <f t="shared" si="125"/>
        <v>0</v>
      </c>
      <c r="J1591" s="342">
        <f t="shared" si="125"/>
        <v>0</v>
      </c>
      <c r="K1591" s="342">
        <f t="shared" si="125"/>
        <v>0</v>
      </c>
      <c r="L1591" s="342">
        <f t="shared" si="125"/>
        <v>0</v>
      </c>
      <c r="M1591" s="342">
        <f t="shared" si="125"/>
        <v>0</v>
      </c>
      <c r="N1591" s="342">
        <f t="shared" si="125"/>
        <v>0</v>
      </c>
      <c r="O1591" s="343">
        <f t="shared" si="125"/>
        <v>0</v>
      </c>
      <c r="P1591" s="344">
        <f>SUM(D1591:O1591)</f>
        <v>0</v>
      </c>
      <c r="Q1591" s="317"/>
      <c r="R1591" s="150"/>
      <c r="S1591" s="151"/>
      <c r="T1591" s="314"/>
    </row>
    <row r="1592" spans="2:20" ht="6" customHeight="1" x14ac:dyDescent="0.2">
      <c r="B1592" s="318"/>
      <c r="C1592" s="317"/>
      <c r="D1592" s="317"/>
      <c r="E1592" s="317"/>
      <c r="F1592" s="317"/>
      <c r="G1592" s="317"/>
      <c r="H1592" s="317"/>
      <c r="I1592" s="317"/>
      <c r="J1592" s="317"/>
      <c r="K1592" s="317"/>
      <c r="L1592" s="317"/>
      <c r="M1592" s="317"/>
      <c r="N1592" s="317"/>
      <c r="O1592" s="317"/>
      <c r="P1592" s="317"/>
      <c r="Q1592" s="317"/>
      <c r="R1592" s="345"/>
      <c r="S1592" s="345"/>
      <c r="T1592" s="314"/>
    </row>
    <row r="1593" spans="2:20" ht="18.75" customHeight="1" x14ac:dyDescent="0.2">
      <c r="B1593" s="346"/>
      <c r="C1593" s="335" t="s">
        <v>158</v>
      </c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74"/>
      <c r="P1593" s="347">
        <f>SUM(D1593:O1593)</f>
        <v>0</v>
      </c>
      <c r="Q1593" s="317"/>
      <c r="R1593" s="388"/>
      <c r="S1593" s="389"/>
      <c r="T1593" s="314"/>
    </row>
    <row r="1594" spans="2:20" ht="18.75" customHeight="1" x14ac:dyDescent="0.2">
      <c r="B1594" s="346"/>
      <c r="C1594" s="335" t="s">
        <v>159</v>
      </c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9"/>
      <c r="O1594" s="75"/>
      <c r="P1594" s="348">
        <f>SUM(D1594:O1594)</f>
        <v>0</v>
      </c>
      <c r="Q1594" s="317"/>
      <c r="R1594" s="388"/>
      <c r="S1594" s="389"/>
      <c r="T1594" s="314"/>
    </row>
    <row r="1595" spans="2:20" s="334" customFormat="1" ht="18.75" customHeight="1" x14ac:dyDescent="0.2">
      <c r="B1595" s="328"/>
      <c r="C1595" s="317"/>
      <c r="D1595" s="317"/>
      <c r="E1595" s="317"/>
      <c r="F1595" s="317"/>
      <c r="G1595" s="317"/>
      <c r="H1595" s="317"/>
      <c r="I1595" s="317"/>
      <c r="J1595" s="317"/>
      <c r="K1595" s="317"/>
      <c r="L1595" s="317"/>
      <c r="M1595" s="317"/>
      <c r="N1595" s="349" t="s">
        <v>160</v>
      </c>
      <c r="O1595" s="349"/>
      <c r="P1595" s="350">
        <f>ROUND(IF(P1593*P1594=0,0,P1591/P1593*P1594),2)</f>
        <v>0</v>
      </c>
      <c r="Q1595" s="330"/>
      <c r="R1595" s="388"/>
      <c r="S1595" s="389"/>
      <c r="T1595" s="333"/>
    </row>
    <row r="1596" spans="2:20" ht="30" customHeight="1" x14ac:dyDescent="0.2">
      <c r="B1596" s="314"/>
      <c r="C1596" s="317"/>
      <c r="D1596" s="317"/>
      <c r="E1596" s="317"/>
      <c r="F1596" s="317"/>
      <c r="G1596" s="317"/>
      <c r="H1596" s="317"/>
      <c r="I1596" s="317"/>
      <c r="J1596" s="317"/>
      <c r="K1596" s="317"/>
      <c r="L1596" s="317"/>
      <c r="M1596" s="317"/>
      <c r="N1596" s="317"/>
      <c r="O1596" s="317"/>
      <c r="P1596" s="317"/>
      <c r="Q1596" s="317"/>
      <c r="R1596" s="317"/>
      <c r="S1596" s="317"/>
      <c r="T1596" s="314"/>
    </row>
    <row r="1597" spans="2:20" ht="18.75" customHeight="1" x14ac:dyDescent="0.2">
      <c r="B1597" s="318"/>
      <c r="C1597" s="319" t="s">
        <v>124</v>
      </c>
      <c r="D1597" s="382"/>
      <c r="E1597" s="383"/>
      <c r="F1597" s="383"/>
      <c r="G1597" s="383"/>
      <c r="H1597" s="383"/>
      <c r="I1597" s="384"/>
      <c r="J1597" s="317"/>
      <c r="K1597" s="317"/>
      <c r="L1597" s="320"/>
      <c r="M1597" s="317"/>
      <c r="N1597" s="317"/>
      <c r="O1597" s="317"/>
      <c r="P1597" s="321"/>
      <c r="Q1597" s="317"/>
      <c r="R1597" s="321"/>
      <c r="S1597" s="321"/>
      <c r="T1597" s="314"/>
    </row>
    <row r="1598" spans="2:20" ht="18.75" customHeight="1" x14ac:dyDescent="0.2">
      <c r="B1598" s="318"/>
      <c r="C1598" s="322" t="s">
        <v>125</v>
      </c>
      <c r="D1598" s="382"/>
      <c r="E1598" s="383"/>
      <c r="F1598" s="383"/>
      <c r="G1598" s="383"/>
      <c r="H1598" s="383"/>
      <c r="I1598" s="384"/>
      <c r="J1598" s="317"/>
      <c r="K1598" s="320"/>
      <c r="L1598" s="317"/>
      <c r="M1598" s="317"/>
      <c r="N1598" s="317"/>
      <c r="O1598" s="317"/>
      <c r="P1598" s="321"/>
      <c r="Q1598" s="317"/>
      <c r="R1598" s="321"/>
      <c r="S1598" s="321"/>
      <c r="T1598" s="314"/>
    </row>
    <row r="1599" spans="2:20" ht="18.75" customHeight="1" x14ac:dyDescent="0.2">
      <c r="B1599" s="318"/>
      <c r="C1599" s="322" t="s">
        <v>7</v>
      </c>
      <c r="D1599" s="382"/>
      <c r="E1599" s="383"/>
      <c r="F1599" s="383"/>
      <c r="G1599" s="383"/>
      <c r="H1599" s="383"/>
      <c r="I1599" s="384"/>
      <c r="J1599" s="317"/>
      <c r="K1599" s="317"/>
      <c r="L1599" s="320"/>
      <c r="M1599" s="317"/>
      <c r="N1599" s="317"/>
      <c r="O1599" s="317"/>
      <c r="P1599" s="321"/>
      <c r="Q1599" s="317"/>
      <c r="R1599" s="323" t="s">
        <v>126</v>
      </c>
      <c r="S1599" s="324"/>
      <c r="T1599" s="314"/>
    </row>
    <row r="1600" spans="2:20" ht="18.75" customHeight="1" x14ac:dyDescent="0.2">
      <c r="B1600" s="318"/>
      <c r="C1600" s="322" t="s">
        <v>127</v>
      </c>
      <c r="D1600" s="382"/>
      <c r="E1600" s="383"/>
      <c r="F1600" s="383"/>
      <c r="G1600" s="383"/>
      <c r="H1600" s="383"/>
      <c r="I1600" s="384"/>
      <c r="J1600" s="317"/>
      <c r="K1600" s="317"/>
      <c r="L1600" s="320"/>
      <c r="M1600" s="317"/>
      <c r="N1600" s="317"/>
      <c r="O1600" s="317"/>
      <c r="P1600" s="321"/>
      <c r="Q1600" s="317"/>
      <c r="R1600" s="325" t="s">
        <v>130</v>
      </c>
      <c r="S1600" s="63"/>
      <c r="T1600" s="314"/>
    </row>
    <row r="1601" spans="2:24" ht="18.75" customHeight="1" x14ac:dyDescent="0.2">
      <c r="B1601" s="318"/>
      <c r="C1601" s="322" t="s">
        <v>131</v>
      </c>
      <c r="D1601" s="382"/>
      <c r="E1601" s="383"/>
      <c r="F1601" s="383"/>
      <c r="G1601" s="383"/>
      <c r="H1601" s="383"/>
      <c r="I1601" s="384"/>
      <c r="J1601" s="317"/>
      <c r="K1601" s="317"/>
      <c r="L1601" s="320"/>
      <c r="M1601" s="317"/>
      <c r="N1601" s="317"/>
      <c r="O1601" s="317"/>
      <c r="P1601" s="321"/>
      <c r="Q1601" s="317"/>
      <c r="R1601" s="325" t="s">
        <v>132</v>
      </c>
      <c r="S1601" s="63"/>
      <c r="T1601" s="314"/>
    </row>
    <row r="1602" spans="2:24" ht="18.75" customHeight="1" x14ac:dyDescent="0.2">
      <c r="B1602" s="318"/>
      <c r="C1602" s="322" t="s">
        <v>122</v>
      </c>
      <c r="D1602" s="385"/>
      <c r="E1602" s="386"/>
      <c r="F1602" s="386"/>
      <c r="G1602" s="386"/>
      <c r="H1602" s="386"/>
      <c r="I1602" s="387"/>
      <c r="J1602" s="317"/>
      <c r="K1602" s="320"/>
      <c r="L1602" s="317"/>
      <c r="M1602" s="317"/>
      <c r="N1602" s="317"/>
      <c r="O1602" s="317"/>
      <c r="P1602" s="321"/>
      <c r="Q1602" s="317"/>
      <c r="R1602" s="326" t="s">
        <v>133</v>
      </c>
      <c r="S1602" s="63"/>
      <c r="T1602" s="314"/>
    </row>
    <row r="1603" spans="2:24" ht="18.75" customHeight="1" x14ac:dyDescent="0.2">
      <c r="B1603" s="327"/>
      <c r="C1603" s="322" t="s">
        <v>134</v>
      </c>
      <c r="D1603" s="379"/>
      <c r="E1603" s="380"/>
      <c r="F1603" s="380"/>
      <c r="G1603" s="380"/>
      <c r="H1603" s="380"/>
      <c r="I1603" s="381"/>
      <c r="J1603" s="317"/>
      <c r="K1603" s="320"/>
      <c r="L1603" s="317"/>
      <c r="M1603" s="317"/>
      <c r="N1603" s="317"/>
      <c r="O1603" s="317"/>
      <c r="P1603" s="321"/>
      <c r="Q1603" s="317"/>
      <c r="R1603" s="321"/>
      <c r="S1603" s="321"/>
      <c r="T1603" s="314"/>
    </row>
    <row r="1604" spans="2:24" ht="12" customHeight="1" x14ac:dyDescent="0.2">
      <c r="B1604" s="318"/>
      <c r="C1604" s="317"/>
      <c r="D1604" s="317"/>
      <c r="E1604" s="317"/>
      <c r="F1604" s="317"/>
      <c r="G1604" s="317"/>
      <c r="H1604" s="317"/>
      <c r="I1604" s="317"/>
      <c r="J1604" s="317"/>
      <c r="K1604" s="317"/>
      <c r="L1604" s="317"/>
      <c r="M1604" s="317"/>
      <c r="N1604" s="317"/>
      <c r="O1604" s="317"/>
      <c r="P1604" s="317"/>
      <c r="Q1604" s="317"/>
      <c r="R1604" s="317"/>
      <c r="S1604" s="317"/>
      <c r="T1604" s="314"/>
    </row>
    <row r="1605" spans="2:24" s="334" customFormat="1" ht="18.75" customHeight="1" x14ac:dyDescent="0.2">
      <c r="B1605" s="328"/>
      <c r="C1605" s="322" t="s">
        <v>128</v>
      </c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70"/>
      <c r="P1605" s="329" t="s">
        <v>129</v>
      </c>
      <c r="Q1605" s="330"/>
      <c r="R1605" s="331" t="s">
        <v>135</v>
      </c>
      <c r="S1605" s="332"/>
      <c r="T1605" s="333"/>
      <c r="V1605" s="315"/>
      <c r="W1605" s="315"/>
      <c r="X1605" s="315"/>
    </row>
    <row r="1606" spans="2:24" ht="6" customHeight="1" x14ac:dyDescent="0.2">
      <c r="B1606" s="318"/>
      <c r="C1606" s="317"/>
      <c r="D1606" s="317"/>
      <c r="E1606" s="317"/>
      <c r="F1606" s="317"/>
      <c r="G1606" s="317"/>
      <c r="H1606" s="317"/>
      <c r="I1606" s="317"/>
      <c r="J1606" s="317"/>
      <c r="K1606" s="317"/>
      <c r="L1606" s="317"/>
      <c r="M1606" s="317"/>
      <c r="N1606" s="317"/>
      <c r="O1606" s="317"/>
      <c r="P1606" s="317"/>
      <c r="Q1606" s="317"/>
      <c r="R1606" s="317"/>
      <c r="S1606" s="317"/>
      <c r="T1606" s="314"/>
    </row>
    <row r="1607" spans="2:24" ht="18.75" customHeight="1" x14ac:dyDescent="0.2">
      <c r="B1607" s="318"/>
      <c r="C1607" s="335" t="s">
        <v>136</v>
      </c>
      <c r="D1607" s="65"/>
      <c r="E1607" s="65"/>
      <c r="F1607" s="65"/>
      <c r="G1607" s="65"/>
      <c r="H1607" s="65"/>
      <c r="I1607" s="65"/>
      <c r="J1607" s="65"/>
      <c r="K1607" s="65"/>
      <c r="L1607" s="65"/>
      <c r="M1607" s="65"/>
      <c r="N1607" s="65"/>
      <c r="O1607" s="71"/>
      <c r="P1607" s="336">
        <f>SUM(D1607:O1607)</f>
        <v>0</v>
      </c>
      <c r="Q1607" s="317"/>
      <c r="R1607" s="388"/>
      <c r="S1607" s="389"/>
      <c r="T1607" s="314"/>
    </row>
    <row r="1608" spans="2:24" ht="18.75" customHeight="1" x14ac:dyDescent="0.2">
      <c r="B1608" s="318"/>
      <c r="C1608" s="335" t="s">
        <v>137</v>
      </c>
      <c r="D1608" s="110"/>
      <c r="E1608" s="110"/>
      <c r="F1608" s="110"/>
      <c r="G1608" s="110"/>
      <c r="H1608" s="110"/>
      <c r="I1608" s="110"/>
      <c r="J1608" s="110"/>
      <c r="K1608" s="110"/>
      <c r="L1608" s="110"/>
      <c r="M1608" s="110"/>
      <c r="N1608" s="110"/>
      <c r="O1608" s="111"/>
      <c r="P1608" s="336">
        <f>SUM(D1608:O1608)</f>
        <v>0</v>
      </c>
      <c r="Q1608" s="317"/>
      <c r="R1608" s="388"/>
      <c r="S1608" s="389"/>
      <c r="T1608" s="314"/>
    </row>
    <row r="1609" spans="2:24" ht="18.75" customHeight="1" x14ac:dyDescent="0.2">
      <c r="B1609" s="318"/>
      <c r="C1609" s="131" t="s">
        <v>138</v>
      </c>
      <c r="D1609" s="65"/>
      <c r="E1609" s="65"/>
      <c r="F1609" s="65"/>
      <c r="G1609" s="65"/>
      <c r="H1609" s="65"/>
      <c r="I1609" s="65"/>
      <c r="J1609" s="65"/>
      <c r="K1609" s="65"/>
      <c r="L1609" s="65"/>
      <c r="M1609" s="65"/>
      <c r="N1609" s="65"/>
      <c r="O1609" s="71"/>
      <c r="P1609" s="336">
        <f>SUM(D1609:O1609)</f>
        <v>0</v>
      </c>
      <c r="Q1609" s="317"/>
      <c r="R1609" s="388"/>
      <c r="S1609" s="389"/>
      <c r="T1609" s="314"/>
    </row>
    <row r="1610" spans="2:24" ht="18.75" customHeight="1" x14ac:dyDescent="0.2">
      <c r="B1610" s="318"/>
      <c r="C1610" s="92" t="s">
        <v>139</v>
      </c>
      <c r="D1610" s="65"/>
      <c r="E1610" s="65"/>
      <c r="F1610" s="65"/>
      <c r="G1610" s="65"/>
      <c r="H1610" s="65"/>
      <c r="I1610" s="65"/>
      <c r="J1610" s="65"/>
      <c r="K1610" s="65"/>
      <c r="L1610" s="65"/>
      <c r="M1610" s="65"/>
      <c r="N1610" s="65"/>
      <c r="O1610" s="71"/>
      <c r="P1610" s="336">
        <f>SUM(D1610:O1610)</f>
        <v>0</v>
      </c>
      <c r="Q1610" s="317"/>
      <c r="R1610" s="388"/>
      <c r="S1610" s="389"/>
      <c r="T1610" s="314"/>
    </row>
    <row r="1611" spans="2:24" ht="18.75" customHeight="1" x14ac:dyDescent="0.2">
      <c r="B1611" s="318"/>
      <c r="C1611" s="92" t="s">
        <v>140</v>
      </c>
      <c r="D1611" s="65"/>
      <c r="E1611" s="65"/>
      <c r="F1611" s="65"/>
      <c r="G1611" s="65"/>
      <c r="H1611" s="65"/>
      <c r="I1611" s="65"/>
      <c r="J1611" s="65"/>
      <c r="K1611" s="65"/>
      <c r="L1611" s="65"/>
      <c r="M1611" s="65"/>
      <c r="N1611" s="65"/>
      <c r="O1611" s="71"/>
      <c r="P1611" s="336">
        <f>SUM(D1611:O1611)</f>
        <v>0</v>
      </c>
      <c r="Q1611" s="317"/>
      <c r="R1611" s="388"/>
      <c r="S1611" s="389"/>
      <c r="T1611" s="314"/>
    </row>
    <row r="1612" spans="2:24" ht="18.75" customHeight="1" x14ac:dyDescent="0.2">
      <c r="B1612" s="318"/>
      <c r="C1612" s="92" t="s">
        <v>141</v>
      </c>
      <c r="D1612" s="65"/>
      <c r="E1612" s="65"/>
      <c r="F1612" s="65"/>
      <c r="G1612" s="65"/>
      <c r="H1612" s="65"/>
      <c r="I1612" s="65"/>
      <c r="J1612" s="65"/>
      <c r="K1612" s="65"/>
      <c r="L1612" s="65"/>
      <c r="M1612" s="65"/>
      <c r="N1612" s="65"/>
      <c r="O1612" s="71"/>
      <c r="P1612" s="336">
        <f>SUM(D1612:O1612)</f>
        <v>0</v>
      </c>
      <c r="Q1612" s="317"/>
      <c r="R1612" s="388"/>
      <c r="S1612" s="389"/>
      <c r="T1612" s="314"/>
    </row>
    <row r="1613" spans="2:24" ht="18.75" customHeight="1" x14ac:dyDescent="0.2">
      <c r="B1613" s="318"/>
      <c r="C1613" s="92" t="s">
        <v>142</v>
      </c>
      <c r="D1613" s="65"/>
      <c r="E1613" s="65"/>
      <c r="F1613" s="65"/>
      <c r="G1613" s="65"/>
      <c r="H1613" s="65"/>
      <c r="I1613" s="65"/>
      <c r="J1613" s="65"/>
      <c r="K1613" s="65"/>
      <c r="L1613" s="65"/>
      <c r="M1613" s="65"/>
      <c r="N1613" s="65"/>
      <c r="O1613" s="71"/>
      <c r="P1613" s="336">
        <f>SUM(D1613:O1613)</f>
        <v>0</v>
      </c>
      <c r="Q1613" s="317"/>
      <c r="R1613" s="388"/>
      <c r="S1613" s="389"/>
      <c r="T1613" s="314"/>
    </row>
    <row r="1614" spans="2:24" ht="18.75" customHeight="1" x14ac:dyDescent="0.2">
      <c r="B1614" s="318"/>
      <c r="C1614" s="92" t="s">
        <v>143</v>
      </c>
      <c r="D1614" s="65"/>
      <c r="E1614" s="65"/>
      <c r="F1614" s="65"/>
      <c r="G1614" s="65"/>
      <c r="H1614" s="65"/>
      <c r="I1614" s="65"/>
      <c r="J1614" s="65"/>
      <c r="K1614" s="65"/>
      <c r="L1614" s="65"/>
      <c r="M1614" s="65"/>
      <c r="N1614" s="65"/>
      <c r="O1614" s="71"/>
      <c r="P1614" s="336">
        <f>SUM(D1614:O1614)</f>
        <v>0</v>
      </c>
      <c r="Q1614" s="317"/>
      <c r="R1614" s="388"/>
      <c r="S1614" s="389"/>
      <c r="T1614" s="314"/>
    </row>
    <row r="1615" spans="2:24" ht="18.75" customHeight="1" x14ac:dyDescent="0.2">
      <c r="B1615" s="318"/>
      <c r="C1615" s="92" t="s">
        <v>144</v>
      </c>
      <c r="D1615" s="65"/>
      <c r="E1615" s="65"/>
      <c r="F1615" s="65"/>
      <c r="G1615" s="65"/>
      <c r="H1615" s="65"/>
      <c r="I1615" s="65"/>
      <c r="J1615" s="65"/>
      <c r="K1615" s="65"/>
      <c r="L1615" s="65"/>
      <c r="M1615" s="65"/>
      <c r="N1615" s="65"/>
      <c r="O1615" s="71"/>
      <c r="P1615" s="336">
        <f>SUM(D1615:O1615)</f>
        <v>0</v>
      </c>
      <c r="Q1615" s="317"/>
      <c r="R1615" s="388"/>
      <c r="S1615" s="389"/>
      <c r="T1615" s="314"/>
    </row>
    <row r="1616" spans="2:24" ht="18.75" customHeight="1" x14ac:dyDescent="0.2">
      <c r="B1616" s="318"/>
      <c r="C1616" s="92" t="s">
        <v>145</v>
      </c>
      <c r="D1616" s="65"/>
      <c r="E1616" s="65"/>
      <c r="F1616" s="65"/>
      <c r="G1616" s="65"/>
      <c r="H1616" s="65"/>
      <c r="I1616" s="65"/>
      <c r="J1616" s="65"/>
      <c r="K1616" s="65"/>
      <c r="L1616" s="65"/>
      <c r="M1616" s="65"/>
      <c r="N1616" s="65"/>
      <c r="O1616" s="71"/>
      <c r="P1616" s="336">
        <f>SUM(D1616:O1616)</f>
        <v>0</v>
      </c>
      <c r="Q1616" s="317"/>
      <c r="R1616" s="388"/>
      <c r="S1616" s="389"/>
      <c r="T1616" s="314"/>
    </row>
    <row r="1617" spans="2:20" ht="18.75" customHeight="1" x14ac:dyDescent="0.2">
      <c r="B1617" s="318"/>
      <c r="C1617" s="322" t="s">
        <v>146</v>
      </c>
      <c r="D1617" s="337">
        <f t="shared" ref="D1617:O1617" si="126">SUBTOTAL(9,D1607:D1616)</f>
        <v>0</v>
      </c>
      <c r="E1617" s="337">
        <f t="shared" si="126"/>
        <v>0</v>
      </c>
      <c r="F1617" s="337">
        <f t="shared" si="126"/>
        <v>0</v>
      </c>
      <c r="G1617" s="337">
        <f t="shared" si="126"/>
        <v>0</v>
      </c>
      <c r="H1617" s="337">
        <f t="shared" si="126"/>
        <v>0</v>
      </c>
      <c r="I1617" s="337">
        <f t="shared" si="126"/>
        <v>0</v>
      </c>
      <c r="J1617" s="337">
        <f t="shared" si="126"/>
        <v>0</v>
      </c>
      <c r="K1617" s="337">
        <f t="shared" si="126"/>
        <v>0</v>
      </c>
      <c r="L1617" s="337">
        <f t="shared" si="126"/>
        <v>0</v>
      </c>
      <c r="M1617" s="337">
        <f t="shared" si="126"/>
        <v>0</v>
      </c>
      <c r="N1617" s="337">
        <f t="shared" si="126"/>
        <v>0</v>
      </c>
      <c r="O1617" s="338">
        <f t="shared" si="126"/>
        <v>0</v>
      </c>
      <c r="P1617" s="336">
        <f>SUM(D1617:O1617)</f>
        <v>0</v>
      </c>
      <c r="Q1617" s="317"/>
      <c r="R1617" s="388"/>
      <c r="S1617" s="389"/>
      <c r="T1617" s="314"/>
    </row>
    <row r="1618" spans="2:20" ht="18.75" customHeight="1" x14ac:dyDescent="0.2">
      <c r="B1618" s="318"/>
      <c r="C1618" s="339" t="s">
        <v>147</v>
      </c>
      <c r="D1618" s="66"/>
      <c r="E1618" s="66"/>
      <c r="F1618" s="66"/>
      <c r="G1618" s="66"/>
      <c r="H1618" s="66"/>
      <c r="I1618" s="66"/>
      <c r="J1618" s="66"/>
      <c r="K1618" s="66"/>
      <c r="L1618" s="66"/>
      <c r="M1618" s="66"/>
      <c r="N1618" s="66"/>
      <c r="O1618" s="72"/>
      <c r="P1618" s="336">
        <f>SUM(D1618:O1618)</f>
        <v>0</v>
      </c>
      <c r="Q1618" s="317"/>
      <c r="R1618" s="388"/>
      <c r="S1618" s="389"/>
      <c r="T1618" s="314"/>
    </row>
    <row r="1619" spans="2:20" ht="18.75" customHeight="1" x14ac:dyDescent="0.2">
      <c r="B1619" s="318"/>
      <c r="C1619" s="339" t="s">
        <v>148</v>
      </c>
      <c r="D1619" s="66"/>
      <c r="E1619" s="66"/>
      <c r="F1619" s="66"/>
      <c r="G1619" s="66"/>
      <c r="H1619" s="66"/>
      <c r="I1619" s="66"/>
      <c r="J1619" s="66"/>
      <c r="K1619" s="66"/>
      <c r="L1619" s="66"/>
      <c r="M1619" s="66"/>
      <c r="N1619" s="66"/>
      <c r="O1619" s="72"/>
      <c r="P1619" s="336">
        <f>SUM(D1619:O1619)</f>
        <v>0</v>
      </c>
      <c r="Q1619" s="317"/>
      <c r="R1619" s="388"/>
      <c r="S1619" s="389"/>
      <c r="T1619" s="314"/>
    </row>
    <row r="1620" spans="2:20" ht="18.75" customHeight="1" x14ac:dyDescent="0.2">
      <c r="B1620" s="318"/>
      <c r="C1620" s="322" t="s">
        <v>149</v>
      </c>
      <c r="D1620" s="337">
        <f t="shared" ref="D1620:O1620" si="127">SUBTOTAL(9,D1618:D1619)</f>
        <v>0</v>
      </c>
      <c r="E1620" s="337">
        <f t="shared" si="127"/>
        <v>0</v>
      </c>
      <c r="F1620" s="337">
        <f t="shared" si="127"/>
        <v>0</v>
      </c>
      <c r="G1620" s="337">
        <f t="shared" si="127"/>
        <v>0</v>
      </c>
      <c r="H1620" s="337">
        <f t="shared" si="127"/>
        <v>0</v>
      </c>
      <c r="I1620" s="337">
        <f t="shared" si="127"/>
        <v>0</v>
      </c>
      <c r="J1620" s="337">
        <f t="shared" si="127"/>
        <v>0</v>
      </c>
      <c r="K1620" s="337">
        <f t="shared" si="127"/>
        <v>0</v>
      </c>
      <c r="L1620" s="337">
        <f t="shared" si="127"/>
        <v>0</v>
      </c>
      <c r="M1620" s="337">
        <f t="shared" si="127"/>
        <v>0</v>
      </c>
      <c r="N1620" s="337">
        <f t="shared" si="127"/>
        <v>0</v>
      </c>
      <c r="O1620" s="338">
        <f t="shared" si="127"/>
        <v>0</v>
      </c>
      <c r="P1620" s="336">
        <f>SUM(D1620:O1620)</f>
        <v>0</v>
      </c>
      <c r="Q1620" s="317"/>
      <c r="R1620" s="388"/>
      <c r="S1620" s="389"/>
      <c r="T1620" s="314"/>
    </row>
    <row r="1621" spans="2:20" ht="18.75" customHeight="1" x14ac:dyDescent="0.2">
      <c r="B1621" s="318"/>
      <c r="C1621" s="339" t="s">
        <v>150</v>
      </c>
      <c r="D1621" s="66"/>
      <c r="E1621" s="66"/>
      <c r="F1621" s="66"/>
      <c r="G1621" s="66"/>
      <c r="H1621" s="66"/>
      <c r="I1621" s="66"/>
      <c r="J1621" s="66"/>
      <c r="K1621" s="66"/>
      <c r="L1621" s="66"/>
      <c r="M1621" s="66"/>
      <c r="N1621" s="66"/>
      <c r="O1621" s="72"/>
      <c r="P1621" s="336">
        <f>SUM(D1621:O1621)</f>
        <v>0</v>
      </c>
      <c r="Q1621" s="317"/>
      <c r="R1621" s="388"/>
      <c r="S1621" s="389"/>
      <c r="T1621" s="314"/>
    </row>
    <row r="1622" spans="2:20" ht="18.75" customHeight="1" x14ac:dyDescent="0.2">
      <c r="B1622" s="318"/>
      <c r="C1622" s="339" t="s">
        <v>151</v>
      </c>
      <c r="D1622" s="66"/>
      <c r="E1622" s="66"/>
      <c r="F1622" s="66"/>
      <c r="G1622" s="66"/>
      <c r="H1622" s="66"/>
      <c r="I1622" s="66"/>
      <c r="J1622" s="66"/>
      <c r="K1622" s="66"/>
      <c r="L1622" s="66"/>
      <c r="M1622" s="66"/>
      <c r="N1622" s="66"/>
      <c r="O1622" s="72"/>
      <c r="P1622" s="336">
        <f>SUM(D1622:O1622)</f>
        <v>0</v>
      </c>
      <c r="Q1622" s="317"/>
      <c r="R1622" s="388"/>
      <c r="S1622" s="389"/>
      <c r="T1622" s="314"/>
    </row>
    <row r="1623" spans="2:20" ht="18.75" customHeight="1" x14ac:dyDescent="0.2">
      <c r="B1623" s="318"/>
      <c r="C1623" s="339" t="s">
        <v>152</v>
      </c>
      <c r="D1623" s="66"/>
      <c r="E1623" s="66"/>
      <c r="F1623" s="66"/>
      <c r="G1623" s="66"/>
      <c r="H1623" s="66"/>
      <c r="I1623" s="66"/>
      <c r="J1623" s="66"/>
      <c r="K1623" s="66"/>
      <c r="L1623" s="66"/>
      <c r="M1623" s="66"/>
      <c r="N1623" s="66"/>
      <c r="O1623" s="72"/>
      <c r="P1623" s="336">
        <f>SUM(D1623:O1623)</f>
        <v>0</v>
      </c>
      <c r="Q1623" s="317"/>
      <c r="R1623" s="388"/>
      <c r="S1623" s="389"/>
      <c r="T1623" s="314"/>
    </row>
    <row r="1624" spans="2:20" ht="18.75" customHeight="1" x14ac:dyDescent="0.2">
      <c r="B1624" s="318"/>
      <c r="C1624" s="339" t="s">
        <v>153</v>
      </c>
      <c r="D1624" s="66"/>
      <c r="E1624" s="66"/>
      <c r="F1624" s="66"/>
      <c r="G1624" s="66"/>
      <c r="H1624" s="66"/>
      <c r="I1624" s="66"/>
      <c r="J1624" s="66"/>
      <c r="K1624" s="66"/>
      <c r="L1624" s="66"/>
      <c r="M1624" s="66"/>
      <c r="N1624" s="66"/>
      <c r="O1624" s="72"/>
      <c r="P1624" s="336">
        <f>SUM(D1624:O1624)</f>
        <v>0</v>
      </c>
      <c r="Q1624" s="317"/>
      <c r="R1624" s="388"/>
      <c r="S1624" s="389"/>
      <c r="T1624" s="314"/>
    </row>
    <row r="1625" spans="2:20" ht="18.75" customHeight="1" x14ac:dyDescent="0.2">
      <c r="B1625" s="318"/>
      <c r="C1625" s="335" t="s">
        <v>154</v>
      </c>
      <c r="D1625" s="65"/>
      <c r="E1625" s="65"/>
      <c r="F1625" s="65"/>
      <c r="G1625" s="65"/>
      <c r="H1625" s="65"/>
      <c r="I1625" s="65"/>
      <c r="J1625" s="65"/>
      <c r="K1625" s="65"/>
      <c r="L1625" s="65"/>
      <c r="M1625" s="65"/>
      <c r="N1625" s="65"/>
      <c r="O1625" s="71"/>
      <c r="P1625" s="336">
        <f>SUM(D1625:O1625)</f>
        <v>0</v>
      </c>
      <c r="Q1625" s="317"/>
      <c r="R1625" s="388"/>
      <c r="S1625" s="389"/>
      <c r="T1625" s="314"/>
    </row>
    <row r="1626" spans="2:20" ht="18.75" customHeight="1" x14ac:dyDescent="0.2">
      <c r="B1626" s="318"/>
      <c r="C1626" s="97" t="s">
        <v>155</v>
      </c>
      <c r="D1626" s="65"/>
      <c r="E1626" s="65"/>
      <c r="F1626" s="65"/>
      <c r="G1626" s="65"/>
      <c r="H1626" s="65"/>
      <c r="I1626" s="65"/>
      <c r="J1626" s="65"/>
      <c r="K1626" s="65"/>
      <c r="L1626" s="65"/>
      <c r="M1626" s="65"/>
      <c r="N1626" s="65"/>
      <c r="O1626" s="71"/>
      <c r="P1626" s="336">
        <f>SUM(D1626:O1626)</f>
        <v>0</v>
      </c>
      <c r="Q1626" s="317"/>
      <c r="R1626" s="388"/>
      <c r="S1626" s="389"/>
      <c r="T1626" s="314"/>
    </row>
    <row r="1627" spans="2:20" ht="18.75" customHeight="1" x14ac:dyDescent="0.2">
      <c r="B1627" s="318"/>
      <c r="C1627" s="98" t="s">
        <v>156</v>
      </c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73"/>
      <c r="P1627" s="340">
        <f>SUM(D1627:O1627)</f>
        <v>0</v>
      </c>
      <c r="Q1627" s="317"/>
      <c r="R1627" s="388"/>
      <c r="S1627" s="389"/>
      <c r="T1627" s="314"/>
    </row>
    <row r="1628" spans="2:20" ht="18.75" customHeight="1" x14ac:dyDescent="0.2">
      <c r="B1628" s="318"/>
      <c r="C1628" s="341" t="s">
        <v>157</v>
      </c>
      <c r="D1628" s="342">
        <f t="shared" ref="D1628:O1628" si="128">SUBTOTAL(9,D1607:D1627)</f>
        <v>0</v>
      </c>
      <c r="E1628" s="342">
        <f t="shared" si="128"/>
        <v>0</v>
      </c>
      <c r="F1628" s="342">
        <f t="shared" si="128"/>
        <v>0</v>
      </c>
      <c r="G1628" s="342">
        <f t="shared" si="128"/>
        <v>0</v>
      </c>
      <c r="H1628" s="342">
        <f t="shared" si="128"/>
        <v>0</v>
      </c>
      <c r="I1628" s="342">
        <f t="shared" si="128"/>
        <v>0</v>
      </c>
      <c r="J1628" s="342">
        <f t="shared" si="128"/>
        <v>0</v>
      </c>
      <c r="K1628" s="342">
        <f t="shared" si="128"/>
        <v>0</v>
      </c>
      <c r="L1628" s="342">
        <f t="shared" si="128"/>
        <v>0</v>
      </c>
      <c r="M1628" s="342">
        <f t="shared" si="128"/>
        <v>0</v>
      </c>
      <c r="N1628" s="342">
        <f t="shared" si="128"/>
        <v>0</v>
      </c>
      <c r="O1628" s="343">
        <f t="shared" si="128"/>
        <v>0</v>
      </c>
      <c r="P1628" s="344">
        <f>SUM(D1628:O1628)</f>
        <v>0</v>
      </c>
      <c r="Q1628" s="317"/>
      <c r="R1628" s="150"/>
      <c r="S1628" s="151"/>
      <c r="T1628" s="314"/>
    </row>
    <row r="1629" spans="2:20" ht="6" customHeight="1" x14ac:dyDescent="0.2">
      <c r="B1629" s="318"/>
      <c r="C1629" s="317"/>
      <c r="D1629" s="317"/>
      <c r="E1629" s="317"/>
      <c r="F1629" s="317"/>
      <c r="G1629" s="317"/>
      <c r="H1629" s="317"/>
      <c r="I1629" s="317"/>
      <c r="J1629" s="317"/>
      <c r="K1629" s="317"/>
      <c r="L1629" s="317"/>
      <c r="M1629" s="317"/>
      <c r="N1629" s="317"/>
      <c r="O1629" s="317"/>
      <c r="P1629" s="317"/>
      <c r="Q1629" s="317"/>
      <c r="R1629" s="345"/>
      <c r="S1629" s="345"/>
      <c r="T1629" s="314"/>
    </row>
    <row r="1630" spans="2:20" ht="18.75" customHeight="1" x14ac:dyDescent="0.2">
      <c r="B1630" s="346"/>
      <c r="C1630" s="335" t="s">
        <v>158</v>
      </c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74"/>
      <c r="P1630" s="347">
        <f>SUM(D1630:O1630)</f>
        <v>0</v>
      </c>
      <c r="Q1630" s="317"/>
      <c r="R1630" s="388"/>
      <c r="S1630" s="389"/>
      <c r="T1630" s="314"/>
    </row>
    <row r="1631" spans="2:20" ht="18.75" customHeight="1" x14ac:dyDescent="0.2">
      <c r="B1631" s="346"/>
      <c r="C1631" s="335" t="s">
        <v>159</v>
      </c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9"/>
      <c r="O1631" s="75"/>
      <c r="P1631" s="348">
        <f>SUM(D1631:O1631)</f>
        <v>0</v>
      </c>
      <c r="Q1631" s="317"/>
      <c r="R1631" s="388"/>
      <c r="S1631" s="389"/>
      <c r="T1631" s="314"/>
    </row>
    <row r="1632" spans="2:20" s="334" customFormat="1" ht="18.75" customHeight="1" x14ac:dyDescent="0.2">
      <c r="B1632" s="328"/>
      <c r="C1632" s="317"/>
      <c r="D1632" s="317"/>
      <c r="E1632" s="317"/>
      <c r="F1632" s="317"/>
      <c r="G1632" s="317"/>
      <c r="H1632" s="317"/>
      <c r="I1632" s="317"/>
      <c r="J1632" s="317"/>
      <c r="K1632" s="317"/>
      <c r="L1632" s="317"/>
      <c r="M1632" s="317"/>
      <c r="N1632" s="349" t="s">
        <v>160</v>
      </c>
      <c r="O1632" s="349"/>
      <c r="P1632" s="350">
        <f>ROUND(IF(P1630*P1631=0,0,P1628/P1630*P1631),2)</f>
        <v>0</v>
      </c>
      <c r="Q1632" s="330"/>
      <c r="R1632" s="388"/>
      <c r="S1632" s="389"/>
      <c r="T1632" s="333"/>
    </row>
    <row r="1633" spans="2:24" ht="30" customHeight="1" x14ac:dyDescent="0.2">
      <c r="B1633" s="314"/>
      <c r="C1633" s="317"/>
      <c r="D1633" s="317"/>
      <c r="E1633" s="317"/>
      <c r="F1633" s="317"/>
      <c r="G1633" s="317"/>
      <c r="H1633" s="317"/>
      <c r="I1633" s="317"/>
      <c r="J1633" s="317"/>
      <c r="K1633" s="317"/>
      <c r="L1633" s="317"/>
      <c r="M1633" s="317"/>
      <c r="N1633" s="317"/>
      <c r="O1633" s="317"/>
      <c r="P1633" s="317"/>
      <c r="Q1633" s="317"/>
      <c r="R1633" s="317"/>
      <c r="S1633" s="317"/>
      <c r="T1633" s="314"/>
    </row>
    <row r="1634" spans="2:24" ht="18.75" customHeight="1" x14ac:dyDescent="0.2">
      <c r="B1634" s="318"/>
      <c r="C1634" s="319" t="s">
        <v>124</v>
      </c>
      <c r="D1634" s="382"/>
      <c r="E1634" s="383"/>
      <c r="F1634" s="383"/>
      <c r="G1634" s="383"/>
      <c r="H1634" s="383"/>
      <c r="I1634" s="384"/>
      <c r="J1634" s="317"/>
      <c r="K1634" s="317"/>
      <c r="L1634" s="320"/>
      <c r="M1634" s="317"/>
      <c r="N1634" s="317"/>
      <c r="O1634" s="317"/>
      <c r="P1634" s="321"/>
      <c r="Q1634" s="317"/>
      <c r="R1634" s="321"/>
      <c r="S1634" s="321"/>
      <c r="T1634" s="314"/>
    </row>
    <row r="1635" spans="2:24" ht="18.75" customHeight="1" x14ac:dyDescent="0.2">
      <c r="B1635" s="318"/>
      <c r="C1635" s="322" t="s">
        <v>125</v>
      </c>
      <c r="D1635" s="382"/>
      <c r="E1635" s="383"/>
      <c r="F1635" s="383"/>
      <c r="G1635" s="383"/>
      <c r="H1635" s="383"/>
      <c r="I1635" s="384"/>
      <c r="J1635" s="317"/>
      <c r="K1635" s="320"/>
      <c r="L1635" s="317"/>
      <c r="M1635" s="317"/>
      <c r="N1635" s="317"/>
      <c r="O1635" s="317"/>
      <c r="P1635" s="321"/>
      <c r="Q1635" s="317"/>
      <c r="R1635" s="321"/>
      <c r="S1635" s="321"/>
      <c r="T1635" s="314"/>
    </row>
    <row r="1636" spans="2:24" ht="18.75" customHeight="1" x14ac:dyDescent="0.2">
      <c r="B1636" s="318"/>
      <c r="C1636" s="322" t="s">
        <v>7</v>
      </c>
      <c r="D1636" s="382"/>
      <c r="E1636" s="383"/>
      <c r="F1636" s="383"/>
      <c r="G1636" s="383"/>
      <c r="H1636" s="383"/>
      <c r="I1636" s="384"/>
      <c r="J1636" s="317"/>
      <c r="K1636" s="317"/>
      <c r="L1636" s="320"/>
      <c r="M1636" s="317"/>
      <c r="N1636" s="317"/>
      <c r="O1636" s="317"/>
      <c r="P1636" s="321"/>
      <c r="Q1636" s="317"/>
      <c r="R1636" s="323" t="s">
        <v>126</v>
      </c>
      <c r="S1636" s="324"/>
      <c r="T1636" s="314"/>
    </row>
    <row r="1637" spans="2:24" ht="18.75" customHeight="1" x14ac:dyDescent="0.2">
      <c r="B1637" s="318"/>
      <c r="C1637" s="322" t="s">
        <v>127</v>
      </c>
      <c r="D1637" s="382"/>
      <c r="E1637" s="383"/>
      <c r="F1637" s="383"/>
      <c r="G1637" s="383"/>
      <c r="H1637" s="383"/>
      <c r="I1637" s="384"/>
      <c r="J1637" s="317"/>
      <c r="K1637" s="317"/>
      <c r="L1637" s="320"/>
      <c r="M1637" s="317"/>
      <c r="N1637" s="317"/>
      <c r="O1637" s="317"/>
      <c r="P1637" s="321"/>
      <c r="Q1637" s="317"/>
      <c r="R1637" s="325" t="s">
        <v>130</v>
      </c>
      <c r="S1637" s="63"/>
      <c r="T1637" s="314"/>
    </row>
    <row r="1638" spans="2:24" ht="18.75" customHeight="1" x14ac:dyDescent="0.2">
      <c r="B1638" s="318"/>
      <c r="C1638" s="322" t="s">
        <v>131</v>
      </c>
      <c r="D1638" s="382"/>
      <c r="E1638" s="383"/>
      <c r="F1638" s="383"/>
      <c r="G1638" s="383"/>
      <c r="H1638" s="383"/>
      <c r="I1638" s="384"/>
      <c r="J1638" s="317"/>
      <c r="K1638" s="317"/>
      <c r="L1638" s="320"/>
      <c r="M1638" s="317"/>
      <c r="N1638" s="317"/>
      <c r="O1638" s="317"/>
      <c r="P1638" s="321"/>
      <c r="Q1638" s="317"/>
      <c r="R1638" s="325" t="s">
        <v>132</v>
      </c>
      <c r="S1638" s="63"/>
      <c r="T1638" s="314"/>
    </row>
    <row r="1639" spans="2:24" ht="18.75" customHeight="1" x14ac:dyDescent="0.2">
      <c r="B1639" s="318"/>
      <c r="C1639" s="322" t="s">
        <v>122</v>
      </c>
      <c r="D1639" s="385"/>
      <c r="E1639" s="386"/>
      <c r="F1639" s="386"/>
      <c r="G1639" s="386"/>
      <c r="H1639" s="386"/>
      <c r="I1639" s="387"/>
      <c r="J1639" s="317"/>
      <c r="K1639" s="320"/>
      <c r="L1639" s="317"/>
      <c r="M1639" s="317"/>
      <c r="N1639" s="317"/>
      <c r="O1639" s="317"/>
      <c r="P1639" s="321"/>
      <c r="Q1639" s="317"/>
      <c r="R1639" s="326" t="s">
        <v>133</v>
      </c>
      <c r="S1639" s="63"/>
      <c r="T1639" s="314"/>
    </row>
    <row r="1640" spans="2:24" ht="18.75" customHeight="1" x14ac:dyDescent="0.2">
      <c r="B1640" s="327"/>
      <c r="C1640" s="322" t="s">
        <v>134</v>
      </c>
      <c r="D1640" s="379"/>
      <c r="E1640" s="380"/>
      <c r="F1640" s="380"/>
      <c r="G1640" s="380"/>
      <c r="H1640" s="380"/>
      <c r="I1640" s="381"/>
      <c r="J1640" s="317"/>
      <c r="K1640" s="320"/>
      <c r="L1640" s="317"/>
      <c r="M1640" s="317"/>
      <c r="N1640" s="317"/>
      <c r="O1640" s="317"/>
      <c r="P1640" s="321"/>
      <c r="Q1640" s="317"/>
      <c r="R1640" s="321"/>
      <c r="S1640" s="321"/>
      <c r="T1640" s="314"/>
    </row>
    <row r="1641" spans="2:24" ht="12" customHeight="1" x14ac:dyDescent="0.2">
      <c r="B1641" s="318"/>
      <c r="C1641" s="317"/>
      <c r="D1641" s="317"/>
      <c r="E1641" s="317"/>
      <c r="F1641" s="317"/>
      <c r="G1641" s="317"/>
      <c r="H1641" s="317"/>
      <c r="I1641" s="317"/>
      <c r="J1641" s="317"/>
      <c r="K1641" s="317"/>
      <c r="L1641" s="317"/>
      <c r="M1641" s="317"/>
      <c r="N1641" s="317"/>
      <c r="O1641" s="317"/>
      <c r="P1641" s="317"/>
      <c r="Q1641" s="317"/>
      <c r="R1641" s="317"/>
      <c r="S1641" s="317"/>
      <c r="T1641" s="314"/>
    </row>
    <row r="1642" spans="2:24" s="334" customFormat="1" ht="18.75" customHeight="1" x14ac:dyDescent="0.2">
      <c r="B1642" s="328"/>
      <c r="C1642" s="322" t="s">
        <v>128</v>
      </c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70"/>
      <c r="P1642" s="329" t="s">
        <v>129</v>
      </c>
      <c r="Q1642" s="330"/>
      <c r="R1642" s="331" t="s">
        <v>135</v>
      </c>
      <c r="S1642" s="332"/>
      <c r="T1642" s="333"/>
      <c r="V1642" s="315"/>
      <c r="W1642" s="315"/>
      <c r="X1642" s="315"/>
    </row>
    <row r="1643" spans="2:24" ht="6" customHeight="1" x14ac:dyDescent="0.2">
      <c r="B1643" s="318"/>
      <c r="C1643" s="317"/>
      <c r="D1643" s="317"/>
      <c r="E1643" s="317"/>
      <c r="F1643" s="317"/>
      <c r="G1643" s="317"/>
      <c r="H1643" s="317"/>
      <c r="I1643" s="317"/>
      <c r="J1643" s="317"/>
      <c r="K1643" s="317"/>
      <c r="L1643" s="317"/>
      <c r="M1643" s="317"/>
      <c r="N1643" s="317"/>
      <c r="O1643" s="317"/>
      <c r="P1643" s="317"/>
      <c r="Q1643" s="317"/>
      <c r="R1643" s="317"/>
      <c r="S1643" s="317"/>
      <c r="T1643" s="314"/>
    </row>
    <row r="1644" spans="2:24" ht="18.75" customHeight="1" x14ac:dyDescent="0.2">
      <c r="B1644" s="318"/>
      <c r="C1644" s="335" t="s">
        <v>136</v>
      </c>
      <c r="D1644" s="65"/>
      <c r="E1644" s="65"/>
      <c r="F1644" s="65"/>
      <c r="G1644" s="65"/>
      <c r="H1644" s="65"/>
      <c r="I1644" s="65"/>
      <c r="J1644" s="65"/>
      <c r="K1644" s="65"/>
      <c r="L1644" s="65"/>
      <c r="M1644" s="65"/>
      <c r="N1644" s="65"/>
      <c r="O1644" s="71"/>
      <c r="P1644" s="336">
        <f>SUM(D1644:O1644)</f>
        <v>0</v>
      </c>
      <c r="Q1644" s="317"/>
      <c r="R1644" s="388"/>
      <c r="S1644" s="389"/>
      <c r="T1644" s="314"/>
    </row>
    <row r="1645" spans="2:24" ht="18.75" customHeight="1" x14ac:dyDescent="0.2">
      <c r="B1645" s="318"/>
      <c r="C1645" s="335" t="s">
        <v>137</v>
      </c>
      <c r="D1645" s="110"/>
      <c r="E1645" s="110"/>
      <c r="F1645" s="110"/>
      <c r="G1645" s="110"/>
      <c r="H1645" s="110"/>
      <c r="I1645" s="110"/>
      <c r="J1645" s="110"/>
      <c r="K1645" s="110"/>
      <c r="L1645" s="110"/>
      <c r="M1645" s="110"/>
      <c r="N1645" s="110"/>
      <c r="O1645" s="111"/>
      <c r="P1645" s="336">
        <f>SUM(D1645:O1645)</f>
        <v>0</v>
      </c>
      <c r="Q1645" s="317"/>
      <c r="R1645" s="388"/>
      <c r="S1645" s="389"/>
      <c r="T1645" s="314"/>
    </row>
    <row r="1646" spans="2:24" ht="18.75" customHeight="1" x14ac:dyDescent="0.2">
      <c r="B1646" s="318"/>
      <c r="C1646" s="131" t="s">
        <v>138</v>
      </c>
      <c r="D1646" s="65"/>
      <c r="E1646" s="65"/>
      <c r="F1646" s="65"/>
      <c r="G1646" s="65"/>
      <c r="H1646" s="65"/>
      <c r="I1646" s="65"/>
      <c r="J1646" s="65"/>
      <c r="K1646" s="65"/>
      <c r="L1646" s="65"/>
      <c r="M1646" s="65"/>
      <c r="N1646" s="65"/>
      <c r="O1646" s="71"/>
      <c r="P1646" s="336">
        <f>SUM(D1646:O1646)</f>
        <v>0</v>
      </c>
      <c r="Q1646" s="317"/>
      <c r="R1646" s="388"/>
      <c r="S1646" s="389"/>
      <c r="T1646" s="314"/>
    </row>
    <row r="1647" spans="2:24" ht="18.75" customHeight="1" x14ac:dyDescent="0.2">
      <c r="B1647" s="318"/>
      <c r="C1647" s="92" t="s">
        <v>139</v>
      </c>
      <c r="D1647" s="65"/>
      <c r="E1647" s="65"/>
      <c r="F1647" s="65"/>
      <c r="G1647" s="65"/>
      <c r="H1647" s="65"/>
      <c r="I1647" s="65"/>
      <c r="J1647" s="65"/>
      <c r="K1647" s="65"/>
      <c r="L1647" s="65"/>
      <c r="M1647" s="65"/>
      <c r="N1647" s="65"/>
      <c r="O1647" s="71"/>
      <c r="P1647" s="336">
        <f>SUM(D1647:O1647)</f>
        <v>0</v>
      </c>
      <c r="Q1647" s="317"/>
      <c r="R1647" s="388"/>
      <c r="S1647" s="389"/>
      <c r="T1647" s="314"/>
    </row>
    <row r="1648" spans="2:24" ht="18.75" customHeight="1" x14ac:dyDescent="0.2">
      <c r="B1648" s="318"/>
      <c r="C1648" s="92" t="s">
        <v>140</v>
      </c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71"/>
      <c r="P1648" s="336">
        <f>SUM(D1648:O1648)</f>
        <v>0</v>
      </c>
      <c r="Q1648" s="317"/>
      <c r="R1648" s="388"/>
      <c r="S1648" s="389"/>
      <c r="T1648" s="314"/>
    </row>
    <row r="1649" spans="2:20" ht="18.75" customHeight="1" x14ac:dyDescent="0.2">
      <c r="B1649" s="318"/>
      <c r="C1649" s="92" t="s">
        <v>141</v>
      </c>
      <c r="D1649" s="65"/>
      <c r="E1649" s="65"/>
      <c r="F1649" s="65"/>
      <c r="G1649" s="65"/>
      <c r="H1649" s="65"/>
      <c r="I1649" s="65"/>
      <c r="J1649" s="65"/>
      <c r="K1649" s="65"/>
      <c r="L1649" s="65"/>
      <c r="M1649" s="65"/>
      <c r="N1649" s="65"/>
      <c r="O1649" s="71"/>
      <c r="P1649" s="336">
        <f>SUM(D1649:O1649)</f>
        <v>0</v>
      </c>
      <c r="Q1649" s="317"/>
      <c r="R1649" s="388"/>
      <c r="S1649" s="389"/>
      <c r="T1649" s="314"/>
    </row>
    <row r="1650" spans="2:20" ht="18.75" customHeight="1" x14ac:dyDescent="0.2">
      <c r="B1650" s="318"/>
      <c r="C1650" s="92" t="s">
        <v>142</v>
      </c>
      <c r="D1650" s="65"/>
      <c r="E1650" s="65"/>
      <c r="F1650" s="65"/>
      <c r="G1650" s="65"/>
      <c r="H1650" s="65"/>
      <c r="I1650" s="65"/>
      <c r="J1650" s="65"/>
      <c r="K1650" s="65"/>
      <c r="L1650" s="65"/>
      <c r="M1650" s="65"/>
      <c r="N1650" s="65"/>
      <c r="O1650" s="71"/>
      <c r="P1650" s="336">
        <f>SUM(D1650:O1650)</f>
        <v>0</v>
      </c>
      <c r="Q1650" s="317"/>
      <c r="R1650" s="388"/>
      <c r="S1650" s="389"/>
      <c r="T1650" s="314"/>
    </row>
    <row r="1651" spans="2:20" ht="18.75" customHeight="1" x14ac:dyDescent="0.2">
      <c r="B1651" s="318"/>
      <c r="C1651" s="92" t="s">
        <v>143</v>
      </c>
      <c r="D1651" s="65"/>
      <c r="E1651" s="65"/>
      <c r="F1651" s="65"/>
      <c r="G1651" s="65"/>
      <c r="H1651" s="65"/>
      <c r="I1651" s="65"/>
      <c r="J1651" s="65"/>
      <c r="K1651" s="65"/>
      <c r="L1651" s="65"/>
      <c r="M1651" s="65"/>
      <c r="N1651" s="65"/>
      <c r="O1651" s="71"/>
      <c r="P1651" s="336">
        <f>SUM(D1651:O1651)</f>
        <v>0</v>
      </c>
      <c r="Q1651" s="317"/>
      <c r="R1651" s="388"/>
      <c r="S1651" s="389"/>
      <c r="T1651" s="314"/>
    </row>
    <row r="1652" spans="2:20" ht="18.75" customHeight="1" x14ac:dyDescent="0.2">
      <c r="B1652" s="318"/>
      <c r="C1652" s="92" t="s">
        <v>144</v>
      </c>
      <c r="D1652" s="65"/>
      <c r="E1652" s="65"/>
      <c r="F1652" s="65"/>
      <c r="G1652" s="65"/>
      <c r="H1652" s="65"/>
      <c r="I1652" s="65"/>
      <c r="J1652" s="65"/>
      <c r="K1652" s="65"/>
      <c r="L1652" s="65"/>
      <c r="M1652" s="65"/>
      <c r="N1652" s="65"/>
      <c r="O1652" s="71"/>
      <c r="P1652" s="336">
        <f>SUM(D1652:O1652)</f>
        <v>0</v>
      </c>
      <c r="Q1652" s="317"/>
      <c r="R1652" s="388"/>
      <c r="S1652" s="389"/>
      <c r="T1652" s="314"/>
    </row>
    <row r="1653" spans="2:20" ht="18.75" customHeight="1" x14ac:dyDescent="0.2">
      <c r="B1653" s="318"/>
      <c r="C1653" s="92" t="s">
        <v>145</v>
      </c>
      <c r="D1653" s="65"/>
      <c r="E1653" s="65"/>
      <c r="F1653" s="65"/>
      <c r="G1653" s="65"/>
      <c r="H1653" s="65"/>
      <c r="I1653" s="65"/>
      <c r="J1653" s="65"/>
      <c r="K1653" s="65"/>
      <c r="L1653" s="65"/>
      <c r="M1653" s="65"/>
      <c r="N1653" s="65"/>
      <c r="O1653" s="71"/>
      <c r="P1653" s="336">
        <f>SUM(D1653:O1653)</f>
        <v>0</v>
      </c>
      <c r="Q1653" s="317"/>
      <c r="R1653" s="388"/>
      <c r="S1653" s="389"/>
      <c r="T1653" s="314"/>
    </row>
    <row r="1654" spans="2:20" ht="18.75" customHeight="1" x14ac:dyDescent="0.2">
      <c r="B1654" s="318"/>
      <c r="C1654" s="322" t="s">
        <v>146</v>
      </c>
      <c r="D1654" s="337">
        <f t="shared" ref="D1654:O1654" si="129">SUBTOTAL(9,D1644:D1653)</f>
        <v>0</v>
      </c>
      <c r="E1654" s="337">
        <f t="shared" si="129"/>
        <v>0</v>
      </c>
      <c r="F1654" s="337">
        <f t="shared" si="129"/>
        <v>0</v>
      </c>
      <c r="G1654" s="337">
        <f t="shared" si="129"/>
        <v>0</v>
      </c>
      <c r="H1654" s="337">
        <f t="shared" si="129"/>
        <v>0</v>
      </c>
      <c r="I1654" s="337">
        <f t="shared" si="129"/>
        <v>0</v>
      </c>
      <c r="J1654" s="337">
        <f t="shared" si="129"/>
        <v>0</v>
      </c>
      <c r="K1654" s="337">
        <f t="shared" si="129"/>
        <v>0</v>
      </c>
      <c r="L1654" s="337">
        <f t="shared" si="129"/>
        <v>0</v>
      </c>
      <c r="M1654" s="337">
        <f t="shared" si="129"/>
        <v>0</v>
      </c>
      <c r="N1654" s="337">
        <f t="shared" si="129"/>
        <v>0</v>
      </c>
      <c r="O1654" s="338">
        <f t="shared" si="129"/>
        <v>0</v>
      </c>
      <c r="P1654" s="336">
        <f>SUM(D1654:O1654)</f>
        <v>0</v>
      </c>
      <c r="Q1654" s="317"/>
      <c r="R1654" s="388"/>
      <c r="S1654" s="389"/>
      <c r="T1654" s="314"/>
    </row>
    <row r="1655" spans="2:20" ht="18.75" customHeight="1" x14ac:dyDescent="0.2">
      <c r="B1655" s="318"/>
      <c r="C1655" s="339" t="s">
        <v>147</v>
      </c>
      <c r="D1655" s="66"/>
      <c r="E1655" s="66"/>
      <c r="F1655" s="66"/>
      <c r="G1655" s="66"/>
      <c r="H1655" s="66"/>
      <c r="I1655" s="66"/>
      <c r="J1655" s="66"/>
      <c r="K1655" s="66"/>
      <c r="L1655" s="66"/>
      <c r="M1655" s="66"/>
      <c r="N1655" s="66"/>
      <c r="O1655" s="72"/>
      <c r="P1655" s="336">
        <f>SUM(D1655:O1655)</f>
        <v>0</v>
      </c>
      <c r="Q1655" s="317"/>
      <c r="R1655" s="388"/>
      <c r="S1655" s="389"/>
      <c r="T1655" s="314"/>
    </row>
    <row r="1656" spans="2:20" ht="18.75" customHeight="1" x14ac:dyDescent="0.2">
      <c r="B1656" s="318"/>
      <c r="C1656" s="339" t="s">
        <v>148</v>
      </c>
      <c r="D1656" s="66"/>
      <c r="E1656" s="66"/>
      <c r="F1656" s="66"/>
      <c r="G1656" s="66"/>
      <c r="H1656" s="66"/>
      <c r="I1656" s="66"/>
      <c r="J1656" s="66"/>
      <c r="K1656" s="66"/>
      <c r="L1656" s="66"/>
      <c r="M1656" s="66"/>
      <c r="N1656" s="66"/>
      <c r="O1656" s="72"/>
      <c r="P1656" s="336">
        <f>SUM(D1656:O1656)</f>
        <v>0</v>
      </c>
      <c r="Q1656" s="317"/>
      <c r="R1656" s="388"/>
      <c r="S1656" s="389"/>
      <c r="T1656" s="314"/>
    </row>
    <row r="1657" spans="2:20" ht="18.75" customHeight="1" x14ac:dyDescent="0.2">
      <c r="B1657" s="318"/>
      <c r="C1657" s="322" t="s">
        <v>149</v>
      </c>
      <c r="D1657" s="337">
        <f t="shared" ref="D1657:O1657" si="130">SUBTOTAL(9,D1655:D1656)</f>
        <v>0</v>
      </c>
      <c r="E1657" s="337">
        <f t="shared" si="130"/>
        <v>0</v>
      </c>
      <c r="F1657" s="337">
        <f t="shared" si="130"/>
        <v>0</v>
      </c>
      <c r="G1657" s="337">
        <f t="shared" si="130"/>
        <v>0</v>
      </c>
      <c r="H1657" s="337">
        <f t="shared" si="130"/>
        <v>0</v>
      </c>
      <c r="I1657" s="337">
        <f t="shared" si="130"/>
        <v>0</v>
      </c>
      <c r="J1657" s="337">
        <f t="shared" si="130"/>
        <v>0</v>
      </c>
      <c r="K1657" s="337">
        <f t="shared" si="130"/>
        <v>0</v>
      </c>
      <c r="L1657" s="337">
        <f t="shared" si="130"/>
        <v>0</v>
      </c>
      <c r="M1657" s="337">
        <f t="shared" si="130"/>
        <v>0</v>
      </c>
      <c r="N1657" s="337">
        <f t="shared" si="130"/>
        <v>0</v>
      </c>
      <c r="O1657" s="338">
        <f t="shared" si="130"/>
        <v>0</v>
      </c>
      <c r="P1657" s="336">
        <f>SUM(D1657:O1657)</f>
        <v>0</v>
      </c>
      <c r="Q1657" s="317"/>
      <c r="R1657" s="388"/>
      <c r="S1657" s="389"/>
      <c r="T1657" s="314"/>
    </row>
    <row r="1658" spans="2:20" ht="18.75" customHeight="1" x14ac:dyDescent="0.2">
      <c r="B1658" s="318"/>
      <c r="C1658" s="339" t="s">
        <v>150</v>
      </c>
      <c r="D1658" s="66"/>
      <c r="E1658" s="66"/>
      <c r="F1658" s="66"/>
      <c r="G1658" s="66"/>
      <c r="H1658" s="66"/>
      <c r="I1658" s="66"/>
      <c r="J1658" s="66"/>
      <c r="K1658" s="66"/>
      <c r="L1658" s="66"/>
      <c r="M1658" s="66"/>
      <c r="N1658" s="66"/>
      <c r="O1658" s="72"/>
      <c r="P1658" s="336">
        <f>SUM(D1658:O1658)</f>
        <v>0</v>
      </c>
      <c r="Q1658" s="317"/>
      <c r="R1658" s="388"/>
      <c r="S1658" s="389"/>
      <c r="T1658" s="314"/>
    </row>
    <row r="1659" spans="2:20" ht="18.75" customHeight="1" x14ac:dyDescent="0.2">
      <c r="B1659" s="318"/>
      <c r="C1659" s="339" t="s">
        <v>151</v>
      </c>
      <c r="D1659" s="66"/>
      <c r="E1659" s="66"/>
      <c r="F1659" s="66"/>
      <c r="G1659" s="66"/>
      <c r="H1659" s="66"/>
      <c r="I1659" s="66"/>
      <c r="J1659" s="66"/>
      <c r="K1659" s="66"/>
      <c r="L1659" s="66"/>
      <c r="M1659" s="66"/>
      <c r="N1659" s="66"/>
      <c r="O1659" s="72"/>
      <c r="P1659" s="336">
        <f>SUM(D1659:O1659)</f>
        <v>0</v>
      </c>
      <c r="Q1659" s="317"/>
      <c r="R1659" s="388"/>
      <c r="S1659" s="389"/>
      <c r="T1659" s="314"/>
    </row>
    <row r="1660" spans="2:20" ht="18.75" customHeight="1" x14ac:dyDescent="0.2">
      <c r="B1660" s="318"/>
      <c r="C1660" s="339" t="s">
        <v>152</v>
      </c>
      <c r="D1660" s="66"/>
      <c r="E1660" s="66"/>
      <c r="F1660" s="66"/>
      <c r="G1660" s="66"/>
      <c r="H1660" s="66"/>
      <c r="I1660" s="66"/>
      <c r="J1660" s="66"/>
      <c r="K1660" s="66"/>
      <c r="L1660" s="66"/>
      <c r="M1660" s="66"/>
      <c r="N1660" s="66"/>
      <c r="O1660" s="72"/>
      <c r="P1660" s="336">
        <f>SUM(D1660:O1660)</f>
        <v>0</v>
      </c>
      <c r="Q1660" s="317"/>
      <c r="R1660" s="388"/>
      <c r="S1660" s="389"/>
      <c r="T1660" s="314"/>
    </row>
    <row r="1661" spans="2:20" ht="18.75" customHeight="1" x14ac:dyDescent="0.2">
      <c r="B1661" s="318"/>
      <c r="C1661" s="339" t="s">
        <v>153</v>
      </c>
      <c r="D1661" s="66"/>
      <c r="E1661" s="66"/>
      <c r="F1661" s="66"/>
      <c r="G1661" s="66"/>
      <c r="H1661" s="66"/>
      <c r="I1661" s="66"/>
      <c r="J1661" s="66"/>
      <c r="K1661" s="66"/>
      <c r="L1661" s="66"/>
      <c r="M1661" s="66"/>
      <c r="N1661" s="66"/>
      <c r="O1661" s="72"/>
      <c r="P1661" s="336">
        <f>SUM(D1661:O1661)</f>
        <v>0</v>
      </c>
      <c r="Q1661" s="317"/>
      <c r="R1661" s="388"/>
      <c r="S1661" s="389"/>
      <c r="T1661" s="314"/>
    </row>
    <row r="1662" spans="2:20" ht="18.75" customHeight="1" x14ac:dyDescent="0.2">
      <c r="B1662" s="318"/>
      <c r="C1662" s="335" t="s">
        <v>154</v>
      </c>
      <c r="D1662" s="65"/>
      <c r="E1662" s="65"/>
      <c r="F1662" s="65"/>
      <c r="G1662" s="65"/>
      <c r="H1662" s="65"/>
      <c r="I1662" s="65"/>
      <c r="J1662" s="65"/>
      <c r="K1662" s="65"/>
      <c r="L1662" s="65"/>
      <c r="M1662" s="65"/>
      <c r="N1662" s="65"/>
      <c r="O1662" s="71"/>
      <c r="P1662" s="336">
        <f>SUM(D1662:O1662)</f>
        <v>0</v>
      </c>
      <c r="Q1662" s="317"/>
      <c r="R1662" s="388"/>
      <c r="S1662" s="389"/>
      <c r="T1662" s="314"/>
    </row>
    <row r="1663" spans="2:20" ht="18.75" customHeight="1" x14ac:dyDescent="0.2">
      <c r="B1663" s="318"/>
      <c r="C1663" s="97" t="s">
        <v>155</v>
      </c>
      <c r="D1663" s="65"/>
      <c r="E1663" s="65"/>
      <c r="F1663" s="65"/>
      <c r="G1663" s="65"/>
      <c r="H1663" s="65"/>
      <c r="I1663" s="65"/>
      <c r="J1663" s="65"/>
      <c r="K1663" s="65"/>
      <c r="L1663" s="65"/>
      <c r="M1663" s="65"/>
      <c r="N1663" s="65"/>
      <c r="O1663" s="71"/>
      <c r="P1663" s="336">
        <f>SUM(D1663:O1663)</f>
        <v>0</v>
      </c>
      <c r="Q1663" s="317"/>
      <c r="R1663" s="388"/>
      <c r="S1663" s="389"/>
      <c r="T1663" s="314"/>
    </row>
    <row r="1664" spans="2:20" ht="18.75" customHeight="1" x14ac:dyDescent="0.2">
      <c r="B1664" s="318"/>
      <c r="C1664" s="98" t="s">
        <v>156</v>
      </c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73"/>
      <c r="P1664" s="340">
        <f>SUM(D1664:O1664)</f>
        <v>0</v>
      </c>
      <c r="Q1664" s="317"/>
      <c r="R1664" s="388"/>
      <c r="S1664" s="389"/>
      <c r="T1664" s="314"/>
    </row>
    <row r="1665" spans="2:24" ht="18.75" customHeight="1" x14ac:dyDescent="0.2">
      <c r="B1665" s="318"/>
      <c r="C1665" s="341" t="s">
        <v>157</v>
      </c>
      <c r="D1665" s="342">
        <f t="shared" ref="D1665:O1665" si="131">SUBTOTAL(9,D1644:D1664)</f>
        <v>0</v>
      </c>
      <c r="E1665" s="342">
        <f t="shared" si="131"/>
        <v>0</v>
      </c>
      <c r="F1665" s="342">
        <f t="shared" si="131"/>
        <v>0</v>
      </c>
      <c r="G1665" s="342">
        <f t="shared" si="131"/>
        <v>0</v>
      </c>
      <c r="H1665" s="342">
        <f t="shared" si="131"/>
        <v>0</v>
      </c>
      <c r="I1665" s="342">
        <f t="shared" si="131"/>
        <v>0</v>
      </c>
      <c r="J1665" s="342">
        <f t="shared" si="131"/>
        <v>0</v>
      </c>
      <c r="K1665" s="342">
        <f t="shared" si="131"/>
        <v>0</v>
      </c>
      <c r="L1665" s="342">
        <f t="shared" si="131"/>
        <v>0</v>
      </c>
      <c r="M1665" s="342">
        <f t="shared" si="131"/>
        <v>0</v>
      </c>
      <c r="N1665" s="342">
        <f t="shared" si="131"/>
        <v>0</v>
      </c>
      <c r="O1665" s="343">
        <f t="shared" si="131"/>
        <v>0</v>
      </c>
      <c r="P1665" s="344">
        <f>SUM(D1665:O1665)</f>
        <v>0</v>
      </c>
      <c r="Q1665" s="317"/>
      <c r="R1665" s="150"/>
      <c r="S1665" s="151"/>
      <c r="T1665" s="314"/>
    </row>
    <row r="1666" spans="2:24" ht="6" customHeight="1" x14ac:dyDescent="0.2">
      <c r="B1666" s="318"/>
      <c r="C1666" s="317"/>
      <c r="D1666" s="317"/>
      <c r="E1666" s="317"/>
      <c r="F1666" s="317"/>
      <c r="G1666" s="317"/>
      <c r="H1666" s="317"/>
      <c r="I1666" s="317"/>
      <c r="J1666" s="317"/>
      <c r="K1666" s="317"/>
      <c r="L1666" s="317"/>
      <c r="M1666" s="317"/>
      <c r="N1666" s="317"/>
      <c r="O1666" s="317"/>
      <c r="P1666" s="317"/>
      <c r="Q1666" s="317"/>
      <c r="R1666" s="345"/>
      <c r="S1666" s="345"/>
      <c r="T1666" s="314"/>
    </row>
    <row r="1667" spans="2:24" ht="18.75" customHeight="1" x14ac:dyDescent="0.2">
      <c r="B1667" s="346"/>
      <c r="C1667" s="335" t="s">
        <v>158</v>
      </c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74"/>
      <c r="P1667" s="347">
        <f>SUM(D1667:O1667)</f>
        <v>0</v>
      </c>
      <c r="Q1667" s="317"/>
      <c r="R1667" s="388"/>
      <c r="S1667" s="389"/>
      <c r="T1667" s="314"/>
    </row>
    <row r="1668" spans="2:24" ht="18.75" customHeight="1" x14ac:dyDescent="0.2">
      <c r="B1668" s="346"/>
      <c r="C1668" s="335" t="s">
        <v>159</v>
      </c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9"/>
      <c r="O1668" s="75"/>
      <c r="P1668" s="348">
        <f>SUM(D1668:O1668)</f>
        <v>0</v>
      </c>
      <c r="Q1668" s="317"/>
      <c r="R1668" s="388"/>
      <c r="S1668" s="389"/>
      <c r="T1668" s="314"/>
    </row>
    <row r="1669" spans="2:24" s="334" customFormat="1" ht="18.75" customHeight="1" x14ac:dyDescent="0.2">
      <c r="B1669" s="328"/>
      <c r="C1669" s="317"/>
      <c r="D1669" s="317"/>
      <c r="E1669" s="317"/>
      <c r="F1669" s="317"/>
      <c r="G1669" s="317"/>
      <c r="H1669" s="317"/>
      <c r="I1669" s="317"/>
      <c r="J1669" s="317"/>
      <c r="K1669" s="317"/>
      <c r="L1669" s="317"/>
      <c r="M1669" s="317"/>
      <c r="N1669" s="349" t="s">
        <v>160</v>
      </c>
      <c r="O1669" s="349"/>
      <c r="P1669" s="350">
        <f>ROUND(IF(P1667*P1668=0,0,P1665/P1667*P1668),2)</f>
        <v>0</v>
      </c>
      <c r="Q1669" s="330"/>
      <c r="R1669" s="388"/>
      <c r="S1669" s="389"/>
      <c r="T1669" s="333"/>
    </row>
    <row r="1670" spans="2:24" ht="30" customHeight="1" x14ac:dyDescent="0.2">
      <c r="B1670" s="314"/>
      <c r="C1670" s="317"/>
      <c r="D1670" s="317"/>
      <c r="E1670" s="317"/>
      <c r="F1670" s="317"/>
      <c r="G1670" s="317"/>
      <c r="H1670" s="317"/>
      <c r="I1670" s="317"/>
      <c r="J1670" s="317"/>
      <c r="K1670" s="317"/>
      <c r="L1670" s="317"/>
      <c r="M1670" s="317"/>
      <c r="N1670" s="317"/>
      <c r="O1670" s="317"/>
      <c r="P1670" s="317"/>
      <c r="Q1670" s="317"/>
      <c r="R1670" s="317"/>
      <c r="S1670" s="317"/>
      <c r="T1670" s="314"/>
    </row>
    <row r="1671" spans="2:24" ht="18.75" customHeight="1" x14ac:dyDescent="0.2">
      <c r="B1671" s="318"/>
      <c r="C1671" s="319" t="s">
        <v>124</v>
      </c>
      <c r="D1671" s="382"/>
      <c r="E1671" s="383"/>
      <c r="F1671" s="383"/>
      <c r="G1671" s="383"/>
      <c r="H1671" s="383"/>
      <c r="I1671" s="384"/>
      <c r="J1671" s="317"/>
      <c r="K1671" s="317"/>
      <c r="L1671" s="320"/>
      <c r="M1671" s="317"/>
      <c r="N1671" s="317"/>
      <c r="O1671" s="317"/>
      <c r="P1671" s="321"/>
      <c r="Q1671" s="317"/>
      <c r="R1671" s="321"/>
      <c r="S1671" s="321"/>
      <c r="T1671" s="314"/>
    </row>
    <row r="1672" spans="2:24" ht="18.75" customHeight="1" x14ac:dyDescent="0.2">
      <c r="B1672" s="318"/>
      <c r="C1672" s="322" t="s">
        <v>125</v>
      </c>
      <c r="D1672" s="382"/>
      <c r="E1672" s="383"/>
      <c r="F1672" s="383"/>
      <c r="G1672" s="383"/>
      <c r="H1672" s="383"/>
      <c r="I1672" s="384"/>
      <c r="J1672" s="317"/>
      <c r="K1672" s="320"/>
      <c r="L1672" s="317"/>
      <c r="M1672" s="317"/>
      <c r="N1672" s="317"/>
      <c r="O1672" s="317"/>
      <c r="P1672" s="321"/>
      <c r="Q1672" s="317"/>
      <c r="R1672" s="321"/>
      <c r="S1672" s="321"/>
      <c r="T1672" s="314"/>
    </row>
    <row r="1673" spans="2:24" ht="18.75" customHeight="1" x14ac:dyDescent="0.2">
      <c r="B1673" s="318"/>
      <c r="C1673" s="322" t="s">
        <v>7</v>
      </c>
      <c r="D1673" s="382"/>
      <c r="E1673" s="383"/>
      <c r="F1673" s="383"/>
      <c r="G1673" s="383"/>
      <c r="H1673" s="383"/>
      <c r="I1673" s="384"/>
      <c r="J1673" s="317"/>
      <c r="K1673" s="317"/>
      <c r="L1673" s="320"/>
      <c r="M1673" s="317"/>
      <c r="N1673" s="317"/>
      <c r="O1673" s="317"/>
      <c r="P1673" s="321"/>
      <c r="Q1673" s="317"/>
      <c r="R1673" s="323" t="s">
        <v>126</v>
      </c>
      <c r="S1673" s="324"/>
      <c r="T1673" s="314"/>
    </row>
    <row r="1674" spans="2:24" ht="18.75" customHeight="1" x14ac:dyDescent="0.2">
      <c r="B1674" s="318"/>
      <c r="C1674" s="322" t="s">
        <v>127</v>
      </c>
      <c r="D1674" s="382"/>
      <c r="E1674" s="383"/>
      <c r="F1674" s="383"/>
      <c r="G1674" s="383"/>
      <c r="H1674" s="383"/>
      <c r="I1674" s="384"/>
      <c r="J1674" s="317"/>
      <c r="K1674" s="317"/>
      <c r="L1674" s="320"/>
      <c r="M1674" s="317"/>
      <c r="N1674" s="317"/>
      <c r="O1674" s="317"/>
      <c r="P1674" s="321"/>
      <c r="Q1674" s="317"/>
      <c r="R1674" s="325" t="s">
        <v>130</v>
      </c>
      <c r="S1674" s="63"/>
      <c r="T1674" s="314"/>
    </row>
    <row r="1675" spans="2:24" ht="18.75" customHeight="1" x14ac:dyDescent="0.2">
      <c r="B1675" s="318"/>
      <c r="C1675" s="322" t="s">
        <v>131</v>
      </c>
      <c r="D1675" s="382"/>
      <c r="E1675" s="383"/>
      <c r="F1675" s="383"/>
      <c r="G1675" s="383"/>
      <c r="H1675" s="383"/>
      <c r="I1675" s="384"/>
      <c r="J1675" s="317"/>
      <c r="K1675" s="317"/>
      <c r="L1675" s="320"/>
      <c r="M1675" s="317"/>
      <c r="N1675" s="317"/>
      <c r="O1675" s="317"/>
      <c r="P1675" s="321"/>
      <c r="Q1675" s="317"/>
      <c r="R1675" s="325" t="s">
        <v>132</v>
      </c>
      <c r="S1675" s="63"/>
      <c r="T1675" s="314"/>
    </row>
    <row r="1676" spans="2:24" ht="18.75" customHeight="1" x14ac:dyDescent="0.2">
      <c r="B1676" s="318"/>
      <c r="C1676" s="322" t="s">
        <v>122</v>
      </c>
      <c r="D1676" s="385"/>
      <c r="E1676" s="386"/>
      <c r="F1676" s="386"/>
      <c r="G1676" s="386"/>
      <c r="H1676" s="386"/>
      <c r="I1676" s="387"/>
      <c r="J1676" s="317"/>
      <c r="K1676" s="320"/>
      <c r="L1676" s="317"/>
      <c r="M1676" s="317"/>
      <c r="N1676" s="317"/>
      <c r="O1676" s="317"/>
      <c r="P1676" s="321"/>
      <c r="Q1676" s="317"/>
      <c r="R1676" s="326" t="s">
        <v>133</v>
      </c>
      <c r="S1676" s="63"/>
      <c r="T1676" s="314"/>
    </row>
    <row r="1677" spans="2:24" ht="18.75" customHeight="1" x14ac:dyDescent="0.2">
      <c r="B1677" s="327"/>
      <c r="C1677" s="322" t="s">
        <v>134</v>
      </c>
      <c r="D1677" s="379"/>
      <c r="E1677" s="380"/>
      <c r="F1677" s="380"/>
      <c r="G1677" s="380"/>
      <c r="H1677" s="380"/>
      <c r="I1677" s="381"/>
      <c r="J1677" s="317"/>
      <c r="K1677" s="320"/>
      <c r="L1677" s="317"/>
      <c r="M1677" s="317"/>
      <c r="N1677" s="317"/>
      <c r="O1677" s="317"/>
      <c r="P1677" s="321"/>
      <c r="Q1677" s="317"/>
      <c r="R1677" s="321"/>
      <c r="S1677" s="321"/>
      <c r="T1677" s="314"/>
    </row>
    <row r="1678" spans="2:24" ht="12" customHeight="1" x14ac:dyDescent="0.2">
      <c r="B1678" s="318"/>
      <c r="C1678" s="317"/>
      <c r="D1678" s="317"/>
      <c r="E1678" s="317"/>
      <c r="F1678" s="317"/>
      <c r="G1678" s="317"/>
      <c r="H1678" s="317"/>
      <c r="I1678" s="317"/>
      <c r="J1678" s="317"/>
      <c r="K1678" s="317"/>
      <c r="L1678" s="317"/>
      <c r="M1678" s="317"/>
      <c r="N1678" s="317"/>
      <c r="O1678" s="317"/>
      <c r="P1678" s="317"/>
      <c r="Q1678" s="317"/>
      <c r="R1678" s="317"/>
      <c r="S1678" s="317"/>
      <c r="T1678" s="314"/>
    </row>
    <row r="1679" spans="2:24" s="334" customFormat="1" ht="18.75" customHeight="1" x14ac:dyDescent="0.2">
      <c r="B1679" s="328"/>
      <c r="C1679" s="322" t="s">
        <v>128</v>
      </c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70"/>
      <c r="P1679" s="329" t="s">
        <v>129</v>
      </c>
      <c r="Q1679" s="330"/>
      <c r="R1679" s="331" t="s">
        <v>135</v>
      </c>
      <c r="S1679" s="332"/>
      <c r="T1679" s="333"/>
      <c r="V1679" s="315"/>
      <c r="W1679" s="315"/>
      <c r="X1679" s="315"/>
    </row>
    <row r="1680" spans="2:24" ht="6" customHeight="1" x14ac:dyDescent="0.2">
      <c r="B1680" s="318"/>
      <c r="C1680" s="317"/>
      <c r="D1680" s="317"/>
      <c r="E1680" s="317"/>
      <c r="F1680" s="317"/>
      <c r="G1680" s="317"/>
      <c r="H1680" s="317"/>
      <c r="I1680" s="317"/>
      <c r="J1680" s="317"/>
      <c r="K1680" s="317"/>
      <c r="L1680" s="317"/>
      <c r="M1680" s="317"/>
      <c r="N1680" s="317"/>
      <c r="O1680" s="317"/>
      <c r="P1680" s="317"/>
      <c r="Q1680" s="317"/>
      <c r="R1680" s="317"/>
      <c r="S1680" s="317"/>
      <c r="T1680" s="314"/>
    </row>
    <row r="1681" spans="2:20" ht="18.75" customHeight="1" x14ac:dyDescent="0.2">
      <c r="B1681" s="318"/>
      <c r="C1681" s="335" t="s">
        <v>136</v>
      </c>
      <c r="D1681" s="65"/>
      <c r="E1681" s="65"/>
      <c r="F1681" s="65"/>
      <c r="G1681" s="65"/>
      <c r="H1681" s="65"/>
      <c r="I1681" s="65"/>
      <c r="J1681" s="65"/>
      <c r="K1681" s="65"/>
      <c r="L1681" s="65"/>
      <c r="M1681" s="65"/>
      <c r="N1681" s="65"/>
      <c r="O1681" s="71"/>
      <c r="P1681" s="336">
        <f>SUM(D1681:O1681)</f>
        <v>0</v>
      </c>
      <c r="Q1681" s="317"/>
      <c r="R1681" s="388"/>
      <c r="S1681" s="389"/>
      <c r="T1681" s="314"/>
    </row>
    <row r="1682" spans="2:20" ht="18.75" customHeight="1" x14ac:dyDescent="0.2">
      <c r="B1682" s="318"/>
      <c r="C1682" s="335" t="s">
        <v>137</v>
      </c>
      <c r="D1682" s="110"/>
      <c r="E1682" s="110"/>
      <c r="F1682" s="110"/>
      <c r="G1682" s="110"/>
      <c r="H1682" s="110"/>
      <c r="I1682" s="110"/>
      <c r="J1682" s="110"/>
      <c r="K1682" s="110"/>
      <c r="L1682" s="110"/>
      <c r="M1682" s="110"/>
      <c r="N1682" s="110"/>
      <c r="O1682" s="111"/>
      <c r="P1682" s="336">
        <f>SUM(D1682:O1682)</f>
        <v>0</v>
      </c>
      <c r="Q1682" s="317"/>
      <c r="R1682" s="388"/>
      <c r="S1682" s="389"/>
      <c r="T1682" s="314"/>
    </row>
    <row r="1683" spans="2:20" ht="18.75" customHeight="1" x14ac:dyDescent="0.2">
      <c r="B1683" s="318"/>
      <c r="C1683" s="131" t="s">
        <v>138</v>
      </c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71"/>
      <c r="P1683" s="336">
        <f>SUM(D1683:O1683)</f>
        <v>0</v>
      </c>
      <c r="Q1683" s="317"/>
      <c r="R1683" s="388"/>
      <c r="S1683" s="389"/>
      <c r="T1683" s="314"/>
    </row>
    <row r="1684" spans="2:20" ht="18.75" customHeight="1" x14ac:dyDescent="0.2">
      <c r="B1684" s="318"/>
      <c r="C1684" s="92" t="s">
        <v>139</v>
      </c>
      <c r="D1684" s="65"/>
      <c r="E1684" s="65"/>
      <c r="F1684" s="65"/>
      <c r="G1684" s="65"/>
      <c r="H1684" s="65"/>
      <c r="I1684" s="65"/>
      <c r="J1684" s="65"/>
      <c r="K1684" s="65"/>
      <c r="L1684" s="65"/>
      <c r="M1684" s="65"/>
      <c r="N1684" s="65"/>
      <c r="O1684" s="71"/>
      <c r="P1684" s="336">
        <f>SUM(D1684:O1684)</f>
        <v>0</v>
      </c>
      <c r="Q1684" s="317"/>
      <c r="R1684" s="388"/>
      <c r="S1684" s="389"/>
      <c r="T1684" s="314"/>
    </row>
    <row r="1685" spans="2:20" ht="18.75" customHeight="1" x14ac:dyDescent="0.2">
      <c r="B1685" s="318"/>
      <c r="C1685" s="92" t="s">
        <v>140</v>
      </c>
      <c r="D1685" s="65"/>
      <c r="E1685" s="65"/>
      <c r="F1685" s="65"/>
      <c r="G1685" s="65"/>
      <c r="H1685" s="65"/>
      <c r="I1685" s="65"/>
      <c r="J1685" s="65"/>
      <c r="K1685" s="65"/>
      <c r="L1685" s="65"/>
      <c r="M1685" s="65"/>
      <c r="N1685" s="65"/>
      <c r="O1685" s="71"/>
      <c r="P1685" s="336">
        <f>SUM(D1685:O1685)</f>
        <v>0</v>
      </c>
      <c r="Q1685" s="317"/>
      <c r="R1685" s="388"/>
      <c r="S1685" s="389"/>
      <c r="T1685" s="314"/>
    </row>
    <row r="1686" spans="2:20" ht="18.75" customHeight="1" x14ac:dyDescent="0.2">
      <c r="B1686" s="318"/>
      <c r="C1686" s="92" t="s">
        <v>141</v>
      </c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71"/>
      <c r="P1686" s="336">
        <f>SUM(D1686:O1686)</f>
        <v>0</v>
      </c>
      <c r="Q1686" s="317"/>
      <c r="R1686" s="388"/>
      <c r="S1686" s="389"/>
      <c r="T1686" s="314"/>
    </row>
    <row r="1687" spans="2:20" ht="18.75" customHeight="1" x14ac:dyDescent="0.2">
      <c r="B1687" s="318"/>
      <c r="C1687" s="92" t="s">
        <v>142</v>
      </c>
      <c r="D1687" s="65"/>
      <c r="E1687" s="65"/>
      <c r="F1687" s="65"/>
      <c r="G1687" s="65"/>
      <c r="H1687" s="65"/>
      <c r="I1687" s="65"/>
      <c r="J1687" s="65"/>
      <c r="K1687" s="65"/>
      <c r="L1687" s="65"/>
      <c r="M1687" s="65"/>
      <c r="N1687" s="65"/>
      <c r="O1687" s="71"/>
      <c r="P1687" s="336">
        <f>SUM(D1687:O1687)</f>
        <v>0</v>
      </c>
      <c r="Q1687" s="317"/>
      <c r="R1687" s="388"/>
      <c r="S1687" s="389"/>
      <c r="T1687" s="314"/>
    </row>
    <row r="1688" spans="2:20" ht="18.75" customHeight="1" x14ac:dyDescent="0.2">
      <c r="B1688" s="318"/>
      <c r="C1688" s="92" t="s">
        <v>143</v>
      </c>
      <c r="D1688" s="65"/>
      <c r="E1688" s="65"/>
      <c r="F1688" s="65"/>
      <c r="G1688" s="65"/>
      <c r="H1688" s="65"/>
      <c r="I1688" s="65"/>
      <c r="J1688" s="65"/>
      <c r="K1688" s="65"/>
      <c r="L1688" s="65"/>
      <c r="M1688" s="65"/>
      <c r="N1688" s="65"/>
      <c r="O1688" s="71"/>
      <c r="P1688" s="336">
        <f>SUM(D1688:O1688)</f>
        <v>0</v>
      </c>
      <c r="Q1688" s="317"/>
      <c r="R1688" s="388"/>
      <c r="S1688" s="389"/>
      <c r="T1688" s="314"/>
    </row>
    <row r="1689" spans="2:20" ht="18.75" customHeight="1" x14ac:dyDescent="0.2">
      <c r="B1689" s="318"/>
      <c r="C1689" s="92" t="s">
        <v>144</v>
      </c>
      <c r="D1689" s="65"/>
      <c r="E1689" s="65"/>
      <c r="F1689" s="65"/>
      <c r="G1689" s="65"/>
      <c r="H1689" s="65"/>
      <c r="I1689" s="65"/>
      <c r="J1689" s="65"/>
      <c r="K1689" s="65"/>
      <c r="L1689" s="65"/>
      <c r="M1689" s="65"/>
      <c r="N1689" s="65"/>
      <c r="O1689" s="71"/>
      <c r="P1689" s="336">
        <f>SUM(D1689:O1689)</f>
        <v>0</v>
      </c>
      <c r="Q1689" s="317"/>
      <c r="R1689" s="388"/>
      <c r="S1689" s="389"/>
      <c r="T1689" s="314"/>
    </row>
    <row r="1690" spans="2:20" ht="18.75" customHeight="1" x14ac:dyDescent="0.2">
      <c r="B1690" s="318"/>
      <c r="C1690" s="92" t="s">
        <v>145</v>
      </c>
      <c r="D1690" s="65"/>
      <c r="E1690" s="65"/>
      <c r="F1690" s="65"/>
      <c r="G1690" s="65"/>
      <c r="H1690" s="65"/>
      <c r="I1690" s="65"/>
      <c r="J1690" s="65"/>
      <c r="K1690" s="65"/>
      <c r="L1690" s="65"/>
      <c r="M1690" s="65"/>
      <c r="N1690" s="65"/>
      <c r="O1690" s="71"/>
      <c r="P1690" s="336">
        <f>SUM(D1690:O1690)</f>
        <v>0</v>
      </c>
      <c r="Q1690" s="317"/>
      <c r="R1690" s="388"/>
      <c r="S1690" s="389"/>
      <c r="T1690" s="314"/>
    </row>
    <row r="1691" spans="2:20" ht="18.75" customHeight="1" x14ac:dyDescent="0.2">
      <c r="B1691" s="318"/>
      <c r="C1691" s="322" t="s">
        <v>146</v>
      </c>
      <c r="D1691" s="337">
        <f t="shared" ref="D1691:O1691" si="132">SUBTOTAL(9,D1681:D1690)</f>
        <v>0</v>
      </c>
      <c r="E1691" s="337">
        <f t="shared" si="132"/>
        <v>0</v>
      </c>
      <c r="F1691" s="337">
        <f t="shared" si="132"/>
        <v>0</v>
      </c>
      <c r="G1691" s="337">
        <f t="shared" si="132"/>
        <v>0</v>
      </c>
      <c r="H1691" s="337">
        <f t="shared" si="132"/>
        <v>0</v>
      </c>
      <c r="I1691" s="337">
        <f t="shared" si="132"/>
        <v>0</v>
      </c>
      <c r="J1691" s="337">
        <f t="shared" si="132"/>
        <v>0</v>
      </c>
      <c r="K1691" s="337">
        <f t="shared" si="132"/>
        <v>0</v>
      </c>
      <c r="L1691" s="337">
        <f t="shared" si="132"/>
        <v>0</v>
      </c>
      <c r="M1691" s="337">
        <f t="shared" si="132"/>
        <v>0</v>
      </c>
      <c r="N1691" s="337">
        <f t="shared" si="132"/>
        <v>0</v>
      </c>
      <c r="O1691" s="338">
        <f t="shared" si="132"/>
        <v>0</v>
      </c>
      <c r="P1691" s="336">
        <f>SUM(D1691:O1691)</f>
        <v>0</v>
      </c>
      <c r="Q1691" s="317"/>
      <c r="R1691" s="388"/>
      <c r="S1691" s="389"/>
      <c r="T1691" s="314"/>
    </row>
    <row r="1692" spans="2:20" ht="18.75" customHeight="1" x14ac:dyDescent="0.2">
      <c r="B1692" s="318"/>
      <c r="C1692" s="339" t="s">
        <v>147</v>
      </c>
      <c r="D1692" s="66"/>
      <c r="E1692" s="66"/>
      <c r="F1692" s="66"/>
      <c r="G1692" s="66"/>
      <c r="H1692" s="66"/>
      <c r="I1692" s="66"/>
      <c r="J1692" s="66"/>
      <c r="K1692" s="66"/>
      <c r="L1692" s="66"/>
      <c r="M1692" s="66"/>
      <c r="N1692" s="66"/>
      <c r="O1692" s="72"/>
      <c r="P1692" s="336">
        <f>SUM(D1692:O1692)</f>
        <v>0</v>
      </c>
      <c r="Q1692" s="317"/>
      <c r="R1692" s="388"/>
      <c r="S1692" s="389"/>
      <c r="T1692" s="314"/>
    </row>
    <row r="1693" spans="2:20" ht="18.75" customHeight="1" x14ac:dyDescent="0.2">
      <c r="B1693" s="318"/>
      <c r="C1693" s="339" t="s">
        <v>148</v>
      </c>
      <c r="D1693" s="66"/>
      <c r="E1693" s="66"/>
      <c r="F1693" s="66"/>
      <c r="G1693" s="66"/>
      <c r="H1693" s="66"/>
      <c r="I1693" s="66"/>
      <c r="J1693" s="66"/>
      <c r="K1693" s="66"/>
      <c r="L1693" s="66"/>
      <c r="M1693" s="66"/>
      <c r="N1693" s="66"/>
      <c r="O1693" s="72"/>
      <c r="P1693" s="336">
        <f>SUM(D1693:O1693)</f>
        <v>0</v>
      </c>
      <c r="Q1693" s="317"/>
      <c r="R1693" s="388"/>
      <c r="S1693" s="389"/>
      <c r="T1693" s="314"/>
    </row>
    <row r="1694" spans="2:20" ht="18.75" customHeight="1" x14ac:dyDescent="0.2">
      <c r="B1694" s="318"/>
      <c r="C1694" s="322" t="s">
        <v>149</v>
      </c>
      <c r="D1694" s="337">
        <f t="shared" ref="D1694:O1694" si="133">SUBTOTAL(9,D1692:D1693)</f>
        <v>0</v>
      </c>
      <c r="E1694" s="337">
        <f t="shared" si="133"/>
        <v>0</v>
      </c>
      <c r="F1694" s="337">
        <f t="shared" si="133"/>
        <v>0</v>
      </c>
      <c r="G1694" s="337">
        <f t="shared" si="133"/>
        <v>0</v>
      </c>
      <c r="H1694" s="337">
        <f t="shared" si="133"/>
        <v>0</v>
      </c>
      <c r="I1694" s="337">
        <f t="shared" si="133"/>
        <v>0</v>
      </c>
      <c r="J1694" s="337">
        <f t="shared" si="133"/>
        <v>0</v>
      </c>
      <c r="K1694" s="337">
        <f t="shared" si="133"/>
        <v>0</v>
      </c>
      <c r="L1694" s="337">
        <f t="shared" si="133"/>
        <v>0</v>
      </c>
      <c r="M1694" s="337">
        <f t="shared" si="133"/>
        <v>0</v>
      </c>
      <c r="N1694" s="337">
        <f t="shared" si="133"/>
        <v>0</v>
      </c>
      <c r="O1694" s="338">
        <f t="shared" si="133"/>
        <v>0</v>
      </c>
      <c r="P1694" s="336">
        <f>SUM(D1694:O1694)</f>
        <v>0</v>
      </c>
      <c r="Q1694" s="317"/>
      <c r="R1694" s="388"/>
      <c r="S1694" s="389"/>
      <c r="T1694" s="314"/>
    </row>
    <row r="1695" spans="2:20" ht="18.75" customHeight="1" x14ac:dyDescent="0.2">
      <c r="B1695" s="318"/>
      <c r="C1695" s="339" t="s">
        <v>150</v>
      </c>
      <c r="D1695" s="66"/>
      <c r="E1695" s="66"/>
      <c r="F1695" s="66"/>
      <c r="G1695" s="66"/>
      <c r="H1695" s="66"/>
      <c r="I1695" s="66"/>
      <c r="J1695" s="66"/>
      <c r="K1695" s="66"/>
      <c r="L1695" s="66"/>
      <c r="M1695" s="66"/>
      <c r="N1695" s="66"/>
      <c r="O1695" s="72"/>
      <c r="P1695" s="336">
        <f>SUM(D1695:O1695)</f>
        <v>0</v>
      </c>
      <c r="Q1695" s="317"/>
      <c r="R1695" s="388"/>
      <c r="S1695" s="389"/>
      <c r="T1695" s="314"/>
    </row>
    <row r="1696" spans="2:20" ht="18.75" customHeight="1" x14ac:dyDescent="0.2">
      <c r="B1696" s="318"/>
      <c r="C1696" s="339" t="s">
        <v>151</v>
      </c>
      <c r="D1696" s="66"/>
      <c r="E1696" s="66"/>
      <c r="F1696" s="66"/>
      <c r="G1696" s="66"/>
      <c r="H1696" s="66"/>
      <c r="I1696" s="66"/>
      <c r="J1696" s="66"/>
      <c r="K1696" s="66"/>
      <c r="L1696" s="66"/>
      <c r="M1696" s="66"/>
      <c r="N1696" s="66"/>
      <c r="O1696" s="72"/>
      <c r="P1696" s="336">
        <f>SUM(D1696:O1696)</f>
        <v>0</v>
      </c>
      <c r="Q1696" s="317"/>
      <c r="R1696" s="388"/>
      <c r="S1696" s="389"/>
      <c r="T1696" s="314"/>
    </row>
    <row r="1697" spans="2:20" ht="18.75" customHeight="1" x14ac:dyDescent="0.2">
      <c r="B1697" s="318"/>
      <c r="C1697" s="339" t="s">
        <v>152</v>
      </c>
      <c r="D1697" s="66"/>
      <c r="E1697" s="66"/>
      <c r="F1697" s="66"/>
      <c r="G1697" s="66"/>
      <c r="H1697" s="66"/>
      <c r="I1697" s="66"/>
      <c r="J1697" s="66"/>
      <c r="K1697" s="66"/>
      <c r="L1697" s="66"/>
      <c r="M1697" s="66"/>
      <c r="N1697" s="66"/>
      <c r="O1697" s="72"/>
      <c r="P1697" s="336">
        <f>SUM(D1697:O1697)</f>
        <v>0</v>
      </c>
      <c r="Q1697" s="317"/>
      <c r="R1697" s="388"/>
      <c r="S1697" s="389"/>
      <c r="T1697" s="314"/>
    </row>
    <row r="1698" spans="2:20" ht="18.75" customHeight="1" x14ac:dyDescent="0.2">
      <c r="B1698" s="318"/>
      <c r="C1698" s="339" t="s">
        <v>153</v>
      </c>
      <c r="D1698" s="66"/>
      <c r="E1698" s="66"/>
      <c r="F1698" s="66"/>
      <c r="G1698" s="66"/>
      <c r="H1698" s="66"/>
      <c r="I1698" s="66"/>
      <c r="J1698" s="66"/>
      <c r="K1698" s="66"/>
      <c r="L1698" s="66"/>
      <c r="M1698" s="66"/>
      <c r="N1698" s="66"/>
      <c r="O1698" s="72"/>
      <c r="P1698" s="336">
        <f>SUM(D1698:O1698)</f>
        <v>0</v>
      </c>
      <c r="Q1698" s="317"/>
      <c r="R1698" s="388"/>
      <c r="S1698" s="389"/>
      <c r="T1698" s="314"/>
    </row>
    <row r="1699" spans="2:20" ht="18.75" customHeight="1" x14ac:dyDescent="0.2">
      <c r="B1699" s="318"/>
      <c r="C1699" s="335" t="s">
        <v>154</v>
      </c>
      <c r="D1699" s="65"/>
      <c r="E1699" s="65"/>
      <c r="F1699" s="65"/>
      <c r="G1699" s="65"/>
      <c r="H1699" s="65"/>
      <c r="I1699" s="65"/>
      <c r="J1699" s="65"/>
      <c r="K1699" s="65"/>
      <c r="L1699" s="65"/>
      <c r="M1699" s="65"/>
      <c r="N1699" s="65"/>
      <c r="O1699" s="71"/>
      <c r="P1699" s="336">
        <f>SUM(D1699:O1699)</f>
        <v>0</v>
      </c>
      <c r="Q1699" s="317"/>
      <c r="R1699" s="388"/>
      <c r="S1699" s="389"/>
      <c r="T1699" s="314"/>
    </row>
    <row r="1700" spans="2:20" ht="18.75" customHeight="1" x14ac:dyDescent="0.2">
      <c r="B1700" s="318"/>
      <c r="C1700" s="97" t="s">
        <v>155</v>
      </c>
      <c r="D1700" s="65"/>
      <c r="E1700" s="65"/>
      <c r="F1700" s="65"/>
      <c r="G1700" s="65"/>
      <c r="H1700" s="65"/>
      <c r="I1700" s="65"/>
      <c r="J1700" s="65"/>
      <c r="K1700" s="65"/>
      <c r="L1700" s="65"/>
      <c r="M1700" s="65"/>
      <c r="N1700" s="65"/>
      <c r="O1700" s="71"/>
      <c r="P1700" s="336">
        <f>SUM(D1700:O1700)</f>
        <v>0</v>
      </c>
      <c r="Q1700" s="317"/>
      <c r="R1700" s="388"/>
      <c r="S1700" s="389"/>
      <c r="T1700" s="314"/>
    </row>
    <row r="1701" spans="2:20" ht="18.75" customHeight="1" x14ac:dyDescent="0.2">
      <c r="B1701" s="318"/>
      <c r="C1701" s="98" t="s">
        <v>156</v>
      </c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73"/>
      <c r="P1701" s="340">
        <f>SUM(D1701:O1701)</f>
        <v>0</v>
      </c>
      <c r="Q1701" s="317"/>
      <c r="R1701" s="388"/>
      <c r="S1701" s="389"/>
      <c r="T1701" s="314"/>
    </row>
    <row r="1702" spans="2:20" ht="18.75" customHeight="1" x14ac:dyDescent="0.2">
      <c r="B1702" s="318"/>
      <c r="C1702" s="341" t="s">
        <v>157</v>
      </c>
      <c r="D1702" s="342">
        <f t="shared" ref="D1702:O1702" si="134">SUBTOTAL(9,D1681:D1701)</f>
        <v>0</v>
      </c>
      <c r="E1702" s="342">
        <f t="shared" si="134"/>
        <v>0</v>
      </c>
      <c r="F1702" s="342">
        <f t="shared" si="134"/>
        <v>0</v>
      </c>
      <c r="G1702" s="342">
        <f t="shared" si="134"/>
        <v>0</v>
      </c>
      <c r="H1702" s="342">
        <f t="shared" si="134"/>
        <v>0</v>
      </c>
      <c r="I1702" s="342">
        <f t="shared" si="134"/>
        <v>0</v>
      </c>
      <c r="J1702" s="342">
        <f t="shared" si="134"/>
        <v>0</v>
      </c>
      <c r="K1702" s="342">
        <f t="shared" si="134"/>
        <v>0</v>
      </c>
      <c r="L1702" s="342">
        <f t="shared" si="134"/>
        <v>0</v>
      </c>
      <c r="M1702" s="342">
        <f t="shared" si="134"/>
        <v>0</v>
      </c>
      <c r="N1702" s="342">
        <f t="shared" si="134"/>
        <v>0</v>
      </c>
      <c r="O1702" s="343">
        <f t="shared" si="134"/>
        <v>0</v>
      </c>
      <c r="P1702" s="344">
        <f>SUM(D1702:O1702)</f>
        <v>0</v>
      </c>
      <c r="Q1702" s="317"/>
      <c r="R1702" s="150"/>
      <c r="S1702" s="151"/>
      <c r="T1702" s="314"/>
    </row>
    <row r="1703" spans="2:20" ht="6" customHeight="1" x14ac:dyDescent="0.2">
      <c r="B1703" s="318"/>
      <c r="C1703" s="317"/>
      <c r="D1703" s="317"/>
      <c r="E1703" s="317"/>
      <c r="F1703" s="317"/>
      <c r="G1703" s="317"/>
      <c r="H1703" s="317"/>
      <c r="I1703" s="317"/>
      <c r="J1703" s="317"/>
      <c r="K1703" s="317"/>
      <c r="L1703" s="317"/>
      <c r="M1703" s="317"/>
      <c r="N1703" s="317"/>
      <c r="O1703" s="317"/>
      <c r="P1703" s="317"/>
      <c r="Q1703" s="317"/>
      <c r="R1703" s="345"/>
      <c r="S1703" s="345"/>
      <c r="T1703" s="314"/>
    </row>
    <row r="1704" spans="2:20" ht="18.75" customHeight="1" x14ac:dyDescent="0.2">
      <c r="B1704" s="346"/>
      <c r="C1704" s="335" t="s">
        <v>158</v>
      </c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74"/>
      <c r="P1704" s="347">
        <f>SUM(D1704:O1704)</f>
        <v>0</v>
      </c>
      <c r="Q1704" s="317"/>
      <c r="R1704" s="388"/>
      <c r="S1704" s="389"/>
      <c r="T1704" s="314"/>
    </row>
    <row r="1705" spans="2:20" ht="18.75" customHeight="1" x14ac:dyDescent="0.2">
      <c r="B1705" s="346"/>
      <c r="C1705" s="335" t="s">
        <v>159</v>
      </c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9"/>
      <c r="O1705" s="75"/>
      <c r="P1705" s="348">
        <f>SUM(D1705:O1705)</f>
        <v>0</v>
      </c>
      <c r="Q1705" s="317"/>
      <c r="R1705" s="388"/>
      <c r="S1705" s="389"/>
      <c r="T1705" s="314"/>
    </row>
    <row r="1706" spans="2:20" s="334" customFormat="1" ht="18.75" customHeight="1" x14ac:dyDescent="0.2">
      <c r="B1706" s="328"/>
      <c r="C1706" s="317"/>
      <c r="D1706" s="317"/>
      <c r="E1706" s="317"/>
      <c r="F1706" s="317"/>
      <c r="G1706" s="317"/>
      <c r="H1706" s="317"/>
      <c r="I1706" s="317"/>
      <c r="J1706" s="317"/>
      <c r="K1706" s="317"/>
      <c r="L1706" s="317"/>
      <c r="M1706" s="317"/>
      <c r="N1706" s="349" t="s">
        <v>160</v>
      </c>
      <c r="O1706" s="349"/>
      <c r="P1706" s="350">
        <f>ROUND(IF(P1704*P1705=0,0,P1702/P1704*P1705),2)</f>
        <v>0</v>
      </c>
      <c r="Q1706" s="330"/>
      <c r="R1706" s="388"/>
      <c r="S1706" s="389"/>
      <c r="T1706" s="333"/>
    </row>
    <row r="1707" spans="2:20" ht="30" customHeight="1" x14ac:dyDescent="0.2">
      <c r="B1707" s="314"/>
      <c r="C1707" s="317"/>
      <c r="D1707" s="317"/>
      <c r="E1707" s="317"/>
      <c r="F1707" s="317"/>
      <c r="G1707" s="317"/>
      <c r="H1707" s="317"/>
      <c r="I1707" s="317"/>
      <c r="J1707" s="317"/>
      <c r="K1707" s="317"/>
      <c r="L1707" s="317"/>
      <c r="M1707" s="317"/>
      <c r="N1707" s="317"/>
      <c r="O1707" s="317"/>
      <c r="P1707" s="317"/>
      <c r="Q1707" s="317"/>
      <c r="R1707" s="317"/>
      <c r="S1707" s="317"/>
      <c r="T1707" s="314"/>
    </row>
    <row r="1708" spans="2:20" ht="18.75" customHeight="1" x14ac:dyDescent="0.2">
      <c r="B1708" s="318"/>
      <c r="C1708" s="319" t="s">
        <v>124</v>
      </c>
      <c r="D1708" s="382"/>
      <c r="E1708" s="383"/>
      <c r="F1708" s="383"/>
      <c r="G1708" s="383"/>
      <c r="H1708" s="383"/>
      <c r="I1708" s="384"/>
      <c r="J1708" s="317"/>
      <c r="K1708" s="317"/>
      <c r="L1708" s="320"/>
      <c r="M1708" s="317"/>
      <c r="N1708" s="317"/>
      <c r="O1708" s="317"/>
      <c r="P1708" s="321"/>
      <c r="Q1708" s="317"/>
      <c r="R1708" s="321"/>
      <c r="S1708" s="321"/>
      <c r="T1708" s="314"/>
    </row>
    <row r="1709" spans="2:20" ht="18.75" customHeight="1" x14ac:dyDescent="0.2">
      <c r="B1709" s="318"/>
      <c r="C1709" s="322" t="s">
        <v>125</v>
      </c>
      <c r="D1709" s="382"/>
      <c r="E1709" s="383"/>
      <c r="F1709" s="383"/>
      <c r="G1709" s="383"/>
      <c r="H1709" s="383"/>
      <c r="I1709" s="384"/>
      <c r="J1709" s="317"/>
      <c r="K1709" s="320"/>
      <c r="L1709" s="317"/>
      <c r="M1709" s="317"/>
      <c r="N1709" s="317"/>
      <c r="O1709" s="317"/>
      <c r="P1709" s="321"/>
      <c r="Q1709" s="317"/>
      <c r="R1709" s="321"/>
      <c r="S1709" s="321"/>
      <c r="T1709" s="314"/>
    </row>
    <row r="1710" spans="2:20" ht="18.75" customHeight="1" x14ac:dyDescent="0.2">
      <c r="B1710" s="318"/>
      <c r="C1710" s="322" t="s">
        <v>7</v>
      </c>
      <c r="D1710" s="382"/>
      <c r="E1710" s="383"/>
      <c r="F1710" s="383"/>
      <c r="G1710" s="383"/>
      <c r="H1710" s="383"/>
      <c r="I1710" s="384"/>
      <c r="J1710" s="317"/>
      <c r="K1710" s="317"/>
      <c r="L1710" s="320"/>
      <c r="M1710" s="317"/>
      <c r="N1710" s="317"/>
      <c r="O1710" s="317"/>
      <c r="P1710" s="321"/>
      <c r="Q1710" s="317"/>
      <c r="R1710" s="323" t="s">
        <v>126</v>
      </c>
      <c r="S1710" s="324"/>
      <c r="T1710" s="314"/>
    </row>
    <row r="1711" spans="2:20" ht="18.75" customHeight="1" x14ac:dyDescent="0.2">
      <c r="B1711" s="318"/>
      <c r="C1711" s="322" t="s">
        <v>127</v>
      </c>
      <c r="D1711" s="382"/>
      <c r="E1711" s="383"/>
      <c r="F1711" s="383"/>
      <c r="G1711" s="383"/>
      <c r="H1711" s="383"/>
      <c r="I1711" s="384"/>
      <c r="J1711" s="317"/>
      <c r="K1711" s="317"/>
      <c r="L1711" s="320"/>
      <c r="M1711" s="317"/>
      <c r="N1711" s="317"/>
      <c r="O1711" s="317"/>
      <c r="P1711" s="321"/>
      <c r="Q1711" s="317"/>
      <c r="R1711" s="325" t="s">
        <v>130</v>
      </c>
      <c r="S1711" s="63"/>
      <c r="T1711" s="314"/>
    </row>
    <row r="1712" spans="2:20" ht="18.75" customHeight="1" x14ac:dyDescent="0.2">
      <c r="B1712" s="318"/>
      <c r="C1712" s="322" t="s">
        <v>131</v>
      </c>
      <c r="D1712" s="382"/>
      <c r="E1712" s="383"/>
      <c r="F1712" s="383"/>
      <c r="G1712" s="383"/>
      <c r="H1712" s="383"/>
      <c r="I1712" s="384"/>
      <c r="J1712" s="317"/>
      <c r="K1712" s="317"/>
      <c r="L1712" s="320"/>
      <c r="M1712" s="317"/>
      <c r="N1712" s="317"/>
      <c r="O1712" s="317"/>
      <c r="P1712" s="321"/>
      <c r="Q1712" s="317"/>
      <c r="R1712" s="325" t="s">
        <v>132</v>
      </c>
      <c r="S1712" s="63"/>
      <c r="T1712" s="314"/>
    </row>
    <row r="1713" spans="2:24" ht="18.75" customHeight="1" x14ac:dyDescent="0.2">
      <c r="B1713" s="318"/>
      <c r="C1713" s="322" t="s">
        <v>122</v>
      </c>
      <c r="D1713" s="385"/>
      <c r="E1713" s="386"/>
      <c r="F1713" s="386"/>
      <c r="G1713" s="386"/>
      <c r="H1713" s="386"/>
      <c r="I1713" s="387"/>
      <c r="J1713" s="317"/>
      <c r="K1713" s="320"/>
      <c r="L1713" s="317"/>
      <c r="M1713" s="317"/>
      <c r="N1713" s="317"/>
      <c r="O1713" s="317"/>
      <c r="P1713" s="321"/>
      <c r="Q1713" s="317"/>
      <c r="R1713" s="326" t="s">
        <v>133</v>
      </c>
      <c r="S1713" s="63"/>
      <c r="T1713" s="314"/>
    </row>
    <row r="1714" spans="2:24" ht="18.75" customHeight="1" x14ac:dyDescent="0.2">
      <c r="B1714" s="327"/>
      <c r="C1714" s="322" t="s">
        <v>134</v>
      </c>
      <c r="D1714" s="379"/>
      <c r="E1714" s="380"/>
      <c r="F1714" s="380"/>
      <c r="G1714" s="380"/>
      <c r="H1714" s="380"/>
      <c r="I1714" s="381"/>
      <c r="J1714" s="317"/>
      <c r="K1714" s="320"/>
      <c r="L1714" s="317"/>
      <c r="M1714" s="317"/>
      <c r="N1714" s="317"/>
      <c r="O1714" s="317"/>
      <c r="P1714" s="321"/>
      <c r="Q1714" s="317"/>
      <c r="R1714" s="321"/>
      <c r="S1714" s="321"/>
      <c r="T1714" s="314"/>
    </row>
    <row r="1715" spans="2:24" ht="12" customHeight="1" x14ac:dyDescent="0.2">
      <c r="B1715" s="318"/>
      <c r="C1715" s="317"/>
      <c r="D1715" s="317"/>
      <c r="E1715" s="317"/>
      <c r="F1715" s="317"/>
      <c r="G1715" s="317"/>
      <c r="H1715" s="317"/>
      <c r="I1715" s="317"/>
      <c r="J1715" s="317"/>
      <c r="K1715" s="317"/>
      <c r="L1715" s="317"/>
      <c r="M1715" s="317"/>
      <c r="N1715" s="317"/>
      <c r="O1715" s="317"/>
      <c r="P1715" s="317"/>
      <c r="Q1715" s="317"/>
      <c r="R1715" s="317"/>
      <c r="S1715" s="317"/>
      <c r="T1715" s="314"/>
    </row>
    <row r="1716" spans="2:24" s="334" customFormat="1" ht="18.75" customHeight="1" x14ac:dyDescent="0.2">
      <c r="B1716" s="328"/>
      <c r="C1716" s="322" t="s">
        <v>128</v>
      </c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70"/>
      <c r="P1716" s="329" t="s">
        <v>129</v>
      </c>
      <c r="Q1716" s="330"/>
      <c r="R1716" s="331" t="s">
        <v>135</v>
      </c>
      <c r="S1716" s="332"/>
      <c r="T1716" s="333"/>
      <c r="V1716" s="315"/>
      <c r="W1716" s="315"/>
      <c r="X1716" s="315"/>
    </row>
    <row r="1717" spans="2:24" ht="6" customHeight="1" x14ac:dyDescent="0.2">
      <c r="B1717" s="318"/>
      <c r="C1717" s="317"/>
      <c r="D1717" s="317"/>
      <c r="E1717" s="317"/>
      <c r="F1717" s="317"/>
      <c r="G1717" s="317"/>
      <c r="H1717" s="317"/>
      <c r="I1717" s="317"/>
      <c r="J1717" s="317"/>
      <c r="K1717" s="317"/>
      <c r="L1717" s="317"/>
      <c r="M1717" s="317"/>
      <c r="N1717" s="317"/>
      <c r="O1717" s="317"/>
      <c r="P1717" s="317"/>
      <c r="Q1717" s="317"/>
      <c r="R1717" s="317"/>
      <c r="S1717" s="317"/>
      <c r="T1717" s="314"/>
    </row>
    <row r="1718" spans="2:24" ht="18.75" customHeight="1" x14ac:dyDescent="0.2">
      <c r="B1718" s="318"/>
      <c r="C1718" s="335" t="s">
        <v>136</v>
      </c>
      <c r="D1718" s="65"/>
      <c r="E1718" s="65"/>
      <c r="F1718" s="65"/>
      <c r="G1718" s="65"/>
      <c r="H1718" s="65"/>
      <c r="I1718" s="65"/>
      <c r="J1718" s="65"/>
      <c r="K1718" s="65"/>
      <c r="L1718" s="65"/>
      <c r="M1718" s="65"/>
      <c r="N1718" s="65"/>
      <c r="O1718" s="71"/>
      <c r="P1718" s="336">
        <f>SUM(D1718:O1718)</f>
        <v>0</v>
      </c>
      <c r="Q1718" s="317"/>
      <c r="R1718" s="388"/>
      <c r="S1718" s="389"/>
      <c r="T1718" s="314"/>
    </row>
    <row r="1719" spans="2:24" ht="18.75" customHeight="1" x14ac:dyDescent="0.2">
      <c r="B1719" s="318"/>
      <c r="C1719" s="335" t="s">
        <v>137</v>
      </c>
      <c r="D1719" s="110"/>
      <c r="E1719" s="110"/>
      <c r="F1719" s="110"/>
      <c r="G1719" s="110"/>
      <c r="H1719" s="110"/>
      <c r="I1719" s="110"/>
      <c r="J1719" s="110"/>
      <c r="K1719" s="110"/>
      <c r="L1719" s="110"/>
      <c r="M1719" s="110"/>
      <c r="N1719" s="110"/>
      <c r="O1719" s="111"/>
      <c r="P1719" s="336">
        <f>SUM(D1719:O1719)</f>
        <v>0</v>
      </c>
      <c r="Q1719" s="317"/>
      <c r="R1719" s="388"/>
      <c r="S1719" s="389"/>
      <c r="T1719" s="314"/>
    </row>
    <row r="1720" spans="2:24" ht="18.75" customHeight="1" x14ac:dyDescent="0.2">
      <c r="B1720" s="318"/>
      <c r="C1720" s="131" t="s">
        <v>138</v>
      </c>
      <c r="D1720" s="65"/>
      <c r="E1720" s="65"/>
      <c r="F1720" s="65"/>
      <c r="G1720" s="65"/>
      <c r="H1720" s="65"/>
      <c r="I1720" s="65"/>
      <c r="J1720" s="65"/>
      <c r="K1720" s="65"/>
      <c r="L1720" s="65"/>
      <c r="M1720" s="65"/>
      <c r="N1720" s="65"/>
      <c r="O1720" s="71"/>
      <c r="P1720" s="336">
        <f>SUM(D1720:O1720)</f>
        <v>0</v>
      </c>
      <c r="Q1720" s="317"/>
      <c r="R1720" s="388"/>
      <c r="S1720" s="389"/>
      <c r="T1720" s="314"/>
    </row>
    <row r="1721" spans="2:24" ht="18.75" customHeight="1" x14ac:dyDescent="0.2">
      <c r="B1721" s="318"/>
      <c r="C1721" s="92" t="s">
        <v>139</v>
      </c>
      <c r="D1721" s="65"/>
      <c r="E1721" s="65"/>
      <c r="F1721" s="65"/>
      <c r="G1721" s="65"/>
      <c r="H1721" s="65"/>
      <c r="I1721" s="65"/>
      <c r="J1721" s="65"/>
      <c r="K1721" s="65"/>
      <c r="L1721" s="65"/>
      <c r="M1721" s="65"/>
      <c r="N1721" s="65"/>
      <c r="O1721" s="71"/>
      <c r="P1721" s="336">
        <f>SUM(D1721:O1721)</f>
        <v>0</v>
      </c>
      <c r="Q1721" s="317"/>
      <c r="R1721" s="388"/>
      <c r="S1721" s="389"/>
      <c r="T1721" s="314"/>
    </row>
    <row r="1722" spans="2:24" ht="18.75" customHeight="1" x14ac:dyDescent="0.2">
      <c r="B1722" s="318"/>
      <c r="C1722" s="92" t="s">
        <v>140</v>
      </c>
      <c r="D1722" s="65"/>
      <c r="E1722" s="65"/>
      <c r="F1722" s="65"/>
      <c r="G1722" s="65"/>
      <c r="H1722" s="65"/>
      <c r="I1722" s="65"/>
      <c r="J1722" s="65"/>
      <c r="K1722" s="65"/>
      <c r="L1722" s="65"/>
      <c r="M1722" s="65"/>
      <c r="N1722" s="65"/>
      <c r="O1722" s="71"/>
      <c r="P1722" s="336">
        <f>SUM(D1722:O1722)</f>
        <v>0</v>
      </c>
      <c r="Q1722" s="317"/>
      <c r="R1722" s="388"/>
      <c r="S1722" s="389"/>
      <c r="T1722" s="314"/>
    </row>
    <row r="1723" spans="2:24" ht="18.75" customHeight="1" x14ac:dyDescent="0.2">
      <c r="B1723" s="318"/>
      <c r="C1723" s="92" t="s">
        <v>141</v>
      </c>
      <c r="D1723" s="65"/>
      <c r="E1723" s="65"/>
      <c r="F1723" s="65"/>
      <c r="G1723" s="65"/>
      <c r="H1723" s="65"/>
      <c r="I1723" s="65"/>
      <c r="J1723" s="65"/>
      <c r="K1723" s="65"/>
      <c r="L1723" s="65"/>
      <c r="M1723" s="65"/>
      <c r="N1723" s="65"/>
      <c r="O1723" s="71"/>
      <c r="P1723" s="336">
        <f>SUM(D1723:O1723)</f>
        <v>0</v>
      </c>
      <c r="Q1723" s="317"/>
      <c r="R1723" s="388"/>
      <c r="S1723" s="389"/>
      <c r="T1723" s="314"/>
    </row>
    <row r="1724" spans="2:24" ht="18.75" customHeight="1" x14ac:dyDescent="0.2">
      <c r="B1724" s="318"/>
      <c r="C1724" s="92" t="s">
        <v>142</v>
      </c>
      <c r="D1724" s="65"/>
      <c r="E1724" s="65"/>
      <c r="F1724" s="65"/>
      <c r="G1724" s="65"/>
      <c r="H1724" s="65"/>
      <c r="I1724" s="65"/>
      <c r="J1724" s="65"/>
      <c r="K1724" s="65"/>
      <c r="L1724" s="65"/>
      <c r="M1724" s="65"/>
      <c r="N1724" s="65"/>
      <c r="O1724" s="71"/>
      <c r="P1724" s="336">
        <f>SUM(D1724:O1724)</f>
        <v>0</v>
      </c>
      <c r="Q1724" s="317"/>
      <c r="R1724" s="388"/>
      <c r="S1724" s="389"/>
      <c r="T1724" s="314"/>
    </row>
    <row r="1725" spans="2:24" ht="18.75" customHeight="1" x14ac:dyDescent="0.2">
      <c r="B1725" s="318"/>
      <c r="C1725" s="92" t="s">
        <v>143</v>
      </c>
      <c r="D1725" s="65"/>
      <c r="E1725" s="65"/>
      <c r="F1725" s="65"/>
      <c r="G1725" s="65"/>
      <c r="H1725" s="65"/>
      <c r="I1725" s="65"/>
      <c r="J1725" s="65"/>
      <c r="K1725" s="65"/>
      <c r="L1725" s="65"/>
      <c r="M1725" s="65"/>
      <c r="N1725" s="65"/>
      <c r="O1725" s="71"/>
      <c r="P1725" s="336">
        <f>SUM(D1725:O1725)</f>
        <v>0</v>
      </c>
      <c r="Q1725" s="317"/>
      <c r="R1725" s="388"/>
      <c r="S1725" s="389"/>
      <c r="T1725" s="314"/>
    </row>
    <row r="1726" spans="2:24" ht="18.75" customHeight="1" x14ac:dyDescent="0.2">
      <c r="B1726" s="318"/>
      <c r="C1726" s="92" t="s">
        <v>144</v>
      </c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71"/>
      <c r="P1726" s="336">
        <f>SUM(D1726:O1726)</f>
        <v>0</v>
      </c>
      <c r="Q1726" s="317"/>
      <c r="R1726" s="388"/>
      <c r="S1726" s="389"/>
      <c r="T1726" s="314"/>
    </row>
    <row r="1727" spans="2:24" ht="18.75" customHeight="1" x14ac:dyDescent="0.2">
      <c r="B1727" s="318"/>
      <c r="C1727" s="92" t="s">
        <v>145</v>
      </c>
      <c r="D1727" s="65"/>
      <c r="E1727" s="65"/>
      <c r="F1727" s="65"/>
      <c r="G1727" s="65"/>
      <c r="H1727" s="65"/>
      <c r="I1727" s="65"/>
      <c r="J1727" s="65"/>
      <c r="K1727" s="65"/>
      <c r="L1727" s="65"/>
      <c r="M1727" s="65"/>
      <c r="N1727" s="65"/>
      <c r="O1727" s="71"/>
      <c r="P1727" s="336">
        <f>SUM(D1727:O1727)</f>
        <v>0</v>
      </c>
      <c r="Q1727" s="317"/>
      <c r="R1727" s="388"/>
      <c r="S1727" s="389"/>
      <c r="T1727" s="314"/>
    </row>
    <row r="1728" spans="2:24" ht="18.75" customHeight="1" x14ac:dyDescent="0.2">
      <c r="B1728" s="318"/>
      <c r="C1728" s="322" t="s">
        <v>146</v>
      </c>
      <c r="D1728" s="337">
        <f t="shared" ref="D1728:O1728" si="135">SUBTOTAL(9,D1718:D1727)</f>
        <v>0</v>
      </c>
      <c r="E1728" s="337">
        <f t="shared" si="135"/>
        <v>0</v>
      </c>
      <c r="F1728" s="337">
        <f t="shared" si="135"/>
        <v>0</v>
      </c>
      <c r="G1728" s="337">
        <f t="shared" si="135"/>
        <v>0</v>
      </c>
      <c r="H1728" s="337">
        <f t="shared" si="135"/>
        <v>0</v>
      </c>
      <c r="I1728" s="337">
        <f t="shared" si="135"/>
        <v>0</v>
      </c>
      <c r="J1728" s="337">
        <f t="shared" si="135"/>
        <v>0</v>
      </c>
      <c r="K1728" s="337">
        <f t="shared" si="135"/>
        <v>0</v>
      </c>
      <c r="L1728" s="337">
        <f t="shared" si="135"/>
        <v>0</v>
      </c>
      <c r="M1728" s="337">
        <f t="shared" si="135"/>
        <v>0</v>
      </c>
      <c r="N1728" s="337">
        <f t="shared" si="135"/>
        <v>0</v>
      </c>
      <c r="O1728" s="338">
        <f t="shared" si="135"/>
        <v>0</v>
      </c>
      <c r="P1728" s="336">
        <f>SUM(D1728:O1728)</f>
        <v>0</v>
      </c>
      <c r="Q1728" s="317"/>
      <c r="R1728" s="388"/>
      <c r="S1728" s="389"/>
      <c r="T1728" s="314"/>
    </row>
    <row r="1729" spans="2:20" ht="18.75" customHeight="1" x14ac:dyDescent="0.2">
      <c r="B1729" s="318"/>
      <c r="C1729" s="339" t="s">
        <v>147</v>
      </c>
      <c r="D1729" s="66"/>
      <c r="E1729" s="66"/>
      <c r="F1729" s="66"/>
      <c r="G1729" s="66"/>
      <c r="H1729" s="66"/>
      <c r="I1729" s="66"/>
      <c r="J1729" s="66"/>
      <c r="K1729" s="66"/>
      <c r="L1729" s="66"/>
      <c r="M1729" s="66"/>
      <c r="N1729" s="66"/>
      <c r="O1729" s="72"/>
      <c r="P1729" s="336">
        <f>SUM(D1729:O1729)</f>
        <v>0</v>
      </c>
      <c r="Q1729" s="317"/>
      <c r="R1729" s="388"/>
      <c r="S1729" s="389"/>
      <c r="T1729" s="314"/>
    </row>
    <row r="1730" spans="2:20" ht="18.75" customHeight="1" x14ac:dyDescent="0.2">
      <c r="B1730" s="318"/>
      <c r="C1730" s="339" t="s">
        <v>148</v>
      </c>
      <c r="D1730" s="66"/>
      <c r="E1730" s="66"/>
      <c r="F1730" s="66"/>
      <c r="G1730" s="66"/>
      <c r="H1730" s="66"/>
      <c r="I1730" s="66"/>
      <c r="J1730" s="66"/>
      <c r="K1730" s="66"/>
      <c r="L1730" s="66"/>
      <c r="M1730" s="66"/>
      <c r="N1730" s="66"/>
      <c r="O1730" s="72"/>
      <c r="P1730" s="336">
        <f>SUM(D1730:O1730)</f>
        <v>0</v>
      </c>
      <c r="Q1730" s="317"/>
      <c r="R1730" s="388"/>
      <c r="S1730" s="389"/>
      <c r="T1730" s="314"/>
    </row>
    <row r="1731" spans="2:20" ht="18.75" customHeight="1" x14ac:dyDescent="0.2">
      <c r="B1731" s="318"/>
      <c r="C1731" s="322" t="s">
        <v>149</v>
      </c>
      <c r="D1731" s="337">
        <f t="shared" ref="D1731:O1731" si="136">SUBTOTAL(9,D1729:D1730)</f>
        <v>0</v>
      </c>
      <c r="E1731" s="337">
        <f t="shared" si="136"/>
        <v>0</v>
      </c>
      <c r="F1731" s="337">
        <f t="shared" si="136"/>
        <v>0</v>
      </c>
      <c r="G1731" s="337">
        <f t="shared" si="136"/>
        <v>0</v>
      </c>
      <c r="H1731" s="337">
        <f t="shared" si="136"/>
        <v>0</v>
      </c>
      <c r="I1731" s="337">
        <f t="shared" si="136"/>
        <v>0</v>
      </c>
      <c r="J1731" s="337">
        <f t="shared" si="136"/>
        <v>0</v>
      </c>
      <c r="K1731" s="337">
        <f t="shared" si="136"/>
        <v>0</v>
      </c>
      <c r="L1731" s="337">
        <f t="shared" si="136"/>
        <v>0</v>
      </c>
      <c r="M1731" s="337">
        <f t="shared" si="136"/>
        <v>0</v>
      </c>
      <c r="N1731" s="337">
        <f t="shared" si="136"/>
        <v>0</v>
      </c>
      <c r="O1731" s="338">
        <f t="shared" si="136"/>
        <v>0</v>
      </c>
      <c r="P1731" s="336">
        <f>SUM(D1731:O1731)</f>
        <v>0</v>
      </c>
      <c r="Q1731" s="317"/>
      <c r="R1731" s="388"/>
      <c r="S1731" s="389"/>
      <c r="T1731" s="314"/>
    </row>
    <row r="1732" spans="2:20" ht="18.75" customHeight="1" x14ac:dyDescent="0.2">
      <c r="B1732" s="318"/>
      <c r="C1732" s="339" t="s">
        <v>150</v>
      </c>
      <c r="D1732" s="66"/>
      <c r="E1732" s="66"/>
      <c r="F1732" s="66"/>
      <c r="G1732" s="66"/>
      <c r="H1732" s="66"/>
      <c r="I1732" s="66"/>
      <c r="J1732" s="66"/>
      <c r="K1732" s="66"/>
      <c r="L1732" s="66"/>
      <c r="M1732" s="66"/>
      <c r="N1732" s="66"/>
      <c r="O1732" s="72"/>
      <c r="P1732" s="336">
        <f>SUM(D1732:O1732)</f>
        <v>0</v>
      </c>
      <c r="Q1732" s="317"/>
      <c r="R1732" s="388"/>
      <c r="S1732" s="389"/>
      <c r="T1732" s="314"/>
    </row>
    <row r="1733" spans="2:20" ht="18.75" customHeight="1" x14ac:dyDescent="0.2">
      <c r="B1733" s="318"/>
      <c r="C1733" s="339" t="s">
        <v>151</v>
      </c>
      <c r="D1733" s="66"/>
      <c r="E1733" s="66"/>
      <c r="F1733" s="66"/>
      <c r="G1733" s="66"/>
      <c r="H1733" s="66"/>
      <c r="I1733" s="66"/>
      <c r="J1733" s="66"/>
      <c r="K1733" s="66"/>
      <c r="L1733" s="66"/>
      <c r="M1733" s="66"/>
      <c r="N1733" s="66"/>
      <c r="O1733" s="72"/>
      <c r="P1733" s="336">
        <f>SUM(D1733:O1733)</f>
        <v>0</v>
      </c>
      <c r="Q1733" s="317"/>
      <c r="R1733" s="388"/>
      <c r="S1733" s="389"/>
      <c r="T1733" s="314"/>
    </row>
    <row r="1734" spans="2:20" ht="18.75" customHeight="1" x14ac:dyDescent="0.2">
      <c r="B1734" s="318"/>
      <c r="C1734" s="339" t="s">
        <v>152</v>
      </c>
      <c r="D1734" s="66"/>
      <c r="E1734" s="66"/>
      <c r="F1734" s="66"/>
      <c r="G1734" s="66"/>
      <c r="H1734" s="66"/>
      <c r="I1734" s="66"/>
      <c r="J1734" s="66"/>
      <c r="K1734" s="66"/>
      <c r="L1734" s="66"/>
      <c r="M1734" s="66"/>
      <c r="N1734" s="66"/>
      <c r="O1734" s="72"/>
      <c r="P1734" s="336">
        <f>SUM(D1734:O1734)</f>
        <v>0</v>
      </c>
      <c r="Q1734" s="317"/>
      <c r="R1734" s="388"/>
      <c r="S1734" s="389"/>
      <c r="T1734" s="314"/>
    </row>
    <row r="1735" spans="2:20" ht="18.75" customHeight="1" x14ac:dyDescent="0.2">
      <c r="B1735" s="318"/>
      <c r="C1735" s="339" t="s">
        <v>153</v>
      </c>
      <c r="D1735" s="66"/>
      <c r="E1735" s="66"/>
      <c r="F1735" s="66"/>
      <c r="G1735" s="66"/>
      <c r="H1735" s="66"/>
      <c r="I1735" s="66"/>
      <c r="J1735" s="66"/>
      <c r="K1735" s="66"/>
      <c r="L1735" s="66"/>
      <c r="M1735" s="66"/>
      <c r="N1735" s="66"/>
      <c r="O1735" s="72"/>
      <c r="P1735" s="336">
        <f>SUM(D1735:O1735)</f>
        <v>0</v>
      </c>
      <c r="Q1735" s="317"/>
      <c r="R1735" s="388"/>
      <c r="S1735" s="389"/>
      <c r="T1735" s="314"/>
    </row>
    <row r="1736" spans="2:20" ht="18.75" customHeight="1" x14ac:dyDescent="0.2">
      <c r="B1736" s="318"/>
      <c r="C1736" s="335" t="s">
        <v>154</v>
      </c>
      <c r="D1736" s="65"/>
      <c r="E1736" s="65"/>
      <c r="F1736" s="65"/>
      <c r="G1736" s="65"/>
      <c r="H1736" s="65"/>
      <c r="I1736" s="65"/>
      <c r="J1736" s="65"/>
      <c r="K1736" s="65"/>
      <c r="L1736" s="65"/>
      <c r="M1736" s="65"/>
      <c r="N1736" s="65"/>
      <c r="O1736" s="71"/>
      <c r="P1736" s="336">
        <f>SUM(D1736:O1736)</f>
        <v>0</v>
      </c>
      <c r="Q1736" s="317"/>
      <c r="R1736" s="388"/>
      <c r="S1736" s="389"/>
      <c r="T1736" s="314"/>
    </row>
    <row r="1737" spans="2:20" ht="18.75" customHeight="1" x14ac:dyDescent="0.2">
      <c r="B1737" s="318"/>
      <c r="C1737" s="97" t="s">
        <v>155</v>
      </c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71"/>
      <c r="P1737" s="336">
        <f>SUM(D1737:O1737)</f>
        <v>0</v>
      </c>
      <c r="Q1737" s="317"/>
      <c r="R1737" s="388"/>
      <c r="S1737" s="389"/>
      <c r="T1737" s="314"/>
    </row>
    <row r="1738" spans="2:20" ht="18.75" customHeight="1" x14ac:dyDescent="0.2">
      <c r="B1738" s="318"/>
      <c r="C1738" s="98" t="s">
        <v>156</v>
      </c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73"/>
      <c r="P1738" s="340">
        <f>SUM(D1738:O1738)</f>
        <v>0</v>
      </c>
      <c r="Q1738" s="317"/>
      <c r="R1738" s="388"/>
      <c r="S1738" s="389"/>
      <c r="T1738" s="314"/>
    </row>
    <row r="1739" spans="2:20" ht="18.75" customHeight="1" x14ac:dyDescent="0.2">
      <c r="B1739" s="318"/>
      <c r="C1739" s="341" t="s">
        <v>157</v>
      </c>
      <c r="D1739" s="342">
        <f t="shared" ref="D1739:O1739" si="137">SUBTOTAL(9,D1718:D1738)</f>
        <v>0</v>
      </c>
      <c r="E1739" s="342">
        <f t="shared" si="137"/>
        <v>0</v>
      </c>
      <c r="F1739" s="342">
        <f t="shared" si="137"/>
        <v>0</v>
      </c>
      <c r="G1739" s="342">
        <f t="shared" si="137"/>
        <v>0</v>
      </c>
      <c r="H1739" s="342">
        <f t="shared" si="137"/>
        <v>0</v>
      </c>
      <c r="I1739" s="342">
        <f t="shared" si="137"/>
        <v>0</v>
      </c>
      <c r="J1739" s="342">
        <f t="shared" si="137"/>
        <v>0</v>
      </c>
      <c r="K1739" s="342">
        <f t="shared" si="137"/>
        <v>0</v>
      </c>
      <c r="L1739" s="342">
        <f t="shared" si="137"/>
        <v>0</v>
      </c>
      <c r="M1739" s="342">
        <f t="shared" si="137"/>
        <v>0</v>
      </c>
      <c r="N1739" s="342">
        <f t="shared" si="137"/>
        <v>0</v>
      </c>
      <c r="O1739" s="343">
        <f t="shared" si="137"/>
        <v>0</v>
      </c>
      <c r="P1739" s="344">
        <f>SUM(D1739:O1739)</f>
        <v>0</v>
      </c>
      <c r="Q1739" s="317"/>
      <c r="R1739" s="150"/>
      <c r="S1739" s="151"/>
      <c r="T1739" s="314"/>
    </row>
    <row r="1740" spans="2:20" ht="6" customHeight="1" x14ac:dyDescent="0.2">
      <c r="B1740" s="318"/>
      <c r="C1740" s="317"/>
      <c r="D1740" s="317"/>
      <c r="E1740" s="317"/>
      <c r="F1740" s="317"/>
      <c r="G1740" s="317"/>
      <c r="H1740" s="317"/>
      <c r="I1740" s="317"/>
      <c r="J1740" s="317"/>
      <c r="K1740" s="317"/>
      <c r="L1740" s="317"/>
      <c r="M1740" s="317"/>
      <c r="N1740" s="317"/>
      <c r="O1740" s="317"/>
      <c r="P1740" s="317"/>
      <c r="Q1740" s="317"/>
      <c r="R1740" s="345"/>
      <c r="S1740" s="345"/>
      <c r="T1740" s="314"/>
    </row>
    <row r="1741" spans="2:20" ht="18.75" customHeight="1" x14ac:dyDescent="0.2">
      <c r="B1741" s="346"/>
      <c r="C1741" s="335" t="s">
        <v>158</v>
      </c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74"/>
      <c r="P1741" s="347">
        <f>SUM(D1741:O1741)</f>
        <v>0</v>
      </c>
      <c r="Q1741" s="317"/>
      <c r="R1741" s="388"/>
      <c r="S1741" s="389"/>
      <c r="T1741" s="314"/>
    </row>
    <row r="1742" spans="2:20" ht="18.75" customHeight="1" x14ac:dyDescent="0.2">
      <c r="B1742" s="346"/>
      <c r="C1742" s="335" t="s">
        <v>159</v>
      </c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9"/>
      <c r="O1742" s="75"/>
      <c r="P1742" s="348">
        <f>SUM(D1742:O1742)</f>
        <v>0</v>
      </c>
      <c r="Q1742" s="317"/>
      <c r="R1742" s="388"/>
      <c r="S1742" s="389"/>
      <c r="T1742" s="314"/>
    </row>
    <row r="1743" spans="2:20" s="334" customFormat="1" ht="18.75" customHeight="1" x14ac:dyDescent="0.2">
      <c r="B1743" s="328"/>
      <c r="C1743" s="317"/>
      <c r="D1743" s="317"/>
      <c r="E1743" s="317"/>
      <c r="F1743" s="317"/>
      <c r="G1743" s="317"/>
      <c r="H1743" s="317"/>
      <c r="I1743" s="317"/>
      <c r="J1743" s="317"/>
      <c r="K1743" s="317"/>
      <c r="L1743" s="317"/>
      <c r="M1743" s="317"/>
      <c r="N1743" s="349" t="s">
        <v>160</v>
      </c>
      <c r="O1743" s="349"/>
      <c r="P1743" s="350">
        <f>ROUND(IF(P1741*P1742=0,0,P1739/P1741*P1742),2)</f>
        <v>0</v>
      </c>
      <c r="Q1743" s="330"/>
      <c r="R1743" s="388"/>
      <c r="S1743" s="389"/>
      <c r="T1743" s="333"/>
    </row>
    <row r="1744" spans="2:20" ht="30" customHeight="1" x14ac:dyDescent="0.2">
      <c r="B1744" s="314"/>
      <c r="C1744" s="317"/>
      <c r="D1744" s="317"/>
      <c r="E1744" s="317"/>
      <c r="F1744" s="317"/>
      <c r="G1744" s="317"/>
      <c r="H1744" s="317"/>
      <c r="I1744" s="317"/>
      <c r="J1744" s="317"/>
      <c r="K1744" s="317"/>
      <c r="L1744" s="317"/>
      <c r="M1744" s="317"/>
      <c r="N1744" s="317"/>
      <c r="O1744" s="317"/>
      <c r="P1744" s="317"/>
      <c r="Q1744" s="317"/>
      <c r="R1744" s="317"/>
      <c r="S1744" s="317"/>
      <c r="T1744" s="314"/>
    </row>
    <row r="1745" spans="2:24" ht="18.75" customHeight="1" x14ac:dyDescent="0.2">
      <c r="B1745" s="318"/>
      <c r="C1745" s="319" t="s">
        <v>124</v>
      </c>
      <c r="D1745" s="382"/>
      <c r="E1745" s="383"/>
      <c r="F1745" s="383"/>
      <c r="G1745" s="383"/>
      <c r="H1745" s="383"/>
      <c r="I1745" s="384"/>
      <c r="J1745" s="317"/>
      <c r="K1745" s="317"/>
      <c r="L1745" s="320"/>
      <c r="M1745" s="317"/>
      <c r="N1745" s="317"/>
      <c r="O1745" s="317"/>
      <c r="P1745" s="321"/>
      <c r="Q1745" s="317"/>
      <c r="R1745" s="321"/>
      <c r="S1745" s="321"/>
      <c r="T1745" s="314"/>
    </row>
    <row r="1746" spans="2:24" ht="18.75" customHeight="1" x14ac:dyDescent="0.2">
      <c r="B1746" s="318"/>
      <c r="C1746" s="322" t="s">
        <v>125</v>
      </c>
      <c r="D1746" s="382"/>
      <c r="E1746" s="383"/>
      <c r="F1746" s="383"/>
      <c r="G1746" s="383"/>
      <c r="H1746" s="383"/>
      <c r="I1746" s="384"/>
      <c r="J1746" s="317"/>
      <c r="K1746" s="320"/>
      <c r="L1746" s="317"/>
      <c r="M1746" s="317"/>
      <c r="N1746" s="317"/>
      <c r="O1746" s="317"/>
      <c r="P1746" s="321"/>
      <c r="Q1746" s="317"/>
      <c r="R1746" s="321"/>
      <c r="S1746" s="321"/>
      <c r="T1746" s="314"/>
    </row>
    <row r="1747" spans="2:24" ht="18.75" customHeight="1" x14ac:dyDescent="0.2">
      <c r="B1747" s="318"/>
      <c r="C1747" s="322" t="s">
        <v>7</v>
      </c>
      <c r="D1747" s="382"/>
      <c r="E1747" s="383"/>
      <c r="F1747" s="383"/>
      <c r="G1747" s="383"/>
      <c r="H1747" s="383"/>
      <c r="I1747" s="384"/>
      <c r="J1747" s="317"/>
      <c r="K1747" s="317"/>
      <c r="L1747" s="320"/>
      <c r="M1747" s="317"/>
      <c r="N1747" s="317"/>
      <c r="O1747" s="317"/>
      <c r="P1747" s="321"/>
      <c r="Q1747" s="317"/>
      <c r="R1747" s="323" t="s">
        <v>126</v>
      </c>
      <c r="S1747" s="324"/>
      <c r="T1747" s="314"/>
    </row>
    <row r="1748" spans="2:24" ht="18.75" customHeight="1" x14ac:dyDescent="0.2">
      <c r="B1748" s="318"/>
      <c r="C1748" s="322" t="s">
        <v>127</v>
      </c>
      <c r="D1748" s="382"/>
      <c r="E1748" s="383"/>
      <c r="F1748" s="383"/>
      <c r="G1748" s="383"/>
      <c r="H1748" s="383"/>
      <c r="I1748" s="384"/>
      <c r="J1748" s="317"/>
      <c r="K1748" s="317"/>
      <c r="L1748" s="320"/>
      <c r="M1748" s="317"/>
      <c r="N1748" s="317"/>
      <c r="O1748" s="317"/>
      <c r="P1748" s="321"/>
      <c r="Q1748" s="317"/>
      <c r="R1748" s="325" t="s">
        <v>130</v>
      </c>
      <c r="S1748" s="63"/>
      <c r="T1748" s="314"/>
    </row>
    <row r="1749" spans="2:24" ht="18.75" customHeight="1" x14ac:dyDescent="0.2">
      <c r="B1749" s="318"/>
      <c r="C1749" s="322" t="s">
        <v>131</v>
      </c>
      <c r="D1749" s="382"/>
      <c r="E1749" s="383"/>
      <c r="F1749" s="383"/>
      <c r="G1749" s="383"/>
      <c r="H1749" s="383"/>
      <c r="I1749" s="384"/>
      <c r="J1749" s="317"/>
      <c r="K1749" s="317"/>
      <c r="L1749" s="320"/>
      <c r="M1749" s="317"/>
      <c r="N1749" s="317"/>
      <c r="O1749" s="317"/>
      <c r="P1749" s="321"/>
      <c r="Q1749" s="317"/>
      <c r="R1749" s="325" t="s">
        <v>132</v>
      </c>
      <c r="S1749" s="63"/>
      <c r="T1749" s="314"/>
    </row>
    <row r="1750" spans="2:24" ht="18.75" customHeight="1" x14ac:dyDescent="0.2">
      <c r="B1750" s="318"/>
      <c r="C1750" s="322" t="s">
        <v>122</v>
      </c>
      <c r="D1750" s="385"/>
      <c r="E1750" s="386"/>
      <c r="F1750" s="386"/>
      <c r="G1750" s="386"/>
      <c r="H1750" s="386"/>
      <c r="I1750" s="387"/>
      <c r="J1750" s="317"/>
      <c r="K1750" s="320"/>
      <c r="L1750" s="317"/>
      <c r="M1750" s="317"/>
      <c r="N1750" s="317"/>
      <c r="O1750" s="317"/>
      <c r="P1750" s="321"/>
      <c r="Q1750" s="317"/>
      <c r="R1750" s="326" t="s">
        <v>133</v>
      </c>
      <c r="S1750" s="63"/>
      <c r="T1750" s="314"/>
    </row>
    <row r="1751" spans="2:24" ht="18.75" customHeight="1" x14ac:dyDescent="0.2">
      <c r="B1751" s="327"/>
      <c r="C1751" s="322" t="s">
        <v>134</v>
      </c>
      <c r="D1751" s="379"/>
      <c r="E1751" s="380"/>
      <c r="F1751" s="380"/>
      <c r="G1751" s="380"/>
      <c r="H1751" s="380"/>
      <c r="I1751" s="381"/>
      <c r="J1751" s="317"/>
      <c r="K1751" s="320"/>
      <c r="L1751" s="317"/>
      <c r="M1751" s="317"/>
      <c r="N1751" s="317"/>
      <c r="O1751" s="317"/>
      <c r="P1751" s="321"/>
      <c r="Q1751" s="317"/>
      <c r="R1751" s="321"/>
      <c r="S1751" s="321"/>
      <c r="T1751" s="314"/>
    </row>
    <row r="1752" spans="2:24" ht="12" customHeight="1" x14ac:dyDescent="0.2">
      <c r="B1752" s="318"/>
      <c r="C1752" s="317"/>
      <c r="D1752" s="317"/>
      <c r="E1752" s="317"/>
      <c r="F1752" s="317"/>
      <c r="G1752" s="317"/>
      <c r="H1752" s="317"/>
      <c r="I1752" s="317"/>
      <c r="J1752" s="317"/>
      <c r="K1752" s="317"/>
      <c r="L1752" s="317"/>
      <c r="M1752" s="317"/>
      <c r="N1752" s="317"/>
      <c r="O1752" s="317"/>
      <c r="P1752" s="317"/>
      <c r="Q1752" s="317"/>
      <c r="R1752" s="317"/>
      <c r="S1752" s="317"/>
      <c r="T1752" s="314"/>
    </row>
    <row r="1753" spans="2:24" s="334" customFormat="1" ht="18.75" customHeight="1" x14ac:dyDescent="0.2">
      <c r="B1753" s="328"/>
      <c r="C1753" s="322" t="s">
        <v>128</v>
      </c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70"/>
      <c r="P1753" s="329" t="s">
        <v>129</v>
      </c>
      <c r="Q1753" s="330"/>
      <c r="R1753" s="331" t="s">
        <v>135</v>
      </c>
      <c r="S1753" s="332"/>
      <c r="T1753" s="333"/>
      <c r="V1753" s="315"/>
      <c r="W1753" s="315"/>
      <c r="X1753" s="315"/>
    </row>
    <row r="1754" spans="2:24" ht="6" customHeight="1" x14ac:dyDescent="0.2">
      <c r="B1754" s="318"/>
      <c r="C1754" s="317"/>
      <c r="D1754" s="317"/>
      <c r="E1754" s="317"/>
      <c r="F1754" s="317"/>
      <c r="G1754" s="317"/>
      <c r="H1754" s="317"/>
      <c r="I1754" s="317"/>
      <c r="J1754" s="317"/>
      <c r="K1754" s="317"/>
      <c r="L1754" s="317"/>
      <c r="M1754" s="317"/>
      <c r="N1754" s="317"/>
      <c r="O1754" s="317"/>
      <c r="P1754" s="317"/>
      <c r="Q1754" s="317"/>
      <c r="R1754" s="317"/>
      <c r="S1754" s="317"/>
      <c r="T1754" s="314"/>
    </row>
    <row r="1755" spans="2:24" ht="18.75" customHeight="1" x14ac:dyDescent="0.2">
      <c r="B1755" s="318"/>
      <c r="C1755" s="335" t="s">
        <v>136</v>
      </c>
      <c r="D1755" s="65"/>
      <c r="E1755" s="65"/>
      <c r="F1755" s="65"/>
      <c r="G1755" s="65"/>
      <c r="H1755" s="65"/>
      <c r="I1755" s="65"/>
      <c r="J1755" s="65"/>
      <c r="K1755" s="65"/>
      <c r="L1755" s="65"/>
      <c r="M1755" s="65"/>
      <c r="N1755" s="65"/>
      <c r="O1755" s="71"/>
      <c r="P1755" s="336">
        <f>SUM(D1755:O1755)</f>
        <v>0</v>
      </c>
      <c r="Q1755" s="317"/>
      <c r="R1755" s="388"/>
      <c r="S1755" s="389"/>
      <c r="T1755" s="314"/>
    </row>
    <row r="1756" spans="2:24" ht="18.75" customHeight="1" x14ac:dyDescent="0.2">
      <c r="B1756" s="318"/>
      <c r="C1756" s="335" t="s">
        <v>137</v>
      </c>
      <c r="D1756" s="110"/>
      <c r="E1756" s="110"/>
      <c r="F1756" s="110"/>
      <c r="G1756" s="110"/>
      <c r="H1756" s="110"/>
      <c r="I1756" s="110"/>
      <c r="J1756" s="110"/>
      <c r="K1756" s="110"/>
      <c r="L1756" s="110"/>
      <c r="M1756" s="110"/>
      <c r="N1756" s="110"/>
      <c r="O1756" s="111"/>
      <c r="P1756" s="336">
        <f>SUM(D1756:O1756)</f>
        <v>0</v>
      </c>
      <c r="Q1756" s="317"/>
      <c r="R1756" s="388"/>
      <c r="S1756" s="389"/>
      <c r="T1756" s="314"/>
    </row>
    <row r="1757" spans="2:24" ht="18.75" customHeight="1" x14ac:dyDescent="0.2">
      <c r="B1757" s="318"/>
      <c r="C1757" s="131" t="s">
        <v>138</v>
      </c>
      <c r="D1757" s="65"/>
      <c r="E1757" s="65"/>
      <c r="F1757" s="65"/>
      <c r="G1757" s="65"/>
      <c r="H1757" s="65"/>
      <c r="I1757" s="65"/>
      <c r="J1757" s="65"/>
      <c r="K1757" s="65"/>
      <c r="L1757" s="65"/>
      <c r="M1757" s="65"/>
      <c r="N1757" s="65"/>
      <c r="O1757" s="71"/>
      <c r="P1757" s="336">
        <f>SUM(D1757:O1757)</f>
        <v>0</v>
      </c>
      <c r="Q1757" s="317"/>
      <c r="R1757" s="388"/>
      <c r="S1757" s="389"/>
      <c r="T1757" s="314"/>
    </row>
    <row r="1758" spans="2:24" ht="18.75" customHeight="1" x14ac:dyDescent="0.2">
      <c r="B1758" s="318"/>
      <c r="C1758" s="92" t="s">
        <v>139</v>
      </c>
      <c r="D1758" s="65"/>
      <c r="E1758" s="65"/>
      <c r="F1758" s="65"/>
      <c r="G1758" s="65"/>
      <c r="H1758" s="65"/>
      <c r="I1758" s="65"/>
      <c r="J1758" s="65"/>
      <c r="K1758" s="65"/>
      <c r="L1758" s="65"/>
      <c r="M1758" s="65"/>
      <c r="N1758" s="65"/>
      <c r="O1758" s="71"/>
      <c r="P1758" s="336">
        <f>SUM(D1758:O1758)</f>
        <v>0</v>
      </c>
      <c r="Q1758" s="317"/>
      <c r="R1758" s="388"/>
      <c r="S1758" s="389"/>
      <c r="T1758" s="314"/>
    </row>
    <row r="1759" spans="2:24" ht="18.75" customHeight="1" x14ac:dyDescent="0.2">
      <c r="B1759" s="318"/>
      <c r="C1759" s="92" t="s">
        <v>140</v>
      </c>
      <c r="D1759" s="65"/>
      <c r="E1759" s="65"/>
      <c r="F1759" s="65"/>
      <c r="G1759" s="65"/>
      <c r="H1759" s="65"/>
      <c r="I1759" s="65"/>
      <c r="J1759" s="65"/>
      <c r="K1759" s="65"/>
      <c r="L1759" s="65"/>
      <c r="M1759" s="65"/>
      <c r="N1759" s="65"/>
      <c r="O1759" s="71"/>
      <c r="P1759" s="336">
        <f>SUM(D1759:O1759)</f>
        <v>0</v>
      </c>
      <c r="Q1759" s="317"/>
      <c r="R1759" s="388"/>
      <c r="S1759" s="389"/>
      <c r="T1759" s="314"/>
    </row>
    <row r="1760" spans="2:24" ht="18.75" customHeight="1" x14ac:dyDescent="0.2">
      <c r="B1760" s="318"/>
      <c r="C1760" s="92" t="s">
        <v>141</v>
      </c>
      <c r="D1760" s="65"/>
      <c r="E1760" s="65"/>
      <c r="F1760" s="65"/>
      <c r="G1760" s="65"/>
      <c r="H1760" s="65"/>
      <c r="I1760" s="65"/>
      <c r="J1760" s="65"/>
      <c r="K1760" s="65"/>
      <c r="L1760" s="65"/>
      <c r="M1760" s="65"/>
      <c r="N1760" s="65"/>
      <c r="O1760" s="71"/>
      <c r="P1760" s="336">
        <f>SUM(D1760:O1760)</f>
        <v>0</v>
      </c>
      <c r="Q1760" s="317"/>
      <c r="R1760" s="388"/>
      <c r="S1760" s="389"/>
      <c r="T1760" s="314"/>
    </row>
    <row r="1761" spans="2:20" ht="18.75" customHeight="1" x14ac:dyDescent="0.2">
      <c r="B1761" s="318"/>
      <c r="C1761" s="92" t="s">
        <v>142</v>
      </c>
      <c r="D1761" s="65"/>
      <c r="E1761" s="65"/>
      <c r="F1761" s="65"/>
      <c r="G1761" s="65"/>
      <c r="H1761" s="65"/>
      <c r="I1761" s="65"/>
      <c r="J1761" s="65"/>
      <c r="K1761" s="65"/>
      <c r="L1761" s="65"/>
      <c r="M1761" s="65"/>
      <c r="N1761" s="65"/>
      <c r="O1761" s="71"/>
      <c r="P1761" s="336">
        <f>SUM(D1761:O1761)</f>
        <v>0</v>
      </c>
      <c r="Q1761" s="317"/>
      <c r="R1761" s="388"/>
      <c r="S1761" s="389"/>
      <c r="T1761" s="314"/>
    </row>
    <row r="1762" spans="2:20" ht="18.75" customHeight="1" x14ac:dyDescent="0.2">
      <c r="B1762" s="318"/>
      <c r="C1762" s="92" t="s">
        <v>143</v>
      </c>
      <c r="D1762" s="65"/>
      <c r="E1762" s="65"/>
      <c r="F1762" s="65"/>
      <c r="G1762" s="65"/>
      <c r="H1762" s="65"/>
      <c r="I1762" s="65"/>
      <c r="J1762" s="65"/>
      <c r="K1762" s="65"/>
      <c r="L1762" s="65"/>
      <c r="M1762" s="65"/>
      <c r="N1762" s="65"/>
      <c r="O1762" s="71"/>
      <c r="P1762" s="336">
        <f>SUM(D1762:O1762)</f>
        <v>0</v>
      </c>
      <c r="Q1762" s="317"/>
      <c r="R1762" s="388"/>
      <c r="S1762" s="389"/>
      <c r="T1762" s="314"/>
    </row>
    <row r="1763" spans="2:20" ht="18.75" customHeight="1" x14ac:dyDescent="0.2">
      <c r="B1763" s="318"/>
      <c r="C1763" s="92" t="s">
        <v>144</v>
      </c>
      <c r="D1763" s="65"/>
      <c r="E1763" s="65"/>
      <c r="F1763" s="65"/>
      <c r="G1763" s="65"/>
      <c r="H1763" s="65"/>
      <c r="I1763" s="65"/>
      <c r="J1763" s="65"/>
      <c r="K1763" s="65"/>
      <c r="L1763" s="65"/>
      <c r="M1763" s="65"/>
      <c r="N1763" s="65"/>
      <c r="O1763" s="71"/>
      <c r="P1763" s="336">
        <f>SUM(D1763:O1763)</f>
        <v>0</v>
      </c>
      <c r="Q1763" s="317"/>
      <c r="R1763" s="388"/>
      <c r="S1763" s="389"/>
      <c r="T1763" s="314"/>
    </row>
    <row r="1764" spans="2:20" ht="18.75" customHeight="1" x14ac:dyDescent="0.2">
      <c r="B1764" s="318"/>
      <c r="C1764" s="92" t="s">
        <v>145</v>
      </c>
      <c r="D1764" s="65"/>
      <c r="E1764" s="65"/>
      <c r="F1764" s="65"/>
      <c r="G1764" s="65"/>
      <c r="H1764" s="65"/>
      <c r="I1764" s="65"/>
      <c r="J1764" s="65"/>
      <c r="K1764" s="65"/>
      <c r="L1764" s="65"/>
      <c r="M1764" s="65"/>
      <c r="N1764" s="65"/>
      <c r="O1764" s="71"/>
      <c r="P1764" s="336">
        <f>SUM(D1764:O1764)</f>
        <v>0</v>
      </c>
      <c r="Q1764" s="317"/>
      <c r="R1764" s="388"/>
      <c r="S1764" s="389"/>
      <c r="T1764" s="314"/>
    </row>
    <row r="1765" spans="2:20" ht="18.75" customHeight="1" x14ac:dyDescent="0.2">
      <c r="B1765" s="318"/>
      <c r="C1765" s="322" t="s">
        <v>146</v>
      </c>
      <c r="D1765" s="337">
        <f t="shared" ref="D1765:O1765" si="138">SUBTOTAL(9,D1755:D1764)</f>
        <v>0</v>
      </c>
      <c r="E1765" s="337">
        <f t="shared" si="138"/>
        <v>0</v>
      </c>
      <c r="F1765" s="337">
        <f t="shared" si="138"/>
        <v>0</v>
      </c>
      <c r="G1765" s="337">
        <f t="shared" si="138"/>
        <v>0</v>
      </c>
      <c r="H1765" s="337">
        <f t="shared" si="138"/>
        <v>0</v>
      </c>
      <c r="I1765" s="337">
        <f t="shared" si="138"/>
        <v>0</v>
      </c>
      <c r="J1765" s="337">
        <f t="shared" si="138"/>
        <v>0</v>
      </c>
      <c r="K1765" s="337">
        <f t="shared" si="138"/>
        <v>0</v>
      </c>
      <c r="L1765" s="337">
        <f t="shared" si="138"/>
        <v>0</v>
      </c>
      <c r="M1765" s="337">
        <f t="shared" si="138"/>
        <v>0</v>
      </c>
      <c r="N1765" s="337">
        <f t="shared" si="138"/>
        <v>0</v>
      </c>
      <c r="O1765" s="338">
        <f t="shared" si="138"/>
        <v>0</v>
      </c>
      <c r="P1765" s="336">
        <f>SUM(D1765:O1765)</f>
        <v>0</v>
      </c>
      <c r="Q1765" s="317"/>
      <c r="R1765" s="388"/>
      <c r="S1765" s="389"/>
      <c r="T1765" s="314"/>
    </row>
    <row r="1766" spans="2:20" ht="18.75" customHeight="1" x14ac:dyDescent="0.2">
      <c r="B1766" s="318"/>
      <c r="C1766" s="339" t="s">
        <v>147</v>
      </c>
      <c r="D1766" s="66"/>
      <c r="E1766" s="66"/>
      <c r="F1766" s="66"/>
      <c r="G1766" s="66"/>
      <c r="H1766" s="66"/>
      <c r="I1766" s="66"/>
      <c r="J1766" s="66"/>
      <c r="K1766" s="66"/>
      <c r="L1766" s="66"/>
      <c r="M1766" s="66"/>
      <c r="N1766" s="66"/>
      <c r="O1766" s="72"/>
      <c r="P1766" s="336">
        <f>SUM(D1766:O1766)</f>
        <v>0</v>
      </c>
      <c r="Q1766" s="317"/>
      <c r="R1766" s="388"/>
      <c r="S1766" s="389"/>
      <c r="T1766" s="314"/>
    </row>
    <row r="1767" spans="2:20" ht="18.75" customHeight="1" x14ac:dyDescent="0.2">
      <c r="B1767" s="318"/>
      <c r="C1767" s="339" t="s">
        <v>148</v>
      </c>
      <c r="D1767" s="66"/>
      <c r="E1767" s="66"/>
      <c r="F1767" s="66"/>
      <c r="G1767" s="66"/>
      <c r="H1767" s="66"/>
      <c r="I1767" s="66"/>
      <c r="J1767" s="66"/>
      <c r="K1767" s="66"/>
      <c r="L1767" s="66"/>
      <c r="M1767" s="66"/>
      <c r="N1767" s="66"/>
      <c r="O1767" s="72"/>
      <c r="P1767" s="336">
        <f>SUM(D1767:O1767)</f>
        <v>0</v>
      </c>
      <c r="Q1767" s="317"/>
      <c r="R1767" s="388"/>
      <c r="S1767" s="389"/>
      <c r="T1767" s="314"/>
    </row>
    <row r="1768" spans="2:20" ht="18.75" customHeight="1" x14ac:dyDescent="0.2">
      <c r="B1768" s="318"/>
      <c r="C1768" s="322" t="s">
        <v>149</v>
      </c>
      <c r="D1768" s="337">
        <f t="shared" ref="D1768:O1768" si="139">SUBTOTAL(9,D1766:D1767)</f>
        <v>0</v>
      </c>
      <c r="E1768" s="337">
        <f t="shared" si="139"/>
        <v>0</v>
      </c>
      <c r="F1768" s="337">
        <f t="shared" si="139"/>
        <v>0</v>
      </c>
      <c r="G1768" s="337">
        <f t="shared" si="139"/>
        <v>0</v>
      </c>
      <c r="H1768" s="337">
        <f t="shared" si="139"/>
        <v>0</v>
      </c>
      <c r="I1768" s="337">
        <f t="shared" si="139"/>
        <v>0</v>
      </c>
      <c r="J1768" s="337">
        <f t="shared" si="139"/>
        <v>0</v>
      </c>
      <c r="K1768" s="337">
        <f t="shared" si="139"/>
        <v>0</v>
      </c>
      <c r="L1768" s="337">
        <f t="shared" si="139"/>
        <v>0</v>
      </c>
      <c r="M1768" s="337">
        <f t="shared" si="139"/>
        <v>0</v>
      </c>
      <c r="N1768" s="337">
        <f t="shared" si="139"/>
        <v>0</v>
      </c>
      <c r="O1768" s="338">
        <f t="shared" si="139"/>
        <v>0</v>
      </c>
      <c r="P1768" s="336">
        <f>SUM(D1768:O1768)</f>
        <v>0</v>
      </c>
      <c r="Q1768" s="317"/>
      <c r="R1768" s="388"/>
      <c r="S1768" s="389"/>
      <c r="T1768" s="314"/>
    </row>
    <row r="1769" spans="2:20" ht="18.75" customHeight="1" x14ac:dyDescent="0.2">
      <c r="B1769" s="318"/>
      <c r="C1769" s="339" t="s">
        <v>150</v>
      </c>
      <c r="D1769" s="66"/>
      <c r="E1769" s="66"/>
      <c r="F1769" s="66"/>
      <c r="G1769" s="66"/>
      <c r="H1769" s="66"/>
      <c r="I1769" s="66"/>
      <c r="J1769" s="66"/>
      <c r="K1769" s="66"/>
      <c r="L1769" s="66"/>
      <c r="M1769" s="66"/>
      <c r="N1769" s="66"/>
      <c r="O1769" s="72"/>
      <c r="P1769" s="336">
        <f>SUM(D1769:O1769)</f>
        <v>0</v>
      </c>
      <c r="Q1769" s="317"/>
      <c r="R1769" s="388"/>
      <c r="S1769" s="389"/>
      <c r="T1769" s="314"/>
    </row>
    <row r="1770" spans="2:20" ht="18.75" customHeight="1" x14ac:dyDescent="0.2">
      <c r="B1770" s="318"/>
      <c r="C1770" s="339" t="s">
        <v>151</v>
      </c>
      <c r="D1770" s="66"/>
      <c r="E1770" s="66"/>
      <c r="F1770" s="66"/>
      <c r="G1770" s="66"/>
      <c r="H1770" s="66"/>
      <c r="I1770" s="66"/>
      <c r="J1770" s="66"/>
      <c r="K1770" s="66"/>
      <c r="L1770" s="66"/>
      <c r="M1770" s="66"/>
      <c r="N1770" s="66"/>
      <c r="O1770" s="72"/>
      <c r="P1770" s="336">
        <f>SUM(D1770:O1770)</f>
        <v>0</v>
      </c>
      <c r="Q1770" s="317"/>
      <c r="R1770" s="388"/>
      <c r="S1770" s="389"/>
      <c r="T1770" s="314"/>
    </row>
    <row r="1771" spans="2:20" ht="18.75" customHeight="1" x14ac:dyDescent="0.2">
      <c r="B1771" s="318"/>
      <c r="C1771" s="339" t="s">
        <v>152</v>
      </c>
      <c r="D1771" s="66"/>
      <c r="E1771" s="66"/>
      <c r="F1771" s="66"/>
      <c r="G1771" s="66"/>
      <c r="H1771" s="66"/>
      <c r="I1771" s="66"/>
      <c r="J1771" s="66"/>
      <c r="K1771" s="66"/>
      <c r="L1771" s="66"/>
      <c r="M1771" s="66"/>
      <c r="N1771" s="66"/>
      <c r="O1771" s="72"/>
      <c r="P1771" s="336">
        <f>SUM(D1771:O1771)</f>
        <v>0</v>
      </c>
      <c r="Q1771" s="317"/>
      <c r="R1771" s="388"/>
      <c r="S1771" s="389"/>
      <c r="T1771" s="314"/>
    </row>
    <row r="1772" spans="2:20" ht="18.75" customHeight="1" x14ac:dyDescent="0.2">
      <c r="B1772" s="318"/>
      <c r="C1772" s="339" t="s">
        <v>153</v>
      </c>
      <c r="D1772" s="66"/>
      <c r="E1772" s="66"/>
      <c r="F1772" s="66"/>
      <c r="G1772" s="66"/>
      <c r="H1772" s="66"/>
      <c r="I1772" s="66"/>
      <c r="J1772" s="66"/>
      <c r="K1772" s="66"/>
      <c r="L1772" s="66"/>
      <c r="M1772" s="66"/>
      <c r="N1772" s="66"/>
      <c r="O1772" s="72"/>
      <c r="P1772" s="336">
        <f>SUM(D1772:O1772)</f>
        <v>0</v>
      </c>
      <c r="Q1772" s="317"/>
      <c r="R1772" s="388"/>
      <c r="S1772" s="389"/>
      <c r="T1772" s="314"/>
    </row>
    <row r="1773" spans="2:20" ht="18.75" customHeight="1" x14ac:dyDescent="0.2">
      <c r="B1773" s="318"/>
      <c r="C1773" s="335" t="s">
        <v>154</v>
      </c>
      <c r="D1773" s="65"/>
      <c r="E1773" s="65"/>
      <c r="F1773" s="65"/>
      <c r="G1773" s="65"/>
      <c r="H1773" s="65"/>
      <c r="I1773" s="65"/>
      <c r="J1773" s="65"/>
      <c r="K1773" s="65"/>
      <c r="L1773" s="65"/>
      <c r="M1773" s="65"/>
      <c r="N1773" s="65"/>
      <c r="O1773" s="71"/>
      <c r="P1773" s="336">
        <f>SUM(D1773:O1773)</f>
        <v>0</v>
      </c>
      <c r="Q1773" s="317"/>
      <c r="R1773" s="388"/>
      <c r="S1773" s="389"/>
      <c r="T1773" s="314"/>
    </row>
    <row r="1774" spans="2:20" ht="18.75" customHeight="1" x14ac:dyDescent="0.2">
      <c r="B1774" s="318"/>
      <c r="C1774" s="97" t="s">
        <v>155</v>
      </c>
      <c r="D1774" s="65"/>
      <c r="E1774" s="65"/>
      <c r="F1774" s="65"/>
      <c r="G1774" s="65"/>
      <c r="H1774" s="65"/>
      <c r="I1774" s="65"/>
      <c r="J1774" s="65"/>
      <c r="K1774" s="65"/>
      <c r="L1774" s="65"/>
      <c r="M1774" s="65"/>
      <c r="N1774" s="65"/>
      <c r="O1774" s="71"/>
      <c r="P1774" s="336">
        <f>SUM(D1774:O1774)</f>
        <v>0</v>
      </c>
      <c r="Q1774" s="317"/>
      <c r="R1774" s="388"/>
      <c r="S1774" s="389"/>
      <c r="T1774" s="314"/>
    </row>
    <row r="1775" spans="2:20" ht="18.75" customHeight="1" x14ac:dyDescent="0.2">
      <c r="B1775" s="318"/>
      <c r="C1775" s="98" t="s">
        <v>156</v>
      </c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73"/>
      <c r="P1775" s="340">
        <f>SUM(D1775:O1775)</f>
        <v>0</v>
      </c>
      <c r="Q1775" s="317"/>
      <c r="R1775" s="388"/>
      <c r="S1775" s="389"/>
      <c r="T1775" s="314"/>
    </row>
    <row r="1776" spans="2:20" ht="18.75" customHeight="1" x14ac:dyDescent="0.2">
      <c r="B1776" s="318"/>
      <c r="C1776" s="341" t="s">
        <v>157</v>
      </c>
      <c r="D1776" s="342">
        <f t="shared" ref="D1776:O1776" si="140">SUBTOTAL(9,D1755:D1775)</f>
        <v>0</v>
      </c>
      <c r="E1776" s="342">
        <f t="shared" si="140"/>
        <v>0</v>
      </c>
      <c r="F1776" s="342">
        <f t="shared" si="140"/>
        <v>0</v>
      </c>
      <c r="G1776" s="342">
        <f t="shared" si="140"/>
        <v>0</v>
      </c>
      <c r="H1776" s="342">
        <f t="shared" si="140"/>
        <v>0</v>
      </c>
      <c r="I1776" s="342">
        <f t="shared" si="140"/>
        <v>0</v>
      </c>
      <c r="J1776" s="342">
        <f t="shared" si="140"/>
        <v>0</v>
      </c>
      <c r="K1776" s="342">
        <f t="shared" si="140"/>
        <v>0</v>
      </c>
      <c r="L1776" s="342">
        <f t="shared" si="140"/>
        <v>0</v>
      </c>
      <c r="M1776" s="342">
        <f t="shared" si="140"/>
        <v>0</v>
      </c>
      <c r="N1776" s="342">
        <f t="shared" si="140"/>
        <v>0</v>
      </c>
      <c r="O1776" s="343">
        <f t="shared" si="140"/>
        <v>0</v>
      </c>
      <c r="P1776" s="344">
        <f>SUM(D1776:O1776)</f>
        <v>0</v>
      </c>
      <c r="Q1776" s="317"/>
      <c r="R1776" s="150"/>
      <c r="S1776" s="151"/>
      <c r="T1776" s="314"/>
    </row>
    <row r="1777" spans="2:24" ht="6" customHeight="1" x14ac:dyDescent="0.2">
      <c r="B1777" s="318"/>
      <c r="C1777" s="317"/>
      <c r="D1777" s="317"/>
      <c r="E1777" s="317"/>
      <c r="F1777" s="317"/>
      <c r="G1777" s="317"/>
      <c r="H1777" s="317"/>
      <c r="I1777" s="317"/>
      <c r="J1777" s="317"/>
      <c r="K1777" s="317"/>
      <c r="L1777" s="317"/>
      <c r="M1777" s="317"/>
      <c r="N1777" s="317"/>
      <c r="O1777" s="317"/>
      <c r="P1777" s="317"/>
      <c r="Q1777" s="317"/>
      <c r="R1777" s="345"/>
      <c r="S1777" s="345"/>
      <c r="T1777" s="314"/>
    </row>
    <row r="1778" spans="2:24" ht="18.75" customHeight="1" x14ac:dyDescent="0.2">
      <c r="B1778" s="346"/>
      <c r="C1778" s="335" t="s">
        <v>158</v>
      </c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74"/>
      <c r="P1778" s="347">
        <f>SUM(D1778:O1778)</f>
        <v>0</v>
      </c>
      <c r="Q1778" s="317"/>
      <c r="R1778" s="388"/>
      <c r="S1778" s="389"/>
      <c r="T1778" s="314"/>
    </row>
    <row r="1779" spans="2:24" ht="18.75" customHeight="1" x14ac:dyDescent="0.2">
      <c r="B1779" s="346"/>
      <c r="C1779" s="335" t="s">
        <v>159</v>
      </c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9"/>
      <c r="O1779" s="75"/>
      <c r="P1779" s="348">
        <f>SUM(D1779:O1779)</f>
        <v>0</v>
      </c>
      <c r="Q1779" s="317"/>
      <c r="R1779" s="388"/>
      <c r="S1779" s="389"/>
      <c r="T1779" s="314"/>
    </row>
    <row r="1780" spans="2:24" s="334" customFormat="1" ht="18.75" customHeight="1" x14ac:dyDescent="0.2">
      <c r="B1780" s="328"/>
      <c r="C1780" s="317"/>
      <c r="D1780" s="317"/>
      <c r="E1780" s="317"/>
      <c r="F1780" s="317"/>
      <c r="G1780" s="317"/>
      <c r="H1780" s="317"/>
      <c r="I1780" s="317"/>
      <c r="J1780" s="317"/>
      <c r="K1780" s="317"/>
      <c r="L1780" s="317"/>
      <c r="M1780" s="317"/>
      <c r="N1780" s="349" t="s">
        <v>160</v>
      </c>
      <c r="O1780" s="349"/>
      <c r="P1780" s="350">
        <f>ROUND(IF(P1778*P1779=0,0,P1776/P1778*P1779),2)</f>
        <v>0</v>
      </c>
      <c r="Q1780" s="330"/>
      <c r="R1780" s="388"/>
      <c r="S1780" s="389"/>
      <c r="T1780" s="333"/>
    </row>
    <row r="1781" spans="2:24" ht="30" customHeight="1" x14ac:dyDescent="0.2">
      <c r="B1781" s="314"/>
      <c r="C1781" s="317"/>
      <c r="D1781" s="317"/>
      <c r="E1781" s="317"/>
      <c r="F1781" s="317"/>
      <c r="G1781" s="317"/>
      <c r="H1781" s="317"/>
      <c r="I1781" s="317"/>
      <c r="J1781" s="317"/>
      <c r="K1781" s="317"/>
      <c r="L1781" s="317"/>
      <c r="M1781" s="317"/>
      <c r="N1781" s="317"/>
      <c r="O1781" s="317"/>
      <c r="P1781" s="317"/>
      <c r="Q1781" s="317"/>
      <c r="R1781" s="317"/>
      <c r="S1781" s="317"/>
      <c r="T1781" s="314"/>
    </row>
    <row r="1782" spans="2:24" ht="18.75" customHeight="1" x14ac:dyDescent="0.2">
      <c r="B1782" s="318"/>
      <c r="C1782" s="319" t="s">
        <v>124</v>
      </c>
      <c r="D1782" s="382"/>
      <c r="E1782" s="383"/>
      <c r="F1782" s="383"/>
      <c r="G1782" s="383"/>
      <c r="H1782" s="383"/>
      <c r="I1782" s="384"/>
      <c r="J1782" s="317"/>
      <c r="K1782" s="317"/>
      <c r="L1782" s="320"/>
      <c r="M1782" s="317"/>
      <c r="N1782" s="317"/>
      <c r="O1782" s="317"/>
      <c r="P1782" s="321"/>
      <c r="Q1782" s="317"/>
      <c r="R1782" s="321"/>
      <c r="S1782" s="321"/>
      <c r="T1782" s="314"/>
    </row>
    <row r="1783" spans="2:24" ht="18.75" customHeight="1" x14ac:dyDescent="0.2">
      <c r="B1783" s="318"/>
      <c r="C1783" s="322" t="s">
        <v>125</v>
      </c>
      <c r="D1783" s="382"/>
      <c r="E1783" s="383"/>
      <c r="F1783" s="383"/>
      <c r="G1783" s="383"/>
      <c r="H1783" s="383"/>
      <c r="I1783" s="384"/>
      <c r="J1783" s="317"/>
      <c r="K1783" s="320"/>
      <c r="L1783" s="317"/>
      <c r="M1783" s="317"/>
      <c r="N1783" s="317"/>
      <c r="O1783" s="317"/>
      <c r="P1783" s="321"/>
      <c r="Q1783" s="317"/>
      <c r="R1783" s="321"/>
      <c r="S1783" s="321"/>
      <c r="T1783" s="314"/>
    </row>
    <row r="1784" spans="2:24" ht="18.75" customHeight="1" x14ac:dyDescent="0.2">
      <c r="B1784" s="318"/>
      <c r="C1784" s="322" t="s">
        <v>7</v>
      </c>
      <c r="D1784" s="382"/>
      <c r="E1784" s="383"/>
      <c r="F1784" s="383"/>
      <c r="G1784" s="383"/>
      <c r="H1784" s="383"/>
      <c r="I1784" s="384"/>
      <c r="J1784" s="317"/>
      <c r="K1784" s="317"/>
      <c r="L1784" s="320"/>
      <c r="M1784" s="317"/>
      <c r="N1784" s="317"/>
      <c r="O1784" s="317"/>
      <c r="P1784" s="321"/>
      <c r="Q1784" s="317"/>
      <c r="R1784" s="323" t="s">
        <v>126</v>
      </c>
      <c r="S1784" s="324"/>
      <c r="T1784" s="314"/>
    </row>
    <row r="1785" spans="2:24" ht="18.75" customHeight="1" x14ac:dyDescent="0.2">
      <c r="B1785" s="318"/>
      <c r="C1785" s="322" t="s">
        <v>127</v>
      </c>
      <c r="D1785" s="382"/>
      <c r="E1785" s="383"/>
      <c r="F1785" s="383"/>
      <c r="G1785" s="383"/>
      <c r="H1785" s="383"/>
      <c r="I1785" s="384"/>
      <c r="J1785" s="317"/>
      <c r="K1785" s="317"/>
      <c r="L1785" s="320"/>
      <c r="M1785" s="317"/>
      <c r="N1785" s="317"/>
      <c r="O1785" s="317"/>
      <c r="P1785" s="321"/>
      <c r="Q1785" s="317"/>
      <c r="R1785" s="325" t="s">
        <v>130</v>
      </c>
      <c r="S1785" s="63"/>
      <c r="T1785" s="314"/>
    </row>
    <row r="1786" spans="2:24" ht="18.75" customHeight="1" x14ac:dyDescent="0.2">
      <c r="B1786" s="318"/>
      <c r="C1786" s="322" t="s">
        <v>131</v>
      </c>
      <c r="D1786" s="382"/>
      <c r="E1786" s="383"/>
      <c r="F1786" s="383"/>
      <c r="G1786" s="383"/>
      <c r="H1786" s="383"/>
      <c r="I1786" s="384"/>
      <c r="J1786" s="317"/>
      <c r="K1786" s="317"/>
      <c r="L1786" s="320"/>
      <c r="M1786" s="317"/>
      <c r="N1786" s="317"/>
      <c r="O1786" s="317"/>
      <c r="P1786" s="321"/>
      <c r="Q1786" s="317"/>
      <c r="R1786" s="325" t="s">
        <v>132</v>
      </c>
      <c r="S1786" s="63"/>
      <c r="T1786" s="314"/>
    </row>
    <row r="1787" spans="2:24" ht="18.75" customHeight="1" x14ac:dyDescent="0.2">
      <c r="B1787" s="318"/>
      <c r="C1787" s="322" t="s">
        <v>122</v>
      </c>
      <c r="D1787" s="385"/>
      <c r="E1787" s="386"/>
      <c r="F1787" s="386"/>
      <c r="G1787" s="386"/>
      <c r="H1787" s="386"/>
      <c r="I1787" s="387"/>
      <c r="J1787" s="317"/>
      <c r="K1787" s="320"/>
      <c r="L1787" s="317"/>
      <c r="M1787" s="317"/>
      <c r="N1787" s="317"/>
      <c r="O1787" s="317"/>
      <c r="P1787" s="321"/>
      <c r="Q1787" s="317"/>
      <c r="R1787" s="326" t="s">
        <v>133</v>
      </c>
      <c r="S1787" s="63"/>
      <c r="T1787" s="314"/>
    </row>
    <row r="1788" spans="2:24" ht="18.75" customHeight="1" x14ac:dyDescent="0.2">
      <c r="B1788" s="327"/>
      <c r="C1788" s="322" t="s">
        <v>134</v>
      </c>
      <c r="D1788" s="379"/>
      <c r="E1788" s="380"/>
      <c r="F1788" s="380"/>
      <c r="G1788" s="380"/>
      <c r="H1788" s="380"/>
      <c r="I1788" s="381"/>
      <c r="J1788" s="317"/>
      <c r="K1788" s="320"/>
      <c r="L1788" s="317"/>
      <c r="M1788" s="317"/>
      <c r="N1788" s="317"/>
      <c r="O1788" s="317"/>
      <c r="P1788" s="321"/>
      <c r="Q1788" s="317"/>
      <c r="R1788" s="321"/>
      <c r="S1788" s="321"/>
      <c r="T1788" s="314"/>
    </row>
    <row r="1789" spans="2:24" ht="12" customHeight="1" x14ac:dyDescent="0.2">
      <c r="B1789" s="318"/>
      <c r="C1789" s="317"/>
      <c r="D1789" s="317"/>
      <c r="E1789" s="317"/>
      <c r="F1789" s="317"/>
      <c r="G1789" s="317"/>
      <c r="H1789" s="317"/>
      <c r="I1789" s="317"/>
      <c r="J1789" s="317"/>
      <c r="K1789" s="317"/>
      <c r="L1789" s="317"/>
      <c r="M1789" s="317"/>
      <c r="N1789" s="317"/>
      <c r="O1789" s="317"/>
      <c r="P1789" s="317"/>
      <c r="Q1789" s="317"/>
      <c r="R1789" s="317"/>
      <c r="S1789" s="317"/>
      <c r="T1789" s="314"/>
    </row>
    <row r="1790" spans="2:24" s="334" customFormat="1" ht="18.75" customHeight="1" x14ac:dyDescent="0.2">
      <c r="B1790" s="328"/>
      <c r="C1790" s="322" t="s">
        <v>128</v>
      </c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70"/>
      <c r="P1790" s="329" t="s">
        <v>129</v>
      </c>
      <c r="Q1790" s="330"/>
      <c r="R1790" s="331" t="s">
        <v>135</v>
      </c>
      <c r="S1790" s="332"/>
      <c r="T1790" s="333"/>
      <c r="V1790" s="315"/>
      <c r="W1790" s="315"/>
      <c r="X1790" s="315"/>
    </row>
    <row r="1791" spans="2:24" ht="6" customHeight="1" x14ac:dyDescent="0.2">
      <c r="B1791" s="318"/>
      <c r="C1791" s="317"/>
      <c r="D1791" s="317"/>
      <c r="E1791" s="317"/>
      <c r="F1791" s="317"/>
      <c r="G1791" s="317"/>
      <c r="H1791" s="317"/>
      <c r="I1791" s="317"/>
      <c r="J1791" s="317"/>
      <c r="K1791" s="317"/>
      <c r="L1791" s="317"/>
      <c r="M1791" s="317"/>
      <c r="N1791" s="317"/>
      <c r="O1791" s="317"/>
      <c r="P1791" s="317"/>
      <c r="Q1791" s="317"/>
      <c r="R1791" s="317"/>
      <c r="S1791" s="317"/>
      <c r="T1791" s="314"/>
    </row>
    <row r="1792" spans="2:24" ht="18.75" customHeight="1" x14ac:dyDescent="0.2">
      <c r="B1792" s="318"/>
      <c r="C1792" s="335" t="s">
        <v>136</v>
      </c>
      <c r="D1792" s="65"/>
      <c r="E1792" s="65"/>
      <c r="F1792" s="65"/>
      <c r="G1792" s="65"/>
      <c r="H1792" s="65"/>
      <c r="I1792" s="65"/>
      <c r="J1792" s="65"/>
      <c r="K1792" s="65"/>
      <c r="L1792" s="65"/>
      <c r="M1792" s="65"/>
      <c r="N1792" s="65"/>
      <c r="O1792" s="71"/>
      <c r="P1792" s="336">
        <f>SUM(D1792:O1792)</f>
        <v>0</v>
      </c>
      <c r="Q1792" s="317"/>
      <c r="R1792" s="388"/>
      <c r="S1792" s="389"/>
      <c r="T1792" s="314"/>
    </row>
    <row r="1793" spans="2:20" ht="18.75" customHeight="1" x14ac:dyDescent="0.2">
      <c r="B1793" s="318"/>
      <c r="C1793" s="335" t="s">
        <v>137</v>
      </c>
      <c r="D1793" s="110"/>
      <c r="E1793" s="110"/>
      <c r="F1793" s="110"/>
      <c r="G1793" s="110"/>
      <c r="H1793" s="110"/>
      <c r="I1793" s="110"/>
      <c r="J1793" s="110"/>
      <c r="K1793" s="110"/>
      <c r="L1793" s="110"/>
      <c r="M1793" s="110"/>
      <c r="N1793" s="110"/>
      <c r="O1793" s="111"/>
      <c r="P1793" s="336">
        <f>SUM(D1793:O1793)</f>
        <v>0</v>
      </c>
      <c r="Q1793" s="317"/>
      <c r="R1793" s="388"/>
      <c r="S1793" s="389"/>
      <c r="T1793" s="314"/>
    </row>
    <row r="1794" spans="2:20" ht="18.75" customHeight="1" x14ac:dyDescent="0.2">
      <c r="B1794" s="318"/>
      <c r="C1794" s="131" t="s">
        <v>138</v>
      </c>
      <c r="D1794" s="65"/>
      <c r="E1794" s="65"/>
      <c r="F1794" s="65"/>
      <c r="G1794" s="65"/>
      <c r="H1794" s="65"/>
      <c r="I1794" s="65"/>
      <c r="J1794" s="65"/>
      <c r="K1794" s="65"/>
      <c r="L1794" s="65"/>
      <c r="M1794" s="65"/>
      <c r="N1794" s="65"/>
      <c r="O1794" s="71"/>
      <c r="P1794" s="336">
        <f>SUM(D1794:O1794)</f>
        <v>0</v>
      </c>
      <c r="Q1794" s="317"/>
      <c r="R1794" s="388"/>
      <c r="S1794" s="389"/>
      <c r="T1794" s="314"/>
    </row>
    <row r="1795" spans="2:20" ht="18.75" customHeight="1" x14ac:dyDescent="0.2">
      <c r="B1795" s="318"/>
      <c r="C1795" s="92" t="s">
        <v>139</v>
      </c>
      <c r="D1795" s="65"/>
      <c r="E1795" s="65"/>
      <c r="F1795" s="65"/>
      <c r="G1795" s="65"/>
      <c r="H1795" s="65"/>
      <c r="I1795" s="65"/>
      <c r="J1795" s="65"/>
      <c r="K1795" s="65"/>
      <c r="L1795" s="65"/>
      <c r="M1795" s="65"/>
      <c r="N1795" s="65"/>
      <c r="O1795" s="71"/>
      <c r="P1795" s="336">
        <f>SUM(D1795:O1795)</f>
        <v>0</v>
      </c>
      <c r="Q1795" s="317"/>
      <c r="R1795" s="388"/>
      <c r="S1795" s="389"/>
      <c r="T1795" s="314"/>
    </row>
    <row r="1796" spans="2:20" ht="18.75" customHeight="1" x14ac:dyDescent="0.2">
      <c r="B1796" s="318"/>
      <c r="C1796" s="92" t="s">
        <v>140</v>
      </c>
      <c r="D1796" s="65"/>
      <c r="E1796" s="65"/>
      <c r="F1796" s="65"/>
      <c r="G1796" s="65"/>
      <c r="H1796" s="65"/>
      <c r="I1796" s="65"/>
      <c r="J1796" s="65"/>
      <c r="K1796" s="65"/>
      <c r="L1796" s="65"/>
      <c r="M1796" s="65"/>
      <c r="N1796" s="65"/>
      <c r="O1796" s="71"/>
      <c r="P1796" s="336">
        <f>SUM(D1796:O1796)</f>
        <v>0</v>
      </c>
      <c r="Q1796" s="317"/>
      <c r="R1796" s="388"/>
      <c r="S1796" s="389"/>
      <c r="T1796" s="314"/>
    </row>
    <row r="1797" spans="2:20" ht="18.75" customHeight="1" x14ac:dyDescent="0.2">
      <c r="B1797" s="318"/>
      <c r="C1797" s="92" t="s">
        <v>141</v>
      </c>
      <c r="D1797" s="65"/>
      <c r="E1797" s="65"/>
      <c r="F1797" s="65"/>
      <c r="G1797" s="65"/>
      <c r="H1797" s="65"/>
      <c r="I1797" s="65"/>
      <c r="J1797" s="65"/>
      <c r="K1797" s="65"/>
      <c r="L1797" s="65"/>
      <c r="M1797" s="65"/>
      <c r="N1797" s="65"/>
      <c r="O1797" s="71"/>
      <c r="P1797" s="336">
        <f>SUM(D1797:O1797)</f>
        <v>0</v>
      </c>
      <c r="Q1797" s="317"/>
      <c r="R1797" s="388"/>
      <c r="S1797" s="389"/>
      <c r="T1797" s="314"/>
    </row>
    <row r="1798" spans="2:20" ht="18.75" customHeight="1" x14ac:dyDescent="0.2">
      <c r="B1798" s="318"/>
      <c r="C1798" s="92" t="s">
        <v>142</v>
      </c>
      <c r="D1798" s="65"/>
      <c r="E1798" s="65"/>
      <c r="F1798" s="65"/>
      <c r="G1798" s="65"/>
      <c r="H1798" s="65"/>
      <c r="I1798" s="65"/>
      <c r="J1798" s="65"/>
      <c r="K1798" s="65"/>
      <c r="L1798" s="65"/>
      <c r="M1798" s="65"/>
      <c r="N1798" s="65"/>
      <c r="O1798" s="71"/>
      <c r="P1798" s="336">
        <f>SUM(D1798:O1798)</f>
        <v>0</v>
      </c>
      <c r="Q1798" s="317"/>
      <c r="R1798" s="388"/>
      <c r="S1798" s="389"/>
      <c r="T1798" s="314"/>
    </row>
    <row r="1799" spans="2:20" ht="18.75" customHeight="1" x14ac:dyDescent="0.2">
      <c r="B1799" s="318"/>
      <c r="C1799" s="92" t="s">
        <v>143</v>
      </c>
      <c r="D1799" s="65"/>
      <c r="E1799" s="65"/>
      <c r="F1799" s="65"/>
      <c r="G1799" s="65"/>
      <c r="H1799" s="65"/>
      <c r="I1799" s="65"/>
      <c r="J1799" s="65"/>
      <c r="K1799" s="65"/>
      <c r="L1799" s="65"/>
      <c r="M1799" s="65"/>
      <c r="N1799" s="65"/>
      <c r="O1799" s="71"/>
      <c r="P1799" s="336">
        <f>SUM(D1799:O1799)</f>
        <v>0</v>
      </c>
      <c r="Q1799" s="317"/>
      <c r="R1799" s="388"/>
      <c r="S1799" s="389"/>
      <c r="T1799" s="314"/>
    </row>
    <row r="1800" spans="2:20" ht="18.75" customHeight="1" x14ac:dyDescent="0.2">
      <c r="B1800" s="318"/>
      <c r="C1800" s="92" t="s">
        <v>144</v>
      </c>
      <c r="D1800" s="65"/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71"/>
      <c r="P1800" s="336">
        <f>SUM(D1800:O1800)</f>
        <v>0</v>
      </c>
      <c r="Q1800" s="317"/>
      <c r="R1800" s="388"/>
      <c r="S1800" s="389"/>
      <c r="T1800" s="314"/>
    </row>
    <row r="1801" spans="2:20" ht="18.75" customHeight="1" x14ac:dyDescent="0.2">
      <c r="B1801" s="318"/>
      <c r="C1801" s="92" t="s">
        <v>145</v>
      </c>
      <c r="D1801" s="65"/>
      <c r="E1801" s="65"/>
      <c r="F1801" s="65"/>
      <c r="G1801" s="65"/>
      <c r="H1801" s="65"/>
      <c r="I1801" s="65"/>
      <c r="J1801" s="65"/>
      <c r="K1801" s="65"/>
      <c r="L1801" s="65"/>
      <c r="M1801" s="65"/>
      <c r="N1801" s="65"/>
      <c r="O1801" s="71"/>
      <c r="P1801" s="336">
        <f>SUM(D1801:O1801)</f>
        <v>0</v>
      </c>
      <c r="Q1801" s="317"/>
      <c r="R1801" s="388"/>
      <c r="S1801" s="389"/>
      <c r="T1801" s="314"/>
    </row>
    <row r="1802" spans="2:20" ht="18.75" customHeight="1" x14ac:dyDescent="0.2">
      <c r="B1802" s="318"/>
      <c r="C1802" s="322" t="s">
        <v>146</v>
      </c>
      <c r="D1802" s="337">
        <f t="shared" ref="D1802:O1802" si="141">SUBTOTAL(9,D1792:D1801)</f>
        <v>0</v>
      </c>
      <c r="E1802" s="337">
        <f t="shared" si="141"/>
        <v>0</v>
      </c>
      <c r="F1802" s="337">
        <f t="shared" si="141"/>
        <v>0</v>
      </c>
      <c r="G1802" s="337">
        <f t="shared" si="141"/>
        <v>0</v>
      </c>
      <c r="H1802" s="337">
        <f t="shared" si="141"/>
        <v>0</v>
      </c>
      <c r="I1802" s="337">
        <f t="shared" si="141"/>
        <v>0</v>
      </c>
      <c r="J1802" s="337">
        <f t="shared" si="141"/>
        <v>0</v>
      </c>
      <c r="K1802" s="337">
        <f t="shared" si="141"/>
        <v>0</v>
      </c>
      <c r="L1802" s="337">
        <f t="shared" si="141"/>
        <v>0</v>
      </c>
      <c r="M1802" s="337">
        <f t="shared" si="141"/>
        <v>0</v>
      </c>
      <c r="N1802" s="337">
        <f t="shared" si="141"/>
        <v>0</v>
      </c>
      <c r="O1802" s="338">
        <f t="shared" si="141"/>
        <v>0</v>
      </c>
      <c r="P1802" s="336">
        <f>SUM(D1802:O1802)</f>
        <v>0</v>
      </c>
      <c r="Q1802" s="317"/>
      <c r="R1802" s="388"/>
      <c r="S1802" s="389"/>
      <c r="T1802" s="314"/>
    </row>
    <row r="1803" spans="2:20" ht="18.75" customHeight="1" x14ac:dyDescent="0.2">
      <c r="B1803" s="318"/>
      <c r="C1803" s="339" t="s">
        <v>147</v>
      </c>
      <c r="D1803" s="66"/>
      <c r="E1803" s="66"/>
      <c r="F1803" s="66"/>
      <c r="G1803" s="66"/>
      <c r="H1803" s="66"/>
      <c r="I1803" s="66"/>
      <c r="J1803" s="66"/>
      <c r="K1803" s="66"/>
      <c r="L1803" s="66"/>
      <c r="M1803" s="66"/>
      <c r="N1803" s="66"/>
      <c r="O1803" s="72"/>
      <c r="P1803" s="336">
        <f>SUM(D1803:O1803)</f>
        <v>0</v>
      </c>
      <c r="Q1803" s="317"/>
      <c r="R1803" s="388"/>
      <c r="S1803" s="389"/>
      <c r="T1803" s="314"/>
    </row>
    <row r="1804" spans="2:20" ht="18.75" customHeight="1" x14ac:dyDescent="0.2">
      <c r="B1804" s="318"/>
      <c r="C1804" s="339" t="s">
        <v>148</v>
      </c>
      <c r="D1804" s="66"/>
      <c r="E1804" s="66"/>
      <c r="F1804" s="66"/>
      <c r="G1804" s="66"/>
      <c r="H1804" s="66"/>
      <c r="I1804" s="66"/>
      <c r="J1804" s="66"/>
      <c r="K1804" s="66"/>
      <c r="L1804" s="66"/>
      <c r="M1804" s="66"/>
      <c r="N1804" s="66"/>
      <c r="O1804" s="72"/>
      <c r="P1804" s="336">
        <f>SUM(D1804:O1804)</f>
        <v>0</v>
      </c>
      <c r="Q1804" s="317"/>
      <c r="R1804" s="388"/>
      <c r="S1804" s="389"/>
      <c r="T1804" s="314"/>
    </row>
    <row r="1805" spans="2:20" ht="18.75" customHeight="1" x14ac:dyDescent="0.2">
      <c r="B1805" s="318"/>
      <c r="C1805" s="322" t="s">
        <v>149</v>
      </c>
      <c r="D1805" s="337">
        <f t="shared" ref="D1805:O1805" si="142">SUBTOTAL(9,D1803:D1804)</f>
        <v>0</v>
      </c>
      <c r="E1805" s="337">
        <f t="shared" si="142"/>
        <v>0</v>
      </c>
      <c r="F1805" s="337">
        <f t="shared" si="142"/>
        <v>0</v>
      </c>
      <c r="G1805" s="337">
        <f t="shared" si="142"/>
        <v>0</v>
      </c>
      <c r="H1805" s="337">
        <f t="shared" si="142"/>
        <v>0</v>
      </c>
      <c r="I1805" s="337">
        <f t="shared" si="142"/>
        <v>0</v>
      </c>
      <c r="J1805" s="337">
        <f t="shared" si="142"/>
        <v>0</v>
      </c>
      <c r="K1805" s="337">
        <f t="shared" si="142"/>
        <v>0</v>
      </c>
      <c r="L1805" s="337">
        <f t="shared" si="142"/>
        <v>0</v>
      </c>
      <c r="M1805" s="337">
        <f t="shared" si="142"/>
        <v>0</v>
      </c>
      <c r="N1805" s="337">
        <f t="shared" si="142"/>
        <v>0</v>
      </c>
      <c r="O1805" s="338">
        <f t="shared" si="142"/>
        <v>0</v>
      </c>
      <c r="P1805" s="336">
        <f>SUM(D1805:O1805)</f>
        <v>0</v>
      </c>
      <c r="Q1805" s="317"/>
      <c r="R1805" s="388"/>
      <c r="S1805" s="389"/>
      <c r="T1805" s="314"/>
    </row>
    <row r="1806" spans="2:20" ht="18.75" customHeight="1" x14ac:dyDescent="0.2">
      <c r="B1806" s="318"/>
      <c r="C1806" s="339" t="s">
        <v>150</v>
      </c>
      <c r="D1806" s="66"/>
      <c r="E1806" s="66"/>
      <c r="F1806" s="66"/>
      <c r="G1806" s="66"/>
      <c r="H1806" s="66"/>
      <c r="I1806" s="66"/>
      <c r="J1806" s="66"/>
      <c r="K1806" s="66"/>
      <c r="L1806" s="66"/>
      <c r="M1806" s="66"/>
      <c r="N1806" s="66"/>
      <c r="O1806" s="72"/>
      <c r="P1806" s="336">
        <f>SUM(D1806:O1806)</f>
        <v>0</v>
      </c>
      <c r="Q1806" s="317"/>
      <c r="R1806" s="388"/>
      <c r="S1806" s="389"/>
      <c r="T1806" s="314"/>
    </row>
    <row r="1807" spans="2:20" ht="18.75" customHeight="1" x14ac:dyDescent="0.2">
      <c r="B1807" s="318"/>
      <c r="C1807" s="339" t="s">
        <v>151</v>
      </c>
      <c r="D1807" s="66"/>
      <c r="E1807" s="66"/>
      <c r="F1807" s="66"/>
      <c r="G1807" s="66"/>
      <c r="H1807" s="66"/>
      <c r="I1807" s="66"/>
      <c r="J1807" s="66"/>
      <c r="K1807" s="66"/>
      <c r="L1807" s="66"/>
      <c r="M1807" s="66"/>
      <c r="N1807" s="66"/>
      <c r="O1807" s="72"/>
      <c r="P1807" s="336">
        <f>SUM(D1807:O1807)</f>
        <v>0</v>
      </c>
      <c r="Q1807" s="317"/>
      <c r="R1807" s="388"/>
      <c r="S1807" s="389"/>
      <c r="T1807" s="314"/>
    </row>
    <row r="1808" spans="2:20" ht="18.75" customHeight="1" x14ac:dyDescent="0.2">
      <c r="B1808" s="318"/>
      <c r="C1808" s="339" t="s">
        <v>152</v>
      </c>
      <c r="D1808" s="66"/>
      <c r="E1808" s="66"/>
      <c r="F1808" s="66"/>
      <c r="G1808" s="66"/>
      <c r="H1808" s="66"/>
      <c r="I1808" s="66"/>
      <c r="J1808" s="66"/>
      <c r="K1808" s="66"/>
      <c r="L1808" s="66"/>
      <c r="M1808" s="66"/>
      <c r="N1808" s="66"/>
      <c r="O1808" s="72"/>
      <c r="P1808" s="336">
        <f>SUM(D1808:O1808)</f>
        <v>0</v>
      </c>
      <c r="Q1808" s="317"/>
      <c r="R1808" s="388"/>
      <c r="S1808" s="389"/>
      <c r="T1808" s="314"/>
    </row>
    <row r="1809" spans="2:20" ht="18.75" customHeight="1" x14ac:dyDescent="0.2">
      <c r="B1809" s="318"/>
      <c r="C1809" s="339" t="s">
        <v>153</v>
      </c>
      <c r="D1809" s="66"/>
      <c r="E1809" s="66"/>
      <c r="F1809" s="66"/>
      <c r="G1809" s="66"/>
      <c r="H1809" s="66"/>
      <c r="I1809" s="66"/>
      <c r="J1809" s="66"/>
      <c r="K1809" s="66"/>
      <c r="L1809" s="66"/>
      <c r="M1809" s="66"/>
      <c r="N1809" s="66"/>
      <c r="O1809" s="72"/>
      <c r="P1809" s="336">
        <f>SUM(D1809:O1809)</f>
        <v>0</v>
      </c>
      <c r="Q1809" s="317"/>
      <c r="R1809" s="388"/>
      <c r="S1809" s="389"/>
      <c r="T1809" s="314"/>
    </row>
    <row r="1810" spans="2:20" ht="18.75" customHeight="1" x14ac:dyDescent="0.2">
      <c r="B1810" s="318"/>
      <c r="C1810" s="335" t="s">
        <v>154</v>
      </c>
      <c r="D1810" s="65"/>
      <c r="E1810" s="65"/>
      <c r="F1810" s="65"/>
      <c r="G1810" s="65"/>
      <c r="H1810" s="65"/>
      <c r="I1810" s="65"/>
      <c r="J1810" s="65"/>
      <c r="K1810" s="65"/>
      <c r="L1810" s="65"/>
      <c r="M1810" s="65"/>
      <c r="N1810" s="65"/>
      <c r="O1810" s="71"/>
      <c r="P1810" s="336">
        <f>SUM(D1810:O1810)</f>
        <v>0</v>
      </c>
      <c r="Q1810" s="317"/>
      <c r="R1810" s="388"/>
      <c r="S1810" s="389"/>
      <c r="T1810" s="314"/>
    </row>
    <row r="1811" spans="2:20" ht="18.75" customHeight="1" x14ac:dyDescent="0.2">
      <c r="B1811" s="318"/>
      <c r="C1811" s="97" t="s">
        <v>155</v>
      </c>
      <c r="D1811" s="65"/>
      <c r="E1811" s="65"/>
      <c r="F1811" s="65"/>
      <c r="G1811" s="65"/>
      <c r="H1811" s="65"/>
      <c r="I1811" s="65"/>
      <c r="J1811" s="65"/>
      <c r="K1811" s="65"/>
      <c r="L1811" s="65"/>
      <c r="M1811" s="65"/>
      <c r="N1811" s="65"/>
      <c r="O1811" s="71"/>
      <c r="P1811" s="336">
        <f>SUM(D1811:O1811)</f>
        <v>0</v>
      </c>
      <c r="Q1811" s="317"/>
      <c r="R1811" s="388"/>
      <c r="S1811" s="389"/>
      <c r="T1811" s="314"/>
    </row>
    <row r="1812" spans="2:20" ht="18.75" customHeight="1" x14ac:dyDescent="0.2">
      <c r="B1812" s="318"/>
      <c r="C1812" s="98" t="s">
        <v>156</v>
      </c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73"/>
      <c r="P1812" s="340">
        <f>SUM(D1812:O1812)</f>
        <v>0</v>
      </c>
      <c r="Q1812" s="317"/>
      <c r="R1812" s="388"/>
      <c r="S1812" s="389"/>
      <c r="T1812" s="314"/>
    </row>
    <row r="1813" spans="2:20" ht="18.75" customHeight="1" x14ac:dyDescent="0.2">
      <c r="B1813" s="318"/>
      <c r="C1813" s="341" t="s">
        <v>157</v>
      </c>
      <c r="D1813" s="342">
        <f t="shared" ref="D1813:O1813" si="143">SUBTOTAL(9,D1792:D1812)</f>
        <v>0</v>
      </c>
      <c r="E1813" s="342">
        <f t="shared" si="143"/>
        <v>0</v>
      </c>
      <c r="F1813" s="342">
        <f t="shared" si="143"/>
        <v>0</v>
      </c>
      <c r="G1813" s="342">
        <f t="shared" si="143"/>
        <v>0</v>
      </c>
      <c r="H1813" s="342">
        <f t="shared" si="143"/>
        <v>0</v>
      </c>
      <c r="I1813" s="342">
        <f t="shared" si="143"/>
        <v>0</v>
      </c>
      <c r="J1813" s="342">
        <f t="shared" si="143"/>
        <v>0</v>
      </c>
      <c r="K1813" s="342">
        <f t="shared" si="143"/>
        <v>0</v>
      </c>
      <c r="L1813" s="342">
        <f t="shared" si="143"/>
        <v>0</v>
      </c>
      <c r="M1813" s="342">
        <f t="shared" si="143"/>
        <v>0</v>
      </c>
      <c r="N1813" s="342">
        <f t="shared" si="143"/>
        <v>0</v>
      </c>
      <c r="O1813" s="343">
        <f t="shared" si="143"/>
        <v>0</v>
      </c>
      <c r="P1813" s="344">
        <f>SUM(D1813:O1813)</f>
        <v>0</v>
      </c>
      <c r="Q1813" s="317"/>
      <c r="R1813" s="150"/>
      <c r="S1813" s="151"/>
      <c r="T1813" s="314"/>
    </row>
    <row r="1814" spans="2:20" ht="6" customHeight="1" x14ac:dyDescent="0.2">
      <c r="B1814" s="318"/>
      <c r="C1814" s="317"/>
      <c r="D1814" s="317"/>
      <c r="E1814" s="317"/>
      <c r="F1814" s="317"/>
      <c r="G1814" s="317"/>
      <c r="H1814" s="317"/>
      <c r="I1814" s="317"/>
      <c r="J1814" s="317"/>
      <c r="K1814" s="317"/>
      <c r="L1814" s="317"/>
      <c r="M1814" s="317"/>
      <c r="N1814" s="317"/>
      <c r="O1814" s="317"/>
      <c r="P1814" s="317"/>
      <c r="Q1814" s="317"/>
      <c r="R1814" s="345"/>
      <c r="S1814" s="345"/>
      <c r="T1814" s="314"/>
    </row>
    <row r="1815" spans="2:20" ht="18.75" customHeight="1" x14ac:dyDescent="0.2">
      <c r="B1815" s="346"/>
      <c r="C1815" s="335" t="s">
        <v>158</v>
      </c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74"/>
      <c r="P1815" s="347">
        <f>SUM(D1815:O1815)</f>
        <v>0</v>
      </c>
      <c r="Q1815" s="317"/>
      <c r="R1815" s="388"/>
      <c r="S1815" s="389"/>
      <c r="T1815" s="314"/>
    </row>
    <row r="1816" spans="2:20" ht="18.75" customHeight="1" x14ac:dyDescent="0.2">
      <c r="B1816" s="346"/>
      <c r="C1816" s="335" t="s">
        <v>159</v>
      </c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9"/>
      <c r="O1816" s="75"/>
      <c r="P1816" s="348">
        <f>SUM(D1816:O1816)</f>
        <v>0</v>
      </c>
      <c r="Q1816" s="317"/>
      <c r="R1816" s="388"/>
      <c r="S1816" s="389"/>
      <c r="T1816" s="314"/>
    </row>
    <row r="1817" spans="2:20" s="334" customFormat="1" ht="18.75" customHeight="1" x14ac:dyDescent="0.2">
      <c r="B1817" s="328"/>
      <c r="C1817" s="317"/>
      <c r="D1817" s="317"/>
      <c r="E1817" s="317"/>
      <c r="F1817" s="317"/>
      <c r="G1817" s="317"/>
      <c r="H1817" s="317"/>
      <c r="I1817" s="317"/>
      <c r="J1817" s="317"/>
      <c r="K1817" s="317"/>
      <c r="L1817" s="317"/>
      <c r="M1817" s="317"/>
      <c r="N1817" s="349" t="s">
        <v>160</v>
      </c>
      <c r="O1817" s="349"/>
      <c r="P1817" s="350">
        <f>ROUND(IF(P1815*P1816=0,0,P1813/P1815*P1816),2)</f>
        <v>0</v>
      </c>
      <c r="Q1817" s="330"/>
      <c r="R1817" s="388"/>
      <c r="S1817" s="389"/>
      <c r="T1817" s="333"/>
    </row>
    <row r="1818" spans="2:20" ht="30" customHeight="1" x14ac:dyDescent="0.2">
      <c r="B1818" s="314"/>
      <c r="C1818" s="317"/>
      <c r="D1818" s="317"/>
      <c r="E1818" s="317"/>
      <c r="F1818" s="317"/>
      <c r="G1818" s="317"/>
      <c r="H1818" s="317"/>
      <c r="I1818" s="317"/>
      <c r="J1818" s="317"/>
      <c r="K1818" s="317"/>
      <c r="L1818" s="317"/>
      <c r="M1818" s="317"/>
      <c r="N1818" s="317"/>
      <c r="O1818" s="317"/>
      <c r="P1818" s="317"/>
      <c r="Q1818" s="317"/>
      <c r="R1818" s="317"/>
      <c r="S1818" s="317"/>
      <c r="T1818" s="314"/>
    </row>
    <row r="1819" spans="2:20" ht="18.75" customHeight="1" x14ac:dyDescent="0.2">
      <c r="B1819" s="318"/>
      <c r="C1819" s="319" t="s">
        <v>124</v>
      </c>
      <c r="D1819" s="382"/>
      <c r="E1819" s="383"/>
      <c r="F1819" s="383"/>
      <c r="G1819" s="383"/>
      <c r="H1819" s="383"/>
      <c r="I1819" s="384"/>
      <c r="J1819" s="317"/>
      <c r="K1819" s="317"/>
      <c r="L1819" s="320"/>
      <c r="M1819" s="317"/>
      <c r="N1819" s="317"/>
      <c r="O1819" s="317"/>
      <c r="P1819" s="321"/>
      <c r="Q1819" s="317"/>
      <c r="R1819" s="321"/>
      <c r="S1819" s="321"/>
      <c r="T1819" s="314"/>
    </row>
    <row r="1820" spans="2:20" ht="18.75" customHeight="1" x14ac:dyDescent="0.2">
      <c r="B1820" s="318"/>
      <c r="C1820" s="322" t="s">
        <v>125</v>
      </c>
      <c r="D1820" s="382"/>
      <c r="E1820" s="383"/>
      <c r="F1820" s="383"/>
      <c r="G1820" s="383"/>
      <c r="H1820" s="383"/>
      <c r="I1820" s="384"/>
      <c r="J1820" s="317"/>
      <c r="K1820" s="320"/>
      <c r="L1820" s="317"/>
      <c r="M1820" s="317"/>
      <c r="N1820" s="317"/>
      <c r="O1820" s="317"/>
      <c r="P1820" s="321"/>
      <c r="Q1820" s="317"/>
      <c r="R1820" s="321"/>
      <c r="S1820" s="321"/>
      <c r="T1820" s="314"/>
    </row>
    <row r="1821" spans="2:20" ht="18.75" customHeight="1" x14ac:dyDescent="0.2">
      <c r="B1821" s="318"/>
      <c r="C1821" s="322" t="s">
        <v>7</v>
      </c>
      <c r="D1821" s="382"/>
      <c r="E1821" s="383"/>
      <c r="F1821" s="383"/>
      <c r="G1821" s="383"/>
      <c r="H1821" s="383"/>
      <c r="I1821" s="384"/>
      <c r="J1821" s="317"/>
      <c r="K1821" s="317"/>
      <c r="L1821" s="320"/>
      <c r="M1821" s="317"/>
      <c r="N1821" s="317"/>
      <c r="O1821" s="317"/>
      <c r="P1821" s="321"/>
      <c r="Q1821" s="317"/>
      <c r="R1821" s="323" t="s">
        <v>126</v>
      </c>
      <c r="S1821" s="324"/>
      <c r="T1821" s="314"/>
    </row>
    <row r="1822" spans="2:20" ht="18.75" customHeight="1" x14ac:dyDescent="0.2">
      <c r="B1822" s="318"/>
      <c r="C1822" s="322" t="s">
        <v>127</v>
      </c>
      <c r="D1822" s="382"/>
      <c r="E1822" s="383"/>
      <c r="F1822" s="383"/>
      <c r="G1822" s="383"/>
      <c r="H1822" s="383"/>
      <c r="I1822" s="384"/>
      <c r="J1822" s="317"/>
      <c r="K1822" s="317"/>
      <c r="L1822" s="320"/>
      <c r="M1822" s="317"/>
      <c r="N1822" s="317"/>
      <c r="O1822" s="317"/>
      <c r="P1822" s="321"/>
      <c r="Q1822" s="317"/>
      <c r="R1822" s="325" t="s">
        <v>130</v>
      </c>
      <c r="S1822" s="63"/>
      <c r="T1822" s="314"/>
    </row>
    <row r="1823" spans="2:20" ht="18.75" customHeight="1" x14ac:dyDescent="0.2">
      <c r="B1823" s="318"/>
      <c r="C1823" s="322" t="s">
        <v>131</v>
      </c>
      <c r="D1823" s="382"/>
      <c r="E1823" s="383"/>
      <c r="F1823" s="383"/>
      <c r="G1823" s="383"/>
      <c r="H1823" s="383"/>
      <c r="I1823" s="384"/>
      <c r="J1823" s="317"/>
      <c r="K1823" s="317"/>
      <c r="L1823" s="320"/>
      <c r="M1823" s="317"/>
      <c r="N1823" s="317"/>
      <c r="O1823" s="317"/>
      <c r="P1823" s="321"/>
      <c r="Q1823" s="317"/>
      <c r="R1823" s="325" t="s">
        <v>132</v>
      </c>
      <c r="S1823" s="63"/>
      <c r="T1823" s="314"/>
    </row>
    <row r="1824" spans="2:20" ht="18.75" customHeight="1" x14ac:dyDescent="0.2">
      <c r="B1824" s="318"/>
      <c r="C1824" s="322" t="s">
        <v>122</v>
      </c>
      <c r="D1824" s="385"/>
      <c r="E1824" s="386"/>
      <c r="F1824" s="386"/>
      <c r="G1824" s="386"/>
      <c r="H1824" s="386"/>
      <c r="I1824" s="387"/>
      <c r="J1824" s="317"/>
      <c r="K1824" s="320"/>
      <c r="L1824" s="317"/>
      <c r="M1824" s="317"/>
      <c r="N1824" s="317"/>
      <c r="O1824" s="317"/>
      <c r="P1824" s="321"/>
      <c r="Q1824" s="317"/>
      <c r="R1824" s="326" t="s">
        <v>133</v>
      </c>
      <c r="S1824" s="63"/>
      <c r="T1824" s="314"/>
    </row>
    <row r="1825" spans="2:24" ht="18.75" customHeight="1" x14ac:dyDescent="0.2">
      <c r="B1825" s="327"/>
      <c r="C1825" s="322" t="s">
        <v>134</v>
      </c>
      <c r="D1825" s="379"/>
      <c r="E1825" s="380"/>
      <c r="F1825" s="380"/>
      <c r="G1825" s="380"/>
      <c r="H1825" s="380"/>
      <c r="I1825" s="381"/>
      <c r="J1825" s="317"/>
      <c r="K1825" s="320"/>
      <c r="L1825" s="317"/>
      <c r="M1825" s="317"/>
      <c r="N1825" s="317"/>
      <c r="O1825" s="317"/>
      <c r="P1825" s="321"/>
      <c r="Q1825" s="317"/>
      <c r="R1825" s="321"/>
      <c r="S1825" s="321"/>
      <c r="T1825" s="314"/>
    </row>
    <row r="1826" spans="2:24" ht="12" customHeight="1" x14ac:dyDescent="0.2">
      <c r="B1826" s="318"/>
      <c r="C1826" s="317"/>
      <c r="D1826" s="317"/>
      <c r="E1826" s="317"/>
      <c r="F1826" s="317"/>
      <c r="G1826" s="317"/>
      <c r="H1826" s="317"/>
      <c r="I1826" s="317"/>
      <c r="J1826" s="317"/>
      <c r="K1826" s="317"/>
      <c r="L1826" s="317"/>
      <c r="M1826" s="317"/>
      <c r="N1826" s="317"/>
      <c r="O1826" s="317"/>
      <c r="P1826" s="317"/>
      <c r="Q1826" s="317"/>
      <c r="R1826" s="317"/>
      <c r="S1826" s="317"/>
      <c r="T1826" s="314"/>
    </row>
    <row r="1827" spans="2:24" s="334" customFormat="1" ht="18.75" customHeight="1" x14ac:dyDescent="0.2">
      <c r="B1827" s="328"/>
      <c r="C1827" s="322" t="s">
        <v>128</v>
      </c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70"/>
      <c r="P1827" s="329" t="s">
        <v>129</v>
      </c>
      <c r="Q1827" s="330"/>
      <c r="R1827" s="331" t="s">
        <v>135</v>
      </c>
      <c r="S1827" s="332"/>
      <c r="T1827" s="333"/>
      <c r="V1827" s="315"/>
      <c r="W1827" s="315"/>
      <c r="X1827" s="315"/>
    </row>
    <row r="1828" spans="2:24" ht="6" customHeight="1" x14ac:dyDescent="0.2">
      <c r="B1828" s="318"/>
      <c r="C1828" s="317"/>
      <c r="D1828" s="317"/>
      <c r="E1828" s="317"/>
      <c r="F1828" s="317"/>
      <c r="G1828" s="317"/>
      <c r="H1828" s="317"/>
      <c r="I1828" s="317"/>
      <c r="J1828" s="317"/>
      <c r="K1828" s="317"/>
      <c r="L1828" s="317"/>
      <c r="M1828" s="317"/>
      <c r="N1828" s="317"/>
      <c r="O1828" s="317"/>
      <c r="P1828" s="317"/>
      <c r="Q1828" s="317"/>
      <c r="R1828" s="317"/>
      <c r="S1828" s="317"/>
      <c r="T1828" s="314"/>
    </row>
    <row r="1829" spans="2:24" ht="18.75" customHeight="1" x14ac:dyDescent="0.2">
      <c r="B1829" s="318"/>
      <c r="C1829" s="335" t="s">
        <v>136</v>
      </c>
      <c r="D1829" s="65"/>
      <c r="E1829" s="65"/>
      <c r="F1829" s="65"/>
      <c r="G1829" s="65"/>
      <c r="H1829" s="65"/>
      <c r="I1829" s="65"/>
      <c r="J1829" s="65"/>
      <c r="K1829" s="65"/>
      <c r="L1829" s="65"/>
      <c r="M1829" s="65"/>
      <c r="N1829" s="65"/>
      <c r="O1829" s="71"/>
      <c r="P1829" s="336">
        <f>SUM(D1829:O1829)</f>
        <v>0</v>
      </c>
      <c r="Q1829" s="317"/>
      <c r="R1829" s="388"/>
      <c r="S1829" s="389"/>
      <c r="T1829" s="314"/>
    </row>
    <row r="1830" spans="2:24" ht="18.75" customHeight="1" x14ac:dyDescent="0.2">
      <c r="B1830" s="318"/>
      <c r="C1830" s="335" t="s">
        <v>137</v>
      </c>
      <c r="D1830" s="110"/>
      <c r="E1830" s="110"/>
      <c r="F1830" s="110"/>
      <c r="G1830" s="110"/>
      <c r="H1830" s="110"/>
      <c r="I1830" s="110"/>
      <c r="J1830" s="110"/>
      <c r="K1830" s="110"/>
      <c r="L1830" s="110"/>
      <c r="M1830" s="110"/>
      <c r="N1830" s="110"/>
      <c r="O1830" s="111"/>
      <c r="P1830" s="336">
        <f>SUM(D1830:O1830)</f>
        <v>0</v>
      </c>
      <c r="Q1830" s="317"/>
      <c r="R1830" s="388"/>
      <c r="S1830" s="389"/>
      <c r="T1830" s="314"/>
    </row>
    <row r="1831" spans="2:24" ht="18.75" customHeight="1" x14ac:dyDescent="0.2">
      <c r="B1831" s="318"/>
      <c r="C1831" s="131" t="s">
        <v>138</v>
      </c>
      <c r="D1831" s="65"/>
      <c r="E1831" s="65"/>
      <c r="F1831" s="65"/>
      <c r="G1831" s="65"/>
      <c r="H1831" s="65"/>
      <c r="I1831" s="65"/>
      <c r="J1831" s="65"/>
      <c r="K1831" s="65"/>
      <c r="L1831" s="65"/>
      <c r="M1831" s="65"/>
      <c r="N1831" s="65"/>
      <c r="O1831" s="71"/>
      <c r="P1831" s="336">
        <f>SUM(D1831:O1831)</f>
        <v>0</v>
      </c>
      <c r="Q1831" s="317"/>
      <c r="R1831" s="388"/>
      <c r="S1831" s="389"/>
      <c r="T1831" s="314"/>
    </row>
    <row r="1832" spans="2:24" ht="18.75" customHeight="1" x14ac:dyDescent="0.2">
      <c r="B1832" s="318"/>
      <c r="C1832" s="92" t="s">
        <v>139</v>
      </c>
      <c r="D1832" s="65"/>
      <c r="E1832" s="65"/>
      <c r="F1832" s="65"/>
      <c r="G1832" s="65"/>
      <c r="H1832" s="65"/>
      <c r="I1832" s="65"/>
      <c r="J1832" s="65"/>
      <c r="K1832" s="65"/>
      <c r="L1832" s="65"/>
      <c r="M1832" s="65"/>
      <c r="N1832" s="65"/>
      <c r="O1832" s="71"/>
      <c r="P1832" s="336">
        <f>SUM(D1832:O1832)</f>
        <v>0</v>
      </c>
      <c r="Q1832" s="317"/>
      <c r="R1832" s="388"/>
      <c r="S1832" s="389"/>
      <c r="T1832" s="314"/>
    </row>
    <row r="1833" spans="2:24" ht="18.75" customHeight="1" x14ac:dyDescent="0.2">
      <c r="B1833" s="318"/>
      <c r="C1833" s="92" t="s">
        <v>140</v>
      </c>
      <c r="D1833" s="65"/>
      <c r="E1833" s="65"/>
      <c r="F1833" s="65"/>
      <c r="G1833" s="65"/>
      <c r="H1833" s="65"/>
      <c r="I1833" s="65"/>
      <c r="J1833" s="65"/>
      <c r="K1833" s="65"/>
      <c r="L1833" s="65"/>
      <c r="M1833" s="65"/>
      <c r="N1833" s="65"/>
      <c r="O1833" s="71"/>
      <c r="P1833" s="336">
        <f>SUM(D1833:O1833)</f>
        <v>0</v>
      </c>
      <c r="Q1833" s="317"/>
      <c r="R1833" s="388"/>
      <c r="S1833" s="389"/>
      <c r="T1833" s="314"/>
    </row>
    <row r="1834" spans="2:24" ht="18.75" customHeight="1" x14ac:dyDescent="0.2">
      <c r="B1834" s="318"/>
      <c r="C1834" s="92" t="s">
        <v>141</v>
      </c>
      <c r="D1834" s="65"/>
      <c r="E1834" s="65"/>
      <c r="F1834" s="65"/>
      <c r="G1834" s="65"/>
      <c r="H1834" s="65"/>
      <c r="I1834" s="65"/>
      <c r="J1834" s="65"/>
      <c r="K1834" s="65"/>
      <c r="L1834" s="65"/>
      <c r="M1834" s="65"/>
      <c r="N1834" s="65"/>
      <c r="O1834" s="71"/>
      <c r="P1834" s="336">
        <f>SUM(D1834:O1834)</f>
        <v>0</v>
      </c>
      <c r="Q1834" s="317"/>
      <c r="R1834" s="388"/>
      <c r="S1834" s="389"/>
      <c r="T1834" s="314"/>
    </row>
    <row r="1835" spans="2:24" ht="18.75" customHeight="1" x14ac:dyDescent="0.2">
      <c r="B1835" s="318"/>
      <c r="C1835" s="92" t="s">
        <v>142</v>
      </c>
      <c r="D1835" s="65"/>
      <c r="E1835" s="65"/>
      <c r="F1835" s="65"/>
      <c r="G1835" s="65"/>
      <c r="H1835" s="65"/>
      <c r="I1835" s="65"/>
      <c r="J1835" s="65"/>
      <c r="K1835" s="65"/>
      <c r="L1835" s="65"/>
      <c r="M1835" s="65"/>
      <c r="N1835" s="65"/>
      <c r="O1835" s="71"/>
      <c r="P1835" s="336">
        <f>SUM(D1835:O1835)</f>
        <v>0</v>
      </c>
      <c r="Q1835" s="317"/>
      <c r="R1835" s="388"/>
      <c r="S1835" s="389"/>
      <c r="T1835" s="314"/>
    </row>
    <row r="1836" spans="2:24" ht="18.75" customHeight="1" x14ac:dyDescent="0.2">
      <c r="B1836" s="318"/>
      <c r="C1836" s="92" t="s">
        <v>143</v>
      </c>
      <c r="D1836" s="65"/>
      <c r="E1836" s="65"/>
      <c r="F1836" s="65"/>
      <c r="G1836" s="65"/>
      <c r="H1836" s="65"/>
      <c r="I1836" s="65"/>
      <c r="J1836" s="65"/>
      <c r="K1836" s="65"/>
      <c r="L1836" s="65"/>
      <c r="M1836" s="65"/>
      <c r="N1836" s="65"/>
      <c r="O1836" s="71"/>
      <c r="P1836" s="336">
        <f>SUM(D1836:O1836)</f>
        <v>0</v>
      </c>
      <c r="Q1836" s="317"/>
      <c r="R1836" s="388"/>
      <c r="S1836" s="389"/>
      <c r="T1836" s="314"/>
    </row>
    <row r="1837" spans="2:24" ht="18.75" customHeight="1" x14ac:dyDescent="0.2">
      <c r="B1837" s="318"/>
      <c r="C1837" s="92" t="s">
        <v>144</v>
      </c>
      <c r="D1837" s="65"/>
      <c r="E1837" s="65"/>
      <c r="F1837" s="65"/>
      <c r="G1837" s="65"/>
      <c r="H1837" s="65"/>
      <c r="I1837" s="65"/>
      <c r="J1837" s="65"/>
      <c r="K1837" s="65"/>
      <c r="L1837" s="65"/>
      <c r="M1837" s="65"/>
      <c r="N1837" s="65"/>
      <c r="O1837" s="71"/>
      <c r="P1837" s="336">
        <f>SUM(D1837:O1837)</f>
        <v>0</v>
      </c>
      <c r="Q1837" s="317"/>
      <c r="R1837" s="388"/>
      <c r="S1837" s="389"/>
      <c r="T1837" s="314"/>
    </row>
    <row r="1838" spans="2:24" ht="18.75" customHeight="1" x14ac:dyDescent="0.2">
      <c r="B1838" s="318"/>
      <c r="C1838" s="92" t="s">
        <v>145</v>
      </c>
      <c r="D1838" s="65"/>
      <c r="E1838" s="65"/>
      <c r="F1838" s="65"/>
      <c r="G1838" s="65"/>
      <c r="H1838" s="65"/>
      <c r="I1838" s="65"/>
      <c r="J1838" s="65"/>
      <c r="K1838" s="65"/>
      <c r="L1838" s="65"/>
      <c r="M1838" s="65"/>
      <c r="N1838" s="65"/>
      <c r="O1838" s="71"/>
      <c r="P1838" s="336">
        <f>SUM(D1838:O1838)</f>
        <v>0</v>
      </c>
      <c r="Q1838" s="317"/>
      <c r="R1838" s="388"/>
      <c r="S1838" s="389"/>
      <c r="T1838" s="314"/>
    </row>
    <row r="1839" spans="2:24" ht="18.75" customHeight="1" x14ac:dyDescent="0.2">
      <c r="B1839" s="318"/>
      <c r="C1839" s="322" t="s">
        <v>146</v>
      </c>
      <c r="D1839" s="337">
        <f t="shared" ref="D1839:O1839" si="144">SUBTOTAL(9,D1829:D1838)</f>
        <v>0</v>
      </c>
      <c r="E1839" s="337">
        <f t="shared" si="144"/>
        <v>0</v>
      </c>
      <c r="F1839" s="337">
        <f t="shared" si="144"/>
        <v>0</v>
      </c>
      <c r="G1839" s="337">
        <f t="shared" si="144"/>
        <v>0</v>
      </c>
      <c r="H1839" s="337">
        <f t="shared" si="144"/>
        <v>0</v>
      </c>
      <c r="I1839" s="337">
        <f t="shared" si="144"/>
        <v>0</v>
      </c>
      <c r="J1839" s="337">
        <f t="shared" si="144"/>
        <v>0</v>
      </c>
      <c r="K1839" s="337">
        <f t="shared" si="144"/>
        <v>0</v>
      </c>
      <c r="L1839" s="337">
        <f t="shared" si="144"/>
        <v>0</v>
      </c>
      <c r="M1839" s="337">
        <f t="shared" si="144"/>
        <v>0</v>
      </c>
      <c r="N1839" s="337">
        <f t="shared" si="144"/>
        <v>0</v>
      </c>
      <c r="O1839" s="338">
        <f t="shared" si="144"/>
        <v>0</v>
      </c>
      <c r="P1839" s="336">
        <f>SUM(D1839:O1839)</f>
        <v>0</v>
      </c>
      <c r="Q1839" s="317"/>
      <c r="R1839" s="388"/>
      <c r="S1839" s="389"/>
      <c r="T1839" s="314"/>
    </row>
    <row r="1840" spans="2:24" ht="18.75" customHeight="1" x14ac:dyDescent="0.2">
      <c r="B1840" s="318"/>
      <c r="C1840" s="339" t="s">
        <v>147</v>
      </c>
      <c r="D1840" s="66"/>
      <c r="E1840" s="66"/>
      <c r="F1840" s="66"/>
      <c r="G1840" s="66"/>
      <c r="H1840" s="66"/>
      <c r="I1840" s="66"/>
      <c r="J1840" s="66"/>
      <c r="K1840" s="66"/>
      <c r="L1840" s="66"/>
      <c r="M1840" s="66"/>
      <c r="N1840" s="66"/>
      <c r="O1840" s="72"/>
      <c r="P1840" s="336">
        <f>SUM(D1840:O1840)</f>
        <v>0</v>
      </c>
      <c r="Q1840" s="317"/>
      <c r="R1840" s="388"/>
      <c r="S1840" s="389"/>
      <c r="T1840" s="314"/>
    </row>
    <row r="1841" spans="2:20" ht="18.75" customHeight="1" x14ac:dyDescent="0.2">
      <c r="B1841" s="318"/>
      <c r="C1841" s="339" t="s">
        <v>148</v>
      </c>
      <c r="D1841" s="66"/>
      <c r="E1841" s="66"/>
      <c r="F1841" s="66"/>
      <c r="G1841" s="66"/>
      <c r="H1841" s="66"/>
      <c r="I1841" s="66"/>
      <c r="J1841" s="66"/>
      <c r="K1841" s="66"/>
      <c r="L1841" s="66"/>
      <c r="M1841" s="66"/>
      <c r="N1841" s="66"/>
      <c r="O1841" s="72"/>
      <c r="P1841" s="336">
        <f>SUM(D1841:O1841)</f>
        <v>0</v>
      </c>
      <c r="Q1841" s="317"/>
      <c r="R1841" s="388"/>
      <c r="S1841" s="389"/>
      <c r="T1841" s="314"/>
    </row>
    <row r="1842" spans="2:20" ht="18.75" customHeight="1" x14ac:dyDescent="0.2">
      <c r="B1842" s="318"/>
      <c r="C1842" s="322" t="s">
        <v>149</v>
      </c>
      <c r="D1842" s="337">
        <f t="shared" ref="D1842:O1842" si="145">SUBTOTAL(9,D1840:D1841)</f>
        <v>0</v>
      </c>
      <c r="E1842" s="337">
        <f t="shared" si="145"/>
        <v>0</v>
      </c>
      <c r="F1842" s="337">
        <f t="shared" si="145"/>
        <v>0</v>
      </c>
      <c r="G1842" s="337">
        <f t="shared" si="145"/>
        <v>0</v>
      </c>
      <c r="H1842" s="337">
        <f t="shared" si="145"/>
        <v>0</v>
      </c>
      <c r="I1842" s="337">
        <f t="shared" si="145"/>
        <v>0</v>
      </c>
      <c r="J1842" s="337">
        <f t="shared" si="145"/>
        <v>0</v>
      </c>
      <c r="K1842" s="337">
        <f t="shared" si="145"/>
        <v>0</v>
      </c>
      <c r="L1842" s="337">
        <f t="shared" si="145"/>
        <v>0</v>
      </c>
      <c r="M1842" s="337">
        <f t="shared" si="145"/>
        <v>0</v>
      </c>
      <c r="N1842" s="337">
        <f t="shared" si="145"/>
        <v>0</v>
      </c>
      <c r="O1842" s="338">
        <f t="shared" si="145"/>
        <v>0</v>
      </c>
      <c r="P1842" s="336">
        <f>SUM(D1842:O1842)</f>
        <v>0</v>
      </c>
      <c r="Q1842" s="317"/>
      <c r="R1842" s="388"/>
      <c r="S1842" s="389"/>
      <c r="T1842" s="314"/>
    </row>
    <row r="1843" spans="2:20" ht="18.75" customHeight="1" x14ac:dyDescent="0.2">
      <c r="B1843" s="318"/>
      <c r="C1843" s="339" t="s">
        <v>150</v>
      </c>
      <c r="D1843" s="66"/>
      <c r="E1843" s="66"/>
      <c r="F1843" s="66"/>
      <c r="G1843" s="66"/>
      <c r="H1843" s="66"/>
      <c r="I1843" s="66"/>
      <c r="J1843" s="66"/>
      <c r="K1843" s="66"/>
      <c r="L1843" s="66"/>
      <c r="M1843" s="66"/>
      <c r="N1843" s="66"/>
      <c r="O1843" s="72"/>
      <c r="P1843" s="336">
        <f>SUM(D1843:O1843)</f>
        <v>0</v>
      </c>
      <c r="Q1843" s="317"/>
      <c r="R1843" s="388"/>
      <c r="S1843" s="389"/>
      <c r="T1843" s="314"/>
    </row>
    <row r="1844" spans="2:20" ht="18.75" customHeight="1" x14ac:dyDescent="0.2">
      <c r="B1844" s="318"/>
      <c r="C1844" s="339" t="s">
        <v>151</v>
      </c>
      <c r="D1844" s="66"/>
      <c r="E1844" s="66"/>
      <c r="F1844" s="66"/>
      <c r="G1844" s="66"/>
      <c r="H1844" s="66"/>
      <c r="I1844" s="66"/>
      <c r="J1844" s="66"/>
      <c r="K1844" s="66"/>
      <c r="L1844" s="66"/>
      <c r="M1844" s="66"/>
      <c r="N1844" s="66"/>
      <c r="O1844" s="72"/>
      <c r="P1844" s="336">
        <f>SUM(D1844:O1844)</f>
        <v>0</v>
      </c>
      <c r="Q1844" s="317"/>
      <c r="R1844" s="388"/>
      <c r="S1844" s="389"/>
      <c r="T1844" s="314"/>
    </row>
    <row r="1845" spans="2:20" ht="18.75" customHeight="1" x14ac:dyDescent="0.2">
      <c r="B1845" s="318"/>
      <c r="C1845" s="339" t="s">
        <v>152</v>
      </c>
      <c r="D1845" s="66"/>
      <c r="E1845" s="66"/>
      <c r="F1845" s="66"/>
      <c r="G1845" s="66"/>
      <c r="H1845" s="66"/>
      <c r="I1845" s="66"/>
      <c r="J1845" s="66"/>
      <c r="K1845" s="66"/>
      <c r="L1845" s="66"/>
      <c r="M1845" s="66"/>
      <c r="N1845" s="66"/>
      <c r="O1845" s="72"/>
      <c r="P1845" s="336">
        <f>SUM(D1845:O1845)</f>
        <v>0</v>
      </c>
      <c r="Q1845" s="317"/>
      <c r="R1845" s="388"/>
      <c r="S1845" s="389"/>
      <c r="T1845" s="314"/>
    </row>
    <row r="1846" spans="2:20" ht="18.75" customHeight="1" x14ac:dyDescent="0.2">
      <c r="B1846" s="318"/>
      <c r="C1846" s="339" t="s">
        <v>153</v>
      </c>
      <c r="D1846" s="66"/>
      <c r="E1846" s="66"/>
      <c r="F1846" s="66"/>
      <c r="G1846" s="66"/>
      <c r="H1846" s="66"/>
      <c r="I1846" s="66"/>
      <c r="J1846" s="66"/>
      <c r="K1846" s="66"/>
      <c r="L1846" s="66"/>
      <c r="M1846" s="66"/>
      <c r="N1846" s="66"/>
      <c r="O1846" s="72"/>
      <c r="P1846" s="336">
        <f>SUM(D1846:O1846)</f>
        <v>0</v>
      </c>
      <c r="Q1846" s="317"/>
      <c r="R1846" s="388"/>
      <c r="S1846" s="389"/>
      <c r="T1846" s="314"/>
    </row>
    <row r="1847" spans="2:20" ht="18.75" customHeight="1" x14ac:dyDescent="0.2">
      <c r="B1847" s="318"/>
      <c r="C1847" s="335" t="s">
        <v>154</v>
      </c>
      <c r="D1847" s="65"/>
      <c r="E1847" s="65"/>
      <c r="F1847" s="65"/>
      <c r="G1847" s="65"/>
      <c r="H1847" s="65"/>
      <c r="I1847" s="65"/>
      <c r="J1847" s="65"/>
      <c r="K1847" s="65"/>
      <c r="L1847" s="65"/>
      <c r="M1847" s="65"/>
      <c r="N1847" s="65"/>
      <c r="O1847" s="71"/>
      <c r="P1847" s="336">
        <f>SUM(D1847:O1847)</f>
        <v>0</v>
      </c>
      <c r="Q1847" s="317"/>
      <c r="R1847" s="388"/>
      <c r="S1847" s="389"/>
      <c r="T1847" s="314"/>
    </row>
    <row r="1848" spans="2:20" ht="18.75" customHeight="1" x14ac:dyDescent="0.2">
      <c r="B1848" s="318"/>
      <c r="C1848" s="97" t="s">
        <v>155</v>
      </c>
      <c r="D1848" s="65"/>
      <c r="E1848" s="65"/>
      <c r="F1848" s="65"/>
      <c r="G1848" s="65"/>
      <c r="H1848" s="65"/>
      <c r="I1848" s="65"/>
      <c r="J1848" s="65"/>
      <c r="K1848" s="65"/>
      <c r="L1848" s="65"/>
      <c r="M1848" s="65"/>
      <c r="N1848" s="65"/>
      <c r="O1848" s="71"/>
      <c r="P1848" s="336">
        <f>SUM(D1848:O1848)</f>
        <v>0</v>
      </c>
      <c r="Q1848" s="317"/>
      <c r="R1848" s="388"/>
      <c r="S1848" s="389"/>
      <c r="T1848" s="314"/>
    </row>
    <row r="1849" spans="2:20" ht="18.75" customHeight="1" x14ac:dyDescent="0.2">
      <c r="B1849" s="318"/>
      <c r="C1849" s="98" t="s">
        <v>156</v>
      </c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73"/>
      <c r="P1849" s="340">
        <f>SUM(D1849:O1849)</f>
        <v>0</v>
      </c>
      <c r="Q1849" s="317"/>
      <c r="R1849" s="388"/>
      <c r="S1849" s="389"/>
      <c r="T1849" s="314"/>
    </row>
    <row r="1850" spans="2:20" ht="18.75" customHeight="1" x14ac:dyDescent="0.2">
      <c r="B1850" s="318"/>
      <c r="C1850" s="341" t="s">
        <v>157</v>
      </c>
      <c r="D1850" s="342">
        <f t="shared" ref="D1850:O1850" si="146">SUBTOTAL(9,D1829:D1849)</f>
        <v>0</v>
      </c>
      <c r="E1850" s="342">
        <f t="shared" si="146"/>
        <v>0</v>
      </c>
      <c r="F1850" s="342">
        <f t="shared" si="146"/>
        <v>0</v>
      </c>
      <c r="G1850" s="342">
        <f t="shared" si="146"/>
        <v>0</v>
      </c>
      <c r="H1850" s="342">
        <f t="shared" si="146"/>
        <v>0</v>
      </c>
      <c r="I1850" s="342">
        <f t="shared" si="146"/>
        <v>0</v>
      </c>
      <c r="J1850" s="342">
        <f t="shared" si="146"/>
        <v>0</v>
      </c>
      <c r="K1850" s="342">
        <f t="shared" si="146"/>
        <v>0</v>
      </c>
      <c r="L1850" s="342">
        <f t="shared" si="146"/>
        <v>0</v>
      </c>
      <c r="M1850" s="342">
        <f t="shared" si="146"/>
        <v>0</v>
      </c>
      <c r="N1850" s="342">
        <f t="shared" si="146"/>
        <v>0</v>
      </c>
      <c r="O1850" s="343">
        <f t="shared" si="146"/>
        <v>0</v>
      </c>
      <c r="P1850" s="344">
        <f>SUM(D1850:O1850)</f>
        <v>0</v>
      </c>
      <c r="Q1850" s="317"/>
      <c r="R1850" s="150"/>
      <c r="S1850" s="151"/>
      <c r="T1850" s="314"/>
    </row>
    <row r="1851" spans="2:20" ht="6" customHeight="1" x14ac:dyDescent="0.2">
      <c r="B1851" s="318"/>
      <c r="C1851" s="317"/>
      <c r="D1851" s="317"/>
      <c r="E1851" s="317"/>
      <c r="F1851" s="317"/>
      <c r="G1851" s="317"/>
      <c r="H1851" s="317"/>
      <c r="I1851" s="317"/>
      <c r="J1851" s="317"/>
      <c r="K1851" s="317"/>
      <c r="L1851" s="317"/>
      <c r="M1851" s="317"/>
      <c r="N1851" s="317"/>
      <c r="O1851" s="317"/>
      <c r="P1851" s="317"/>
      <c r="Q1851" s="317"/>
      <c r="R1851" s="345"/>
      <c r="S1851" s="345"/>
      <c r="T1851" s="314"/>
    </row>
    <row r="1852" spans="2:20" ht="18.75" customHeight="1" x14ac:dyDescent="0.2">
      <c r="B1852" s="346"/>
      <c r="C1852" s="335" t="s">
        <v>158</v>
      </c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74"/>
      <c r="P1852" s="347">
        <f>SUM(D1852:O1852)</f>
        <v>0</v>
      </c>
      <c r="Q1852" s="317"/>
      <c r="R1852" s="388"/>
      <c r="S1852" s="389"/>
      <c r="T1852" s="314"/>
    </row>
    <row r="1853" spans="2:20" ht="18.75" customHeight="1" x14ac:dyDescent="0.2">
      <c r="B1853" s="346"/>
      <c r="C1853" s="335" t="s">
        <v>159</v>
      </c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9"/>
      <c r="O1853" s="75"/>
      <c r="P1853" s="348">
        <f>SUM(D1853:O1853)</f>
        <v>0</v>
      </c>
      <c r="Q1853" s="317"/>
      <c r="R1853" s="388"/>
      <c r="S1853" s="389"/>
      <c r="T1853" s="314"/>
    </row>
    <row r="1854" spans="2:20" s="334" customFormat="1" ht="18.75" customHeight="1" x14ac:dyDescent="0.2">
      <c r="B1854" s="328"/>
      <c r="C1854" s="317"/>
      <c r="D1854" s="317"/>
      <c r="E1854" s="317"/>
      <c r="F1854" s="317"/>
      <c r="G1854" s="317"/>
      <c r="H1854" s="317"/>
      <c r="I1854" s="317"/>
      <c r="J1854" s="317"/>
      <c r="K1854" s="317"/>
      <c r="L1854" s="317"/>
      <c r="M1854" s="317"/>
      <c r="N1854" s="349" t="s">
        <v>160</v>
      </c>
      <c r="O1854" s="349"/>
      <c r="P1854" s="350">
        <f>ROUND(IF(P1852*P1853=0,0,P1850/P1852*P1853),2)</f>
        <v>0</v>
      </c>
      <c r="Q1854" s="330"/>
      <c r="R1854" s="388"/>
      <c r="S1854" s="389"/>
      <c r="T1854" s="333"/>
    </row>
    <row r="1855" spans="2:20" ht="30" customHeight="1" x14ac:dyDescent="0.2">
      <c r="B1855" s="314"/>
      <c r="C1855" s="317"/>
      <c r="D1855" s="317"/>
      <c r="E1855" s="317"/>
      <c r="F1855" s="317"/>
      <c r="G1855" s="317"/>
      <c r="H1855" s="317"/>
      <c r="I1855" s="317"/>
      <c r="J1855" s="317"/>
      <c r="K1855" s="317"/>
      <c r="L1855" s="317"/>
      <c r="M1855" s="317"/>
      <c r="N1855" s="317"/>
      <c r="O1855" s="317"/>
      <c r="P1855" s="317"/>
      <c r="Q1855" s="317"/>
      <c r="R1855" s="317"/>
      <c r="S1855" s="317"/>
      <c r="T1855" s="314"/>
    </row>
    <row r="1856" spans="2:20" ht="18.75" customHeight="1" x14ac:dyDescent="0.2">
      <c r="B1856" s="318"/>
      <c r="C1856" s="319" t="s">
        <v>124</v>
      </c>
      <c r="D1856" s="382"/>
      <c r="E1856" s="383"/>
      <c r="F1856" s="383"/>
      <c r="G1856" s="383"/>
      <c r="H1856" s="383"/>
      <c r="I1856" s="384"/>
      <c r="J1856" s="317"/>
      <c r="K1856" s="317"/>
      <c r="L1856" s="320"/>
      <c r="M1856" s="317"/>
      <c r="N1856" s="317"/>
      <c r="O1856" s="317"/>
      <c r="P1856" s="321"/>
      <c r="Q1856" s="317"/>
      <c r="R1856" s="321"/>
      <c r="S1856" s="321"/>
      <c r="T1856" s="314"/>
    </row>
    <row r="1857" spans="2:24" ht="18.75" customHeight="1" x14ac:dyDescent="0.2">
      <c r="B1857" s="318"/>
      <c r="C1857" s="322" t="s">
        <v>125</v>
      </c>
      <c r="D1857" s="382"/>
      <c r="E1857" s="383"/>
      <c r="F1857" s="383"/>
      <c r="G1857" s="383"/>
      <c r="H1857" s="383"/>
      <c r="I1857" s="384"/>
      <c r="J1857" s="317"/>
      <c r="K1857" s="320"/>
      <c r="L1857" s="317"/>
      <c r="M1857" s="317"/>
      <c r="N1857" s="317"/>
      <c r="O1857" s="317"/>
      <c r="P1857" s="321"/>
      <c r="Q1857" s="317"/>
      <c r="R1857" s="321"/>
      <c r="S1857" s="321"/>
      <c r="T1857" s="314"/>
    </row>
    <row r="1858" spans="2:24" ht="18.75" customHeight="1" x14ac:dyDescent="0.2">
      <c r="B1858" s="318"/>
      <c r="C1858" s="322" t="s">
        <v>7</v>
      </c>
      <c r="D1858" s="382"/>
      <c r="E1858" s="383"/>
      <c r="F1858" s="383"/>
      <c r="G1858" s="383"/>
      <c r="H1858" s="383"/>
      <c r="I1858" s="384"/>
      <c r="J1858" s="317"/>
      <c r="K1858" s="317"/>
      <c r="L1858" s="320"/>
      <c r="M1858" s="317"/>
      <c r="N1858" s="317"/>
      <c r="O1858" s="317"/>
      <c r="P1858" s="321"/>
      <c r="Q1858" s="317"/>
      <c r="R1858" s="323" t="s">
        <v>126</v>
      </c>
      <c r="S1858" s="324"/>
      <c r="T1858" s="314"/>
    </row>
    <row r="1859" spans="2:24" ht="18.75" customHeight="1" x14ac:dyDescent="0.2">
      <c r="B1859" s="318"/>
      <c r="C1859" s="322" t="s">
        <v>127</v>
      </c>
      <c r="D1859" s="382"/>
      <c r="E1859" s="383"/>
      <c r="F1859" s="383"/>
      <c r="G1859" s="383"/>
      <c r="H1859" s="383"/>
      <c r="I1859" s="384"/>
      <c r="J1859" s="317"/>
      <c r="K1859" s="317"/>
      <c r="L1859" s="320"/>
      <c r="M1859" s="317"/>
      <c r="N1859" s="317"/>
      <c r="O1859" s="317"/>
      <c r="P1859" s="321"/>
      <c r="Q1859" s="317"/>
      <c r="R1859" s="325" t="s">
        <v>130</v>
      </c>
      <c r="S1859" s="63"/>
      <c r="T1859" s="314"/>
    </row>
    <row r="1860" spans="2:24" ht="18.75" customHeight="1" x14ac:dyDescent="0.2">
      <c r="B1860" s="318"/>
      <c r="C1860" s="322" t="s">
        <v>131</v>
      </c>
      <c r="D1860" s="382"/>
      <c r="E1860" s="383"/>
      <c r="F1860" s="383"/>
      <c r="G1860" s="383"/>
      <c r="H1860" s="383"/>
      <c r="I1860" s="384"/>
      <c r="J1860" s="317"/>
      <c r="K1860" s="317"/>
      <c r="L1860" s="320"/>
      <c r="M1860" s="317"/>
      <c r="N1860" s="317"/>
      <c r="O1860" s="317"/>
      <c r="P1860" s="321"/>
      <c r="Q1860" s="317"/>
      <c r="R1860" s="325" t="s">
        <v>132</v>
      </c>
      <c r="S1860" s="63"/>
      <c r="T1860" s="314"/>
    </row>
    <row r="1861" spans="2:24" ht="18.75" customHeight="1" x14ac:dyDescent="0.2">
      <c r="B1861" s="318"/>
      <c r="C1861" s="322" t="s">
        <v>122</v>
      </c>
      <c r="D1861" s="385"/>
      <c r="E1861" s="386"/>
      <c r="F1861" s="386"/>
      <c r="G1861" s="386"/>
      <c r="H1861" s="386"/>
      <c r="I1861" s="387"/>
      <c r="J1861" s="317"/>
      <c r="K1861" s="320"/>
      <c r="L1861" s="317"/>
      <c r="M1861" s="317"/>
      <c r="N1861" s="317"/>
      <c r="O1861" s="317"/>
      <c r="P1861" s="321"/>
      <c r="Q1861" s="317"/>
      <c r="R1861" s="326" t="s">
        <v>133</v>
      </c>
      <c r="S1861" s="63"/>
      <c r="T1861" s="314"/>
    </row>
    <row r="1862" spans="2:24" ht="18.75" customHeight="1" x14ac:dyDescent="0.2">
      <c r="B1862" s="327"/>
      <c r="C1862" s="322" t="s">
        <v>134</v>
      </c>
      <c r="D1862" s="379"/>
      <c r="E1862" s="380"/>
      <c r="F1862" s="380"/>
      <c r="G1862" s="380"/>
      <c r="H1862" s="380"/>
      <c r="I1862" s="381"/>
      <c r="J1862" s="317"/>
      <c r="K1862" s="320"/>
      <c r="L1862" s="317"/>
      <c r="M1862" s="317"/>
      <c r="N1862" s="317"/>
      <c r="O1862" s="317"/>
      <c r="P1862" s="321"/>
      <c r="Q1862" s="317"/>
      <c r="R1862" s="321"/>
      <c r="S1862" s="321"/>
      <c r="T1862" s="314"/>
    </row>
    <row r="1863" spans="2:24" ht="12" customHeight="1" x14ac:dyDescent="0.2">
      <c r="B1863" s="318"/>
      <c r="C1863" s="317"/>
      <c r="D1863" s="317"/>
      <c r="E1863" s="317"/>
      <c r="F1863" s="317"/>
      <c r="G1863" s="317"/>
      <c r="H1863" s="317"/>
      <c r="I1863" s="317"/>
      <c r="J1863" s="317"/>
      <c r="K1863" s="317"/>
      <c r="L1863" s="317"/>
      <c r="M1863" s="317"/>
      <c r="N1863" s="317"/>
      <c r="O1863" s="317"/>
      <c r="P1863" s="317"/>
      <c r="Q1863" s="317"/>
      <c r="R1863" s="317"/>
      <c r="S1863" s="317"/>
      <c r="T1863" s="314"/>
    </row>
    <row r="1864" spans="2:24" s="334" customFormat="1" ht="18.75" customHeight="1" x14ac:dyDescent="0.2">
      <c r="B1864" s="328"/>
      <c r="C1864" s="322" t="s">
        <v>128</v>
      </c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70"/>
      <c r="P1864" s="329" t="s">
        <v>129</v>
      </c>
      <c r="Q1864" s="330"/>
      <c r="R1864" s="331" t="s">
        <v>135</v>
      </c>
      <c r="S1864" s="332"/>
      <c r="T1864" s="333"/>
      <c r="V1864" s="315"/>
      <c r="W1864" s="315"/>
      <c r="X1864" s="315"/>
    </row>
    <row r="1865" spans="2:24" ht="6" customHeight="1" x14ac:dyDescent="0.2">
      <c r="B1865" s="318"/>
      <c r="C1865" s="317"/>
      <c r="D1865" s="317"/>
      <c r="E1865" s="317"/>
      <c r="F1865" s="317"/>
      <c r="G1865" s="317"/>
      <c r="H1865" s="317"/>
      <c r="I1865" s="317"/>
      <c r="J1865" s="317"/>
      <c r="K1865" s="317"/>
      <c r="L1865" s="317"/>
      <c r="M1865" s="317"/>
      <c r="N1865" s="317"/>
      <c r="O1865" s="317"/>
      <c r="P1865" s="317"/>
      <c r="Q1865" s="317"/>
      <c r="R1865" s="317"/>
      <c r="S1865" s="317"/>
      <c r="T1865" s="314"/>
    </row>
    <row r="1866" spans="2:24" ht="18.75" customHeight="1" x14ac:dyDescent="0.2">
      <c r="B1866" s="318"/>
      <c r="C1866" s="335" t="s">
        <v>136</v>
      </c>
      <c r="D1866" s="65"/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71"/>
      <c r="P1866" s="336">
        <f>SUM(D1866:O1866)</f>
        <v>0</v>
      </c>
      <c r="Q1866" s="317"/>
      <c r="R1866" s="388"/>
      <c r="S1866" s="389"/>
      <c r="T1866" s="314"/>
    </row>
    <row r="1867" spans="2:24" ht="18.75" customHeight="1" x14ac:dyDescent="0.2">
      <c r="B1867" s="318"/>
      <c r="C1867" s="335" t="s">
        <v>137</v>
      </c>
      <c r="D1867" s="110"/>
      <c r="E1867" s="110"/>
      <c r="F1867" s="110"/>
      <c r="G1867" s="110"/>
      <c r="H1867" s="110"/>
      <c r="I1867" s="110"/>
      <c r="J1867" s="110"/>
      <c r="K1867" s="110"/>
      <c r="L1867" s="110"/>
      <c r="M1867" s="110"/>
      <c r="N1867" s="110"/>
      <c r="O1867" s="111"/>
      <c r="P1867" s="336">
        <f>SUM(D1867:O1867)</f>
        <v>0</v>
      </c>
      <c r="Q1867" s="317"/>
      <c r="R1867" s="388"/>
      <c r="S1867" s="389"/>
      <c r="T1867" s="314"/>
    </row>
    <row r="1868" spans="2:24" ht="18.75" customHeight="1" x14ac:dyDescent="0.2">
      <c r="B1868" s="318"/>
      <c r="C1868" s="131" t="s">
        <v>138</v>
      </c>
      <c r="D1868" s="65"/>
      <c r="E1868" s="65"/>
      <c r="F1868" s="65"/>
      <c r="G1868" s="65"/>
      <c r="H1868" s="65"/>
      <c r="I1868" s="65"/>
      <c r="J1868" s="65"/>
      <c r="K1868" s="65"/>
      <c r="L1868" s="65"/>
      <c r="M1868" s="65"/>
      <c r="N1868" s="65"/>
      <c r="O1868" s="71"/>
      <c r="P1868" s="336">
        <f>SUM(D1868:O1868)</f>
        <v>0</v>
      </c>
      <c r="Q1868" s="317"/>
      <c r="R1868" s="388"/>
      <c r="S1868" s="389"/>
      <c r="T1868" s="314"/>
    </row>
    <row r="1869" spans="2:24" ht="18.75" customHeight="1" x14ac:dyDescent="0.2">
      <c r="B1869" s="318"/>
      <c r="C1869" s="92" t="s">
        <v>139</v>
      </c>
      <c r="D1869" s="65"/>
      <c r="E1869" s="65"/>
      <c r="F1869" s="65"/>
      <c r="G1869" s="65"/>
      <c r="H1869" s="65"/>
      <c r="I1869" s="65"/>
      <c r="J1869" s="65"/>
      <c r="K1869" s="65"/>
      <c r="L1869" s="65"/>
      <c r="M1869" s="65"/>
      <c r="N1869" s="65"/>
      <c r="O1869" s="71"/>
      <c r="P1869" s="336">
        <f>SUM(D1869:O1869)</f>
        <v>0</v>
      </c>
      <c r="Q1869" s="317"/>
      <c r="R1869" s="388"/>
      <c r="S1869" s="389"/>
      <c r="T1869" s="314"/>
    </row>
    <row r="1870" spans="2:24" ht="18.75" customHeight="1" x14ac:dyDescent="0.2">
      <c r="B1870" s="318"/>
      <c r="C1870" s="92" t="s">
        <v>140</v>
      </c>
      <c r="D1870" s="65"/>
      <c r="E1870" s="65"/>
      <c r="F1870" s="65"/>
      <c r="G1870" s="65"/>
      <c r="H1870" s="65"/>
      <c r="I1870" s="65"/>
      <c r="J1870" s="65"/>
      <c r="K1870" s="65"/>
      <c r="L1870" s="65"/>
      <c r="M1870" s="65"/>
      <c r="N1870" s="65"/>
      <c r="O1870" s="71"/>
      <c r="P1870" s="336">
        <f>SUM(D1870:O1870)</f>
        <v>0</v>
      </c>
      <c r="Q1870" s="317"/>
      <c r="R1870" s="388"/>
      <c r="S1870" s="389"/>
      <c r="T1870" s="314"/>
    </row>
    <row r="1871" spans="2:24" ht="18.75" customHeight="1" x14ac:dyDescent="0.2">
      <c r="B1871" s="318"/>
      <c r="C1871" s="92" t="s">
        <v>141</v>
      </c>
      <c r="D1871" s="65"/>
      <c r="E1871" s="65"/>
      <c r="F1871" s="65"/>
      <c r="G1871" s="65"/>
      <c r="H1871" s="65"/>
      <c r="I1871" s="65"/>
      <c r="J1871" s="65"/>
      <c r="K1871" s="65"/>
      <c r="L1871" s="65"/>
      <c r="M1871" s="65"/>
      <c r="N1871" s="65"/>
      <c r="O1871" s="71"/>
      <c r="P1871" s="336">
        <f>SUM(D1871:O1871)</f>
        <v>0</v>
      </c>
      <c r="Q1871" s="317"/>
      <c r="R1871" s="388"/>
      <c r="S1871" s="389"/>
      <c r="T1871" s="314"/>
    </row>
    <row r="1872" spans="2:24" ht="18.75" customHeight="1" x14ac:dyDescent="0.2">
      <c r="B1872" s="318"/>
      <c r="C1872" s="92" t="s">
        <v>142</v>
      </c>
      <c r="D1872" s="65"/>
      <c r="E1872" s="65"/>
      <c r="F1872" s="65"/>
      <c r="G1872" s="65"/>
      <c r="H1872" s="65"/>
      <c r="I1872" s="65"/>
      <c r="J1872" s="65"/>
      <c r="K1872" s="65"/>
      <c r="L1872" s="65"/>
      <c r="M1872" s="65"/>
      <c r="N1872" s="65"/>
      <c r="O1872" s="71"/>
      <c r="P1872" s="336">
        <f>SUM(D1872:O1872)</f>
        <v>0</v>
      </c>
      <c r="Q1872" s="317"/>
      <c r="R1872" s="388"/>
      <c r="S1872" s="389"/>
      <c r="T1872" s="314"/>
    </row>
    <row r="1873" spans="2:20" ht="18.75" customHeight="1" x14ac:dyDescent="0.2">
      <c r="B1873" s="318"/>
      <c r="C1873" s="92" t="s">
        <v>143</v>
      </c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71"/>
      <c r="P1873" s="336">
        <f>SUM(D1873:O1873)</f>
        <v>0</v>
      </c>
      <c r="Q1873" s="317"/>
      <c r="R1873" s="388"/>
      <c r="S1873" s="389"/>
      <c r="T1873" s="314"/>
    </row>
    <row r="1874" spans="2:20" ht="18.75" customHeight="1" x14ac:dyDescent="0.2">
      <c r="B1874" s="318"/>
      <c r="C1874" s="92" t="s">
        <v>144</v>
      </c>
      <c r="D1874" s="65"/>
      <c r="E1874" s="65"/>
      <c r="F1874" s="65"/>
      <c r="G1874" s="65"/>
      <c r="H1874" s="65"/>
      <c r="I1874" s="65"/>
      <c r="J1874" s="65"/>
      <c r="K1874" s="65"/>
      <c r="L1874" s="65"/>
      <c r="M1874" s="65"/>
      <c r="N1874" s="65"/>
      <c r="O1874" s="71"/>
      <c r="P1874" s="336">
        <f>SUM(D1874:O1874)</f>
        <v>0</v>
      </c>
      <c r="Q1874" s="317"/>
      <c r="R1874" s="388"/>
      <c r="S1874" s="389"/>
      <c r="T1874" s="314"/>
    </row>
    <row r="1875" spans="2:20" ht="18.75" customHeight="1" x14ac:dyDescent="0.2">
      <c r="B1875" s="318"/>
      <c r="C1875" s="92" t="s">
        <v>145</v>
      </c>
      <c r="D1875" s="65"/>
      <c r="E1875" s="65"/>
      <c r="F1875" s="65"/>
      <c r="G1875" s="65"/>
      <c r="H1875" s="65"/>
      <c r="I1875" s="65"/>
      <c r="J1875" s="65"/>
      <c r="K1875" s="65"/>
      <c r="L1875" s="65"/>
      <c r="M1875" s="65"/>
      <c r="N1875" s="65"/>
      <c r="O1875" s="71"/>
      <c r="P1875" s="336">
        <f>SUM(D1875:O1875)</f>
        <v>0</v>
      </c>
      <c r="Q1875" s="317"/>
      <c r="R1875" s="388"/>
      <c r="S1875" s="389"/>
      <c r="T1875" s="314"/>
    </row>
    <row r="1876" spans="2:20" ht="18.75" customHeight="1" x14ac:dyDescent="0.2">
      <c r="B1876" s="318"/>
      <c r="C1876" s="322" t="s">
        <v>146</v>
      </c>
      <c r="D1876" s="337">
        <f t="shared" ref="D1876:O1876" si="147">SUBTOTAL(9,D1866:D1875)</f>
        <v>0</v>
      </c>
      <c r="E1876" s="337">
        <f t="shared" si="147"/>
        <v>0</v>
      </c>
      <c r="F1876" s="337">
        <f t="shared" si="147"/>
        <v>0</v>
      </c>
      <c r="G1876" s="337">
        <f t="shared" si="147"/>
        <v>0</v>
      </c>
      <c r="H1876" s="337">
        <f t="shared" si="147"/>
        <v>0</v>
      </c>
      <c r="I1876" s="337">
        <f t="shared" si="147"/>
        <v>0</v>
      </c>
      <c r="J1876" s="337">
        <f t="shared" si="147"/>
        <v>0</v>
      </c>
      <c r="K1876" s="337">
        <f t="shared" si="147"/>
        <v>0</v>
      </c>
      <c r="L1876" s="337">
        <f t="shared" si="147"/>
        <v>0</v>
      </c>
      <c r="M1876" s="337">
        <f t="shared" si="147"/>
        <v>0</v>
      </c>
      <c r="N1876" s="337">
        <f t="shared" si="147"/>
        <v>0</v>
      </c>
      <c r="O1876" s="338">
        <f t="shared" si="147"/>
        <v>0</v>
      </c>
      <c r="P1876" s="336">
        <f>SUM(D1876:O1876)</f>
        <v>0</v>
      </c>
      <c r="Q1876" s="317"/>
      <c r="R1876" s="388"/>
      <c r="S1876" s="389"/>
      <c r="T1876" s="314"/>
    </row>
    <row r="1877" spans="2:20" ht="18.75" customHeight="1" x14ac:dyDescent="0.2">
      <c r="B1877" s="318"/>
      <c r="C1877" s="339" t="s">
        <v>147</v>
      </c>
      <c r="D1877" s="66"/>
      <c r="E1877" s="66"/>
      <c r="F1877" s="66"/>
      <c r="G1877" s="66"/>
      <c r="H1877" s="66"/>
      <c r="I1877" s="66"/>
      <c r="J1877" s="66"/>
      <c r="K1877" s="66"/>
      <c r="L1877" s="66"/>
      <c r="M1877" s="66"/>
      <c r="N1877" s="66"/>
      <c r="O1877" s="72"/>
      <c r="P1877" s="336">
        <f>SUM(D1877:O1877)</f>
        <v>0</v>
      </c>
      <c r="Q1877" s="317"/>
      <c r="R1877" s="388"/>
      <c r="S1877" s="389"/>
      <c r="T1877" s="314"/>
    </row>
    <row r="1878" spans="2:20" ht="18.75" customHeight="1" x14ac:dyDescent="0.2">
      <c r="B1878" s="318"/>
      <c r="C1878" s="339" t="s">
        <v>148</v>
      </c>
      <c r="D1878" s="66"/>
      <c r="E1878" s="66"/>
      <c r="F1878" s="66"/>
      <c r="G1878" s="66"/>
      <c r="H1878" s="66"/>
      <c r="I1878" s="66"/>
      <c r="J1878" s="66"/>
      <c r="K1878" s="66"/>
      <c r="L1878" s="66"/>
      <c r="M1878" s="66"/>
      <c r="N1878" s="66"/>
      <c r="O1878" s="72"/>
      <c r="P1878" s="336">
        <f>SUM(D1878:O1878)</f>
        <v>0</v>
      </c>
      <c r="Q1878" s="317"/>
      <c r="R1878" s="388"/>
      <c r="S1878" s="389"/>
      <c r="T1878" s="314"/>
    </row>
    <row r="1879" spans="2:20" ht="18.75" customHeight="1" x14ac:dyDescent="0.2">
      <c r="B1879" s="318"/>
      <c r="C1879" s="322" t="s">
        <v>149</v>
      </c>
      <c r="D1879" s="337">
        <f t="shared" ref="D1879:O1879" si="148">SUBTOTAL(9,D1877:D1878)</f>
        <v>0</v>
      </c>
      <c r="E1879" s="337">
        <f t="shared" si="148"/>
        <v>0</v>
      </c>
      <c r="F1879" s="337">
        <f t="shared" si="148"/>
        <v>0</v>
      </c>
      <c r="G1879" s="337">
        <f t="shared" si="148"/>
        <v>0</v>
      </c>
      <c r="H1879" s="337">
        <f t="shared" si="148"/>
        <v>0</v>
      </c>
      <c r="I1879" s="337">
        <f t="shared" si="148"/>
        <v>0</v>
      </c>
      <c r="J1879" s="337">
        <f t="shared" si="148"/>
        <v>0</v>
      </c>
      <c r="K1879" s="337">
        <f t="shared" si="148"/>
        <v>0</v>
      </c>
      <c r="L1879" s="337">
        <f t="shared" si="148"/>
        <v>0</v>
      </c>
      <c r="M1879" s="337">
        <f t="shared" si="148"/>
        <v>0</v>
      </c>
      <c r="N1879" s="337">
        <f t="shared" si="148"/>
        <v>0</v>
      </c>
      <c r="O1879" s="338">
        <f t="shared" si="148"/>
        <v>0</v>
      </c>
      <c r="P1879" s="336">
        <f>SUM(D1879:O1879)</f>
        <v>0</v>
      </c>
      <c r="Q1879" s="317"/>
      <c r="R1879" s="388"/>
      <c r="S1879" s="389"/>
      <c r="T1879" s="314"/>
    </row>
    <row r="1880" spans="2:20" ht="18.75" customHeight="1" x14ac:dyDescent="0.2">
      <c r="B1880" s="318"/>
      <c r="C1880" s="339" t="s">
        <v>150</v>
      </c>
      <c r="D1880" s="66"/>
      <c r="E1880" s="66"/>
      <c r="F1880" s="66"/>
      <c r="G1880" s="66"/>
      <c r="H1880" s="66"/>
      <c r="I1880" s="66"/>
      <c r="J1880" s="66"/>
      <c r="K1880" s="66"/>
      <c r="L1880" s="66"/>
      <c r="M1880" s="66"/>
      <c r="N1880" s="66"/>
      <c r="O1880" s="72"/>
      <c r="P1880" s="336">
        <f>SUM(D1880:O1880)</f>
        <v>0</v>
      </c>
      <c r="Q1880" s="317"/>
      <c r="R1880" s="388"/>
      <c r="S1880" s="389"/>
      <c r="T1880" s="314"/>
    </row>
    <row r="1881" spans="2:20" ht="18.75" customHeight="1" x14ac:dyDescent="0.2">
      <c r="B1881" s="318"/>
      <c r="C1881" s="339" t="s">
        <v>151</v>
      </c>
      <c r="D1881" s="66"/>
      <c r="E1881" s="66"/>
      <c r="F1881" s="66"/>
      <c r="G1881" s="66"/>
      <c r="H1881" s="66"/>
      <c r="I1881" s="66"/>
      <c r="J1881" s="66"/>
      <c r="K1881" s="66"/>
      <c r="L1881" s="66"/>
      <c r="M1881" s="66"/>
      <c r="N1881" s="66"/>
      <c r="O1881" s="72"/>
      <c r="P1881" s="336">
        <f>SUM(D1881:O1881)</f>
        <v>0</v>
      </c>
      <c r="Q1881" s="317"/>
      <c r="R1881" s="388"/>
      <c r="S1881" s="389"/>
      <c r="T1881" s="314"/>
    </row>
    <row r="1882" spans="2:20" ht="18.75" customHeight="1" x14ac:dyDescent="0.2">
      <c r="B1882" s="318"/>
      <c r="C1882" s="339" t="s">
        <v>152</v>
      </c>
      <c r="D1882" s="66"/>
      <c r="E1882" s="66"/>
      <c r="F1882" s="66"/>
      <c r="G1882" s="66"/>
      <c r="H1882" s="66"/>
      <c r="I1882" s="66"/>
      <c r="J1882" s="66"/>
      <c r="K1882" s="66"/>
      <c r="L1882" s="66"/>
      <c r="M1882" s="66"/>
      <c r="N1882" s="66"/>
      <c r="O1882" s="72"/>
      <c r="P1882" s="336">
        <f>SUM(D1882:O1882)</f>
        <v>0</v>
      </c>
      <c r="Q1882" s="317"/>
      <c r="R1882" s="388"/>
      <c r="S1882" s="389"/>
      <c r="T1882" s="314"/>
    </row>
    <row r="1883" spans="2:20" ht="18.75" customHeight="1" x14ac:dyDescent="0.2">
      <c r="B1883" s="318"/>
      <c r="C1883" s="339" t="s">
        <v>153</v>
      </c>
      <c r="D1883" s="66"/>
      <c r="E1883" s="66"/>
      <c r="F1883" s="66"/>
      <c r="G1883" s="66"/>
      <c r="H1883" s="66"/>
      <c r="I1883" s="66"/>
      <c r="J1883" s="66"/>
      <c r="K1883" s="66"/>
      <c r="L1883" s="66"/>
      <c r="M1883" s="66"/>
      <c r="N1883" s="66"/>
      <c r="O1883" s="72"/>
      <c r="P1883" s="336">
        <f>SUM(D1883:O1883)</f>
        <v>0</v>
      </c>
      <c r="Q1883" s="317"/>
      <c r="R1883" s="388"/>
      <c r="S1883" s="389"/>
      <c r="T1883" s="314"/>
    </row>
    <row r="1884" spans="2:20" ht="18.75" customHeight="1" x14ac:dyDescent="0.2">
      <c r="B1884" s="318"/>
      <c r="C1884" s="335" t="s">
        <v>154</v>
      </c>
      <c r="D1884" s="65"/>
      <c r="E1884" s="65"/>
      <c r="F1884" s="65"/>
      <c r="G1884" s="65"/>
      <c r="H1884" s="65"/>
      <c r="I1884" s="65"/>
      <c r="J1884" s="65"/>
      <c r="K1884" s="65"/>
      <c r="L1884" s="65"/>
      <c r="M1884" s="65"/>
      <c r="N1884" s="65"/>
      <c r="O1884" s="71"/>
      <c r="P1884" s="336">
        <f>SUM(D1884:O1884)</f>
        <v>0</v>
      </c>
      <c r="Q1884" s="317"/>
      <c r="R1884" s="388"/>
      <c r="S1884" s="389"/>
      <c r="T1884" s="314"/>
    </row>
    <row r="1885" spans="2:20" ht="18.75" customHeight="1" x14ac:dyDescent="0.2">
      <c r="B1885" s="318"/>
      <c r="C1885" s="97" t="s">
        <v>155</v>
      </c>
      <c r="D1885" s="65"/>
      <c r="E1885" s="65"/>
      <c r="F1885" s="65"/>
      <c r="G1885" s="65"/>
      <c r="H1885" s="65"/>
      <c r="I1885" s="65"/>
      <c r="J1885" s="65"/>
      <c r="K1885" s="65"/>
      <c r="L1885" s="65"/>
      <c r="M1885" s="65"/>
      <c r="N1885" s="65"/>
      <c r="O1885" s="71"/>
      <c r="P1885" s="336">
        <f>SUM(D1885:O1885)</f>
        <v>0</v>
      </c>
      <c r="Q1885" s="317"/>
      <c r="R1885" s="388"/>
      <c r="S1885" s="389"/>
      <c r="T1885" s="314"/>
    </row>
    <row r="1886" spans="2:20" ht="18.75" customHeight="1" x14ac:dyDescent="0.2">
      <c r="B1886" s="318"/>
      <c r="C1886" s="98" t="s">
        <v>156</v>
      </c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73"/>
      <c r="P1886" s="340">
        <f>SUM(D1886:O1886)</f>
        <v>0</v>
      </c>
      <c r="Q1886" s="317"/>
      <c r="R1886" s="388"/>
      <c r="S1886" s="389"/>
      <c r="T1886" s="314"/>
    </row>
    <row r="1887" spans="2:20" ht="18.75" customHeight="1" x14ac:dyDescent="0.2">
      <c r="B1887" s="318"/>
      <c r="C1887" s="341" t="s">
        <v>157</v>
      </c>
      <c r="D1887" s="342">
        <f t="shared" ref="D1887:O1887" si="149">SUBTOTAL(9,D1866:D1886)</f>
        <v>0</v>
      </c>
      <c r="E1887" s="342">
        <f t="shared" si="149"/>
        <v>0</v>
      </c>
      <c r="F1887" s="342">
        <f t="shared" si="149"/>
        <v>0</v>
      </c>
      <c r="G1887" s="342">
        <f t="shared" si="149"/>
        <v>0</v>
      </c>
      <c r="H1887" s="342">
        <f t="shared" si="149"/>
        <v>0</v>
      </c>
      <c r="I1887" s="342">
        <f t="shared" si="149"/>
        <v>0</v>
      </c>
      <c r="J1887" s="342">
        <f t="shared" si="149"/>
        <v>0</v>
      </c>
      <c r="K1887" s="342">
        <f t="shared" si="149"/>
        <v>0</v>
      </c>
      <c r="L1887" s="342">
        <f t="shared" si="149"/>
        <v>0</v>
      </c>
      <c r="M1887" s="342">
        <f t="shared" si="149"/>
        <v>0</v>
      </c>
      <c r="N1887" s="342">
        <f t="shared" si="149"/>
        <v>0</v>
      </c>
      <c r="O1887" s="343">
        <f t="shared" si="149"/>
        <v>0</v>
      </c>
      <c r="P1887" s="344">
        <f>SUM(D1887:O1887)</f>
        <v>0</v>
      </c>
      <c r="Q1887" s="317"/>
      <c r="R1887" s="150"/>
      <c r="S1887" s="151"/>
      <c r="T1887" s="314"/>
    </row>
    <row r="1888" spans="2:20" ht="6" customHeight="1" x14ac:dyDescent="0.2">
      <c r="B1888" s="318"/>
      <c r="C1888" s="317"/>
      <c r="D1888" s="317"/>
      <c r="E1888" s="317"/>
      <c r="F1888" s="317"/>
      <c r="G1888" s="317"/>
      <c r="H1888" s="317"/>
      <c r="I1888" s="317"/>
      <c r="J1888" s="317"/>
      <c r="K1888" s="317"/>
      <c r="L1888" s="317"/>
      <c r="M1888" s="317"/>
      <c r="N1888" s="317"/>
      <c r="O1888" s="317"/>
      <c r="P1888" s="317"/>
      <c r="Q1888" s="317"/>
      <c r="R1888" s="345"/>
      <c r="S1888" s="345"/>
      <c r="T1888" s="314"/>
    </row>
    <row r="1889" spans="2:24" ht="18.75" customHeight="1" x14ac:dyDescent="0.2">
      <c r="B1889" s="346"/>
      <c r="C1889" s="335" t="s">
        <v>158</v>
      </c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74"/>
      <c r="P1889" s="347">
        <f>SUM(D1889:O1889)</f>
        <v>0</v>
      </c>
      <c r="Q1889" s="317"/>
      <c r="R1889" s="388"/>
      <c r="S1889" s="389"/>
      <c r="T1889" s="314"/>
    </row>
    <row r="1890" spans="2:24" ht="18.75" customHeight="1" x14ac:dyDescent="0.2">
      <c r="B1890" s="346"/>
      <c r="C1890" s="335" t="s">
        <v>159</v>
      </c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9"/>
      <c r="O1890" s="75"/>
      <c r="P1890" s="348">
        <f>SUM(D1890:O1890)</f>
        <v>0</v>
      </c>
      <c r="Q1890" s="317"/>
      <c r="R1890" s="388"/>
      <c r="S1890" s="389"/>
      <c r="T1890" s="314"/>
    </row>
    <row r="1891" spans="2:24" s="334" customFormat="1" ht="18.75" customHeight="1" x14ac:dyDescent="0.2">
      <c r="B1891" s="328"/>
      <c r="C1891" s="317"/>
      <c r="D1891" s="317"/>
      <c r="E1891" s="317"/>
      <c r="F1891" s="317"/>
      <c r="G1891" s="317"/>
      <c r="H1891" s="317"/>
      <c r="I1891" s="317"/>
      <c r="J1891" s="317"/>
      <c r="K1891" s="317"/>
      <c r="L1891" s="317"/>
      <c r="M1891" s="317"/>
      <c r="N1891" s="349" t="s">
        <v>160</v>
      </c>
      <c r="O1891" s="349"/>
      <c r="P1891" s="350">
        <f>ROUND(IF(P1889*P1890=0,0,P1887/P1889*P1890),2)</f>
        <v>0</v>
      </c>
      <c r="Q1891" s="330"/>
      <c r="R1891" s="388"/>
      <c r="S1891" s="389"/>
      <c r="T1891" s="333"/>
    </row>
    <row r="1892" spans="2:24" ht="30" customHeight="1" x14ac:dyDescent="0.2">
      <c r="B1892" s="314"/>
      <c r="C1892" s="317"/>
      <c r="D1892" s="317"/>
      <c r="E1892" s="317"/>
      <c r="F1892" s="317"/>
      <c r="G1892" s="317"/>
      <c r="H1892" s="317"/>
      <c r="I1892" s="317"/>
      <c r="J1892" s="317"/>
      <c r="K1892" s="317"/>
      <c r="L1892" s="317"/>
      <c r="M1892" s="317"/>
      <c r="N1892" s="317"/>
      <c r="O1892" s="317"/>
      <c r="P1892" s="317"/>
      <c r="Q1892" s="317"/>
      <c r="R1892" s="317"/>
      <c r="S1892" s="317"/>
      <c r="T1892" s="314"/>
    </row>
    <row r="1893" spans="2:24" ht="18.75" customHeight="1" x14ac:dyDescent="0.2">
      <c r="B1893" s="318"/>
      <c r="C1893" s="319" t="s">
        <v>124</v>
      </c>
      <c r="D1893" s="382"/>
      <c r="E1893" s="383"/>
      <c r="F1893" s="383"/>
      <c r="G1893" s="383"/>
      <c r="H1893" s="383"/>
      <c r="I1893" s="384"/>
      <c r="J1893" s="317"/>
      <c r="K1893" s="317"/>
      <c r="L1893" s="320"/>
      <c r="M1893" s="317"/>
      <c r="N1893" s="317"/>
      <c r="O1893" s="317"/>
      <c r="P1893" s="321"/>
      <c r="Q1893" s="317"/>
      <c r="R1893" s="321"/>
      <c r="S1893" s="321"/>
      <c r="T1893" s="314"/>
    </row>
    <row r="1894" spans="2:24" ht="18.75" customHeight="1" x14ac:dyDescent="0.2">
      <c r="B1894" s="318"/>
      <c r="C1894" s="322" t="s">
        <v>125</v>
      </c>
      <c r="D1894" s="382"/>
      <c r="E1894" s="383"/>
      <c r="F1894" s="383"/>
      <c r="G1894" s="383"/>
      <c r="H1894" s="383"/>
      <c r="I1894" s="384"/>
      <c r="J1894" s="317"/>
      <c r="K1894" s="320"/>
      <c r="L1894" s="317"/>
      <c r="M1894" s="317"/>
      <c r="N1894" s="317"/>
      <c r="O1894" s="317"/>
      <c r="P1894" s="321"/>
      <c r="Q1894" s="317"/>
      <c r="R1894" s="321"/>
      <c r="S1894" s="321"/>
      <c r="T1894" s="314"/>
    </row>
    <row r="1895" spans="2:24" ht="18.75" customHeight="1" x14ac:dyDescent="0.2">
      <c r="B1895" s="318"/>
      <c r="C1895" s="322" t="s">
        <v>7</v>
      </c>
      <c r="D1895" s="382"/>
      <c r="E1895" s="383"/>
      <c r="F1895" s="383"/>
      <c r="G1895" s="383"/>
      <c r="H1895" s="383"/>
      <c r="I1895" s="384"/>
      <c r="J1895" s="317"/>
      <c r="K1895" s="317"/>
      <c r="L1895" s="320"/>
      <c r="M1895" s="317"/>
      <c r="N1895" s="317"/>
      <c r="O1895" s="317"/>
      <c r="P1895" s="321"/>
      <c r="Q1895" s="317"/>
      <c r="R1895" s="323" t="s">
        <v>126</v>
      </c>
      <c r="S1895" s="324"/>
      <c r="T1895" s="314"/>
    </row>
    <row r="1896" spans="2:24" ht="18.75" customHeight="1" x14ac:dyDescent="0.2">
      <c r="B1896" s="318"/>
      <c r="C1896" s="322" t="s">
        <v>127</v>
      </c>
      <c r="D1896" s="382"/>
      <c r="E1896" s="383"/>
      <c r="F1896" s="383"/>
      <c r="G1896" s="383"/>
      <c r="H1896" s="383"/>
      <c r="I1896" s="384"/>
      <c r="J1896" s="317"/>
      <c r="K1896" s="317"/>
      <c r="L1896" s="320"/>
      <c r="M1896" s="317"/>
      <c r="N1896" s="317"/>
      <c r="O1896" s="317"/>
      <c r="P1896" s="321"/>
      <c r="Q1896" s="317"/>
      <c r="R1896" s="325" t="s">
        <v>130</v>
      </c>
      <c r="S1896" s="63"/>
      <c r="T1896" s="314"/>
    </row>
    <row r="1897" spans="2:24" ht="18.75" customHeight="1" x14ac:dyDescent="0.2">
      <c r="B1897" s="318"/>
      <c r="C1897" s="322" t="s">
        <v>131</v>
      </c>
      <c r="D1897" s="382"/>
      <c r="E1897" s="383"/>
      <c r="F1897" s="383"/>
      <c r="G1897" s="383"/>
      <c r="H1897" s="383"/>
      <c r="I1897" s="384"/>
      <c r="J1897" s="317"/>
      <c r="K1897" s="317"/>
      <c r="L1897" s="320"/>
      <c r="M1897" s="317"/>
      <c r="N1897" s="317"/>
      <c r="O1897" s="317"/>
      <c r="P1897" s="321"/>
      <c r="Q1897" s="317"/>
      <c r="R1897" s="325" t="s">
        <v>132</v>
      </c>
      <c r="S1897" s="63"/>
      <c r="T1897" s="314"/>
    </row>
    <row r="1898" spans="2:24" ht="18.75" customHeight="1" x14ac:dyDescent="0.2">
      <c r="B1898" s="318"/>
      <c r="C1898" s="322" t="s">
        <v>122</v>
      </c>
      <c r="D1898" s="385"/>
      <c r="E1898" s="386"/>
      <c r="F1898" s="386"/>
      <c r="G1898" s="386"/>
      <c r="H1898" s="386"/>
      <c r="I1898" s="387"/>
      <c r="J1898" s="317"/>
      <c r="K1898" s="320"/>
      <c r="L1898" s="317"/>
      <c r="M1898" s="317"/>
      <c r="N1898" s="317"/>
      <c r="O1898" s="317"/>
      <c r="P1898" s="321"/>
      <c r="Q1898" s="317"/>
      <c r="R1898" s="326" t="s">
        <v>133</v>
      </c>
      <c r="S1898" s="63"/>
      <c r="T1898" s="314"/>
    </row>
    <row r="1899" spans="2:24" ht="18.75" customHeight="1" x14ac:dyDescent="0.2">
      <c r="B1899" s="327"/>
      <c r="C1899" s="322" t="s">
        <v>134</v>
      </c>
      <c r="D1899" s="379"/>
      <c r="E1899" s="380"/>
      <c r="F1899" s="380"/>
      <c r="G1899" s="380"/>
      <c r="H1899" s="380"/>
      <c r="I1899" s="381"/>
      <c r="J1899" s="317"/>
      <c r="K1899" s="320"/>
      <c r="L1899" s="317"/>
      <c r="M1899" s="317"/>
      <c r="N1899" s="317"/>
      <c r="O1899" s="317"/>
      <c r="P1899" s="321"/>
      <c r="Q1899" s="317"/>
      <c r="R1899" s="321"/>
      <c r="S1899" s="321"/>
      <c r="T1899" s="314"/>
    </row>
    <row r="1900" spans="2:24" ht="12" customHeight="1" x14ac:dyDescent="0.2">
      <c r="B1900" s="318"/>
      <c r="C1900" s="317"/>
      <c r="D1900" s="317"/>
      <c r="E1900" s="317"/>
      <c r="F1900" s="317"/>
      <c r="G1900" s="317"/>
      <c r="H1900" s="317"/>
      <c r="I1900" s="317"/>
      <c r="J1900" s="317"/>
      <c r="K1900" s="317"/>
      <c r="L1900" s="317"/>
      <c r="M1900" s="317"/>
      <c r="N1900" s="317"/>
      <c r="O1900" s="317"/>
      <c r="P1900" s="317"/>
      <c r="Q1900" s="317"/>
      <c r="R1900" s="317"/>
      <c r="S1900" s="317"/>
      <c r="T1900" s="314"/>
    </row>
    <row r="1901" spans="2:24" s="334" customFormat="1" ht="18.75" customHeight="1" x14ac:dyDescent="0.2">
      <c r="B1901" s="328"/>
      <c r="C1901" s="322" t="s">
        <v>128</v>
      </c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70"/>
      <c r="P1901" s="329" t="s">
        <v>129</v>
      </c>
      <c r="Q1901" s="330"/>
      <c r="R1901" s="331" t="s">
        <v>135</v>
      </c>
      <c r="S1901" s="332"/>
      <c r="T1901" s="333"/>
      <c r="V1901" s="315"/>
      <c r="W1901" s="315"/>
      <c r="X1901" s="315"/>
    </row>
    <row r="1902" spans="2:24" ht="6" customHeight="1" x14ac:dyDescent="0.2">
      <c r="B1902" s="318"/>
      <c r="C1902" s="317"/>
      <c r="D1902" s="317"/>
      <c r="E1902" s="317"/>
      <c r="F1902" s="317"/>
      <c r="G1902" s="317"/>
      <c r="H1902" s="317"/>
      <c r="I1902" s="317"/>
      <c r="J1902" s="317"/>
      <c r="K1902" s="317"/>
      <c r="L1902" s="317"/>
      <c r="M1902" s="317"/>
      <c r="N1902" s="317"/>
      <c r="O1902" s="317"/>
      <c r="P1902" s="317"/>
      <c r="Q1902" s="317"/>
      <c r="R1902" s="317"/>
      <c r="S1902" s="317"/>
      <c r="T1902" s="314"/>
    </row>
    <row r="1903" spans="2:24" ht="18.75" customHeight="1" x14ac:dyDescent="0.2">
      <c r="B1903" s="318"/>
      <c r="C1903" s="335" t="s">
        <v>136</v>
      </c>
      <c r="D1903" s="65"/>
      <c r="E1903" s="65"/>
      <c r="F1903" s="65"/>
      <c r="G1903" s="65"/>
      <c r="H1903" s="65"/>
      <c r="I1903" s="65"/>
      <c r="J1903" s="65"/>
      <c r="K1903" s="65"/>
      <c r="L1903" s="65"/>
      <c r="M1903" s="65"/>
      <c r="N1903" s="65"/>
      <c r="O1903" s="71"/>
      <c r="P1903" s="336">
        <f>SUM(D1903:O1903)</f>
        <v>0</v>
      </c>
      <c r="Q1903" s="317"/>
      <c r="R1903" s="388"/>
      <c r="S1903" s="389"/>
      <c r="T1903" s="314"/>
    </row>
    <row r="1904" spans="2:24" ht="18.75" customHeight="1" x14ac:dyDescent="0.2">
      <c r="B1904" s="318"/>
      <c r="C1904" s="335" t="s">
        <v>137</v>
      </c>
      <c r="D1904" s="110"/>
      <c r="E1904" s="110"/>
      <c r="F1904" s="110"/>
      <c r="G1904" s="110"/>
      <c r="H1904" s="110"/>
      <c r="I1904" s="110"/>
      <c r="J1904" s="110"/>
      <c r="K1904" s="110"/>
      <c r="L1904" s="110"/>
      <c r="M1904" s="110"/>
      <c r="N1904" s="110"/>
      <c r="O1904" s="111"/>
      <c r="P1904" s="336">
        <f>SUM(D1904:O1904)</f>
        <v>0</v>
      </c>
      <c r="Q1904" s="317"/>
      <c r="R1904" s="388"/>
      <c r="S1904" s="389"/>
      <c r="T1904" s="314"/>
    </row>
    <row r="1905" spans="2:20" ht="18.75" customHeight="1" x14ac:dyDescent="0.2">
      <c r="B1905" s="318"/>
      <c r="C1905" s="131" t="s">
        <v>138</v>
      </c>
      <c r="D1905" s="65"/>
      <c r="E1905" s="65"/>
      <c r="F1905" s="65"/>
      <c r="G1905" s="65"/>
      <c r="H1905" s="65"/>
      <c r="I1905" s="65"/>
      <c r="J1905" s="65"/>
      <c r="K1905" s="65"/>
      <c r="L1905" s="65"/>
      <c r="M1905" s="65"/>
      <c r="N1905" s="65"/>
      <c r="O1905" s="71"/>
      <c r="P1905" s="336">
        <f>SUM(D1905:O1905)</f>
        <v>0</v>
      </c>
      <c r="Q1905" s="317"/>
      <c r="R1905" s="388"/>
      <c r="S1905" s="389"/>
      <c r="T1905" s="314"/>
    </row>
    <row r="1906" spans="2:20" ht="18.75" customHeight="1" x14ac:dyDescent="0.2">
      <c r="B1906" s="318"/>
      <c r="C1906" s="92" t="s">
        <v>139</v>
      </c>
      <c r="D1906" s="65"/>
      <c r="E1906" s="65"/>
      <c r="F1906" s="65"/>
      <c r="G1906" s="65"/>
      <c r="H1906" s="65"/>
      <c r="I1906" s="65"/>
      <c r="J1906" s="65"/>
      <c r="K1906" s="65"/>
      <c r="L1906" s="65"/>
      <c r="M1906" s="65"/>
      <c r="N1906" s="65"/>
      <c r="O1906" s="71"/>
      <c r="P1906" s="336">
        <f>SUM(D1906:O1906)</f>
        <v>0</v>
      </c>
      <c r="Q1906" s="317"/>
      <c r="R1906" s="388"/>
      <c r="S1906" s="389"/>
      <c r="T1906" s="314"/>
    </row>
    <row r="1907" spans="2:20" ht="18.75" customHeight="1" x14ac:dyDescent="0.2">
      <c r="B1907" s="318"/>
      <c r="C1907" s="92" t="s">
        <v>140</v>
      </c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71"/>
      <c r="P1907" s="336">
        <f>SUM(D1907:O1907)</f>
        <v>0</v>
      </c>
      <c r="Q1907" s="317"/>
      <c r="R1907" s="388"/>
      <c r="S1907" s="389"/>
      <c r="T1907" s="314"/>
    </row>
    <row r="1908" spans="2:20" ht="18.75" customHeight="1" x14ac:dyDescent="0.2">
      <c r="B1908" s="318"/>
      <c r="C1908" s="92" t="s">
        <v>141</v>
      </c>
      <c r="D1908" s="65"/>
      <c r="E1908" s="65"/>
      <c r="F1908" s="65"/>
      <c r="G1908" s="65"/>
      <c r="H1908" s="65"/>
      <c r="I1908" s="65"/>
      <c r="J1908" s="65"/>
      <c r="K1908" s="65"/>
      <c r="L1908" s="65"/>
      <c r="M1908" s="65"/>
      <c r="N1908" s="65"/>
      <c r="O1908" s="71"/>
      <c r="P1908" s="336">
        <f>SUM(D1908:O1908)</f>
        <v>0</v>
      </c>
      <c r="Q1908" s="317"/>
      <c r="R1908" s="388"/>
      <c r="S1908" s="389"/>
      <c r="T1908" s="314"/>
    </row>
    <row r="1909" spans="2:20" ht="18.75" customHeight="1" x14ac:dyDescent="0.2">
      <c r="B1909" s="318"/>
      <c r="C1909" s="92" t="s">
        <v>142</v>
      </c>
      <c r="D1909" s="65"/>
      <c r="E1909" s="65"/>
      <c r="F1909" s="65"/>
      <c r="G1909" s="65"/>
      <c r="H1909" s="65"/>
      <c r="I1909" s="65"/>
      <c r="J1909" s="65"/>
      <c r="K1909" s="65"/>
      <c r="L1909" s="65"/>
      <c r="M1909" s="65"/>
      <c r="N1909" s="65"/>
      <c r="O1909" s="71"/>
      <c r="P1909" s="336">
        <f>SUM(D1909:O1909)</f>
        <v>0</v>
      </c>
      <c r="Q1909" s="317"/>
      <c r="R1909" s="388"/>
      <c r="S1909" s="389"/>
      <c r="T1909" s="314"/>
    </row>
    <row r="1910" spans="2:20" ht="18.75" customHeight="1" x14ac:dyDescent="0.2">
      <c r="B1910" s="318"/>
      <c r="C1910" s="92" t="s">
        <v>143</v>
      </c>
      <c r="D1910" s="65"/>
      <c r="E1910" s="65"/>
      <c r="F1910" s="65"/>
      <c r="G1910" s="65"/>
      <c r="H1910" s="65"/>
      <c r="I1910" s="65"/>
      <c r="J1910" s="65"/>
      <c r="K1910" s="65"/>
      <c r="L1910" s="65"/>
      <c r="M1910" s="65"/>
      <c r="N1910" s="65"/>
      <c r="O1910" s="71"/>
      <c r="P1910" s="336">
        <f>SUM(D1910:O1910)</f>
        <v>0</v>
      </c>
      <c r="Q1910" s="317"/>
      <c r="R1910" s="388"/>
      <c r="S1910" s="389"/>
      <c r="T1910" s="314"/>
    </row>
    <row r="1911" spans="2:20" ht="18.75" customHeight="1" x14ac:dyDescent="0.2">
      <c r="B1911" s="318"/>
      <c r="C1911" s="92" t="s">
        <v>144</v>
      </c>
      <c r="D1911" s="65"/>
      <c r="E1911" s="65"/>
      <c r="F1911" s="65"/>
      <c r="G1911" s="65"/>
      <c r="H1911" s="65"/>
      <c r="I1911" s="65"/>
      <c r="J1911" s="65"/>
      <c r="K1911" s="65"/>
      <c r="L1911" s="65"/>
      <c r="M1911" s="65"/>
      <c r="N1911" s="65"/>
      <c r="O1911" s="71"/>
      <c r="P1911" s="336">
        <f>SUM(D1911:O1911)</f>
        <v>0</v>
      </c>
      <c r="Q1911" s="317"/>
      <c r="R1911" s="388"/>
      <c r="S1911" s="389"/>
      <c r="T1911" s="314"/>
    </row>
    <row r="1912" spans="2:20" ht="18.75" customHeight="1" x14ac:dyDescent="0.2">
      <c r="B1912" s="318"/>
      <c r="C1912" s="92" t="s">
        <v>145</v>
      </c>
      <c r="D1912" s="65"/>
      <c r="E1912" s="65"/>
      <c r="F1912" s="65"/>
      <c r="G1912" s="65"/>
      <c r="H1912" s="65"/>
      <c r="I1912" s="65"/>
      <c r="J1912" s="65"/>
      <c r="K1912" s="65"/>
      <c r="L1912" s="65"/>
      <c r="M1912" s="65"/>
      <c r="N1912" s="65"/>
      <c r="O1912" s="71"/>
      <c r="P1912" s="336">
        <f>SUM(D1912:O1912)</f>
        <v>0</v>
      </c>
      <c r="Q1912" s="317"/>
      <c r="R1912" s="388"/>
      <c r="S1912" s="389"/>
      <c r="T1912" s="314"/>
    </row>
    <row r="1913" spans="2:20" ht="18.75" customHeight="1" x14ac:dyDescent="0.2">
      <c r="B1913" s="318"/>
      <c r="C1913" s="322" t="s">
        <v>146</v>
      </c>
      <c r="D1913" s="337">
        <f t="shared" ref="D1913:O1913" si="150">SUBTOTAL(9,D1903:D1912)</f>
        <v>0</v>
      </c>
      <c r="E1913" s="337">
        <f t="shared" si="150"/>
        <v>0</v>
      </c>
      <c r="F1913" s="337">
        <f t="shared" si="150"/>
        <v>0</v>
      </c>
      <c r="G1913" s="337">
        <f t="shared" si="150"/>
        <v>0</v>
      </c>
      <c r="H1913" s="337">
        <f t="shared" si="150"/>
        <v>0</v>
      </c>
      <c r="I1913" s="337">
        <f t="shared" si="150"/>
        <v>0</v>
      </c>
      <c r="J1913" s="337">
        <f t="shared" si="150"/>
        <v>0</v>
      </c>
      <c r="K1913" s="337">
        <f t="shared" si="150"/>
        <v>0</v>
      </c>
      <c r="L1913" s="337">
        <f t="shared" si="150"/>
        <v>0</v>
      </c>
      <c r="M1913" s="337">
        <f t="shared" si="150"/>
        <v>0</v>
      </c>
      <c r="N1913" s="337">
        <f t="shared" si="150"/>
        <v>0</v>
      </c>
      <c r="O1913" s="338">
        <f t="shared" si="150"/>
        <v>0</v>
      </c>
      <c r="P1913" s="336">
        <f>SUM(D1913:O1913)</f>
        <v>0</v>
      </c>
      <c r="Q1913" s="317"/>
      <c r="R1913" s="388"/>
      <c r="S1913" s="389"/>
      <c r="T1913" s="314"/>
    </row>
    <row r="1914" spans="2:20" ht="18.75" customHeight="1" x14ac:dyDescent="0.2">
      <c r="B1914" s="318"/>
      <c r="C1914" s="339" t="s">
        <v>147</v>
      </c>
      <c r="D1914" s="66"/>
      <c r="E1914" s="66"/>
      <c r="F1914" s="66"/>
      <c r="G1914" s="66"/>
      <c r="H1914" s="66"/>
      <c r="I1914" s="66"/>
      <c r="J1914" s="66"/>
      <c r="K1914" s="66"/>
      <c r="L1914" s="66"/>
      <c r="M1914" s="66"/>
      <c r="N1914" s="66"/>
      <c r="O1914" s="72"/>
      <c r="P1914" s="336">
        <f>SUM(D1914:O1914)</f>
        <v>0</v>
      </c>
      <c r="Q1914" s="317"/>
      <c r="R1914" s="388"/>
      <c r="S1914" s="389"/>
      <c r="T1914" s="314"/>
    </row>
    <row r="1915" spans="2:20" ht="18.75" customHeight="1" x14ac:dyDescent="0.2">
      <c r="B1915" s="318"/>
      <c r="C1915" s="339" t="s">
        <v>148</v>
      </c>
      <c r="D1915" s="66"/>
      <c r="E1915" s="66"/>
      <c r="F1915" s="66"/>
      <c r="G1915" s="66"/>
      <c r="H1915" s="66"/>
      <c r="I1915" s="66"/>
      <c r="J1915" s="66"/>
      <c r="K1915" s="66"/>
      <c r="L1915" s="66"/>
      <c r="M1915" s="66"/>
      <c r="N1915" s="66"/>
      <c r="O1915" s="72"/>
      <c r="P1915" s="336">
        <f>SUM(D1915:O1915)</f>
        <v>0</v>
      </c>
      <c r="Q1915" s="317"/>
      <c r="R1915" s="388"/>
      <c r="S1915" s="389"/>
      <c r="T1915" s="314"/>
    </row>
    <row r="1916" spans="2:20" ht="18.75" customHeight="1" x14ac:dyDescent="0.2">
      <c r="B1916" s="318"/>
      <c r="C1916" s="322" t="s">
        <v>149</v>
      </c>
      <c r="D1916" s="337">
        <f t="shared" ref="D1916:O1916" si="151">SUBTOTAL(9,D1914:D1915)</f>
        <v>0</v>
      </c>
      <c r="E1916" s="337">
        <f t="shared" si="151"/>
        <v>0</v>
      </c>
      <c r="F1916" s="337">
        <f t="shared" si="151"/>
        <v>0</v>
      </c>
      <c r="G1916" s="337">
        <f t="shared" si="151"/>
        <v>0</v>
      </c>
      <c r="H1916" s="337">
        <f t="shared" si="151"/>
        <v>0</v>
      </c>
      <c r="I1916" s="337">
        <f t="shared" si="151"/>
        <v>0</v>
      </c>
      <c r="J1916" s="337">
        <f t="shared" si="151"/>
        <v>0</v>
      </c>
      <c r="K1916" s="337">
        <f t="shared" si="151"/>
        <v>0</v>
      </c>
      <c r="L1916" s="337">
        <f t="shared" si="151"/>
        <v>0</v>
      </c>
      <c r="M1916" s="337">
        <f t="shared" si="151"/>
        <v>0</v>
      </c>
      <c r="N1916" s="337">
        <f t="shared" si="151"/>
        <v>0</v>
      </c>
      <c r="O1916" s="338">
        <f t="shared" si="151"/>
        <v>0</v>
      </c>
      <c r="P1916" s="336">
        <f>SUM(D1916:O1916)</f>
        <v>0</v>
      </c>
      <c r="Q1916" s="317"/>
      <c r="R1916" s="388"/>
      <c r="S1916" s="389"/>
      <c r="T1916" s="314"/>
    </row>
    <row r="1917" spans="2:20" ht="18.75" customHeight="1" x14ac:dyDescent="0.2">
      <c r="B1917" s="318"/>
      <c r="C1917" s="339" t="s">
        <v>150</v>
      </c>
      <c r="D1917" s="66"/>
      <c r="E1917" s="66"/>
      <c r="F1917" s="66"/>
      <c r="G1917" s="66"/>
      <c r="H1917" s="66"/>
      <c r="I1917" s="66"/>
      <c r="J1917" s="66"/>
      <c r="K1917" s="66"/>
      <c r="L1917" s="66"/>
      <c r="M1917" s="66"/>
      <c r="N1917" s="66"/>
      <c r="O1917" s="72"/>
      <c r="P1917" s="336">
        <f>SUM(D1917:O1917)</f>
        <v>0</v>
      </c>
      <c r="Q1917" s="317"/>
      <c r="R1917" s="388"/>
      <c r="S1917" s="389"/>
      <c r="T1917" s="314"/>
    </row>
    <row r="1918" spans="2:20" ht="18.75" customHeight="1" x14ac:dyDescent="0.2">
      <c r="B1918" s="318"/>
      <c r="C1918" s="339" t="s">
        <v>151</v>
      </c>
      <c r="D1918" s="66"/>
      <c r="E1918" s="66"/>
      <c r="F1918" s="66"/>
      <c r="G1918" s="66"/>
      <c r="H1918" s="66"/>
      <c r="I1918" s="66"/>
      <c r="J1918" s="66"/>
      <c r="K1918" s="66"/>
      <c r="L1918" s="66"/>
      <c r="M1918" s="66"/>
      <c r="N1918" s="66"/>
      <c r="O1918" s="72"/>
      <c r="P1918" s="336">
        <f>SUM(D1918:O1918)</f>
        <v>0</v>
      </c>
      <c r="Q1918" s="317"/>
      <c r="R1918" s="388"/>
      <c r="S1918" s="389"/>
      <c r="T1918" s="314"/>
    </row>
    <row r="1919" spans="2:20" ht="18.75" customHeight="1" x14ac:dyDescent="0.2">
      <c r="B1919" s="318"/>
      <c r="C1919" s="339" t="s">
        <v>152</v>
      </c>
      <c r="D1919" s="66"/>
      <c r="E1919" s="66"/>
      <c r="F1919" s="66"/>
      <c r="G1919" s="66"/>
      <c r="H1919" s="66"/>
      <c r="I1919" s="66"/>
      <c r="J1919" s="66"/>
      <c r="K1919" s="66"/>
      <c r="L1919" s="66"/>
      <c r="M1919" s="66"/>
      <c r="N1919" s="66"/>
      <c r="O1919" s="72"/>
      <c r="P1919" s="336">
        <f>SUM(D1919:O1919)</f>
        <v>0</v>
      </c>
      <c r="Q1919" s="317"/>
      <c r="R1919" s="388"/>
      <c r="S1919" s="389"/>
      <c r="T1919" s="314"/>
    </row>
    <row r="1920" spans="2:20" ht="18.75" customHeight="1" x14ac:dyDescent="0.2">
      <c r="B1920" s="318"/>
      <c r="C1920" s="339" t="s">
        <v>153</v>
      </c>
      <c r="D1920" s="66"/>
      <c r="E1920" s="66"/>
      <c r="F1920" s="66"/>
      <c r="G1920" s="66"/>
      <c r="H1920" s="66"/>
      <c r="I1920" s="66"/>
      <c r="J1920" s="66"/>
      <c r="K1920" s="66"/>
      <c r="L1920" s="66"/>
      <c r="M1920" s="66"/>
      <c r="N1920" s="66"/>
      <c r="O1920" s="72"/>
      <c r="P1920" s="336">
        <f>SUM(D1920:O1920)</f>
        <v>0</v>
      </c>
      <c r="Q1920" s="317"/>
      <c r="R1920" s="388"/>
      <c r="S1920" s="389"/>
      <c r="T1920" s="314"/>
    </row>
    <row r="1921" spans="2:20" ht="18.75" customHeight="1" x14ac:dyDescent="0.2">
      <c r="B1921" s="318"/>
      <c r="C1921" s="335" t="s">
        <v>154</v>
      </c>
      <c r="D1921" s="65"/>
      <c r="E1921" s="65"/>
      <c r="F1921" s="65"/>
      <c r="G1921" s="65"/>
      <c r="H1921" s="65"/>
      <c r="I1921" s="65"/>
      <c r="J1921" s="65"/>
      <c r="K1921" s="65"/>
      <c r="L1921" s="65"/>
      <c r="M1921" s="65"/>
      <c r="N1921" s="65"/>
      <c r="O1921" s="71"/>
      <c r="P1921" s="336">
        <f>SUM(D1921:O1921)</f>
        <v>0</v>
      </c>
      <c r="Q1921" s="317"/>
      <c r="R1921" s="388"/>
      <c r="S1921" s="389"/>
      <c r="T1921" s="314"/>
    </row>
    <row r="1922" spans="2:20" ht="18.75" customHeight="1" x14ac:dyDescent="0.2">
      <c r="B1922" s="318"/>
      <c r="C1922" s="97" t="s">
        <v>155</v>
      </c>
      <c r="D1922" s="65"/>
      <c r="E1922" s="65"/>
      <c r="F1922" s="65"/>
      <c r="G1922" s="65"/>
      <c r="H1922" s="65"/>
      <c r="I1922" s="65"/>
      <c r="J1922" s="65"/>
      <c r="K1922" s="65"/>
      <c r="L1922" s="65"/>
      <c r="M1922" s="65"/>
      <c r="N1922" s="65"/>
      <c r="O1922" s="71"/>
      <c r="P1922" s="336">
        <f>SUM(D1922:O1922)</f>
        <v>0</v>
      </c>
      <c r="Q1922" s="317"/>
      <c r="R1922" s="388"/>
      <c r="S1922" s="389"/>
      <c r="T1922" s="314"/>
    </row>
    <row r="1923" spans="2:20" ht="18.75" customHeight="1" x14ac:dyDescent="0.2">
      <c r="B1923" s="318"/>
      <c r="C1923" s="98" t="s">
        <v>156</v>
      </c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73"/>
      <c r="P1923" s="340">
        <f>SUM(D1923:O1923)</f>
        <v>0</v>
      </c>
      <c r="Q1923" s="317"/>
      <c r="R1923" s="388"/>
      <c r="S1923" s="389"/>
      <c r="T1923" s="314"/>
    </row>
    <row r="1924" spans="2:20" ht="18.75" customHeight="1" x14ac:dyDescent="0.2">
      <c r="B1924" s="318"/>
      <c r="C1924" s="341" t="s">
        <v>157</v>
      </c>
      <c r="D1924" s="342">
        <f t="shared" ref="D1924:O1924" si="152">SUBTOTAL(9,D1903:D1923)</f>
        <v>0</v>
      </c>
      <c r="E1924" s="342">
        <f t="shared" si="152"/>
        <v>0</v>
      </c>
      <c r="F1924" s="342">
        <f t="shared" si="152"/>
        <v>0</v>
      </c>
      <c r="G1924" s="342">
        <f t="shared" si="152"/>
        <v>0</v>
      </c>
      <c r="H1924" s="342">
        <f t="shared" si="152"/>
        <v>0</v>
      </c>
      <c r="I1924" s="342">
        <f t="shared" si="152"/>
        <v>0</v>
      </c>
      <c r="J1924" s="342">
        <f t="shared" si="152"/>
        <v>0</v>
      </c>
      <c r="K1924" s="342">
        <f t="shared" si="152"/>
        <v>0</v>
      </c>
      <c r="L1924" s="342">
        <f t="shared" si="152"/>
        <v>0</v>
      </c>
      <c r="M1924" s="342">
        <f t="shared" si="152"/>
        <v>0</v>
      </c>
      <c r="N1924" s="342">
        <f t="shared" si="152"/>
        <v>0</v>
      </c>
      <c r="O1924" s="343">
        <f t="shared" si="152"/>
        <v>0</v>
      </c>
      <c r="P1924" s="344">
        <f>SUM(D1924:O1924)</f>
        <v>0</v>
      </c>
      <c r="Q1924" s="317"/>
      <c r="R1924" s="150"/>
      <c r="S1924" s="151"/>
      <c r="T1924" s="314"/>
    </row>
    <row r="1925" spans="2:20" ht="6" customHeight="1" x14ac:dyDescent="0.2">
      <c r="B1925" s="318"/>
      <c r="C1925" s="317"/>
      <c r="D1925" s="317"/>
      <c r="E1925" s="317"/>
      <c r="F1925" s="317"/>
      <c r="G1925" s="317"/>
      <c r="H1925" s="317"/>
      <c r="I1925" s="317"/>
      <c r="J1925" s="317"/>
      <c r="K1925" s="317"/>
      <c r="L1925" s="317"/>
      <c r="M1925" s="317"/>
      <c r="N1925" s="317"/>
      <c r="O1925" s="317"/>
      <c r="P1925" s="317"/>
      <c r="Q1925" s="317"/>
      <c r="R1925" s="345"/>
      <c r="S1925" s="345"/>
      <c r="T1925" s="314"/>
    </row>
    <row r="1926" spans="2:20" ht="18.75" customHeight="1" x14ac:dyDescent="0.2">
      <c r="B1926" s="346"/>
      <c r="C1926" s="335" t="s">
        <v>158</v>
      </c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74"/>
      <c r="P1926" s="347">
        <f>SUM(D1926:O1926)</f>
        <v>0</v>
      </c>
      <c r="Q1926" s="317"/>
      <c r="R1926" s="388"/>
      <c r="S1926" s="389"/>
      <c r="T1926" s="314"/>
    </row>
    <row r="1927" spans="2:20" ht="18.75" customHeight="1" x14ac:dyDescent="0.2">
      <c r="B1927" s="346"/>
      <c r="C1927" s="335" t="s">
        <v>159</v>
      </c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9"/>
      <c r="O1927" s="75"/>
      <c r="P1927" s="348">
        <f>SUM(D1927:O1927)</f>
        <v>0</v>
      </c>
      <c r="Q1927" s="317"/>
      <c r="R1927" s="388"/>
      <c r="S1927" s="389"/>
      <c r="T1927" s="314"/>
    </row>
    <row r="1928" spans="2:20" s="334" customFormat="1" ht="18.75" customHeight="1" x14ac:dyDescent="0.2">
      <c r="B1928" s="328"/>
      <c r="C1928" s="317"/>
      <c r="D1928" s="317"/>
      <c r="E1928" s="317"/>
      <c r="F1928" s="317"/>
      <c r="G1928" s="317"/>
      <c r="H1928" s="317"/>
      <c r="I1928" s="317"/>
      <c r="J1928" s="317"/>
      <c r="K1928" s="317"/>
      <c r="L1928" s="317"/>
      <c r="M1928" s="317"/>
      <c r="N1928" s="349" t="s">
        <v>160</v>
      </c>
      <c r="O1928" s="349"/>
      <c r="P1928" s="350">
        <f>ROUND(IF(P1926*P1927=0,0,P1924/P1926*P1927),2)</f>
        <v>0</v>
      </c>
      <c r="Q1928" s="330"/>
      <c r="R1928" s="388"/>
      <c r="S1928" s="389"/>
      <c r="T1928" s="333"/>
    </row>
    <row r="1929" spans="2:20" ht="30" customHeight="1" x14ac:dyDescent="0.2">
      <c r="B1929" s="314"/>
      <c r="C1929" s="317"/>
      <c r="D1929" s="317"/>
      <c r="E1929" s="317"/>
      <c r="F1929" s="317"/>
      <c r="G1929" s="317"/>
      <c r="H1929" s="317"/>
      <c r="I1929" s="317"/>
      <c r="J1929" s="317"/>
      <c r="K1929" s="317"/>
      <c r="L1929" s="317"/>
      <c r="M1929" s="317"/>
      <c r="N1929" s="317"/>
      <c r="O1929" s="317"/>
      <c r="P1929" s="317"/>
      <c r="Q1929" s="317"/>
      <c r="R1929" s="317"/>
      <c r="S1929" s="317"/>
      <c r="T1929" s="314"/>
    </row>
    <row r="1930" spans="2:20" ht="18.75" customHeight="1" x14ac:dyDescent="0.2">
      <c r="B1930" s="318"/>
      <c r="C1930" s="319" t="s">
        <v>124</v>
      </c>
      <c r="D1930" s="382"/>
      <c r="E1930" s="383"/>
      <c r="F1930" s="383"/>
      <c r="G1930" s="383"/>
      <c r="H1930" s="383"/>
      <c r="I1930" s="384"/>
      <c r="J1930" s="317"/>
      <c r="K1930" s="317"/>
      <c r="L1930" s="320"/>
      <c r="M1930" s="317"/>
      <c r="N1930" s="317"/>
      <c r="O1930" s="317"/>
      <c r="P1930" s="321"/>
      <c r="Q1930" s="317"/>
      <c r="R1930" s="321"/>
      <c r="S1930" s="321"/>
      <c r="T1930" s="314"/>
    </row>
    <row r="1931" spans="2:20" ht="18.75" customHeight="1" x14ac:dyDescent="0.2">
      <c r="B1931" s="318"/>
      <c r="C1931" s="322" t="s">
        <v>125</v>
      </c>
      <c r="D1931" s="382"/>
      <c r="E1931" s="383"/>
      <c r="F1931" s="383"/>
      <c r="G1931" s="383"/>
      <c r="H1931" s="383"/>
      <c r="I1931" s="384"/>
      <c r="J1931" s="317"/>
      <c r="K1931" s="320"/>
      <c r="L1931" s="317"/>
      <c r="M1931" s="317"/>
      <c r="N1931" s="317"/>
      <c r="O1931" s="317"/>
      <c r="P1931" s="321"/>
      <c r="Q1931" s="317"/>
      <c r="R1931" s="321"/>
      <c r="S1931" s="321"/>
      <c r="T1931" s="314"/>
    </row>
    <row r="1932" spans="2:20" ht="18.75" customHeight="1" x14ac:dyDescent="0.2">
      <c r="B1932" s="318"/>
      <c r="C1932" s="322" t="s">
        <v>7</v>
      </c>
      <c r="D1932" s="382"/>
      <c r="E1932" s="383"/>
      <c r="F1932" s="383"/>
      <c r="G1932" s="383"/>
      <c r="H1932" s="383"/>
      <c r="I1932" s="384"/>
      <c r="J1932" s="317"/>
      <c r="K1932" s="317"/>
      <c r="L1932" s="320"/>
      <c r="M1932" s="317"/>
      <c r="N1932" s="317"/>
      <c r="O1932" s="317"/>
      <c r="P1932" s="321"/>
      <c r="Q1932" s="317"/>
      <c r="R1932" s="323" t="s">
        <v>126</v>
      </c>
      <c r="S1932" s="324"/>
      <c r="T1932" s="314"/>
    </row>
    <row r="1933" spans="2:20" ht="18.75" customHeight="1" x14ac:dyDescent="0.2">
      <c r="B1933" s="318"/>
      <c r="C1933" s="322" t="s">
        <v>127</v>
      </c>
      <c r="D1933" s="382"/>
      <c r="E1933" s="383"/>
      <c r="F1933" s="383"/>
      <c r="G1933" s="383"/>
      <c r="H1933" s="383"/>
      <c r="I1933" s="384"/>
      <c r="J1933" s="317"/>
      <c r="K1933" s="317"/>
      <c r="L1933" s="320"/>
      <c r="M1933" s="317"/>
      <c r="N1933" s="317"/>
      <c r="O1933" s="317"/>
      <c r="P1933" s="321"/>
      <c r="Q1933" s="317"/>
      <c r="R1933" s="325" t="s">
        <v>130</v>
      </c>
      <c r="S1933" s="63"/>
      <c r="T1933" s="314"/>
    </row>
    <row r="1934" spans="2:20" ht="18.75" customHeight="1" x14ac:dyDescent="0.2">
      <c r="B1934" s="318"/>
      <c r="C1934" s="322" t="s">
        <v>131</v>
      </c>
      <c r="D1934" s="382"/>
      <c r="E1934" s="383"/>
      <c r="F1934" s="383"/>
      <c r="G1934" s="383"/>
      <c r="H1934" s="383"/>
      <c r="I1934" s="384"/>
      <c r="J1934" s="317"/>
      <c r="K1934" s="317"/>
      <c r="L1934" s="320"/>
      <c r="M1934" s="317"/>
      <c r="N1934" s="317"/>
      <c r="O1934" s="317"/>
      <c r="P1934" s="321"/>
      <c r="Q1934" s="317"/>
      <c r="R1934" s="325" t="s">
        <v>132</v>
      </c>
      <c r="S1934" s="63"/>
      <c r="T1934" s="314"/>
    </row>
    <row r="1935" spans="2:20" ht="18.75" customHeight="1" x14ac:dyDescent="0.2">
      <c r="B1935" s="318"/>
      <c r="C1935" s="322" t="s">
        <v>122</v>
      </c>
      <c r="D1935" s="385"/>
      <c r="E1935" s="386"/>
      <c r="F1935" s="386"/>
      <c r="G1935" s="386"/>
      <c r="H1935" s="386"/>
      <c r="I1935" s="387"/>
      <c r="J1935" s="317"/>
      <c r="K1935" s="320"/>
      <c r="L1935" s="317"/>
      <c r="M1935" s="317"/>
      <c r="N1935" s="317"/>
      <c r="O1935" s="317"/>
      <c r="P1935" s="321"/>
      <c r="Q1935" s="317"/>
      <c r="R1935" s="326" t="s">
        <v>133</v>
      </c>
      <c r="S1935" s="63"/>
      <c r="T1935" s="314"/>
    </row>
    <row r="1936" spans="2:20" ht="18.75" customHeight="1" x14ac:dyDescent="0.2">
      <c r="B1936" s="327"/>
      <c r="C1936" s="322" t="s">
        <v>134</v>
      </c>
      <c r="D1936" s="379"/>
      <c r="E1936" s="380"/>
      <c r="F1936" s="380"/>
      <c r="G1936" s="380"/>
      <c r="H1936" s="380"/>
      <c r="I1936" s="381"/>
      <c r="J1936" s="317"/>
      <c r="K1936" s="320"/>
      <c r="L1936" s="317"/>
      <c r="M1936" s="317"/>
      <c r="N1936" s="317"/>
      <c r="O1936" s="317"/>
      <c r="P1936" s="321"/>
      <c r="Q1936" s="317"/>
      <c r="R1936" s="321"/>
      <c r="S1936" s="321"/>
      <c r="T1936" s="314"/>
    </row>
    <row r="1937" spans="2:24" ht="12" customHeight="1" x14ac:dyDescent="0.2">
      <c r="B1937" s="318"/>
      <c r="C1937" s="317"/>
      <c r="D1937" s="317"/>
      <c r="E1937" s="317"/>
      <c r="F1937" s="317"/>
      <c r="G1937" s="317"/>
      <c r="H1937" s="317"/>
      <c r="I1937" s="317"/>
      <c r="J1937" s="317"/>
      <c r="K1937" s="317"/>
      <c r="L1937" s="317"/>
      <c r="M1937" s="317"/>
      <c r="N1937" s="317"/>
      <c r="O1937" s="317"/>
      <c r="P1937" s="317"/>
      <c r="Q1937" s="317"/>
      <c r="R1937" s="317"/>
      <c r="S1937" s="317"/>
      <c r="T1937" s="314"/>
    </row>
    <row r="1938" spans="2:24" s="334" customFormat="1" ht="18.75" customHeight="1" x14ac:dyDescent="0.2">
      <c r="B1938" s="328"/>
      <c r="C1938" s="322" t="s">
        <v>128</v>
      </c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70"/>
      <c r="P1938" s="329" t="s">
        <v>129</v>
      </c>
      <c r="Q1938" s="330"/>
      <c r="R1938" s="331" t="s">
        <v>135</v>
      </c>
      <c r="S1938" s="332"/>
      <c r="T1938" s="333"/>
      <c r="V1938" s="315"/>
      <c r="W1938" s="315"/>
      <c r="X1938" s="315"/>
    </row>
    <row r="1939" spans="2:24" ht="6" customHeight="1" x14ac:dyDescent="0.2">
      <c r="B1939" s="318"/>
      <c r="C1939" s="317"/>
      <c r="D1939" s="317"/>
      <c r="E1939" s="317"/>
      <c r="F1939" s="317"/>
      <c r="G1939" s="317"/>
      <c r="H1939" s="317"/>
      <c r="I1939" s="317"/>
      <c r="J1939" s="317"/>
      <c r="K1939" s="317"/>
      <c r="L1939" s="317"/>
      <c r="M1939" s="317"/>
      <c r="N1939" s="317"/>
      <c r="O1939" s="317"/>
      <c r="P1939" s="317"/>
      <c r="Q1939" s="317"/>
      <c r="R1939" s="317"/>
      <c r="S1939" s="317"/>
      <c r="T1939" s="314"/>
    </row>
    <row r="1940" spans="2:24" ht="18.75" customHeight="1" x14ac:dyDescent="0.2">
      <c r="B1940" s="318"/>
      <c r="C1940" s="335" t="s">
        <v>136</v>
      </c>
      <c r="D1940" s="65"/>
      <c r="E1940" s="65"/>
      <c r="F1940" s="65"/>
      <c r="G1940" s="65"/>
      <c r="H1940" s="65"/>
      <c r="I1940" s="65"/>
      <c r="J1940" s="65"/>
      <c r="K1940" s="65"/>
      <c r="L1940" s="65"/>
      <c r="M1940" s="65"/>
      <c r="N1940" s="65"/>
      <c r="O1940" s="71"/>
      <c r="P1940" s="336">
        <f>SUM(D1940:O1940)</f>
        <v>0</v>
      </c>
      <c r="Q1940" s="317"/>
      <c r="R1940" s="388"/>
      <c r="S1940" s="389"/>
      <c r="T1940" s="314"/>
    </row>
    <row r="1941" spans="2:24" ht="18.75" customHeight="1" x14ac:dyDescent="0.2">
      <c r="B1941" s="318"/>
      <c r="C1941" s="335" t="s">
        <v>137</v>
      </c>
      <c r="D1941" s="110"/>
      <c r="E1941" s="110"/>
      <c r="F1941" s="110"/>
      <c r="G1941" s="110"/>
      <c r="H1941" s="110"/>
      <c r="I1941" s="110"/>
      <c r="J1941" s="110"/>
      <c r="K1941" s="110"/>
      <c r="L1941" s="110"/>
      <c r="M1941" s="110"/>
      <c r="N1941" s="110"/>
      <c r="O1941" s="111"/>
      <c r="P1941" s="336">
        <f>SUM(D1941:O1941)</f>
        <v>0</v>
      </c>
      <c r="Q1941" s="317"/>
      <c r="R1941" s="388"/>
      <c r="S1941" s="389"/>
      <c r="T1941" s="314"/>
    </row>
    <row r="1942" spans="2:24" ht="18.75" customHeight="1" x14ac:dyDescent="0.2">
      <c r="B1942" s="318"/>
      <c r="C1942" s="131" t="s">
        <v>138</v>
      </c>
      <c r="D1942" s="65"/>
      <c r="E1942" s="65"/>
      <c r="F1942" s="65"/>
      <c r="G1942" s="65"/>
      <c r="H1942" s="65"/>
      <c r="I1942" s="65"/>
      <c r="J1942" s="65"/>
      <c r="K1942" s="65"/>
      <c r="L1942" s="65"/>
      <c r="M1942" s="65"/>
      <c r="N1942" s="65"/>
      <c r="O1942" s="71"/>
      <c r="P1942" s="336">
        <f>SUM(D1942:O1942)</f>
        <v>0</v>
      </c>
      <c r="Q1942" s="317"/>
      <c r="R1942" s="388"/>
      <c r="S1942" s="389"/>
      <c r="T1942" s="314"/>
    </row>
    <row r="1943" spans="2:24" ht="18.75" customHeight="1" x14ac:dyDescent="0.2">
      <c r="B1943" s="318"/>
      <c r="C1943" s="92" t="s">
        <v>139</v>
      </c>
      <c r="D1943" s="65"/>
      <c r="E1943" s="65"/>
      <c r="F1943" s="65"/>
      <c r="G1943" s="65"/>
      <c r="H1943" s="65"/>
      <c r="I1943" s="65"/>
      <c r="J1943" s="65"/>
      <c r="K1943" s="65"/>
      <c r="L1943" s="65"/>
      <c r="M1943" s="65"/>
      <c r="N1943" s="65"/>
      <c r="O1943" s="71"/>
      <c r="P1943" s="336">
        <f>SUM(D1943:O1943)</f>
        <v>0</v>
      </c>
      <c r="Q1943" s="317"/>
      <c r="R1943" s="388"/>
      <c r="S1943" s="389"/>
      <c r="T1943" s="314"/>
    </row>
    <row r="1944" spans="2:24" ht="18.75" customHeight="1" x14ac:dyDescent="0.2">
      <c r="B1944" s="318"/>
      <c r="C1944" s="92" t="s">
        <v>140</v>
      </c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71"/>
      <c r="P1944" s="336">
        <f>SUM(D1944:O1944)</f>
        <v>0</v>
      </c>
      <c r="Q1944" s="317"/>
      <c r="R1944" s="388"/>
      <c r="S1944" s="389"/>
      <c r="T1944" s="314"/>
    </row>
    <row r="1945" spans="2:24" ht="18.75" customHeight="1" x14ac:dyDescent="0.2">
      <c r="B1945" s="318"/>
      <c r="C1945" s="92" t="s">
        <v>141</v>
      </c>
      <c r="D1945" s="65"/>
      <c r="E1945" s="65"/>
      <c r="F1945" s="65"/>
      <c r="G1945" s="65"/>
      <c r="H1945" s="65"/>
      <c r="I1945" s="65"/>
      <c r="J1945" s="65"/>
      <c r="K1945" s="65"/>
      <c r="L1945" s="65"/>
      <c r="M1945" s="65"/>
      <c r="N1945" s="65"/>
      <c r="O1945" s="71"/>
      <c r="P1945" s="336">
        <f>SUM(D1945:O1945)</f>
        <v>0</v>
      </c>
      <c r="Q1945" s="317"/>
      <c r="R1945" s="388"/>
      <c r="S1945" s="389"/>
      <c r="T1945" s="314"/>
    </row>
    <row r="1946" spans="2:24" ht="18.75" customHeight="1" x14ac:dyDescent="0.2">
      <c r="B1946" s="318"/>
      <c r="C1946" s="92" t="s">
        <v>142</v>
      </c>
      <c r="D1946" s="65"/>
      <c r="E1946" s="65"/>
      <c r="F1946" s="65"/>
      <c r="G1946" s="65"/>
      <c r="H1946" s="65"/>
      <c r="I1946" s="65"/>
      <c r="J1946" s="65"/>
      <c r="K1946" s="65"/>
      <c r="L1946" s="65"/>
      <c r="M1946" s="65"/>
      <c r="N1946" s="65"/>
      <c r="O1946" s="71"/>
      <c r="P1946" s="336">
        <f>SUM(D1946:O1946)</f>
        <v>0</v>
      </c>
      <c r="Q1946" s="317"/>
      <c r="R1946" s="388"/>
      <c r="S1946" s="389"/>
      <c r="T1946" s="314"/>
    </row>
    <row r="1947" spans="2:24" ht="18.75" customHeight="1" x14ac:dyDescent="0.2">
      <c r="B1947" s="318"/>
      <c r="C1947" s="92" t="s">
        <v>143</v>
      </c>
      <c r="D1947" s="65"/>
      <c r="E1947" s="65"/>
      <c r="F1947" s="65"/>
      <c r="G1947" s="65"/>
      <c r="H1947" s="65"/>
      <c r="I1947" s="65"/>
      <c r="J1947" s="65"/>
      <c r="K1947" s="65"/>
      <c r="L1947" s="65"/>
      <c r="M1947" s="65"/>
      <c r="N1947" s="65"/>
      <c r="O1947" s="71"/>
      <c r="P1947" s="336">
        <f>SUM(D1947:O1947)</f>
        <v>0</v>
      </c>
      <c r="Q1947" s="317"/>
      <c r="R1947" s="388"/>
      <c r="S1947" s="389"/>
      <c r="T1947" s="314"/>
    </row>
    <row r="1948" spans="2:24" ht="18.75" customHeight="1" x14ac:dyDescent="0.2">
      <c r="B1948" s="318"/>
      <c r="C1948" s="92" t="s">
        <v>144</v>
      </c>
      <c r="D1948" s="65"/>
      <c r="E1948" s="65"/>
      <c r="F1948" s="65"/>
      <c r="G1948" s="65"/>
      <c r="H1948" s="65"/>
      <c r="I1948" s="65"/>
      <c r="J1948" s="65"/>
      <c r="K1948" s="65"/>
      <c r="L1948" s="65"/>
      <c r="M1948" s="65"/>
      <c r="N1948" s="65"/>
      <c r="O1948" s="71"/>
      <c r="P1948" s="336">
        <f>SUM(D1948:O1948)</f>
        <v>0</v>
      </c>
      <c r="Q1948" s="317"/>
      <c r="R1948" s="388"/>
      <c r="S1948" s="389"/>
      <c r="T1948" s="314"/>
    </row>
    <row r="1949" spans="2:24" ht="18.75" customHeight="1" x14ac:dyDescent="0.2">
      <c r="B1949" s="318"/>
      <c r="C1949" s="92" t="s">
        <v>145</v>
      </c>
      <c r="D1949" s="65"/>
      <c r="E1949" s="65"/>
      <c r="F1949" s="65"/>
      <c r="G1949" s="65"/>
      <c r="H1949" s="65"/>
      <c r="I1949" s="65"/>
      <c r="J1949" s="65"/>
      <c r="K1949" s="65"/>
      <c r="L1949" s="65"/>
      <c r="M1949" s="65"/>
      <c r="N1949" s="65"/>
      <c r="O1949" s="71"/>
      <c r="P1949" s="336">
        <f>SUM(D1949:O1949)</f>
        <v>0</v>
      </c>
      <c r="Q1949" s="317"/>
      <c r="R1949" s="388"/>
      <c r="S1949" s="389"/>
      <c r="T1949" s="314"/>
    </row>
    <row r="1950" spans="2:24" ht="18.75" customHeight="1" x14ac:dyDescent="0.2">
      <c r="B1950" s="318"/>
      <c r="C1950" s="322" t="s">
        <v>146</v>
      </c>
      <c r="D1950" s="337">
        <f t="shared" ref="D1950:O1950" si="153">SUBTOTAL(9,D1940:D1949)</f>
        <v>0</v>
      </c>
      <c r="E1950" s="337">
        <f t="shared" si="153"/>
        <v>0</v>
      </c>
      <c r="F1950" s="337">
        <f t="shared" si="153"/>
        <v>0</v>
      </c>
      <c r="G1950" s="337">
        <f t="shared" si="153"/>
        <v>0</v>
      </c>
      <c r="H1950" s="337">
        <f t="shared" si="153"/>
        <v>0</v>
      </c>
      <c r="I1950" s="337">
        <f t="shared" si="153"/>
        <v>0</v>
      </c>
      <c r="J1950" s="337">
        <f t="shared" si="153"/>
        <v>0</v>
      </c>
      <c r="K1950" s="337">
        <f t="shared" si="153"/>
        <v>0</v>
      </c>
      <c r="L1950" s="337">
        <f t="shared" si="153"/>
        <v>0</v>
      </c>
      <c r="M1950" s="337">
        <f t="shared" si="153"/>
        <v>0</v>
      </c>
      <c r="N1950" s="337">
        <f t="shared" si="153"/>
        <v>0</v>
      </c>
      <c r="O1950" s="338">
        <f t="shared" si="153"/>
        <v>0</v>
      </c>
      <c r="P1950" s="336">
        <f>SUM(D1950:O1950)</f>
        <v>0</v>
      </c>
      <c r="Q1950" s="317"/>
      <c r="R1950" s="388"/>
      <c r="S1950" s="389"/>
      <c r="T1950" s="314"/>
    </row>
    <row r="1951" spans="2:24" ht="18.75" customHeight="1" x14ac:dyDescent="0.2">
      <c r="B1951" s="318"/>
      <c r="C1951" s="339" t="s">
        <v>147</v>
      </c>
      <c r="D1951" s="66"/>
      <c r="E1951" s="66"/>
      <c r="F1951" s="66"/>
      <c r="G1951" s="66"/>
      <c r="H1951" s="66"/>
      <c r="I1951" s="66"/>
      <c r="J1951" s="66"/>
      <c r="K1951" s="66"/>
      <c r="L1951" s="66"/>
      <c r="M1951" s="66"/>
      <c r="N1951" s="66"/>
      <c r="O1951" s="72"/>
      <c r="P1951" s="336">
        <f>SUM(D1951:O1951)</f>
        <v>0</v>
      </c>
      <c r="Q1951" s="317"/>
      <c r="R1951" s="388"/>
      <c r="S1951" s="389"/>
      <c r="T1951" s="314"/>
    </row>
    <row r="1952" spans="2:24" ht="18.75" customHeight="1" x14ac:dyDescent="0.2">
      <c r="B1952" s="318"/>
      <c r="C1952" s="339" t="s">
        <v>148</v>
      </c>
      <c r="D1952" s="66"/>
      <c r="E1952" s="66"/>
      <c r="F1952" s="66"/>
      <c r="G1952" s="66"/>
      <c r="H1952" s="66"/>
      <c r="I1952" s="66"/>
      <c r="J1952" s="66"/>
      <c r="K1952" s="66"/>
      <c r="L1952" s="66"/>
      <c r="M1952" s="66"/>
      <c r="N1952" s="66"/>
      <c r="O1952" s="72"/>
      <c r="P1952" s="336">
        <f>SUM(D1952:O1952)</f>
        <v>0</v>
      </c>
      <c r="Q1952" s="317"/>
      <c r="R1952" s="388"/>
      <c r="S1952" s="389"/>
      <c r="T1952" s="314"/>
    </row>
    <row r="1953" spans="2:20" ht="18.75" customHeight="1" x14ac:dyDescent="0.2">
      <c r="B1953" s="318"/>
      <c r="C1953" s="322" t="s">
        <v>149</v>
      </c>
      <c r="D1953" s="337">
        <f t="shared" ref="D1953:O1953" si="154">SUBTOTAL(9,D1951:D1952)</f>
        <v>0</v>
      </c>
      <c r="E1953" s="337">
        <f t="shared" si="154"/>
        <v>0</v>
      </c>
      <c r="F1953" s="337">
        <f t="shared" si="154"/>
        <v>0</v>
      </c>
      <c r="G1953" s="337">
        <f t="shared" si="154"/>
        <v>0</v>
      </c>
      <c r="H1953" s="337">
        <f t="shared" si="154"/>
        <v>0</v>
      </c>
      <c r="I1953" s="337">
        <f t="shared" si="154"/>
        <v>0</v>
      </c>
      <c r="J1953" s="337">
        <f t="shared" si="154"/>
        <v>0</v>
      </c>
      <c r="K1953" s="337">
        <f t="shared" si="154"/>
        <v>0</v>
      </c>
      <c r="L1953" s="337">
        <f t="shared" si="154"/>
        <v>0</v>
      </c>
      <c r="M1953" s="337">
        <f t="shared" si="154"/>
        <v>0</v>
      </c>
      <c r="N1953" s="337">
        <f t="shared" si="154"/>
        <v>0</v>
      </c>
      <c r="O1953" s="338">
        <f t="shared" si="154"/>
        <v>0</v>
      </c>
      <c r="P1953" s="336">
        <f>SUM(D1953:O1953)</f>
        <v>0</v>
      </c>
      <c r="Q1953" s="317"/>
      <c r="R1953" s="388"/>
      <c r="S1953" s="389"/>
      <c r="T1953" s="314"/>
    </row>
    <row r="1954" spans="2:20" ht="18.75" customHeight="1" x14ac:dyDescent="0.2">
      <c r="B1954" s="318"/>
      <c r="C1954" s="339" t="s">
        <v>150</v>
      </c>
      <c r="D1954" s="66"/>
      <c r="E1954" s="66"/>
      <c r="F1954" s="66"/>
      <c r="G1954" s="66"/>
      <c r="H1954" s="66"/>
      <c r="I1954" s="66"/>
      <c r="J1954" s="66"/>
      <c r="K1954" s="66"/>
      <c r="L1954" s="66"/>
      <c r="M1954" s="66"/>
      <c r="N1954" s="66"/>
      <c r="O1954" s="72"/>
      <c r="P1954" s="336">
        <f>SUM(D1954:O1954)</f>
        <v>0</v>
      </c>
      <c r="Q1954" s="317"/>
      <c r="R1954" s="388"/>
      <c r="S1954" s="389"/>
      <c r="T1954" s="314"/>
    </row>
    <row r="1955" spans="2:20" ht="18.75" customHeight="1" x14ac:dyDescent="0.2">
      <c r="B1955" s="318"/>
      <c r="C1955" s="339" t="s">
        <v>151</v>
      </c>
      <c r="D1955" s="66"/>
      <c r="E1955" s="66"/>
      <c r="F1955" s="66"/>
      <c r="G1955" s="66"/>
      <c r="H1955" s="66"/>
      <c r="I1955" s="66"/>
      <c r="J1955" s="66"/>
      <c r="K1955" s="66"/>
      <c r="L1955" s="66"/>
      <c r="M1955" s="66"/>
      <c r="N1955" s="66"/>
      <c r="O1955" s="72"/>
      <c r="P1955" s="336">
        <f>SUM(D1955:O1955)</f>
        <v>0</v>
      </c>
      <c r="Q1955" s="317"/>
      <c r="R1955" s="388"/>
      <c r="S1955" s="389"/>
      <c r="T1955" s="314"/>
    </row>
    <row r="1956" spans="2:20" ht="18.75" customHeight="1" x14ac:dyDescent="0.2">
      <c r="B1956" s="318"/>
      <c r="C1956" s="339" t="s">
        <v>152</v>
      </c>
      <c r="D1956" s="66"/>
      <c r="E1956" s="66"/>
      <c r="F1956" s="66"/>
      <c r="G1956" s="66"/>
      <c r="H1956" s="66"/>
      <c r="I1956" s="66"/>
      <c r="J1956" s="66"/>
      <c r="K1956" s="66"/>
      <c r="L1956" s="66"/>
      <c r="M1956" s="66"/>
      <c r="N1956" s="66"/>
      <c r="O1956" s="72"/>
      <c r="P1956" s="336">
        <f>SUM(D1956:O1956)</f>
        <v>0</v>
      </c>
      <c r="Q1956" s="317"/>
      <c r="R1956" s="388"/>
      <c r="S1956" s="389"/>
      <c r="T1956" s="314"/>
    </row>
    <row r="1957" spans="2:20" ht="18.75" customHeight="1" x14ac:dyDescent="0.2">
      <c r="B1957" s="318"/>
      <c r="C1957" s="339" t="s">
        <v>153</v>
      </c>
      <c r="D1957" s="66"/>
      <c r="E1957" s="66"/>
      <c r="F1957" s="66"/>
      <c r="G1957" s="66"/>
      <c r="H1957" s="66"/>
      <c r="I1957" s="66"/>
      <c r="J1957" s="66"/>
      <c r="K1957" s="66"/>
      <c r="L1957" s="66"/>
      <c r="M1957" s="66"/>
      <c r="N1957" s="66"/>
      <c r="O1957" s="72"/>
      <c r="P1957" s="336">
        <f>SUM(D1957:O1957)</f>
        <v>0</v>
      </c>
      <c r="Q1957" s="317"/>
      <c r="R1957" s="388"/>
      <c r="S1957" s="389"/>
      <c r="T1957" s="314"/>
    </row>
    <row r="1958" spans="2:20" ht="18.75" customHeight="1" x14ac:dyDescent="0.2">
      <c r="B1958" s="318"/>
      <c r="C1958" s="335" t="s">
        <v>154</v>
      </c>
      <c r="D1958" s="65"/>
      <c r="E1958" s="65"/>
      <c r="F1958" s="65"/>
      <c r="G1958" s="65"/>
      <c r="H1958" s="65"/>
      <c r="I1958" s="65"/>
      <c r="J1958" s="65"/>
      <c r="K1958" s="65"/>
      <c r="L1958" s="65"/>
      <c r="M1958" s="65"/>
      <c r="N1958" s="65"/>
      <c r="O1958" s="71"/>
      <c r="P1958" s="336">
        <f>SUM(D1958:O1958)</f>
        <v>0</v>
      </c>
      <c r="Q1958" s="317"/>
      <c r="R1958" s="388"/>
      <c r="S1958" s="389"/>
      <c r="T1958" s="314"/>
    </row>
    <row r="1959" spans="2:20" ht="18.75" customHeight="1" x14ac:dyDescent="0.2">
      <c r="B1959" s="318"/>
      <c r="C1959" s="97" t="s">
        <v>155</v>
      </c>
      <c r="D1959" s="65"/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71"/>
      <c r="P1959" s="336">
        <f>SUM(D1959:O1959)</f>
        <v>0</v>
      </c>
      <c r="Q1959" s="317"/>
      <c r="R1959" s="388"/>
      <c r="S1959" s="389"/>
      <c r="T1959" s="314"/>
    </row>
    <row r="1960" spans="2:20" ht="18.75" customHeight="1" x14ac:dyDescent="0.2">
      <c r="B1960" s="318"/>
      <c r="C1960" s="98" t="s">
        <v>156</v>
      </c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73"/>
      <c r="P1960" s="340">
        <f>SUM(D1960:O1960)</f>
        <v>0</v>
      </c>
      <c r="Q1960" s="317"/>
      <c r="R1960" s="388"/>
      <c r="S1960" s="389"/>
      <c r="T1960" s="314"/>
    </row>
    <row r="1961" spans="2:20" ht="18.75" customHeight="1" x14ac:dyDescent="0.2">
      <c r="B1961" s="318"/>
      <c r="C1961" s="341" t="s">
        <v>157</v>
      </c>
      <c r="D1961" s="342">
        <f t="shared" ref="D1961:O1961" si="155">SUBTOTAL(9,D1940:D1960)</f>
        <v>0</v>
      </c>
      <c r="E1961" s="342">
        <f t="shared" si="155"/>
        <v>0</v>
      </c>
      <c r="F1961" s="342">
        <f t="shared" si="155"/>
        <v>0</v>
      </c>
      <c r="G1961" s="342">
        <f t="shared" si="155"/>
        <v>0</v>
      </c>
      <c r="H1961" s="342">
        <f t="shared" si="155"/>
        <v>0</v>
      </c>
      <c r="I1961" s="342">
        <f t="shared" si="155"/>
        <v>0</v>
      </c>
      <c r="J1961" s="342">
        <f t="shared" si="155"/>
        <v>0</v>
      </c>
      <c r="K1961" s="342">
        <f t="shared" si="155"/>
        <v>0</v>
      </c>
      <c r="L1961" s="342">
        <f t="shared" si="155"/>
        <v>0</v>
      </c>
      <c r="M1961" s="342">
        <f t="shared" si="155"/>
        <v>0</v>
      </c>
      <c r="N1961" s="342">
        <f t="shared" si="155"/>
        <v>0</v>
      </c>
      <c r="O1961" s="343">
        <f t="shared" si="155"/>
        <v>0</v>
      </c>
      <c r="P1961" s="344">
        <f>SUM(D1961:O1961)</f>
        <v>0</v>
      </c>
      <c r="Q1961" s="317"/>
      <c r="R1961" s="150"/>
      <c r="S1961" s="151"/>
      <c r="T1961" s="314"/>
    </row>
    <row r="1962" spans="2:20" ht="6" customHeight="1" x14ac:dyDescent="0.2">
      <c r="B1962" s="318"/>
      <c r="C1962" s="317"/>
      <c r="D1962" s="317"/>
      <c r="E1962" s="317"/>
      <c r="F1962" s="317"/>
      <c r="G1962" s="317"/>
      <c r="H1962" s="317"/>
      <c r="I1962" s="317"/>
      <c r="J1962" s="317"/>
      <c r="K1962" s="317"/>
      <c r="L1962" s="317"/>
      <c r="M1962" s="317"/>
      <c r="N1962" s="317"/>
      <c r="O1962" s="317"/>
      <c r="P1962" s="317"/>
      <c r="Q1962" s="317"/>
      <c r="R1962" s="345"/>
      <c r="S1962" s="345"/>
      <c r="T1962" s="314"/>
    </row>
    <row r="1963" spans="2:20" ht="18.75" customHeight="1" x14ac:dyDescent="0.2">
      <c r="B1963" s="346"/>
      <c r="C1963" s="335" t="s">
        <v>158</v>
      </c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74"/>
      <c r="P1963" s="347">
        <f>SUM(D1963:O1963)</f>
        <v>0</v>
      </c>
      <c r="Q1963" s="317"/>
      <c r="R1963" s="388"/>
      <c r="S1963" s="389"/>
      <c r="T1963" s="314"/>
    </row>
    <row r="1964" spans="2:20" ht="18.75" customHeight="1" x14ac:dyDescent="0.2">
      <c r="B1964" s="346"/>
      <c r="C1964" s="335" t="s">
        <v>159</v>
      </c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9"/>
      <c r="O1964" s="75"/>
      <c r="P1964" s="348">
        <f>SUM(D1964:O1964)</f>
        <v>0</v>
      </c>
      <c r="Q1964" s="317"/>
      <c r="R1964" s="388"/>
      <c r="S1964" s="389"/>
      <c r="T1964" s="314"/>
    </row>
    <row r="1965" spans="2:20" s="334" customFormat="1" ht="18.75" customHeight="1" x14ac:dyDescent="0.2">
      <c r="B1965" s="328"/>
      <c r="C1965" s="317"/>
      <c r="D1965" s="317"/>
      <c r="E1965" s="317"/>
      <c r="F1965" s="317"/>
      <c r="G1965" s="317"/>
      <c r="H1965" s="317"/>
      <c r="I1965" s="317"/>
      <c r="J1965" s="317"/>
      <c r="K1965" s="317"/>
      <c r="L1965" s="317"/>
      <c r="M1965" s="317"/>
      <c r="N1965" s="349" t="s">
        <v>160</v>
      </c>
      <c r="O1965" s="349"/>
      <c r="P1965" s="350">
        <f>ROUND(IF(P1963*P1964=0,0,P1961/P1963*P1964),2)</f>
        <v>0</v>
      </c>
      <c r="Q1965" s="330"/>
      <c r="R1965" s="388"/>
      <c r="S1965" s="389"/>
      <c r="T1965" s="333"/>
    </row>
    <row r="1966" spans="2:20" ht="30" customHeight="1" x14ac:dyDescent="0.2">
      <c r="B1966" s="314"/>
      <c r="C1966" s="317"/>
      <c r="D1966" s="317"/>
      <c r="E1966" s="317"/>
      <c r="F1966" s="317"/>
      <c r="G1966" s="317"/>
      <c r="H1966" s="317"/>
      <c r="I1966" s="317"/>
      <c r="J1966" s="317"/>
      <c r="K1966" s="317"/>
      <c r="L1966" s="317"/>
      <c r="M1966" s="317"/>
      <c r="N1966" s="317"/>
      <c r="O1966" s="317"/>
      <c r="P1966" s="317"/>
      <c r="Q1966" s="317"/>
      <c r="R1966" s="317"/>
      <c r="S1966" s="317"/>
      <c r="T1966" s="314"/>
    </row>
    <row r="1967" spans="2:20" ht="18.75" customHeight="1" x14ac:dyDescent="0.2">
      <c r="B1967" s="318"/>
      <c r="C1967" s="319" t="s">
        <v>124</v>
      </c>
      <c r="D1967" s="382"/>
      <c r="E1967" s="383"/>
      <c r="F1967" s="383"/>
      <c r="G1967" s="383"/>
      <c r="H1967" s="383"/>
      <c r="I1967" s="384"/>
      <c r="J1967" s="317"/>
      <c r="K1967" s="317"/>
      <c r="L1967" s="320"/>
      <c r="M1967" s="317"/>
      <c r="N1967" s="317"/>
      <c r="O1967" s="317"/>
      <c r="P1967" s="321"/>
      <c r="Q1967" s="317"/>
      <c r="R1967" s="321"/>
      <c r="S1967" s="321"/>
      <c r="T1967" s="314"/>
    </row>
    <row r="1968" spans="2:20" ht="18.75" customHeight="1" x14ac:dyDescent="0.2">
      <c r="B1968" s="318"/>
      <c r="C1968" s="322" t="s">
        <v>125</v>
      </c>
      <c r="D1968" s="382"/>
      <c r="E1968" s="383"/>
      <c r="F1968" s="383"/>
      <c r="G1968" s="383"/>
      <c r="H1968" s="383"/>
      <c r="I1968" s="384"/>
      <c r="J1968" s="317"/>
      <c r="K1968" s="320"/>
      <c r="L1968" s="317"/>
      <c r="M1968" s="317"/>
      <c r="N1968" s="317"/>
      <c r="O1968" s="317"/>
      <c r="P1968" s="321"/>
      <c r="Q1968" s="317"/>
      <c r="R1968" s="321"/>
      <c r="S1968" s="321"/>
      <c r="T1968" s="314"/>
    </row>
    <row r="1969" spans="2:24" ht="18.75" customHeight="1" x14ac:dyDescent="0.2">
      <c r="B1969" s="318"/>
      <c r="C1969" s="322" t="s">
        <v>7</v>
      </c>
      <c r="D1969" s="382"/>
      <c r="E1969" s="383"/>
      <c r="F1969" s="383"/>
      <c r="G1969" s="383"/>
      <c r="H1969" s="383"/>
      <c r="I1969" s="384"/>
      <c r="J1969" s="317"/>
      <c r="K1969" s="317"/>
      <c r="L1969" s="320"/>
      <c r="M1969" s="317"/>
      <c r="N1969" s="317"/>
      <c r="O1969" s="317"/>
      <c r="P1969" s="321"/>
      <c r="Q1969" s="317"/>
      <c r="R1969" s="323" t="s">
        <v>126</v>
      </c>
      <c r="S1969" s="324"/>
      <c r="T1969" s="314"/>
    </row>
    <row r="1970" spans="2:24" ht="18.75" customHeight="1" x14ac:dyDescent="0.2">
      <c r="B1970" s="318"/>
      <c r="C1970" s="322" t="s">
        <v>127</v>
      </c>
      <c r="D1970" s="382"/>
      <c r="E1970" s="383"/>
      <c r="F1970" s="383"/>
      <c r="G1970" s="383"/>
      <c r="H1970" s="383"/>
      <c r="I1970" s="384"/>
      <c r="J1970" s="317"/>
      <c r="K1970" s="317"/>
      <c r="L1970" s="320"/>
      <c r="M1970" s="317"/>
      <c r="N1970" s="317"/>
      <c r="O1970" s="317"/>
      <c r="P1970" s="321"/>
      <c r="Q1970" s="317"/>
      <c r="R1970" s="325" t="s">
        <v>130</v>
      </c>
      <c r="S1970" s="63"/>
      <c r="T1970" s="314"/>
    </row>
    <row r="1971" spans="2:24" ht="18.75" customHeight="1" x14ac:dyDescent="0.2">
      <c r="B1971" s="318"/>
      <c r="C1971" s="322" t="s">
        <v>131</v>
      </c>
      <c r="D1971" s="382"/>
      <c r="E1971" s="383"/>
      <c r="F1971" s="383"/>
      <c r="G1971" s="383"/>
      <c r="H1971" s="383"/>
      <c r="I1971" s="384"/>
      <c r="J1971" s="317"/>
      <c r="K1971" s="317"/>
      <c r="L1971" s="320"/>
      <c r="M1971" s="317"/>
      <c r="N1971" s="317"/>
      <c r="O1971" s="317"/>
      <c r="P1971" s="321"/>
      <c r="Q1971" s="317"/>
      <c r="R1971" s="325" t="s">
        <v>132</v>
      </c>
      <c r="S1971" s="63"/>
      <c r="T1971" s="314"/>
    </row>
    <row r="1972" spans="2:24" ht="18.75" customHeight="1" x14ac:dyDescent="0.2">
      <c r="B1972" s="318"/>
      <c r="C1972" s="322" t="s">
        <v>122</v>
      </c>
      <c r="D1972" s="385"/>
      <c r="E1972" s="386"/>
      <c r="F1972" s="386"/>
      <c r="G1972" s="386"/>
      <c r="H1972" s="386"/>
      <c r="I1972" s="387"/>
      <c r="J1972" s="317"/>
      <c r="K1972" s="320"/>
      <c r="L1972" s="317"/>
      <c r="M1972" s="317"/>
      <c r="N1972" s="317"/>
      <c r="O1972" s="317"/>
      <c r="P1972" s="321"/>
      <c r="Q1972" s="317"/>
      <c r="R1972" s="326" t="s">
        <v>133</v>
      </c>
      <c r="S1972" s="63"/>
      <c r="T1972" s="314"/>
    </row>
    <row r="1973" spans="2:24" ht="18.75" customHeight="1" x14ac:dyDescent="0.2">
      <c r="B1973" s="327"/>
      <c r="C1973" s="322" t="s">
        <v>134</v>
      </c>
      <c r="D1973" s="379"/>
      <c r="E1973" s="380"/>
      <c r="F1973" s="380"/>
      <c r="G1973" s="380"/>
      <c r="H1973" s="380"/>
      <c r="I1973" s="381"/>
      <c r="J1973" s="317"/>
      <c r="K1973" s="320"/>
      <c r="L1973" s="317"/>
      <c r="M1973" s="317"/>
      <c r="N1973" s="317"/>
      <c r="O1973" s="317"/>
      <c r="P1973" s="321"/>
      <c r="Q1973" s="317"/>
      <c r="R1973" s="321"/>
      <c r="S1973" s="321"/>
      <c r="T1973" s="314"/>
    </row>
    <row r="1974" spans="2:24" ht="12" customHeight="1" x14ac:dyDescent="0.2">
      <c r="B1974" s="318"/>
      <c r="C1974" s="317"/>
      <c r="D1974" s="317"/>
      <c r="E1974" s="317"/>
      <c r="F1974" s="317"/>
      <c r="G1974" s="317"/>
      <c r="H1974" s="317"/>
      <c r="I1974" s="317"/>
      <c r="J1974" s="317"/>
      <c r="K1974" s="317"/>
      <c r="L1974" s="317"/>
      <c r="M1974" s="317"/>
      <c r="N1974" s="317"/>
      <c r="O1974" s="317"/>
      <c r="P1974" s="317"/>
      <c r="Q1974" s="317"/>
      <c r="R1974" s="317"/>
      <c r="S1974" s="317"/>
      <c r="T1974" s="314"/>
    </row>
    <row r="1975" spans="2:24" s="334" customFormat="1" ht="18.75" customHeight="1" x14ac:dyDescent="0.2">
      <c r="B1975" s="328"/>
      <c r="C1975" s="322" t="s">
        <v>128</v>
      </c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70"/>
      <c r="P1975" s="329" t="s">
        <v>129</v>
      </c>
      <c r="Q1975" s="330"/>
      <c r="R1975" s="331" t="s">
        <v>135</v>
      </c>
      <c r="S1975" s="332"/>
      <c r="T1975" s="333"/>
      <c r="V1975" s="315"/>
      <c r="W1975" s="315"/>
      <c r="X1975" s="315"/>
    </row>
    <row r="1976" spans="2:24" ht="6" customHeight="1" x14ac:dyDescent="0.2">
      <c r="B1976" s="318"/>
      <c r="C1976" s="317"/>
      <c r="D1976" s="317"/>
      <c r="E1976" s="317"/>
      <c r="F1976" s="317"/>
      <c r="G1976" s="317"/>
      <c r="H1976" s="317"/>
      <c r="I1976" s="317"/>
      <c r="J1976" s="317"/>
      <c r="K1976" s="317"/>
      <c r="L1976" s="317"/>
      <c r="M1976" s="317"/>
      <c r="N1976" s="317"/>
      <c r="O1976" s="317"/>
      <c r="P1976" s="317"/>
      <c r="Q1976" s="317"/>
      <c r="R1976" s="317"/>
      <c r="S1976" s="317"/>
      <c r="T1976" s="314"/>
    </row>
    <row r="1977" spans="2:24" ht="18.75" customHeight="1" x14ac:dyDescent="0.2">
      <c r="B1977" s="318"/>
      <c r="C1977" s="335" t="s">
        <v>136</v>
      </c>
      <c r="D1977" s="65"/>
      <c r="E1977" s="65"/>
      <c r="F1977" s="65"/>
      <c r="G1977" s="65"/>
      <c r="H1977" s="65"/>
      <c r="I1977" s="65"/>
      <c r="J1977" s="65"/>
      <c r="K1977" s="65"/>
      <c r="L1977" s="65"/>
      <c r="M1977" s="65"/>
      <c r="N1977" s="65"/>
      <c r="O1977" s="71"/>
      <c r="P1977" s="336">
        <f>SUM(D1977:O1977)</f>
        <v>0</v>
      </c>
      <c r="Q1977" s="317"/>
      <c r="R1977" s="388"/>
      <c r="S1977" s="389"/>
      <c r="T1977" s="314"/>
    </row>
    <row r="1978" spans="2:24" ht="18.75" customHeight="1" x14ac:dyDescent="0.2">
      <c r="B1978" s="318"/>
      <c r="C1978" s="335" t="s">
        <v>137</v>
      </c>
      <c r="D1978" s="110"/>
      <c r="E1978" s="110"/>
      <c r="F1978" s="110"/>
      <c r="G1978" s="110"/>
      <c r="H1978" s="110"/>
      <c r="I1978" s="110"/>
      <c r="J1978" s="110"/>
      <c r="K1978" s="110"/>
      <c r="L1978" s="110"/>
      <c r="M1978" s="110"/>
      <c r="N1978" s="110"/>
      <c r="O1978" s="111"/>
      <c r="P1978" s="336">
        <f>SUM(D1978:O1978)</f>
        <v>0</v>
      </c>
      <c r="Q1978" s="317"/>
      <c r="R1978" s="388"/>
      <c r="S1978" s="389"/>
      <c r="T1978" s="314"/>
    </row>
    <row r="1979" spans="2:24" ht="18.75" customHeight="1" x14ac:dyDescent="0.2">
      <c r="B1979" s="318"/>
      <c r="C1979" s="131" t="s">
        <v>138</v>
      </c>
      <c r="D1979" s="65"/>
      <c r="E1979" s="65"/>
      <c r="F1979" s="65"/>
      <c r="G1979" s="65"/>
      <c r="H1979" s="65"/>
      <c r="I1979" s="65"/>
      <c r="J1979" s="65"/>
      <c r="K1979" s="65"/>
      <c r="L1979" s="65"/>
      <c r="M1979" s="65"/>
      <c r="N1979" s="65"/>
      <c r="O1979" s="71"/>
      <c r="P1979" s="336">
        <f>SUM(D1979:O1979)</f>
        <v>0</v>
      </c>
      <c r="Q1979" s="317"/>
      <c r="R1979" s="388"/>
      <c r="S1979" s="389"/>
      <c r="T1979" s="314"/>
    </row>
    <row r="1980" spans="2:24" ht="18.75" customHeight="1" x14ac:dyDescent="0.2">
      <c r="B1980" s="318"/>
      <c r="C1980" s="92" t="s">
        <v>139</v>
      </c>
      <c r="D1980" s="65"/>
      <c r="E1980" s="65"/>
      <c r="F1980" s="65"/>
      <c r="G1980" s="65"/>
      <c r="H1980" s="65"/>
      <c r="I1980" s="65"/>
      <c r="J1980" s="65"/>
      <c r="K1980" s="65"/>
      <c r="L1980" s="65"/>
      <c r="M1980" s="65"/>
      <c r="N1980" s="65"/>
      <c r="O1980" s="71"/>
      <c r="P1980" s="336">
        <f>SUM(D1980:O1980)</f>
        <v>0</v>
      </c>
      <c r="Q1980" s="317"/>
      <c r="R1980" s="388"/>
      <c r="S1980" s="389"/>
      <c r="T1980" s="314"/>
    </row>
    <row r="1981" spans="2:24" ht="18.75" customHeight="1" x14ac:dyDescent="0.2">
      <c r="B1981" s="318"/>
      <c r="C1981" s="92" t="s">
        <v>140</v>
      </c>
      <c r="D1981" s="65"/>
      <c r="E1981" s="65"/>
      <c r="F1981" s="65"/>
      <c r="G1981" s="65"/>
      <c r="H1981" s="65"/>
      <c r="I1981" s="65"/>
      <c r="J1981" s="65"/>
      <c r="K1981" s="65"/>
      <c r="L1981" s="65"/>
      <c r="M1981" s="65"/>
      <c r="N1981" s="65"/>
      <c r="O1981" s="71"/>
      <c r="P1981" s="336">
        <f>SUM(D1981:O1981)</f>
        <v>0</v>
      </c>
      <c r="Q1981" s="317"/>
      <c r="R1981" s="388"/>
      <c r="S1981" s="389"/>
      <c r="T1981" s="314"/>
    </row>
    <row r="1982" spans="2:24" ht="18.75" customHeight="1" x14ac:dyDescent="0.2">
      <c r="B1982" s="318"/>
      <c r="C1982" s="92" t="s">
        <v>141</v>
      </c>
      <c r="D1982" s="65"/>
      <c r="E1982" s="65"/>
      <c r="F1982" s="65"/>
      <c r="G1982" s="65"/>
      <c r="H1982" s="65"/>
      <c r="I1982" s="65"/>
      <c r="J1982" s="65"/>
      <c r="K1982" s="65"/>
      <c r="L1982" s="65"/>
      <c r="M1982" s="65"/>
      <c r="N1982" s="65"/>
      <c r="O1982" s="71"/>
      <c r="P1982" s="336">
        <f>SUM(D1982:O1982)</f>
        <v>0</v>
      </c>
      <c r="Q1982" s="317"/>
      <c r="R1982" s="388"/>
      <c r="S1982" s="389"/>
      <c r="T1982" s="314"/>
    </row>
    <row r="1983" spans="2:24" ht="18.75" customHeight="1" x14ac:dyDescent="0.2">
      <c r="B1983" s="318"/>
      <c r="C1983" s="92" t="s">
        <v>142</v>
      </c>
      <c r="D1983" s="65"/>
      <c r="E1983" s="65"/>
      <c r="F1983" s="65"/>
      <c r="G1983" s="65"/>
      <c r="H1983" s="65"/>
      <c r="I1983" s="65"/>
      <c r="J1983" s="65"/>
      <c r="K1983" s="65"/>
      <c r="L1983" s="65"/>
      <c r="M1983" s="65"/>
      <c r="N1983" s="65"/>
      <c r="O1983" s="71"/>
      <c r="P1983" s="336">
        <f>SUM(D1983:O1983)</f>
        <v>0</v>
      </c>
      <c r="Q1983" s="317"/>
      <c r="R1983" s="388"/>
      <c r="S1983" s="389"/>
      <c r="T1983" s="314"/>
    </row>
    <row r="1984" spans="2:24" ht="18.75" customHeight="1" x14ac:dyDescent="0.2">
      <c r="B1984" s="318"/>
      <c r="C1984" s="92" t="s">
        <v>143</v>
      </c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71"/>
      <c r="P1984" s="336">
        <f>SUM(D1984:O1984)</f>
        <v>0</v>
      </c>
      <c r="Q1984" s="317"/>
      <c r="R1984" s="388"/>
      <c r="S1984" s="389"/>
      <c r="T1984" s="314"/>
    </row>
    <row r="1985" spans="2:20" ht="18.75" customHeight="1" x14ac:dyDescent="0.2">
      <c r="B1985" s="318"/>
      <c r="C1985" s="92" t="s">
        <v>144</v>
      </c>
      <c r="D1985" s="65"/>
      <c r="E1985" s="65"/>
      <c r="F1985" s="65"/>
      <c r="G1985" s="65"/>
      <c r="H1985" s="65"/>
      <c r="I1985" s="65"/>
      <c r="J1985" s="65"/>
      <c r="K1985" s="65"/>
      <c r="L1985" s="65"/>
      <c r="M1985" s="65"/>
      <c r="N1985" s="65"/>
      <c r="O1985" s="71"/>
      <c r="P1985" s="336">
        <f>SUM(D1985:O1985)</f>
        <v>0</v>
      </c>
      <c r="Q1985" s="317"/>
      <c r="R1985" s="388"/>
      <c r="S1985" s="389"/>
      <c r="T1985" s="314"/>
    </row>
    <row r="1986" spans="2:20" ht="18.75" customHeight="1" x14ac:dyDescent="0.2">
      <c r="B1986" s="318"/>
      <c r="C1986" s="92" t="s">
        <v>145</v>
      </c>
      <c r="D1986" s="65"/>
      <c r="E1986" s="65"/>
      <c r="F1986" s="65"/>
      <c r="G1986" s="65"/>
      <c r="H1986" s="65"/>
      <c r="I1986" s="65"/>
      <c r="J1986" s="65"/>
      <c r="K1986" s="65"/>
      <c r="L1986" s="65"/>
      <c r="M1986" s="65"/>
      <c r="N1986" s="65"/>
      <c r="O1986" s="71"/>
      <c r="P1986" s="336">
        <f>SUM(D1986:O1986)</f>
        <v>0</v>
      </c>
      <c r="Q1986" s="317"/>
      <c r="R1986" s="388"/>
      <c r="S1986" s="389"/>
      <c r="T1986" s="314"/>
    </row>
    <row r="1987" spans="2:20" ht="18.75" customHeight="1" x14ac:dyDescent="0.2">
      <c r="B1987" s="318"/>
      <c r="C1987" s="322" t="s">
        <v>146</v>
      </c>
      <c r="D1987" s="337">
        <f t="shared" ref="D1987:O1987" si="156">SUBTOTAL(9,D1977:D1986)</f>
        <v>0</v>
      </c>
      <c r="E1987" s="337">
        <f t="shared" si="156"/>
        <v>0</v>
      </c>
      <c r="F1987" s="337">
        <f t="shared" si="156"/>
        <v>0</v>
      </c>
      <c r="G1987" s="337">
        <f t="shared" si="156"/>
        <v>0</v>
      </c>
      <c r="H1987" s="337">
        <f t="shared" si="156"/>
        <v>0</v>
      </c>
      <c r="I1987" s="337">
        <f t="shared" si="156"/>
        <v>0</v>
      </c>
      <c r="J1987" s="337">
        <f t="shared" si="156"/>
        <v>0</v>
      </c>
      <c r="K1987" s="337">
        <f t="shared" si="156"/>
        <v>0</v>
      </c>
      <c r="L1987" s="337">
        <f t="shared" si="156"/>
        <v>0</v>
      </c>
      <c r="M1987" s="337">
        <f t="shared" si="156"/>
        <v>0</v>
      </c>
      <c r="N1987" s="337">
        <f t="shared" si="156"/>
        <v>0</v>
      </c>
      <c r="O1987" s="338">
        <f t="shared" si="156"/>
        <v>0</v>
      </c>
      <c r="P1987" s="336">
        <f>SUM(D1987:O1987)</f>
        <v>0</v>
      </c>
      <c r="Q1987" s="317"/>
      <c r="R1987" s="388"/>
      <c r="S1987" s="389"/>
      <c r="T1987" s="314"/>
    </row>
    <row r="1988" spans="2:20" ht="18.75" customHeight="1" x14ac:dyDescent="0.2">
      <c r="B1988" s="318"/>
      <c r="C1988" s="339" t="s">
        <v>147</v>
      </c>
      <c r="D1988" s="66"/>
      <c r="E1988" s="66"/>
      <c r="F1988" s="66"/>
      <c r="G1988" s="66"/>
      <c r="H1988" s="66"/>
      <c r="I1988" s="66"/>
      <c r="J1988" s="66"/>
      <c r="K1988" s="66"/>
      <c r="L1988" s="66"/>
      <c r="M1988" s="66"/>
      <c r="N1988" s="66"/>
      <c r="O1988" s="72"/>
      <c r="P1988" s="336">
        <f>SUM(D1988:O1988)</f>
        <v>0</v>
      </c>
      <c r="Q1988" s="317"/>
      <c r="R1988" s="388"/>
      <c r="S1988" s="389"/>
      <c r="T1988" s="314"/>
    </row>
    <row r="1989" spans="2:20" ht="18.75" customHeight="1" x14ac:dyDescent="0.2">
      <c r="B1989" s="318"/>
      <c r="C1989" s="339" t="s">
        <v>148</v>
      </c>
      <c r="D1989" s="66"/>
      <c r="E1989" s="66"/>
      <c r="F1989" s="66"/>
      <c r="G1989" s="66"/>
      <c r="H1989" s="66"/>
      <c r="I1989" s="66"/>
      <c r="J1989" s="66"/>
      <c r="K1989" s="66"/>
      <c r="L1989" s="66"/>
      <c r="M1989" s="66"/>
      <c r="N1989" s="66"/>
      <c r="O1989" s="72"/>
      <c r="P1989" s="336">
        <f>SUM(D1989:O1989)</f>
        <v>0</v>
      </c>
      <c r="Q1989" s="317"/>
      <c r="R1989" s="388"/>
      <c r="S1989" s="389"/>
      <c r="T1989" s="314"/>
    </row>
    <row r="1990" spans="2:20" ht="18.75" customHeight="1" x14ac:dyDescent="0.2">
      <c r="B1990" s="318"/>
      <c r="C1990" s="322" t="s">
        <v>149</v>
      </c>
      <c r="D1990" s="337">
        <f t="shared" ref="D1990:O1990" si="157">SUBTOTAL(9,D1988:D1989)</f>
        <v>0</v>
      </c>
      <c r="E1990" s="337">
        <f t="shared" si="157"/>
        <v>0</v>
      </c>
      <c r="F1990" s="337">
        <f t="shared" si="157"/>
        <v>0</v>
      </c>
      <c r="G1990" s="337">
        <f t="shared" si="157"/>
        <v>0</v>
      </c>
      <c r="H1990" s="337">
        <f t="shared" si="157"/>
        <v>0</v>
      </c>
      <c r="I1990" s="337">
        <f t="shared" si="157"/>
        <v>0</v>
      </c>
      <c r="J1990" s="337">
        <f t="shared" si="157"/>
        <v>0</v>
      </c>
      <c r="K1990" s="337">
        <f t="shared" si="157"/>
        <v>0</v>
      </c>
      <c r="L1990" s="337">
        <f t="shared" si="157"/>
        <v>0</v>
      </c>
      <c r="M1990" s="337">
        <f t="shared" si="157"/>
        <v>0</v>
      </c>
      <c r="N1990" s="337">
        <f t="shared" si="157"/>
        <v>0</v>
      </c>
      <c r="O1990" s="338">
        <f t="shared" si="157"/>
        <v>0</v>
      </c>
      <c r="P1990" s="336">
        <f>SUM(D1990:O1990)</f>
        <v>0</v>
      </c>
      <c r="Q1990" s="317"/>
      <c r="R1990" s="388"/>
      <c r="S1990" s="389"/>
      <c r="T1990" s="314"/>
    </row>
    <row r="1991" spans="2:20" ht="18.75" customHeight="1" x14ac:dyDescent="0.2">
      <c r="B1991" s="318"/>
      <c r="C1991" s="339" t="s">
        <v>150</v>
      </c>
      <c r="D1991" s="66"/>
      <c r="E1991" s="66"/>
      <c r="F1991" s="66"/>
      <c r="G1991" s="66"/>
      <c r="H1991" s="66"/>
      <c r="I1991" s="66"/>
      <c r="J1991" s="66"/>
      <c r="K1991" s="66"/>
      <c r="L1991" s="66"/>
      <c r="M1991" s="66"/>
      <c r="N1991" s="66"/>
      <c r="O1991" s="72"/>
      <c r="P1991" s="336">
        <f>SUM(D1991:O1991)</f>
        <v>0</v>
      </c>
      <c r="Q1991" s="317"/>
      <c r="R1991" s="388"/>
      <c r="S1991" s="389"/>
      <c r="T1991" s="314"/>
    </row>
    <row r="1992" spans="2:20" ht="18.75" customHeight="1" x14ac:dyDescent="0.2">
      <c r="B1992" s="318"/>
      <c r="C1992" s="339" t="s">
        <v>151</v>
      </c>
      <c r="D1992" s="66"/>
      <c r="E1992" s="66"/>
      <c r="F1992" s="66"/>
      <c r="G1992" s="66"/>
      <c r="H1992" s="66"/>
      <c r="I1992" s="66"/>
      <c r="J1992" s="66"/>
      <c r="K1992" s="66"/>
      <c r="L1992" s="66"/>
      <c r="M1992" s="66"/>
      <c r="N1992" s="66"/>
      <c r="O1992" s="72"/>
      <c r="P1992" s="336">
        <f>SUM(D1992:O1992)</f>
        <v>0</v>
      </c>
      <c r="Q1992" s="317"/>
      <c r="R1992" s="388"/>
      <c r="S1992" s="389"/>
      <c r="T1992" s="314"/>
    </row>
    <row r="1993" spans="2:20" ht="18.75" customHeight="1" x14ac:dyDescent="0.2">
      <c r="B1993" s="318"/>
      <c r="C1993" s="339" t="s">
        <v>152</v>
      </c>
      <c r="D1993" s="66"/>
      <c r="E1993" s="66"/>
      <c r="F1993" s="66"/>
      <c r="G1993" s="66"/>
      <c r="H1993" s="66"/>
      <c r="I1993" s="66"/>
      <c r="J1993" s="66"/>
      <c r="K1993" s="66"/>
      <c r="L1993" s="66"/>
      <c r="M1993" s="66"/>
      <c r="N1993" s="66"/>
      <c r="O1993" s="72"/>
      <c r="P1993" s="336">
        <f>SUM(D1993:O1993)</f>
        <v>0</v>
      </c>
      <c r="Q1993" s="317"/>
      <c r="R1993" s="388"/>
      <c r="S1993" s="389"/>
      <c r="T1993" s="314"/>
    </row>
    <row r="1994" spans="2:20" ht="18.75" customHeight="1" x14ac:dyDescent="0.2">
      <c r="B1994" s="318"/>
      <c r="C1994" s="339" t="s">
        <v>153</v>
      </c>
      <c r="D1994" s="66"/>
      <c r="E1994" s="66"/>
      <c r="F1994" s="66"/>
      <c r="G1994" s="66"/>
      <c r="H1994" s="66"/>
      <c r="I1994" s="66"/>
      <c r="J1994" s="66"/>
      <c r="K1994" s="66"/>
      <c r="L1994" s="66"/>
      <c r="M1994" s="66"/>
      <c r="N1994" s="66"/>
      <c r="O1994" s="72"/>
      <c r="P1994" s="336">
        <f>SUM(D1994:O1994)</f>
        <v>0</v>
      </c>
      <c r="Q1994" s="317"/>
      <c r="R1994" s="388"/>
      <c r="S1994" s="389"/>
      <c r="T1994" s="314"/>
    </row>
    <row r="1995" spans="2:20" ht="18.75" customHeight="1" x14ac:dyDescent="0.2">
      <c r="B1995" s="318"/>
      <c r="C1995" s="335" t="s">
        <v>154</v>
      </c>
      <c r="D1995" s="65"/>
      <c r="E1995" s="65"/>
      <c r="F1995" s="65"/>
      <c r="G1995" s="65"/>
      <c r="H1995" s="65"/>
      <c r="I1995" s="65"/>
      <c r="J1995" s="65"/>
      <c r="K1995" s="65"/>
      <c r="L1995" s="65"/>
      <c r="M1995" s="65"/>
      <c r="N1995" s="65"/>
      <c r="O1995" s="71"/>
      <c r="P1995" s="336">
        <f>SUM(D1995:O1995)</f>
        <v>0</v>
      </c>
      <c r="Q1995" s="317"/>
      <c r="R1995" s="388"/>
      <c r="S1995" s="389"/>
      <c r="T1995" s="314"/>
    </row>
    <row r="1996" spans="2:20" ht="18.75" customHeight="1" x14ac:dyDescent="0.2">
      <c r="B1996" s="318"/>
      <c r="C1996" s="97" t="s">
        <v>155</v>
      </c>
      <c r="D1996" s="65"/>
      <c r="E1996" s="65"/>
      <c r="F1996" s="65"/>
      <c r="G1996" s="65"/>
      <c r="H1996" s="65"/>
      <c r="I1996" s="65"/>
      <c r="J1996" s="65"/>
      <c r="K1996" s="65"/>
      <c r="L1996" s="65"/>
      <c r="M1996" s="65"/>
      <c r="N1996" s="65"/>
      <c r="O1996" s="71"/>
      <c r="P1996" s="336">
        <f>SUM(D1996:O1996)</f>
        <v>0</v>
      </c>
      <c r="Q1996" s="317"/>
      <c r="R1996" s="388"/>
      <c r="S1996" s="389"/>
      <c r="T1996" s="314"/>
    </row>
    <row r="1997" spans="2:20" ht="18.75" customHeight="1" x14ac:dyDescent="0.2">
      <c r="B1997" s="318"/>
      <c r="C1997" s="98" t="s">
        <v>156</v>
      </c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73"/>
      <c r="P1997" s="340">
        <f>SUM(D1997:O1997)</f>
        <v>0</v>
      </c>
      <c r="Q1997" s="317"/>
      <c r="R1997" s="388"/>
      <c r="S1997" s="389"/>
      <c r="T1997" s="314"/>
    </row>
    <row r="1998" spans="2:20" ht="18.75" customHeight="1" x14ac:dyDescent="0.2">
      <c r="B1998" s="318"/>
      <c r="C1998" s="341" t="s">
        <v>157</v>
      </c>
      <c r="D1998" s="342">
        <f t="shared" ref="D1998:O1998" si="158">SUBTOTAL(9,D1977:D1997)</f>
        <v>0</v>
      </c>
      <c r="E1998" s="342">
        <f t="shared" si="158"/>
        <v>0</v>
      </c>
      <c r="F1998" s="342">
        <f t="shared" si="158"/>
        <v>0</v>
      </c>
      <c r="G1998" s="342">
        <f t="shared" si="158"/>
        <v>0</v>
      </c>
      <c r="H1998" s="342">
        <f t="shared" si="158"/>
        <v>0</v>
      </c>
      <c r="I1998" s="342">
        <f t="shared" si="158"/>
        <v>0</v>
      </c>
      <c r="J1998" s="342">
        <f t="shared" si="158"/>
        <v>0</v>
      </c>
      <c r="K1998" s="342">
        <f t="shared" si="158"/>
        <v>0</v>
      </c>
      <c r="L1998" s="342">
        <f t="shared" si="158"/>
        <v>0</v>
      </c>
      <c r="M1998" s="342">
        <f t="shared" si="158"/>
        <v>0</v>
      </c>
      <c r="N1998" s="342">
        <f t="shared" si="158"/>
        <v>0</v>
      </c>
      <c r="O1998" s="343">
        <f t="shared" si="158"/>
        <v>0</v>
      </c>
      <c r="P1998" s="344">
        <f>SUM(D1998:O1998)</f>
        <v>0</v>
      </c>
      <c r="Q1998" s="317"/>
      <c r="R1998" s="150"/>
      <c r="S1998" s="151"/>
      <c r="T1998" s="314"/>
    </row>
    <row r="1999" spans="2:20" ht="6" customHeight="1" x14ac:dyDescent="0.2">
      <c r="B1999" s="318"/>
      <c r="C1999" s="317"/>
      <c r="D1999" s="317"/>
      <c r="E1999" s="317"/>
      <c r="F1999" s="317"/>
      <c r="G1999" s="317"/>
      <c r="H1999" s="317"/>
      <c r="I1999" s="317"/>
      <c r="J1999" s="317"/>
      <c r="K1999" s="317"/>
      <c r="L1999" s="317"/>
      <c r="M1999" s="317"/>
      <c r="N1999" s="317"/>
      <c r="O1999" s="317"/>
      <c r="P1999" s="317"/>
      <c r="Q1999" s="317"/>
      <c r="R1999" s="345"/>
      <c r="S1999" s="345"/>
      <c r="T1999" s="314"/>
    </row>
    <row r="2000" spans="2:20" ht="18.75" customHeight="1" x14ac:dyDescent="0.2">
      <c r="B2000" s="346"/>
      <c r="C2000" s="335" t="s">
        <v>158</v>
      </c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74"/>
      <c r="P2000" s="347">
        <f>SUM(D2000:O2000)</f>
        <v>0</v>
      </c>
      <c r="Q2000" s="317"/>
      <c r="R2000" s="388"/>
      <c r="S2000" s="389"/>
      <c r="T2000" s="314"/>
    </row>
    <row r="2001" spans="2:24" ht="18.75" customHeight="1" x14ac:dyDescent="0.2">
      <c r="B2001" s="346"/>
      <c r="C2001" s="335" t="s">
        <v>159</v>
      </c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9"/>
      <c r="O2001" s="75"/>
      <c r="P2001" s="348">
        <f>SUM(D2001:O2001)</f>
        <v>0</v>
      </c>
      <c r="Q2001" s="317"/>
      <c r="R2001" s="388"/>
      <c r="S2001" s="389"/>
      <c r="T2001" s="314"/>
    </row>
    <row r="2002" spans="2:24" s="334" customFormat="1" ht="18.75" customHeight="1" x14ac:dyDescent="0.2">
      <c r="B2002" s="328"/>
      <c r="C2002" s="317"/>
      <c r="D2002" s="317"/>
      <c r="E2002" s="317"/>
      <c r="F2002" s="317"/>
      <c r="G2002" s="317"/>
      <c r="H2002" s="317"/>
      <c r="I2002" s="317"/>
      <c r="J2002" s="317"/>
      <c r="K2002" s="317"/>
      <c r="L2002" s="317"/>
      <c r="M2002" s="317"/>
      <c r="N2002" s="349" t="s">
        <v>160</v>
      </c>
      <c r="O2002" s="349"/>
      <c r="P2002" s="350">
        <f>ROUND(IF(P2000*P2001=0,0,P1998/P2000*P2001),2)</f>
        <v>0</v>
      </c>
      <c r="Q2002" s="330"/>
      <c r="R2002" s="388"/>
      <c r="S2002" s="389"/>
      <c r="T2002" s="333"/>
    </row>
    <row r="2003" spans="2:24" ht="30" customHeight="1" x14ac:dyDescent="0.2">
      <c r="B2003" s="314"/>
      <c r="C2003" s="317"/>
      <c r="D2003" s="317"/>
      <c r="E2003" s="317"/>
      <c r="F2003" s="317"/>
      <c r="G2003" s="317"/>
      <c r="H2003" s="317"/>
      <c r="I2003" s="317"/>
      <c r="J2003" s="317"/>
      <c r="K2003" s="317"/>
      <c r="L2003" s="317"/>
      <c r="M2003" s="317"/>
      <c r="N2003" s="317"/>
      <c r="O2003" s="317"/>
      <c r="P2003" s="317"/>
      <c r="Q2003" s="317"/>
      <c r="R2003" s="317"/>
      <c r="S2003" s="317"/>
      <c r="T2003" s="314"/>
    </row>
    <row r="2004" spans="2:24" ht="18.75" customHeight="1" x14ac:dyDescent="0.2">
      <c r="B2004" s="318"/>
      <c r="C2004" s="319" t="s">
        <v>124</v>
      </c>
      <c r="D2004" s="382"/>
      <c r="E2004" s="383"/>
      <c r="F2004" s="383"/>
      <c r="G2004" s="383"/>
      <c r="H2004" s="383"/>
      <c r="I2004" s="384"/>
      <c r="J2004" s="317"/>
      <c r="K2004" s="317"/>
      <c r="L2004" s="320"/>
      <c r="M2004" s="317"/>
      <c r="N2004" s="317"/>
      <c r="O2004" s="317"/>
      <c r="P2004" s="321"/>
      <c r="Q2004" s="317"/>
      <c r="R2004" s="321"/>
      <c r="S2004" s="321"/>
      <c r="T2004" s="314"/>
    </row>
    <row r="2005" spans="2:24" ht="18.75" customHeight="1" x14ac:dyDescent="0.2">
      <c r="B2005" s="318"/>
      <c r="C2005" s="322" t="s">
        <v>125</v>
      </c>
      <c r="D2005" s="382"/>
      <c r="E2005" s="383"/>
      <c r="F2005" s="383"/>
      <c r="G2005" s="383"/>
      <c r="H2005" s="383"/>
      <c r="I2005" s="384"/>
      <c r="J2005" s="317"/>
      <c r="K2005" s="320"/>
      <c r="L2005" s="317"/>
      <c r="M2005" s="317"/>
      <c r="N2005" s="317"/>
      <c r="O2005" s="317"/>
      <c r="P2005" s="321"/>
      <c r="Q2005" s="317"/>
      <c r="R2005" s="321"/>
      <c r="S2005" s="321"/>
      <c r="T2005" s="314"/>
    </row>
    <row r="2006" spans="2:24" ht="18.75" customHeight="1" x14ac:dyDescent="0.2">
      <c r="B2006" s="318"/>
      <c r="C2006" s="322" t="s">
        <v>7</v>
      </c>
      <c r="D2006" s="382"/>
      <c r="E2006" s="383"/>
      <c r="F2006" s="383"/>
      <c r="G2006" s="383"/>
      <c r="H2006" s="383"/>
      <c r="I2006" s="384"/>
      <c r="J2006" s="317"/>
      <c r="K2006" s="317"/>
      <c r="L2006" s="320"/>
      <c r="M2006" s="317"/>
      <c r="N2006" s="317"/>
      <c r="O2006" s="317"/>
      <c r="P2006" s="321"/>
      <c r="Q2006" s="317"/>
      <c r="R2006" s="323" t="s">
        <v>126</v>
      </c>
      <c r="S2006" s="324"/>
      <c r="T2006" s="314"/>
    </row>
    <row r="2007" spans="2:24" ht="18.75" customHeight="1" x14ac:dyDescent="0.2">
      <c r="B2007" s="318"/>
      <c r="C2007" s="322" t="s">
        <v>127</v>
      </c>
      <c r="D2007" s="382"/>
      <c r="E2007" s="383"/>
      <c r="F2007" s="383"/>
      <c r="G2007" s="383"/>
      <c r="H2007" s="383"/>
      <c r="I2007" s="384"/>
      <c r="J2007" s="317"/>
      <c r="K2007" s="317"/>
      <c r="L2007" s="320"/>
      <c r="M2007" s="317"/>
      <c r="N2007" s="317"/>
      <c r="O2007" s="317"/>
      <c r="P2007" s="321"/>
      <c r="Q2007" s="317"/>
      <c r="R2007" s="325" t="s">
        <v>130</v>
      </c>
      <c r="S2007" s="63"/>
      <c r="T2007" s="314"/>
    </row>
    <row r="2008" spans="2:24" ht="18.75" customHeight="1" x14ac:dyDescent="0.2">
      <c r="B2008" s="318"/>
      <c r="C2008" s="322" t="s">
        <v>131</v>
      </c>
      <c r="D2008" s="382"/>
      <c r="E2008" s="383"/>
      <c r="F2008" s="383"/>
      <c r="G2008" s="383"/>
      <c r="H2008" s="383"/>
      <c r="I2008" s="384"/>
      <c r="J2008" s="317"/>
      <c r="K2008" s="317"/>
      <c r="L2008" s="320"/>
      <c r="M2008" s="317"/>
      <c r="N2008" s="317"/>
      <c r="O2008" s="317"/>
      <c r="P2008" s="321"/>
      <c r="Q2008" s="317"/>
      <c r="R2008" s="325" t="s">
        <v>132</v>
      </c>
      <c r="S2008" s="63"/>
      <c r="T2008" s="314"/>
    </row>
    <row r="2009" spans="2:24" ht="18.75" customHeight="1" x14ac:dyDescent="0.2">
      <c r="B2009" s="318"/>
      <c r="C2009" s="322" t="s">
        <v>122</v>
      </c>
      <c r="D2009" s="385"/>
      <c r="E2009" s="386"/>
      <c r="F2009" s="386"/>
      <c r="G2009" s="386"/>
      <c r="H2009" s="386"/>
      <c r="I2009" s="387"/>
      <c r="J2009" s="317"/>
      <c r="K2009" s="320"/>
      <c r="L2009" s="317"/>
      <c r="M2009" s="317"/>
      <c r="N2009" s="317"/>
      <c r="O2009" s="317"/>
      <c r="P2009" s="321"/>
      <c r="Q2009" s="317"/>
      <c r="R2009" s="326" t="s">
        <v>133</v>
      </c>
      <c r="S2009" s="63"/>
      <c r="T2009" s="314"/>
    </row>
    <row r="2010" spans="2:24" ht="18.75" customHeight="1" x14ac:dyDescent="0.2">
      <c r="B2010" s="327"/>
      <c r="C2010" s="322" t="s">
        <v>134</v>
      </c>
      <c r="D2010" s="379"/>
      <c r="E2010" s="380"/>
      <c r="F2010" s="380"/>
      <c r="G2010" s="380"/>
      <c r="H2010" s="380"/>
      <c r="I2010" s="381"/>
      <c r="J2010" s="317"/>
      <c r="K2010" s="320"/>
      <c r="L2010" s="317"/>
      <c r="M2010" s="317"/>
      <c r="N2010" s="317"/>
      <c r="O2010" s="317"/>
      <c r="P2010" s="321"/>
      <c r="Q2010" s="317"/>
      <c r="R2010" s="321"/>
      <c r="S2010" s="321"/>
      <c r="T2010" s="314"/>
    </row>
    <row r="2011" spans="2:24" ht="12" customHeight="1" x14ac:dyDescent="0.2">
      <c r="B2011" s="318"/>
      <c r="C2011" s="317"/>
      <c r="D2011" s="317"/>
      <c r="E2011" s="317"/>
      <c r="F2011" s="317"/>
      <c r="G2011" s="317"/>
      <c r="H2011" s="317"/>
      <c r="I2011" s="317"/>
      <c r="J2011" s="317"/>
      <c r="K2011" s="317"/>
      <c r="L2011" s="317"/>
      <c r="M2011" s="317"/>
      <c r="N2011" s="317"/>
      <c r="O2011" s="317"/>
      <c r="P2011" s="317"/>
      <c r="Q2011" s="317"/>
      <c r="R2011" s="317"/>
      <c r="S2011" s="317"/>
      <c r="T2011" s="314"/>
    </row>
    <row r="2012" spans="2:24" s="334" customFormat="1" ht="18.75" customHeight="1" x14ac:dyDescent="0.2">
      <c r="B2012" s="328"/>
      <c r="C2012" s="322" t="s">
        <v>128</v>
      </c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70"/>
      <c r="P2012" s="329" t="s">
        <v>129</v>
      </c>
      <c r="Q2012" s="330"/>
      <c r="R2012" s="331" t="s">
        <v>135</v>
      </c>
      <c r="S2012" s="332"/>
      <c r="T2012" s="333"/>
      <c r="V2012" s="315"/>
      <c r="W2012" s="315"/>
      <c r="X2012" s="315"/>
    </row>
    <row r="2013" spans="2:24" ht="6" customHeight="1" x14ac:dyDescent="0.2">
      <c r="B2013" s="318"/>
      <c r="C2013" s="317"/>
      <c r="D2013" s="317"/>
      <c r="E2013" s="317"/>
      <c r="F2013" s="317"/>
      <c r="G2013" s="317"/>
      <c r="H2013" s="317"/>
      <c r="I2013" s="317"/>
      <c r="J2013" s="317"/>
      <c r="K2013" s="317"/>
      <c r="L2013" s="317"/>
      <c r="M2013" s="317"/>
      <c r="N2013" s="317"/>
      <c r="O2013" s="317"/>
      <c r="P2013" s="317"/>
      <c r="Q2013" s="317"/>
      <c r="R2013" s="317"/>
      <c r="S2013" s="317"/>
      <c r="T2013" s="314"/>
    </row>
    <row r="2014" spans="2:24" ht="18.75" customHeight="1" x14ac:dyDescent="0.2">
      <c r="B2014" s="318"/>
      <c r="C2014" s="335" t="s">
        <v>136</v>
      </c>
      <c r="D2014" s="65"/>
      <c r="E2014" s="65"/>
      <c r="F2014" s="65"/>
      <c r="G2014" s="65"/>
      <c r="H2014" s="65"/>
      <c r="I2014" s="65"/>
      <c r="J2014" s="65"/>
      <c r="K2014" s="65"/>
      <c r="L2014" s="65"/>
      <c r="M2014" s="65"/>
      <c r="N2014" s="65"/>
      <c r="O2014" s="71"/>
      <c r="P2014" s="336">
        <f>SUM(D2014:O2014)</f>
        <v>0</v>
      </c>
      <c r="Q2014" s="317"/>
      <c r="R2014" s="388"/>
      <c r="S2014" s="389"/>
      <c r="T2014" s="314"/>
    </row>
    <row r="2015" spans="2:24" ht="18.75" customHeight="1" x14ac:dyDescent="0.2">
      <c r="B2015" s="318"/>
      <c r="C2015" s="335" t="s">
        <v>137</v>
      </c>
      <c r="D2015" s="110"/>
      <c r="E2015" s="110"/>
      <c r="F2015" s="110"/>
      <c r="G2015" s="110"/>
      <c r="H2015" s="110"/>
      <c r="I2015" s="110"/>
      <c r="J2015" s="110"/>
      <c r="K2015" s="110"/>
      <c r="L2015" s="110"/>
      <c r="M2015" s="110"/>
      <c r="N2015" s="110"/>
      <c r="O2015" s="111"/>
      <c r="P2015" s="336">
        <f>SUM(D2015:O2015)</f>
        <v>0</v>
      </c>
      <c r="Q2015" s="317"/>
      <c r="R2015" s="388"/>
      <c r="S2015" s="389"/>
      <c r="T2015" s="314"/>
    </row>
    <row r="2016" spans="2:24" ht="18.75" customHeight="1" x14ac:dyDescent="0.2">
      <c r="B2016" s="318"/>
      <c r="C2016" s="131" t="s">
        <v>138</v>
      </c>
      <c r="D2016" s="65"/>
      <c r="E2016" s="65"/>
      <c r="F2016" s="65"/>
      <c r="G2016" s="65"/>
      <c r="H2016" s="65"/>
      <c r="I2016" s="65"/>
      <c r="J2016" s="65"/>
      <c r="K2016" s="65"/>
      <c r="L2016" s="65"/>
      <c r="M2016" s="65"/>
      <c r="N2016" s="65"/>
      <c r="O2016" s="71"/>
      <c r="P2016" s="336">
        <f>SUM(D2016:O2016)</f>
        <v>0</v>
      </c>
      <c r="Q2016" s="317"/>
      <c r="R2016" s="388"/>
      <c r="S2016" s="389"/>
      <c r="T2016" s="314"/>
    </row>
    <row r="2017" spans="2:20" ht="18.75" customHeight="1" x14ac:dyDescent="0.2">
      <c r="B2017" s="318"/>
      <c r="C2017" s="92" t="s">
        <v>139</v>
      </c>
      <c r="D2017" s="65"/>
      <c r="E2017" s="65"/>
      <c r="F2017" s="65"/>
      <c r="G2017" s="65"/>
      <c r="H2017" s="65"/>
      <c r="I2017" s="65"/>
      <c r="J2017" s="65"/>
      <c r="K2017" s="65"/>
      <c r="L2017" s="65"/>
      <c r="M2017" s="65"/>
      <c r="N2017" s="65"/>
      <c r="O2017" s="71"/>
      <c r="P2017" s="336">
        <f>SUM(D2017:O2017)</f>
        <v>0</v>
      </c>
      <c r="Q2017" s="317"/>
      <c r="R2017" s="388"/>
      <c r="S2017" s="389"/>
      <c r="T2017" s="314"/>
    </row>
    <row r="2018" spans="2:20" ht="18.75" customHeight="1" x14ac:dyDescent="0.2">
      <c r="B2018" s="318"/>
      <c r="C2018" s="92" t="s">
        <v>140</v>
      </c>
      <c r="D2018" s="65"/>
      <c r="E2018" s="65"/>
      <c r="F2018" s="65"/>
      <c r="G2018" s="65"/>
      <c r="H2018" s="65"/>
      <c r="I2018" s="65"/>
      <c r="J2018" s="65"/>
      <c r="K2018" s="65"/>
      <c r="L2018" s="65"/>
      <c r="M2018" s="65"/>
      <c r="N2018" s="65"/>
      <c r="O2018" s="71"/>
      <c r="P2018" s="336">
        <f>SUM(D2018:O2018)</f>
        <v>0</v>
      </c>
      <c r="Q2018" s="317"/>
      <c r="R2018" s="388"/>
      <c r="S2018" s="389"/>
      <c r="T2018" s="314"/>
    </row>
    <row r="2019" spans="2:20" ht="18.75" customHeight="1" x14ac:dyDescent="0.2">
      <c r="B2019" s="318"/>
      <c r="C2019" s="92" t="s">
        <v>141</v>
      </c>
      <c r="D2019" s="65"/>
      <c r="E2019" s="65"/>
      <c r="F2019" s="65"/>
      <c r="G2019" s="65"/>
      <c r="H2019" s="65"/>
      <c r="I2019" s="65"/>
      <c r="J2019" s="65"/>
      <c r="K2019" s="65"/>
      <c r="L2019" s="65"/>
      <c r="M2019" s="65"/>
      <c r="N2019" s="65"/>
      <c r="O2019" s="71"/>
      <c r="P2019" s="336">
        <f>SUM(D2019:O2019)</f>
        <v>0</v>
      </c>
      <c r="Q2019" s="317"/>
      <c r="R2019" s="388"/>
      <c r="S2019" s="389"/>
      <c r="T2019" s="314"/>
    </row>
    <row r="2020" spans="2:20" ht="18.75" customHeight="1" x14ac:dyDescent="0.2">
      <c r="B2020" s="318"/>
      <c r="C2020" s="92" t="s">
        <v>142</v>
      </c>
      <c r="D2020" s="65"/>
      <c r="E2020" s="65"/>
      <c r="F2020" s="65"/>
      <c r="G2020" s="65"/>
      <c r="H2020" s="65"/>
      <c r="I2020" s="65"/>
      <c r="J2020" s="65"/>
      <c r="K2020" s="65"/>
      <c r="L2020" s="65"/>
      <c r="M2020" s="65"/>
      <c r="N2020" s="65"/>
      <c r="O2020" s="71"/>
      <c r="P2020" s="336">
        <f>SUM(D2020:O2020)</f>
        <v>0</v>
      </c>
      <c r="Q2020" s="317"/>
      <c r="R2020" s="388"/>
      <c r="S2020" s="389"/>
      <c r="T2020" s="314"/>
    </row>
    <row r="2021" spans="2:20" ht="18.75" customHeight="1" x14ac:dyDescent="0.2">
      <c r="B2021" s="318"/>
      <c r="C2021" s="92" t="s">
        <v>143</v>
      </c>
      <c r="D2021" s="65"/>
      <c r="E2021" s="65"/>
      <c r="F2021" s="65"/>
      <c r="G2021" s="65"/>
      <c r="H2021" s="65"/>
      <c r="I2021" s="65"/>
      <c r="J2021" s="65"/>
      <c r="K2021" s="65"/>
      <c r="L2021" s="65"/>
      <c r="M2021" s="65"/>
      <c r="N2021" s="65"/>
      <c r="O2021" s="71"/>
      <c r="P2021" s="336">
        <f>SUM(D2021:O2021)</f>
        <v>0</v>
      </c>
      <c r="Q2021" s="317"/>
      <c r="R2021" s="388"/>
      <c r="S2021" s="389"/>
      <c r="T2021" s="314"/>
    </row>
    <row r="2022" spans="2:20" ht="18.75" customHeight="1" x14ac:dyDescent="0.2">
      <c r="B2022" s="318"/>
      <c r="C2022" s="92" t="s">
        <v>144</v>
      </c>
      <c r="D2022" s="65"/>
      <c r="E2022" s="65"/>
      <c r="F2022" s="65"/>
      <c r="G2022" s="65"/>
      <c r="H2022" s="65"/>
      <c r="I2022" s="65"/>
      <c r="J2022" s="65"/>
      <c r="K2022" s="65"/>
      <c r="L2022" s="65"/>
      <c r="M2022" s="65"/>
      <c r="N2022" s="65"/>
      <c r="O2022" s="71"/>
      <c r="P2022" s="336">
        <f>SUM(D2022:O2022)</f>
        <v>0</v>
      </c>
      <c r="Q2022" s="317"/>
      <c r="R2022" s="388"/>
      <c r="S2022" s="389"/>
      <c r="T2022" s="314"/>
    </row>
    <row r="2023" spans="2:20" ht="18.75" customHeight="1" x14ac:dyDescent="0.2">
      <c r="B2023" s="318"/>
      <c r="C2023" s="92" t="s">
        <v>145</v>
      </c>
      <c r="D2023" s="65"/>
      <c r="E2023" s="65"/>
      <c r="F2023" s="65"/>
      <c r="G2023" s="65"/>
      <c r="H2023" s="65"/>
      <c r="I2023" s="65"/>
      <c r="J2023" s="65"/>
      <c r="K2023" s="65"/>
      <c r="L2023" s="65"/>
      <c r="M2023" s="65"/>
      <c r="N2023" s="65"/>
      <c r="O2023" s="71"/>
      <c r="P2023" s="336">
        <f>SUM(D2023:O2023)</f>
        <v>0</v>
      </c>
      <c r="Q2023" s="317"/>
      <c r="R2023" s="388"/>
      <c r="S2023" s="389"/>
      <c r="T2023" s="314"/>
    </row>
    <row r="2024" spans="2:20" ht="18.75" customHeight="1" x14ac:dyDescent="0.2">
      <c r="B2024" s="318"/>
      <c r="C2024" s="322" t="s">
        <v>146</v>
      </c>
      <c r="D2024" s="337">
        <f t="shared" ref="D2024:O2024" si="159">SUBTOTAL(9,D2014:D2023)</f>
        <v>0</v>
      </c>
      <c r="E2024" s="337">
        <f t="shared" si="159"/>
        <v>0</v>
      </c>
      <c r="F2024" s="337">
        <f t="shared" si="159"/>
        <v>0</v>
      </c>
      <c r="G2024" s="337">
        <f t="shared" si="159"/>
        <v>0</v>
      </c>
      <c r="H2024" s="337">
        <f t="shared" si="159"/>
        <v>0</v>
      </c>
      <c r="I2024" s="337">
        <f t="shared" si="159"/>
        <v>0</v>
      </c>
      <c r="J2024" s="337">
        <f t="shared" si="159"/>
        <v>0</v>
      </c>
      <c r="K2024" s="337">
        <f t="shared" si="159"/>
        <v>0</v>
      </c>
      <c r="L2024" s="337">
        <f t="shared" si="159"/>
        <v>0</v>
      </c>
      <c r="M2024" s="337">
        <f t="shared" si="159"/>
        <v>0</v>
      </c>
      <c r="N2024" s="337">
        <f t="shared" si="159"/>
        <v>0</v>
      </c>
      <c r="O2024" s="338">
        <f t="shared" si="159"/>
        <v>0</v>
      </c>
      <c r="P2024" s="336">
        <f>SUM(D2024:O2024)</f>
        <v>0</v>
      </c>
      <c r="Q2024" s="317"/>
      <c r="R2024" s="388"/>
      <c r="S2024" s="389"/>
      <c r="T2024" s="314"/>
    </row>
    <row r="2025" spans="2:20" ht="18.75" customHeight="1" x14ac:dyDescent="0.2">
      <c r="B2025" s="318"/>
      <c r="C2025" s="339" t="s">
        <v>147</v>
      </c>
      <c r="D2025" s="66"/>
      <c r="E2025" s="66"/>
      <c r="F2025" s="66"/>
      <c r="G2025" s="66"/>
      <c r="H2025" s="66"/>
      <c r="I2025" s="66"/>
      <c r="J2025" s="66"/>
      <c r="K2025" s="66"/>
      <c r="L2025" s="66"/>
      <c r="M2025" s="66"/>
      <c r="N2025" s="66"/>
      <c r="O2025" s="72"/>
      <c r="P2025" s="336">
        <f>SUM(D2025:O2025)</f>
        <v>0</v>
      </c>
      <c r="Q2025" s="317"/>
      <c r="R2025" s="388"/>
      <c r="S2025" s="389"/>
      <c r="T2025" s="314"/>
    </row>
    <row r="2026" spans="2:20" ht="18.75" customHeight="1" x14ac:dyDescent="0.2">
      <c r="B2026" s="318"/>
      <c r="C2026" s="339" t="s">
        <v>148</v>
      </c>
      <c r="D2026" s="66"/>
      <c r="E2026" s="66"/>
      <c r="F2026" s="66"/>
      <c r="G2026" s="66"/>
      <c r="H2026" s="66"/>
      <c r="I2026" s="66"/>
      <c r="J2026" s="66"/>
      <c r="K2026" s="66"/>
      <c r="L2026" s="66"/>
      <c r="M2026" s="66"/>
      <c r="N2026" s="66"/>
      <c r="O2026" s="72"/>
      <c r="P2026" s="336">
        <f>SUM(D2026:O2026)</f>
        <v>0</v>
      </c>
      <c r="Q2026" s="317"/>
      <c r="R2026" s="388"/>
      <c r="S2026" s="389"/>
      <c r="T2026" s="314"/>
    </row>
    <row r="2027" spans="2:20" ht="18.75" customHeight="1" x14ac:dyDescent="0.2">
      <c r="B2027" s="318"/>
      <c r="C2027" s="322" t="s">
        <v>149</v>
      </c>
      <c r="D2027" s="337">
        <f t="shared" ref="D2027:O2027" si="160">SUBTOTAL(9,D2025:D2026)</f>
        <v>0</v>
      </c>
      <c r="E2027" s="337">
        <f t="shared" si="160"/>
        <v>0</v>
      </c>
      <c r="F2027" s="337">
        <f t="shared" si="160"/>
        <v>0</v>
      </c>
      <c r="G2027" s="337">
        <f t="shared" si="160"/>
        <v>0</v>
      </c>
      <c r="H2027" s="337">
        <f t="shared" si="160"/>
        <v>0</v>
      </c>
      <c r="I2027" s="337">
        <f t="shared" si="160"/>
        <v>0</v>
      </c>
      <c r="J2027" s="337">
        <f t="shared" si="160"/>
        <v>0</v>
      </c>
      <c r="K2027" s="337">
        <f t="shared" si="160"/>
        <v>0</v>
      </c>
      <c r="L2027" s="337">
        <f t="shared" si="160"/>
        <v>0</v>
      </c>
      <c r="M2027" s="337">
        <f t="shared" si="160"/>
        <v>0</v>
      </c>
      <c r="N2027" s="337">
        <f t="shared" si="160"/>
        <v>0</v>
      </c>
      <c r="O2027" s="338">
        <f t="shared" si="160"/>
        <v>0</v>
      </c>
      <c r="P2027" s="336">
        <f>SUM(D2027:O2027)</f>
        <v>0</v>
      </c>
      <c r="Q2027" s="317"/>
      <c r="R2027" s="388"/>
      <c r="S2027" s="389"/>
      <c r="T2027" s="314"/>
    </row>
    <row r="2028" spans="2:20" ht="18.75" customHeight="1" x14ac:dyDescent="0.2">
      <c r="B2028" s="318"/>
      <c r="C2028" s="339" t="s">
        <v>150</v>
      </c>
      <c r="D2028" s="66"/>
      <c r="E2028" s="66"/>
      <c r="F2028" s="66"/>
      <c r="G2028" s="66"/>
      <c r="H2028" s="66"/>
      <c r="I2028" s="66"/>
      <c r="J2028" s="66"/>
      <c r="K2028" s="66"/>
      <c r="L2028" s="66"/>
      <c r="M2028" s="66"/>
      <c r="N2028" s="66"/>
      <c r="O2028" s="72"/>
      <c r="P2028" s="336">
        <f>SUM(D2028:O2028)</f>
        <v>0</v>
      </c>
      <c r="Q2028" s="317"/>
      <c r="R2028" s="388"/>
      <c r="S2028" s="389"/>
      <c r="T2028" s="314"/>
    </row>
    <row r="2029" spans="2:20" ht="18.75" customHeight="1" x14ac:dyDescent="0.2">
      <c r="B2029" s="318"/>
      <c r="C2029" s="339" t="s">
        <v>151</v>
      </c>
      <c r="D2029" s="66"/>
      <c r="E2029" s="66"/>
      <c r="F2029" s="66"/>
      <c r="G2029" s="66"/>
      <c r="H2029" s="66"/>
      <c r="I2029" s="66"/>
      <c r="J2029" s="66"/>
      <c r="K2029" s="66"/>
      <c r="L2029" s="66"/>
      <c r="M2029" s="66"/>
      <c r="N2029" s="66"/>
      <c r="O2029" s="72"/>
      <c r="P2029" s="336">
        <f>SUM(D2029:O2029)</f>
        <v>0</v>
      </c>
      <c r="Q2029" s="317"/>
      <c r="R2029" s="388"/>
      <c r="S2029" s="389"/>
      <c r="T2029" s="314"/>
    </row>
    <row r="2030" spans="2:20" ht="18.75" customHeight="1" x14ac:dyDescent="0.2">
      <c r="B2030" s="318"/>
      <c r="C2030" s="339" t="s">
        <v>152</v>
      </c>
      <c r="D2030" s="66"/>
      <c r="E2030" s="66"/>
      <c r="F2030" s="66"/>
      <c r="G2030" s="66"/>
      <c r="H2030" s="66"/>
      <c r="I2030" s="66"/>
      <c r="J2030" s="66"/>
      <c r="K2030" s="66"/>
      <c r="L2030" s="66"/>
      <c r="M2030" s="66"/>
      <c r="N2030" s="66"/>
      <c r="O2030" s="72"/>
      <c r="P2030" s="336">
        <f>SUM(D2030:O2030)</f>
        <v>0</v>
      </c>
      <c r="Q2030" s="317"/>
      <c r="R2030" s="388"/>
      <c r="S2030" s="389"/>
      <c r="T2030" s="314"/>
    </row>
    <row r="2031" spans="2:20" ht="18.75" customHeight="1" x14ac:dyDescent="0.2">
      <c r="B2031" s="318"/>
      <c r="C2031" s="339" t="s">
        <v>153</v>
      </c>
      <c r="D2031" s="66"/>
      <c r="E2031" s="66"/>
      <c r="F2031" s="66"/>
      <c r="G2031" s="66"/>
      <c r="H2031" s="66"/>
      <c r="I2031" s="66"/>
      <c r="J2031" s="66"/>
      <c r="K2031" s="66"/>
      <c r="L2031" s="66"/>
      <c r="M2031" s="66"/>
      <c r="N2031" s="66"/>
      <c r="O2031" s="72"/>
      <c r="P2031" s="336">
        <f>SUM(D2031:O2031)</f>
        <v>0</v>
      </c>
      <c r="Q2031" s="317"/>
      <c r="R2031" s="388"/>
      <c r="S2031" s="389"/>
      <c r="T2031" s="314"/>
    </row>
    <row r="2032" spans="2:20" ht="18.75" customHeight="1" x14ac:dyDescent="0.2">
      <c r="B2032" s="318"/>
      <c r="C2032" s="335" t="s">
        <v>154</v>
      </c>
      <c r="D2032" s="65"/>
      <c r="E2032" s="65"/>
      <c r="F2032" s="65"/>
      <c r="G2032" s="65"/>
      <c r="H2032" s="65"/>
      <c r="I2032" s="65"/>
      <c r="J2032" s="65"/>
      <c r="K2032" s="65"/>
      <c r="L2032" s="65"/>
      <c r="M2032" s="65"/>
      <c r="N2032" s="65"/>
      <c r="O2032" s="71"/>
      <c r="P2032" s="336">
        <f>SUM(D2032:O2032)</f>
        <v>0</v>
      </c>
      <c r="Q2032" s="317"/>
      <c r="R2032" s="388"/>
      <c r="S2032" s="389"/>
      <c r="T2032" s="314"/>
    </row>
    <row r="2033" spans="2:20" ht="18.75" customHeight="1" x14ac:dyDescent="0.2">
      <c r="B2033" s="318"/>
      <c r="C2033" s="97" t="s">
        <v>155</v>
      </c>
      <c r="D2033" s="65"/>
      <c r="E2033" s="65"/>
      <c r="F2033" s="65"/>
      <c r="G2033" s="65"/>
      <c r="H2033" s="65"/>
      <c r="I2033" s="65"/>
      <c r="J2033" s="65"/>
      <c r="K2033" s="65"/>
      <c r="L2033" s="65"/>
      <c r="M2033" s="65"/>
      <c r="N2033" s="65"/>
      <c r="O2033" s="71"/>
      <c r="P2033" s="336">
        <f>SUM(D2033:O2033)</f>
        <v>0</v>
      </c>
      <c r="Q2033" s="317"/>
      <c r="R2033" s="388"/>
      <c r="S2033" s="389"/>
      <c r="T2033" s="314"/>
    </row>
    <row r="2034" spans="2:20" ht="18.75" customHeight="1" x14ac:dyDescent="0.2">
      <c r="B2034" s="318"/>
      <c r="C2034" s="98" t="s">
        <v>156</v>
      </c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73"/>
      <c r="P2034" s="340">
        <f>SUM(D2034:O2034)</f>
        <v>0</v>
      </c>
      <c r="Q2034" s="317"/>
      <c r="R2034" s="388"/>
      <c r="S2034" s="389"/>
      <c r="T2034" s="314"/>
    </row>
    <row r="2035" spans="2:20" ht="18.75" customHeight="1" x14ac:dyDescent="0.2">
      <c r="B2035" s="318"/>
      <c r="C2035" s="341" t="s">
        <v>157</v>
      </c>
      <c r="D2035" s="342">
        <f t="shared" ref="D2035:O2035" si="161">SUBTOTAL(9,D2014:D2034)</f>
        <v>0</v>
      </c>
      <c r="E2035" s="342">
        <f t="shared" si="161"/>
        <v>0</v>
      </c>
      <c r="F2035" s="342">
        <f t="shared" si="161"/>
        <v>0</v>
      </c>
      <c r="G2035" s="342">
        <f t="shared" si="161"/>
        <v>0</v>
      </c>
      <c r="H2035" s="342">
        <f t="shared" si="161"/>
        <v>0</v>
      </c>
      <c r="I2035" s="342">
        <f t="shared" si="161"/>
        <v>0</v>
      </c>
      <c r="J2035" s="342">
        <f t="shared" si="161"/>
        <v>0</v>
      </c>
      <c r="K2035" s="342">
        <f t="shared" si="161"/>
        <v>0</v>
      </c>
      <c r="L2035" s="342">
        <f t="shared" si="161"/>
        <v>0</v>
      </c>
      <c r="M2035" s="342">
        <f t="shared" si="161"/>
        <v>0</v>
      </c>
      <c r="N2035" s="342">
        <f t="shared" si="161"/>
        <v>0</v>
      </c>
      <c r="O2035" s="343">
        <f t="shared" si="161"/>
        <v>0</v>
      </c>
      <c r="P2035" s="344">
        <f>SUM(D2035:O2035)</f>
        <v>0</v>
      </c>
      <c r="Q2035" s="317"/>
      <c r="R2035" s="150"/>
      <c r="S2035" s="151"/>
      <c r="T2035" s="314"/>
    </row>
    <row r="2036" spans="2:20" ht="6" customHeight="1" x14ac:dyDescent="0.2">
      <c r="B2036" s="318"/>
      <c r="C2036" s="317"/>
      <c r="D2036" s="317"/>
      <c r="E2036" s="317"/>
      <c r="F2036" s="317"/>
      <c r="G2036" s="317"/>
      <c r="H2036" s="317"/>
      <c r="I2036" s="317"/>
      <c r="J2036" s="317"/>
      <c r="K2036" s="317"/>
      <c r="L2036" s="317"/>
      <c r="M2036" s="317"/>
      <c r="N2036" s="317"/>
      <c r="O2036" s="317"/>
      <c r="P2036" s="317"/>
      <c r="Q2036" s="317"/>
      <c r="R2036" s="345"/>
      <c r="S2036" s="345"/>
      <c r="T2036" s="314"/>
    </row>
    <row r="2037" spans="2:20" ht="18.75" customHeight="1" x14ac:dyDescent="0.2">
      <c r="B2037" s="346"/>
      <c r="C2037" s="335" t="s">
        <v>158</v>
      </c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74"/>
      <c r="P2037" s="347">
        <f>SUM(D2037:O2037)</f>
        <v>0</v>
      </c>
      <c r="Q2037" s="317"/>
      <c r="R2037" s="388"/>
      <c r="S2037" s="389"/>
      <c r="T2037" s="314"/>
    </row>
    <row r="2038" spans="2:20" ht="18.75" customHeight="1" x14ac:dyDescent="0.2">
      <c r="B2038" s="346"/>
      <c r="C2038" s="335" t="s">
        <v>159</v>
      </c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9"/>
      <c r="O2038" s="75"/>
      <c r="P2038" s="348">
        <f>SUM(D2038:O2038)</f>
        <v>0</v>
      </c>
      <c r="Q2038" s="317"/>
      <c r="R2038" s="388"/>
      <c r="S2038" s="389"/>
      <c r="T2038" s="314"/>
    </row>
    <row r="2039" spans="2:20" s="334" customFormat="1" ht="18.75" customHeight="1" x14ac:dyDescent="0.2">
      <c r="B2039" s="328"/>
      <c r="C2039" s="317"/>
      <c r="D2039" s="317"/>
      <c r="E2039" s="317"/>
      <c r="F2039" s="317"/>
      <c r="G2039" s="317"/>
      <c r="H2039" s="317"/>
      <c r="I2039" s="317"/>
      <c r="J2039" s="317"/>
      <c r="K2039" s="317"/>
      <c r="L2039" s="317"/>
      <c r="M2039" s="317"/>
      <c r="N2039" s="349" t="s">
        <v>160</v>
      </c>
      <c r="O2039" s="349"/>
      <c r="P2039" s="350">
        <f>ROUND(IF(P2037*P2038=0,0,P2035/P2037*P2038),2)</f>
        <v>0</v>
      </c>
      <c r="Q2039" s="330"/>
      <c r="R2039" s="388"/>
      <c r="S2039" s="389"/>
      <c r="T2039" s="333"/>
    </row>
    <row r="2040" spans="2:20" ht="30" customHeight="1" x14ac:dyDescent="0.2">
      <c r="B2040" s="314"/>
      <c r="C2040" s="317"/>
      <c r="D2040" s="317"/>
      <c r="E2040" s="317"/>
      <c r="F2040" s="317"/>
      <c r="G2040" s="317"/>
      <c r="H2040" s="317"/>
      <c r="I2040" s="317"/>
      <c r="J2040" s="317"/>
      <c r="K2040" s="317"/>
      <c r="L2040" s="317"/>
      <c r="M2040" s="317"/>
      <c r="N2040" s="317"/>
      <c r="O2040" s="317"/>
      <c r="P2040" s="317"/>
      <c r="Q2040" s="317"/>
      <c r="R2040" s="317"/>
      <c r="S2040" s="317"/>
      <c r="T2040" s="314"/>
    </row>
    <row r="2041" spans="2:20" ht="18.75" customHeight="1" x14ac:dyDescent="0.2">
      <c r="B2041" s="318"/>
      <c r="C2041" s="319" t="s">
        <v>124</v>
      </c>
      <c r="D2041" s="382"/>
      <c r="E2041" s="383"/>
      <c r="F2041" s="383"/>
      <c r="G2041" s="383"/>
      <c r="H2041" s="383"/>
      <c r="I2041" s="384"/>
      <c r="J2041" s="317"/>
      <c r="K2041" s="317"/>
      <c r="L2041" s="320"/>
      <c r="M2041" s="317"/>
      <c r="N2041" s="317"/>
      <c r="O2041" s="317"/>
      <c r="P2041" s="321"/>
      <c r="Q2041" s="317"/>
      <c r="R2041" s="321"/>
      <c r="S2041" s="321"/>
      <c r="T2041" s="314"/>
    </row>
    <row r="2042" spans="2:20" ht="18.75" customHeight="1" x14ac:dyDescent="0.2">
      <c r="B2042" s="318"/>
      <c r="C2042" s="322" t="s">
        <v>125</v>
      </c>
      <c r="D2042" s="382"/>
      <c r="E2042" s="383"/>
      <c r="F2042" s="383"/>
      <c r="G2042" s="383"/>
      <c r="H2042" s="383"/>
      <c r="I2042" s="384"/>
      <c r="J2042" s="317"/>
      <c r="K2042" s="320"/>
      <c r="L2042" s="317"/>
      <c r="M2042" s="317"/>
      <c r="N2042" s="317"/>
      <c r="O2042" s="317"/>
      <c r="P2042" s="321"/>
      <c r="Q2042" s="317"/>
      <c r="R2042" s="321"/>
      <c r="S2042" s="321"/>
      <c r="T2042" s="314"/>
    </row>
    <row r="2043" spans="2:20" ht="18.75" customHeight="1" x14ac:dyDescent="0.2">
      <c r="B2043" s="318"/>
      <c r="C2043" s="322" t="s">
        <v>7</v>
      </c>
      <c r="D2043" s="382"/>
      <c r="E2043" s="383"/>
      <c r="F2043" s="383"/>
      <c r="G2043" s="383"/>
      <c r="H2043" s="383"/>
      <c r="I2043" s="384"/>
      <c r="J2043" s="317"/>
      <c r="K2043" s="317"/>
      <c r="L2043" s="320"/>
      <c r="M2043" s="317"/>
      <c r="N2043" s="317"/>
      <c r="O2043" s="317"/>
      <c r="P2043" s="321"/>
      <c r="Q2043" s="317"/>
      <c r="R2043" s="323" t="s">
        <v>126</v>
      </c>
      <c r="S2043" s="324"/>
      <c r="T2043" s="314"/>
    </row>
    <row r="2044" spans="2:20" ht="18.75" customHeight="1" x14ac:dyDescent="0.2">
      <c r="B2044" s="318"/>
      <c r="C2044" s="322" t="s">
        <v>127</v>
      </c>
      <c r="D2044" s="382"/>
      <c r="E2044" s="383"/>
      <c r="F2044" s="383"/>
      <c r="G2044" s="383"/>
      <c r="H2044" s="383"/>
      <c r="I2044" s="384"/>
      <c r="J2044" s="317"/>
      <c r="K2044" s="317"/>
      <c r="L2044" s="320"/>
      <c r="M2044" s="317"/>
      <c r="N2044" s="317"/>
      <c r="O2044" s="317"/>
      <c r="P2044" s="321"/>
      <c r="Q2044" s="317"/>
      <c r="R2044" s="325" t="s">
        <v>130</v>
      </c>
      <c r="S2044" s="63"/>
      <c r="T2044" s="314"/>
    </row>
    <row r="2045" spans="2:20" ht="18.75" customHeight="1" x14ac:dyDescent="0.2">
      <c r="B2045" s="318"/>
      <c r="C2045" s="322" t="s">
        <v>131</v>
      </c>
      <c r="D2045" s="382"/>
      <c r="E2045" s="383"/>
      <c r="F2045" s="383"/>
      <c r="G2045" s="383"/>
      <c r="H2045" s="383"/>
      <c r="I2045" s="384"/>
      <c r="J2045" s="317"/>
      <c r="K2045" s="317"/>
      <c r="L2045" s="320"/>
      <c r="M2045" s="317"/>
      <c r="N2045" s="317"/>
      <c r="O2045" s="317"/>
      <c r="P2045" s="321"/>
      <c r="Q2045" s="317"/>
      <c r="R2045" s="325" t="s">
        <v>132</v>
      </c>
      <c r="S2045" s="63"/>
      <c r="T2045" s="314"/>
    </row>
    <row r="2046" spans="2:20" ht="18.75" customHeight="1" x14ac:dyDescent="0.2">
      <c r="B2046" s="318"/>
      <c r="C2046" s="322" t="s">
        <v>122</v>
      </c>
      <c r="D2046" s="385"/>
      <c r="E2046" s="386"/>
      <c r="F2046" s="386"/>
      <c r="G2046" s="386"/>
      <c r="H2046" s="386"/>
      <c r="I2046" s="387"/>
      <c r="J2046" s="317"/>
      <c r="K2046" s="320"/>
      <c r="L2046" s="317"/>
      <c r="M2046" s="317"/>
      <c r="N2046" s="317"/>
      <c r="O2046" s="317"/>
      <c r="P2046" s="321"/>
      <c r="Q2046" s="317"/>
      <c r="R2046" s="326" t="s">
        <v>133</v>
      </c>
      <c r="S2046" s="63"/>
      <c r="T2046" s="314"/>
    </row>
    <row r="2047" spans="2:20" ht="18.75" customHeight="1" x14ac:dyDescent="0.2">
      <c r="B2047" s="327"/>
      <c r="C2047" s="322" t="s">
        <v>134</v>
      </c>
      <c r="D2047" s="379"/>
      <c r="E2047" s="380"/>
      <c r="F2047" s="380"/>
      <c r="G2047" s="380"/>
      <c r="H2047" s="380"/>
      <c r="I2047" s="381"/>
      <c r="J2047" s="317"/>
      <c r="K2047" s="320"/>
      <c r="L2047" s="317"/>
      <c r="M2047" s="317"/>
      <c r="N2047" s="317"/>
      <c r="O2047" s="317"/>
      <c r="P2047" s="321"/>
      <c r="Q2047" s="317"/>
      <c r="R2047" s="321"/>
      <c r="S2047" s="321"/>
      <c r="T2047" s="314"/>
    </row>
    <row r="2048" spans="2:20" ht="12" customHeight="1" x14ac:dyDescent="0.2">
      <c r="B2048" s="318"/>
      <c r="C2048" s="317"/>
      <c r="D2048" s="317"/>
      <c r="E2048" s="317"/>
      <c r="F2048" s="317"/>
      <c r="G2048" s="317"/>
      <c r="H2048" s="317"/>
      <c r="I2048" s="317"/>
      <c r="J2048" s="317"/>
      <c r="K2048" s="317"/>
      <c r="L2048" s="317"/>
      <c r="M2048" s="317"/>
      <c r="N2048" s="317"/>
      <c r="O2048" s="317"/>
      <c r="P2048" s="317"/>
      <c r="Q2048" s="317"/>
      <c r="R2048" s="317"/>
      <c r="S2048" s="317"/>
      <c r="T2048" s="314"/>
    </row>
    <row r="2049" spans="2:24" s="334" customFormat="1" ht="18.75" customHeight="1" x14ac:dyDescent="0.2">
      <c r="B2049" s="328"/>
      <c r="C2049" s="322" t="s">
        <v>128</v>
      </c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70"/>
      <c r="P2049" s="329" t="s">
        <v>129</v>
      </c>
      <c r="Q2049" s="330"/>
      <c r="R2049" s="331" t="s">
        <v>135</v>
      </c>
      <c r="S2049" s="332"/>
      <c r="T2049" s="333"/>
      <c r="V2049" s="315"/>
      <c r="W2049" s="315"/>
      <c r="X2049" s="315"/>
    </row>
    <row r="2050" spans="2:24" ht="6" customHeight="1" x14ac:dyDescent="0.2">
      <c r="B2050" s="318"/>
      <c r="C2050" s="317"/>
      <c r="D2050" s="317"/>
      <c r="E2050" s="317"/>
      <c r="F2050" s="317"/>
      <c r="G2050" s="317"/>
      <c r="H2050" s="317"/>
      <c r="I2050" s="317"/>
      <c r="J2050" s="317"/>
      <c r="K2050" s="317"/>
      <c r="L2050" s="317"/>
      <c r="M2050" s="317"/>
      <c r="N2050" s="317"/>
      <c r="O2050" s="317"/>
      <c r="P2050" s="317"/>
      <c r="Q2050" s="317"/>
      <c r="R2050" s="317"/>
      <c r="S2050" s="317"/>
      <c r="T2050" s="314"/>
    </row>
    <row r="2051" spans="2:24" ht="18.75" customHeight="1" x14ac:dyDescent="0.2">
      <c r="B2051" s="318"/>
      <c r="C2051" s="335" t="s">
        <v>136</v>
      </c>
      <c r="D2051" s="65"/>
      <c r="E2051" s="65"/>
      <c r="F2051" s="65"/>
      <c r="G2051" s="65"/>
      <c r="H2051" s="65"/>
      <c r="I2051" s="65"/>
      <c r="J2051" s="65"/>
      <c r="K2051" s="65"/>
      <c r="L2051" s="65"/>
      <c r="M2051" s="65"/>
      <c r="N2051" s="65"/>
      <c r="O2051" s="71"/>
      <c r="P2051" s="336">
        <f>SUM(D2051:O2051)</f>
        <v>0</v>
      </c>
      <c r="Q2051" s="317"/>
      <c r="R2051" s="388"/>
      <c r="S2051" s="389"/>
      <c r="T2051" s="314"/>
    </row>
    <row r="2052" spans="2:24" ht="18.75" customHeight="1" x14ac:dyDescent="0.2">
      <c r="B2052" s="318"/>
      <c r="C2052" s="335" t="s">
        <v>137</v>
      </c>
      <c r="D2052" s="110"/>
      <c r="E2052" s="110"/>
      <c r="F2052" s="110"/>
      <c r="G2052" s="110"/>
      <c r="H2052" s="110"/>
      <c r="I2052" s="110"/>
      <c r="J2052" s="110"/>
      <c r="K2052" s="110"/>
      <c r="L2052" s="110"/>
      <c r="M2052" s="110"/>
      <c r="N2052" s="110"/>
      <c r="O2052" s="111"/>
      <c r="P2052" s="336">
        <f>SUM(D2052:O2052)</f>
        <v>0</v>
      </c>
      <c r="Q2052" s="317"/>
      <c r="R2052" s="388"/>
      <c r="S2052" s="389"/>
      <c r="T2052" s="314"/>
    </row>
    <row r="2053" spans="2:24" ht="18.75" customHeight="1" x14ac:dyDescent="0.2">
      <c r="B2053" s="318"/>
      <c r="C2053" s="131" t="s">
        <v>138</v>
      </c>
      <c r="D2053" s="65"/>
      <c r="E2053" s="65"/>
      <c r="F2053" s="65"/>
      <c r="G2053" s="65"/>
      <c r="H2053" s="65"/>
      <c r="I2053" s="65"/>
      <c r="J2053" s="65"/>
      <c r="K2053" s="65"/>
      <c r="L2053" s="65"/>
      <c r="M2053" s="65"/>
      <c r="N2053" s="65"/>
      <c r="O2053" s="71"/>
      <c r="P2053" s="336">
        <f>SUM(D2053:O2053)</f>
        <v>0</v>
      </c>
      <c r="Q2053" s="317"/>
      <c r="R2053" s="388"/>
      <c r="S2053" s="389"/>
      <c r="T2053" s="314"/>
    </row>
    <row r="2054" spans="2:24" ht="18.75" customHeight="1" x14ac:dyDescent="0.2">
      <c r="B2054" s="318"/>
      <c r="C2054" s="92" t="s">
        <v>139</v>
      </c>
      <c r="D2054" s="65"/>
      <c r="E2054" s="65"/>
      <c r="F2054" s="65"/>
      <c r="G2054" s="65"/>
      <c r="H2054" s="65"/>
      <c r="I2054" s="65"/>
      <c r="J2054" s="65"/>
      <c r="K2054" s="65"/>
      <c r="L2054" s="65"/>
      <c r="M2054" s="65"/>
      <c r="N2054" s="65"/>
      <c r="O2054" s="71"/>
      <c r="P2054" s="336">
        <f>SUM(D2054:O2054)</f>
        <v>0</v>
      </c>
      <c r="Q2054" s="317"/>
      <c r="R2054" s="388"/>
      <c r="S2054" s="389"/>
      <c r="T2054" s="314"/>
    </row>
    <row r="2055" spans="2:24" ht="18.75" customHeight="1" x14ac:dyDescent="0.2">
      <c r="B2055" s="318"/>
      <c r="C2055" s="92" t="s">
        <v>140</v>
      </c>
      <c r="D2055" s="65"/>
      <c r="E2055" s="65"/>
      <c r="F2055" s="65"/>
      <c r="G2055" s="65"/>
      <c r="H2055" s="65"/>
      <c r="I2055" s="65"/>
      <c r="J2055" s="65"/>
      <c r="K2055" s="65"/>
      <c r="L2055" s="65"/>
      <c r="M2055" s="65"/>
      <c r="N2055" s="65"/>
      <c r="O2055" s="71"/>
      <c r="P2055" s="336">
        <f>SUM(D2055:O2055)</f>
        <v>0</v>
      </c>
      <c r="Q2055" s="317"/>
      <c r="R2055" s="388"/>
      <c r="S2055" s="389"/>
      <c r="T2055" s="314"/>
    </row>
    <row r="2056" spans="2:24" ht="18.75" customHeight="1" x14ac:dyDescent="0.2">
      <c r="B2056" s="318"/>
      <c r="C2056" s="92" t="s">
        <v>141</v>
      </c>
      <c r="D2056" s="65"/>
      <c r="E2056" s="65"/>
      <c r="F2056" s="65"/>
      <c r="G2056" s="65"/>
      <c r="H2056" s="65"/>
      <c r="I2056" s="65"/>
      <c r="J2056" s="65"/>
      <c r="K2056" s="65"/>
      <c r="L2056" s="65"/>
      <c r="M2056" s="65"/>
      <c r="N2056" s="65"/>
      <c r="O2056" s="71"/>
      <c r="P2056" s="336">
        <f>SUM(D2056:O2056)</f>
        <v>0</v>
      </c>
      <c r="Q2056" s="317"/>
      <c r="R2056" s="388"/>
      <c r="S2056" s="389"/>
      <c r="T2056" s="314"/>
    </row>
    <row r="2057" spans="2:24" ht="18.75" customHeight="1" x14ac:dyDescent="0.2">
      <c r="B2057" s="318"/>
      <c r="C2057" s="92" t="s">
        <v>142</v>
      </c>
      <c r="D2057" s="65"/>
      <c r="E2057" s="65"/>
      <c r="F2057" s="65"/>
      <c r="G2057" s="65"/>
      <c r="H2057" s="65"/>
      <c r="I2057" s="65"/>
      <c r="J2057" s="65"/>
      <c r="K2057" s="65"/>
      <c r="L2057" s="65"/>
      <c r="M2057" s="65"/>
      <c r="N2057" s="65"/>
      <c r="O2057" s="71"/>
      <c r="P2057" s="336">
        <f>SUM(D2057:O2057)</f>
        <v>0</v>
      </c>
      <c r="Q2057" s="317"/>
      <c r="R2057" s="388"/>
      <c r="S2057" s="389"/>
      <c r="T2057" s="314"/>
    </row>
    <row r="2058" spans="2:24" ht="18.75" customHeight="1" x14ac:dyDescent="0.2">
      <c r="B2058" s="318"/>
      <c r="C2058" s="92" t="s">
        <v>143</v>
      </c>
      <c r="D2058" s="65"/>
      <c r="E2058" s="65"/>
      <c r="F2058" s="65"/>
      <c r="G2058" s="65"/>
      <c r="H2058" s="65"/>
      <c r="I2058" s="65"/>
      <c r="J2058" s="65"/>
      <c r="K2058" s="65"/>
      <c r="L2058" s="65"/>
      <c r="M2058" s="65"/>
      <c r="N2058" s="65"/>
      <c r="O2058" s="71"/>
      <c r="P2058" s="336">
        <f>SUM(D2058:O2058)</f>
        <v>0</v>
      </c>
      <c r="Q2058" s="317"/>
      <c r="R2058" s="388"/>
      <c r="S2058" s="389"/>
      <c r="T2058" s="314"/>
    </row>
    <row r="2059" spans="2:24" ht="18.75" customHeight="1" x14ac:dyDescent="0.2">
      <c r="B2059" s="318"/>
      <c r="C2059" s="92" t="s">
        <v>144</v>
      </c>
      <c r="D2059" s="65"/>
      <c r="E2059" s="65"/>
      <c r="F2059" s="65"/>
      <c r="G2059" s="65"/>
      <c r="H2059" s="65"/>
      <c r="I2059" s="65"/>
      <c r="J2059" s="65"/>
      <c r="K2059" s="65"/>
      <c r="L2059" s="65"/>
      <c r="M2059" s="65"/>
      <c r="N2059" s="65"/>
      <c r="O2059" s="71"/>
      <c r="P2059" s="336">
        <f>SUM(D2059:O2059)</f>
        <v>0</v>
      </c>
      <c r="Q2059" s="317"/>
      <c r="R2059" s="388"/>
      <c r="S2059" s="389"/>
      <c r="T2059" s="314"/>
    </row>
    <row r="2060" spans="2:24" ht="18.75" customHeight="1" x14ac:dyDescent="0.2">
      <c r="B2060" s="318"/>
      <c r="C2060" s="92" t="s">
        <v>145</v>
      </c>
      <c r="D2060" s="65"/>
      <c r="E2060" s="65"/>
      <c r="F2060" s="65"/>
      <c r="G2060" s="65"/>
      <c r="H2060" s="65"/>
      <c r="I2060" s="65"/>
      <c r="J2060" s="65"/>
      <c r="K2060" s="65"/>
      <c r="L2060" s="65"/>
      <c r="M2060" s="65"/>
      <c r="N2060" s="65"/>
      <c r="O2060" s="71"/>
      <c r="P2060" s="336">
        <f>SUM(D2060:O2060)</f>
        <v>0</v>
      </c>
      <c r="Q2060" s="317"/>
      <c r="R2060" s="388"/>
      <c r="S2060" s="389"/>
      <c r="T2060" s="314"/>
    </row>
    <row r="2061" spans="2:24" ht="18.75" customHeight="1" x14ac:dyDescent="0.2">
      <c r="B2061" s="318"/>
      <c r="C2061" s="322" t="s">
        <v>146</v>
      </c>
      <c r="D2061" s="337">
        <f t="shared" ref="D2061:O2061" si="162">SUBTOTAL(9,D2051:D2060)</f>
        <v>0</v>
      </c>
      <c r="E2061" s="337">
        <f t="shared" si="162"/>
        <v>0</v>
      </c>
      <c r="F2061" s="337">
        <f t="shared" si="162"/>
        <v>0</v>
      </c>
      <c r="G2061" s="337">
        <f t="shared" si="162"/>
        <v>0</v>
      </c>
      <c r="H2061" s="337">
        <f t="shared" si="162"/>
        <v>0</v>
      </c>
      <c r="I2061" s="337">
        <f t="shared" si="162"/>
        <v>0</v>
      </c>
      <c r="J2061" s="337">
        <f t="shared" si="162"/>
        <v>0</v>
      </c>
      <c r="K2061" s="337">
        <f t="shared" si="162"/>
        <v>0</v>
      </c>
      <c r="L2061" s="337">
        <f t="shared" si="162"/>
        <v>0</v>
      </c>
      <c r="M2061" s="337">
        <f t="shared" si="162"/>
        <v>0</v>
      </c>
      <c r="N2061" s="337">
        <f t="shared" si="162"/>
        <v>0</v>
      </c>
      <c r="O2061" s="338">
        <f t="shared" si="162"/>
        <v>0</v>
      </c>
      <c r="P2061" s="336">
        <f>SUM(D2061:O2061)</f>
        <v>0</v>
      </c>
      <c r="Q2061" s="317"/>
      <c r="R2061" s="388"/>
      <c r="S2061" s="389"/>
      <c r="T2061" s="314"/>
    </row>
    <row r="2062" spans="2:24" ht="18.75" customHeight="1" x14ac:dyDescent="0.2">
      <c r="B2062" s="318"/>
      <c r="C2062" s="339" t="s">
        <v>147</v>
      </c>
      <c r="D2062" s="66"/>
      <c r="E2062" s="66"/>
      <c r="F2062" s="66"/>
      <c r="G2062" s="66"/>
      <c r="H2062" s="66"/>
      <c r="I2062" s="66"/>
      <c r="J2062" s="66"/>
      <c r="K2062" s="66"/>
      <c r="L2062" s="66"/>
      <c r="M2062" s="66"/>
      <c r="N2062" s="66"/>
      <c r="O2062" s="72"/>
      <c r="P2062" s="336">
        <f>SUM(D2062:O2062)</f>
        <v>0</v>
      </c>
      <c r="Q2062" s="317"/>
      <c r="R2062" s="388"/>
      <c r="S2062" s="389"/>
      <c r="T2062" s="314"/>
    </row>
    <row r="2063" spans="2:24" ht="18.75" customHeight="1" x14ac:dyDescent="0.2">
      <c r="B2063" s="318"/>
      <c r="C2063" s="339" t="s">
        <v>148</v>
      </c>
      <c r="D2063" s="66"/>
      <c r="E2063" s="66"/>
      <c r="F2063" s="66"/>
      <c r="G2063" s="66"/>
      <c r="H2063" s="66"/>
      <c r="I2063" s="66"/>
      <c r="J2063" s="66"/>
      <c r="K2063" s="66"/>
      <c r="L2063" s="66"/>
      <c r="M2063" s="66"/>
      <c r="N2063" s="66"/>
      <c r="O2063" s="72"/>
      <c r="P2063" s="336">
        <f>SUM(D2063:O2063)</f>
        <v>0</v>
      </c>
      <c r="Q2063" s="317"/>
      <c r="R2063" s="388"/>
      <c r="S2063" s="389"/>
      <c r="T2063" s="314"/>
    </row>
    <row r="2064" spans="2:24" ht="18.75" customHeight="1" x14ac:dyDescent="0.2">
      <c r="B2064" s="318"/>
      <c r="C2064" s="322" t="s">
        <v>149</v>
      </c>
      <c r="D2064" s="337">
        <f t="shared" ref="D2064:O2064" si="163">SUBTOTAL(9,D2062:D2063)</f>
        <v>0</v>
      </c>
      <c r="E2064" s="337">
        <f t="shared" si="163"/>
        <v>0</v>
      </c>
      <c r="F2064" s="337">
        <f t="shared" si="163"/>
        <v>0</v>
      </c>
      <c r="G2064" s="337">
        <f t="shared" si="163"/>
        <v>0</v>
      </c>
      <c r="H2064" s="337">
        <f t="shared" si="163"/>
        <v>0</v>
      </c>
      <c r="I2064" s="337">
        <f t="shared" si="163"/>
        <v>0</v>
      </c>
      <c r="J2064" s="337">
        <f t="shared" si="163"/>
        <v>0</v>
      </c>
      <c r="K2064" s="337">
        <f t="shared" si="163"/>
        <v>0</v>
      </c>
      <c r="L2064" s="337">
        <f t="shared" si="163"/>
        <v>0</v>
      </c>
      <c r="M2064" s="337">
        <f t="shared" si="163"/>
        <v>0</v>
      </c>
      <c r="N2064" s="337">
        <f t="shared" si="163"/>
        <v>0</v>
      </c>
      <c r="O2064" s="338">
        <f t="shared" si="163"/>
        <v>0</v>
      </c>
      <c r="P2064" s="336">
        <f>SUM(D2064:O2064)</f>
        <v>0</v>
      </c>
      <c r="Q2064" s="317"/>
      <c r="R2064" s="388"/>
      <c r="S2064" s="389"/>
      <c r="T2064" s="314"/>
    </row>
    <row r="2065" spans="2:20" ht="18.75" customHeight="1" x14ac:dyDescent="0.2">
      <c r="B2065" s="318"/>
      <c r="C2065" s="339" t="s">
        <v>150</v>
      </c>
      <c r="D2065" s="66"/>
      <c r="E2065" s="66"/>
      <c r="F2065" s="66"/>
      <c r="G2065" s="66"/>
      <c r="H2065" s="66"/>
      <c r="I2065" s="66"/>
      <c r="J2065" s="66"/>
      <c r="K2065" s="66"/>
      <c r="L2065" s="66"/>
      <c r="M2065" s="66"/>
      <c r="N2065" s="66"/>
      <c r="O2065" s="72"/>
      <c r="P2065" s="336">
        <f>SUM(D2065:O2065)</f>
        <v>0</v>
      </c>
      <c r="Q2065" s="317"/>
      <c r="R2065" s="388"/>
      <c r="S2065" s="389"/>
      <c r="T2065" s="314"/>
    </row>
    <row r="2066" spans="2:20" ht="18.75" customHeight="1" x14ac:dyDescent="0.2">
      <c r="B2066" s="318"/>
      <c r="C2066" s="339" t="s">
        <v>151</v>
      </c>
      <c r="D2066" s="66"/>
      <c r="E2066" s="66"/>
      <c r="F2066" s="66"/>
      <c r="G2066" s="66"/>
      <c r="H2066" s="66"/>
      <c r="I2066" s="66"/>
      <c r="J2066" s="66"/>
      <c r="K2066" s="66"/>
      <c r="L2066" s="66"/>
      <c r="M2066" s="66"/>
      <c r="N2066" s="66"/>
      <c r="O2066" s="72"/>
      <c r="P2066" s="336">
        <f>SUM(D2066:O2066)</f>
        <v>0</v>
      </c>
      <c r="Q2066" s="317"/>
      <c r="R2066" s="388"/>
      <c r="S2066" s="389"/>
      <c r="T2066" s="314"/>
    </row>
    <row r="2067" spans="2:20" ht="18.75" customHeight="1" x14ac:dyDescent="0.2">
      <c r="B2067" s="318"/>
      <c r="C2067" s="339" t="s">
        <v>152</v>
      </c>
      <c r="D2067" s="66"/>
      <c r="E2067" s="66"/>
      <c r="F2067" s="66"/>
      <c r="G2067" s="66"/>
      <c r="H2067" s="66"/>
      <c r="I2067" s="66"/>
      <c r="J2067" s="66"/>
      <c r="K2067" s="66"/>
      <c r="L2067" s="66"/>
      <c r="M2067" s="66"/>
      <c r="N2067" s="66"/>
      <c r="O2067" s="72"/>
      <c r="P2067" s="336">
        <f>SUM(D2067:O2067)</f>
        <v>0</v>
      </c>
      <c r="Q2067" s="317"/>
      <c r="R2067" s="388"/>
      <c r="S2067" s="389"/>
      <c r="T2067" s="314"/>
    </row>
    <row r="2068" spans="2:20" ht="18.75" customHeight="1" x14ac:dyDescent="0.2">
      <c r="B2068" s="318"/>
      <c r="C2068" s="339" t="s">
        <v>153</v>
      </c>
      <c r="D2068" s="66"/>
      <c r="E2068" s="66"/>
      <c r="F2068" s="66"/>
      <c r="G2068" s="66"/>
      <c r="H2068" s="66"/>
      <c r="I2068" s="66"/>
      <c r="J2068" s="66"/>
      <c r="K2068" s="66"/>
      <c r="L2068" s="66"/>
      <c r="M2068" s="66"/>
      <c r="N2068" s="66"/>
      <c r="O2068" s="72"/>
      <c r="P2068" s="336">
        <f>SUM(D2068:O2068)</f>
        <v>0</v>
      </c>
      <c r="Q2068" s="317"/>
      <c r="R2068" s="388"/>
      <c r="S2068" s="389"/>
      <c r="T2068" s="314"/>
    </row>
    <row r="2069" spans="2:20" ht="18.75" customHeight="1" x14ac:dyDescent="0.2">
      <c r="B2069" s="318"/>
      <c r="C2069" s="335" t="s">
        <v>154</v>
      </c>
      <c r="D2069" s="65"/>
      <c r="E2069" s="65"/>
      <c r="F2069" s="65"/>
      <c r="G2069" s="65"/>
      <c r="H2069" s="65"/>
      <c r="I2069" s="65"/>
      <c r="J2069" s="65"/>
      <c r="K2069" s="65"/>
      <c r="L2069" s="65"/>
      <c r="M2069" s="65"/>
      <c r="N2069" s="65"/>
      <c r="O2069" s="71"/>
      <c r="P2069" s="336">
        <f>SUM(D2069:O2069)</f>
        <v>0</v>
      </c>
      <c r="Q2069" s="317"/>
      <c r="R2069" s="388"/>
      <c r="S2069" s="389"/>
      <c r="T2069" s="314"/>
    </row>
    <row r="2070" spans="2:20" ht="18.75" customHeight="1" x14ac:dyDescent="0.2">
      <c r="B2070" s="318"/>
      <c r="C2070" s="97" t="s">
        <v>155</v>
      </c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71"/>
      <c r="P2070" s="336">
        <f>SUM(D2070:O2070)</f>
        <v>0</v>
      </c>
      <c r="Q2070" s="317"/>
      <c r="R2070" s="388"/>
      <c r="S2070" s="389"/>
      <c r="T2070" s="314"/>
    </row>
    <row r="2071" spans="2:20" ht="18.75" customHeight="1" x14ac:dyDescent="0.2">
      <c r="B2071" s="318"/>
      <c r="C2071" s="98" t="s">
        <v>156</v>
      </c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73"/>
      <c r="P2071" s="340">
        <f>SUM(D2071:O2071)</f>
        <v>0</v>
      </c>
      <c r="Q2071" s="317"/>
      <c r="R2071" s="388"/>
      <c r="S2071" s="389"/>
      <c r="T2071" s="314"/>
    </row>
    <row r="2072" spans="2:20" ht="18.75" customHeight="1" x14ac:dyDescent="0.2">
      <c r="B2072" s="318"/>
      <c r="C2072" s="341" t="s">
        <v>157</v>
      </c>
      <c r="D2072" s="342">
        <f t="shared" ref="D2072:O2072" si="164">SUBTOTAL(9,D2051:D2071)</f>
        <v>0</v>
      </c>
      <c r="E2072" s="342">
        <f t="shared" si="164"/>
        <v>0</v>
      </c>
      <c r="F2072" s="342">
        <f t="shared" si="164"/>
        <v>0</v>
      </c>
      <c r="G2072" s="342">
        <f t="shared" si="164"/>
        <v>0</v>
      </c>
      <c r="H2072" s="342">
        <f t="shared" si="164"/>
        <v>0</v>
      </c>
      <c r="I2072" s="342">
        <f t="shared" si="164"/>
        <v>0</v>
      </c>
      <c r="J2072" s="342">
        <f t="shared" si="164"/>
        <v>0</v>
      </c>
      <c r="K2072" s="342">
        <f t="shared" si="164"/>
        <v>0</v>
      </c>
      <c r="L2072" s="342">
        <f t="shared" si="164"/>
        <v>0</v>
      </c>
      <c r="M2072" s="342">
        <f t="shared" si="164"/>
        <v>0</v>
      </c>
      <c r="N2072" s="342">
        <f t="shared" si="164"/>
        <v>0</v>
      </c>
      <c r="O2072" s="343">
        <f t="shared" si="164"/>
        <v>0</v>
      </c>
      <c r="P2072" s="344">
        <f>SUM(D2072:O2072)</f>
        <v>0</v>
      </c>
      <c r="Q2072" s="317"/>
      <c r="R2072" s="150"/>
      <c r="S2072" s="151"/>
      <c r="T2072" s="314"/>
    </row>
    <row r="2073" spans="2:20" ht="6" customHeight="1" x14ac:dyDescent="0.2">
      <c r="B2073" s="318"/>
      <c r="C2073" s="317"/>
      <c r="D2073" s="317"/>
      <c r="E2073" s="317"/>
      <c r="F2073" s="317"/>
      <c r="G2073" s="317"/>
      <c r="H2073" s="317"/>
      <c r="I2073" s="317"/>
      <c r="J2073" s="317"/>
      <c r="K2073" s="317"/>
      <c r="L2073" s="317"/>
      <c r="M2073" s="317"/>
      <c r="N2073" s="317"/>
      <c r="O2073" s="317"/>
      <c r="P2073" s="317"/>
      <c r="Q2073" s="317"/>
      <c r="R2073" s="345"/>
      <c r="S2073" s="345"/>
      <c r="T2073" s="314"/>
    </row>
    <row r="2074" spans="2:20" ht="18.75" customHeight="1" x14ac:dyDescent="0.2">
      <c r="B2074" s="346"/>
      <c r="C2074" s="335" t="s">
        <v>158</v>
      </c>
      <c r="D2074" s="67"/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74"/>
      <c r="P2074" s="347">
        <f>SUM(D2074:O2074)</f>
        <v>0</v>
      </c>
      <c r="Q2074" s="317"/>
      <c r="R2074" s="388"/>
      <c r="S2074" s="389"/>
      <c r="T2074" s="314"/>
    </row>
    <row r="2075" spans="2:20" ht="18.75" customHeight="1" x14ac:dyDescent="0.2">
      <c r="B2075" s="346"/>
      <c r="C2075" s="335" t="s">
        <v>159</v>
      </c>
      <c r="D2075" s="67"/>
      <c r="E2075" s="67"/>
      <c r="F2075" s="67"/>
      <c r="G2075" s="67"/>
      <c r="H2075" s="67"/>
      <c r="I2075" s="67"/>
      <c r="J2075" s="67"/>
      <c r="K2075" s="67"/>
      <c r="L2075" s="67"/>
      <c r="M2075" s="67"/>
      <c r="N2075" s="69"/>
      <c r="O2075" s="75"/>
      <c r="P2075" s="348">
        <f>SUM(D2075:O2075)</f>
        <v>0</v>
      </c>
      <c r="Q2075" s="317"/>
      <c r="R2075" s="388"/>
      <c r="S2075" s="389"/>
      <c r="T2075" s="314"/>
    </row>
    <row r="2076" spans="2:20" s="334" customFormat="1" ht="18.75" customHeight="1" x14ac:dyDescent="0.2">
      <c r="B2076" s="328"/>
      <c r="C2076" s="317"/>
      <c r="D2076" s="317"/>
      <c r="E2076" s="317"/>
      <c r="F2076" s="317"/>
      <c r="G2076" s="317"/>
      <c r="H2076" s="317"/>
      <c r="I2076" s="317"/>
      <c r="J2076" s="317"/>
      <c r="K2076" s="317"/>
      <c r="L2076" s="317"/>
      <c r="M2076" s="317"/>
      <c r="N2076" s="349" t="s">
        <v>160</v>
      </c>
      <c r="O2076" s="349"/>
      <c r="P2076" s="350">
        <f>ROUND(IF(P2074*P2075=0,0,P2072/P2074*P2075),2)</f>
        <v>0</v>
      </c>
      <c r="Q2076" s="330"/>
      <c r="R2076" s="388"/>
      <c r="S2076" s="389"/>
      <c r="T2076" s="333"/>
    </row>
    <row r="2077" spans="2:20" ht="30" customHeight="1" x14ac:dyDescent="0.2">
      <c r="B2077" s="314"/>
      <c r="C2077" s="317"/>
      <c r="D2077" s="317"/>
      <c r="E2077" s="317"/>
      <c r="F2077" s="317"/>
      <c r="G2077" s="317"/>
      <c r="H2077" s="317"/>
      <c r="I2077" s="317"/>
      <c r="J2077" s="317"/>
      <c r="K2077" s="317"/>
      <c r="L2077" s="317"/>
      <c r="M2077" s="317"/>
      <c r="N2077" s="317"/>
      <c r="O2077" s="317"/>
      <c r="P2077" s="317"/>
      <c r="Q2077" s="317"/>
      <c r="R2077" s="317"/>
      <c r="S2077" s="317"/>
      <c r="T2077" s="314"/>
    </row>
    <row r="2078" spans="2:20" ht="18.75" customHeight="1" x14ac:dyDescent="0.2">
      <c r="B2078" s="318"/>
      <c r="C2078" s="319" t="s">
        <v>124</v>
      </c>
      <c r="D2078" s="382"/>
      <c r="E2078" s="383"/>
      <c r="F2078" s="383"/>
      <c r="G2078" s="383"/>
      <c r="H2078" s="383"/>
      <c r="I2078" s="384"/>
      <c r="J2078" s="317"/>
      <c r="K2078" s="317"/>
      <c r="L2078" s="320"/>
      <c r="M2078" s="317"/>
      <c r="N2078" s="317"/>
      <c r="O2078" s="317"/>
      <c r="P2078" s="321"/>
      <c r="Q2078" s="317"/>
      <c r="R2078" s="321"/>
      <c r="S2078" s="321"/>
      <c r="T2078" s="314"/>
    </row>
    <row r="2079" spans="2:20" ht="18.75" customHeight="1" x14ac:dyDescent="0.2">
      <c r="B2079" s="318"/>
      <c r="C2079" s="322" t="s">
        <v>125</v>
      </c>
      <c r="D2079" s="382"/>
      <c r="E2079" s="383"/>
      <c r="F2079" s="383"/>
      <c r="G2079" s="383"/>
      <c r="H2079" s="383"/>
      <c r="I2079" s="384"/>
      <c r="J2079" s="317"/>
      <c r="K2079" s="320"/>
      <c r="L2079" s="317"/>
      <c r="M2079" s="317"/>
      <c r="N2079" s="317"/>
      <c r="O2079" s="317"/>
      <c r="P2079" s="321"/>
      <c r="Q2079" s="317"/>
      <c r="R2079" s="321"/>
      <c r="S2079" s="321"/>
      <c r="T2079" s="314"/>
    </row>
    <row r="2080" spans="2:20" ht="18.75" customHeight="1" x14ac:dyDescent="0.2">
      <c r="B2080" s="318"/>
      <c r="C2080" s="322" t="s">
        <v>7</v>
      </c>
      <c r="D2080" s="382"/>
      <c r="E2080" s="383"/>
      <c r="F2080" s="383"/>
      <c r="G2080" s="383"/>
      <c r="H2080" s="383"/>
      <c r="I2080" s="384"/>
      <c r="J2080" s="317"/>
      <c r="K2080" s="317"/>
      <c r="L2080" s="320"/>
      <c r="M2080" s="317"/>
      <c r="N2080" s="317"/>
      <c r="O2080" s="317"/>
      <c r="P2080" s="321"/>
      <c r="Q2080" s="317"/>
      <c r="R2080" s="323" t="s">
        <v>126</v>
      </c>
      <c r="S2080" s="324"/>
      <c r="T2080" s="314"/>
    </row>
    <row r="2081" spans="2:24" ht="18.75" customHeight="1" x14ac:dyDescent="0.2">
      <c r="B2081" s="318"/>
      <c r="C2081" s="322" t="s">
        <v>127</v>
      </c>
      <c r="D2081" s="382"/>
      <c r="E2081" s="383"/>
      <c r="F2081" s="383"/>
      <c r="G2081" s="383"/>
      <c r="H2081" s="383"/>
      <c r="I2081" s="384"/>
      <c r="J2081" s="317"/>
      <c r="K2081" s="317"/>
      <c r="L2081" s="320"/>
      <c r="M2081" s="317"/>
      <c r="N2081" s="317"/>
      <c r="O2081" s="317"/>
      <c r="P2081" s="321"/>
      <c r="Q2081" s="317"/>
      <c r="R2081" s="325" t="s">
        <v>130</v>
      </c>
      <c r="S2081" s="63"/>
      <c r="T2081" s="314"/>
    </row>
    <row r="2082" spans="2:24" ht="18.75" customHeight="1" x14ac:dyDescent="0.2">
      <c r="B2082" s="318"/>
      <c r="C2082" s="322" t="s">
        <v>131</v>
      </c>
      <c r="D2082" s="382"/>
      <c r="E2082" s="383"/>
      <c r="F2082" s="383"/>
      <c r="G2082" s="383"/>
      <c r="H2082" s="383"/>
      <c r="I2082" s="384"/>
      <c r="J2082" s="317"/>
      <c r="K2082" s="317"/>
      <c r="L2082" s="320"/>
      <c r="M2082" s="317"/>
      <c r="N2082" s="317"/>
      <c r="O2082" s="317"/>
      <c r="P2082" s="321"/>
      <c r="Q2082" s="317"/>
      <c r="R2082" s="325" t="s">
        <v>132</v>
      </c>
      <c r="S2082" s="63"/>
      <c r="T2082" s="314"/>
    </row>
    <row r="2083" spans="2:24" ht="18.75" customHeight="1" x14ac:dyDescent="0.2">
      <c r="B2083" s="318"/>
      <c r="C2083" s="322" t="s">
        <v>122</v>
      </c>
      <c r="D2083" s="385"/>
      <c r="E2083" s="386"/>
      <c r="F2083" s="386"/>
      <c r="G2083" s="386"/>
      <c r="H2083" s="386"/>
      <c r="I2083" s="387"/>
      <c r="J2083" s="317"/>
      <c r="K2083" s="320"/>
      <c r="L2083" s="317"/>
      <c r="M2083" s="317"/>
      <c r="N2083" s="317"/>
      <c r="O2083" s="317"/>
      <c r="P2083" s="321"/>
      <c r="Q2083" s="317"/>
      <c r="R2083" s="326" t="s">
        <v>133</v>
      </c>
      <c r="S2083" s="63"/>
      <c r="T2083" s="314"/>
    </row>
    <row r="2084" spans="2:24" ht="18.75" customHeight="1" x14ac:dyDescent="0.2">
      <c r="B2084" s="327"/>
      <c r="C2084" s="322" t="s">
        <v>134</v>
      </c>
      <c r="D2084" s="379"/>
      <c r="E2084" s="380"/>
      <c r="F2084" s="380"/>
      <c r="G2084" s="380"/>
      <c r="H2084" s="380"/>
      <c r="I2084" s="381"/>
      <c r="J2084" s="317"/>
      <c r="K2084" s="320"/>
      <c r="L2084" s="317"/>
      <c r="M2084" s="317"/>
      <c r="N2084" s="317"/>
      <c r="O2084" s="317"/>
      <c r="P2084" s="321"/>
      <c r="Q2084" s="317"/>
      <c r="R2084" s="321"/>
      <c r="S2084" s="321"/>
      <c r="T2084" s="314"/>
    </row>
    <row r="2085" spans="2:24" ht="12" customHeight="1" x14ac:dyDescent="0.2">
      <c r="B2085" s="318"/>
      <c r="C2085" s="317"/>
      <c r="D2085" s="317"/>
      <c r="E2085" s="317"/>
      <c r="F2085" s="317"/>
      <c r="G2085" s="317"/>
      <c r="H2085" s="317"/>
      <c r="I2085" s="317"/>
      <c r="J2085" s="317"/>
      <c r="K2085" s="317"/>
      <c r="L2085" s="317"/>
      <c r="M2085" s="317"/>
      <c r="N2085" s="317"/>
      <c r="O2085" s="317"/>
      <c r="P2085" s="317"/>
      <c r="Q2085" s="317"/>
      <c r="R2085" s="317"/>
      <c r="S2085" s="317"/>
      <c r="T2085" s="314"/>
    </row>
    <row r="2086" spans="2:24" s="334" customFormat="1" ht="18.75" customHeight="1" x14ac:dyDescent="0.2">
      <c r="B2086" s="328"/>
      <c r="C2086" s="322" t="s">
        <v>128</v>
      </c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70"/>
      <c r="P2086" s="329" t="s">
        <v>129</v>
      </c>
      <c r="Q2086" s="330"/>
      <c r="R2086" s="331" t="s">
        <v>135</v>
      </c>
      <c r="S2086" s="332"/>
      <c r="T2086" s="333"/>
      <c r="V2086" s="315"/>
      <c r="W2086" s="315"/>
      <c r="X2086" s="315"/>
    </row>
    <row r="2087" spans="2:24" ht="6" customHeight="1" x14ac:dyDescent="0.2">
      <c r="B2087" s="318"/>
      <c r="C2087" s="317"/>
      <c r="D2087" s="317"/>
      <c r="E2087" s="317"/>
      <c r="F2087" s="317"/>
      <c r="G2087" s="317"/>
      <c r="H2087" s="317"/>
      <c r="I2087" s="317"/>
      <c r="J2087" s="317"/>
      <c r="K2087" s="317"/>
      <c r="L2087" s="317"/>
      <c r="M2087" s="317"/>
      <c r="N2087" s="317"/>
      <c r="O2087" s="317"/>
      <c r="P2087" s="317"/>
      <c r="Q2087" s="317"/>
      <c r="R2087" s="317"/>
      <c r="S2087" s="317"/>
      <c r="T2087" s="314"/>
    </row>
    <row r="2088" spans="2:24" ht="18.75" customHeight="1" x14ac:dyDescent="0.2">
      <c r="B2088" s="318"/>
      <c r="C2088" s="335" t="s">
        <v>136</v>
      </c>
      <c r="D2088" s="65"/>
      <c r="E2088" s="65"/>
      <c r="F2088" s="65"/>
      <c r="G2088" s="65"/>
      <c r="H2088" s="65"/>
      <c r="I2088" s="65"/>
      <c r="J2088" s="65"/>
      <c r="K2088" s="65"/>
      <c r="L2088" s="65"/>
      <c r="M2088" s="65"/>
      <c r="N2088" s="65"/>
      <c r="O2088" s="71"/>
      <c r="P2088" s="336">
        <f>SUM(D2088:O2088)</f>
        <v>0</v>
      </c>
      <c r="Q2088" s="317"/>
      <c r="R2088" s="388"/>
      <c r="S2088" s="389"/>
      <c r="T2088" s="314"/>
    </row>
    <row r="2089" spans="2:24" ht="18.75" customHeight="1" x14ac:dyDescent="0.2">
      <c r="B2089" s="318"/>
      <c r="C2089" s="335" t="s">
        <v>137</v>
      </c>
      <c r="D2089" s="110"/>
      <c r="E2089" s="110"/>
      <c r="F2089" s="110"/>
      <c r="G2089" s="110"/>
      <c r="H2089" s="110"/>
      <c r="I2089" s="110"/>
      <c r="J2089" s="110"/>
      <c r="K2089" s="110"/>
      <c r="L2089" s="110"/>
      <c r="M2089" s="110"/>
      <c r="N2089" s="110"/>
      <c r="O2089" s="111"/>
      <c r="P2089" s="336">
        <f>SUM(D2089:O2089)</f>
        <v>0</v>
      </c>
      <c r="Q2089" s="317"/>
      <c r="R2089" s="388"/>
      <c r="S2089" s="389"/>
      <c r="T2089" s="314"/>
    </row>
    <row r="2090" spans="2:24" ht="18.75" customHeight="1" x14ac:dyDescent="0.2">
      <c r="B2090" s="318"/>
      <c r="C2090" s="131" t="s">
        <v>138</v>
      </c>
      <c r="D2090" s="65"/>
      <c r="E2090" s="65"/>
      <c r="F2090" s="65"/>
      <c r="G2090" s="65"/>
      <c r="H2090" s="65"/>
      <c r="I2090" s="65"/>
      <c r="J2090" s="65"/>
      <c r="K2090" s="65"/>
      <c r="L2090" s="65"/>
      <c r="M2090" s="65"/>
      <c r="N2090" s="65"/>
      <c r="O2090" s="71"/>
      <c r="P2090" s="336">
        <f>SUM(D2090:O2090)</f>
        <v>0</v>
      </c>
      <c r="Q2090" s="317"/>
      <c r="R2090" s="388"/>
      <c r="S2090" s="389"/>
      <c r="T2090" s="314"/>
    </row>
    <row r="2091" spans="2:24" ht="18.75" customHeight="1" x14ac:dyDescent="0.2">
      <c r="B2091" s="318"/>
      <c r="C2091" s="92" t="s">
        <v>139</v>
      </c>
      <c r="D2091" s="65"/>
      <c r="E2091" s="65"/>
      <c r="F2091" s="65"/>
      <c r="G2091" s="65"/>
      <c r="H2091" s="65"/>
      <c r="I2091" s="65"/>
      <c r="J2091" s="65"/>
      <c r="K2091" s="65"/>
      <c r="L2091" s="65"/>
      <c r="M2091" s="65"/>
      <c r="N2091" s="65"/>
      <c r="O2091" s="71"/>
      <c r="P2091" s="336">
        <f>SUM(D2091:O2091)</f>
        <v>0</v>
      </c>
      <c r="Q2091" s="317"/>
      <c r="R2091" s="388"/>
      <c r="S2091" s="389"/>
      <c r="T2091" s="314"/>
    </row>
    <row r="2092" spans="2:24" ht="18.75" customHeight="1" x14ac:dyDescent="0.2">
      <c r="B2092" s="318"/>
      <c r="C2092" s="92" t="s">
        <v>140</v>
      </c>
      <c r="D2092" s="65"/>
      <c r="E2092" s="65"/>
      <c r="F2092" s="65"/>
      <c r="G2092" s="65"/>
      <c r="H2092" s="65"/>
      <c r="I2092" s="65"/>
      <c r="J2092" s="65"/>
      <c r="K2092" s="65"/>
      <c r="L2092" s="65"/>
      <c r="M2092" s="65"/>
      <c r="N2092" s="65"/>
      <c r="O2092" s="71"/>
      <c r="P2092" s="336">
        <f>SUM(D2092:O2092)</f>
        <v>0</v>
      </c>
      <c r="Q2092" s="317"/>
      <c r="R2092" s="388"/>
      <c r="S2092" s="389"/>
      <c r="T2092" s="314"/>
    </row>
    <row r="2093" spans="2:24" ht="18.75" customHeight="1" x14ac:dyDescent="0.2">
      <c r="B2093" s="318"/>
      <c r="C2093" s="92" t="s">
        <v>141</v>
      </c>
      <c r="D2093" s="65"/>
      <c r="E2093" s="65"/>
      <c r="F2093" s="65"/>
      <c r="G2093" s="65"/>
      <c r="H2093" s="65"/>
      <c r="I2093" s="65"/>
      <c r="J2093" s="65"/>
      <c r="K2093" s="65"/>
      <c r="L2093" s="65"/>
      <c r="M2093" s="65"/>
      <c r="N2093" s="65"/>
      <c r="O2093" s="71"/>
      <c r="P2093" s="336">
        <f>SUM(D2093:O2093)</f>
        <v>0</v>
      </c>
      <c r="Q2093" s="317"/>
      <c r="R2093" s="388"/>
      <c r="S2093" s="389"/>
      <c r="T2093" s="314"/>
    </row>
    <row r="2094" spans="2:24" ht="18.75" customHeight="1" x14ac:dyDescent="0.2">
      <c r="B2094" s="318"/>
      <c r="C2094" s="92" t="s">
        <v>142</v>
      </c>
      <c r="D2094" s="65"/>
      <c r="E2094" s="65"/>
      <c r="F2094" s="65"/>
      <c r="G2094" s="65"/>
      <c r="H2094" s="65"/>
      <c r="I2094" s="65"/>
      <c r="J2094" s="65"/>
      <c r="K2094" s="65"/>
      <c r="L2094" s="65"/>
      <c r="M2094" s="65"/>
      <c r="N2094" s="65"/>
      <c r="O2094" s="71"/>
      <c r="P2094" s="336">
        <f>SUM(D2094:O2094)</f>
        <v>0</v>
      </c>
      <c r="Q2094" s="317"/>
      <c r="R2094" s="388"/>
      <c r="S2094" s="389"/>
      <c r="T2094" s="314"/>
    </row>
    <row r="2095" spans="2:24" ht="18.75" customHeight="1" x14ac:dyDescent="0.2">
      <c r="B2095" s="318"/>
      <c r="C2095" s="92" t="s">
        <v>143</v>
      </c>
      <c r="D2095" s="65"/>
      <c r="E2095" s="65"/>
      <c r="F2095" s="65"/>
      <c r="G2095" s="65"/>
      <c r="H2095" s="65"/>
      <c r="I2095" s="65"/>
      <c r="J2095" s="65"/>
      <c r="K2095" s="65"/>
      <c r="L2095" s="65"/>
      <c r="M2095" s="65"/>
      <c r="N2095" s="65"/>
      <c r="O2095" s="71"/>
      <c r="P2095" s="336">
        <f>SUM(D2095:O2095)</f>
        <v>0</v>
      </c>
      <c r="Q2095" s="317"/>
      <c r="R2095" s="388"/>
      <c r="S2095" s="389"/>
      <c r="T2095" s="314"/>
    </row>
    <row r="2096" spans="2:24" ht="18.75" customHeight="1" x14ac:dyDescent="0.2">
      <c r="B2096" s="318"/>
      <c r="C2096" s="92" t="s">
        <v>144</v>
      </c>
      <c r="D2096" s="65"/>
      <c r="E2096" s="65"/>
      <c r="F2096" s="65"/>
      <c r="G2096" s="65"/>
      <c r="H2096" s="65"/>
      <c r="I2096" s="65"/>
      <c r="J2096" s="65"/>
      <c r="K2096" s="65"/>
      <c r="L2096" s="65"/>
      <c r="M2096" s="65"/>
      <c r="N2096" s="65"/>
      <c r="O2096" s="71"/>
      <c r="P2096" s="336">
        <f>SUM(D2096:O2096)</f>
        <v>0</v>
      </c>
      <c r="Q2096" s="317"/>
      <c r="R2096" s="388"/>
      <c r="S2096" s="389"/>
      <c r="T2096" s="314"/>
    </row>
    <row r="2097" spans="2:20" ht="18.75" customHeight="1" x14ac:dyDescent="0.2">
      <c r="B2097" s="318"/>
      <c r="C2097" s="92" t="s">
        <v>145</v>
      </c>
      <c r="D2097" s="65"/>
      <c r="E2097" s="65"/>
      <c r="F2097" s="65"/>
      <c r="G2097" s="65"/>
      <c r="H2097" s="65"/>
      <c r="I2097" s="65"/>
      <c r="J2097" s="65"/>
      <c r="K2097" s="65"/>
      <c r="L2097" s="65"/>
      <c r="M2097" s="65"/>
      <c r="N2097" s="65"/>
      <c r="O2097" s="71"/>
      <c r="P2097" s="336">
        <f>SUM(D2097:O2097)</f>
        <v>0</v>
      </c>
      <c r="Q2097" s="317"/>
      <c r="R2097" s="388"/>
      <c r="S2097" s="389"/>
      <c r="T2097" s="314"/>
    </row>
    <row r="2098" spans="2:20" ht="18.75" customHeight="1" x14ac:dyDescent="0.2">
      <c r="B2098" s="318"/>
      <c r="C2098" s="322" t="s">
        <v>146</v>
      </c>
      <c r="D2098" s="337">
        <f t="shared" ref="D2098:O2098" si="165">SUBTOTAL(9,D2088:D2097)</f>
        <v>0</v>
      </c>
      <c r="E2098" s="337">
        <f t="shared" si="165"/>
        <v>0</v>
      </c>
      <c r="F2098" s="337">
        <f t="shared" si="165"/>
        <v>0</v>
      </c>
      <c r="G2098" s="337">
        <f t="shared" si="165"/>
        <v>0</v>
      </c>
      <c r="H2098" s="337">
        <f t="shared" si="165"/>
        <v>0</v>
      </c>
      <c r="I2098" s="337">
        <f t="shared" si="165"/>
        <v>0</v>
      </c>
      <c r="J2098" s="337">
        <f t="shared" si="165"/>
        <v>0</v>
      </c>
      <c r="K2098" s="337">
        <f t="shared" si="165"/>
        <v>0</v>
      </c>
      <c r="L2098" s="337">
        <f t="shared" si="165"/>
        <v>0</v>
      </c>
      <c r="M2098" s="337">
        <f t="shared" si="165"/>
        <v>0</v>
      </c>
      <c r="N2098" s="337">
        <f t="shared" si="165"/>
        <v>0</v>
      </c>
      <c r="O2098" s="338">
        <f t="shared" si="165"/>
        <v>0</v>
      </c>
      <c r="P2098" s="336">
        <f>SUM(D2098:O2098)</f>
        <v>0</v>
      </c>
      <c r="Q2098" s="317"/>
      <c r="R2098" s="388"/>
      <c r="S2098" s="389"/>
      <c r="T2098" s="314"/>
    </row>
    <row r="2099" spans="2:20" ht="18.75" customHeight="1" x14ac:dyDescent="0.2">
      <c r="B2099" s="318"/>
      <c r="C2099" s="339" t="s">
        <v>147</v>
      </c>
      <c r="D2099" s="66"/>
      <c r="E2099" s="66"/>
      <c r="F2099" s="66"/>
      <c r="G2099" s="66"/>
      <c r="H2099" s="66"/>
      <c r="I2099" s="66"/>
      <c r="J2099" s="66"/>
      <c r="K2099" s="66"/>
      <c r="L2099" s="66"/>
      <c r="M2099" s="66"/>
      <c r="N2099" s="66"/>
      <c r="O2099" s="72"/>
      <c r="P2099" s="336">
        <f>SUM(D2099:O2099)</f>
        <v>0</v>
      </c>
      <c r="Q2099" s="317"/>
      <c r="R2099" s="388"/>
      <c r="S2099" s="389"/>
      <c r="T2099" s="314"/>
    </row>
    <row r="2100" spans="2:20" ht="18.75" customHeight="1" x14ac:dyDescent="0.2">
      <c r="B2100" s="318"/>
      <c r="C2100" s="339" t="s">
        <v>148</v>
      </c>
      <c r="D2100" s="66"/>
      <c r="E2100" s="66"/>
      <c r="F2100" s="66"/>
      <c r="G2100" s="66"/>
      <c r="H2100" s="66"/>
      <c r="I2100" s="66"/>
      <c r="J2100" s="66"/>
      <c r="K2100" s="66"/>
      <c r="L2100" s="66"/>
      <c r="M2100" s="66"/>
      <c r="N2100" s="66"/>
      <c r="O2100" s="72"/>
      <c r="P2100" s="336">
        <f>SUM(D2100:O2100)</f>
        <v>0</v>
      </c>
      <c r="Q2100" s="317"/>
      <c r="R2100" s="388"/>
      <c r="S2100" s="389"/>
      <c r="T2100" s="314"/>
    </row>
    <row r="2101" spans="2:20" ht="18.75" customHeight="1" x14ac:dyDescent="0.2">
      <c r="B2101" s="318"/>
      <c r="C2101" s="322" t="s">
        <v>149</v>
      </c>
      <c r="D2101" s="337">
        <f t="shared" ref="D2101:O2101" si="166">SUBTOTAL(9,D2099:D2100)</f>
        <v>0</v>
      </c>
      <c r="E2101" s="337">
        <f t="shared" si="166"/>
        <v>0</v>
      </c>
      <c r="F2101" s="337">
        <f t="shared" si="166"/>
        <v>0</v>
      </c>
      <c r="G2101" s="337">
        <f t="shared" si="166"/>
        <v>0</v>
      </c>
      <c r="H2101" s="337">
        <f t="shared" si="166"/>
        <v>0</v>
      </c>
      <c r="I2101" s="337">
        <f t="shared" si="166"/>
        <v>0</v>
      </c>
      <c r="J2101" s="337">
        <f t="shared" si="166"/>
        <v>0</v>
      </c>
      <c r="K2101" s="337">
        <f t="shared" si="166"/>
        <v>0</v>
      </c>
      <c r="L2101" s="337">
        <f t="shared" si="166"/>
        <v>0</v>
      </c>
      <c r="M2101" s="337">
        <f t="shared" si="166"/>
        <v>0</v>
      </c>
      <c r="N2101" s="337">
        <f t="shared" si="166"/>
        <v>0</v>
      </c>
      <c r="O2101" s="338">
        <f t="shared" si="166"/>
        <v>0</v>
      </c>
      <c r="P2101" s="336">
        <f>SUM(D2101:O2101)</f>
        <v>0</v>
      </c>
      <c r="Q2101" s="317"/>
      <c r="R2101" s="388"/>
      <c r="S2101" s="389"/>
      <c r="T2101" s="314"/>
    </row>
    <row r="2102" spans="2:20" ht="18.75" customHeight="1" x14ac:dyDescent="0.2">
      <c r="B2102" s="318"/>
      <c r="C2102" s="339" t="s">
        <v>150</v>
      </c>
      <c r="D2102" s="66"/>
      <c r="E2102" s="66"/>
      <c r="F2102" s="66"/>
      <c r="G2102" s="66"/>
      <c r="H2102" s="66"/>
      <c r="I2102" s="66"/>
      <c r="J2102" s="66"/>
      <c r="K2102" s="66"/>
      <c r="L2102" s="66"/>
      <c r="M2102" s="66"/>
      <c r="N2102" s="66"/>
      <c r="O2102" s="72"/>
      <c r="P2102" s="336">
        <f>SUM(D2102:O2102)</f>
        <v>0</v>
      </c>
      <c r="Q2102" s="317"/>
      <c r="R2102" s="388"/>
      <c r="S2102" s="389"/>
      <c r="T2102" s="314"/>
    </row>
    <row r="2103" spans="2:20" ht="18.75" customHeight="1" x14ac:dyDescent="0.2">
      <c r="B2103" s="318"/>
      <c r="C2103" s="339" t="s">
        <v>151</v>
      </c>
      <c r="D2103" s="66"/>
      <c r="E2103" s="66"/>
      <c r="F2103" s="66"/>
      <c r="G2103" s="66"/>
      <c r="H2103" s="66"/>
      <c r="I2103" s="66"/>
      <c r="J2103" s="66"/>
      <c r="K2103" s="66"/>
      <c r="L2103" s="66"/>
      <c r="M2103" s="66"/>
      <c r="N2103" s="66"/>
      <c r="O2103" s="72"/>
      <c r="P2103" s="336">
        <f>SUM(D2103:O2103)</f>
        <v>0</v>
      </c>
      <c r="Q2103" s="317"/>
      <c r="R2103" s="388"/>
      <c r="S2103" s="389"/>
      <c r="T2103" s="314"/>
    </row>
    <row r="2104" spans="2:20" ht="18.75" customHeight="1" x14ac:dyDescent="0.2">
      <c r="B2104" s="318"/>
      <c r="C2104" s="339" t="s">
        <v>152</v>
      </c>
      <c r="D2104" s="66"/>
      <c r="E2104" s="66"/>
      <c r="F2104" s="66"/>
      <c r="G2104" s="66"/>
      <c r="H2104" s="66"/>
      <c r="I2104" s="66"/>
      <c r="J2104" s="66"/>
      <c r="K2104" s="66"/>
      <c r="L2104" s="66"/>
      <c r="M2104" s="66"/>
      <c r="N2104" s="66"/>
      <c r="O2104" s="72"/>
      <c r="P2104" s="336">
        <f>SUM(D2104:O2104)</f>
        <v>0</v>
      </c>
      <c r="Q2104" s="317"/>
      <c r="R2104" s="388"/>
      <c r="S2104" s="389"/>
      <c r="T2104" s="314"/>
    </row>
    <row r="2105" spans="2:20" ht="18.75" customHeight="1" x14ac:dyDescent="0.2">
      <c r="B2105" s="318"/>
      <c r="C2105" s="339" t="s">
        <v>153</v>
      </c>
      <c r="D2105" s="66"/>
      <c r="E2105" s="66"/>
      <c r="F2105" s="66"/>
      <c r="G2105" s="66"/>
      <c r="H2105" s="66"/>
      <c r="I2105" s="66"/>
      <c r="J2105" s="66"/>
      <c r="K2105" s="66"/>
      <c r="L2105" s="66"/>
      <c r="M2105" s="66"/>
      <c r="N2105" s="66"/>
      <c r="O2105" s="72"/>
      <c r="P2105" s="336">
        <f>SUM(D2105:O2105)</f>
        <v>0</v>
      </c>
      <c r="Q2105" s="317"/>
      <c r="R2105" s="388"/>
      <c r="S2105" s="389"/>
      <c r="T2105" s="314"/>
    </row>
    <row r="2106" spans="2:20" ht="18.75" customHeight="1" x14ac:dyDescent="0.2">
      <c r="B2106" s="318"/>
      <c r="C2106" s="335" t="s">
        <v>154</v>
      </c>
      <c r="D2106" s="65"/>
      <c r="E2106" s="65"/>
      <c r="F2106" s="65"/>
      <c r="G2106" s="65"/>
      <c r="H2106" s="65"/>
      <c r="I2106" s="65"/>
      <c r="J2106" s="65"/>
      <c r="K2106" s="65"/>
      <c r="L2106" s="65"/>
      <c r="M2106" s="65"/>
      <c r="N2106" s="65"/>
      <c r="O2106" s="71"/>
      <c r="P2106" s="336">
        <f>SUM(D2106:O2106)</f>
        <v>0</v>
      </c>
      <c r="Q2106" s="317"/>
      <c r="R2106" s="388"/>
      <c r="S2106" s="389"/>
      <c r="T2106" s="314"/>
    </row>
    <row r="2107" spans="2:20" ht="18.75" customHeight="1" x14ac:dyDescent="0.2">
      <c r="B2107" s="318"/>
      <c r="C2107" s="97" t="s">
        <v>155</v>
      </c>
      <c r="D2107" s="65"/>
      <c r="E2107" s="65"/>
      <c r="F2107" s="65"/>
      <c r="G2107" s="65"/>
      <c r="H2107" s="65"/>
      <c r="I2107" s="65"/>
      <c r="J2107" s="65"/>
      <c r="K2107" s="65"/>
      <c r="L2107" s="65"/>
      <c r="M2107" s="65"/>
      <c r="N2107" s="65"/>
      <c r="O2107" s="71"/>
      <c r="P2107" s="336">
        <f>SUM(D2107:O2107)</f>
        <v>0</v>
      </c>
      <c r="Q2107" s="317"/>
      <c r="R2107" s="388"/>
      <c r="S2107" s="389"/>
      <c r="T2107" s="314"/>
    </row>
    <row r="2108" spans="2:20" ht="18.75" customHeight="1" x14ac:dyDescent="0.2">
      <c r="B2108" s="318"/>
      <c r="C2108" s="98" t="s">
        <v>156</v>
      </c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73"/>
      <c r="P2108" s="340">
        <f>SUM(D2108:O2108)</f>
        <v>0</v>
      </c>
      <c r="Q2108" s="317"/>
      <c r="R2108" s="388"/>
      <c r="S2108" s="389"/>
      <c r="T2108" s="314"/>
    </row>
    <row r="2109" spans="2:20" ht="18.75" customHeight="1" x14ac:dyDescent="0.2">
      <c r="B2109" s="318"/>
      <c r="C2109" s="341" t="s">
        <v>157</v>
      </c>
      <c r="D2109" s="342">
        <f t="shared" ref="D2109:O2109" si="167">SUBTOTAL(9,D2088:D2108)</f>
        <v>0</v>
      </c>
      <c r="E2109" s="342">
        <f t="shared" si="167"/>
        <v>0</v>
      </c>
      <c r="F2109" s="342">
        <f t="shared" si="167"/>
        <v>0</v>
      </c>
      <c r="G2109" s="342">
        <f t="shared" si="167"/>
        <v>0</v>
      </c>
      <c r="H2109" s="342">
        <f t="shared" si="167"/>
        <v>0</v>
      </c>
      <c r="I2109" s="342">
        <f t="shared" si="167"/>
        <v>0</v>
      </c>
      <c r="J2109" s="342">
        <f t="shared" si="167"/>
        <v>0</v>
      </c>
      <c r="K2109" s="342">
        <f t="shared" si="167"/>
        <v>0</v>
      </c>
      <c r="L2109" s="342">
        <f t="shared" si="167"/>
        <v>0</v>
      </c>
      <c r="M2109" s="342">
        <f t="shared" si="167"/>
        <v>0</v>
      </c>
      <c r="N2109" s="342">
        <f t="shared" si="167"/>
        <v>0</v>
      </c>
      <c r="O2109" s="343">
        <f t="shared" si="167"/>
        <v>0</v>
      </c>
      <c r="P2109" s="344">
        <f>SUM(D2109:O2109)</f>
        <v>0</v>
      </c>
      <c r="Q2109" s="317"/>
      <c r="R2109" s="150"/>
      <c r="S2109" s="151"/>
      <c r="T2109" s="314"/>
    </row>
    <row r="2110" spans="2:20" ht="6" customHeight="1" x14ac:dyDescent="0.2">
      <c r="B2110" s="318"/>
      <c r="C2110" s="317"/>
      <c r="D2110" s="317"/>
      <c r="E2110" s="317"/>
      <c r="F2110" s="317"/>
      <c r="G2110" s="317"/>
      <c r="H2110" s="317"/>
      <c r="I2110" s="317"/>
      <c r="J2110" s="317"/>
      <c r="K2110" s="317"/>
      <c r="L2110" s="317"/>
      <c r="M2110" s="317"/>
      <c r="N2110" s="317"/>
      <c r="O2110" s="317"/>
      <c r="P2110" s="317"/>
      <c r="Q2110" s="317"/>
      <c r="R2110" s="345"/>
      <c r="S2110" s="345"/>
      <c r="T2110" s="314"/>
    </row>
    <row r="2111" spans="2:20" ht="18.75" customHeight="1" x14ac:dyDescent="0.2">
      <c r="B2111" s="346"/>
      <c r="C2111" s="335" t="s">
        <v>158</v>
      </c>
      <c r="D2111" s="67"/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74"/>
      <c r="P2111" s="347">
        <f>SUM(D2111:O2111)</f>
        <v>0</v>
      </c>
      <c r="Q2111" s="317"/>
      <c r="R2111" s="388"/>
      <c r="S2111" s="389"/>
      <c r="T2111" s="314"/>
    </row>
    <row r="2112" spans="2:20" ht="18.75" customHeight="1" x14ac:dyDescent="0.2">
      <c r="B2112" s="346"/>
      <c r="C2112" s="335" t="s">
        <v>159</v>
      </c>
      <c r="D2112" s="67"/>
      <c r="E2112" s="67"/>
      <c r="F2112" s="67"/>
      <c r="G2112" s="67"/>
      <c r="H2112" s="67"/>
      <c r="I2112" s="67"/>
      <c r="J2112" s="67"/>
      <c r="K2112" s="67"/>
      <c r="L2112" s="67"/>
      <c r="M2112" s="67"/>
      <c r="N2112" s="69"/>
      <c r="O2112" s="75"/>
      <c r="P2112" s="348">
        <f>SUM(D2112:O2112)</f>
        <v>0</v>
      </c>
      <c r="Q2112" s="317"/>
      <c r="R2112" s="388"/>
      <c r="S2112" s="389"/>
      <c r="T2112" s="314"/>
    </row>
    <row r="2113" spans="2:24" s="334" customFormat="1" ht="18.75" customHeight="1" x14ac:dyDescent="0.2">
      <c r="B2113" s="328"/>
      <c r="C2113" s="317"/>
      <c r="D2113" s="317"/>
      <c r="E2113" s="317"/>
      <c r="F2113" s="317"/>
      <c r="G2113" s="317"/>
      <c r="H2113" s="317"/>
      <c r="I2113" s="317"/>
      <c r="J2113" s="317"/>
      <c r="K2113" s="317"/>
      <c r="L2113" s="317"/>
      <c r="M2113" s="317"/>
      <c r="N2113" s="349" t="s">
        <v>160</v>
      </c>
      <c r="O2113" s="349"/>
      <c r="P2113" s="350">
        <f>ROUND(IF(P2111*P2112=0,0,P2109/P2111*P2112),2)</f>
        <v>0</v>
      </c>
      <c r="Q2113" s="330"/>
      <c r="R2113" s="388"/>
      <c r="S2113" s="389"/>
      <c r="T2113" s="333"/>
    </row>
    <row r="2114" spans="2:24" ht="30" customHeight="1" x14ac:dyDescent="0.2">
      <c r="B2114" s="314"/>
      <c r="C2114" s="317"/>
      <c r="D2114" s="317"/>
      <c r="E2114" s="317"/>
      <c r="F2114" s="317"/>
      <c r="G2114" s="317"/>
      <c r="H2114" s="317"/>
      <c r="I2114" s="317"/>
      <c r="J2114" s="317"/>
      <c r="K2114" s="317"/>
      <c r="L2114" s="317"/>
      <c r="M2114" s="317"/>
      <c r="N2114" s="317"/>
      <c r="O2114" s="317"/>
      <c r="P2114" s="317"/>
      <c r="Q2114" s="317"/>
      <c r="R2114" s="317"/>
      <c r="S2114" s="317"/>
      <c r="T2114" s="314"/>
    </row>
    <row r="2115" spans="2:24" ht="18.75" customHeight="1" x14ac:dyDescent="0.2">
      <c r="B2115" s="318"/>
      <c r="C2115" s="319" t="s">
        <v>124</v>
      </c>
      <c r="D2115" s="382"/>
      <c r="E2115" s="383"/>
      <c r="F2115" s="383"/>
      <c r="G2115" s="383"/>
      <c r="H2115" s="383"/>
      <c r="I2115" s="384"/>
      <c r="J2115" s="317"/>
      <c r="K2115" s="317"/>
      <c r="L2115" s="320"/>
      <c r="M2115" s="317"/>
      <c r="N2115" s="317"/>
      <c r="O2115" s="317"/>
      <c r="P2115" s="321"/>
      <c r="Q2115" s="317"/>
      <c r="R2115" s="321"/>
      <c r="S2115" s="321"/>
      <c r="T2115" s="314"/>
    </row>
    <row r="2116" spans="2:24" ht="18.75" customHeight="1" x14ac:dyDescent="0.2">
      <c r="B2116" s="318"/>
      <c r="C2116" s="322" t="s">
        <v>125</v>
      </c>
      <c r="D2116" s="382"/>
      <c r="E2116" s="383"/>
      <c r="F2116" s="383"/>
      <c r="G2116" s="383"/>
      <c r="H2116" s="383"/>
      <c r="I2116" s="384"/>
      <c r="J2116" s="317"/>
      <c r="K2116" s="320"/>
      <c r="L2116" s="317"/>
      <c r="M2116" s="317"/>
      <c r="N2116" s="317"/>
      <c r="O2116" s="317"/>
      <c r="P2116" s="321"/>
      <c r="Q2116" s="317"/>
      <c r="R2116" s="321"/>
      <c r="S2116" s="321"/>
      <c r="T2116" s="314"/>
    </row>
    <row r="2117" spans="2:24" ht="18.75" customHeight="1" x14ac:dyDescent="0.2">
      <c r="B2117" s="318"/>
      <c r="C2117" s="322" t="s">
        <v>7</v>
      </c>
      <c r="D2117" s="382"/>
      <c r="E2117" s="383"/>
      <c r="F2117" s="383"/>
      <c r="G2117" s="383"/>
      <c r="H2117" s="383"/>
      <c r="I2117" s="384"/>
      <c r="J2117" s="317"/>
      <c r="K2117" s="317"/>
      <c r="L2117" s="320"/>
      <c r="M2117" s="317"/>
      <c r="N2117" s="317"/>
      <c r="O2117" s="317"/>
      <c r="P2117" s="321"/>
      <c r="Q2117" s="317"/>
      <c r="R2117" s="323" t="s">
        <v>126</v>
      </c>
      <c r="S2117" s="324"/>
      <c r="T2117" s="314"/>
    </row>
    <row r="2118" spans="2:24" ht="18.75" customHeight="1" x14ac:dyDescent="0.2">
      <c r="B2118" s="318"/>
      <c r="C2118" s="322" t="s">
        <v>127</v>
      </c>
      <c r="D2118" s="382"/>
      <c r="E2118" s="383"/>
      <c r="F2118" s="383"/>
      <c r="G2118" s="383"/>
      <c r="H2118" s="383"/>
      <c r="I2118" s="384"/>
      <c r="J2118" s="317"/>
      <c r="K2118" s="317"/>
      <c r="L2118" s="320"/>
      <c r="M2118" s="317"/>
      <c r="N2118" s="317"/>
      <c r="O2118" s="317"/>
      <c r="P2118" s="321"/>
      <c r="Q2118" s="317"/>
      <c r="R2118" s="325" t="s">
        <v>130</v>
      </c>
      <c r="S2118" s="63"/>
      <c r="T2118" s="314"/>
    </row>
    <row r="2119" spans="2:24" ht="18.75" customHeight="1" x14ac:dyDescent="0.2">
      <c r="B2119" s="318"/>
      <c r="C2119" s="322" t="s">
        <v>131</v>
      </c>
      <c r="D2119" s="382"/>
      <c r="E2119" s="383"/>
      <c r="F2119" s="383"/>
      <c r="G2119" s="383"/>
      <c r="H2119" s="383"/>
      <c r="I2119" s="384"/>
      <c r="J2119" s="317"/>
      <c r="K2119" s="317"/>
      <c r="L2119" s="320"/>
      <c r="M2119" s="317"/>
      <c r="N2119" s="317"/>
      <c r="O2119" s="317"/>
      <c r="P2119" s="321"/>
      <c r="Q2119" s="317"/>
      <c r="R2119" s="325" t="s">
        <v>132</v>
      </c>
      <c r="S2119" s="63"/>
      <c r="T2119" s="314"/>
    </row>
    <row r="2120" spans="2:24" ht="18.75" customHeight="1" x14ac:dyDescent="0.2">
      <c r="B2120" s="318"/>
      <c r="C2120" s="322" t="s">
        <v>122</v>
      </c>
      <c r="D2120" s="385"/>
      <c r="E2120" s="386"/>
      <c r="F2120" s="386"/>
      <c r="G2120" s="386"/>
      <c r="H2120" s="386"/>
      <c r="I2120" s="387"/>
      <c r="J2120" s="317"/>
      <c r="K2120" s="320"/>
      <c r="L2120" s="317"/>
      <c r="M2120" s="317"/>
      <c r="N2120" s="317"/>
      <c r="O2120" s="317"/>
      <c r="P2120" s="321"/>
      <c r="Q2120" s="317"/>
      <c r="R2120" s="326" t="s">
        <v>133</v>
      </c>
      <c r="S2120" s="63"/>
      <c r="T2120" s="314"/>
    </row>
    <row r="2121" spans="2:24" ht="18.75" customHeight="1" x14ac:dyDescent="0.2">
      <c r="B2121" s="327"/>
      <c r="C2121" s="322" t="s">
        <v>134</v>
      </c>
      <c r="D2121" s="379"/>
      <c r="E2121" s="380"/>
      <c r="F2121" s="380"/>
      <c r="G2121" s="380"/>
      <c r="H2121" s="380"/>
      <c r="I2121" s="381"/>
      <c r="J2121" s="317"/>
      <c r="K2121" s="320"/>
      <c r="L2121" s="317"/>
      <c r="M2121" s="317"/>
      <c r="N2121" s="317"/>
      <c r="O2121" s="317"/>
      <c r="P2121" s="321"/>
      <c r="Q2121" s="317"/>
      <c r="R2121" s="321"/>
      <c r="S2121" s="321"/>
      <c r="T2121" s="314"/>
    </row>
    <row r="2122" spans="2:24" ht="12" customHeight="1" x14ac:dyDescent="0.2">
      <c r="B2122" s="318"/>
      <c r="C2122" s="317"/>
      <c r="D2122" s="317"/>
      <c r="E2122" s="317"/>
      <c r="F2122" s="317"/>
      <c r="G2122" s="317"/>
      <c r="H2122" s="317"/>
      <c r="I2122" s="317"/>
      <c r="J2122" s="317"/>
      <c r="K2122" s="317"/>
      <c r="L2122" s="317"/>
      <c r="M2122" s="317"/>
      <c r="N2122" s="317"/>
      <c r="O2122" s="317"/>
      <c r="P2122" s="317"/>
      <c r="Q2122" s="317"/>
      <c r="R2122" s="317"/>
      <c r="S2122" s="317"/>
      <c r="T2122" s="314"/>
    </row>
    <row r="2123" spans="2:24" s="334" customFormat="1" ht="18.75" customHeight="1" x14ac:dyDescent="0.2">
      <c r="B2123" s="328"/>
      <c r="C2123" s="322" t="s">
        <v>128</v>
      </c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70"/>
      <c r="P2123" s="329" t="s">
        <v>129</v>
      </c>
      <c r="Q2123" s="330"/>
      <c r="R2123" s="331" t="s">
        <v>135</v>
      </c>
      <c r="S2123" s="332"/>
      <c r="T2123" s="333"/>
      <c r="V2123" s="315"/>
      <c r="W2123" s="315"/>
      <c r="X2123" s="315"/>
    </row>
    <row r="2124" spans="2:24" ht="6" customHeight="1" x14ac:dyDescent="0.2">
      <c r="B2124" s="318"/>
      <c r="C2124" s="317"/>
      <c r="D2124" s="317"/>
      <c r="E2124" s="317"/>
      <c r="F2124" s="317"/>
      <c r="G2124" s="317"/>
      <c r="H2124" s="317"/>
      <c r="I2124" s="317"/>
      <c r="J2124" s="317"/>
      <c r="K2124" s="317"/>
      <c r="L2124" s="317"/>
      <c r="M2124" s="317"/>
      <c r="N2124" s="317"/>
      <c r="O2124" s="317"/>
      <c r="P2124" s="317"/>
      <c r="Q2124" s="317"/>
      <c r="R2124" s="317"/>
      <c r="S2124" s="317"/>
      <c r="T2124" s="314"/>
    </row>
    <row r="2125" spans="2:24" ht="18.75" customHeight="1" x14ac:dyDescent="0.2">
      <c r="B2125" s="318"/>
      <c r="C2125" s="335" t="s">
        <v>136</v>
      </c>
      <c r="D2125" s="65"/>
      <c r="E2125" s="65"/>
      <c r="F2125" s="65"/>
      <c r="G2125" s="65"/>
      <c r="H2125" s="65"/>
      <c r="I2125" s="65"/>
      <c r="J2125" s="65"/>
      <c r="K2125" s="65"/>
      <c r="L2125" s="65"/>
      <c r="M2125" s="65"/>
      <c r="N2125" s="65"/>
      <c r="O2125" s="71"/>
      <c r="P2125" s="336">
        <f>SUM(D2125:O2125)</f>
        <v>0</v>
      </c>
      <c r="Q2125" s="317"/>
      <c r="R2125" s="388"/>
      <c r="S2125" s="389"/>
      <c r="T2125" s="314"/>
    </row>
    <row r="2126" spans="2:24" ht="18.75" customHeight="1" x14ac:dyDescent="0.2">
      <c r="B2126" s="318"/>
      <c r="C2126" s="335" t="s">
        <v>137</v>
      </c>
      <c r="D2126" s="110"/>
      <c r="E2126" s="110"/>
      <c r="F2126" s="110"/>
      <c r="G2126" s="110"/>
      <c r="H2126" s="110"/>
      <c r="I2126" s="110"/>
      <c r="J2126" s="110"/>
      <c r="K2126" s="110"/>
      <c r="L2126" s="110"/>
      <c r="M2126" s="110"/>
      <c r="N2126" s="110"/>
      <c r="O2126" s="111"/>
      <c r="P2126" s="336">
        <f>SUM(D2126:O2126)</f>
        <v>0</v>
      </c>
      <c r="Q2126" s="317"/>
      <c r="R2126" s="388"/>
      <c r="S2126" s="389"/>
      <c r="T2126" s="314"/>
    </row>
    <row r="2127" spans="2:24" ht="18.75" customHeight="1" x14ac:dyDescent="0.2">
      <c r="B2127" s="318"/>
      <c r="C2127" s="131" t="s">
        <v>138</v>
      </c>
      <c r="D2127" s="65"/>
      <c r="E2127" s="65"/>
      <c r="F2127" s="65"/>
      <c r="G2127" s="65"/>
      <c r="H2127" s="65"/>
      <c r="I2127" s="65"/>
      <c r="J2127" s="65"/>
      <c r="K2127" s="65"/>
      <c r="L2127" s="65"/>
      <c r="M2127" s="65"/>
      <c r="N2127" s="65"/>
      <c r="O2127" s="71"/>
      <c r="P2127" s="336">
        <f>SUM(D2127:O2127)</f>
        <v>0</v>
      </c>
      <c r="Q2127" s="317"/>
      <c r="R2127" s="388"/>
      <c r="S2127" s="389"/>
      <c r="T2127" s="314"/>
    </row>
    <row r="2128" spans="2:24" ht="18.75" customHeight="1" x14ac:dyDescent="0.2">
      <c r="B2128" s="318"/>
      <c r="C2128" s="92" t="s">
        <v>139</v>
      </c>
      <c r="D2128" s="65"/>
      <c r="E2128" s="65"/>
      <c r="F2128" s="65"/>
      <c r="G2128" s="65"/>
      <c r="H2128" s="65"/>
      <c r="I2128" s="65"/>
      <c r="J2128" s="65"/>
      <c r="K2128" s="65"/>
      <c r="L2128" s="65"/>
      <c r="M2128" s="65"/>
      <c r="N2128" s="65"/>
      <c r="O2128" s="71"/>
      <c r="P2128" s="336">
        <f>SUM(D2128:O2128)</f>
        <v>0</v>
      </c>
      <c r="Q2128" s="317"/>
      <c r="R2128" s="388"/>
      <c r="S2128" s="389"/>
      <c r="T2128" s="314"/>
    </row>
    <row r="2129" spans="2:20" ht="18.75" customHeight="1" x14ac:dyDescent="0.2">
      <c r="B2129" s="318"/>
      <c r="C2129" s="92" t="s">
        <v>140</v>
      </c>
      <c r="D2129" s="65"/>
      <c r="E2129" s="65"/>
      <c r="F2129" s="65"/>
      <c r="G2129" s="65"/>
      <c r="H2129" s="65"/>
      <c r="I2129" s="65"/>
      <c r="J2129" s="65"/>
      <c r="K2129" s="65"/>
      <c r="L2129" s="65"/>
      <c r="M2129" s="65"/>
      <c r="N2129" s="65"/>
      <c r="O2129" s="71"/>
      <c r="P2129" s="336">
        <f>SUM(D2129:O2129)</f>
        <v>0</v>
      </c>
      <c r="Q2129" s="317"/>
      <c r="R2129" s="388"/>
      <c r="S2129" s="389"/>
      <c r="T2129" s="314"/>
    </row>
    <row r="2130" spans="2:20" ht="18.75" customHeight="1" x14ac:dyDescent="0.2">
      <c r="B2130" s="318"/>
      <c r="C2130" s="92" t="s">
        <v>141</v>
      </c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71"/>
      <c r="P2130" s="336">
        <f>SUM(D2130:O2130)</f>
        <v>0</v>
      </c>
      <c r="Q2130" s="317"/>
      <c r="R2130" s="388"/>
      <c r="S2130" s="389"/>
      <c r="T2130" s="314"/>
    </row>
    <row r="2131" spans="2:20" ht="18.75" customHeight="1" x14ac:dyDescent="0.2">
      <c r="B2131" s="318"/>
      <c r="C2131" s="92" t="s">
        <v>142</v>
      </c>
      <c r="D2131" s="65"/>
      <c r="E2131" s="65"/>
      <c r="F2131" s="65"/>
      <c r="G2131" s="65"/>
      <c r="H2131" s="65"/>
      <c r="I2131" s="65"/>
      <c r="J2131" s="65"/>
      <c r="K2131" s="65"/>
      <c r="L2131" s="65"/>
      <c r="M2131" s="65"/>
      <c r="N2131" s="65"/>
      <c r="O2131" s="71"/>
      <c r="P2131" s="336">
        <f>SUM(D2131:O2131)</f>
        <v>0</v>
      </c>
      <c r="Q2131" s="317"/>
      <c r="R2131" s="388"/>
      <c r="S2131" s="389"/>
      <c r="T2131" s="314"/>
    </row>
    <row r="2132" spans="2:20" ht="18.75" customHeight="1" x14ac:dyDescent="0.2">
      <c r="B2132" s="318"/>
      <c r="C2132" s="92" t="s">
        <v>143</v>
      </c>
      <c r="D2132" s="65"/>
      <c r="E2132" s="65"/>
      <c r="F2132" s="65"/>
      <c r="G2132" s="65"/>
      <c r="H2132" s="65"/>
      <c r="I2132" s="65"/>
      <c r="J2132" s="65"/>
      <c r="K2132" s="65"/>
      <c r="L2132" s="65"/>
      <c r="M2132" s="65"/>
      <c r="N2132" s="65"/>
      <c r="O2132" s="71"/>
      <c r="P2132" s="336">
        <f>SUM(D2132:O2132)</f>
        <v>0</v>
      </c>
      <c r="Q2132" s="317"/>
      <c r="R2132" s="388"/>
      <c r="S2132" s="389"/>
      <c r="T2132" s="314"/>
    </row>
    <row r="2133" spans="2:20" ht="18.75" customHeight="1" x14ac:dyDescent="0.2">
      <c r="B2133" s="318"/>
      <c r="C2133" s="92" t="s">
        <v>144</v>
      </c>
      <c r="D2133" s="65"/>
      <c r="E2133" s="65"/>
      <c r="F2133" s="65"/>
      <c r="G2133" s="65"/>
      <c r="H2133" s="65"/>
      <c r="I2133" s="65"/>
      <c r="J2133" s="65"/>
      <c r="K2133" s="65"/>
      <c r="L2133" s="65"/>
      <c r="M2133" s="65"/>
      <c r="N2133" s="65"/>
      <c r="O2133" s="71"/>
      <c r="P2133" s="336">
        <f>SUM(D2133:O2133)</f>
        <v>0</v>
      </c>
      <c r="Q2133" s="317"/>
      <c r="R2133" s="388"/>
      <c r="S2133" s="389"/>
      <c r="T2133" s="314"/>
    </row>
    <row r="2134" spans="2:20" ht="18.75" customHeight="1" x14ac:dyDescent="0.2">
      <c r="B2134" s="318"/>
      <c r="C2134" s="92" t="s">
        <v>145</v>
      </c>
      <c r="D2134" s="65"/>
      <c r="E2134" s="65"/>
      <c r="F2134" s="65"/>
      <c r="G2134" s="65"/>
      <c r="H2134" s="65"/>
      <c r="I2134" s="65"/>
      <c r="J2134" s="65"/>
      <c r="K2134" s="65"/>
      <c r="L2134" s="65"/>
      <c r="M2134" s="65"/>
      <c r="N2134" s="65"/>
      <c r="O2134" s="71"/>
      <c r="P2134" s="336">
        <f>SUM(D2134:O2134)</f>
        <v>0</v>
      </c>
      <c r="Q2134" s="317"/>
      <c r="R2134" s="388"/>
      <c r="S2134" s="389"/>
      <c r="T2134" s="314"/>
    </row>
    <row r="2135" spans="2:20" ht="18.75" customHeight="1" x14ac:dyDescent="0.2">
      <c r="B2135" s="318"/>
      <c r="C2135" s="322" t="s">
        <v>146</v>
      </c>
      <c r="D2135" s="337">
        <f t="shared" ref="D2135:O2135" si="168">SUBTOTAL(9,D2125:D2134)</f>
        <v>0</v>
      </c>
      <c r="E2135" s="337">
        <f t="shared" si="168"/>
        <v>0</v>
      </c>
      <c r="F2135" s="337">
        <f t="shared" si="168"/>
        <v>0</v>
      </c>
      <c r="G2135" s="337">
        <f t="shared" si="168"/>
        <v>0</v>
      </c>
      <c r="H2135" s="337">
        <f t="shared" si="168"/>
        <v>0</v>
      </c>
      <c r="I2135" s="337">
        <f t="shared" si="168"/>
        <v>0</v>
      </c>
      <c r="J2135" s="337">
        <f t="shared" si="168"/>
        <v>0</v>
      </c>
      <c r="K2135" s="337">
        <f t="shared" si="168"/>
        <v>0</v>
      </c>
      <c r="L2135" s="337">
        <f t="shared" si="168"/>
        <v>0</v>
      </c>
      <c r="M2135" s="337">
        <f t="shared" si="168"/>
        <v>0</v>
      </c>
      <c r="N2135" s="337">
        <f t="shared" si="168"/>
        <v>0</v>
      </c>
      <c r="O2135" s="338">
        <f t="shared" si="168"/>
        <v>0</v>
      </c>
      <c r="P2135" s="336">
        <f>SUM(D2135:O2135)</f>
        <v>0</v>
      </c>
      <c r="Q2135" s="317"/>
      <c r="R2135" s="388"/>
      <c r="S2135" s="389"/>
      <c r="T2135" s="314"/>
    </row>
    <row r="2136" spans="2:20" ht="18.75" customHeight="1" x14ac:dyDescent="0.2">
      <c r="B2136" s="318"/>
      <c r="C2136" s="339" t="s">
        <v>147</v>
      </c>
      <c r="D2136" s="66"/>
      <c r="E2136" s="66"/>
      <c r="F2136" s="66"/>
      <c r="G2136" s="66"/>
      <c r="H2136" s="66"/>
      <c r="I2136" s="66"/>
      <c r="J2136" s="66"/>
      <c r="K2136" s="66"/>
      <c r="L2136" s="66"/>
      <c r="M2136" s="66"/>
      <c r="N2136" s="66"/>
      <c r="O2136" s="72"/>
      <c r="P2136" s="336">
        <f>SUM(D2136:O2136)</f>
        <v>0</v>
      </c>
      <c r="Q2136" s="317"/>
      <c r="R2136" s="388"/>
      <c r="S2136" s="389"/>
      <c r="T2136" s="314"/>
    </row>
    <row r="2137" spans="2:20" ht="18.75" customHeight="1" x14ac:dyDescent="0.2">
      <c r="B2137" s="318"/>
      <c r="C2137" s="339" t="s">
        <v>148</v>
      </c>
      <c r="D2137" s="66"/>
      <c r="E2137" s="66"/>
      <c r="F2137" s="66"/>
      <c r="G2137" s="66"/>
      <c r="H2137" s="66"/>
      <c r="I2137" s="66"/>
      <c r="J2137" s="66"/>
      <c r="K2137" s="66"/>
      <c r="L2137" s="66"/>
      <c r="M2137" s="66"/>
      <c r="N2137" s="66"/>
      <c r="O2137" s="72"/>
      <c r="P2137" s="336">
        <f>SUM(D2137:O2137)</f>
        <v>0</v>
      </c>
      <c r="Q2137" s="317"/>
      <c r="R2137" s="388"/>
      <c r="S2137" s="389"/>
      <c r="T2137" s="314"/>
    </row>
    <row r="2138" spans="2:20" ht="18.75" customHeight="1" x14ac:dyDescent="0.2">
      <c r="B2138" s="318"/>
      <c r="C2138" s="322" t="s">
        <v>149</v>
      </c>
      <c r="D2138" s="337">
        <f t="shared" ref="D2138:O2138" si="169">SUBTOTAL(9,D2136:D2137)</f>
        <v>0</v>
      </c>
      <c r="E2138" s="337">
        <f t="shared" si="169"/>
        <v>0</v>
      </c>
      <c r="F2138" s="337">
        <f t="shared" si="169"/>
        <v>0</v>
      </c>
      <c r="G2138" s="337">
        <f t="shared" si="169"/>
        <v>0</v>
      </c>
      <c r="H2138" s="337">
        <f t="shared" si="169"/>
        <v>0</v>
      </c>
      <c r="I2138" s="337">
        <f t="shared" si="169"/>
        <v>0</v>
      </c>
      <c r="J2138" s="337">
        <f t="shared" si="169"/>
        <v>0</v>
      </c>
      <c r="K2138" s="337">
        <f t="shared" si="169"/>
        <v>0</v>
      </c>
      <c r="L2138" s="337">
        <f t="shared" si="169"/>
        <v>0</v>
      </c>
      <c r="M2138" s="337">
        <f t="shared" si="169"/>
        <v>0</v>
      </c>
      <c r="N2138" s="337">
        <f t="shared" si="169"/>
        <v>0</v>
      </c>
      <c r="O2138" s="338">
        <f t="shared" si="169"/>
        <v>0</v>
      </c>
      <c r="P2138" s="336">
        <f>SUM(D2138:O2138)</f>
        <v>0</v>
      </c>
      <c r="Q2138" s="317"/>
      <c r="R2138" s="388"/>
      <c r="S2138" s="389"/>
      <c r="T2138" s="314"/>
    </row>
    <row r="2139" spans="2:20" ht="18.75" customHeight="1" x14ac:dyDescent="0.2">
      <c r="B2139" s="318"/>
      <c r="C2139" s="339" t="s">
        <v>150</v>
      </c>
      <c r="D2139" s="66"/>
      <c r="E2139" s="66"/>
      <c r="F2139" s="66"/>
      <c r="G2139" s="66"/>
      <c r="H2139" s="66"/>
      <c r="I2139" s="66"/>
      <c r="J2139" s="66"/>
      <c r="K2139" s="66"/>
      <c r="L2139" s="66"/>
      <c r="M2139" s="66"/>
      <c r="N2139" s="66"/>
      <c r="O2139" s="72"/>
      <c r="P2139" s="336">
        <f>SUM(D2139:O2139)</f>
        <v>0</v>
      </c>
      <c r="Q2139" s="317"/>
      <c r="R2139" s="388"/>
      <c r="S2139" s="389"/>
      <c r="T2139" s="314"/>
    </row>
    <row r="2140" spans="2:20" ht="18.75" customHeight="1" x14ac:dyDescent="0.2">
      <c r="B2140" s="318"/>
      <c r="C2140" s="339" t="s">
        <v>151</v>
      </c>
      <c r="D2140" s="66"/>
      <c r="E2140" s="66"/>
      <c r="F2140" s="66"/>
      <c r="G2140" s="66"/>
      <c r="H2140" s="66"/>
      <c r="I2140" s="66"/>
      <c r="J2140" s="66"/>
      <c r="K2140" s="66"/>
      <c r="L2140" s="66"/>
      <c r="M2140" s="66"/>
      <c r="N2140" s="66"/>
      <c r="O2140" s="72"/>
      <c r="P2140" s="336">
        <f>SUM(D2140:O2140)</f>
        <v>0</v>
      </c>
      <c r="Q2140" s="317"/>
      <c r="R2140" s="388"/>
      <c r="S2140" s="389"/>
      <c r="T2140" s="314"/>
    </row>
    <row r="2141" spans="2:20" ht="18.75" customHeight="1" x14ac:dyDescent="0.2">
      <c r="B2141" s="318"/>
      <c r="C2141" s="339" t="s">
        <v>152</v>
      </c>
      <c r="D2141" s="66"/>
      <c r="E2141" s="66"/>
      <c r="F2141" s="66"/>
      <c r="G2141" s="66"/>
      <c r="H2141" s="66"/>
      <c r="I2141" s="66"/>
      <c r="J2141" s="66"/>
      <c r="K2141" s="66"/>
      <c r="L2141" s="66"/>
      <c r="M2141" s="66"/>
      <c r="N2141" s="66"/>
      <c r="O2141" s="72"/>
      <c r="P2141" s="336">
        <f>SUM(D2141:O2141)</f>
        <v>0</v>
      </c>
      <c r="Q2141" s="317"/>
      <c r="R2141" s="388"/>
      <c r="S2141" s="389"/>
      <c r="T2141" s="314"/>
    </row>
    <row r="2142" spans="2:20" ht="18.75" customHeight="1" x14ac:dyDescent="0.2">
      <c r="B2142" s="318"/>
      <c r="C2142" s="339" t="s">
        <v>153</v>
      </c>
      <c r="D2142" s="66"/>
      <c r="E2142" s="66"/>
      <c r="F2142" s="66"/>
      <c r="G2142" s="66"/>
      <c r="H2142" s="66"/>
      <c r="I2142" s="66"/>
      <c r="J2142" s="66"/>
      <c r="K2142" s="66"/>
      <c r="L2142" s="66"/>
      <c r="M2142" s="66"/>
      <c r="N2142" s="66"/>
      <c r="O2142" s="72"/>
      <c r="P2142" s="336">
        <f>SUM(D2142:O2142)</f>
        <v>0</v>
      </c>
      <c r="Q2142" s="317"/>
      <c r="R2142" s="388"/>
      <c r="S2142" s="389"/>
      <c r="T2142" s="314"/>
    </row>
    <row r="2143" spans="2:20" ht="18.75" customHeight="1" x14ac:dyDescent="0.2">
      <c r="B2143" s="318"/>
      <c r="C2143" s="335" t="s">
        <v>154</v>
      </c>
      <c r="D2143" s="65"/>
      <c r="E2143" s="65"/>
      <c r="F2143" s="65"/>
      <c r="G2143" s="65"/>
      <c r="H2143" s="65"/>
      <c r="I2143" s="65"/>
      <c r="J2143" s="65"/>
      <c r="K2143" s="65"/>
      <c r="L2143" s="65"/>
      <c r="M2143" s="65"/>
      <c r="N2143" s="65"/>
      <c r="O2143" s="71"/>
      <c r="P2143" s="336">
        <f>SUM(D2143:O2143)</f>
        <v>0</v>
      </c>
      <c r="Q2143" s="317"/>
      <c r="R2143" s="388"/>
      <c r="S2143" s="389"/>
      <c r="T2143" s="314"/>
    </row>
    <row r="2144" spans="2:20" ht="18.75" customHeight="1" x14ac:dyDescent="0.2">
      <c r="B2144" s="318"/>
      <c r="C2144" s="97" t="s">
        <v>155</v>
      </c>
      <c r="D2144" s="65"/>
      <c r="E2144" s="65"/>
      <c r="F2144" s="65"/>
      <c r="G2144" s="65"/>
      <c r="H2144" s="65"/>
      <c r="I2144" s="65"/>
      <c r="J2144" s="65"/>
      <c r="K2144" s="65"/>
      <c r="L2144" s="65"/>
      <c r="M2144" s="65"/>
      <c r="N2144" s="65"/>
      <c r="O2144" s="71"/>
      <c r="P2144" s="336">
        <f>SUM(D2144:O2144)</f>
        <v>0</v>
      </c>
      <c r="Q2144" s="317"/>
      <c r="R2144" s="388"/>
      <c r="S2144" s="389"/>
      <c r="T2144" s="314"/>
    </row>
    <row r="2145" spans="2:24" ht="18.75" customHeight="1" x14ac:dyDescent="0.2">
      <c r="B2145" s="318"/>
      <c r="C2145" s="98" t="s">
        <v>156</v>
      </c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73"/>
      <c r="P2145" s="340">
        <f>SUM(D2145:O2145)</f>
        <v>0</v>
      </c>
      <c r="Q2145" s="317"/>
      <c r="R2145" s="388"/>
      <c r="S2145" s="389"/>
      <c r="T2145" s="314"/>
    </row>
    <row r="2146" spans="2:24" ht="18.75" customHeight="1" x14ac:dyDescent="0.2">
      <c r="B2146" s="318"/>
      <c r="C2146" s="341" t="s">
        <v>157</v>
      </c>
      <c r="D2146" s="342">
        <f t="shared" ref="D2146:O2146" si="170">SUBTOTAL(9,D2125:D2145)</f>
        <v>0</v>
      </c>
      <c r="E2146" s="342">
        <f t="shared" si="170"/>
        <v>0</v>
      </c>
      <c r="F2146" s="342">
        <f t="shared" si="170"/>
        <v>0</v>
      </c>
      <c r="G2146" s="342">
        <f t="shared" si="170"/>
        <v>0</v>
      </c>
      <c r="H2146" s="342">
        <f t="shared" si="170"/>
        <v>0</v>
      </c>
      <c r="I2146" s="342">
        <f t="shared" si="170"/>
        <v>0</v>
      </c>
      <c r="J2146" s="342">
        <f t="shared" si="170"/>
        <v>0</v>
      </c>
      <c r="K2146" s="342">
        <f t="shared" si="170"/>
        <v>0</v>
      </c>
      <c r="L2146" s="342">
        <f t="shared" si="170"/>
        <v>0</v>
      </c>
      <c r="M2146" s="342">
        <f t="shared" si="170"/>
        <v>0</v>
      </c>
      <c r="N2146" s="342">
        <f t="shared" si="170"/>
        <v>0</v>
      </c>
      <c r="O2146" s="343">
        <f t="shared" si="170"/>
        <v>0</v>
      </c>
      <c r="P2146" s="344">
        <f>SUM(D2146:O2146)</f>
        <v>0</v>
      </c>
      <c r="Q2146" s="317"/>
      <c r="R2146" s="150"/>
      <c r="S2146" s="151"/>
      <c r="T2146" s="314"/>
    </row>
    <row r="2147" spans="2:24" ht="6" customHeight="1" x14ac:dyDescent="0.2">
      <c r="B2147" s="318"/>
      <c r="C2147" s="317"/>
      <c r="D2147" s="317"/>
      <c r="E2147" s="317"/>
      <c r="F2147" s="317"/>
      <c r="G2147" s="317"/>
      <c r="H2147" s="317"/>
      <c r="I2147" s="317"/>
      <c r="J2147" s="317"/>
      <c r="K2147" s="317"/>
      <c r="L2147" s="317"/>
      <c r="M2147" s="317"/>
      <c r="N2147" s="317"/>
      <c r="O2147" s="317"/>
      <c r="P2147" s="317"/>
      <c r="Q2147" s="317"/>
      <c r="R2147" s="345"/>
      <c r="S2147" s="345"/>
      <c r="T2147" s="314"/>
    </row>
    <row r="2148" spans="2:24" ht="18.75" customHeight="1" x14ac:dyDescent="0.2">
      <c r="B2148" s="346"/>
      <c r="C2148" s="335" t="s">
        <v>158</v>
      </c>
      <c r="D2148" s="67"/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74"/>
      <c r="P2148" s="347">
        <f>SUM(D2148:O2148)</f>
        <v>0</v>
      </c>
      <c r="Q2148" s="317"/>
      <c r="R2148" s="388"/>
      <c r="S2148" s="389"/>
      <c r="T2148" s="314"/>
    </row>
    <row r="2149" spans="2:24" ht="18.75" customHeight="1" x14ac:dyDescent="0.2">
      <c r="B2149" s="346"/>
      <c r="C2149" s="335" t="s">
        <v>159</v>
      </c>
      <c r="D2149" s="67"/>
      <c r="E2149" s="67"/>
      <c r="F2149" s="67"/>
      <c r="G2149" s="67"/>
      <c r="H2149" s="67"/>
      <c r="I2149" s="67"/>
      <c r="J2149" s="67"/>
      <c r="K2149" s="67"/>
      <c r="L2149" s="67"/>
      <c r="M2149" s="67"/>
      <c r="N2149" s="69"/>
      <c r="O2149" s="75"/>
      <c r="P2149" s="348">
        <f>SUM(D2149:O2149)</f>
        <v>0</v>
      </c>
      <c r="Q2149" s="317"/>
      <c r="R2149" s="388"/>
      <c r="S2149" s="389"/>
      <c r="T2149" s="314"/>
    </row>
    <row r="2150" spans="2:24" s="334" customFormat="1" ht="18.75" customHeight="1" x14ac:dyDescent="0.2">
      <c r="B2150" s="328"/>
      <c r="C2150" s="317"/>
      <c r="D2150" s="317"/>
      <c r="E2150" s="317"/>
      <c r="F2150" s="317"/>
      <c r="G2150" s="317"/>
      <c r="H2150" s="317"/>
      <c r="I2150" s="317"/>
      <c r="J2150" s="317"/>
      <c r="K2150" s="317"/>
      <c r="L2150" s="317"/>
      <c r="M2150" s="317"/>
      <c r="N2150" s="349" t="s">
        <v>160</v>
      </c>
      <c r="O2150" s="349"/>
      <c r="P2150" s="350">
        <f>ROUND(IF(P2148*P2149=0,0,P2146/P2148*P2149),2)</f>
        <v>0</v>
      </c>
      <c r="Q2150" s="330"/>
      <c r="R2150" s="388"/>
      <c r="S2150" s="389"/>
      <c r="T2150" s="333"/>
    </row>
    <row r="2151" spans="2:24" ht="30" customHeight="1" x14ac:dyDescent="0.2">
      <c r="B2151" s="314"/>
      <c r="C2151" s="317"/>
      <c r="D2151" s="317"/>
      <c r="E2151" s="317"/>
      <c r="F2151" s="317"/>
      <c r="G2151" s="317"/>
      <c r="H2151" s="317"/>
      <c r="I2151" s="317"/>
      <c r="J2151" s="317"/>
      <c r="K2151" s="317"/>
      <c r="L2151" s="317"/>
      <c r="M2151" s="317"/>
      <c r="N2151" s="317"/>
      <c r="O2151" s="317"/>
      <c r="P2151" s="317"/>
      <c r="Q2151" s="317"/>
      <c r="R2151" s="317"/>
      <c r="S2151" s="317"/>
      <c r="T2151" s="314"/>
    </row>
    <row r="2152" spans="2:24" ht="18.75" customHeight="1" x14ac:dyDescent="0.2">
      <c r="B2152" s="318"/>
      <c r="C2152" s="319" t="s">
        <v>124</v>
      </c>
      <c r="D2152" s="382"/>
      <c r="E2152" s="383"/>
      <c r="F2152" s="383"/>
      <c r="G2152" s="383"/>
      <c r="H2152" s="383"/>
      <c r="I2152" s="384"/>
      <c r="J2152" s="317"/>
      <c r="K2152" s="317"/>
      <c r="L2152" s="320"/>
      <c r="M2152" s="317"/>
      <c r="N2152" s="317"/>
      <c r="O2152" s="317"/>
      <c r="P2152" s="321"/>
      <c r="Q2152" s="317"/>
      <c r="R2152" s="321"/>
      <c r="S2152" s="321"/>
      <c r="T2152" s="314"/>
    </row>
    <row r="2153" spans="2:24" ht="18.75" customHeight="1" x14ac:dyDescent="0.2">
      <c r="B2153" s="318"/>
      <c r="C2153" s="322" t="s">
        <v>125</v>
      </c>
      <c r="D2153" s="382"/>
      <c r="E2153" s="383"/>
      <c r="F2153" s="383"/>
      <c r="G2153" s="383"/>
      <c r="H2153" s="383"/>
      <c r="I2153" s="384"/>
      <c r="J2153" s="317"/>
      <c r="K2153" s="320"/>
      <c r="L2153" s="317"/>
      <c r="M2153" s="317"/>
      <c r="N2153" s="317"/>
      <c r="O2153" s="317"/>
      <c r="P2153" s="321"/>
      <c r="Q2153" s="317"/>
      <c r="R2153" s="321"/>
      <c r="S2153" s="321"/>
      <c r="T2153" s="314"/>
    </row>
    <row r="2154" spans="2:24" ht="18.75" customHeight="1" x14ac:dyDescent="0.2">
      <c r="B2154" s="318"/>
      <c r="C2154" s="322" t="s">
        <v>7</v>
      </c>
      <c r="D2154" s="382"/>
      <c r="E2154" s="383"/>
      <c r="F2154" s="383"/>
      <c r="G2154" s="383"/>
      <c r="H2154" s="383"/>
      <c r="I2154" s="384"/>
      <c r="J2154" s="317"/>
      <c r="K2154" s="317"/>
      <c r="L2154" s="320"/>
      <c r="M2154" s="317"/>
      <c r="N2154" s="317"/>
      <c r="O2154" s="317"/>
      <c r="P2154" s="321"/>
      <c r="Q2154" s="317"/>
      <c r="R2154" s="323" t="s">
        <v>126</v>
      </c>
      <c r="S2154" s="324"/>
      <c r="T2154" s="314"/>
    </row>
    <row r="2155" spans="2:24" ht="18.75" customHeight="1" x14ac:dyDescent="0.2">
      <c r="B2155" s="318"/>
      <c r="C2155" s="322" t="s">
        <v>127</v>
      </c>
      <c r="D2155" s="382"/>
      <c r="E2155" s="383"/>
      <c r="F2155" s="383"/>
      <c r="G2155" s="383"/>
      <c r="H2155" s="383"/>
      <c r="I2155" s="384"/>
      <c r="J2155" s="317"/>
      <c r="K2155" s="317"/>
      <c r="L2155" s="320"/>
      <c r="M2155" s="317"/>
      <c r="N2155" s="317"/>
      <c r="O2155" s="317"/>
      <c r="P2155" s="321"/>
      <c r="Q2155" s="317"/>
      <c r="R2155" s="325" t="s">
        <v>130</v>
      </c>
      <c r="S2155" s="63"/>
      <c r="T2155" s="314"/>
    </row>
    <row r="2156" spans="2:24" ht="18.75" customHeight="1" x14ac:dyDescent="0.2">
      <c r="B2156" s="318"/>
      <c r="C2156" s="322" t="s">
        <v>131</v>
      </c>
      <c r="D2156" s="382"/>
      <c r="E2156" s="383"/>
      <c r="F2156" s="383"/>
      <c r="G2156" s="383"/>
      <c r="H2156" s="383"/>
      <c r="I2156" s="384"/>
      <c r="J2156" s="317"/>
      <c r="K2156" s="317"/>
      <c r="L2156" s="320"/>
      <c r="M2156" s="317"/>
      <c r="N2156" s="317"/>
      <c r="O2156" s="317"/>
      <c r="P2156" s="321"/>
      <c r="Q2156" s="317"/>
      <c r="R2156" s="325" t="s">
        <v>132</v>
      </c>
      <c r="S2156" s="63"/>
      <c r="T2156" s="314"/>
    </row>
    <row r="2157" spans="2:24" ht="18.75" customHeight="1" x14ac:dyDescent="0.2">
      <c r="B2157" s="318"/>
      <c r="C2157" s="322" t="s">
        <v>122</v>
      </c>
      <c r="D2157" s="385"/>
      <c r="E2157" s="386"/>
      <c r="F2157" s="386"/>
      <c r="G2157" s="386"/>
      <c r="H2157" s="386"/>
      <c r="I2157" s="387"/>
      <c r="J2157" s="317"/>
      <c r="K2157" s="320"/>
      <c r="L2157" s="317"/>
      <c r="M2157" s="317"/>
      <c r="N2157" s="317"/>
      <c r="O2157" s="317"/>
      <c r="P2157" s="321"/>
      <c r="Q2157" s="317"/>
      <c r="R2157" s="326" t="s">
        <v>133</v>
      </c>
      <c r="S2157" s="63"/>
      <c r="T2157" s="314"/>
    </row>
    <row r="2158" spans="2:24" ht="18.75" customHeight="1" x14ac:dyDescent="0.2">
      <c r="B2158" s="327"/>
      <c r="C2158" s="322" t="s">
        <v>134</v>
      </c>
      <c r="D2158" s="379"/>
      <c r="E2158" s="380"/>
      <c r="F2158" s="380"/>
      <c r="G2158" s="380"/>
      <c r="H2158" s="380"/>
      <c r="I2158" s="381"/>
      <c r="J2158" s="317"/>
      <c r="K2158" s="320"/>
      <c r="L2158" s="317"/>
      <c r="M2158" s="317"/>
      <c r="N2158" s="317"/>
      <c r="O2158" s="317"/>
      <c r="P2158" s="321"/>
      <c r="Q2158" s="317"/>
      <c r="R2158" s="321"/>
      <c r="S2158" s="321"/>
      <c r="T2158" s="314"/>
    </row>
    <row r="2159" spans="2:24" ht="12" customHeight="1" x14ac:dyDescent="0.2">
      <c r="B2159" s="318"/>
      <c r="C2159" s="317"/>
      <c r="D2159" s="317"/>
      <c r="E2159" s="317"/>
      <c r="F2159" s="317"/>
      <c r="G2159" s="317"/>
      <c r="H2159" s="317"/>
      <c r="I2159" s="317"/>
      <c r="J2159" s="317"/>
      <c r="K2159" s="317"/>
      <c r="L2159" s="317"/>
      <c r="M2159" s="317"/>
      <c r="N2159" s="317"/>
      <c r="O2159" s="317"/>
      <c r="P2159" s="317"/>
      <c r="Q2159" s="317"/>
      <c r="R2159" s="317"/>
      <c r="S2159" s="317"/>
      <c r="T2159" s="314"/>
    </row>
    <row r="2160" spans="2:24" s="334" customFormat="1" ht="18.75" customHeight="1" x14ac:dyDescent="0.2">
      <c r="B2160" s="328"/>
      <c r="C2160" s="322" t="s">
        <v>128</v>
      </c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70"/>
      <c r="P2160" s="329" t="s">
        <v>129</v>
      </c>
      <c r="Q2160" s="330"/>
      <c r="R2160" s="331" t="s">
        <v>135</v>
      </c>
      <c r="S2160" s="332"/>
      <c r="T2160" s="333"/>
      <c r="V2160" s="315"/>
      <c r="W2160" s="315"/>
      <c r="X2160" s="315"/>
    </row>
    <row r="2161" spans="2:20" ht="6" customHeight="1" x14ac:dyDescent="0.2">
      <c r="B2161" s="318"/>
      <c r="C2161" s="317"/>
      <c r="D2161" s="317"/>
      <c r="E2161" s="317"/>
      <c r="F2161" s="317"/>
      <c r="G2161" s="317"/>
      <c r="H2161" s="317"/>
      <c r="I2161" s="317"/>
      <c r="J2161" s="317"/>
      <c r="K2161" s="317"/>
      <c r="L2161" s="317"/>
      <c r="M2161" s="317"/>
      <c r="N2161" s="317"/>
      <c r="O2161" s="317"/>
      <c r="P2161" s="317"/>
      <c r="Q2161" s="317"/>
      <c r="R2161" s="317"/>
      <c r="S2161" s="317"/>
      <c r="T2161" s="314"/>
    </row>
    <row r="2162" spans="2:20" ht="18.75" customHeight="1" x14ac:dyDescent="0.2">
      <c r="B2162" s="318"/>
      <c r="C2162" s="335" t="s">
        <v>136</v>
      </c>
      <c r="D2162" s="65"/>
      <c r="E2162" s="65"/>
      <c r="F2162" s="65"/>
      <c r="G2162" s="65"/>
      <c r="H2162" s="65"/>
      <c r="I2162" s="65"/>
      <c r="J2162" s="65"/>
      <c r="K2162" s="65"/>
      <c r="L2162" s="65"/>
      <c r="M2162" s="65"/>
      <c r="N2162" s="65"/>
      <c r="O2162" s="71"/>
      <c r="P2162" s="336">
        <f>SUM(D2162:O2162)</f>
        <v>0</v>
      </c>
      <c r="Q2162" s="317"/>
      <c r="R2162" s="388"/>
      <c r="S2162" s="389"/>
      <c r="T2162" s="314"/>
    </row>
    <row r="2163" spans="2:20" ht="18.75" customHeight="1" x14ac:dyDescent="0.2">
      <c r="B2163" s="318"/>
      <c r="C2163" s="335" t="s">
        <v>137</v>
      </c>
      <c r="D2163" s="110"/>
      <c r="E2163" s="110"/>
      <c r="F2163" s="110"/>
      <c r="G2163" s="110"/>
      <c r="H2163" s="110"/>
      <c r="I2163" s="110"/>
      <c r="J2163" s="110"/>
      <c r="K2163" s="110"/>
      <c r="L2163" s="110"/>
      <c r="M2163" s="110"/>
      <c r="N2163" s="110"/>
      <c r="O2163" s="111"/>
      <c r="P2163" s="336">
        <f>SUM(D2163:O2163)</f>
        <v>0</v>
      </c>
      <c r="Q2163" s="317"/>
      <c r="R2163" s="388"/>
      <c r="S2163" s="389"/>
      <c r="T2163" s="314"/>
    </row>
    <row r="2164" spans="2:20" ht="18.75" customHeight="1" x14ac:dyDescent="0.2">
      <c r="B2164" s="318"/>
      <c r="C2164" s="131" t="s">
        <v>138</v>
      </c>
      <c r="D2164" s="65"/>
      <c r="E2164" s="65"/>
      <c r="F2164" s="65"/>
      <c r="G2164" s="65"/>
      <c r="H2164" s="65"/>
      <c r="I2164" s="65"/>
      <c r="J2164" s="65"/>
      <c r="K2164" s="65"/>
      <c r="L2164" s="65"/>
      <c r="M2164" s="65"/>
      <c r="N2164" s="65"/>
      <c r="O2164" s="71"/>
      <c r="P2164" s="336">
        <f>SUM(D2164:O2164)</f>
        <v>0</v>
      </c>
      <c r="Q2164" s="317"/>
      <c r="R2164" s="388"/>
      <c r="S2164" s="389"/>
      <c r="T2164" s="314"/>
    </row>
    <row r="2165" spans="2:20" ht="18.75" customHeight="1" x14ac:dyDescent="0.2">
      <c r="B2165" s="318"/>
      <c r="C2165" s="92" t="s">
        <v>139</v>
      </c>
      <c r="D2165" s="65"/>
      <c r="E2165" s="65"/>
      <c r="F2165" s="65"/>
      <c r="G2165" s="65"/>
      <c r="H2165" s="65"/>
      <c r="I2165" s="65"/>
      <c r="J2165" s="65"/>
      <c r="K2165" s="65"/>
      <c r="L2165" s="65"/>
      <c r="M2165" s="65"/>
      <c r="N2165" s="65"/>
      <c r="O2165" s="71"/>
      <c r="P2165" s="336">
        <f>SUM(D2165:O2165)</f>
        <v>0</v>
      </c>
      <c r="Q2165" s="317"/>
      <c r="R2165" s="388"/>
      <c r="S2165" s="389"/>
      <c r="T2165" s="314"/>
    </row>
    <row r="2166" spans="2:20" ht="18.75" customHeight="1" x14ac:dyDescent="0.2">
      <c r="B2166" s="318"/>
      <c r="C2166" s="92" t="s">
        <v>140</v>
      </c>
      <c r="D2166" s="65"/>
      <c r="E2166" s="65"/>
      <c r="F2166" s="65"/>
      <c r="G2166" s="65"/>
      <c r="H2166" s="65"/>
      <c r="I2166" s="65"/>
      <c r="J2166" s="65"/>
      <c r="K2166" s="65"/>
      <c r="L2166" s="65"/>
      <c r="M2166" s="65"/>
      <c r="N2166" s="65"/>
      <c r="O2166" s="71"/>
      <c r="P2166" s="336">
        <f>SUM(D2166:O2166)</f>
        <v>0</v>
      </c>
      <c r="Q2166" s="317"/>
      <c r="R2166" s="388"/>
      <c r="S2166" s="389"/>
      <c r="T2166" s="314"/>
    </row>
    <row r="2167" spans="2:20" ht="18.75" customHeight="1" x14ac:dyDescent="0.2">
      <c r="B2167" s="318"/>
      <c r="C2167" s="92" t="s">
        <v>141</v>
      </c>
      <c r="D2167" s="65"/>
      <c r="E2167" s="65"/>
      <c r="F2167" s="65"/>
      <c r="G2167" s="65"/>
      <c r="H2167" s="65"/>
      <c r="I2167" s="65"/>
      <c r="J2167" s="65"/>
      <c r="K2167" s="65"/>
      <c r="L2167" s="65"/>
      <c r="M2167" s="65"/>
      <c r="N2167" s="65"/>
      <c r="O2167" s="71"/>
      <c r="P2167" s="336">
        <f>SUM(D2167:O2167)</f>
        <v>0</v>
      </c>
      <c r="Q2167" s="317"/>
      <c r="R2167" s="388"/>
      <c r="S2167" s="389"/>
      <c r="T2167" s="314"/>
    </row>
    <row r="2168" spans="2:20" ht="18.75" customHeight="1" x14ac:dyDescent="0.2">
      <c r="B2168" s="318"/>
      <c r="C2168" s="92" t="s">
        <v>142</v>
      </c>
      <c r="D2168" s="65"/>
      <c r="E2168" s="65"/>
      <c r="F2168" s="65"/>
      <c r="G2168" s="65"/>
      <c r="H2168" s="65"/>
      <c r="I2168" s="65"/>
      <c r="J2168" s="65"/>
      <c r="K2168" s="65"/>
      <c r="L2168" s="65"/>
      <c r="M2168" s="65"/>
      <c r="N2168" s="65"/>
      <c r="O2168" s="71"/>
      <c r="P2168" s="336">
        <f>SUM(D2168:O2168)</f>
        <v>0</v>
      </c>
      <c r="Q2168" s="317"/>
      <c r="R2168" s="388"/>
      <c r="S2168" s="389"/>
      <c r="T2168" s="314"/>
    </row>
    <row r="2169" spans="2:20" ht="18.75" customHeight="1" x14ac:dyDescent="0.2">
      <c r="B2169" s="318"/>
      <c r="C2169" s="92" t="s">
        <v>143</v>
      </c>
      <c r="D2169" s="65"/>
      <c r="E2169" s="65"/>
      <c r="F2169" s="65"/>
      <c r="G2169" s="65"/>
      <c r="H2169" s="65"/>
      <c r="I2169" s="65"/>
      <c r="J2169" s="65"/>
      <c r="K2169" s="65"/>
      <c r="L2169" s="65"/>
      <c r="M2169" s="65"/>
      <c r="N2169" s="65"/>
      <c r="O2169" s="71"/>
      <c r="P2169" s="336">
        <f>SUM(D2169:O2169)</f>
        <v>0</v>
      </c>
      <c r="Q2169" s="317"/>
      <c r="R2169" s="388"/>
      <c r="S2169" s="389"/>
      <c r="T2169" s="314"/>
    </row>
    <row r="2170" spans="2:20" ht="18.75" customHeight="1" x14ac:dyDescent="0.2">
      <c r="B2170" s="318"/>
      <c r="C2170" s="92" t="s">
        <v>144</v>
      </c>
      <c r="D2170" s="65"/>
      <c r="E2170" s="65"/>
      <c r="F2170" s="65"/>
      <c r="G2170" s="65"/>
      <c r="H2170" s="65"/>
      <c r="I2170" s="65"/>
      <c r="J2170" s="65"/>
      <c r="K2170" s="65"/>
      <c r="L2170" s="65"/>
      <c r="M2170" s="65"/>
      <c r="N2170" s="65"/>
      <c r="O2170" s="71"/>
      <c r="P2170" s="336">
        <f>SUM(D2170:O2170)</f>
        <v>0</v>
      </c>
      <c r="Q2170" s="317"/>
      <c r="R2170" s="388"/>
      <c r="S2170" s="389"/>
      <c r="T2170" s="314"/>
    </row>
    <row r="2171" spans="2:20" ht="18.75" customHeight="1" x14ac:dyDescent="0.2">
      <c r="B2171" s="318"/>
      <c r="C2171" s="92" t="s">
        <v>145</v>
      </c>
      <c r="D2171" s="65"/>
      <c r="E2171" s="65"/>
      <c r="F2171" s="65"/>
      <c r="G2171" s="65"/>
      <c r="H2171" s="65"/>
      <c r="I2171" s="65"/>
      <c r="J2171" s="65"/>
      <c r="K2171" s="65"/>
      <c r="L2171" s="65"/>
      <c r="M2171" s="65"/>
      <c r="N2171" s="65"/>
      <c r="O2171" s="71"/>
      <c r="P2171" s="336">
        <f>SUM(D2171:O2171)</f>
        <v>0</v>
      </c>
      <c r="Q2171" s="317"/>
      <c r="R2171" s="388"/>
      <c r="S2171" s="389"/>
      <c r="T2171" s="314"/>
    </row>
    <row r="2172" spans="2:20" ht="18.75" customHeight="1" x14ac:dyDescent="0.2">
      <c r="B2172" s="318"/>
      <c r="C2172" s="322" t="s">
        <v>146</v>
      </c>
      <c r="D2172" s="337">
        <f t="shared" ref="D2172:O2172" si="171">SUBTOTAL(9,D2162:D2171)</f>
        <v>0</v>
      </c>
      <c r="E2172" s="337">
        <f t="shared" si="171"/>
        <v>0</v>
      </c>
      <c r="F2172" s="337">
        <f t="shared" si="171"/>
        <v>0</v>
      </c>
      <c r="G2172" s="337">
        <f t="shared" si="171"/>
        <v>0</v>
      </c>
      <c r="H2172" s="337">
        <f t="shared" si="171"/>
        <v>0</v>
      </c>
      <c r="I2172" s="337">
        <f t="shared" si="171"/>
        <v>0</v>
      </c>
      <c r="J2172" s="337">
        <f t="shared" si="171"/>
        <v>0</v>
      </c>
      <c r="K2172" s="337">
        <f t="shared" si="171"/>
        <v>0</v>
      </c>
      <c r="L2172" s="337">
        <f t="shared" si="171"/>
        <v>0</v>
      </c>
      <c r="M2172" s="337">
        <f t="shared" si="171"/>
        <v>0</v>
      </c>
      <c r="N2172" s="337">
        <f t="shared" si="171"/>
        <v>0</v>
      </c>
      <c r="O2172" s="338">
        <f t="shared" si="171"/>
        <v>0</v>
      </c>
      <c r="P2172" s="336">
        <f>SUM(D2172:O2172)</f>
        <v>0</v>
      </c>
      <c r="Q2172" s="317"/>
      <c r="R2172" s="388"/>
      <c r="S2172" s="389"/>
      <c r="T2172" s="314"/>
    </row>
    <row r="2173" spans="2:20" ht="18.75" customHeight="1" x14ac:dyDescent="0.2">
      <c r="B2173" s="318"/>
      <c r="C2173" s="339" t="s">
        <v>147</v>
      </c>
      <c r="D2173" s="66"/>
      <c r="E2173" s="66"/>
      <c r="F2173" s="66"/>
      <c r="G2173" s="66"/>
      <c r="H2173" s="66"/>
      <c r="I2173" s="66"/>
      <c r="J2173" s="66"/>
      <c r="K2173" s="66"/>
      <c r="L2173" s="66"/>
      <c r="M2173" s="66"/>
      <c r="N2173" s="66"/>
      <c r="O2173" s="72"/>
      <c r="P2173" s="336">
        <f>SUM(D2173:O2173)</f>
        <v>0</v>
      </c>
      <c r="Q2173" s="317"/>
      <c r="R2173" s="388"/>
      <c r="S2173" s="389"/>
      <c r="T2173" s="314"/>
    </row>
    <row r="2174" spans="2:20" ht="18.75" customHeight="1" x14ac:dyDescent="0.2">
      <c r="B2174" s="318"/>
      <c r="C2174" s="339" t="s">
        <v>148</v>
      </c>
      <c r="D2174" s="66"/>
      <c r="E2174" s="66"/>
      <c r="F2174" s="66"/>
      <c r="G2174" s="66"/>
      <c r="H2174" s="66"/>
      <c r="I2174" s="66"/>
      <c r="J2174" s="66"/>
      <c r="K2174" s="66"/>
      <c r="L2174" s="66"/>
      <c r="M2174" s="66"/>
      <c r="N2174" s="66"/>
      <c r="O2174" s="72"/>
      <c r="P2174" s="336">
        <f>SUM(D2174:O2174)</f>
        <v>0</v>
      </c>
      <c r="Q2174" s="317"/>
      <c r="R2174" s="388"/>
      <c r="S2174" s="389"/>
      <c r="T2174" s="314"/>
    </row>
    <row r="2175" spans="2:20" ht="18.75" customHeight="1" x14ac:dyDescent="0.2">
      <c r="B2175" s="318"/>
      <c r="C2175" s="322" t="s">
        <v>149</v>
      </c>
      <c r="D2175" s="337">
        <f t="shared" ref="D2175:O2175" si="172">SUBTOTAL(9,D2173:D2174)</f>
        <v>0</v>
      </c>
      <c r="E2175" s="337">
        <f t="shared" si="172"/>
        <v>0</v>
      </c>
      <c r="F2175" s="337">
        <f t="shared" si="172"/>
        <v>0</v>
      </c>
      <c r="G2175" s="337">
        <f t="shared" si="172"/>
        <v>0</v>
      </c>
      <c r="H2175" s="337">
        <f t="shared" si="172"/>
        <v>0</v>
      </c>
      <c r="I2175" s="337">
        <f t="shared" si="172"/>
        <v>0</v>
      </c>
      <c r="J2175" s="337">
        <f t="shared" si="172"/>
        <v>0</v>
      </c>
      <c r="K2175" s="337">
        <f t="shared" si="172"/>
        <v>0</v>
      </c>
      <c r="L2175" s="337">
        <f t="shared" si="172"/>
        <v>0</v>
      </c>
      <c r="M2175" s="337">
        <f t="shared" si="172"/>
        <v>0</v>
      </c>
      <c r="N2175" s="337">
        <f t="shared" si="172"/>
        <v>0</v>
      </c>
      <c r="O2175" s="338">
        <f t="shared" si="172"/>
        <v>0</v>
      </c>
      <c r="P2175" s="336">
        <f>SUM(D2175:O2175)</f>
        <v>0</v>
      </c>
      <c r="Q2175" s="317"/>
      <c r="R2175" s="388"/>
      <c r="S2175" s="389"/>
      <c r="T2175" s="314"/>
    </row>
    <row r="2176" spans="2:20" ht="18.75" customHeight="1" x14ac:dyDescent="0.2">
      <c r="B2176" s="318"/>
      <c r="C2176" s="339" t="s">
        <v>150</v>
      </c>
      <c r="D2176" s="66"/>
      <c r="E2176" s="66"/>
      <c r="F2176" s="66"/>
      <c r="G2176" s="66"/>
      <c r="H2176" s="66"/>
      <c r="I2176" s="66"/>
      <c r="J2176" s="66"/>
      <c r="K2176" s="66"/>
      <c r="L2176" s="66"/>
      <c r="M2176" s="66"/>
      <c r="N2176" s="66"/>
      <c r="O2176" s="72"/>
      <c r="P2176" s="336">
        <f>SUM(D2176:O2176)</f>
        <v>0</v>
      </c>
      <c r="Q2176" s="317"/>
      <c r="R2176" s="388"/>
      <c r="S2176" s="389"/>
      <c r="T2176" s="314"/>
    </row>
    <row r="2177" spans="2:20" ht="18.75" customHeight="1" x14ac:dyDescent="0.2">
      <c r="B2177" s="318"/>
      <c r="C2177" s="339" t="s">
        <v>151</v>
      </c>
      <c r="D2177" s="66"/>
      <c r="E2177" s="66"/>
      <c r="F2177" s="66"/>
      <c r="G2177" s="66"/>
      <c r="H2177" s="66"/>
      <c r="I2177" s="66"/>
      <c r="J2177" s="66"/>
      <c r="K2177" s="66"/>
      <c r="L2177" s="66"/>
      <c r="M2177" s="66"/>
      <c r="N2177" s="66"/>
      <c r="O2177" s="72"/>
      <c r="P2177" s="336">
        <f>SUM(D2177:O2177)</f>
        <v>0</v>
      </c>
      <c r="Q2177" s="317"/>
      <c r="R2177" s="388"/>
      <c r="S2177" s="389"/>
      <c r="T2177" s="314"/>
    </row>
    <row r="2178" spans="2:20" ht="18.75" customHeight="1" x14ac:dyDescent="0.2">
      <c r="B2178" s="318"/>
      <c r="C2178" s="339" t="s">
        <v>152</v>
      </c>
      <c r="D2178" s="66"/>
      <c r="E2178" s="66"/>
      <c r="F2178" s="66"/>
      <c r="G2178" s="66"/>
      <c r="H2178" s="66"/>
      <c r="I2178" s="66"/>
      <c r="J2178" s="66"/>
      <c r="K2178" s="66"/>
      <c r="L2178" s="66"/>
      <c r="M2178" s="66"/>
      <c r="N2178" s="66"/>
      <c r="O2178" s="72"/>
      <c r="P2178" s="336">
        <f>SUM(D2178:O2178)</f>
        <v>0</v>
      </c>
      <c r="Q2178" s="317"/>
      <c r="R2178" s="388"/>
      <c r="S2178" s="389"/>
      <c r="T2178" s="314"/>
    </row>
    <row r="2179" spans="2:20" ht="18.75" customHeight="1" x14ac:dyDescent="0.2">
      <c r="B2179" s="318"/>
      <c r="C2179" s="339" t="s">
        <v>153</v>
      </c>
      <c r="D2179" s="66"/>
      <c r="E2179" s="66"/>
      <c r="F2179" s="66"/>
      <c r="G2179" s="66"/>
      <c r="H2179" s="66"/>
      <c r="I2179" s="66"/>
      <c r="J2179" s="66"/>
      <c r="K2179" s="66"/>
      <c r="L2179" s="66"/>
      <c r="M2179" s="66"/>
      <c r="N2179" s="66"/>
      <c r="O2179" s="72"/>
      <c r="P2179" s="336">
        <f>SUM(D2179:O2179)</f>
        <v>0</v>
      </c>
      <c r="Q2179" s="317"/>
      <c r="R2179" s="388"/>
      <c r="S2179" s="389"/>
      <c r="T2179" s="314"/>
    </row>
    <row r="2180" spans="2:20" ht="18.75" customHeight="1" x14ac:dyDescent="0.2">
      <c r="B2180" s="318"/>
      <c r="C2180" s="335" t="s">
        <v>154</v>
      </c>
      <c r="D2180" s="65"/>
      <c r="E2180" s="65"/>
      <c r="F2180" s="65"/>
      <c r="G2180" s="65"/>
      <c r="H2180" s="65"/>
      <c r="I2180" s="65"/>
      <c r="J2180" s="65"/>
      <c r="K2180" s="65"/>
      <c r="L2180" s="65"/>
      <c r="M2180" s="65"/>
      <c r="N2180" s="65"/>
      <c r="O2180" s="71"/>
      <c r="P2180" s="336">
        <f>SUM(D2180:O2180)</f>
        <v>0</v>
      </c>
      <c r="Q2180" s="317"/>
      <c r="R2180" s="388"/>
      <c r="S2180" s="389"/>
      <c r="T2180" s="314"/>
    </row>
    <row r="2181" spans="2:20" ht="18.75" customHeight="1" x14ac:dyDescent="0.2">
      <c r="B2181" s="318"/>
      <c r="C2181" s="97" t="s">
        <v>155</v>
      </c>
      <c r="D2181" s="65"/>
      <c r="E2181" s="65"/>
      <c r="F2181" s="65"/>
      <c r="G2181" s="65"/>
      <c r="H2181" s="65"/>
      <c r="I2181" s="65"/>
      <c r="J2181" s="65"/>
      <c r="K2181" s="65"/>
      <c r="L2181" s="65"/>
      <c r="M2181" s="65"/>
      <c r="N2181" s="65"/>
      <c r="O2181" s="71"/>
      <c r="P2181" s="336">
        <f>SUM(D2181:O2181)</f>
        <v>0</v>
      </c>
      <c r="Q2181" s="317"/>
      <c r="R2181" s="388"/>
      <c r="S2181" s="389"/>
      <c r="T2181" s="314"/>
    </row>
    <row r="2182" spans="2:20" ht="18.75" customHeight="1" x14ac:dyDescent="0.2">
      <c r="B2182" s="318"/>
      <c r="C2182" s="98" t="s">
        <v>156</v>
      </c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73"/>
      <c r="P2182" s="340">
        <f>SUM(D2182:O2182)</f>
        <v>0</v>
      </c>
      <c r="Q2182" s="317"/>
      <c r="R2182" s="388"/>
      <c r="S2182" s="389"/>
      <c r="T2182" s="314"/>
    </row>
    <row r="2183" spans="2:20" ht="18.75" customHeight="1" x14ac:dyDescent="0.2">
      <c r="B2183" s="318"/>
      <c r="C2183" s="341" t="s">
        <v>157</v>
      </c>
      <c r="D2183" s="342">
        <f t="shared" ref="D2183:O2183" si="173">SUBTOTAL(9,D2162:D2182)</f>
        <v>0</v>
      </c>
      <c r="E2183" s="342">
        <f t="shared" si="173"/>
        <v>0</v>
      </c>
      <c r="F2183" s="342">
        <f t="shared" si="173"/>
        <v>0</v>
      </c>
      <c r="G2183" s="342">
        <f t="shared" si="173"/>
        <v>0</v>
      </c>
      <c r="H2183" s="342">
        <f t="shared" si="173"/>
        <v>0</v>
      </c>
      <c r="I2183" s="342">
        <f t="shared" si="173"/>
        <v>0</v>
      </c>
      <c r="J2183" s="342">
        <f t="shared" si="173"/>
        <v>0</v>
      </c>
      <c r="K2183" s="342">
        <f t="shared" si="173"/>
        <v>0</v>
      </c>
      <c r="L2183" s="342">
        <f t="shared" si="173"/>
        <v>0</v>
      </c>
      <c r="M2183" s="342">
        <f t="shared" si="173"/>
        <v>0</v>
      </c>
      <c r="N2183" s="342">
        <f t="shared" si="173"/>
        <v>0</v>
      </c>
      <c r="O2183" s="343">
        <f t="shared" si="173"/>
        <v>0</v>
      </c>
      <c r="P2183" s="344">
        <f>SUM(D2183:O2183)</f>
        <v>0</v>
      </c>
      <c r="Q2183" s="317"/>
      <c r="R2183" s="150"/>
      <c r="S2183" s="151"/>
      <c r="T2183" s="314"/>
    </row>
    <row r="2184" spans="2:20" ht="6" customHeight="1" x14ac:dyDescent="0.2">
      <c r="B2184" s="318"/>
      <c r="C2184" s="317"/>
      <c r="D2184" s="317"/>
      <c r="E2184" s="317"/>
      <c r="F2184" s="317"/>
      <c r="G2184" s="317"/>
      <c r="H2184" s="317"/>
      <c r="I2184" s="317"/>
      <c r="J2184" s="317"/>
      <c r="K2184" s="317"/>
      <c r="L2184" s="317"/>
      <c r="M2184" s="317"/>
      <c r="N2184" s="317"/>
      <c r="O2184" s="317"/>
      <c r="P2184" s="317"/>
      <c r="Q2184" s="317"/>
      <c r="R2184" s="345"/>
      <c r="S2184" s="345"/>
      <c r="T2184" s="314"/>
    </row>
    <row r="2185" spans="2:20" ht="18.75" customHeight="1" x14ac:dyDescent="0.2">
      <c r="B2185" s="346"/>
      <c r="C2185" s="335" t="s">
        <v>158</v>
      </c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74"/>
      <c r="P2185" s="347">
        <f>SUM(D2185:O2185)</f>
        <v>0</v>
      </c>
      <c r="Q2185" s="317"/>
      <c r="R2185" s="388"/>
      <c r="S2185" s="389"/>
      <c r="T2185" s="314"/>
    </row>
    <row r="2186" spans="2:20" ht="18.75" customHeight="1" x14ac:dyDescent="0.2">
      <c r="B2186" s="346"/>
      <c r="C2186" s="335" t="s">
        <v>159</v>
      </c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9"/>
      <c r="O2186" s="75"/>
      <c r="P2186" s="348">
        <f>SUM(D2186:O2186)</f>
        <v>0</v>
      </c>
      <c r="Q2186" s="317"/>
      <c r="R2186" s="388"/>
      <c r="S2186" s="389"/>
      <c r="T2186" s="314"/>
    </row>
    <row r="2187" spans="2:20" s="334" customFormat="1" ht="18.75" customHeight="1" x14ac:dyDescent="0.2">
      <c r="B2187" s="328"/>
      <c r="C2187" s="317"/>
      <c r="D2187" s="317"/>
      <c r="E2187" s="317"/>
      <c r="F2187" s="317"/>
      <c r="G2187" s="317"/>
      <c r="H2187" s="317"/>
      <c r="I2187" s="317"/>
      <c r="J2187" s="317"/>
      <c r="K2187" s="317"/>
      <c r="L2187" s="317"/>
      <c r="M2187" s="317"/>
      <c r="N2187" s="349" t="s">
        <v>160</v>
      </c>
      <c r="O2187" s="349"/>
      <c r="P2187" s="350">
        <f>ROUND(IF(P2185*P2186=0,0,P2183/P2185*P2186),2)</f>
        <v>0</v>
      </c>
      <c r="Q2187" s="330"/>
      <c r="R2187" s="388"/>
      <c r="S2187" s="389"/>
      <c r="T2187" s="333"/>
    </row>
    <row r="2188" spans="2:20" ht="30" customHeight="1" x14ac:dyDescent="0.2">
      <c r="B2188" s="314"/>
      <c r="C2188" s="317"/>
      <c r="D2188" s="317"/>
      <c r="E2188" s="317"/>
      <c r="F2188" s="317"/>
      <c r="G2188" s="317"/>
      <c r="H2188" s="317"/>
      <c r="I2188" s="317"/>
      <c r="J2188" s="317"/>
      <c r="K2188" s="317"/>
      <c r="L2188" s="317"/>
      <c r="M2188" s="317"/>
      <c r="N2188" s="317"/>
      <c r="O2188" s="317"/>
      <c r="P2188" s="317"/>
      <c r="Q2188" s="317"/>
      <c r="R2188" s="317"/>
      <c r="S2188" s="317"/>
      <c r="T2188" s="314"/>
    </row>
    <row r="2189" spans="2:20" ht="18.75" customHeight="1" x14ac:dyDescent="0.2">
      <c r="B2189" s="318"/>
      <c r="C2189" s="319" t="s">
        <v>124</v>
      </c>
      <c r="D2189" s="382"/>
      <c r="E2189" s="383"/>
      <c r="F2189" s="383"/>
      <c r="G2189" s="383"/>
      <c r="H2189" s="383"/>
      <c r="I2189" s="384"/>
      <c r="J2189" s="317"/>
      <c r="K2189" s="317"/>
      <c r="L2189" s="320"/>
      <c r="M2189" s="317"/>
      <c r="N2189" s="317"/>
      <c r="O2189" s="317"/>
      <c r="P2189" s="321"/>
      <c r="Q2189" s="317"/>
      <c r="R2189" s="321"/>
      <c r="S2189" s="321"/>
      <c r="T2189" s="314"/>
    </row>
    <row r="2190" spans="2:20" ht="18.75" customHeight="1" x14ac:dyDescent="0.2">
      <c r="B2190" s="318"/>
      <c r="C2190" s="322" t="s">
        <v>125</v>
      </c>
      <c r="D2190" s="382"/>
      <c r="E2190" s="383"/>
      <c r="F2190" s="383"/>
      <c r="G2190" s="383"/>
      <c r="H2190" s="383"/>
      <c r="I2190" s="384"/>
      <c r="J2190" s="317"/>
      <c r="K2190" s="320"/>
      <c r="L2190" s="317"/>
      <c r="M2190" s="317"/>
      <c r="N2190" s="317"/>
      <c r="O2190" s="317"/>
      <c r="P2190" s="321"/>
      <c r="Q2190" s="317"/>
      <c r="R2190" s="321"/>
      <c r="S2190" s="321"/>
      <c r="T2190" s="314"/>
    </row>
    <row r="2191" spans="2:20" ht="18.75" customHeight="1" x14ac:dyDescent="0.2">
      <c r="B2191" s="318"/>
      <c r="C2191" s="322" t="s">
        <v>7</v>
      </c>
      <c r="D2191" s="382"/>
      <c r="E2191" s="383"/>
      <c r="F2191" s="383"/>
      <c r="G2191" s="383"/>
      <c r="H2191" s="383"/>
      <c r="I2191" s="384"/>
      <c r="J2191" s="317"/>
      <c r="K2191" s="317"/>
      <c r="L2191" s="320"/>
      <c r="M2191" s="317"/>
      <c r="N2191" s="317"/>
      <c r="O2191" s="317"/>
      <c r="P2191" s="321"/>
      <c r="Q2191" s="317"/>
      <c r="R2191" s="323" t="s">
        <v>126</v>
      </c>
      <c r="S2191" s="324"/>
      <c r="T2191" s="314"/>
    </row>
    <row r="2192" spans="2:20" ht="18.75" customHeight="1" x14ac:dyDescent="0.2">
      <c r="B2192" s="318"/>
      <c r="C2192" s="322" t="s">
        <v>127</v>
      </c>
      <c r="D2192" s="382"/>
      <c r="E2192" s="383"/>
      <c r="F2192" s="383"/>
      <c r="G2192" s="383"/>
      <c r="H2192" s="383"/>
      <c r="I2192" s="384"/>
      <c r="J2192" s="317"/>
      <c r="K2192" s="317"/>
      <c r="L2192" s="320"/>
      <c r="M2192" s="317"/>
      <c r="N2192" s="317"/>
      <c r="O2192" s="317"/>
      <c r="P2192" s="321"/>
      <c r="Q2192" s="317"/>
      <c r="R2192" s="325" t="s">
        <v>130</v>
      </c>
      <c r="S2192" s="63"/>
      <c r="T2192" s="314"/>
    </row>
    <row r="2193" spans="2:24" ht="18.75" customHeight="1" x14ac:dyDescent="0.2">
      <c r="B2193" s="318"/>
      <c r="C2193" s="322" t="s">
        <v>131</v>
      </c>
      <c r="D2193" s="382"/>
      <c r="E2193" s="383"/>
      <c r="F2193" s="383"/>
      <c r="G2193" s="383"/>
      <c r="H2193" s="383"/>
      <c r="I2193" s="384"/>
      <c r="J2193" s="317"/>
      <c r="K2193" s="317"/>
      <c r="L2193" s="320"/>
      <c r="M2193" s="317"/>
      <c r="N2193" s="317"/>
      <c r="O2193" s="317"/>
      <c r="P2193" s="321"/>
      <c r="Q2193" s="317"/>
      <c r="R2193" s="325" t="s">
        <v>132</v>
      </c>
      <c r="S2193" s="63"/>
      <c r="T2193" s="314"/>
    </row>
    <row r="2194" spans="2:24" ht="18.75" customHeight="1" x14ac:dyDescent="0.2">
      <c r="B2194" s="318"/>
      <c r="C2194" s="322" t="s">
        <v>122</v>
      </c>
      <c r="D2194" s="385"/>
      <c r="E2194" s="386"/>
      <c r="F2194" s="386"/>
      <c r="G2194" s="386"/>
      <c r="H2194" s="386"/>
      <c r="I2194" s="387"/>
      <c r="J2194" s="317"/>
      <c r="K2194" s="320"/>
      <c r="L2194" s="317"/>
      <c r="M2194" s="317"/>
      <c r="N2194" s="317"/>
      <c r="O2194" s="317"/>
      <c r="P2194" s="321"/>
      <c r="Q2194" s="317"/>
      <c r="R2194" s="326" t="s">
        <v>133</v>
      </c>
      <c r="S2194" s="63"/>
      <c r="T2194" s="314"/>
    </row>
    <row r="2195" spans="2:24" ht="18.75" customHeight="1" x14ac:dyDescent="0.2">
      <c r="B2195" s="327"/>
      <c r="C2195" s="322" t="s">
        <v>134</v>
      </c>
      <c r="D2195" s="379"/>
      <c r="E2195" s="380"/>
      <c r="F2195" s="380"/>
      <c r="G2195" s="380"/>
      <c r="H2195" s="380"/>
      <c r="I2195" s="381"/>
      <c r="J2195" s="317"/>
      <c r="K2195" s="320"/>
      <c r="L2195" s="317"/>
      <c r="M2195" s="317"/>
      <c r="N2195" s="317"/>
      <c r="O2195" s="317"/>
      <c r="P2195" s="321"/>
      <c r="Q2195" s="317"/>
      <c r="R2195" s="321"/>
      <c r="S2195" s="321"/>
      <c r="T2195" s="314"/>
    </row>
    <row r="2196" spans="2:24" ht="12" customHeight="1" x14ac:dyDescent="0.2">
      <c r="B2196" s="318"/>
      <c r="C2196" s="317"/>
      <c r="D2196" s="317"/>
      <c r="E2196" s="317"/>
      <c r="F2196" s="317"/>
      <c r="G2196" s="317"/>
      <c r="H2196" s="317"/>
      <c r="I2196" s="317"/>
      <c r="J2196" s="317"/>
      <c r="K2196" s="317"/>
      <c r="L2196" s="317"/>
      <c r="M2196" s="317"/>
      <c r="N2196" s="317"/>
      <c r="O2196" s="317"/>
      <c r="P2196" s="317"/>
      <c r="Q2196" s="317"/>
      <c r="R2196" s="317"/>
      <c r="S2196" s="317"/>
      <c r="T2196" s="314"/>
    </row>
    <row r="2197" spans="2:24" s="334" customFormat="1" ht="18.75" customHeight="1" x14ac:dyDescent="0.2">
      <c r="B2197" s="328"/>
      <c r="C2197" s="322" t="s">
        <v>128</v>
      </c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70"/>
      <c r="P2197" s="329" t="s">
        <v>129</v>
      </c>
      <c r="Q2197" s="330"/>
      <c r="R2197" s="331" t="s">
        <v>135</v>
      </c>
      <c r="S2197" s="332"/>
      <c r="T2197" s="333"/>
      <c r="V2197" s="315"/>
      <c r="W2197" s="315"/>
      <c r="X2197" s="315"/>
    </row>
    <row r="2198" spans="2:24" ht="6" customHeight="1" x14ac:dyDescent="0.2">
      <c r="B2198" s="318"/>
      <c r="C2198" s="317"/>
      <c r="D2198" s="317"/>
      <c r="E2198" s="317"/>
      <c r="F2198" s="317"/>
      <c r="G2198" s="317"/>
      <c r="H2198" s="317"/>
      <c r="I2198" s="317"/>
      <c r="J2198" s="317"/>
      <c r="K2198" s="317"/>
      <c r="L2198" s="317"/>
      <c r="M2198" s="317"/>
      <c r="N2198" s="317"/>
      <c r="O2198" s="317"/>
      <c r="P2198" s="317"/>
      <c r="Q2198" s="317"/>
      <c r="R2198" s="317"/>
      <c r="S2198" s="317"/>
      <c r="T2198" s="314"/>
    </row>
    <row r="2199" spans="2:24" ht="18.75" customHeight="1" x14ac:dyDescent="0.2">
      <c r="B2199" s="318"/>
      <c r="C2199" s="335" t="s">
        <v>136</v>
      </c>
      <c r="D2199" s="65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71"/>
      <c r="P2199" s="336">
        <f>SUM(D2199:O2199)</f>
        <v>0</v>
      </c>
      <c r="Q2199" s="317"/>
      <c r="R2199" s="388"/>
      <c r="S2199" s="389"/>
      <c r="T2199" s="314"/>
    </row>
    <row r="2200" spans="2:24" ht="18.75" customHeight="1" x14ac:dyDescent="0.2">
      <c r="B2200" s="318"/>
      <c r="C2200" s="335" t="s">
        <v>137</v>
      </c>
      <c r="D2200" s="110"/>
      <c r="E2200" s="110"/>
      <c r="F2200" s="110"/>
      <c r="G2200" s="110"/>
      <c r="H2200" s="110"/>
      <c r="I2200" s="110"/>
      <c r="J2200" s="110"/>
      <c r="K2200" s="110"/>
      <c r="L2200" s="110"/>
      <c r="M2200" s="110"/>
      <c r="N2200" s="110"/>
      <c r="O2200" s="111"/>
      <c r="P2200" s="336">
        <f>SUM(D2200:O2200)</f>
        <v>0</v>
      </c>
      <c r="Q2200" s="317"/>
      <c r="R2200" s="388"/>
      <c r="S2200" s="389"/>
      <c r="T2200" s="314"/>
    </row>
    <row r="2201" spans="2:24" ht="18.75" customHeight="1" x14ac:dyDescent="0.2">
      <c r="B2201" s="318"/>
      <c r="C2201" s="131" t="s">
        <v>138</v>
      </c>
      <c r="D2201" s="65"/>
      <c r="E2201" s="65"/>
      <c r="F2201" s="65"/>
      <c r="G2201" s="65"/>
      <c r="H2201" s="65"/>
      <c r="I2201" s="65"/>
      <c r="J2201" s="65"/>
      <c r="K2201" s="65"/>
      <c r="L2201" s="65"/>
      <c r="M2201" s="65"/>
      <c r="N2201" s="65"/>
      <c r="O2201" s="71"/>
      <c r="P2201" s="336">
        <f>SUM(D2201:O2201)</f>
        <v>0</v>
      </c>
      <c r="Q2201" s="317"/>
      <c r="R2201" s="388"/>
      <c r="S2201" s="389"/>
      <c r="T2201" s="314"/>
    </row>
    <row r="2202" spans="2:24" ht="18.75" customHeight="1" x14ac:dyDescent="0.2">
      <c r="B2202" s="318"/>
      <c r="C2202" s="92" t="s">
        <v>139</v>
      </c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71"/>
      <c r="P2202" s="336">
        <f>SUM(D2202:O2202)</f>
        <v>0</v>
      </c>
      <c r="Q2202" s="317"/>
      <c r="R2202" s="388"/>
      <c r="S2202" s="389"/>
      <c r="T2202" s="314"/>
    </row>
    <row r="2203" spans="2:24" ht="18.75" customHeight="1" x14ac:dyDescent="0.2">
      <c r="B2203" s="318"/>
      <c r="C2203" s="92" t="s">
        <v>140</v>
      </c>
      <c r="D2203" s="65"/>
      <c r="E2203" s="65"/>
      <c r="F2203" s="65"/>
      <c r="G2203" s="65"/>
      <c r="H2203" s="65"/>
      <c r="I2203" s="65"/>
      <c r="J2203" s="65"/>
      <c r="K2203" s="65"/>
      <c r="L2203" s="65"/>
      <c r="M2203" s="65"/>
      <c r="N2203" s="65"/>
      <c r="O2203" s="71"/>
      <c r="P2203" s="336">
        <f>SUM(D2203:O2203)</f>
        <v>0</v>
      </c>
      <c r="Q2203" s="317"/>
      <c r="R2203" s="388"/>
      <c r="S2203" s="389"/>
      <c r="T2203" s="314"/>
    </row>
    <row r="2204" spans="2:24" ht="18.75" customHeight="1" x14ac:dyDescent="0.2">
      <c r="B2204" s="318"/>
      <c r="C2204" s="92" t="s">
        <v>141</v>
      </c>
      <c r="D2204" s="65"/>
      <c r="E2204" s="65"/>
      <c r="F2204" s="65"/>
      <c r="G2204" s="65"/>
      <c r="H2204" s="65"/>
      <c r="I2204" s="65"/>
      <c r="J2204" s="65"/>
      <c r="K2204" s="65"/>
      <c r="L2204" s="65"/>
      <c r="M2204" s="65"/>
      <c r="N2204" s="65"/>
      <c r="O2204" s="71"/>
      <c r="P2204" s="336">
        <f>SUM(D2204:O2204)</f>
        <v>0</v>
      </c>
      <c r="Q2204" s="317"/>
      <c r="R2204" s="388"/>
      <c r="S2204" s="389"/>
      <c r="T2204" s="314"/>
    </row>
    <row r="2205" spans="2:24" ht="18.75" customHeight="1" x14ac:dyDescent="0.2">
      <c r="B2205" s="318"/>
      <c r="C2205" s="92" t="s">
        <v>142</v>
      </c>
      <c r="D2205" s="65"/>
      <c r="E2205" s="65"/>
      <c r="F2205" s="65"/>
      <c r="G2205" s="65"/>
      <c r="H2205" s="65"/>
      <c r="I2205" s="65"/>
      <c r="J2205" s="65"/>
      <c r="K2205" s="65"/>
      <c r="L2205" s="65"/>
      <c r="M2205" s="65"/>
      <c r="N2205" s="65"/>
      <c r="O2205" s="71"/>
      <c r="P2205" s="336">
        <f>SUM(D2205:O2205)</f>
        <v>0</v>
      </c>
      <c r="Q2205" s="317"/>
      <c r="R2205" s="388"/>
      <c r="S2205" s="389"/>
      <c r="T2205" s="314"/>
    </row>
    <row r="2206" spans="2:24" ht="18.75" customHeight="1" x14ac:dyDescent="0.2">
      <c r="B2206" s="318"/>
      <c r="C2206" s="92" t="s">
        <v>143</v>
      </c>
      <c r="D2206" s="65"/>
      <c r="E2206" s="65"/>
      <c r="F2206" s="65"/>
      <c r="G2206" s="65"/>
      <c r="H2206" s="65"/>
      <c r="I2206" s="65"/>
      <c r="J2206" s="65"/>
      <c r="K2206" s="65"/>
      <c r="L2206" s="65"/>
      <c r="M2206" s="65"/>
      <c r="N2206" s="65"/>
      <c r="O2206" s="71"/>
      <c r="P2206" s="336">
        <f>SUM(D2206:O2206)</f>
        <v>0</v>
      </c>
      <c r="Q2206" s="317"/>
      <c r="R2206" s="388"/>
      <c r="S2206" s="389"/>
      <c r="T2206" s="314"/>
    </row>
    <row r="2207" spans="2:24" ht="18.75" customHeight="1" x14ac:dyDescent="0.2">
      <c r="B2207" s="318"/>
      <c r="C2207" s="92" t="s">
        <v>144</v>
      </c>
      <c r="D2207" s="65"/>
      <c r="E2207" s="65"/>
      <c r="F2207" s="65"/>
      <c r="G2207" s="65"/>
      <c r="H2207" s="65"/>
      <c r="I2207" s="65"/>
      <c r="J2207" s="65"/>
      <c r="K2207" s="65"/>
      <c r="L2207" s="65"/>
      <c r="M2207" s="65"/>
      <c r="N2207" s="65"/>
      <c r="O2207" s="71"/>
      <c r="P2207" s="336">
        <f>SUM(D2207:O2207)</f>
        <v>0</v>
      </c>
      <c r="Q2207" s="317"/>
      <c r="R2207" s="388"/>
      <c r="S2207" s="389"/>
      <c r="T2207" s="314"/>
    </row>
    <row r="2208" spans="2:24" ht="18.75" customHeight="1" x14ac:dyDescent="0.2">
      <c r="B2208" s="318"/>
      <c r="C2208" s="92" t="s">
        <v>145</v>
      </c>
      <c r="D2208" s="65"/>
      <c r="E2208" s="65"/>
      <c r="F2208" s="65"/>
      <c r="G2208" s="65"/>
      <c r="H2208" s="65"/>
      <c r="I2208" s="65"/>
      <c r="J2208" s="65"/>
      <c r="K2208" s="65"/>
      <c r="L2208" s="65"/>
      <c r="M2208" s="65"/>
      <c r="N2208" s="65"/>
      <c r="O2208" s="71"/>
      <c r="P2208" s="336">
        <f>SUM(D2208:O2208)</f>
        <v>0</v>
      </c>
      <c r="Q2208" s="317"/>
      <c r="R2208" s="388"/>
      <c r="S2208" s="389"/>
      <c r="T2208" s="314"/>
    </row>
    <row r="2209" spans="2:20" ht="18.75" customHeight="1" x14ac:dyDescent="0.2">
      <c r="B2209" s="318"/>
      <c r="C2209" s="322" t="s">
        <v>146</v>
      </c>
      <c r="D2209" s="337">
        <f t="shared" ref="D2209:O2209" si="174">SUBTOTAL(9,D2199:D2208)</f>
        <v>0</v>
      </c>
      <c r="E2209" s="337">
        <f t="shared" si="174"/>
        <v>0</v>
      </c>
      <c r="F2209" s="337">
        <f t="shared" si="174"/>
        <v>0</v>
      </c>
      <c r="G2209" s="337">
        <f t="shared" si="174"/>
        <v>0</v>
      </c>
      <c r="H2209" s="337">
        <f t="shared" si="174"/>
        <v>0</v>
      </c>
      <c r="I2209" s="337">
        <f t="shared" si="174"/>
        <v>0</v>
      </c>
      <c r="J2209" s="337">
        <f t="shared" si="174"/>
        <v>0</v>
      </c>
      <c r="K2209" s="337">
        <f t="shared" si="174"/>
        <v>0</v>
      </c>
      <c r="L2209" s="337">
        <f t="shared" si="174"/>
        <v>0</v>
      </c>
      <c r="M2209" s="337">
        <f t="shared" si="174"/>
        <v>0</v>
      </c>
      <c r="N2209" s="337">
        <f t="shared" si="174"/>
        <v>0</v>
      </c>
      <c r="O2209" s="338">
        <f t="shared" si="174"/>
        <v>0</v>
      </c>
      <c r="P2209" s="336">
        <f>SUM(D2209:O2209)</f>
        <v>0</v>
      </c>
      <c r="Q2209" s="317"/>
      <c r="R2209" s="388"/>
      <c r="S2209" s="389"/>
      <c r="T2209" s="314"/>
    </row>
    <row r="2210" spans="2:20" ht="18.75" customHeight="1" x14ac:dyDescent="0.2">
      <c r="B2210" s="318"/>
      <c r="C2210" s="339" t="s">
        <v>147</v>
      </c>
      <c r="D2210" s="66"/>
      <c r="E2210" s="66"/>
      <c r="F2210" s="66"/>
      <c r="G2210" s="66"/>
      <c r="H2210" s="66"/>
      <c r="I2210" s="66"/>
      <c r="J2210" s="66"/>
      <c r="K2210" s="66"/>
      <c r="L2210" s="66"/>
      <c r="M2210" s="66"/>
      <c r="N2210" s="66"/>
      <c r="O2210" s="72"/>
      <c r="P2210" s="336">
        <f>SUM(D2210:O2210)</f>
        <v>0</v>
      </c>
      <c r="Q2210" s="317"/>
      <c r="R2210" s="388"/>
      <c r="S2210" s="389"/>
      <c r="T2210" s="314"/>
    </row>
    <row r="2211" spans="2:20" ht="18.75" customHeight="1" x14ac:dyDescent="0.2">
      <c r="B2211" s="318"/>
      <c r="C2211" s="339" t="s">
        <v>148</v>
      </c>
      <c r="D2211" s="66"/>
      <c r="E2211" s="66"/>
      <c r="F2211" s="66"/>
      <c r="G2211" s="66"/>
      <c r="H2211" s="66"/>
      <c r="I2211" s="66"/>
      <c r="J2211" s="66"/>
      <c r="K2211" s="66"/>
      <c r="L2211" s="66"/>
      <c r="M2211" s="66"/>
      <c r="N2211" s="66"/>
      <c r="O2211" s="72"/>
      <c r="P2211" s="336">
        <f>SUM(D2211:O2211)</f>
        <v>0</v>
      </c>
      <c r="Q2211" s="317"/>
      <c r="R2211" s="388"/>
      <c r="S2211" s="389"/>
      <c r="T2211" s="314"/>
    </row>
    <row r="2212" spans="2:20" ht="18.75" customHeight="1" x14ac:dyDescent="0.2">
      <c r="B2212" s="318"/>
      <c r="C2212" s="322" t="s">
        <v>149</v>
      </c>
      <c r="D2212" s="337">
        <f t="shared" ref="D2212:O2212" si="175">SUBTOTAL(9,D2210:D2211)</f>
        <v>0</v>
      </c>
      <c r="E2212" s="337">
        <f t="shared" si="175"/>
        <v>0</v>
      </c>
      <c r="F2212" s="337">
        <f t="shared" si="175"/>
        <v>0</v>
      </c>
      <c r="G2212" s="337">
        <f t="shared" si="175"/>
        <v>0</v>
      </c>
      <c r="H2212" s="337">
        <f t="shared" si="175"/>
        <v>0</v>
      </c>
      <c r="I2212" s="337">
        <f t="shared" si="175"/>
        <v>0</v>
      </c>
      <c r="J2212" s="337">
        <f t="shared" si="175"/>
        <v>0</v>
      </c>
      <c r="K2212" s="337">
        <f t="shared" si="175"/>
        <v>0</v>
      </c>
      <c r="L2212" s="337">
        <f t="shared" si="175"/>
        <v>0</v>
      </c>
      <c r="M2212" s="337">
        <f t="shared" si="175"/>
        <v>0</v>
      </c>
      <c r="N2212" s="337">
        <f t="shared" si="175"/>
        <v>0</v>
      </c>
      <c r="O2212" s="338">
        <f t="shared" si="175"/>
        <v>0</v>
      </c>
      <c r="P2212" s="336">
        <f>SUM(D2212:O2212)</f>
        <v>0</v>
      </c>
      <c r="Q2212" s="317"/>
      <c r="R2212" s="388"/>
      <c r="S2212" s="389"/>
      <c r="T2212" s="314"/>
    </row>
    <row r="2213" spans="2:20" ht="18.75" customHeight="1" x14ac:dyDescent="0.2">
      <c r="B2213" s="318"/>
      <c r="C2213" s="339" t="s">
        <v>150</v>
      </c>
      <c r="D2213" s="66"/>
      <c r="E2213" s="66"/>
      <c r="F2213" s="66"/>
      <c r="G2213" s="66"/>
      <c r="H2213" s="66"/>
      <c r="I2213" s="66"/>
      <c r="J2213" s="66"/>
      <c r="K2213" s="66"/>
      <c r="L2213" s="66"/>
      <c r="M2213" s="66"/>
      <c r="N2213" s="66"/>
      <c r="O2213" s="72"/>
      <c r="P2213" s="336">
        <f>SUM(D2213:O2213)</f>
        <v>0</v>
      </c>
      <c r="Q2213" s="317"/>
      <c r="R2213" s="388"/>
      <c r="S2213" s="389"/>
      <c r="T2213" s="314"/>
    </row>
    <row r="2214" spans="2:20" ht="18.75" customHeight="1" x14ac:dyDescent="0.2">
      <c r="B2214" s="318"/>
      <c r="C2214" s="339" t="s">
        <v>151</v>
      </c>
      <c r="D2214" s="66"/>
      <c r="E2214" s="66"/>
      <c r="F2214" s="66"/>
      <c r="G2214" s="66"/>
      <c r="H2214" s="66"/>
      <c r="I2214" s="66"/>
      <c r="J2214" s="66"/>
      <c r="K2214" s="66"/>
      <c r="L2214" s="66"/>
      <c r="M2214" s="66"/>
      <c r="N2214" s="66"/>
      <c r="O2214" s="72"/>
      <c r="P2214" s="336">
        <f>SUM(D2214:O2214)</f>
        <v>0</v>
      </c>
      <c r="Q2214" s="317"/>
      <c r="R2214" s="388"/>
      <c r="S2214" s="389"/>
      <c r="T2214" s="314"/>
    </row>
    <row r="2215" spans="2:20" ht="18.75" customHeight="1" x14ac:dyDescent="0.2">
      <c r="B2215" s="318"/>
      <c r="C2215" s="339" t="s">
        <v>152</v>
      </c>
      <c r="D2215" s="66"/>
      <c r="E2215" s="66"/>
      <c r="F2215" s="66"/>
      <c r="G2215" s="66"/>
      <c r="H2215" s="66"/>
      <c r="I2215" s="66"/>
      <c r="J2215" s="66"/>
      <c r="K2215" s="66"/>
      <c r="L2215" s="66"/>
      <c r="M2215" s="66"/>
      <c r="N2215" s="66"/>
      <c r="O2215" s="72"/>
      <c r="P2215" s="336">
        <f>SUM(D2215:O2215)</f>
        <v>0</v>
      </c>
      <c r="Q2215" s="317"/>
      <c r="R2215" s="388"/>
      <c r="S2215" s="389"/>
      <c r="T2215" s="314"/>
    </row>
    <row r="2216" spans="2:20" ht="18.75" customHeight="1" x14ac:dyDescent="0.2">
      <c r="B2216" s="318"/>
      <c r="C2216" s="339" t="s">
        <v>153</v>
      </c>
      <c r="D2216" s="66"/>
      <c r="E2216" s="66"/>
      <c r="F2216" s="66"/>
      <c r="G2216" s="66"/>
      <c r="H2216" s="66"/>
      <c r="I2216" s="66"/>
      <c r="J2216" s="66"/>
      <c r="K2216" s="66"/>
      <c r="L2216" s="66"/>
      <c r="M2216" s="66"/>
      <c r="N2216" s="66"/>
      <c r="O2216" s="72"/>
      <c r="P2216" s="336">
        <f>SUM(D2216:O2216)</f>
        <v>0</v>
      </c>
      <c r="Q2216" s="317"/>
      <c r="R2216" s="388"/>
      <c r="S2216" s="389"/>
      <c r="T2216" s="314"/>
    </row>
    <row r="2217" spans="2:20" ht="18.75" customHeight="1" x14ac:dyDescent="0.2">
      <c r="B2217" s="318"/>
      <c r="C2217" s="335" t="s">
        <v>154</v>
      </c>
      <c r="D2217" s="65"/>
      <c r="E2217" s="65"/>
      <c r="F2217" s="65"/>
      <c r="G2217" s="65"/>
      <c r="H2217" s="65"/>
      <c r="I2217" s="65"/>
      <c r="J2217" s="65"/>
      <c r="K2217" s="65"/>
      <c r="L2217" s="65"/>
      <c r="M2217" s="65"/>
      <c r="N2217" s="65"/>
      <c r="O2217" s="71"/>
      <c r="P2217" s="336">
        <f>SUM(D2217:O2217)</f>
        <v>0</v>
      </c>
      <c r="Q2217" s="317"/>
      <c r="R2217" s="388"/>
      <c r="S2217" s="389"/>
      <c r="T2217" s="314"/>
    </row>
    <row r="2218" spans="2:20" ht="18.75" customHeight="1" x14ac:dyDescent="0.2">
      <c r="B2218" s="318"/>
      <c r="C2218" s="97" t="s">
        <v>155</v>
      </c>
      <c r="D2218" s="65"/>
      <c r="E2218" s="65"/>
      <c r="F2218" s="65"/>
      <c r="G2218" s="65"/>
      <c r="H2218" s="65"/>
      <c r="I2218" s="65"/>
      <c r="J2218" s="65"/>
      <c r="K2218" s="65"/>
      <c r="L2218" s="65"/>
      <c r="M2218" s="65"/>
      <c r="N2218" s="65"/>
      <c r="O2218" s="71"/>
      <c r="P2218" s="336">
        <f>SUM(D2218:O2218)</f>
        <v>0</v>
      </c>
      <c r="Q2218" s="317"/>
      <c r="R2218" s="388"/>
      <c r="S2218" s="389"/>
      <c r="T2218" s="314"/>
    </row>
    <row r="2219" spans="2:20" ht="18.75" customHeight="1" x14ac:dyDescent="0.2">
      <c r="B2219" s="318"/>
      <c r="C2219" s="98" t="s">
        <v>156</v>
      </c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73"/>
      <c r="P2219" s="340">
        <f>SUM(D2219:O2219)</f>
        <v>0</v>
      </c>
      <c r="Q2219" s="317"/>
      <c r="R2219" s="388"/>
      <c r="S2219" s="389"/>
      <c r="T2219" s="314"/>
    </row>
    <row r="2220" spans="2:20" ht="18.75" customHeight="1" x14ac:dyDescent="0.2">
      <c r="B2220" s="318"/>
      <c r="C2220" s="341" t="s">
        <v>157</v>
      </c>
      <c r="D2220" s="342">
        <f t="shared" ref="D2220:O2220" si="176">SUBTOTAL(9,D2199:D2219)</f>
        <v>0</v>
      </c>
      <c r="E2220" s="342">
        <f t="shared" si="176"/>
        <v>0</v>
      </c>
      <c r="F2220" s="342">
        <f t="shared" si="176"/>
        <v>0</v>
      </c>
      <c r="G2220" s="342">
        <f t="shared" si="176"/>
        <v>0</v>
      </c>
      <c r="H2220" s="342">
        <f t="shared" si="176"/>
        <v>0</v>
      </c>
      <c r="I2220" s="342">
        <f t="shared" si="176"/>
        <v>0</v>
      </c>
      <c r="J2220" s="342">
        <f t="shared" si="176"/>
        <v>0</v>
      </c>
      <c r="K2220" s="342">
        <f t="shared" si="176"/>
        <v>0</v>
      </c>
      <c r="L2220" s="342">
        <f t="shared" si="176"/>
        <v>0</v>
      </c>
      <c r="M2220" s="342">
        <f t="shared" si="176"/>
        <v>0</v>
      </c>
      <c r="N2220" s="342">
        <f t="shared" si="176"/>
        <v>0</v>
      </c>
      <c r="O2220" s="343">
        <f t="shared" si="176"/>
        <v>0</v>
      </c>
      <c r="P2220" s="344">
        <f>SUM(D2220:O2220)</f>
        <v>0</v>
      </c>
      <c r="Q2220" s="317"/>
      <c r="R2220" s="150"/>
      <c r="S2220" s="151"/>
      <c r="T2220" s="314"/>
    </row>
    <row r="2221" spans="2:20" ht="6" customHeight="1" x14ac:dyDescent="0.2">
      <c r="B2221" s="318"/>
      <c r="C2221" s="317"/>
      <c r="D2221" s="317"/>
      <c r="E2221" s="317"/>
      <c r="F2221" s="317"/>
      <c r="G2221" s="317"/>
      <c r="H2221" s="317"/>
      <c r="I2221" s="317"/>
      <c r="J2221" s="317"/>
      <c r="K2221" s="317"/>
      <c r="L2221" s="317"/>
      <c r="M2221" s="317"/>
      <c r="N2221" s="317"/>
      <c r="O2221" s="317"/>
      <c r="P2221" s="317"/>
      <c r="Q2221" s="317"/>
      <c r="R2221" s="345"/>
      <c r="S2221" s="345"/>
      <c r="T2221" s="314"/>
    </row>
    <row r="2222" spans="2:20" ht="18.75" customHeight="1" x14ac:dyDescent="0.2">
      <c r="B2222" s="346"/>
      <c r="C2222" s="335" t="s">
        <v>158</v>
      </c>
      <c r="D2222" s="67"/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74"/>
      <c r="P2222" s="347">
        <f>SUM(D2222:O2222)</f>
        <v>0</v>
      </c>
      <c r="Q2222" s="317"/>
      <c r="R2222" s="388"/>
      <c r="S2222" s="389"/>
      <c r="T2222" s="314"/>
    </row>
    <row r="2223" spans="2:20" ht="18.75" customHeight="1" x14ac:dyDescent="0.2">
      <c r="B2223" s="346"/>
      <c r="C2223" s="335" t="s">
        <v>159</v>
      </c>
      <c r="D2223" s="67"/>
      <c r="E2223" s="67"/>
      <c r="F2223" s="67"/>
      <c r="G2223" s="67"/>
      <c r="H2223" s="67"/>
      <c r="I2223" s="67"/>
      <c r="J2223" s="67"/>
      <c r="K2223" s="67"/>
      <c r="L2223" s="67"/>
      <c r="M2223" s="67"/>
      <c r="N2223" s="69"/>
      <c r="O2223" s="75"/>
      <c r="P2223" s="348">
        <f>SUM(D2223:O2223)</f>
        <v>0</v>
      </c>
      <c r="Q2223" s="317"/>
      <c r="R2223" s="388"/>
      <c r="S2223" s="389"/>
      <c r="T2223" s="314"/>
    </row>
    <row r="2224" spans="2:20" s="334" customFormat="1" ht="18.75" customHeight="1" x14ac:dyDescent="0.2">
      <c r="B2224" s="328"/>
      <c r="C2224" s="317"/>
      <c r="D2224" s="317"/>
      <c r="E2224" s="317"/>
      <c r="F2224" s="317"/>
      <c r="G2224" s="317"/>
      <c r="H2224" s="317"/>
      <c r="I2224" s="317"/>
      <c r="J2224" s="317"/>
      <c r="K2224" s="317"/>
      <c r="L2224" s="317"/>
      <c r="M2224" s="317"/>
      <c r="N2224" s="349" t="s">
        <v>160</v>
      </c>
      <c r="O2224" s="349"/>
      <c r="P2224" s="350">
        <f>ROUND(IF(P2222*P2223=0,0,P2220/P2222*P2223),2)</f>
        <v>0</v>
      </c>
      <c r="Q2224" s="330"/>
      <c r="R2224" s="388"/>
      <c r="S2224" s="389"/>
      <c r="T2224" s="333"/>
    </row>
    <row r="2225" spans="2:24" ht="30" customHeight="1" x14ac:dyDescent="0.2">
      <c r="B2225" s="314"/>
      <c r="C2225" s="317"/>
      <c r="D2225" s="317"/>
      <c r="E2225" s="317"/>
      <c r="F2225" s="317"/>
      <c r="G2225" s="317"/>
      <c r="H2225" s="317"/>
      <c r="I2225" s="317"/>
      <c r="J2225" s="317"/>
      <c r="K2225" s="317"/>
      <c r="L2225" s="317"/>
      <c r="M2225" s="317"/>
      <c r="N2225" s="317"/>
      <c r="O2225" s="317"/>
      <c r="P2225" s="317"/>
      <c r="Q2225" s="317"/>
      <c r="R2225" s="317"/>
      <c r="S2225" s="317"/>
      <c r="T2225" s="314"/>
    </row>
    <row r="2226" spans="2:24" ht="18.75" customHeight="1" x14ac:dyDescent="0.2">
      <c r="B2226" s="318"/>
      <c r="C2226" s="319" t="s">
        <v>124</v>
      </c>
      <c r="D2226" s="382"/>
      <c r="E2226" s="383"/>
      <c r="F2226" s="383"/>
      <c r="G2226" s="383"/>
      <c r="H2226" s="383"/>
      <c r="I2226" s="384"/>
      <c r="J2226" s="317"/>
      <c r="K2226" s="317"/>
      <c r="L2226" s="320"/>
      <c r="M2226" s="317"/>
      <c r="N2226" s="317"/>
      <c r="O2226" s="317"/>
      <c r="P2226" s="321"/>
      <c r="Q2226" s="317"/>
      <c r="R2226" s="321"/>
      <c r="S2226" s="321"/>
      <c r="T2226" s="314"/>
    </row>
    <row r="2227" spans="2:24" ht="18.75" customHeight="1" x14ac:dyDescent="0.2">
      <c r="B2227" s="318"/>
      <c r="C2227" s="322" t="s">
        <v>125</v>
      </c>
      <c r="D2227" s="382"/>
      <c r="E2227" s="383"/>
      <c r="F2227" s="383"/>
      <c r="G2227" s="383"/>
      <c r="H2227" s="383"/>
      <c r="I2227" s="384"/>
      <c r="J2227" s="317"/>
      <c r="K2227" s="320"/>
      <c r="L2227" s="317"/>
      <c r="M2227" s="317"/>
      <c r="N2227" s="317"/>
      <c r="O2227" s="317"/>
      <c r="P2227" s="321"/>
      <c r="Q2227" s="317"/>
      <c r="R2227" s="321"/>
      <c r="S2227" s="321"/>
      <c r="T2227" s="314"/>
    </row>
    <row r="2228" spans="2:24" ht="18.75" customHeight="1" x14ac:dyDescent="0.2">
      <c r="B2228" s="318"/>
      <c r="C2228" s="322" t="s">
        <v>7</v>
      </c>
      <c r="D2228" s="382"/>
      <c r="E2228" s="383"/>
      <c r="F2228" s="383"/>
      <c r="G2228" s="383"/>
      <c r="H2228" s="383"/>
      <c r="I2228" s="384"/>
      <c r="J2228" s="317"/>
      <c r="K2228" s="317"/>
      <c r="L2228" s="320"/>
      <c r="M2228" s="317"/>
      <c r="N2228" s="317"/>
      <c r="O2228" s="317"/>
      <c r="P2228" s="321"/>
      <c r="Q2228" s="317"/>
      <c r="R2228" s="323" t="s">
        <v>126</v>
      </c>
      <c r="S2228" s="324"/>
      <c r="T2228" s="314"/>
    </row>
    <row r="2229" spans="2:24" ht="18.75" customHeight="1" x14ac:dyDescent="0.2">
      <c r="B2229" s="318"/>
      <c r="C2229" s="322" t="s">
        <v>127</v>
      </c>
      <c r="D2229" s="382"/>
      <c r="E2229" s="383"/>
      <c r="F2229" s="383"/>
      <c r="G2229" s="383"/>
      <c r="H2229" s="383"/>
      <c r="I2229" s="384"/>
      <c r="J2229" s="317"/>
      <c r="K2229" s="317"/>
      <c r="L2229" s="320"/>
      <c r="M2229" s="317"/>
      <c r="N2229" s="317"/>
      <c r="O2229" s="317"/>
      <c r="P2229" s="321"/>
      <c r="Q2229" s="317"/>
      <c r="R2229" s="325" t="s">
        <v>130</v>
      </c>
      <c r="S2229" s="63"/>
      <c r="T2229" s="314"/>
    </row>
    <row r="2230" spans="2:24" ht="18.75" customHeight="1" x14ac:dyDescent="0.2">
      <c r="B2230" s="318"/>
      <c r="C2230" s="322" t="s">
        <v>131</v>
      </c>
      <c r="D2230" s="382"/>
      <c r="E2230" s="383"/>
      <c r="F2230" s="383"/>
      <c r="G2230" s="383"/>
      <c r="H2230" s="383"/>
      <c r="I2230" s="384"/>
      <c r="J2230" s="317"/>
      <c r="K2230" s="317"/>
      <c r="L2230" s="320"/>
      <c r="M2230" s="317"/>
      <c r="N2230" s="317"/>
      <c r="O2230" s="317"/>
      <c r="P2230" s="321"/>
      <c r="Q2230" s="317"/>
      <c r="R2230" s="325" t="s">
        <v>132</v>
      </c>
      <c r="S2230" s="63"/>
      <c r="T2230" s="314"/>
    </row>
    <row r="2231" spans="2:24" ht="18.75" customHeight="1" x14ac:dyDescent="0.2">
      <c r="B2231" s="318"/>
      <c r="C2231" s="322" t="s">
        <v>122</v>
      </c>
      <c r="D2231" s="385"/>
      <c r="E2231" s="386"/>
      <c r="F2231" s="386"/>
      <c r="G2231" s="386"/>
      <c r="H2231" s="386"/>
      <c r="I2231" s="387"/>
      <c r="J2231" s="317"/>
      <c r="K2231" s="320"/>
      <c r="L2231" s="317"/>
      <c r="M2231" s="317"/>
      <c r="N2231" s="317"/>
      <c r="O2231" s="317"/>
      <c r="P2231" s="321"/>
      <c r="Q2231" s="317"/>
      <c r="R2231" s="326" t="s">
        <v>133</v>
      </c>
      <c r="S2231" s="63"/>
      <c r="T2231" s="314"/>
    </row>
    <row r="2232" spans="2:24" ht="18.75" customHeight="1" x14ac:dyDescent="0.2">
      <c r="B2232" s="327"/>
      <c r="C2232" s="322" t="s">
        <v>134</v>
      </c>
      <c r="D2232" s="379"/>
      <c r="E2232" s="380"/>
      <c r="F2232" s="380"/>
      <c r="G2232" s="380"/>
      <c r="H2232" s="380"/>
      <c r="I2232" s="381"/>
      <c r="J2232" s="317"/>
      <c r="K2232" s="320"/>
      <c r="L2232" s="317"/>
      <c r="M2232" s="317"/>
      <c r="N2232" s="317"/>
      <c r="O2232" s="317"/>
      <c r="P2232" s="321"/>
      <c r="Q2232" s="317"/>
      <c r="R2232" s="321"/>
      <c r="S2232" s="321"/>
      <c r="T2232" s="314"/>
    </row>
    <row r="2233" spans="2:24" ht="12" customHeight="1" x14ac:dyDescent="0.2">
      <c r="B2233" s="318"/>
      <c r="C2233" s="317"/>
      <c r="D2233" s="317"/>
      <c r="E2233" s="317"/>
      <c r="F2233" s="317"/>
      <c r="G2233" s="317"/>
      <c r="H2233" s="317"/>
      <c r="I2233" s="317"/>
      <c r="J2233" s="317"/>
      <c r="K2233" s="317"/>
      <c r="L2233" s="317"/>
      <c r="M2233" s="317"/>
      <c r="N2233" s="317"/>
      <c r="O2233" s="317"/>
      <c r="P2233" s="317"/>
      <c r="Q2233" s="317"/>
      <c r="R2233" s="317"/>
      <c r="S2233" s="317"/>
      <c r="T2233" s="314"/>
    </row>
    <row r="2234" spans="2:24" s="334" customFormat="1" ht="18.75" customHeight="1" x14ac:dyDescent="0.2">
      <c r="B2234" s="328"/>
      <c r="C2234" s="322" t="s">
        <v>128</v>
      </c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70"/>
      <c r="P2234" s="329" t="s">
        <v>129</v>
      </c>
      <c r="Q2234" s="330"/>
      <c r="R2234" s="331" t="s">
        <v>135</v>
      </c>
      <c r="S2234" s="332"/>
      <c r="T2234" s="333"/>
      <c r="V2234" s="315"/>
      <c r="W2234" s="315"/>
      <c r="X2234" s="315"/>
    </row>
    <row r="2235" spans="2:24" ht="6" customHeight="1" x14ac:dyDescent="0.2">
      <c r="B2235" s="318"/>
      <c r="C2235" s="317"/>
      <c r="D2235" s="317"/>
      <c r="E2235" s="317"/>
      <c r="F2235" s="317"/>
      <c r="G2235" s="317"/>
      <c r="H2235" s="317"/>
      <c r="I2235" s="317"/>
      <c r="J2235" s="317"/>
      <c r="K2235" s="317"/>
      <c r="L2235" s="317"/>
      <c r="M2235" s="317"/>
      <c r="N2235" s="317"/>
      <c r="O2235" s="317"/>
      <c r="P2235" s="317"/>
      <c r="Q2235" s="317"/>
      <c r="R2235" s="317"/>
      <c r="S2235" s="317"/>
      <c r="T2235" s="314"/>
    </row>
    <row r="2236" spans="2:24" ht="18.75" customHeight="1" x14ac:dyDescent="0.2">
      <c r="B2236" s="318"/>
      <c r="C2236" s="335" t="s">
        <v>136</v>
      </c>
      <c r="D2236" s="65"/>
      <c r="E2236" s="65"/>
      <c r="F2236" s="65"/>
      <c r="G2236" s="65"/>
      <c r="H2236" s="65"/>
      <c r="I2236" s="65"/>
      <c r="J2236" s="65"/>
      <c r="K2236" s="65"/>
      <c r="L2236" s="65"/>
      <c r="M2236" s="65"/>
      <c r="N2236" s="65"/>
      <c r="O2236" s="71"/>
      <c r="P2236" s="336">
        <f>SUM(D2236:O2236)</f>
        <v>0</v>
      </c>
      <c r="Q2236" s="317"/>
      <c r="R2236" s="388"/>
      <c r="S2236" s="389"/>
      <c r="T2236" s="314"/>
    </row>
    <row r="2237" spans="2:24" ht="18.75" customHeight="1" x14ac:dyDescent="0.2">
      <c r="B2237" s="318"/>
      <c r="C2237" s="335" t="s">
        <v>137</v>
      </c>
      <c r="D2237" s="110"/>
      <c r="E2237" s="110"/>
      <c r="F2237" s="110"/>
      <c r="G2237" s="110"/>
      <c r="H2237" s="110"/>
      <c r="I2237" s="110"/>
      <c r="J2237" s="110"/>
      <c r="K2237" s="110"/>
      <c r="L2237" s="110"/>
      <c r="M2237" s="110"/>
      <c r="N2237" s="110"/>
      <c r="O2237" s="111"/>
      <c r="P2237" s="336">
        <f>SUM(D2237:O2237)</f>
        <v>0</v>
      </c>
      <c r="Q2237" s="317"/>
      <c r="R2237" s="388"/>
      <c r="S2237" s="389"/>
      <c r="T2237" s="314"/>
    </row>
    <row r="2238" spans="2:24" ht="18.75" customHeight="1" x14ac:dyDescent="0.2">
      <c r="B2238" s="318"/>
      <c r="C2238" s="131" t="s">
        <v>138</v>
      </c>
      <c r="D2238" s="65"/>
      <c r="E2238" s="65"/>
      <c r="F2238" s="65"/>
      <c r="G2238" s="65"/>
      <c r="H2238" s="65"/>
      <c r="I2238" s="65"/>
      <c r="J2238" s="65"/>
      <c r="K2238" s="65"/>
      <c r="L2238" s="65"/>
      <c r="M2238" s="65"/>
      <c r="N2238" s="65"/>
      <c r="O2238" s="71"/>
      <c r="P2238" s="336">
        <f>SUM(D2238:O2238)</f>
        <v>0</v>
      </c>
      <c r="Q2238" s="317"/>
      <c r="R2238" s="388"/>
      <c r="S2238" s="389"/>
      <c r="T2238" s="314"/>
    </row>
    <row r="2239" spans="2:24" ht="18.75" customHeight="1" x14ac:dyDescent="0.2">
      <c r="B2239" s="318"/>
      <c r="C2239" s="92" t="s">
        <v>139</v>
      </c>
      <c r="D2239" s="65"/>
      <c r="E2239" s="65"/>
      <c r="F2239" s="65"/>
      <c r="G2239" s="65"/>
      <c r="H2239" s="65"/>
      <c r="I2239" s="65"/>
      <c r="J2239" s="65"/>
      <c r="K2239" s="65"/>
      <c r="L2239" s="65"/>
      <c r="M2239" s="65"/>
      <c r="N2239" s="65"/>
      <c r="O2239" s="71"/>
      <c r="P2239" s="336">
        <f>SUM(D2239:O2239)</f>
        <v>0</v>
      </c>
      <c r="Q2239" s="317"/>
      <c r="R2239" s="388"/>
      <c r="S2239" s="389"/>
      <c r="T2239" s="314"/>
    </row>
    <row r="2240" spans="2:24" ht="18.75" customHeight="1" x14ac:dyDescent="0.2">
      <c r="B2240" s="318"/>
      <c r="C2240" s="92" t="s">
        <v>140</v>
      </c>
      <c r="D2240" s="65"/>
      <c r="E2240" s="65"/>
      <c r="F2240" s="65"/>
      <c r="G2240" s="65"/>
      <c r="H2240" s="65"/>
      <c r="I2240" s="65"/>
      <c r="J2240" s="65"/>
      <c r="K2240" s="65"/>
      <c r="L2240" s="65"/>
      <c r="M2240" s="65"/>
      <c r="N2240" s="65"/>
      <c r="O2240" s="71"/>
      <c r="P2240" s="336">
        <f>SUM(D2240:O2240)</f>
        <v>0</v>
      </c>
      <c r="Q2240" s="317"/>
      <c r="R2240" s="388"/>
      <c r="S2240" s="389"/>
      <c r="T2240" s="314"/>
    </row>
    <row r="2241" spans="2:20" ht="18.75" customHeight="1" x14ac:dyDescent="0.2">
      <c r="B2241" s="318"/>
      <c r="C2241" s="92" t="s">
        <v>141</v>
      </c>
      <c r="D2241" s="65"/>
      <c r="E2241" s="65"/>
      <c r="F2241" s="65"/>
      <c r="G2241" s="65"/>
      <c r="H2241" s="65"/>
      <c r="I2241" s="65"/>
      <c r="J2241" s="65"/>
      <c r="K2241" s="65"/>
      <c r="L2241" s="65"/>
      <c r="M2241" s="65"/>
      <c r="N2241" s="65"/>
      <c r="O2241" s="71"/>
      <c r="P2241" s="336">
        <f>SUM(D2241:O2241)</f>
        <v>0</v>
      </c>
      <c r="Q2241" s="317"/>
      <c r="R2241" s="388"/>
      <c r="S2241" s="389"/>
      <c r="T2241" s="314"/>
    </row>
    <row r="2242" spans="2:20" ht="18.75" customHeight="1" x14ac:dyDescent="0.2">
      <c r="B2242" s="318"/>
      <c r="C2242" s="92" t="s">
        <v>142</v>
      </c>
      <c r="D2242" s="65"/>
      <c r="E2242" s="65"/>
      <c r="F2242" s="65"/>
      <c r="G2242" s="65"/>
      <c r="H2242" s="65"/>
      <c r="I2242" s="65"/>
      <c r="J2242" s="65"/>
      <c r="K2242" s="65"/>
      <c r="L2242" s="65"/>
      <c r="M2242" s="65"/>
      <c r="N2242" s="65"/>
      <c r="O2242" s="71"/>
      <c r="P2242" s="336">
        <f>SUM(D2242:O2242)</f>
        <v>0</v>
      </c>
      <c r="Q2242" s="317"/>
      <c r="R2242" s="388"/>
      <c r="S2242" s="389"/>
      <c r="T2242" s="314"/>
    </row>
    <row r="2243" spans="2:20" ht="18.75" customHeight="1" x14ac:dyDescent="0.2">
      <c r="B2243" s="318"/>
      <c r="C2243" s="92" t="s">
        <v>143</v>
      </c>
      <c r="D2243" s="65"/>
      <c r="E2243" s="65"/>
      <c r="F2243" s="65"/>
      <c r="G2243" s="65"/>
      <c r="H2243" s="65"/>
      <c r="I2243" s="65"/>
      <c r="J2243" s="65"/>
      <c r="K2243" s="65"/>
      <c r="L2243" s="65"/>
      <c r="M2243" s="65"/>
      <c r="N2243" s="65"/>
      <c r="O2243" s="71"/>
      <c r="P2243" s="336">
        <f>SUM(D2243:O2243)</f>
        <v>0</v>
      </c>
      <c r="Q2243" s="317"/>
      <c r="R2243" s="388"/>
      <c r="S2243" s="389"/>
      <c r="T2243" s="314"/>
    </row>
    <row r="2244" spans="2:20" ht="18.75" customHeight="1" x14ac:dyDescent="0.2">
      <c r="B2244" s="318"/>
      <c r="C2244" s="92" t="s">
        <v>144</v>
      </c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71"/>
      <c r="P2244" s="336">
        <f>SUM(D2244:O2244)</f>
        <v>0</v>
      </c>
      <c r="Q2244" s="317"/>
      <c r="R2244" s="388"/>
      <c r="S2244" s="389"/>
      <c r="T2244" s="314"/>
    </row>
    <row r="2245" spans="2:20" ht="18.75" customHeight="1" x14ac:dyDescent="0.2">
      <c r="B2245" s="318"/>
      <c r="C2245" s="92" t="s">
        <v>145</v>
      </c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71"/>
      <c r="P2245" s="336">
        <f>SUM(D2245:O2245)</f>
        <v>0</v>
      </c>
      <c r="Q2245" s="317"/>
      <c r="R2245" s="388"/>
      <c r="S2245" s="389"/>
      <c r="T2245" s="314"/>
    </row>
    <row r="2246" spans="2:20" ht="18.75" customHeight="1" x14ac:dyDescent="0.2">
      <c r="B2246" s="318"/>
      <c r="C2246" s="322" t="s">
        <v>146</v>
      </c>
      <c r="D2246" s="337">
        <f t="shared" ref="D2246:O2246" si="177">SUBTOTAL(9,D2236:D2245)</f>
        <v>0</v>
      </c>
      <c r="E2246" s="337">
        <f t="shared" si="177"/>
        <v>0</v>
      </c>
      <c r="F2246" s="337">
        <f t="shared" si="177"/>
        <v>0</v>
      </c>
      <c r="G2246" s="337">
        <f t="shared" si="177"/>
        <v>0</v>
      </c>
      <c r="H2246" s="337">
        <f t="shared" si="177"/>
        <v>0</v>
      </c>
      <c r="I2246" s="337">
        <f t="shared" si="177"/>
        <v>0</v>
      </c>
      <c r="J2246" s="337">
        <f t="shared" si="177"/>
        <v>0</v>
      </c>
      <c r="K2246" s="337">
        <f t="shared" si="177"/>
        <v>0</v>
      </c>
      <c r="L2246" s="337">
        <f t="shared" si="177"/>
        <v>0</v>
      </c>
      <c r="M2246" s="337">
        <f t="shared" si="177"/>
        <v>0</v>
      </c>
      <c r="N2246" s="337">
        <f t="shared" si="177"/>
        <v>0</v>
      </c>
      <c r="O2246" s="338">
        <f t="shared" si="177"/>
        <v>0</v>
      </c>
      <c r="P2246" s="336">
        <f>SUM(D2246:O2246)</f>
        <v>0</v>
      </c>
      <c r="Q2246" s="317"/>
      <c r="R2246" s="388"/>
      <c r="S2246" s="389"/>
      <c r="T2246" s="314"/>
    </row>
    <row r="2247" spans="2:20" ht="18.75" customHeight="1" x14ac:dyDescent="0.2">
      <c r="B2247" s="318"/>
      <c r="C2247" s="339" t="s">
        <v>147</v>
      </c>
      <c r="D2247" s="66"/>
      <c r="E2247" s="66"/>
      <c r="F2247" s="66"/>
      <c r="G2247" s="66"/>
      <c r="H2247" s="66"/>
      <c r="I2247" s="66"/>
      <c r="J2247" s="66"/>
      <c r="K2247" s="66"/>
      <c r="L2247" s="66"/>
      <c r="M2247" s="66"/>
      <c r="N2247" s="66"/>
      <c r="O2247" s="72"/>
      <c r="P2247" s="336">
        <f>SUM(D2247:O2247)</f>
        <v>0</v>
      </c>
      <c r="Q2247" s="317"/>
      <c r="R2247" s="388"/>
      <c r="S2247" s="389"/>
      <c r="T2247" s="314"/>
    </row>
    <row r="2248" spans="2:20" ht="18.75" customHeight="1" x14ac:dyDescent="0.2">
      <c r="B2248" s="318"/>
      <c r="C2248" s="339" t="s">
        <v>148</v>
      </c>
      <c r="D2248" s="66"/>
      <c r="E2248" s="66"/>
      <c r="F2248" s="66"/>
      <c r="G2248" s="66"/>
      <c r="H2248" s="66"/>
      <c r="I2248" s="66"/>
      <c r="J2248" s="66"/>
      <c r="K2248" s="66"/>
      <c r="L2248" s="66"/>
      <c r="M2248" s="66"/>
      <c r="N2248" s="66"/>
      <c r="O2248" s="72"/>
      <c r="P2248" s="336">
        <f>SUM(D2248:O2248)</f>
        <v>0</v>
      </c>
      <c r="Q2248" s="317"/>
      <c r="R2248" s="388"/>
      <c r="S2248" s="389"/>
      <c r="T2248" s="314"/>
    </row>
    <row r="2249" spans="2:20" ht="18.75" customHeight="1" x14ac:dyDescent="0.2">
      <c r="B2249" s="318"/>
      <c r="C2249" s="322" t="s">
        <v>149</v>
      </c>
      <c r="D2249" s="337">
        <f t="shared" ref="D2249:O2249" si="178">SUBTOTAL(9,D2247:D2248)</f>
        <v>0</v>
      </c>
      <c r="E2249" s="337">
        <f t="shared" si="178"/>
        <v>0</v>
      </c>
      <c r="F2249" s="337">
        <f t="shared" si="178"/>
        <v>0</v>
      </c>
      <c r="G2249" s="337">
        <f t="shared" si="178"/>
        <v>0</v>
      </c>
      <c r="H2249" s="337">
        <f t="shared" si="178"/>
        <v>0</v>
      </c>
      <c r="I2249" s="337">
        <f t="shared" si="178"/>
        <v>0</v>
      </c>
      <c r="J2249" s="337">
        <f t="shared" si="178"/>
        <v>0</v>
      </c>
      <c r="K2249" s="337">
        <f t="shared" si="178"/>
        <v>0</v>
      </c>
      <c r="L2249" s="337">
        <f t="shared" si="178"/>
        <v>0</v>
      </c>
      <c r="M2249" s="337">
        <f t="shared" si="178"/>
        <v>0</v>
      </c>
      <c r="N2249" s="337">
        <f t="shared" si="178"/>
        <v>0</v>
      </c>
      <c r="O2249" s="338">
        <f t="shared" si="178"/>
        <v>0</v>
      </c>
      <c r="P2249" s="336">
        <f>SUM(D2249:O2249)</f>
        <v>0</v>
      </c>
      <c r="Q2249" s="317"/>
      <c r="R2249" s="388"/>
      <c r="S2249" s="389"/>
      <c r="T2249" s="314"/>
    </row>
    <row r="2250" spans="2:20" ht="18.75" customHeight="1" x14ac:dyDescent="0.2">
      <c r="B2250" s="318"/>
      <c r="C2250" s="339" t="s">
        <v>150</v>
      </c>
      <c r="D2250" s="66"/>
      <c r="E2250" s="66"/>
      <c r="F2250" s="66"/>
      <c r="G2250" s="66"/>
      <c r="H2250" s="66"/>
      <c r="I2250" s="66"/>
      <c r="J2250" s="66"/>
      <c r="K2250" s="66"/>
      <c r="L2250" s="66"/>
      <c r="M2250" s="66"/>
      <c r="N2250" s="66"/>
      <c r="O2250" s="72"/>
      <c r="P2250" s="336">
        <f>SUM(D2250:O2250)</f>
        <v>0</v>
      </c>
      <c r="Q2250" s="317"/>
      <c r="R2250" s="388"/>
      <c r="S2250" s="389"/>
      <c r="T2250" s="314"/>
    </row>
    <row r="2251" spans="2:20" ht="18.75" customHeight="1" x14ac:dyDescent="0.2">
      <c r="B2251" s="318"/>
      <c r="C2251" s="339" t="s">
        <v>151</v>
      </c>
      <c r="D2251" s="66"/>
      <c r="E2251" s="66"/>
      <c r="F2251" s="66"/>
      <c r="G2251" s="66"/>
      <c r="H2251" s="66"/>
      <c r="I2251" s="66"/>
      <c r="J2251" s="66"/>
      <c r="K2251" s="66"/>
      <c r="L2251" s="66"/>
      <c r="M2251" s="66"/>
      <c r="N2251" s="66"/>
      <c r="O2251" s="72"/>
      <c r="P2251" s="336">
        <f>SUM(D2251:O2251)</f>
        <v>0</v>
      </c>
      <c r="Q2251" s="317"/>
      <c r="R2251" s="388"/>
      <c r="S2251" s="389"/>
      <c r="T2251" s="314"/>
    </row>
    <row r="2252" spans="2:20" ht="18.75" customHeight="1" x14ac:dyDescent="0.2">
      <c r="B2252" s="318"/>
      <c r="C2252" s="339" t="s">
        <v>152</v>
      </c>
      <c r="D2252" s="66"/>
      <c r="E2252" s="66"/>
      <c r="F2252" s="66"/>
      <c r="G2252" s="66"/>
      <c r="H2252" s="66"/>
      <c r="I2252" s="66"/>
      <c r="J2252" s="66"/>
      <c r="K2252" s="66"/>
      <c r="L2252" s="66"/>
      <c r="M2252" s="66"/>
      <c r="N2252" s="66"/>
      <c r="O2252" s="72"/>
      <c r="P2252" s="336">
        <f>SUM(D2252:O2252)</f>
        <v>0</v>
      </c>
      <c r="Q2252" s="317"/>
      <c r="R2252" s="388"/>
      <c r="S2252" s="389"/>
      <c r="T2252" s="314"/>
    </row>
    <row r="2253" spans="2:20" ht="18.75" customHeight="1" x14ac:dyDescent="0.2">
      <c r="B2253" s="318"/>
      <c r="C2253" s="339" t="s">
        <v>153</v>
      </c>
      <c r="D2253" s="66"/>
      <c r="E2253" s="66"/>
      <c r="F2253" s="66"/>
      <c r="G2253" s="66"/>
      <c r="H2253" s="66"/>
      <c r="I2253" s="66"/>
      <c r="J2253" s="66"/>
      <c r="K2253" s="66"/>
      <c r="L2253" s="66"/>
      <c r="M2253" s="66"/>
      <c r="N2253" s="66"/>
      <c r="O2253" s="72"/>
      <c r="P2253" s="336">
        <f>SUM(D2253:O2253)</f>
        <v>0</v>
      </c>
      <c r="Q2253" s="317"/>
      <c r="R2253" s="388"/>
      <c r="S2253" s="389"/>
      <c r="T2253" s="314"/>
    </row>
    <row r="2254" spans="2:20" ht="18.75" customHeight="1" x14ac:dyDescent="0.2">
      <c r="B2254" s="318"/>
      <c r="C2254" s="335" t="s">
        <v>154</v>
      </c>
      <c r="D2254" s="65"/>
      <c r="E2254" s="65"/>
      <c r="F2254" s="65"/>
      <c r="G2254" s="65"/>
      <c r="H2254" s="65"/>
      <c r="I2254" s="65"/>
      <c r="J2254" s="65"/>
      <c r="K2254" s="65"/>
      <c r="L2254" s="65"/>
      <c r="M2254" s="65"/>
      <c r="N2254" s="65"/>
      <c r="O2254" s="71"/>
      <c r="P2254" s="336">
        <f>SUM(D2254:O2254)</f>
        <v>0</v>
      </c>
      <c r="Q2254" s="317"/>
      <c r="R2254" s="388"/>
      <c r="S2254" s="389"/>
      <c r="T2254" s="314"/>
    </row>
    <row r="2255" spans="2:20" ht="18.75" customHeight="1" x14ac:dyDescent="0.2">
      <c r="B2255" s="318"/>
      <c r="C2255" s="97" t="s">
        <v>155</v>
      </c>
      <c r="D2255" s="65"/>
      <c r="E2255" s="65"/>
      <c r="F2255" s="65"/>
      <c r="G2255" s="65"/>
      <c r="H2255" s="65"/>
      <c r="I2255" s="65"/>
      <c r="J2255" s="65"/>
      <c r="K2255" s="65"/>
      <c r="L2255" s="65"/>
      <c r="M2255" s="65"/>
      <c r="N2255" s="65"/>
      <c r="O2255" s="71"/>
      <c r="P2255" s="336">
        <f>SUM(D2255:O2255)</f>
        <v>0</v>
      </c>
      <c r="Q2255" s="317"/>
      <c r="R2255" s="388"/>
      <c r="S2255" s="389"/>
      <c r="T2255" s="314"/>
    </row>
    <row r="2256" spans="2:20" ht="18.75" customHeight="1" x14ac:dyDescent="0.2">
      <c r="B2256" s="318"/>
      <c r="C2256" s="98" t="s">
        <v>156</v>
      </c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73"/>
      <c r="P2256" s="340">
        <f>SUM(D2256:O2256)</f>
        <v>0</v>
      </c>
      <c r="Q2256" s="317"/>
      <c r="R2256" s="388"/>
      <c r="S2256" s="389"/>
      <c r="T2256" s="314"/>
    </row>
    <row r="2257" spans="2:24" ht="18.75" customHeight="1" x14ac:dyDescent="0.2">
      <c r="B2257" s="318"/>
      <c r="C2257" s="341" t="s">
        <v>157</v>
      </c>
      <c r="D2257" s="342">
        <f t="shared" ref="D2257:O2257" si="179">SUBTOTAL(9,D2236:D2256)</f>
        <v>0</v>
      </c>
      <c r="E2257" s="342">
        <f t="shared" si="179"/>
        <v>0</v>
      </c>
      <c r="F2257" s="342">
        <f t="shared" si="179"/>
        <v>0</v>
      </c>
      <c r="G2257" s="342">
        <f t="shared" si="179"/>
        <v>0</v>
      </c>
      <c r="H2257" s="342">
        <f t="shared" si="179"/>
        <v>0</v>
      </c>
      <c r="I2257" s="342">
        <f t="shared" si="179"/>
        <v>0</v>
      </c>
      <c r="J2257" s="342">
        <f t="shared" si="179"/>
        <v>0</v>
      </c>
      <c r="K2257" s="342">
        <f t="shared" si="179"/>
        <v>0</v>
      </c>
      <c r="L2257" s="342">
        <f t="shared" si="179"/>
        <v>0</v>
      </c>
      <c r="M2257" s="342">
        <f t="shared" si="179"/>
        <v>0</v>
      </c>
      <c r="N2257" s="342">
        <f t="shared" si="179"/>
        <v>0</v>
      </c>
      <c r="O2257" s="343">
        <f t="shared" si="179"/>
        <v>0</v>
      </c>
      <c r="P2257" s="344">
        <f>SUM(D2257:O2257)</f>
        <v>0</v>
      </c>
      <c r="Q2257" s="317"/>
      <c r="R2257" s="150"/>
      <c r="S2257" s="151"/>
      <c r="T2257" s="314"/>
    </row>
    <row r="2258" spans="2:24" ht="6" customHeight="1" x14ac:dyDescent="0.2">
      <c r="B2258" s="318"/>
      <c r="C2258" s="317"/>
      <c r="D2258" s="317"/>
      <c r="E2258" s="317"/>
      <c r="F2258" s="317"/>
      <c r="G2258" s="317"/>
      <c r="H2258" s="317"/>
      <c r="I2258" s="317"/>
      <c r="J2258" s="317"/>
      <c r="K2258" s="317"/>
      <c r="L2258" s="317"/>
      <c r="M2258" s="317"/>
      <c r="N2258" s="317"/>
      <c r="O2258" s="317"/>
      <c r="P2258" s="317"/>
      <c r="Q2258" s="317"/>
      <c r="R2258" s="345"/>
      <c r="S2258" s="345"/>
      <c r="T2258" s="314"/>
    </row>
    <row r="2259" spans="2:24" ht="18.75" customHeight="1" x14ac:dyDescent="0.2">
      <c r="B2259" s="346"/>
      <c r="C2259" s="335" t="s">
        <v>158</v>
      </c>
      <c r="D2259" s="67"/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74"/>
      <c r="P2259" s="347">
        <f>SUM(D2259:O2259)</f>
        <v>0</v>
      </c>
      <c r="Q2259" s="317"/>
      <c r="R2259" s="388"/>
      <c r="S2259" s="389"/>
      <c r="T2259" s="314"/>
    </row>
    <row r="2260" spans="2:24" ht="18.75" customHeight="1" x14ac:dyDescent="0.2">
      <c r="B2260" s="346"/>
      <c r="C2260" s="335" t="s">
        <v>159</v>
      </c>
      <c r="D2260" s="67"/>
      <c r="E2260" s="67"/>
      <c r="F2260" s="67"/>
      <c r="G2260" s="67"/>
      <c r="H2260" s="67"/>
      <c r="I2260" s="67"/>
      <c r="J2260" s="67"/>
      <c r="K2260" s="67"/>
      <c r="L2260" s="67"/>
      <c r="M2260" s="67"/>
      <c r="N2260" s="69"/>
      <c r="O2260" s="75"/>
      <c r="P2260" s="348">
        <f>SUM(D2260:O2260)</f>
        <v>0</v>
      </c>
      <c r="Q2260" s="317"/>
      <c r="R2260" s="388"/>
      <c r="S2260" s="389"/>
      <c r="T2260" s="314"/>
    </row>
    <row r="2261" spans="2:24" s="334" customFormat="1" ht="18.75" customHeight="1" x14ac:dyDescent="0.2">
      <c r="B2261" s="328"/>
      <c r="C2261" s="317"/>
      <c r="D2261" s="317"/>
      <c r="E2261" s="317"/>
      <c r="F2261" s="317"/>
      <c r="G2261" s="317"/>
      <c r="H2261" s="317"/>
      <c r="I2261" s="317"/>
      <c r="J2261" s="317"/>
      <c r="K2261" s="317"/>
      <c r="L2261" s="317"/>
      <c r="M2261" s="317"/>
      <c r="N2261" s="349" t="s">
        <v>160</v>
      </c>
      <c r="O2261" s="349"/>
      <c r="P2261" s="350">
        <f>ROUND(IF(P2259*P2260=0,0,P2257/P2259*P2260),2)</f>
        <v>0</v>
      </c>
      <c r="Q2261" s="330"/>
      <c r="R2261" s="388"/>
      <c r="S2261" s="389"/>
      <c r="T2261" s="333"/>
    </row>
    <row r="2262" spans="2:24" ht="30" customHeight="1" x14ac:dyDescent="0.2">
      <c r="B2262" s="314"/>
      <c r="C2262" s="317"/>
      <c r="D2262" s="317"/>
      <c r="E2262" s="317"/>
      <c r="F2262" s="317"/>
      <c r="G2262" s="317"/>
      <c r="H2262" s="317"/>
      <c r="I2262" s="317"/>
      <c r="J2262" s="317"/>
      <c r="K2262" s="317"/>
      <c r="L2262" s="317"/>
      <c r="M2262" s="317"/>
      <c r="N2262" s="317"/>
      <c r="O2262" s="317"/>
      <c r="P2262" s="317"/>
      <c r="Q2262" s="317"/>
      <c r="R2262" s="317"/>
      <c r="S2262" s="317"/>
      <c r="T2262" s="314"/>
    </row>
    <row r="2263" spans="2:24" ht="18.75" customHeight="1" x14ac:dyDescent="0.2">
      <c r="B2263" s="318"/>
      <c r="C2263" s="319" t="s">
        <v>124</v>
      </c>
      <c r="D2263" s="382"/>
      <c r="E2263" s="383"/>
      <c r="F2263" s="383"/>
      <c r="G2263" s="383"/>
      <c r="H2263" s="383"/>
      <c r="I2263" s="384"/>
      <c r="J2263" s="317"/>
      <c r="K2263" s="317"/>
      <c r="L2263" s="320"/>
      <c r="M2263" s="317"/>
      <c r="N2263" s="317"/>
      <c r="O2263" s="317"/>
      <c r="P2263" s="321"/>
      <c r="Q2263" s="317"/>
      <c r="R2263" s="321"/>
      <c r="S2263" s="321"/>
      <c r="T2263" s="314"/>
    </row>
    <row r="2264" spans="2:24" ht="18.75" customHeight="1" x14ac:dyDescent="0.2">
      <c r="B2264" s="318"/>
      <c r="C2264" s="322" t="s">
        <v>125</v>
      </c>
      <c r="D2264" s="382"/>
      <c r="E2264" s="383"/>
      <c r="F2264" s="383"/>
      <c r="G2264" s="383"/>
      <c r="H2264" s="383"/>
      <c r="I2264" s="384"/>
      <c r="J2264" s="317"/>
      <c r="K2264" s="320"/>
      <c r="L2264" s="317"/>
      <c r="M2264" s="317"/>
      <c r="N2264" s="317"/>
      <c r="O2264" s="317"/>
      <c r="P2264" s="321"/>
      <c r="Q2264" s="317"/>
      <c r="R2264" s="321"/>
      <c r="S2264" s="321"/>
      <c r="T2264" s="314"/>
    </row>
    <row r="2265" spans="2:24" ht="18.75" customHeight="1" x14ac:dyDescent="0.2">
      <c r="B2265" s="318"/>
      <c r="C2265" s="322" t="s">
        <v>7</v>
      </c>
      <c r="D2265" s="382"/>
      <c r="E2265" s="383"/>
      <c r="F2265" s="383"/>
      <c r="G2265" s="383"/>
      <c r="H2265" s="383"/>
      <c r="I2265" s="384"/>
      <c r="J2265" s="317"/>
      <c r="K2265" s="317"/>
      <c r="L2265" s="320"/>
      <c r="M2265" s="317"/>
      <c r="N2265" s="317"/>
      <c r="O2265" s="317"/>
      <c r="P2265" s="321"/>
      <c r="Q2265" s="317"/>
      <c r="R2265" s="323" t="s">
        <v>126</v>
      </c>
      <c r="S2265" s="324"/>
      <c r="T2265" s="314"/>
    </row>
    <row r="2266" spans="2:24" ht="18.75" customHeight="1" x14ac:dyDescent="0.2">
      <c r="B2266" s="318"/>
      <c r="C2266" s="322" t="s">
        <v>127</v>
      </c>
      <c r="D2266" s="382"/>
      <c r="E2266" s="383"/>
      <c r="F2266" s="383"/>
      <c r="G2266" s="383"/>
      <c r="H2266" s="383"/>
      <c r="I2266" s="384"/>
      <c r="J2266" s="317"/>
      <c r="K2266" s="317"/>
      <c r="L2266" s="320"/>
      <c r="M2266" s="317"/>
      <c r="N2266" s="317"/>
      <c r="O2266" s="317"/>
      <c r="P2266" s="321"/>
      <c r="Q2266" s="317"/>
      <c r="R2266" s="325" t="s">
        <v>130</v>
      </c>
      <c r="S2266" s="63"/>
      <c r="T2266" s="314"/>
    </row>
    <row r="2267" spans="2:24" ht="18.75" customHeight="1" x14ac:dyDescent="0.2">
      <c r="B2267" s="318"/>
      <c r="C2267" s="322" t="s">
        <v>131</v>
      </c>
      <c r="D2267" s="382"/>
      <c r="E2267" s="383"/>
      <c r="F2267" s="383"/>
      <c r="G2267" s="383"/>
      <c r="H2267" s="383"/>
      <c r="I2267" s="384"/>
      <c r="J2267" s="317"/>
      <c r="K2267" s="317"/>
      <c r="L2267" s="320"/>
      <c r="M2267" s="317"/>
      <c r="N2267" s="317"/>
      <c r="O2267" s="317"/>
      <c r="P2267" s="321"/>
      <c r="Q2267" s="317"/>
      <c r="R2267" s="325" t="s">
        <v>132</v>
      </c>
      <c r="S2267" s="63"/>
      <c r="T2267" s="314"/>
    </row>
    <row r="2268" spans="2:24" ht="18.75" customHeight="1" x14ac:dyDescent="0.2">
      <c r="B2268" s="318"/>
      <c r="C2268" s="322" t="s">
        <v>122</v>
      </c>
      <c r="D2268" s="385"/>
      <c r="E2268" s="386"/>
      <c r="F2268" s="386"/>
      <c r="G2268" s="386"/>
      <c r="H2268" s="386"/>
      <c r="I2268" s="387"/>
      <c r="J2268" s="317"/>
      <c r="K2268" s="320"/>
      <c r="L2268" s="317"/>
      <c r="M2268" s="317"/>
      <c r="N2268" s="317"/>
      <c r="O2268" s="317"/>
      <c r="P2268" s="321"/>
      <c r="Q2268" s="317"/>
      <c r="R2268" s="326" t="s">
        <v>133</v>
      </c>
      <c r="S2268" s="63"/>
      <c r="T2268" s="314"/>
    </row>
    <row r="2269" spans="2:24" ht="18.75" customHeight="1" x14ac:dyDescent="0.2">
      <c r="B2269" s="327"/>
      <c r="C2269" s="322" t="s">
        <v>134</v>
      </c>
      <c r="D2269" s="379"/>
      <c r="E2269" s="380"/>
      <c r="F2269" s="380"/>
      <c r="G2269" s="380"/>
      <c r="H2269" s="380"/>
      <c r="I2269" s="381"/>
      <c r="J2269" s="317"/>
      <c r="K2269" s="320"/>
      <c r="L2269" s="317"/>
      <c r="M2269" s="317"/>
      <c r="N2269" s="317"/>
      <c r="O2269" s="317"/>
      <c r="P2269" s="321"/>
      <c r="Q2269" s="317"/>
      <c r="R2269" s="321"/>
      <c r="S2269" s="321"/>
      <c r="T2269" s="314"/>
    </row>
    <row r="2270" spans="2:24" ht="12" customHeight="1" x14ac:dyDescent="0.2">
      <c r="B2270" s="318"/>
      <c r="C2270" s="317"/>
      <c r="D2270" s="317"/>
      <c r="E2270" s="317"/>
      <c r="F2270" s="317"/>
      <c r="G2270" s="317"/>
      <c r="H2270" s="317"/>
      <c r="I2270" s="317"/>
      <c r="J2270" s="317"/>
      <c r="K2270" s="317"/>
      <c r="L2270" s="317"/>
      <c r="M2270" s="317"/>
      <c r="N2270" s="317"/>
      <c r="O2270" s="317"/>
      <c r="P2270" s="317"/>
      <c r="Q2270" s="317"/>
      <c r="R2270" s="317"/>
      <c r="S2270" s="317"/>
      <c r="T2270" s="314"/>
    </row>
    <row r="2271" spans="2:24" s="334" customFormat="1" ht="18.75" customHeight="1" x14ac:dyDescent="0.2">
      <c r="B2271" s="328"/>
      <c r="C2271" s="322" t="s">
        <v>128</v>
      </c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70"/>
      <c r="P2271" s="329" t="s">
        <v>129</v>
      </c>
      <c r="Q2271" s="330"/>
      <c r="R2271" s="331" t="s">
        <v>135</v>
      </c>
      <c r="S2271" s="332"/>
      <c r="T2271" s="333"/>
      <c r="V2271" s="315"/>
      <c r="W2271" s="315"/>
      <c r="X2271" s="315"/>
    </row>
    <row r="2272" spans="2:24" ht="6" customHeight="1" x14ac:dyDescent="0.2">
      <c r="B2272" s="318"/>
      <c r="C2272" s="317"/>
      <c r="D2272" s="317"/>
      <c r="E2272" s="317"/>
      <c r="F2272" s="317"/>
      <c r="G2272" s="317"/>
      <c r="H2272" s="317"/>
      <c r="I2272" s="317"/>
      <c r="J2272" s="317"/>
      <c r="K2272" s="317"/>
      <c r="L2272" s="317"/>
      <c r="M2272" s="317"/>
      <c r="N2272" s="317"/>
      <c r="O2272" s="317"/>
      <c r="P2272" s="317"/>
      <c r="Q2272" s="317"/>
      <c r="R2272" s="317"/>
      <c r="S2272" s="317"/>
      <c r="T2272" s="314"/>
    </row>
    <row r="2273" spans="2:20" ht="18.75" customHeight="1" x14ac:dyDescent="0.2">
      <c r="B2273" s="318"/>
      <c r="C2273" s="335" t="s">
        <v>136</v>
      </c>
      <c r="D2273" s="65"/>
      <c r="E2273" s="65"/>
      <c r="F2273" s="65"/>
      <c r="G2273" s="65"/>
      <c r="H2273" s="65"/>
      <c r="I2273" s="65"/>
      <c r="J2273" s="65"/>
      <c r="K2273" s="65"/>
      <c r="L2273" s="65"/>
      <c r="M2273" s="65"/>
      <c r="N2273" s="65"/>
      <c r="O2273" s="71"/>
      <c r="P2273" s="336">
        <f>SUM(D2273:O2273)</f>
        <v>0</v>
      </c>
      <c r="Q2273" s="317"/>
      <c r="R2273" s="388"/>
      <c r="S2273" s="389"/>
      <c r="T2273" s="314"/>
    </row>
    <row r="2274" spans="2:20" ht="18.75" customHeight="1" x14ac:dyDescent="0.2">
      <c r="B2274" s="318"/>
      <c r="C2274" s="335" t="s">
        <v>137</v>
      </c>
      <c r="D2274" s="110"/>
      <c r="E2274" s="110"/>
      <c r="F2274" s="110"/>
      <c r="G2274" s="110"/>
      <c r="H2274" s="110"/>
      <c r="I2274" s="110"/>
      <c r="J2274" s="110"/>
      <c r="K2274" s="110"/>
      <c r="L2274" s="110"/>
      <c r="M2274" s="110"/>
      <c r="N2274" s="110"/>
      <c r="O2274" s="111"/>
      <c r="P2274" s="336">
        <f>SUM(D2274:O2274)</f>
        <v>0</v>
      </c>
      <c r="Q2274" s="317"/>
      <c r="R2274" s="388"/>
      <c r="S2274" s="389"/>
      <c r="T2274" s="314"/>
    </row>
    <row r="2275" spans="2:20" ht="18.75" customHeight="1" x14ac:dyDescent="0.2">
      <c r="B2275" s="318"/>
      <c r="C2275" s="131" t="s">
        <v>138</v>
      </c>
      <c r="D2275" s="65"/>
      <c r="E2275" s="65"/>
      <c r="F2275" s="65"/>
      <c r="G2275" s="65"/>
      <c r="H2275" s="65"/>
      <c r="I2275" s="65"/>
      <c r="J2275" s="65"/>
      <c r="K2275" s="65"/>
      <c r="L2275" s="65"/>
      <c r="M2275" s="65"/>
      <c r="N2275" s="65"/>
      <c r="O2275" s="71"/>
      <c r="P2275" s="336">
        <f>SUM(D2275:O2275)</f>
        <v>0</v>
      </c>
      <c r="Q2275" s="317"/>
      <c r="R2275" s="388"/>
      <c r="S2275" s="389"/>
      <c r="T2275" s="314"/>
    </row>
    <row r="2276" spans="2:20" ht="18.75" customHeight="1" x14ac:dyDescent="0.2">
      <c r="B2276" s="318"/>
      <c r="C2276" s="92" t="s">
        <v>139</v>
      </c>
      <c r="D2276" s="65"/>
      <c r="E2276" s="65"/>
      <c r="F2276" s="65"/>
      <c r="G2276" s="65"/>
      <c r="H2276" s="65"/>
      <c r="I2276" s="65"/>
      <c r="J2276" s="65"/>
      <c r="K2276" s="65"/>
      <c r="L2276" s="65"/>
      <c r="M2276" s="65"/>
      <c r="N2276" s="65"/>
      <c r="O2276" s="71"/>
      <c r="P2276" s="336">
        <f>SUM(D2276:O2276)</f>
        <v>0</v>
      </c>
      <c r="Q2276" s="317"/>
      <c r="R2276" s="388"/>
      <c r="S2276" s="389"/>
      <c r="T2276" s="314"/>
    </row>
    <row r="2277" spans="2:20" ht="18.75" customHeight="1" x14ac:dyDescent="0.2">
      <c r="B2277" s="318"/>
      <c r="C2277" s="92" t="s">
        <v>140</v>
      </c>
      <c r="D2277" s="65"/>
      <c r="E2277" s="65"/>
      <c r="F2277" s="65"/>
      <c r="G2277" s="65"/>
      <c r="H2277" s="65"/>
      <c r="I2277" s="65"/>
      <c r="J2277" s="65"/>
      <c r="K2277" s="65"/>
      <c r="L2277" s="65"/>
      <c r="M2277" s="65"/>
      <c r="N2277" s="65"/>
      <c r="O2277" s="71"/>
      <c r="P2277" s="336">
        <f>SUM(D2277:O2277)</f>
        <v>0</v>
      </c>
      <c r="Q2277" s="317"/>
      <c r="R2277" s="388"/>
      <c r="S2277" s="389"/>
      <c r="T2277" s="314"/>
    </row>
    <row r="2278" spans="2:20" ht="18.75" customHeight="1" x14ac:dyDescent="0.2">
      <c r="B2278" s="318"/>
      <c r="C2278" s="92" t="s">
        <v>141</v>
      </c>
      <c r="D2278" s="65"/>
      <c r="E2278" s="65"/>
      <c r="F2278" s="65"/>
      <c r="G2278" s="65"/>
      <c r="H2278" s="65"/>
      <c r="I2278" s="65"/>
      <c r="J2278" s="65"/>
      <c r="K2278" s="65"/>
      <c r="L2278" s="65"/>
      <c r="M2278" s="65"/>
      <c r="N2278" s="65"/>
      <c r="O2278" s="71"/>
      <c r="P2278" s="336">
        <f>SUM(D2278:O2278)</f>
        <v>0</v>
      </c>
      <c r="Q2278" s="317"/>
      <c r="R2278" s="388"/>
      <c r="S2278" s="389"/>
      <c r="T2278" s="314"/>
    </row>
    <row r="2279" spans="2:20" ht="18.75" customHeight="1" x14ac:dyDescent="0.2">
      <c r="B2279" s="318"/>
      <c r="C2279" s="92" t="s">
        <v>142</v>
      </c>
      <c r="D2279" s="65"/>
      <c r="E2279" s="65"/>
      <c r="F2279" s="65"/>
      <c r="G2279" s="65"/>
      <c r="H2279" s="65"/>
      <c r="I2279" s="65"/>
      <c r="J2279" s="65"/>
      <c r="K2279" s="65"/>
      <c r="L2279" s="65"/>
      <c r="M2279" s="65"/>
      <c r="N2279" s="65"/>
      <c r="O2279" s="71"/>
      <c r="P2279" s="336">
        <f>SUM(D2279:O2279)</f>
        <v>0</v>
      </c>
      <c r="Q2279" s="317"/>
      <c r="R2279" s="388"/>
      <c r="S2279" s="389"/>
      <c r="T2279" s="314"/>
    </row>
    <row r="2280" spans="2:20" ht="18.75" customHeight="1" x14ac:dyDescent="0.2">
      <c r="B2280" s="318"/>
      <c r="C2280" s="92" t="s">
        <v>143</v>
      </c>
      <c r="D2280" s="65"/>
      <c r="E2280" s="65"/>
      <c r="F2280" s="65"/>
      <c r="G2280" s="65"/>
      <c r="H2280" s="65"/>
      <c r="I2280" s="65"/>
      <c r="J2280" s="65"/>
      <c r="K2280" s="65"/>
      <c r="L2280" s="65"/>
      <c r="M2280" s="65"/>
      <c r="N2280" s="65"/>
      <c r="O2280" s="71"/>
      <c r="P2280" s="336">
        <f>SUM(D2280:O2280)</f>
        <v>0</v>
      </c>
      <c r="Q2280" s="317"/>
      <c r="R2280" s="388"/>
      <c r="S2280" s="389"/>
      <c r="T2280" s="314"/>
    </row>
    <row r="2281" spans="2:20" ht="18.75" customHeight="1" x14ac:dyDescent="0.2">
      <c r="B2281" s="318"/>
      <c r="C2281" s="92" t="s">
        <v>144</v>
      </c>
      <c r="D2281" s="65"/>
      <c r="E2281" s="65"/>
      <c r="F2281" s="65"/>
      <c r="G2281" s="65"/>
      <c r="H2281" s="65"/>
      <c r="I2281" s="65"/>
      <c r="J2281" s="65"/>
      <c r="K2281" s="65"/>
      <c r="L2281" s="65"/>
      <c r="M2281" s="65"/>
      <c r="N2281" s="65"/>
      <c r="O2281" s="71"/>
      <c r="P2281" s="336">
        <f>SUM(D2281:O2281)</f>
        <v>0</v>
      </c>
      <c r="Q2281" s="317"/>
      <c r="R2281" s="388"/>
      <c r="S2281" s="389"/>
      <c r="T2281" s="314"/>
    </row>
    <row r="2282" spans="2:20" ht="18.75" customHeight="1" x14ac:dyDescent="0.2">
      <c r="B2282" s="318"/>
      <c r="C2282" s="92" t="s">
        <v>145</v>
      </c>
      <c r="D2282" s="65"/>
      <c r="E2282" s="65"/>
      <c r="F2282" s="65"/>
      <c r="G2282" s="65"/>
      <c r="H2282" s="65"/>
      <c r="I2282" s="65"/>
      <c r="J2282" s="65"/>
      <c r="K2282" s="65"/>
      <c r="L2282" s="65"/>
      <c r="M2282" s="65"/>
      <c r="N2282" s="65"/>
      <c r="O2282" s="71"/>
      <c r="P2282" s="336">
        <f>SUM(D2282:O2282)</f>
        <v>0</v>
      </c>
      <c r="Q2282" s="317"/>
      <c r="R2282" s="388"/>
      <c r="S2282" s="389"/>
      <c r="T2282" s="314"/>
    </row>
    <row r="2283" spans="2:20" ht="18.75" customHeight="1" x14ac:dyDescent="0.2">
      <c r="B2283" s="318"/>
      <c r="C2283" s="322" t="s">
        <v>146</v>
      </c>
      <c r="D2283" s="337">
        <f t="shared" ref="D2283:O2283" si="180">SUBTOTAL(9,D2273:D2282)</f>
        <v>0</v>
      </c>
      <c r="E2283" s="337">
        <f t="shared" si="180"/>
        <v>0</v>
      </c>
      <c r="F2283" s="337">
        <f t="shared" si="180"/>
        <v>0</v>
      </c>
      <c r="G2283" s="337">
        <f t="shared" si="180"/>
        <v>0</v>
      </c>
      <c r="H2283" s="337">
        <f t="shared" si="180"/>
        <v>0</v>
      </c>
      <c r="I2283" s="337">
        <f t="shared" si="180"/>
        <v>0</v>
      </c>
      <c r="J2283" s="337">
        <f t="shared" si="180"/>
        <v>0</v>
      </c>
      <c r="K2283" s="337">
        <f t="shared" si="180"/>
        <v>0</v>
      </c>
      <c r="L2283" s="337">
        <f t="shared" si="180"/>
        <v>0</v>
      </c>
      <c r="M2283" s="337">
        <f t="shared" si="180"/>
        <v>0</v>
      </c>
      <c r="N2283" s="337">
        <f t="shared" si="180"/>
        <v>0</v>
      </c>
      <c r="O2283" s="338">
        <f t="shared" si="180"/>
        <v>0</v>
      </c>
      <c r="P2283" s="336">
        <f>SUM(D2283:O2283)</f>
        <v>0</v>
      </c>
      <c r="Q2283" s="317"/>
      <c r="R2283" s="388"/>
      <c r="S2283" s="389"/>
      <c r="T2283" s="314"/>
    </row>
    <row r="2284" spans="2:20" ht="18.75" customHeight="1" x14ac:dyDescent="0.2">
      <c r="B2284" s="318"/>
      <c r="C2284" s="339" t="s">
        <v>147</v>
      </c>
      <c r="D2284" s="66"/>
      <c r="E2284" s="66"/>
      <c r="F2284" s="66"/>
      <c r="G2284" s="66"/>
      <c r="H2284" s="66"/>
      <c r="I2284" s="66"/>
      <c r="J2284" s="66"/>
      <c r="K2284" s="66"/>
      <c r="L2284" s="66"/>
      <c r="M2284" s="66"/>
      <c r="N2284" s="66"/>
      <c r="O2284" s="72"/>
      <c r="P2284" s="336">
        <f>SUM(D2284:O2284)</f>
        <v>0</v>
      </c>
      <c r="Q2284" s="317"/>
      <c r="R2284" s="388"/>
      <c r="S2284" s="389"/>
      <c r="T2284" s="314"/>
    </row>
    <row r="2285" spans="2:20" ht="18.75" customHeight="1" x14ac:dyDescent="0.2">
      <c r="B2285" s="318"/>
      <c r="C2285" s="339" t="s">
        <v>148</v>
      </c>
      <c r="D2285" s="66"/>
      <c r="E2285" s="66"/>
      <c r="F2285" s="66"/>
      <c r="G2285" s="66"/>
      <c r="H2285" s="66"/>
      <c r="I2285" s="66"/>
      <c r="J2285" s="66"/>
      <c r="K2285" s="66"/>
      <c r="L2285" s="66"/>
      <c r="M2285" s="66"/>
      <c r="N2285" s="66"/>
      <c r="O2285" s="72"/>
      <c r="P2285" s="336">
        <f>SUM(D2285:O2285)</f>
        <v>0</v>
      </c>
      <c r="Q2285" s="317"/>
      <c r="R2285" s="388"/>
      <c r="S2285" s="389"/>
      <c r="T2285" s="314"/>
    </row>
    <row r="2286" spans="2:20" ht="18.75" customHeight="1" x14ac:dyDescent="0.2">
      <c r="B2286" s="318"/>
      <c r="C2286" s="322" t="s">
        <v>149</v>
      </c>
      <c r="D2286" s="337">
        <f t="shared" ref="D2286:O2286" si="181">SUBTOTAL(9,D2284:D2285)</f>
        <v>0</v>
      </c>
      <c r="E2286" s="337">
        <f t="shared" si="181"/>
        <v>0</v>
      </c>
      <c r="F2286" s="337">
        <f t="shared" si="181"/>
        <v>0</v>
      </c>
      <c r="G2286" s="337">
        <f t="shared" si="181"/>
        <v>0</v>
      </c>
      <c r="H2286" s="337">
        <f t="shared" si="181"/>
        <v>0</v>
      </c>
      <c r="I2286" s="337">
        <f t="shared" si="181"/>
        <v>0</v>
      </c>
      <c r="J2286" s="337">
        <f t="shared" si="181"/>
        <v>0</v>
      </c>
      <c r="K2286" s="337">
        <f t="shared" si="181"/>
        <v>0</v>
      </c>
      <c r="L2286" s="337">
        <f t="shared" si="181"/>
        <v>0</v>
      </c>
      <c r="M2286" s="337">
        <f t="shared" si="181"/>
        <v>0</v>
      </c>
      <c r="N2286" s="337">
        <f t="shared" si="181"/>
        <v>0</v>
      </c>
      <c r="O2286" s="338">
        <f t="shared" si="181"/>
        <v>0</v>
      </c>
      <c r="P2286" s="336">
        <f>SUM(D2286:O2286)</f>
        <v>0</v>
      </c>
      <c r="Q2286" s="317"/>
      <c r="R2286" s="388"/>
      <c r="S2286" s="389"/>
      <c r="T2286" s="314"/>
    </row>
    <row r="2287" spans="2:20" ht="18.75" customHeight="1" x14ac:dyDescent="0.2">
      <c r="B2287" s="318"/>
      <c r="C2287" s="339" t="s">
        <v>150</v>
      </c>
      <c r="D2287" s="66"/>
      <c r="E2287" s="66"/>
      <c r="F2287" s="66"/>
      <c r="G2287" s="66"/>
      <c r="H2287" s="66"/>
      <c r="I2287" s="66"/>
      <c r="J2287" s="66"/>
      <c r="K2287" s="66"/>
      <c r="L2287" s="66"/>
      <c r="M2287" s="66"/>
      <c r="N2287" s="66"/>
      <c r="O2287" s="72"/>
      <c r="P2287" s="336">
        <f>SUM(D2287:O2287)</f>
        <v>0</v>
      </c>
      <c r="Q2287" s="317"/>
      <c r="R2287" s="388"/>
      <c r="S2287" s="389"/>
      <c r="T2287" s="314"/>
    </row>
    <row r="2288" spans="2:20" ht="18.75" customHeight="1" x14ac:dyDescent="0.2">
      <c r="B2288" s="318"/>
      <c r="C2288" s="339" t="s">
        <v>151</v>
      </c>
      <c r="D2288" s="66"/>
      <c r="E2288" s="66"/>
      <c r="F2288" s="66"/>
      <c r="G2288" s="66"/>
      <c r="H2288" s="66"/>
      <c r="I2288" s="66"/>
      <c r="J2288" s="66"/>
      <c r="K2288" s="66"/>
      <c r="L2288" s="66"/>
      <c r="M2288" s="66"/>
      <c r="N2288" s="66"/>
      <c r="O2288" s="72"/>
      <c r="P2288" s="336">
        <f>SUM(D2288:O2288)</f>
        <v>0</v>
      </c>
      <c r="Q2288" s="317"/>
      <c r="R2288" s="388"/>
      <c r="S2288" s="389"/>
      <c r="T2288" s="314"/>
    </row>
    <row r="2289" spans="2:20" ht="18.75" customHeight="1" x14ac:dyDescent="0.2">
      <c r="B2289" s="318"/>
      <c r="C2289" s="339" t="s">
        <v>152</v>
      </c>
      <c r="D2289" s="66"/>
      <c r="E2289" s="66"/>
      <c r="F2289" s="66"/>
      <c r="G2289" s="66"/>
      <c r="H2289" s="66"/>
      <c r="I2289" s="66"/>
      <c r="J2289" s="66"/>
      <c r="K2289" s="66"/>
      <c r="L2289" s="66"/>
      <c r="M2289" s="66"/>
      <c r="N2289" s="66"/>
      <c r="O2289" s="72"/>
      <c r="P2289" s="336">
        <f>SUM(D2289:O2289)</f>
        <v>0</v>
      </c>
      <c r="Q2289" s="317"/>
      <c r="R2289" s="388"/>
      <c r="S2289" s="389"/>
      <c r="T2289" s="314"/>
    </row>
    <row r="2290" spans="2:20" ht="18.75" customHeight="1" x14ac:dyDescent="0.2">
      <c r="B2290" s="318"/>
      <c r="C2290" s="339" t="s">
        <v>153</v>
      </c>
      <c r="D2290" s="66"/>
      <c r="E2290" s="66"/>
      <c r="F2290" s="66"/>
      <c r="G2290" s="66"/>
      <c r="H2290" s="66"/>
      <c r="I2290" s="66"/>
      <c r="J2290" s="66"/>
      <c r="K2290" s="66"/>
      <c r="L2290" s="66"/>
      <c r="M2290" s="66"/>
      <c r="N2290" s="66"/>
      <c r="O2290" s="72"/>
      <c r="P2290" s="336">
        <f>SUM(D2290:O2290)</f>
        <v>0</v>
      </c>
      <c r="Q2290" s="317"/>
      <c r="R2290" s="388"/>
      <c r="S2290" s="389"/>
      <c r="T2290" s="314"/>
    </row>
    <row r="2291" spans="2:20" ht="18.75" customHeight="1" x14ac:dyDescent="0.2">
      <c r="B2291" s="318"/>
      <c r="C2291" s="335" t="s">
        <v>154</v>
      </c>
      <c r="D2291" s="65"/>
      <c r="E2291" s="65"/>
      <c r="F2291" s="65"/>
      <c r="G2291" s="65"/>
      <c r="H2291" s="65"/>
      <c r="I2291" s="65"/>
      <c r="J2291" s="65"/>
      <c r="K2291" s="65"/>
      <c r="L2291" s="65"/>
      <c r="M2291" s="65"/>
      <c r="N2291" s="65"/>
      <c r="O2291" s="71"/>
      <c r="P2291" s="336">
        <f>SUM(D2291:O2291)</f>
        <v>0</v>
      </c>
      <c r="Q2291" s="317"/>
      <c r="R2291" s="388"/>
      <c r="S2291" s="389"/>
      <c r="T2291" s="314"/>
    </row>
    <row r="2292" spans="2:20" ht="18.75" customHeight="1" x14ac:dyDescent="0.2">
      <c r="B2292" s="318"/>
      <c r="C2292" s="97" t="s">
        <v>155</v>
      </c>
      <c r="D2292" s="65"/>
      <c r="E2292" s="65"/>
      <c r="F2292" s="65"/>
      <c r="G2292" s="65"/>
      <c r="H2292" s="65"/>
      <c r="I2292" s="65"/>
      <c r="J2292" s="65"/>
      <c r="K2292" s="65"/>
      <c r="L2292" s="65"/>
      <c r="M2292" s="65"/>
      <c r="N2292" s="65"/>
      <c r="O2292" s="71"/>
      <c r="P2292" s="336">
        <f>SUM(D2292:O2292)</f>
        <v>0</v>
      </c>
      <c r="Q2292" s="317"/>
      <c r="R2292" s="388"/>
      <c r="S2292" s="389"/>
      <c r="T2292" s="314"/>
    </row>
    <row r="2293" spans="2:20" ht="18.75" customHeight="1" x14ac:dyDescent="0.2">
      <c r="B2293" s="318"/>
      <c r="C2293" s="98" t="s">
        <v>156</v>
      </c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73"/>
      <c r="P2293" s="340">
        <f>SUM(D2293:O2293)</f>
        <v>0</v>
      </c>
      <c r="Q2293" s="317"/>
      <c r="R2293" s="388"/>
      <c r="S2293" s="389"/>
      <c r="T2293" s="314"/>
    </row>
    <row r="2294" spans="2:20" ht="18.75" customHeight="1" x14ac:dyDescent="0.2">
      <c r="B2294" s="318"/>
      <c r="C2294" s="341" t="s">
        <v>157</v>
      </c>
      <c r="D2294" s="342">
        <f t="shared" ref="D2294:O2294" si="182">SUBTOTAL(9,D2273:D2293)</f>
        <v>0</v>
      </c>
      <c r="E2294" s="342">
        <f t="shared" si="182"/>
        <v>0</v>
      </c>
      <c r="F2294" s="342">
        <f t="shared" si="182"/>
        <v>0</v>
      </c>
      <c r="G2294" s="342">
        <f t="shared" si="182"/>
        <v>0</v>
      </c>
      <c r="H2294" s="342">
        <f t="shared" si="182"/>
        <v>0</v>
      </c>
      <c r="I2294" s="342">
        <f t="shared" si="182"/>
        <v>0</v>
      </c>
      <c r="J2294" s="342">
        <f t="shared" si="182"/>
        <v>0</v>
      </c>
      <c r="K2294" s="342">
        <f t="shared" si="182"/>
        <v>0</v>
      </c>
      <c r="L2294" s="342">
        <f t="shared" si="182"/>
        <v>0</v>
      </c>
      <c r="M2294" s="342">
        <f t="shared" si="182"/>
        <v>0</v>
      </c>
      <c r="N2294" s="342">
        <f t="shared" si="182"/>
        <v>0</v>
      </c>
      <c r="O2294" s="343">
        <f t="shared" si="182"/>
        <v>0</v>
      </c>
      <c r="P2294" s="344">
        <f>SUM(D2294:O2294)</f>
        <v>0</v>
      </c>
      <c r="Q2294" s="317"/>
      <c r="R2294" s="150"/>
      <c r="S2294" s="151"/>
      <c r="T2294" s="314"/>
    </row>
    <row r="2295" spans="2:20" ht="6" customHeight="1" x14ac:dyDescent="0.2">
      <c r="B2295" s="318"/>
      <c r="C2295" s="317"/>
      <c r="D2295" s="317"/>
      <c r="E2295" s="317"/>
      <c r="F2295" s="317"/>
      <c r="G2295" s="317"/>
      <c r="H2295" s="317"/>
      <c r="I2295" s="317"/>
      <c r="J2295" s="317"/>
      <c r="K2295" s="317"/>
      <c r="L2295" s="317"/>
      <c r="M2295" s="317"/>
      <c r="N2295" s="317"/>
      <c r="O2295" s="317"/>
      <c r="P2295" s="317"/>
      <c r="Q2295" s="317"/>
      <c r="R2295" s="345"/>
      <c r="S2295" s="345"/>
      <c r="T2295" s="314"/>
    </row>
    <row r="2296" spans="2:20" ht="18.75" customHeight="1" x14ac:dyDescent="0.2">
      <c r="B2296" s="346"/>
      <c r="C2296" s="335" t="s">
        <v>158</v>
      </c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74"/>
      <c r="P2296" s="347">
        <f>SUM(D2296:O2296)</f>
        <v>0</v>
      </c>
      <c r="Q2296" s="317"/>
      <c r="R2296" s="388"/>
      <c r="S2296" s="389"/>
      <c r="T2296" s="314"/>
    </row>
    <row r="2297" spans="2:20" ht="18.75" customHeight="1" x14ac:dyDescent="0.2">
      <c r="B2297" s="346"/>
      <c r="C2297" s="335" t="s">
        <v>159</v>
      </c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9"/>
      <c r="O2297" s="75"/>
      <c r="P2297" s="348">
        <f>SUM(D2297:O2297)</f>
        <v>0</v>
      </c>
      <c r="Q2297" s="317"/>
      <c r="R2297" s="388"/>
      <c r="S2297" s="389"/>
      <c r="T2297" s="314"/>
    </row>
    <row r="2298" spans="2:20" s="334" customFormat="1" ht="18.75" customHeight="1" x14ac:dyDescent="0.2">
      <c r="B2298" s="328"/>
      <c r="C2298" s="317"/>
      <c r="D2298" s="317"/>
      <c r="E2298" s="317"/>
      <c r="F2298" s="317"/>
      <c r="G2298" s="317"/>
      <c r="H2298" s="317"/>
      <c r="I2298" s="317"/>
      <c r="J2298" s="317"/>
      <c r="K2298" s="317"/>
      <c r="L2298" s="317"/>
      <c r="M2298" s="317"/>
      <c r="N2298" s="349" t="s">
        <v>160</v>
      </c>
      <c r="O2298" s="349"/>
      <c r="P2298" s="350">
        <f>ROUND(IF(P2296*P2297=0,0,P2294/P2296*P2297),2)</f>
        <v>0</v>
      </c>
      <c r="Q2298" s="330"/>
      <c r="R2298" s="388"/>
      <c r="S2298" s="389"/>
      <c r="T2298" s="333"/>
    </row>
    <row r="2299" spans="2:20" ht="30" customHeight="1" x14ac:dyDescent="0.2">
      <c r="B2299" s="314"/>
      <c r="C2299" s="317"/>
      <c r="D2299" s="317"/>
      <c r="E2299" s="317"/>
      <c r="F2299" s="317"/>
      <c r="G2299" s="317"/>
      <c r="H2299" s="317"/>
      <c r="I2299" s="317"/>
      <c r="J2299" s="317"/>
      <c r="K2299" s="317"/>
      <c r="L2299" s="317"/>
      <c r="M2299" s="317"/>
      <c r="N2299" s="317"/>
      <c r="O2299" s="317"/>
      <c r="P2299" s="317"/>
      <c r="Q2299" s="317"/>
      <c r="R2299" s="317"/>
      <c r="S2299" s="317"/>
      <c r="T2299" s="314"/>
    </row>
    <row r="2300" spans="2:20" ht="18.75" customHeight="1" x14ac:dyDescent="0.2">
      <c r="B2300" s="318"/>
      <c r="C2300" s="319" t="s">
        <v>124</v>
      </c>
      <c r="D2300" s="382"/>
      <c r="E2300" s="383"/>
      <c r="F2300" s="383"/>
      <c r="G2300" s="383"/>
      <c r="H2300" s="383"/>
      <c r="I2300" s="384"/>
      <c r="J2300" s="317"/>
      <c r="K2300" s="317"/>
      <c r="L2300" s="320"/>
      <c r="M2300" s="317"/>
      <c r="N2300" s="317"/>
      <c r="O2300" s="317"/>
      <c r="P2300" s="321"/>
      <c r="Q2300" s="317"/>
      <c r="R2300" s="321"/>
      <c r="S2300" s="321"/>
      <c r="T2300" s="314"/>
    </row>
    <row r="2301" spans="2:20" ht="18.75" customHeight="1" x14ac:dyDescent="0.2">
      <c r="B2301" s="318"/>
      <c r="C2301" s="322" t="s">
        <v>125</v>
      </c>
      <c r="D2301" s="382"/>
      <c r="E2301" s="383"/>
      <c r="F2301" s="383"/>
      <c r="G2301" s="383"/>
      <c r="H2301" s="383"/>
      <c r="I2301" s="384"/>
      <c r="J2301" s="317"/>
      <c r="K2301" s="320"/>
      <c r="L2301" s="317"/>
      <c r="M2301" s="317"/>
      <c r="N2301" s="317"/>
      <c r="O2301" s="317"/>
      <c r="P2301" s="321"/>
      <c r="Q2301" s="317"/>
      <c r="R2301" s="321"/>
      <c r="S2301" s="321"/>
      <c r="T2301" s="314"/>
    </row>
    <row r="2302" spans="2:20" ht="18.75" customHeight="1" x14ac:dyDescent="0.2">
      <c r="B2302" s="318"/>
      <c r="C2302" s="322" t="s">
        <v>7</v>
      </c>
      <c r="D2302" s="382"/>
      <c r="E2302" s="383"/>
      <c r="F2302" s="383"/>
      <c r="G2302" s="383"/>
      <c r="H2302" s="383"/>
      <c r="I2302" s="384"/>
      <c r="J2302" s="317"/>
      <c r="K2302" s="317"/>
      <c r="L2302" s="320"/>
      <c r="M2302" s="317"/>
      <c r="N2302" s="317"/>
      <c r="O2302" s="317"/>
      <c r="P2302" s="321"/>
      <c r="Q2302" s="317"/>
      <c r="R2302" s="323" t="s">
        <v>126</v>
      </c>
      <c r="S2302" s="324"/>
      <c r="T2302" s="314"/>
    </row>
    <row r="2303" spans="2:20" ht="18.75" customHeight="1" x14ac:dyDescent="0.2">
      <c r="B2303" s="318"/>
      <c r="C2303" s="322" t="s">
        <v>127</v>
      </c>
      <c r="D2303" s="382"/>
      <c r="E2303" s="383"/>
      <c r="F2303" s="383"/>
      <c r="G2303" s="383"/>
      <c r="H2303" s="383"/>
      <c r="I2303" s="384"/>
      <c r="J2303" s="317"/>
      <c r="K2303" s="317"/>
      <c r="L2303" s="320"/>
      <c r="M2303" s="317"/>
      <c r="N2303" s="317"/>
      <c r="O2303" s="317"/>
      <c r="P2303" s="321"/>
      <c r="Q2303" s="317"/>
      <c r="R2303" s="325" t="s">
        <v>130</v>
      </c>
      <c r="S2303" s="63"/>
      <c r="T2303" s="314"/>
    </row>
    <row r="2304" spans="2:20" ht="18.75" customHeight="1" x14ac:dyDescent="0.2">
      <c r="B2304" s="318"/>
      <c r="C2304" s="322" t="s">
        <v>131</v>
      </c>
      <c r="D2304" s="382"/>
      <c r="E2304" s="383"/>
      <c r="F2304" s="383"/>
      <c r="G2304" s="383"/>
      <c r="H2304" s="383"/>
      <c r="I2304" s="384"/>
      <c r="J2304" s="317"/>
      <c r="K2304" s="317"/>
      <c r="L2304" s="320"/>
      <c r="M2304" s="317"/>
      <c r="N2304" s="317"/>
      <c r="O2304" s="317"/>
      <c r="P2304" s="321"/>
      <c r="Q2304" s="317"/>
      <c r="R2304" s="325" t="s">
        <v>132</v>
      </c>
      <c r="S2304" s="63"/>
      <c r="T2304" s="314"/>
    </row>
    <row r="2305" spans="2:24" ht="18.75" customHeight="1" x14ac:dyDescent="0.2">
      <c r="B2305" s="318"/>
      <c r="C2305" s="322" t="s">
        <v>122</v>
      </c>
      <c r="D2305" s="385"/>
      <c r="E2305" s="386"/>
      <c r="F2305" s="386"/>
      <c r="G2305" s="386"/>
      <c r="H2305" s="386"/>
      <c r="I2305" s="387"/>
      <c r="J2305" s="317"/>
      <c r="K2305" s="320"/>
      <c r="L2305" s="317"/>
      <c r="M2305" s="317"/>
      <c r="N2305" s="317"/>
      <c r="O2305" s="317"/>
      <c r="P2305" s="321"/>
      <c r="Q2305" s="317"/>
      <c r="R2305" s="326" t="s">
        <v>133</v>
      </c>
      <c r="S2305" s="63"/>
      <c r="T2305" s="314"/>
    </row>
    <row r="2306" spans="2:24" ht="18.75" customHeight="1" x14ac:dyDescent="0.2">
      <c r="B2306" s="327"/>
      <c r="C2306" s="322" t="s">
        <v>134</v>
      </c>
      <c r="D2306" s="379"/>
      <c r="E2306" s="380"/>
      <c r="F2306" s="380"/>
      <c r="G2306" s="380"/>
      <c r="H2306" s="380"/>
      <c r="I2306" s="381"/>
      <c r="J2306" s="317"/>
      <c r="K2306" s="320"/>
      <c r="L2306" s="317"/>
      <c r="M2306" s="317"/>
      <c r="N2306" s="317"/>
      <c r="O2306" s="317"/>
      <c r="P2306" s="321"/>
      <c r="Q2306" s="317"/>
      <c r="R2306" s="321"/>
      <c r="S2306" s="321"/>
      <c r="T2306" s="314"/>
    </row>
    <row r="2307" spans="2:24" ht="12" customHeight="1" x14ac:dyDescent="0.2">
      <c r="B2307" s="318"/>
      <c r="C2307" s="317"/>
      <c r="D2307" s="317"/>
      <c r="E2307" s="317"/>
      <c r="F2307" s="317"/>
      <c r="G2307" s="317"/>
      <c r="H2307" s="317"/>
      <c r="I2307" s="317"/>
      <c r="J2307" s="317"/>
      <c r="K2307" s="317"/>
      <c r="L2307" s="317"/>
      <c r="M2307" s="317"/>
      <c r="N2307" s="317"/>
      <c r="O2307" s="317"/>
      <c r="P2307" s="317"/>
      <c r="Q2307" s="317"/>
      <c r="R2307" s="317"/>
      <c r="S2307" s="317"/>
      <c r="T2307" s="314"/>
    </row>
    <row r="2308" spans="2:24" s="334" customFormat="1" ht="18.75" customHeight="1" x14ac:dyDescent="0.2">
      <c r="B2308" s="328"/>
      <c r="C2308" s="322" t="s">
        <v>128</v>
      </c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70"/>
      <c r="P2308" s="329" t="s">
        <v>129</v>
      </c>
      <c r="Q2308" s="330"/>
      <c r="R2308" s="331" t="s">
        <v>135</v>
      </c>
      <c r="S2308" s="332"/>
      <c r="T2308" s="333"/>
      <c r="V2308" s="315"/>
      <c r="W2308" s="315"/>
      <c r="X2308" s="315"/>
    </row>
    <row r="2309" spans="2:24" ht="6" customHeight="1" x14ac:dyDescent="0.2">
      <c r="B2309" s="318"/>
      <c r="C2309" s="317"/>
      <c r="D2309" s="317"/>
      <c r="E2309" s="317"/>
      <c r="F2309" s="317"/>
      <c r="G2309" s="317"/>
      <c r="H2309" s="317"/>
      <c r="I2309" s="317"/>
      <c r="J2309" s="317"/>
      <c r="K2309" s="317"/>
      <c r="L2309" s="317"/>
      <c r="M2309" s="317"/>
      <c r="N2309" s="317"/>
      <c r="O2309" s="317"/>
      <c r="P2309" s="317"/>
      <c r="Q2309" s="317"/>
      <c r="R2309" s="317"/>
      <c r="S2309" s="317"/>
      <c r="T2309" s="314"/>
    </row>
    <row r="2310" spans="2:24" ht="18.75" customHeight="1" x14ac:dyDescent="0.2">
      <c r="B2310" s="318"/>
      <c r="C2310" s="335" t="s">
        <v>136</v>
      </c>
      <c r="D2310" s="65"/>
      <c r="E2310" s="65"/>
      <c r="F2310" s="65"/>
      <c r="G2310" s="65"/>
      <c r="H2310" s="65"/>
      <c r="I2310" s="65"/>
      <c r="J2310" s="65"/>
      <c r="K2310" s="65"/>
      <c r="L2310" s="65"/>
      <c r="M2310" s="65"/>
      <c r="N2310" s="65"/>
      <c r="O2310" s="71"/>
      <c r="P2310" s="336">
        <f>SUM(D2310:O2310)</f>
        <v>0</v>
      </c>
      <c r="Q2310" s="317"/>
      <c r="R2310" s="388"/>
      <c r="S2310" s="389"/>
      <c r="T2310" s="314"/>
    </row>
    <row r="2311" spans="2:24" ht="18.75" customHeight="1" x14ac:dyDescent="0.2">
      <c r="B2311" s="318"/>
      <c r="C2311" s="335" t="s">
        <v>137</v>
      </c>
      <c r="D2311" s="110"/>
      <c r="E2311" s="110"/>
      <c r="F2311" s="110"/>
      <c r="G2311" s="110"/>
      <c r="H2311" s="110"/>
      <c r="I2311" s="110"/>
      <c r="J2311" s="110"/>
      <c r="K2311" s="110"/>
      <c r="L2311" s="110"/>
      <c r="M2311" s="110"/>
      <c r="N2311" s="110"/>
      <c r="O2311" s="111"/>
      <c r="P2311" s="336">
        <f>SUM(D2311:O2311)</f>
        <v>0</v>
      </c>
      <c r="Q2311" s="317"/>
      <c r="R2311" s="388"/>
      <c r="S2311" s="389"/>
      <c r="T2311" s="314"/>
    </row>
    <row r="2312" spans="2:24" ht="18.75" customHeight="1" x14ac:dyDescent="0.2">
      <c r="B2312" s="318"/>
      <c r="C2312" s="131" t="s">
        <v>138</v>
      </c>
      <c r="D2312" s="65"/>
      <c r="E2312" s="65"/>
      <c r="F2312" s="65"/>
      <c r="G2312" s="65"/>
      <c r="H2312" s="65"/>
      <c r="I2312" s="65"/>
      <c r="J2312" s="65"/>
      <c r="K2312" s="65"/>
      <c r="L2312" s="65"/>
      <c r="M2312" s="65"/>
      <c r="N2312" s="65"/>
      <c r="O2312" s="71"/>
      <c r="P2312" s="336">
        <f>SUM(D2312:O2312)</f>
        <v>0</v>
      </c>
      <c r="Q2312" s="317"/>
      <c r="R2312" s="388"/>
      <c r="S2312" s="389"/>
      <c r="T2312" s="314"/>
    </row>
    <row r="2313" spans="2:24" ht="18.75" customHeight="1" x14ac:dyDescent="0.2">
      <c r="B2313" s="318"/>
      <c r="C2313" s="92" t="s">
        <v>139</v>
      </c>
      <c r="D2313" s="65"/>
      <c r="E2313" s="65"/>
      <c r="F2313" s="65"/>
      <c r="G2313" s="65"/>
      <c r="H2313" s="65"/>
      <c r="I2313" s="65"/>
      <c r="J2313" s="65"/>
      <c r="K2313" s="65"/>
      <c r="L2313" s="65"/>
      <c r="M2313" s="65"/>
      <c r="N2313" s="65"/>
      <c r="O2313" s="71"/>
      <c r="P2313" s="336">
        <f>SUM(D2313:O2313)</f>
        <v>0</v>
      </c>
      <c r="Q2313" s="317"/>
      <c r="R2313" s="388"/>
      <c r="S2313" s="389"/>
      <c r="T2313" s="314"/>
    </row>
    <row r="2314" spans="2:24" ht="18.75" customHeight="1" x14ac:dyDescent="0.2">
      <c r="B2314" s="318"/>
      <c r="C2314" s="92" t="s">
        <v>140</v>
      </c>
      <c r="D2314" s="65"/>
      <c r="E2314" s="65"/>
      <c r="F2314" s="65"/>
      <c r="G2314" s="65"/>
      <c r="H2314" s="65"/>
      <c r="I2314" s="65"/>
      <c r="J2314" s="65"/>
      <c r="K2314" s="65"/>
      <c r="L2314" s="65"/>
      <c r="M2314" s="65"/>
      <c r="N2314" s="65"/>
      <c r="O2314" s="71"/>
      <c r="P2314" s="336">
        <f>SUM(D2314:O2314)</f>
        <v>0</v>
      </c>
      <c r="Q2314" s="317"/>
      <c r="R2314" s="388"/>
      <c r="S2314" s="389"/>
      <c r="T2314" s="314"/>
    </row>
    <row r="2315" spans="2:24" ht="18.75" customHeight="1" x14ac:dyDescent="0.2">
      <c r="B2315" s="318"/>
      <c r="C2315" s="92" t="s">
        <v>141</v>
      </c>
      <c r="D2315" s="65"/>
      <c r="E2315" s="65"/>
      <c r="F2315" s="65"/>
      <c r="G2315" s="65"/>
      <c r="H2315" s="65"/>
      <c r="I2315" s="65"/>
      <c r="J2315" s="65"/>
      <c r="K2315" s="65"/>
      <c r="L2315" s="65"/>
      <c r="M2315" s="65"/>
      <c r="N2315" s="65"/>
      <c r="O2315" s="71"/>
      <c r="P2315" s="336">
        <f>SUM(D2315:O2315)</f>
        <v>0</v>
      </c>
      <c r="Q2315" s="317"/>
      <c r="R2315" s="388"/>
      <c r="S2315" s="389"/>
      <c r="T2315" s="314"/>
    </row>
    <row r="2316" spans="2:24" ht="18.75" customHeight="1" x14ac:dyDescent="0.2">
      <c r="B2316" s="318"/>
      <c r="C2316" s="92" t="s">
        <v>142</v>
      </c>
      <c r="D2316" s="65"/>
      <c r="E2316" s="65"/>
      <c r="F2316" s="65"/>
      <c r="G2316" s="65"/>
      <c r="H2316" s="65"/>
      <c r="I2316" s="65"/>
      <c r="J2316" s="65"/>
      <c r="K2316" s="65"/>
      <c r="L2316" s="65"/>
      <c r="M2316" s="65"/>
      <c r="N2316" s="65"/>
      <c r="O2316" s="71"/>
      <c r="P2316" s="336">
        <f>SUM(D2316:O2316)</f>
        <v>0</v>
      </c>
      <c r="Q2316" s="317"/>
      <c r="R2316" s="388"/>
      <c r="S2316" s="389"/>
      <c r="T2316" s="314"/>
    </row>
    <row r="2317" spans="2:24" ht="18.75" customHeight="1" x14ac:dyDescent="0.2">
      <c r="B2317" s="318"/>
      <c r="C2317" s="92" t="s">
        <v>143</v>
      </c>
      <c r="D2317" s="65"/>
      <c r="E2317" s="65"/>
      <c r="F2317" s="65"/>
      <c r="G2317" s="65"/>
      <c r="H2317" s="65"/>
      <c r="I2317" s="65"/>
      <c r="J2317" s="65"/>
      <c r="K2317" s="65"/>
      <c r="L2317" s="65"/>
      <c r="M2317" s="65"/>
      <c r="N2317" s="65"/>
      <c r="O2317" s="71"/>
      <c r="P2317" s="336">
        <f>SUM(D2317:O2317)</f>
        <v>0</v>
      </c>
      <c r="Q2317" s="317"/>
      <c r="R2317" s="388"/>
      <c r="S2317" s="389"/>
      <c r="T2317" s="314"/>
    </row>
    <row r="2318" spans="2:24" ht="18.75" customHeight="1" x14ac:dyDescent="0.2">
      <c r="B2318" s="318"/>
      <c r="C2318" s="92" t="s">
        <v>144</v>
      </c>
      <c r="D2318" s="65"/>
      <c r="E2318" s="65"/>
      <c r="F2318" s="65"/>
      <c r="G2318" s="65"/>
      <c r="H2318" s="65"/>
      <c r="I2318" s="65"/>
      <c r="J2318" s="65"/>
      <c r="K2318" s="65"/>
      <c r="L2318" s="65"/>
      <c r="M2318" s="65"/>
      <c r="N2318" s="65"/>
      <c r="O2318" s="71"/>
      <c r="P2318" s="336">
        <f>SUM(D2318:O2318)</f>
        <v>0</v>
      </c>
      <c r="Q2318" s="317"/>
      <c r="R2318" s="388"/>
      <c r="S2318" s="389"/>
      <c r="T2318" s="314"/>
    </row>
    <row r="2319" spans="2:24" ht="18.75" customHeight="1" x14ac:dyDescent="0.2">
      <c r="B2319" s="318"/>
      <c r="C2319" s="92" t="s">
        <v>145</v>
      </c>
      <c r="D2319" s="65"/>
      <c r="E2319" s="65"/>
      <c r="F2319" s="65"/>
      <c r="G2319" s="65"/>
      <c r="H2319" s="65"/>
      <c r="I2319" s="65"/>
      <c r="J2319" s="65"/>
      <c r="K2319" s="65"/>
      <c r="L2319" s="65"/>
      <c r="M2319" s="65"/>
      <c r="N2319" s="65"/>
      <c r="O2319" s="71"/>
      <c r="P2319" s="336">
        <f>SUM(D2319:O2319)</f>
        <v>0</v>
      </c>
      <c r="Q2319" s="317"/>
      <c r="R2319" s="388"/>
      <c r="S2319" s="389"/>
      <c r="T2319" s="314"/>
    </row>
    <row r="2320" spans="2:24" ht="18.75" customHeight="1" x14ac:dyDescent="0.2">
      <c r="B2320" s="318"/>
      <c r="C2320" s="322" t="s">
        <v>146</v>
      </c>
      <c r="D2320" s="337">
        <f t="shared" ref="D2320:O2320" si="183">SUBTOTAL(9,D2310:D2319)</f>
        <v>0</v>
      </c>
      <c r="E2320" s="337">
        <f t="shared" si="183"/>
        <v>0</v>
      </c>
      <c r="F2320" s="337">
        <f t="shared" si="183"/>
        <v>0</v>
      </c>
      <c r="G2320" s="337">
        <f t="shared" si="183"/>
        <v>0</v>
      </c>
      <c r="H2320" s="337">
        <f t="shared" si="183"/>
        <v>0</v>
      </c>
      <c r="I2320" s="337">
        <f t="shared" si="183"/>
        <v>0</v>
      </c>
      <c r="J2320" s="337">
        <f t="shared" si="183"/>
        <v>0</v>
      </c>
      <c r="K2320" s="337">
        <f t="shared" si="183"/>
        <v>0</v>
      </c>
      <c r="L2320" s="337">
        <f t="shared" si="183"/>
        <v>0</v>
      </c>
      <c r="M2320" s="337">
        <f t="shared" si="183"/>
        <v>0</v>
      </c>
      <c r="N2320" s="337">
        <f t="shared" si="183"/>
        <v>0</v>
      </c>
      <c r="O2320" s="338">
        <f t="shared" si="183"/>
        <v>0</v>
      </c>
      <c r="P2320" s="336">
        <f>SUM(D2320:O2320)</f>
        <v>0</v>
      </c>
      <c r="Q2320" s="317"/>
      <c r="R2320" s="388"/>
      <c r="S2320" s="389"/>
      <c r="T2320" s="314"/>
    </row>
    <row r="2321" spans="2:20" ht="18.75" customHeight="1" x14ac:dyDescent="0.2">
      <c r="B2321" s="318"/>
      <c r="C2321" s="339" t="s">
        <v>147</v>
      </c>
      <c r="D2321" s="66"/>
      <c r="E2321" s="66"/>
      <c r="F2321" s="66"/>
      <c r="G2321" s="66"/>
      <c r="H2321" s="66"/>
      <c r="I2321" s="66"/>
      <c r="J2321" s="66"/>
      <c r="K2321" s="66"/>
      <c r="L2321" s="66"/>
      <c r="M2321" s="66"/>
      <c r="N2321" s="66"/>
      <c r="O2321" s="72"/>
      <c r="P2321" s="336">
        <f>SUM(D2321:O2321)</f>
        <v>0</v>
      </c>
      <c r="Q2321" s="317"/>
      <c r="R2321" s="388"/>
      <c r="S2321" s="389"/>
      <c r="T2321" s="314"/>
    </row>
    <row r="2322" spans="2:20" ht="18.75" customHeight="1" x14ac:dyDescent="0.2">
      <c r="B2322" s="318"/>
      <c r="C2322" s="339" t="s">
        <v>148</v>
      </c>
      <c r="D2322" s="66"/>
      <c r="E2322" s="66"/>
      <c r="F2322" s="66"/>
      <c r="G2322" s="66"/>
      <c r="H2322" s="66"/>
      <c r="I2322" s="66"/>
      <c r="J2322" s="66"/>
      <c r="K2322" s="66"/>
      <c r="L2322" s="66"/>
      <c r="M2322" s="66"/>
      <c r="N2322" s="66"/>
      <c r="O2322" s="72"/>
      <c r="P2322" s="336">
        <f>SUM(D2322:O2322)</f>
        <v>0</v>
      </c>
      <c r="Q2322" s="317"/>
      <c r="R2322" s="388"/>
      <c r="S2322" s="389"/>
      <c r="T2322" s="314"/>
    </row>
    <row r="2323" spans="2:20" ht="18.75" customHeight="1" x14ac:dyDescent="0.2">
      <c r="B2323" s="318"/>
      <c r="C2323" s="322" t="s">
        <v>149</v>
      </c>
      <c r="D2323" s="337">
        <f t="shared" ref="D2323:O2323" si="184">SUBTOTAL(9,D2321:D2322)</f>
        <v>0</v>
      </c>
      <c r="E2323" s="337">
        <f t="shared" si="184"/>
        <v>0</v>
      </c>
      <c r="F2323" s="337">
        <f t="shared" si="184"/>
        <v>0</v>
      </c>
      <c r="G2323" s="337">
        <f t="shared" si="184"/>
        <v>0</v>
      </c>
      <c r="H2323" s="337">
        <f t="shared" si="184"/>
        <v>0</v>
      </c>
      <c r="I2323" s="337">
        <f t="shared" si="184"/>
        <v>0</v>
      </c>
      <c r="J2323" s="337">
        <f t="shared" si="184"/>
        <v>0</v>
      </c>
      <c r="K2323" s="337">
        <f t="shared" si="184"/>
        <v>0</v>
      </c>
      <c r="L2323" s="337">
        <f t="shared" si="184"/>
        <v>0</v>
      </c>
      <c r="M2323" s="337">
        <f t="shared" si="184"/>
        <v>0</v>
      </c>
      <c r="N2323" s="337">
        <f t="shared" si="184"/>
        <v>0</v>
      </c>
      <c r="O2323" s="338">
        <f t="shared" si="184"/>
        <v>0</v>
      </c>
      <c r="P2323" s="336">
        <f>SUM(D2323:O2323)</f>
        <v>0</v>
      </c>
      <c r="Q2323" s="317"/>
      <c r="R2323" s="388"/>
      <c r="S2323" s="389"/>
      <c r="T2323" s="314"/>
    </row>
    <row r="2324" spans="2:20" ht="18.75" customHeight="1" x14ac:dyDescent="0.2">
      <c r="B2324" s="318"/>
      <c r="C2324" s="339" t="s">
        <v>150</v>
      </c>
      <c r="D2324" s="66"/>
      <c r="E2324" s="66"/>
      <c r="F2324" s="66"/>
      <c r="G2324" s="66"/>
      <c r="H2324" s="66"/>
      <c r="I2324" s="66"/>
      <c r="J2324" s="66"/>
      <c r="K2324" s="66"/>
      <c r="L2324" s="66"/>
      <c r="M2324" s="66"/>
      <c r="N2324" s="66"/>
      <c r="O2324" s="72"/>
      <c r="P2324" s="336">
        <f>SUM(D2324:O2324)</f>
        <v>0</v>
      </c>
      <c r="Q2324" s="317"/>
      <c r="R2324" s="388"/>
      <c r="S2324" s="389"/>
      <c r="T2324" s="314"/>
    </row>
    <row r="2325" spans="2:20" ht="18.75" customHeight="1" x14ac:dyDescent="0.2">
      <c r="B2325" s="318"/>
      <c r="C2325" s="339" t="s">
        <v>151</v>
      </c>
      <c r="D2325" s="66"/>
      <c r="E2325" s="66"/>
      <c r="F2325" s="66"/>
      <c r="G2325" s="66"/>
      <c r="H2325" s="66"/>
      <c r="I2325" s="66"/>
      <c r="J2325" s="66"/>
      <c r="K2325" s="66"/>
      <c r="L2325" s="66"/>
      <c r="M2325" s="66"/>
      <c r="N2325" s="66"/>
      <c r="O2325" s="72"/>
      <c r="P2325" s="336">
        <f>SUM(D2325:O2325)</f>
        <v>0</v>
      </c>
      <c r="Q2325" s="317"/>
      <c r="R2325" s="388"/>
      <c r="S2325" s="389"/>
      <c r="T2325" s="314"/>
    </row>
    <row r="2326" spans="2:20" ht="18.75" customHeight="1" x14ac:dyDescent="0.2">
      <c r="B2326" s="318"/>
      <c r="C2326" s="339" t="s">
        <v>152</v>
      </c>
      <c r="D2326" s="66"/>
      <c r="E2326" s="66"/>
      <c r="F2326" s="66"/>
      <c r="G2326" s="66"/>
      <c r="H2326" s="66"/>
      <c r="I2326" s="66"/>
      <c r="J2326" s="66"/>
      <c r="K2326" s="66"/>
      <c r="L2326" s="66"/>
      <c r="M2326" s="66"/>
      <c r="N2326" s="66"/>
      <c r="O2326" s="72"/>
      <c r="P2326" s="336">
        <f>SUM(D2326:O2326)</f>
        <v>0</v>
      </c>
      <c r="Q2326" s="317"/>
      <c r="R2326" s="388"/>
      <c r="S2326" s="389"/>
      <c r="T2326" s="314"/>
    </row>
    <row r="2327" spans="2:20" ht="18.75" customHeight="1" x14ac:dyDescent="0.2">
      <c r="B2327" s="318"/>
      <c r="C2327" s="339" t="s">
        <v>153</v>
      </c>
      <c r="D2327" s="66"/>
      <c r="E2327" s="66"/>
      <c r="F2327" s="66"/>
      <c r="G2327" s="66"/>
      <c r="H2327" s="66"/>
      <c r="I2327" s="66"/>
      <c r="J2327" s="66"/>
      <c r="K2327" s="66"/>
      <c r="L2327" s="66"/>
      <c r="M2327" s="66"/>
      <c r="N2327" s="66"/>
      <c r="O2327" s="72"/>
      <c r="P2327" s="336">
        <f>SUM(D2327:O2327)</f>
        <v>0</v>
      </c>
      <c r="Q2327" s="317"/>
      <c r="R2327" s="388"/>
      <c r="S2327" s="389"/>
      <c r="T2327" s="314"/>
    </row>
    <row r="2328" spans="2:20" ht="18.75" customHeight="1" x14ac:dyDescent="0.2">
      <c r="B2328" s="318"/>
      <c r="C2328" s="335" t="s">
        <v>154</v>
      </c>
      <c r="D2328" s="65"/>
      <c r="E2328" s="65"/>
      <c r="F2328" s="65"/>
      <c r="G2328" s="65"/>
      <c r="H2328" s="65"/>
      <c r="I2328" s="65"/>
      <c r="J2328" s="65"/>
      <c r="K2328" s="65"/>
      <c r="L2328" s="65"/>
      <c r="M2328" s="65"/>
      <c r="N2328" s="65"/>
      <c r="O2328" s="71"/>
      <c r="P2328" s="336">
        <f>SUM(D2328:O2328)</f>
        <v>0</v>
      </c>
      <c r="Q2328" s="317"/>
      <c r="R2328" s="388"/>
      <c r="S2328" s="389"/>
      <c r="T2328" s="314"/>
    </row>
    <row r="2329" spans="2:20" ht="18.75" customHeight="1" x14ac:dyDescent="0.2">
      <c r="B2329" s="318"/>
      <c r="C2329" s="97" t="s">
        <v>155</v>
      </c>
      <c r="D2329" s="65"/>
      <c r="E2329" s="65"/>
      <c r="F2329" s="65"/>
      <c r="G2329" s="65"/>
      <c r="H2329" s="65"/>
      <c r="I2329" s="65"/>
      <c r="J2329" s="65"/>
      <c r="K2329" s="65"/>
      <c r="L2329" s="65"/>
      <c r="M2329" s="65"/>
      <c r="N2329" s="65"/>
      <c r="O2329" s="71"/>
      <c r="P2329" s="336">
        <f>SUM(D2329:O2329)</f>
        <v>0</v>
      </c>
      <c r="Q2329" s="317"/>
      <c r="R2329" s="388"/>
      <c r="S2329" s="389"/>
      <c r="T2329" s="314"/>
    </row>
    <row r="2330" spans="2:20" ht="18.75" customHeight="1" x14ac:dyDescent="0.2">
      <c r="B2330" s="318"/>
      <c r="C2330" s="98" t="s">
        <v>156</v>
      </c>
      <c r="D2330" s="68"/>
      <c r="E2330" s="68"/>
      <c r="F2330" s="68"/>
      <c r="G2330" s="68"/>
      <c r="H2330" s="68"/>
      <c r="I2330" s="68"/>
      <c r="J2330" s="68"/>
      <c r="K2330" s="68"/>
      <c r="L2330" s="68"/>
      <c r="M2330" s="68"/>
      <c r="N2330" s="68"/>
      <c r="O2330" s="73"/>
      <c r="P2330" s="340">
        <f>SUM(D2330:O2330)</f>
        <v>0</v>
      </c>
      <c r="Q2330" s="317"/>
      <c r="R2330" s="388"/>
      <c r="S2330" s="389"/>
      <c r="T2330" s="314"/>
    </row>
    <row r="2331" spans="2:20" ht="18.75" customHeight="1" x14ac:dyDescent="0.2">
      <c r="B2331" s="318"/>
      <c r="C2331" s="341" t="s">
        <v>157</v>
      </c>
      <c r="D2331" s="342">
        <f t="shared" ref="D2331:O2331" si="185">SUBTOTAL(9,D2310:D2330)</f>
        <v>0</v>
      </c>
      <c r="E2331" s="342">
        <f t="shared" si="185"/>
        <v>0</v>
      </c>
      <c r="F2331" s="342">
        <f t="shared" si="185"/>
        <v>0</v>
      </c>
      <c r="G2331" s="342">
        <f t="shared" si="185"/>
        <v>0</v>
      </c>
      <c r="H2331" s="342">
        <f t="shared" si="185"/>
        <v>0</v>
      </c>
      <c r="I2331" s="342">
        <f t="shared" si="185"/>
        <v>0</v>
      </c>
      <c r="J2331" s="342">
        <f t="shared" si="185"/>
        <v>0</v>
      </c>
      <c r="K2331" s="342">
        <f t="shared" si="185"/>
        <v>0</v>
      </c>
      <c r="L2331" s="342">
        <f t="shared" si="185"/>
        <v>0</v>
      </c>
      <c r="M2331" s="342">
        <f t="shared" si="185"/>
        <v>0</v>
      </c>
      <c r="N2331" s="342">
        <f t="shared" si="185"/>
        <v>0</v>
      </c>
      <c r="O2331" s="343">
        <f t="shared" si="185"/>
        <v>0</v>
      </c>
      <c r="P2331" s="344">
        <f>SUM(D2331:O2331)</f>
        <v>0</v>
      </c>
      <c r="Q2331" s="317"/>
      <c r="R2331" s="150"/>
      <c r="S2331" s="151"/>
      <c r="T2331" s="314"/>
    </row>
    <row r="2332" spans="2:20" ht="6" customHeight="1" x14ac:dyDescent="0.2">
      <c r="B2332" s="318"/>
      <c r="C2332" s="317"/>
      <c r="D2332" s="317"/>
      <c r="E2332" s="317"/>
      <c r="F2332" s="317"/>
      <c r="G2332" s="317"/>
      <c r="H2332" s="317"/>
      <c r="I2332" s="317"/>
      <c r="J2332" s="317"/>
      <c r="K2332" s="317"/>
      <c r="L2332" s="317"/>
      <c r="M2332" s="317"/>
      <c r="N2332" s="317"/>
      <c r="O2332" s="317"/>
      <c r="P2332" s="317"/>
      <c r="Q2332" s="317"/>
      <c r="R2332" s="345"/>
      <c r="S2332" s="345"/>
      <c r="T2332" s="314"/>
    </row>
    <row r="2333" spans="2:20" ht="18.75" customHeight="1" x14ac:dyDescent="0.2">
      <c r="B2333" s="346"/>
      <c r="C2333" s="335" t="s">
        <v>158</v>
      </c>
      <c r="D2333" s="67"/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74"/>
      <c r="P2333" s="347">
        <f>SUM(D2333:O2333)</f>
        <v>0</v>
      </c>
      <c r="Q2333" s="317"/>
      <c r="R2333" s="388"/>
      <c r="S2333" s="389"/>
      <c r="T2333" s="314"/>
    </row>
    <row r="2334" spans="2:20" ht="18.75" customHeight="1" x14ac:dyDescent="0.2">
      <c r="B2334" s="346"/>
      <c r="C2334" s="335" t="s">
        <v>159</v>
      </c>
      <c r="D2334" s="67"/>
      <c r="E2334" s="67"/>
      <c r="F2334" s="67"/>
      <c r="G2334" s="67"/>
      <c r="H2334" s="67"/>
      <c r="I2334" s="67"/>
      <c r="J2334" s="67"/>
      <c r="K2334" s="67"/>
      <c r="L2334" s="67"/>
      <c r="M2334" s="67"/>
      <c r="N2334" s="69"/>
      <c r="O2334" s="75"/>
      <c r="P2334" s="348">
        <f>SUM(D2334:O2334)</f>
        <v>0</v>
      </c>
      <c r="Q2334" s="317"/>
      <c r="R2334" s="388"/>
      <c r="S2334" s="389"/>
      <c r="T2334" s="314"/>
    </row>
    <row r="2335" spans="2:20" s="334" customFormat="1" ht="18.75" customHeight="1" x14ac:dyDescent="0.2">
      <c r="B2335" s="328"/>
      <c r="C2335" s="317"/>
      <c r="D2335" s="317"/>
      <c r="E2335" s="317"/>
      <c r="F2335" s="317"/>
      <c r="G2335" s="317"/>
      <c r="H2335" s="317"/>
      <c r="I2335" s="317"/>
      <c r="J2335" s="317"/>
      <c r="K2335" s="317"/>
      <c r="L2335" s="317"/>
      <c r="M2335" s="317"/>
      <c r="N2335" s="349" t="s">
        <v>160</v>
      </c>
      <c r="O2335" s="349"/>
      <c r="P2335" s="350">
        <f>ROUND(IF(P2333*P2334=0,0,P2331/P2333*P2334),2)</f>
        <v>0</v>
      </c>
      <c r="Q2335" s="330"/>
      <c r="R2335" s="388"/>
      <c r="S2335" s="389"/>
      <c r="T2335" s="333"/>
    </row>
    <row r="2336" spans="2:20" ht="30" customHeight="1" x14ac:dyDescent="0.2">
      <c r="B2336" s="314"/>
      <c r="C2336" s="317"/>
      <c r="D2336" s="317"/>
      <c r="E2336" s="317"/>
      <c r="F2336" s="317"/>
      <c r="G2336" s="317"/>
      <c r="H2336" s="317"/>
      <c r="I2336" s="317"/>
      <c r="J2336" s="317"/>
      <c r="K2336" s="317"/>
      <c r="L2336" s="317"/>
      <c r="M2336" s="317"/>
      <c r="N2336" s="317"/>
      <c r="O2336" s="317"/>
      <c r="P2336" s="317"/>
      <c r="Q2336" s="317"/>
      <c r="R2336" s="317"/>
      <c r="S2336" s="317"/>
      <c r="T2336" s="314"/>
    </row>
    <row r="2337" spans="2:24" ht="18.75" customHeight="1" x14ac:dyDescent="0.2">
      <c r="B2337" s="318"/>
      <c r="C2337" s="319" t="s">
        <v>124</v>
      </c>
      <c r="D2337" s="382"/>
      <c r="E2337" s="383"/>
      <c r="F2337" s="383"/>
      <c r="G2337" s="383"/>
      <c r="H2337" s="383"/>
      <c r="I2337" s="384"/>
      <c r="J2337" s="317"/>
      <c r="K2337" s="317"/>
      <c r="L2337" s="320"/>
      <c r="M2337" s="317"/>
      <c r="N2337" s="317"/>
      <c r="O2337" s="317"/>
      <c r="P2337" s="321"/>
      <c r="Q2337" s="317"/>
      <c r="R2337" s="321"/>
      <c r="S2337" s="321"/>
      <c r="T2337" s="314"/>
    </row>
    <row r="2338" spans="2:24" ht="18.75" customHeight="1" x14ac:dyDescent="0.2">
      <c r="B2338" s="318"/>
      <c r="C2338" s="322" t="s">
        <v>125</v>
      </c>
      <c r="D2338" s="382"/>
      <c r="E2338" s="383"/>
      <c r="F2338" s="383"/>
      <c r="G2338" s="383"/>
      <c r="H2338" s="383"/>
      <c r="I2338" s="384"/>
      <c r="J2338" s="317"/>
      <c r="K2338" s="320"/>
      <c r="L2338" s="317"/>
      <c r="M2338" s="317"/>
      <c r="N2338" s="317"/>
      <c r="O2338" s="317"/>
      <c r="P2338" s="321"/>
      <c r="Q2338" s="317"/>
      <c r="R2338" s="321"/>
      <c r="S2338" s="321"/>
      <c r="T2338" s="314"/>
    </row>
    <row r="2339" spans="2:24" ht="18.75" customHeight="1" x14ac:dyDescent="0.2">
      <c r="B2339" s="318"/>
      <c r="C2339" s="322" t="s">
        <v>7</v>
      </c>
      <c r="D2339" s="382"/>
      <c r="E2339" s="383"/>
      <c r="F2339" s="383"/>
      <c r="G2339" s="383"/>
      <c r="H2339" s="383"/>
      <c r="I2339" s="384"/>
      <c r="J2339" s="317"/>
      <c r="K2339" s="317"/>
      <c r="L2339" s="320"/>
      <c r="M2339" s="317"/>
      <c r="N2339" s="317"/>
      <c r="O2339" s="317"/>
      <c r="P2339" s="321"/>
      <c r="Q2339" s="317"/>
      <c r="R2339" s="323" t="s">
        <v>126</v>
      </c>
      <c r="S2339" s="324"/>
      <c r="T2339" s="314"/>
    </row>
    <row r="2340" spans="2:24" ht="18.75" customHeight="1" x14ac:dyDescent="0.2">
      <c r="B2340" s="318"/>
      <c r="C2340" s="322" t="s">
        <v>127</v>
      </c>
      <c r="D2340" s="382"/>
      <c r="E2340" s="383"/>
      <c r="F2340" s="383"/>
      <c r="G2340" s="383"/>
      <c r="H2340" s="383"/>
      <c r="I2340" s="384"/>
      <c r="J2340" s="317"/>
      <c r="K2340" s="317"/>
      <c r="L2340" s="320"/>
      <c r="M2340" s="317"/>
      <c r="N2340" s="317"/>
      <c r="O2340" s="317"/>
      <c r="P2340" s="321"/>
      <c r="Q2340" s="317"/>
      <c r="R2340" s="325" t="s">
        <v>130</v>
      </c>
      <c r="S2340" s="63"/>
      <c r="T2340" s="314"/>
    </row>
    <row r="2341" spans="2:24" ht="18.75" customHeight="1" x14ac:dyDescent="0.2">
      <c r="B2341" s="318"/>
      <c r="C2341" s="322" t="s">
        <v>131</v>
      </c>
      <c r="D2341" s="382"/>
      <c r="E2341" s="383"/>
      <c r="F2341" s="383"/>
      <c r="G2341" s="383"/>
      <c r="H2341" s="383"/>
      <c r="I2341" s="384"/>
      <c r="J2341" s="317"/>
      <c r="K2341" s="317"/>
      <c r="L2341" s="320"/>
      <c r="M2341" s="317"/>
      <c r="N2341" s="317"/>
      <c r="O2341" s="317"/>
      <c r="P2341" s="321"/>
      <c r="Q2341" s="317"/>
      <c r="R2341" s="325" t="s">
        <v>132</v>
      </c>
      <c r="S2341" s="63"/>
      <c r="T2341" s="314"/>
    </row>
    <row r="2342" spans="2:24" ht="18.75" customHeight="1" x14ac:dyDescent="0.2">
      <c r="B2342" s="318"/>
      <c r="C2342" s="322" t="s">
        <v>122</v>
      </c>
      <c r="D2342" s="385"/>
      <c r="E2342" s="386"/>
      <c r="F2342" s="386"/>
      <c r="G2342" s="386"/>
      <c r="H2342" s="386"/>
      <c r="I2342" s="387"/>
      <c r="J2342" s="317"/>
      <c r="K2342" s="320"/>
      <c r="L2342" s="317"/>
      <c r="M2342" s="317"/>
      <c r="N2342" s="317"/>
      <c r="O2342" s="317"/>
      <c r="P2342" s="321"/>
      <c r="Q2342" s="317"/>
      <c r="R2342" s="326" t="s">
        <v>133</v>
      </c>
      <c r="S2342" s="63"/>
      <c r="T2342" s="314"/>
    </row>
    <row r="2343" spans="2:24" ht="18.75" customHeight="1" x14ac:dyDescent="0.2">
      <c r="B2343" s="327"/>
      <c r="C2343" s="322" t="s">
        <v>134</v>
      </c>
      <c r="D2343" s="379"/>
      <c r="E2343" s="380"/>
      <c r="F2343" s="380"/>
      <c r="G2343" s="380"/>
      <c r="H2343" s="380"/>
      <c r="I2343" s="381"/>
      <c r="J2343" s="317"/>
      <c r="K2343" s="320"/>
      <c r="L2343" s="317"/>
      <c r="M2343" s="317"/>
      <c r="N2343" s="317"/>
      <c r="O2343" s="317"/>
      <c r="P2343" s="321"/>
      <c r="Q2343" s="317"/>
      <c r="R2343" s="321"/>
      <c r="S2343" s="321"/>
      <c r="T2343" s="314"/>
    </row>
    <row r="2344" spans="2:24" ht="12" customHeight="1" x14ac:dyDescent="0.2">
      <c r="B2344" s="318"/>
      <c r="C2344" s="317"/>
      <c r="D2344" s="317"/>
      <c r="E2344" s="317"/>
      <c r="F2344" s="317"/>
      <c r="G2344" s="317"/>
      <c r="H2344" s="317"/>
      <c r="I2344" s="317"/>
      <c r="J2344" s="317"/>
      <c r="K2344" s="317"/>
      <c r="L2344" s="317"/>
      <c r="M2344" s="317"/>
      <c r="N2344" s="317"/>
      <c r="O2344" s="317"/>
      <c r="P2344" s="317"/>
      <c r="Q2344" s="317"/>
      <c r="R2344" s="317"/>
      <c r="S2344" s="317"/>
      <c r="T2344" s="314"/>
    </row>
    <row r="2345" spans="2:24" s="334" customFormat="1" ht="18.75" customHeight="1" x14ac:dyDescent="0.2">
      <c r="B2345" s="328"/>
      <c r="C2345" s="322" t="s">
        <v>128</v>
      </c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70"/>
      <c r="P2345" s="329" t="s">
        <v>129</v>
      </c>
      <c r="Q2345" s="330"/>
      <c r="R2345" s="331" t="s">
        <v>135</v>
      </c>
      <c r="S2345" s="332"/>
      <c r="T2345" s="333"/>
      <c r="V2345" s="315"/>
      <c r="W2345" s="315"/>
      <c r="X2345" s="315"/>
    </row>
    <row r="2346" spans="2:24" ht="6" customHeight="1" x14ac:dyDescent="0.2">
      <c r="B2346" s="318"/>
      <c r="C2346" s="317"/>
      <c r="D2346" s="317"/>
      <c r="E2346" s="317"/>
      <c r="F2346" s="317"/>
      <c r="G2346" s="317"/>
      <c r="H2346" s="317"/>
      <c r="I2346" s="317"/>
      <c r="J2346" s="317"/>
      <c r="K2346" s="317"/>
      <c r="L2346" s="317"/>
      <c r="M2346" s="317"/>
      <c r="N2346" s="317"/>
      <c r="O2346" s="317"/>
      <c r="P2346" s="317"/>
      <c r="Q2346" s="317"/>
      <c r="R2346" s="317"/>
      <c r="S2346" s="317"/>
      <c r="T2346" s="314"/>
    </row>
    <row r="2347" spans="2:24" ht="18.75" customHeight="1" x14ac:dyDescent="0.2">
      <c r="B2347" s="318"/>
      <c r="C2347" s="335" t="s">
        <v>136</v>
      </c>
      <c r="D2347" s="65"/>
      <c r="E2347" s="65"/>
      <c r="F2347" s="65"/>
      <c r="G2347" s="65"/>
      <c r="H2347" s="65"/>
      <c r="I2347" s="65"/>
      <c r="J2347" s="65"/>
      <c r="K2347" s="65"/>
      <c r="L2347" s="65"/>
      <c r="M2347" s="65"/>
      <c r="N2347" s="65"/>
      <c r="O2347" s="71"/>
      <c r="P2347" s="336">
        <f>SUM(D2347:O2347)</f>
        <v>0</v>
      </c>
      <c r="Q2347" s="317"/>
      <c r="R2347" s="388"/>
      <c r="S2347" s="389"/>
      <c r="T2347" s="314"/>
    </row>
    <row r="2348" spans="2:24" ht="18.75" customHeight="1" x14ac:dyDescent="0.2">
      <c r="B2348" s="318"/>
      <c r="C2348" s="335" t="s">
        <v>137</v>
      </c>
      <c r="D2348" s="110"/>
      <c r="E2348" s="110"/>
      <c r="F2348" s="110"/>
      <c r="G2348" s="110"/>
      <c r="H2348" s="110"/>
      <c r="I2348" s="110"/>
      <c r="J2348" s="110"/>
      <c r="K2348" s="110"/>
      <c r="L2348" s="110"/>
      <c r="M2348" s="110"/>
      <c r="N2348" s="110"/>
      <c r="O2348" s="111"/>
      <c r="P2348" s="336">
        <f>SUM(D2348:O2348)</f>
        <v>0</v>
      </c>
      <c r="Q2348" s="317"/>
      <c r="R2348" s="388"/>
      <c r="S2348" s="389"/>
      <c r="T2348" s="314"/>
    </row>
    <row r="2349" spans="2:24" ht="18.75" customHeight="1" x14ac:dyDescent="0.2">
      <c r="B2349" s="318"/>
      <c r="C2349" s="131" t="s">
        <v>138</v>
      </c>
      <c r="D2349" s="65"/>
      <c r="E2349" s="65"/>
      <c r="F2349" s="65"/>
      <c r="G2349" s="65"/>
      <c r="H2349" s="65"/>
      <c r="I2349" s="65"/>
      <c r="J2349" s="65"/>
      <c r="K2349" s="65"/>
      <c r="L2349" s="65"/>
      <c r="M2349" s="65"/>
      <c r="N2349" s="65"/>
      <c r="O2349" s="71"/>
      <c r="P2349" s="336">
        <f>SUM(D2349:O2349)</f>
        <v>0</v>
      </c>
      <c r="Q2349" s="317"/>
      <c r="R2349" s="388"/>
      <c r="S2349" s="389"/>
      <c r="T2349" s="314"/>
    </row>
    <row r="2350" spans="2:24" ht="18.75" customHeight="1" x14ac:dyDescent="0.2">
      <c r="B2350" s="318"/>
      <c r="C2350" s="92" t="s">
        <v>139</v>
      </c>
      <c r="D2350" s="65"/>
      <c r="E2350" s="65"/>
      <c r="F2350" s="65"/>
      <c r="G2350" s="65"/>
      <c r="H2350" s="65"/>
      <c r="I2350" s="65"/>
      <c r="J2350" s="65"/>
      <c r="K2350" s="65"/>
      <c r="L2350" s="65"/>
      <c r="M2350" s="65"/>
      <c r="N2350" s="65"/>
      <c r="O2350" s="71"/>
      <c r="P2350" s="336">
        <f>SUM(D2350:O2350)</f>
        <v>0</v>
      </c>
      <c r="Q2350" s="317"/>
      <c r="R2350" s="388"/>
      <c r="S2350" s="389"/>
      <c r="T2350" s="314"/>
    </row>
    <row r="2351" spans="2:24" ht="18.75" customHeight="1" x14ac:dyDescent="0.2">
      <c r="B2351" s="318"/>
      <c r="C2351" s="92" t="s">
        <v>140</v>
      </c>
      <c r="D2351" s="65"/>
      <c r="E2351" s="65"/>
      <c r="F2351" s="65"/>
      <c r="G2351" s="65"/>
      <c r="H2351" s="65"/>
      <c r="I2351" s="65"/>
      <c r="J2351" s="65"/>
      <c r="K2351" s="65"/>
      <c r="L2351" s="65"/>
      <c r="M2351" s="65"/>
      <c r="N2351" s="65"/>
      <c r="O2351" s="71"/>
      <c r="P2351" s="336">
        <f>SUM(D2351:O2351)</f>
        <v>0</v>
      </c>
      <c r="Q2351" s="317"/>
      <c r="R2351" s="388"/>
      <c r="S2351" s="389"/>
      <c r="T2351" s="314"/>
    </row>
    <row r="2352" spans="2:24" ht="18.75" customHeight="1" x14ac:dyDescent="0.2">
      <c r="B2352" s="318"/>
      <c r="C2352" s="92" t="s">
        <v>141</v>
      </c>
      <c r="D2352" s="65"/>
      <c r="E2352" s="65"/>
      <c r="F2352" s="65"/>
      <c r="G2352" s="65"/>
      <c r="H2352" s="65"/>
      <c r="I2352" s="65"/>
      <c r="J2352" s="65"/>
      <c r="K2352" s="65"/>
      <c r="L2352" s="65"/>
      <c r="M2352" s="65"/>
      <c r="N2352" s="65"/>
      <c r="O2352" s="71"/>
      <c r="P2352" s="336">
        <f>SUM(D2352:O2352)</f>
        <v>0</v>
      </c>
      <c r="Q2352" s="317"/>
      <c r="R2352" s="388"/>
      <c r="S2352" s="389"/>
      <c r="T2352" s="314"/>
    </row>
    <row r="2353" spans="2:20" ht="18.75" customHeight="1" x14ac:dyDescent="0.2">
      <c r="B2353" s="318"/>
      <c r="C2353" s="92" t="s">
        <v>142</v>
      </c>
      <c r="D2353" s="65"/>
      <c r="E2353" s="65"/>
      <c r="F2353" s="65"/>
      <c r="G2353" s="65"/>
      <c r="H2353" s="65"/>
      <c r="I2353" s="65"/>
      <c r="J2353" s="65"/>
      <c r="K2353" s="65"/>
      <c r="L2353" s="65"/>
      <c r="M2353" s="65"/>
      <c r="N2353" s="65"/>
      <c r="O2353" s="71"/>
      <c r="P2353" s="336">
        <f>SUM(D2353:O2353)</f>
        <v>0</v>
      </c>
      <c r="Q2353" s="317"/>
      <c r="R2353" s="388"/>
      <c r="S2353" s="389"/>
      <c r="T2353" s="314"/>
    </row>
    <row r="2354" spans="2:20" ht="18.75" customHeight="1" x14ac:dyDescent="0.2">
      <c r="B2354" s="318"/>
      <c r="C2354" s="92" t="s">
        <v>143</v>
      </c>
      <c r="D2354" s="65"/>
      <c r="E2354" s="65"/>
      <c r="F2354" s="65"/>
      <c r="G2354" s="65"/>
      <c r="H2354" s="65"/>
      <c r="I2354" s="65"/>
      <c r="J2354" s="65"/>
      <c r="K2354" s="65"/>
      <c r="L2354" s="65"/>
      <c r="M2354" s="65"/>
      <c r="N2354" s="65"/>
      <c r="O2354" s="71"/>
      <c r="P2354" s="336">
        <f>SUM(D2354:O2354)</f>
        <v>0</v>
      </c>
      <c r="Q2354" s="317"/>
      <c r="R2354" s="388"/>
      <c r="S2354" s="389"/>
      <c r="T2354" s="314"/>
    </row>
    <row r="2355" spans="2:20" ht="18.75" customHeight="1" x14ac:dyDescent="0.2">
      <c r="B2355" s="318"/>
      <c r="C2355" s="92" t="s">
        <v>144</v>
      </c>
      <c r="D2355" s="65"/>
      <c r="E2355" s="65"/>
      <c r="F2355" s="65"/>
      <c r="G2355" s="65"/>
      <c r="H2355" s="65"/>
      <c r="I2355" s="65"/>
      <c r="J2355" s="65"/>
      <c r="K2355" s="65"/>
      <c r="L2355" s="65"/>
      <c r="M2355" s="65"/>
      <c r="N2355" s="65"/>
      <c r="O2355" s="71"/>
      <c r="P2355" s="336">
        <f>SUM(D2355:O2355)</f>
        <v>0</v>
      </c>
      <c r="Q2355" s="317"/>
      <c r="R2355" s="388"/>
      <c r="S2355" s="389"/>
      <c r="T2355" s="314"/>
    </row>
    <row r="2356" spans="2:20" ht="18.75" customHeight="1" x14ac:dyDescent="0.2">
      <c r="B2356" s="318"/>
      <c r="C2356" s="92" t="s">
        <v>145</v>
      </c>
      <c r="D2356" s="65"/>
      <c r="E2356" s="65"/>
      <c r="F2356" s="65"/>
      <c r="G2356" s="65"/>
      <c r="H2356" s="65"/>
      <c r="I2356" s="65"/>
      <c r="J2356" s="65"/>
      <c r="K2356" s="65"/>
      <c r="L2356" s="65"/>
      <c r="M2356" s="65"/>
      <c r="N2356" s="65"/>
      <c r="O2356" s="71"/>
      <c r="P2356" s="336">
        <f>SUM(D2356:O2356)</f>
        <v>0</v>
      </c>
      <c r="Q2356" s="317"/>
      <c r="R2356" s="388"/>
      <c r="S2356" s="389"/>
      <c r="T2356" s="314"/>
    </row>
    <row r="2357" spans="2:20" ht="18.75" customHeight="1" x14ac:dyDescent="0.2">
      <c r="B2357" s="318"/>
      <c r="C2357" s="322" t="s">
        <v>146</v>
      </c>
      <c r="D2357" s="337">
        <f t="shared" ref="D2357:O2357" si="186">SUBTOTAL(9,D2347:D2356)</f>
        <v>0</v>
      </c>
      <c r="E2357" s="337">
        <f t="shared" si="186"/>
        <v>0</v>
      </c>
      <c r="F2357" s="337">
        <f t="shared" si="186"/>
        <v>0</v>
      </c>
      <c r="G2357" s="337">
        <f t="shared" si="186"/>
        <v>0</v>
      </c>
      <c r="H2357" s="337">
        <f t="shared" si="186"/>
        <v>0</v>
      </c>
      <c r="I2357" s="337">
        <f t="shared" si="186"/>
        <v>0</v>
      </c>
      <c r="J2357" s="337">
        <f t="shared" si="186"/>
        <v>0</v>
      </c>
      <c r="K2357" s="337">
        <f t="shared" si="186"/>
        <v>0</v>
      </c>
      <c r="L2357" s="337">
        <f t="shared" si="186"/>
        <v>0</v>
      </c>
      <c r="M2357" s="337">
        <f t="shared" si="186"/>
        <v>0</v>
      </c>
      <c r="N2357" s="337">
        <f t="shared" si="186"/>
        <v>0</v>
      </c>
      <c r="O2357" s="338">
        <f t="shared" si="186"/>
        <v>0</v>
      </c>
      <c r="P2357" s="336">
        <f>SUM(D2357:O2357)</f>
        <v>0</v>
      </c>
      <c r="Q2357" s="317"/>
      <c r="R2357" s="388"/>
      <c r="S2357" s="389"/>
      <c r="T2357" s="314"/>
    </row>
    <row r="2358" spans="2:20" ht="18.75" customHeight="1" x14ac:dyDescent="0.2">
      <c r="B2358" s="318"/>
      <c r="C2358" s="339" t="s">
        <v>147</v>
      </c>
      <c r="D2358" s="66"/>
      <c r="E2358" s="66"/>
      <c r="F2358" s="66"/>
      <c r="G2358" s="66"/>
      <c r="H2358" s="66"/>
      <c r="I2358" s="66"/>
      <c r="J2358" s="66"/>
      <c r="K2358" s="66"/>
      <c r="L2358" s="66"/>
      <c r="M2358" s="66"/>
      <c r="N2358" s="66"/>
      <c r="O2358" s="72"/>
      <c r="P2358" s="336">
        <f>SUM(D2358:O2358)</f>
        <v>0</v>
      </c>
      <c r="Q2358" s="317"/>
      <c r="R2358" s="388"/>
      <c r="S2358" s="389"/>
      <c r="T2358" s="314"/>
    </row>
    <row r="2359" spans="2:20" ht="18.75" customHeight="1" x14ac:dyDescent="0.2">
      <c r="B2359" s="318"/>
      <c r="C2359" s="339" t="s">
        <v>148</v>
      </c>
      <c r="D2359" s="66"/>
      <c r="E2359" s="66"/>
      <c r="F2359" s="66"/>
      <c r="G2359" s="66"/>
      <c r="H2359" s="66"/>
      <c r="I2359" s="66"/>
      <c r="J2359" s="66"/>
      <c r="K2359" s="66"/>
      <c r="L2359" s="66"/>
      <c r="M2359" s="66"/>
      <c r="N2359" s="66"/>
      <c r="O2359" s="72"/>
      <c r="P2359" s="336">
        <f>SUM(D2359:O2359)</f>
        <v>0</v>
      </c>
      <c r="Q2359" s="317"/>
      <c r="R2359" s="388"/>
      <c r="S2359" s="389"/>
      <c r="T2359" s="314"/>
    </row>
    <row r="2360" spans="2:20" ht="18.75" customHeight="1" x14ac:dyDescent="0.2">
      <c r="B2360" s="318"/>
      <c r="C2360" s="322" t="s">
        <v>149</v>
      </c>
      <c r="D2360" s="337">
        <f t="shared" ref="D2360:O2360" si="187">SUBTOTAL(9,D2358:D2359)</f>
        <v>0</v>
      </c>
      <c r="E2360" s="337">
        <f t="shared" si="187"/>
        <v>0</v>
      </c>
      <c r="F2360" s="337">
        <f t="shared" si="187"/>
        <v>0</v>
      </c>
      <c r="G2360" s="337">
        <f t="shared" si="187"/>
        <v>0</v>
      </c>
      <c r="H2360" s="337">
        <f t="shared" si="187"/>
        <v>0</v>
      </c>
      <c r="I2360" s="337">
        <f t="shared" si="187"/>
        <v>0</v>
      </c>
      <c r="J2360" s="337">
        <f t="shared" si="187"/>
        <v>0</v>
      </c>
      <c r="K2360" s="337">
        <f t="shared" si="187"/>
        <v>0</v>
      </c>
      <c r="L2360" s="337">
        <f t="shared" si="187"/>
        <v>0</v>
      </c>
      <c r="M2360" s="337">
        <f t="shared" si="187"/>
        <v>0</v>
      </c>
      <c r="N2360" s="337">
        <f t="shared" si="187"/>
        <v>0</v>
      </c>
      <c r="O2360" s="338">
        <f t="shared" si="187"/>
        <v>0</v>
      </c>
      <c r="P2360" s="336">
        <f>SUM(D2360:O2360)</f>
        <v>0</v>
      </c>
      <c r="Q2360" s="317"/>
      <c r="R2360" s="388"/>
      <c r="S2360" s="389"/>
      <c r="T2360" s="314"/>
    </row>
    <row r="2361" spans="2:20" ht="18.75" customHeight="1" x14ac:dyDescent="0.2">
      <c r="B2361" s="318"/>
      <c r="C2361" s="339" t="s">
        <v>150</v>
      </c>
      <c r="D2361" s="66"/>
      <c r="E2361" s="66"/>
      <c r="F2361" s="66"/>
      <c r="G2361" s="66"/>
      <c r="H2361" s="66"/>
      <c r="I2361" s="66"/>
      <c r="J2361" s="66"/>
      <c r="K2361" s="66"/>
      <c r="L2361" s="66"/>
      <c r="M2361" s="66"/>
      <c r="N2361" s="66"/>
      <c r="O2361" s="72"/>
      <c r="P2361" s="336">
        <f>SUM(D2361:O2361)</f>
        <v>0</v>
      </c>
      <c r="Q2361" s="317"/>
      <c r="R2361" s="388"/>
      <c r="S2361" s="389"/>
      <c r="T2361" s="314"/>
    </row>
    <row r="2362" spans="2:20" ht="18.75" customHeight="1" x14ac:dyDescent="0.2">
      <c r="B2362" s="318"/>
      <c r="C2362" s="339" t="s">
        <v>151</v>
      </c>
      <c r="D2362" s="66"/>
      <c r="E2362" s="66"/>
      <c r="F2362" s="66"/>
      <c r="G2362" s="66"/>
      <c r="H2362" s="66"/>
      <c r="I2362" s="66"/>
      <c r="J2362" s="66"/>
      <c r="K2362" s="66"/>
      <c r="L2362" s="66"/>
      <c r="M2362" s="66"/>
      <c r="N2362" s="66"/>
      <c r="O2362" s="72"/>
      <c r="P2362" s="336">
        <f>SUM(D2362:O2362)</f>
        <v>0</v>
      </c>
      <c r="Q2362" s="317"/>
      <c r="R2362" s="388"/>
      <c r="S2362" s="389"/>
      <c r="T2362" s="314"/>
    </row>
    <row r="2363" spans="2:20" ht="18.75" customHeight="1" x14ac:dyDescent="0.2">
      <c r="B2363" s="318"/>
      <c r="C2363" s="339" t="s">
        <v>152</v>
      </c>
      <c r="D2363" s="66"/>
      <c r="E2363" s="66"/>
      <c r="F2363" s="66"/>
      <c r="G2363" s="66"/>
      <c r="H2363" s="66"/>
      <c r="I2363" s="66"/>
      <c r="J2363" s="66"/>
      <c r="K2363" s="66"/>
      <c r="L2363" s="66"/>
      <c r="M2363" s="66"/>
      <c r="N2363" s="66"/>
      <c r="O2363" s="72"/>
      <c r="P2363" s="336">
        <f>SUM(D2363:O2363)</f>
        <v>0</v>
      </c>
      <c r="Q2363" s="317"/>
      <c r="R2363" s="388"/>
      <c r="S2363" s="389"/>
      <c r="T2363" s="314"/>
    </row>
    <row r="2364" spans="2:20" ht="18.75" customHeight="1" x14ac:dyDescent="0.2">
      <c r="B2364" s="318"/>
      <c r="C2364" s="339" t="s">
        <v>153</v>
      </c>
      <c r="D2364" s="66"/>
      <c r="E2364" s="66"/>
      <c r="F2364" s="66"/>
      <c r="G2364" s="66"/>
      <c r="H2364" s="66"/>
      <c r="I2364" s="66"/>
      <c r="J2364" s="66"/>
      <c r="K2364" s="66"/>
      <c r="L2364" s="66"/>
      <c r="M2364" s="66"/>
      <c r="N2364" s="66"/>
      <c r="O2364" s="72"/>
      <c r="P2364" s="336">
        <f>SUM(D2364:O2364)</f>
        <v>0</v>
      </c>
      <c r="Q2364" s="317"/>
      <c r="R2364" s="388"/>
      <c r="S2364" s="389"/>
      <c r="T2364" s="314"/>
    </row>
    <row r="2365" spans="2:20" ht="18.75" customHeight="1" x14ac:dyDescent="0.2">
      <c r="B2365" s="318"/>
      <c r="C2365" s="335" t="s">
        <v>154</v>
      </c>
      <c r="D2365" s="65"/>
      <c r="E2365" s="65"/>
      <c r="F2365" s="65"/>
      <c r="G2365" s="65"/>
      <c r="H2365" s="65"/>
      <c r="I2365" s="65"/>
      <c r="J2365" s="65"/>
      <c r="K2365" s="65"/>
      <c r="L2365" s="65"/>
      <c r="M2365" s="65"/>
      <c r="N2365" s="65"/>
      <c r="O2365" s="71"/>
      <c r="P2365" s="336">
        <f>SUM(D2365:O2365)</f>
        <v>0</v>
      </c>
      <c r="Q2365" s="317"/>
      <c r="R2365" s="388"/>
      <c r="S2365" s="389"/>
      <c r="T2365" s="314"/>
    </row>
    <row r="2366" spans="2:20" ht="18.75" customHeight="1" x14ac:dyDescent="0.2">
      <c r="B2366" s="318"/>
      <c r="C2366" s="97" t="s">
        <v>155</v>
      </c>
      <c r="D2366" s="65"/>
      <c r="E2366" s="65"/>
      <c r="F2366" s="65"/>
      <c r="G2366" s="65"/>
      <c r="H2366" s="65"/>
      <c r="I2366" s="65"/>
      <c r="J2366" s="65"/>
      <c r="K2366" s="65"/>
      <c r="L2366" s="65"/>
      <c r="M2366" s="65"/>
      <c r="N2366" s="65"/>
      <c r="O2366" s="71"/>
      <c r="P2366" s="336">
        <f>SUM(D2366:O2366)</f>
        <v>0</v>
      </c>
      <c r="Q2366" s="317"/>
      <c r="R2366" s="388"/>
      <c r="S2366" s="389"/>
      <c r="T2366" s="314"/>
    </row>
    <row r="2367" spans="2:20" ht="18.75" customHeight="1" x14ac:dyDescent="0.2">
      <c r="B2367" s="318"/>
      <c r="C2367" s="98" t="s">
        <v>156</v>
      </c>
      <c r="D2367" s="68"/>
      <c r="E2367" s="68"/>
      <c r="F2367" s="68"/>
      <c r="G2367" s="68"/>
      <c r="H2367" s="68"/>
      <c r="I2367" s="68"/>
      <c r="J2367" s="68"/>
      <c r="K2367" s="68"/>
      <c r="L2367" s="68"/>
      <c r="M2367" s="68"/>
      <c r="N2367" s="68"/>
      <c r="O2367" s="73"/>
      <c r="P2367" s="340">
        <f>SUM(D2367:O2367)</f>
        <v>0</v>
      </c>
      <c r="Q2367" s="317"/>
      <c r="R2367" s="388"/>
      <c r="S2367" s="389"/>
      <c r="T2367" s="314"/>
    </row>
    <row r="2368" spans="2:20" ht="18.75" customHeight="1" x14ac:dyDescent="0.2">
      <c r="B2368" s="318"/>
      <c r="C2368" s="341" t="s">
        <v>157</v>
      </c>
      <c r="D2368" s="342">
        <f t="shared" ref="D2368:O2368" si="188">SUBTOTAL(9,D2347:D2367)</f>
        <v>0</v>
      </c>
      <c r="E2368" s="342">
        <f t="shared" si="188"/>
        <v>0</v>
      </c>
      <c r="F2368" s="342">
        <f t="shared" si="188"/>
        <v>0</v>
      </c>
      <c r="G2368" s="342">
        <f t="shared" si="188"/>
        <v>0</v>
      </c>
      <c r="H2368" s="342">
        <f t="shared" si="188"/>
        <v>0</v>
      </c>
      <c r="I2368" s="342">
        <f t="shared" si="188"/>
        <v>0</v>
      </c>
      <c r="J2368" s="342">
        <f t="shared" si="188"/>
        <v>0</v>
      </c>
      <c r="K2368" s="342">
        <f t="shared" si="188"/>
        <v>0</v>
      </c>
      <c r="L2368" s="342">
        <f t="shared" si="188"/>
        <v>0</v>
      </c>
      <c r="M2368" s="342">
        <f t="shared" si="188"/>
        <v>0</v>
      </c>
      <c r="N2368" s="342">
        <f t="shared" si="188"/>
        <v>0</v>
      </c>
      <c r="O2368" s="343">
        <f t="shared" si="188"/>
        <v>0</v>
      </c>
      <c r="P2368" s="344">
        <f>SUM(D2368:O2368)</f>
        <v>0</v>
      </c>
      <c r="Q2368" s="317"/>
      <c r="R2368" s="150"/>
      <c r="S2368" s="151"/>
      <c r="T2368" s="314"/>
    </row>
    <row r="2369" spans="2:24" ht="6" customHeight="1" x14ac:dyDescent="0.2">
      <c r="B2369" s="318"/>
      <c r="C2369" s="317"/>
      <c r="D2369" s="317"/>
      <c r="E2369" s="317"/>
      <c r="F2369" s="317"/>
      <c r="G2369" s="317"/>
      <c r="H2369" s="317"/>
      <c r="I2369" s="317"/>
      <c r="J2369" s="317"/>
      <c r="K2369" s="317"/>
      <c r="L2369" s="317"/>
      <c r="M2369" s="317"/>
      <c r="N2369" s="317"/>
      <c r="O2369" s="317"/>
      <c r="P2369" s="317"/>
      <c r="Q2369" s="317"/>
      <c r="R2369" s="345"/>
      <c r="S2369" s="345"/>
      <c r="T2369" s="314"/>
    </row>
    <row r="2370" spans="2:24" ht="18.75" customHeight="1" x14ac:dyDescent="0.2">
      <c r="B2370" s="346"/>
      <c r="C2370" s="335" t="s">
        <v>158</v>
      </c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74"/>
      <c r="P2370" s="347">
        <f>SUM(D2370:O2370)</f>
        <v>0</v>
      </c>
      <c r="Q2370" s="317"/>
      <c r="R2370" s="388"/>
      <c r="S2370" s="389"/>
      <c r="T2370" s="314"/>
    </row>
    <row r="2371" spans="2:24" ht="18.75" customHeight="1" x14ac:dyDescent="0.2">
      <c r="B2371" s="346"/>
      <c r="C2371" s="335" t="s">
        <v>159</v>
      </c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9"/>
      <c r="O2371" s="75"/>
      <c r="P2371" s="348">
        <f>SUM(D2371:O2371)</f>
        <v>0</v>
      </c>
      <c r="Q2371" s="317"/>
      <c r="R2371" s="388"/>
      <c r="S2371" s="389"/>
      <c r="T2371" s="314"/>
    </row>
    <row r="2372" spans="2:24" s="334" customFormat="1" ht="18.75" customHeight="1" x14ac:dyDescent="0.2">
      <c r="B2372" s="328"/>
      <c r="C2372" s="317"/>
      <c r="D2372" s="317"/>
      <c r="E2372" s="317"/>
      <c r="F2372" s="317"/>
      <c r="G2372" s="317"/>
      <c r="H2372" s="317"/>
      <c r="I2372" s="317"/>
      <c r="J2372" s="317"/>
      <c r="K2372" s="317"/>
      <c r="L2372" s="317"/>
      <c r="M2372" s="317"/>
      <c r="N2372" s="349" t="s">
        <v>160</v>
      </c>
      <c r="O2372" s="349"/>
      <c r="P2372" s="350">
        <f>ROUND(IF(P2370*P2371=0,0,P2368/P2370*P2371),2)</f>
        <v>0</v>
      </c>
      <c r="Q2372" s="330"/>
      <c r="R2372" s="388"/>
      <c r="S2372" s="389"/>
      <c r="T2372" s="333"/>
    </row>
    <row r="2373" spans="2:24" ht="30" customHeight="1" x14ac:dyDescent="0.2">
      <c r="B2373" s="314"/>
      <c r="C2373" s="317"/>
      <c r="D2373" s="317"/>
      <c r="E2373" s="317"/>
      <c r="F2373" s="317"/>
      <c r="G2373" s="317"/>
      <c r="H2373" s="317"/>
      <c r="I2373" s="317"/>
      <c r="J2373" s="317"/>
      <c r="K2373" s="317"/>
      <c r="L2373" s="317"/>
      <c r="M2373" s="317"/>
      <c r="N2373" s="317"/>
      <c r="O2373" s="317"/>
      <c r="P2373" s="317"/>
      <c r="Q2373" s="317"/>
      <c r="R2373" s="317"/>
      <c r="S2373" s="317"/>
      <c r="T2373" s="314"/>
    </row>
    <row r="2374" spans="2:24" ht="18.75" customHeight="1" x14ac:dyDescent="0.2">
      <c r="B2374" s="318"/>
      <c r="C2374" s="319" t="s">
        <v>124</v>
      </c>
      <c r="D2374" s="382"/>
      <c r="E2374" s="383"/>
      <c r="F2374" s="383"/>
      <c r="G2374" s="383"/>
      <c r="H2374" s="383"/>
      <c r="I2374" s="384"/>
      <c r="J2374" s="317"/>
      <c r="K2374" s="317"/>
      <c r="L2374" s="320"/>
      <c r="M2374" s="317"/>
      <c r="N2374" s="317"/>
      <c r="O2374" s="317"/>
      <c r="P2374" s="321"/>
      <c r="Q2374" s="317"/>
      <c r="R2374" s="321"/>
      <c r="S2374" s="321"/>
      <c r="T2374" s="314"/>
    </row>
    <row r="2375" spans="2:24" ht="18.75" customHeight="1" x14ac:dyDescent="0.2">
      <c r="B2375" s="318"/>
      <c r="C2375" s="322" t="s">
        <v>125</v>
      </c>
      <c r="D2375" s="382"/>
      <c r="E2375" s="383"/>
      <c r="F2375" s="383"/>
      <c r="G2375" s="383"/>
      <c r="H2375" s="383"/>
      <c r="I2375" s="384"/>
      <c r="J2375" s="317"/>
      <c r="K2375" s="320"/>
      <c r="L2375" s="317"/>
      <c r="M2375" s="317"/>
      <c r="N2375" s="317"/>
      <c r="O2375" s="317"/>
      <c r="P2375" s="321"/>
      <c r="Q2375" s="317"/>
      <c r="R2375" s="321"/>
      <c r="S2375" s="321"/>
      <c r="T2375" s="314"/>
    </row>
    <row r="2376" spans="2:24" ht="18.75" customHeight="1" x14ac:dyDescent="0.2">
      <c r="B2376" s="318"/>
      <c r="C2376" s="322" t="s">
        <v>7</v>
      </c>
      <c r="D2376" s="382"/>
      <c r="E2376" s="383"/>
      <c r="F2376" s="383"/>
      <c r="G2376" s="383"/>
      <c r="H2376" s="383"/>
      <c r="I2376" s="384"/>
      <c r="J2376" s="317"/>
      <c r="K2376" s="317"/>
      <c r="L2376" s="320"/>
      <c r="M2376" s="317"/>
      <c r="N2376" s="317"/>
      <c r="O2376" s="317"/>
      <c r="P2376" s="321"/>
      <c r="Q2376" s="317"/>
      <c r="R2376" s="323" t="s">
        <v>126</v>
      </c>
      <c r="S2376" s="324"/>
      <c r="T2376" s="314"/>
    </row>
    <row r="2377" spans="2:24" ht="18.75" customHeight="1" x14ac:dyDescent="0.2">
      <c r="B2377" s="318"/>
      <c r="C2377" s="322" t="s">
        <v>127</v>
      </c>
      <c r="D2377" s="382"/>
      <c r="E2377" s="383"/>
      <c r="F2377" s="383"/>
      <c r="G2377" s="383"/>
      <c r="H2377" s="383"/>
      <c r="I2377" s="384"/>
      <c r="J2377" s="317"/>
      <c r="K2377" s="317"/>
      <c r="L2377" s="320"/>
      <c r="M2377" s="317"/>
      <c r="N2377" s="317"/>
      <c r="O2377" s="317"/>
      <c r="P2377" s="321"/>
      <c r="Q2377" s="317"/>
      <c r="R2377" s="325" t="s">
        <v>130</v>
      </c>
      <c r="S2377" s="63"/>
      <c r="T2377" s="314"/>
    </row>
    <row r="2378" spans="2:24" ht="18.75" customHeight="1" x14ac:dyDescent="0.2">
      <c r="B2378" s="318"/>
      <c r="C2378" s="322" t="s">
        <v>131</v>
      </c>
      <c r="D2378" s="382"/>
      <c r="E2378" s="383"/>
      <c r="F2378" s="383"/>
      <c r="G2378" s="383"/>
      <c r="H2378" s="383"/>
      <c r="I2378" s="384"/>
      <c r="J2378" s="317"/>
      <c r="K2378" s="317"/>
      <c r="L2378" s="320"/>
      <c r="M2378" s="317"/>
      <c r="N2378" s="317"/>
      <c r="O2378" s="317"/>
      <c r="P2378" s="321"/>
      <c r="Q2378" s="317"/>
      <c r="R2378" s="325" t="s">
        <v>132</v>
      </c>
      <c r="S2378" s="63"/>
      <c r="T2378" s="314"/>
    </row>
    <row r="2379" spans="2:24" ht="18.75" customHeight="1" x14ac:dyDescent="0.2">
      <c r="B2379" s="318"/>
      <c r="C2379" s="322" t="s">
        <v>122</v>
      </c>
      <c r="D2379" s="385"/>
      <c r="E2379" s="386"/>
      <c r="F2379" s="386"/>
      <c r="G2379" s="386"/>
      <c r="H2379" s="386"/>
      <c r="I2379" s="387"/>
      <c r="J2379" s="317"/>
      <c r="K2379" s="320"/>
      <c r="L2379" s="317"/>
      <c r="M2379" s="317"/>
      <c r="N2379" s="317"/>
      <c r="O2379" s="317"/>
      <c r="P2379" s="321"/>
      <c r="Q2379" s="317"/>
      <c r="R2379" s="326" t="s">
        <v>133</v>
      </c>
      <c r="S2379" s="63"/>
      <c r="T2379" s="314"/>
    </row>
    <row r="2380" spans="2:24" ht="18.75" customHeight="1" x14ac:dyDescent="0.2">
      <c r="B2380" s="327"/>
      <c r="C2380" s="322" t="s">
        <v>134</v>
      </c>
      <c r="D2380" s="379"/>
      <c r="E2380" s="380"/>
      <c r="F2380" s="380"/>
      <c r="G2380" s="380"/>
      <c r="H2380" s="380"/>
      <c r="I2380" s="381"/>
      <c r="J2380" s="317"/>
      <c r="K2380" s="320"/>
      <c r="L2380" s="317"/>
      <c r="M2380" s="317"/>
      <c r="N2380" s="317"/>
      <c r="O2380" s="317"/>
      <c r="P2380" s="321"/>
      <c r="Q2380" s="317"/>
      <c r="R2380" s="321"/>
      <c r="S2380" s="321"/>
      <c r="T2380" s="314"/>
    </row>
    <row r="2381" spans="2:24" ht="12" customHeight="1" x14ac:dyDescent="0.2">
      <c r="B2381" s="318"/>
      <c r="C2381" s="317"/>
      <c r="D2381" s="317"/>
      <c r="E2381" s="317"/>
      <c r="F2381" s="317"/>
      <c r="G2381" s="317"/>
      <c r="H2381" s="317"/>
      <c r="I2381" s="317"/>
      <c r="J2381" s="317"/>
      <c r="K2381" s="317"/>
      <c r="L2381" s="317"/>
      <c r="M2381" s="317"/>
      <c r="N2381" s="317"/>
      <c r="O2381" s="317"/>
      <c r="P2381" s="317"/>
      <c r="Q2381" s="317"/>
      <c r="R2381" s="317"/>
      <c r="S2381" s="317"/>
      <c r="T2381" s="314"/>
    </row>
    <row r="2382" spans="2:24" s="334" customFormat="1" ht="18.75" customHeight="1" x14ac:dyDescent="0.2">
      <c r="B2382" s="328"/>
      <c r="C2382" s="322" t="s">
        <v>128</v>
      </c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70"/>
      <c r="P2382" s="329" t="s">
        <v>129</v>
      </c>
      <c r="Q2382" s="330"/>
      <c r="R2382" s="331" t="s">
        <v>135</v>
      </c>
      <c r="S2382" s="332"/>
      <c r="T2382" s="333"/>
      <c r="V2382" s="315"/>
      <c r="W2382" s="315"/>
      <c r="X2382" s="315"/>
    </row>
    <row r="2383" spans="2:24" ht="6" customHeight="1" x14ac:dyDescent="0.2">
      <c r="B2383" s="318"/>
      <c r="C2383" s="317"/>
      <c r="D2383" s="317"/>
      <c r="E2383" s="317"/>
      <c r="F2383" s="317"/>
      <c r="G2383" s="317"/>
      <c r="H2383" s="317"/>
      <c r="I2383" s="317"/>
      <c r="J2383" s="317"/>
      <c r="K2383" s="317"/>
      <c r="L2383" s="317"/>
      <c r="M2383" s="317"/>
      <c r="N2383" s="317"/>
      <c r="O2383" s="317"/>
      <c r="P2383" s="317"/>
      <c r="Q2383" s="317"/>
      <c r="R2383" s="317"/>
      <c r="S2383" s="317"/>
      <c r="T2383" s="314"/>
    </row>
    <row r="2384" spans="2:24" ht="18.75" customHeight="1" x14ac:dyDescent="0.2">
      <c r="B2384" s="318"/>
      <c r="C2384" s="335" t="s">
        <v>136</v>
      </c>
      <c r="D2384" s="65"/>
      <c r="E2384" s="65"/>
      <c r="F2384" s="65"/>
      <c r="G2384" s="65"/>
      <c r="H2384" s="65"/>
      <c r="I2384" s="65"/>
      <c r="J2384" s="65"/>
      <c r="K2384" s="65"/>
      <c r="L2384" s="65"/>
      <c r="M2384" s="65"/>
      <c r="N2384" s="65"/>
      <c r="O2384" s="71"/>
      <c r="P2384" s="336">
        <f>SUM(D2384:O2384)</f>
        <v>0</v>
      </c>
      <c r="Q2384" s="317"/>
      <c r="R2384" s="388"/>
      <c r="S2384" s="389"/>
      <c r="T2384" s="314"/>
    </row>
    <row r="2385" spans="2:20" ht="18.75" customHeight="1" x14ac:dyDescent="0.2">
      <c r="B2385" s="318"/>
      <c r="C2385" s="335" t="s">
        <v>137</v>
      </c>
      <c r="D2385" s="110"/>
      <c r="E2385" s="110"/>
      <c r="F2385" s="110"/>
      <c r="G2385" s="110"/>
      <c r="H2385" s="110"/>
      <c r="I2385" s="110"/>
      <c r="J2385" s="110"/>
      <c r="K2385" s="110"/>
      <c r="L2385" s="110"/>
      <c r="M2385" s="110"/>
      <c r="N2385" s="110"/>
      <c r="O2385" s="111"/>
      <c r="P2385" s="336">
        <f>SUM(D2385:O2385)</f>
        <v>0</v>
      </c>
      <c r="Q2385" s="317"/>
      <c r="R2385" s="388"/>
      <c r="S2385" s="389"/>
      <c r="T2385" s="314"/>
    </row>
    <row r="2386" spans="2:20" ht="18.75" customHeight="1" x14ac:dyDescent="0.2">
      <c r="B2386" s="318"/>
      <c r="C2386" s="131" t="s">
        <v>138</v>
      </c>
      <c r="D2386" s="65"/>
      <c r="E2386" s="65"/>
      <c r="F2386" s="65"/>
      <c r="G2386" s="65"/>
      <c r="H2386" s="65"/>
      <c r="I2386" s="65"/>
      <c r="J2386" s="65"/>
      <c r="K2386" s="65"/>
      <c r="L2386" s="65"/>
      <c r="M2386" s="65"/>
      <c r="N2386" s="65"/>
      <c r="O2386" s="71"/>
      <c r="P2386" s="336">
        <f>SUM(D2386:O2386)</f>
        <v>0</v>
      </c>
      <c r="Q2386" s="317"/>
      <c r="R2386" s="388"/>
      <c r="S2386" s="389"/>
      <c r="T2386" s="314"/>
    </row>
    <row r="2387" spans="2:20" ht="18.75" customHeight="1" x14ac:dyDescent="0.2">
      <c r="B2387" s="318"/>
      <c r="C2387" s="92" t="s">
        <v>139</v>
      </c>
      <c r="D2387" s="65"/>
      <c r="E2387" s="65"/>
      <c r="F2387" s="65"/>
      <c r="G2387" s="65"/>
      <c r="H2387" s="65"/>
      <c r="I2387" s="65"/>
      <c r="J2387" s="65"/>
      <c r="K2387" s="65"/>
      <c r="L2387" s="65"/>
      <c r="M2387" s="65"/>
      <c r="N2387" s="65"/>
      <c r="O2387" s="71"/>
      <c r="P2387" s="336">
        <f>SUM(D2387:O2387)</f>
        <v>0</v>
      </c>
      <c r="Q2387" s="317"/>
      <c r="R2387" s="388"/>
      <c r="S2387" s="389"/>
      <c r="T2387" s="314"/>
    </row>
    <row r="2388" spans="2:20" ht="18.75" customHeight="1" x14ac:dyDescent="0.2">
      <c r="B2388" s="318"/>
      <c r="C2388" s="92" t="s">
        <v>140</v>
      </c>
      <c r="D2388" s="65"/>
      <c r="E2388" s="65"/>
      <c r="F2388" s="65"/>
      <c r="G2388" s="65"/>
      <c r="H2388" s="65"/>
      <c r="I2388" s="65"/>
      <c r="J2388" s="65"/>
      <c r="K2388" s="65"/>
      <c r="L2388" s="65"/>
      <c r="M2388" s="65"/>
      <c r="N2388" s="65"/>
      <c r="O2388" s="71"/>
      <c r="P2388" s="336">
        <f>SUM(D2388:O2388)</f>
        <v>0</v>
      </c>
      <c r="Q2388" s="317"/>
      <c r="R2388" s="388"/>
      <c r="S2388" s="389"/>
      <c r="T2388" s="314"/>
    </row>
    <row r="2389" spans="2:20" ht="18.75" customHeight="1" x14ac:dyDescent="0.2">
      <c r="B2389" s="318"/>
      <c r="C2389" s="92" t="s">
        <v>141</v>
      </c>
      <c r="D2389" s="65"/>
      <c r="E2389" s="65"/>
      <c r="F2389" s="65"/>
      <c r="G2389" s="65"/>
      <c r="H2389" s="65"/>
      <c r="I2389" s="65"/>
      <c r="J2389" s="65"/>
      <c r="K2389" s="65"/>
      <c r="L2389" s="65"/>
      <c r="M2389" s="65"/>
      <c r="N2389" s="65"/>
      <c r="O2389" s="71"/>
      <c r="P2389" s="336">
        <f>SUM(D2389:O2389)</f>
        <v>0</v>
      </c>
      <c r="Q2389" s="317"/>
      <c r="R2389" s="388"/>
      <c r="S2389" s="389"/>
      <c r="T2389" s="314"/>
    </row>
    <row r="2390" spans="2:20" ht="18.75" customHeight="1" x14ac:dyDescent="0.2">
      <c r="B2390" s="318"/>
      <c r="C2390" s="92" t="s">
        <v>142</v>
      </c>
      <c r="D2390" s="65"/>
      <c r="E2390" s="65"/>
      <c r="F2390" s="65"/>
      <c r="G2390" s="65"/>
      <c r="H2390" s="65"/>
      <c r="I2390" s="65"/>
      <c r="J2390" s="65"/>
      <c r="K2390" s="65"/>
      <c r="L2390" s="65"/>
      <c r="M2390" s="65"/>
      <c r="N2390" s="65"/>
      <c r="O2390" s="71"/>
      <c r="P2390" s="336">
        <f>SUM(D2390:O2390)</f>
        <v>0</v>
      </c>
      <c r="Q2390" s="317"/>
      <c r="R2390" s="388"/>
      <c r="S2390" s="389"/>
      <c r="T2390" s="314"/>
    </row>
    <row r="2391" spans="2:20" ht="18.75" customHeight="1" x14ac:dyDescent="0.2">
      <c r="B2391" s="318"/>
      <c r="C2391" s="92" t="s">
        <v>143</v>
      </c>
      <c r="D2391" s="65"/>
      <c r="E2391" s="65"/>
      <c r="F2391" s="65"/>
      <c r="G2391" s="65"/>
      <c r="H2391" s="65"/>
      <c r="I2391" s="65"/>
      <c r="J2391" s="65"/>
      <c r="K2391" s="65"/>
      <c r="L2391" s="65"/>
      <c r="M2391" s="65"/>
      <c r="N2391" s="65"/>
      <c r="O2391" s="71"/>
      <c r="P2391" s="336">
        <f>SUM(D2391:O2391)</f>
        <v>0</v>
      </c>
      <c r="Q2391" s="317"/>
      <c r="R2391" s="388"/>
      <c r="S2391" s="389"/>
      <c r="T2391" s="314"/>
    </row>
    <row r="2392" spans="2:20" ht="18.75" customHeight="1" x14ac:dyDescent="0.2">
      <c r="B2392" s="318"/>
      <c r="C2392" s="92" t="s">
        <v>144</v>
      </c>
      <c r="D2392" s="65"/>
      <c r="E2392" s="65"/>
      <c r="F2392" s="65"/>
      <c r="G2392" s="65"/>
      <c r="H2392" s="65"/>
      <c r="I2392" s="65"/>
      <c r="J2392" s="65"/>
      <c r="K2392" s="65"/>
      <c r="L2392" s="65"/>
      <c r="M2392" s="65"/>
      <c r="N2392" s="65"/>
      <c r="O2392" s="71"/>
      <c r="P2392" s="336">
        <f>SUM(D2392:O2392)</f>
        <v>0</v>
      </c>
      <c r="Q2392" s="317"/>
      <c r="R2392" s="388"/>
      <c r="S2392" s="389"/>
      <c r="T2392" s="314"/>
    </row>
    <row r="2393" spans="2:20" ht="18.75" customHeight="1" x14ac:dyDescent="0.2">
      <c r="B2393" s="318"/>
      <c r="C2393" s="92" t="s">
        <v>145</v>
      </c>
      <c r="D2393" s="65"/>
      <c r="E2393" s="65"/>
      <c r="F2393" s="65"/>
      <c r="G2393" s="65"/>
      <c r="H2393" s="65"/>
      <c r="I2393" s="65"/>
      <c r="J2393" s="65"/>
      <c r="K2393" s="65"/>
      <c r="L2393" s="65"/>
      <c r="M2393" s="65"/>
      <c r="N2393" s="65"/>
      <c r="O2393" s="71"/>
      <c r="P2393" s="336">
        <f>SUM(D2393:O2393)</f>
        <v>0</v>
      </c>
      <c r="Q2393" s="317"/>
      <c r="R2393" s="388"/>
      <c r="S2393" s="389"/>
      <c r="T2393" s="314"/>
    </row>
    <row r="2394" spans="2:20" ht="18.75" customHeight="1" x14ac:dyDescent="0.2">
      <c r="B2394" s="318"/>
      <c r="C2394" s="322" t="s">
        <v>146</v>
      </c>
      <c r="D2394" s="337">
        <f t="shared" ref="D2394:O2394" si="189">SUBTOTAL(9,D2384:D2393)</f>
        <v>0</v>
      </c>
      <c r="E2394" s="337">
        <f t="shared" si="189"/>
        <v>0</v>
      </c>
      <c r="F2394" s="337">
        <f t="shared" si="189"/>
        <v>0</v>
      </c>
      <c r="G2394" s="337">
        <f t="shared" si="189"/>
        <v>0</v>
      </c>
      <c r="H2394" s="337">
        <f t="shared" si="189"/>
        <v>0</v>
      </c>
      <c r="I2394" s="337">
        <f t="shared" si="189"/>
        <v>0</v>
      </c>
      <c r="J2394" s="337">
        <f t="shared" si="189"/>
        <v>0</v>
      </c>
      <c r="K2394" s="337">
        <f t="shared" si="189"/>
        <v>0</v>
      </c>
      <c r="L2394" s="337">
        <f t="shared" si="189"/>
        <v>0</v>
      </c>
      <c r="M2394" s="337">
        <f t="shared" si="189"/>
        <v>0</v>
      </c>
      <c r="N2394" s="337">
        <f t="shared" si="189"/>
        <v>0</v>
      </c>
      <c r="O2394" s="338">
        <f t="shared" si="189"/>
        <v>0</v>
      </c>
      <c r="P2394" s="336">
        <f>SUM(D2394:O2394)</f>
        <v>0</v>
      </c>
      <c r="Q2394" s="317"/>
      <c r="R2394" s="388"/>
      <c r="S2394" s="389"/>
      <c r="T2394" s="314"/>
    </row>
    <row r="2395" spans="2:20" ht="18.75" customHeight="1" x14ac:dyDescent="0.2">
      <c r="B2395" s="318"/>
      <c r="C2395" s="339" t="s">
        <v>147</v>
      </c>
      <c r="D2395" s="66"/>
      <c r="E2395" s="66"/>
      <c r="F2395" s="66"/>
      <c r="G2395" s="66"/>
      <c r="H2395" s="66"/>
      <c r="I2395" s="66"/>
      <c r="J2395" s="66"/>
      <c r="K2395" s="66"/>
      <c r="L2395" s="66"/>
      <c r="M2395" s="66"/>
      <c r="N2395" s="66"/>
      <c r="O2395" s="72"/>
      <c r="P2395" s="336">
        <f>SUM(D2395:O2395)</f>
        <v>0</v>
      </c>
      <c r="Q2395" s="317"/>
      <c r="R2395" s="388"/>
      <c r="S2395" s="389"/>
      <c r="T2395" s="314"/>
    </row>
    <row r="2396" spans="2:20" ht="18.75" customHeight="1" x14ac:dyDescent="0.2">
      <c r="B2396" s="318"/>
      <c r="C2396" s="339" t="s">
        <v>148</v>
      </c>
      <c r="D2396" s="66"/>
      <c r="E2396" s="66"/>
      <c r="F2396" s="66"/>
      <c r="G2396" s="66"/>
      <c r="H2396" s="66"/>
      <c r="I2396" s="66"/>
      <c r="J2396" s="66"/>
      <c r="K2396" s="66"/>
      <c r="L2396" s="66"/>
      <c r="M2396" s="66"/>
      <c r="N2396" s="66"/>
      <c r="O2396" s="72"/>
      <c r="P2396" s="336">
        <f>SUM(D2396:O2396)</f>
        <v>0</v>
      </c>
      <c r="Q2396" s="317"/>
      <c r="R2396" s="388"/>
      <c r="S2396" s="389"/>
      <c r="T2396" s="314"/>
    </row>
    <row r="2397" spans="2:20" ht="18.75" customHeight="1" x14ac:dyDescent="0.2">
      <c r="B2397" s="318"/>
      <c r="C2397" s="322" t="s">
        <v>149</v>
      </c>
      <c r="D2397" s="337">
        <f t="shared" ref="D2397:O2397" si="190">SUBTOTAL(9,D2395:D2396)</f>
        <v>0</v>
      </c>
      <c r="E2397" s="337">
        <f t="shared" si="190"/>
        <v>0</v>
      </c>
      <c r="F2397" s="337">
        <f t="shared" si="190"/>
        <v>0</v>
      </c>
      <c r="G2397" s="337">
        <f t="shared" si="190"/>
        <v>0</v>
      </c>
      <c r="H2397" s="337">
        <f t="shared" si="190"/>
        <v>0</v>
      </c>
      <c r="I2397" s="337">
        <f t="shared" si="190"/>
        <v>0</v>
      </c>
      <c r="J2397" s="337">
        <f t="shared" si="190"/>
        <v>0</v>
      </c>
      <c r="K2397" s="337">
        <f t="shared" si="190"/>
        <v>0</v>
      </c>
      <c r="L2397" s="337">
        <f t="shared" si="190"/>
        <v>0</v>
      </c>
      <c r="M2397" s="337">
        <f t="shared" si="190"/>
        <v>0</v>
      </c>
      <c r="N2397" s="337">
        <f t="shared" si="190"/>
        <v>0</v>
      </c>
      <c r="O2397" s="338">
        <f t="shared" si="190"/>
        <v>0</v>
      </c>
      <c r="P2397" s="336">
        <f>SUM(D2397:O2397)</f>
        <v>0</v>
      </c>
      <c r="Q2397" s="317"/>
      <c r="R2397" s="388"/>
      <c r="S2397" s="389"/>
      <c r="T2397" s="314"/>
    </row>
    <row r="2398" spans="2:20" ht="18.75" customHeight="1" x14ac:dyDescent="0.2">
      <c r="B2398" s="318"/>
      <c r="C2398" s="339" t="s">
        <v>150</v>
      </c>
      <c r="D2398" s="66"/>
      <c r="E2398" s="66"/>
      <c r="F2398" s="66"/>
      <c r="G2398" s="66"/>
      <c r="H2398" s="66"/>
      <c r="I2398" s="66"/>
      <c r="J2398" s="66"/>
      <c r="K2398" s="66"/>
      <c r="L2398" s="66"/>
      <c r="M2398" s="66"/>
      <c r="N2398" s="66"/>
      <c r="O2398" s="72"/>
      <c r="P2398" s="336">
        <f>SUM(D2398:O2398)</f>
        <v>0</v>
      </c>
      <c r="Q2398" s="317"/>
      <c r="R2398" s="388"/>
      <c r="S2398" s="389"/>
      <c r="T2398" s="314"/>
    </row>
    <row r="2399" spans="2:20" ht="18.75" customHeight="1" x14ac:dyDescent="0.2">
      <c r="B2399" s="318"/>
      <c r="C2399" s="339" t="s">
        <v>151</v>
      </c>
      <c r="D2399" s="66"/>
      <c r="E2399" s="66"/>
      <c r="F2399" s="66"/>
      <c r="G2399" s="66"/>
      <c r="H2399" s="66"/>
      <c r="I2399" s="66"/>
      <c r="J2399" s="66"/>
      <c r="K2399" s="66"/>
      <c r="L2399" s="66"/>
      <c r="M2399" s="66"/>
      <c r="N2399" s="66"/>
      <c r="O2399" s="72"/>
      <c r="P2399" s="336">
        <f>SUM(D2399:O2399)</f>
        <v>0</v>
      </c>
      <c r="Q2399" s="317"/>
      <c r="R2399" s="388"/>
      <c r="S2399" s="389"/>
      <c r="T2399" s="314"/>
    </row>
    <row r="2400" spans="2:20" ht="18.75" customHeight="1" x14ac:dyDescent="0.2">
      <c r="B2400" s="318"/>
      <c r="C2400" s="339" t="s">
        <v>152</v>
      </c>
      <c r="D2400" s="66"/>
      <c r="E2400" s="66"/>
      <c r="F2400" s="66"/>
      <c r="G2400" s="66"/>
      <c r="H2400" s="66"/>
      <c r="I2400" s="66"/>
      <c r="J2400" s="66"/>
      <c r="K2400" s="66"/>
      <c r="L2400" s="66"/>
      <c r="M2400" s="66"/>
      <c r="N2400" s="66"/>
      <c r="O2400" s="72"/>
      <c r="P2400" s="336">
        <f>SUM(D2400:O2400)</f>
        <v>0</v>
      </c>
      <c r="Q2400" s="317"/>
      <c r="R2400" s="388"/>
      <c r="S2400" s="389"/>
      <c r="T2400" s="314"/>
    </row>
    <row r="2401" spans="2:20" ht="18.75" customHeight="1" x14ac:dyDescent="0.2">
      <c r="B2401" s="318"/>
      <c r="C2401" s="339" t="s">
        <v>153</v>
      </c>
      <c r="D2401" s="66"/>
      <c r="E2401" s="66"/>
      <c r="F2401" s="66"/>
      <c r="G2401" s="66"/>
      <c r="H2401" s="66"/>
      <c r="I2401" s="66"/>
      <c r="J2401" s="66"/>
      <c r="K2401" s="66"/>
      <c r="L2401" s="66"/>
      <c r="M2401" s="66"/>
      <c r="N2401" s="66"/>
      <c r="O2401" s="72"/>
      <c r="P2401" s="336">
        <f>SUM(D2401:O2401)</f>
        <v>0</v>
      </c>
      <c r="Q2401" s="317"/>
      <c r="R2401" s="388"/>
      <c r="S2401" s="389"/>
      <c r="T2401" s="314"/>
    </row>
    <row r="2402" spans="2:20" ht="18.75" customHeight="1" x14ac:dyDescent="0.2">
      <c r="B2402" s="318"/>
      <c r="C2402" s="335" t="s">
        <v>154</v>
      </c>
      <c r="D2402" s="65"/>
      <c r="E2402" s="65"/>
      <c r="F2402" s="65"/>
      <c r="G2402" s="65"/>
      <c r="H2402" s="65"/>
      <c r="I2402" s="65"/>
      <c r="J2402" s="65"/>
      <c r="K2402" s="65"/>
      <c r="L2402" s="65"/>
      <c r="M2402" s="65"/>
      <c r="N2402" s="65"/>
      <c r="O2402" s="71"/>
      <c r="P2402" s="336">
        <f>SUM(D2402:O2402)</f>
        <v>0</v>
      </c>
      <c r="Q2402" s="317"/>
      <c r="R2402" s="388"/>
      <c r="S2402" s="389"/>
      <c r="T2402" s="314"/>
    </row>
    <row r="2403" spans="2:20" ht="18.75" customHeight="1" x14ac:dyDescent="0.2">
      <c r="B2403" s="318"/>
      <c r="C2403" s="97" t="s">
        <v>155</v>
      </c>
      <c r="D2403" s="65"/>
      <c r="E2403" s="65"/>
      <c r="F2403" s="65"/>
      <c r="G2403" s="65"/>
      <c r="H2403" s="65"/>
      <c r="I2403" s="65"/>
      <c r="J2403" s="65"/>
      <c r="K2403" s="65"/>
      <c r="L2403" s="65"/>
      <c r="M2403" s="65"/>
      <c r="N2403" s="65"/>
      <c r="O2403" s="71"/>
      <c r="P2403" s="336">
        <f>SUM(D2403:O2403)</f>
        <v>0</v>
      </c>
      <c r="Q2403" s="317"/>
      <c r="R2403" s="388"/>
      <c r="S2403" s="389"/>
      <c r="T2403" s="314"/>
    </row>
    <row r="2404" spans="2:20" ht="18.75" customHeight="1" x14ac:dyDescent="0.2">
      <c r="B2404" s="318"/>
      <c r="C2404" s="98" t="s">
        <v>156</v>
      </c>
      <c r="D2404" s="68"/>
      <c r="E2404" s="68"/>
      <c r="F2404" s="68"/>
      <c r="G2404" s="68"/>
      <c r="H2404" s="68"/>
      <c r="I2404" s="68"/>
      <c r="J2404" s="68"/>
      <c r="K2404" s="68"/>
      <c r="L2404" s="68"/>
      <c r="M2404" s="68"/>
      <c r="N2404" s="68"/>
      <c r="O2404" s="73"/>
      <c r="P2404" s="340">
        <f>SUM(D2404:O2404)</f>
        <v>0</v>
      </c>
      <c r="Q2404" s="317"/>
      <c r="R2404" s="388"/>
      <c r="S2404" s="389"/>
      <c r="T2404" s="314"/>
    </row>
    <row r="2405" spans="2:20" ht="18.75" customHeight="1" x14ac:dyDescent="0.2">
      <c r="B2405" s="318"/>
      <c r="C2405" s="341" t="s">
        <v>157</v>
      </c>
      <c r="D2405" s="342">
        <f t="shared" ref="D2405:O2405" si="191">SUBTOTAL(9,D2384:D2404)</f>
        <v>0</v>
      </c>
      <c r="E2405" s="342">
        <f t="shared" si="191"/>
        <v>0</v>
      </c>
      <c r="F2405" s="342">
        <f t="shared" si="191"/>
        <v>0</v>
      </c>
      <c r="G2405" s="342">
        <f t="shared" si="191"/>
        <v>0</v>
      </c>
      <c r="H2405" s="342">
        <f t="shared" si="191"/>
        <v>0</v>
      </c>
      <c r="I2405" s="342">
        <f t="shared" si="191"/>
        <v>0</v>
      </c>
      <c r="J2405" s="342">
        <f t="shared" si="191"/>
        <v>0</v>
      </c>
      <c r="K2405" s="342">
        <f t="shared" si="191"/>
        <v>0</v>
      </c>
      <c r="L2405" s="342">
        <f t="shared" si="191"/>
        <v>0</v>
      </c>
      <c r="M2405" s="342">
        <f t="shared" si="191"/>
        <v>0</v>
      </c>
      <c r="N2405" s="342">
        <f t="shared" si="191"/>
        <v>0</v>
      </c>
      <c r="O2405" s="343">
        <f t="shared" si="191"/>
        <v>0</v>
      </c>
      <c r="P2405" s="344">
        <f>SUM(D2405:O2405)</f>
        <v>0</v>
      </c>
      <c r="Q2405" s="317"/>
      <c r="R2405" s="150"/>
      <c r="S2405" s="151"/>
      <c r="T2405" s="314"/>
    </row>
    <row r="2406" spans="2:20" ht="6" customHeight="1" x14ac:dyDescent="0.2">
      <c r="B2406" s="318"/>
      <c r="C2406" s="317"/>
      <c r="D2406" s="317"/>
      <c r="E2406" s="317"/>
      <c r="F2406" s="317"/>
      <c r="G2406" s="317"/>
      <c r="H2406" s="317"/>
      <c r="I2406" s="317"/>
      <c r="J2406" s="317"/>
      <c r="K2406" s="317"/>
      <c r="L2406" s="317"/>
      <c r="M2406" s="317"/>
      <c r="N2406" s="317"/>
      <c r="O2406" s="317"/>
      <c r="P2406" s="317"/>
      <c r="Q2406" s="317"/>
      <c r="R2406" s="345"/>
      <c r="S2406" s="345"/>
      <c r="T2406" s="314"/>
    </row>
    <row r="2407" spans="2:20" ht="18.75" customHeight="1" x14ac:dyDescent="0.2">
      <c r="B2407" s="346"/>
      <c r="C2407" s="335" t="s">
        <v>158</v>
      </c>
      <c r="D2407" s="67"/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74"/>
      <c r="P2407" s="347">
        <f>SUM(D2407:O2407)</f>
        <v>0</v>
      </c>
      <c r="Q2407" s="317"/>
      <c r="R2407" s="388"/>
      <c r="S2407" s="389"/>
      <c r="T2407" s="314"/>
    </row>
    <row r="2408" spans="2:20" ht="18.75" customHeight="1" x14ac:dyDescent="0.2">
      <c r="B2408" s="346"/>
      <c r="C2408" s="335" t="s">
        <v>159</v>
      </c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9"/>
      <c r="O2408" s="75"/>
      <c r="P2408" s="348">
        <f>SUM(D2408:O2408)</f>
        <v>0</v>
      </c>
      <c r="Q2408" s="317"/>
      <c r="R2408" s="388"/>
      <c r="S2408" s="389"/>
      <c r="T2408" s="314"/>
    </row>
    <row r="2409" spans="2:20" s="334" customFormat="1" ht="18.75" customHeight="1" x14ac:dyDescent="0.2">
      <c r="B2409" s="328"/>
      <c r="C2409" s="317"/>
      <c r="D2409" s="317"/>
      <c r="E2409" s="317"/>
      <c r="F2409" s="317"/>
      <c r="G2409" s="317"/>
      <c r="H2409" s="317"/>
      <c r="I2409" s="317"/>
      <c r="J2409" s="317"/>
      <c r="K2409" s="317"/>
      <c r="L2409" s="317"/>
      <c r="M2409" s="317"/>
      <c r="N2409" s="349" t="s">
        <v>160</v>
      </c>
      <c r="O2409" s="349"/>
      <c r="P2409" s="350">
        <f>ROUND(IF(P2407*P2408=0,0,P2405/P2407*P2408),2)</f>
        <v>0</v>
      </c>
      <c r="Q2409" s="330"/>
      <c r="R2409" s="388"/>
      <c r="S2409" s="389"/>
      <c r="T2409" s="333"/>
    </row>
    <row r="2410" spans="2:20" ht="30" customHeight="1" x14ac:dyDescent="0.2">
      <c r="B2410" s="314"/>
      <c r="C2410" s="317"/>
      <c r="D2410" s="317"/>
      <c r="E2410" s="317"/>
      <c r="F2410" s="317"/>
      <c r="G2410" s="317"/>
      <c r="H2410" s="317"/>
      <c r="I2410" s="317"/>
      <c r="J2410" s="317"/>
      <c r="K2410" s="317"/>
      <c r="L2410" s="317"/>
      <c r="M2410" s="317"/>
      <c r="N2410" s="317"/>
      <c r="O2410" s="317"/>
      <c r="P2410" s="317"/>
      <c r="Q2410" s="317"/>
      <c r="R2410" s="317"/>
      <c r="S2410" s="317"/>
      <c r="T2410" s="314"/>
    </row>
    <row r="2411" spans="2:20" ht="18.75" customHeight="1" x14ac:dyDescent="0.2">
      <c r="B2411" s="318"/>
      <c r="C2411" s="319" t="s">
        <v>124</v>
      </c>
      <c r="D2411" s="382"/>
      <c r="E2411" s="383"/>
      <c r="F2411" s="383"/>
      <c r="G2411" s="383"/>
      <c r="H2411" s="383"/>
      <c r="I2411" s="384"/>
      <c r="J2411" s="317"/>
      <c r="K2411" s="317"/>
      <c r="L2411" s="320"/>
      <c r="M2411" s="317"/>
      <c r="N2411" s="317"/>
      <c r="O2411" s="317"/>
      <c r="P2411" s="321"/>
      <c r="Q2411" s="317"/>
      <c r="R2411" s="321"/>
      <c r="S2411" s="321"/>
      <c r="T2411" s="314"/>
    </row>
    <row r="2412" spans="2:20" ht="18.75" customHeight="1" x14ac:dyDescent="0.2">
      <c r="B2412" s="318"/>
      <c r="C2412" s="322" t="s">
        <v>125</v>
      </c>
      <c r="D2412" s="382"/>
      <c r="E2412" s="383"/>
      <c r="F2412" s="383"/>
      <c r="G2412" s="383"/>
      <c r="H2412" s="383"/>
      <c r="I2412" s="384"/>
      <c r="J2412" s="317"/>
      <c r="K2412" s="320"/>
      <c r="L2412" s="317"/>
      <c r="M2412" s="317"/>
      <c r="N2412" s="317"/>
      <c r="O2412" s="317"/>
      <c r="P2412" s="321"/>
      <c r="Q2412" s="317"/>
      <c r="R2412" s="321"/>
      <c r="S2412" s="321"/>
      <c r="T2412" s="314"/>
    </row>
    <row r="2413" spans="2:20" ht="18.75" customHeight="1" x14ac:dyDescent="0.2">
      <c r="B2413" s="318"/>
      <c r="C2413" s="322" t="s">
        <v>7</v>
      </c>
      <c r="D2413" s="382"/>
      <c r="E2413" s="383"/>
      <c r="F2413" s="383"/>
      <c r="G2413" s="383"/>
      <c r="H2413" s="383"/>
      <c r="I2413" s="384"/>
      <c r="J2413" s="317"/>
      <c r="K2413" s="317"/>
      <c r="L2413" s="320"/>
      <c r="M2413" s="317"/>
      <c r="N2413" s="317"/>
      <c r="O2413" s="317"/>
      <c r="P2413" s="321"/>
      <c r="Q2413" s="317"/>
      <c r="R2413" s="323" t="s">
        <v>126</v>
      </c>
      <c r="S2413" s="324"/>
      <c r="T2413" s="314"/>
    </row>
    <row r="2414" spans="2:20" ht="18.75" customHeight="1" x14ac:dyDescent="0.2">
      <c r="B2414" s="318"/>
      <c r="C2414" s="322" t="s">
        <v>127</v>
      </c>
      <c r="D2414" s="382"/>
      <c r="E2414" s="383"/>
      <c r="F2414" s="383"/>
      <c r="G2414" s="383"/>
      <c r="H2414" s="383"/>
      <c r="I2414" s="384"/>
      <c r="J2414" s="317"/>
      <c r="K2414" s="317"/>
      <c r="L2414" s="320"/>
      <c r="M2414" s="317"/>
      <c r="N2414" s="317"/>
      <c r="O2414" s="317"/>
      <c r="P2414" s="321"/>
      <c r="Q2414" s="317"/>
      <c r="R2414" s="325" t="s">
        <v>130</v>
      </c>
      <c r="S2414" s="63"/>
      <c r="T2414" s="314"/>
    </row>
    <row r="2415" spans="2:20" ht="18.75" customHeight="1" x14ac:dyDescent="0.2">
      <c r="B2415" s="318"/>
      <c r="C2415" s="322" t="s">
        <v>131</v>
      </c>
      <c r="D2415" s="382"/>
      <c r="E2415" s="383"/>
      <c r="F2415" s="383"/>
      <c r="G2415" s="383"/>
      <c r="H2415" s="383"/>
      <c r="I2415" s="384"/>
      <c r="J2415" s="317"/>
      <c r="K2415" s="317"/>
      <c r="L2415" s="320"/>
      <c r="M2415" s="317"/>
      <c r="N2415" s="317"/>
      <c r="O2415" s="317"/>
      <c r="P2415" s="321"/>
      <c r="Q2415" s="317"/>
      <c r="R2415" s="325" t="s">
        <v>132</v>
      </c>
      <c r="S2415" s="63"/>
      <c r="T2415" s="314"/>
    </row>
    <row r="2416" spans="2:20" ht="18.75" customHeight="1" x14ac:dyDescent="0.2">
      <c r="B2416" s="318"/>
      <c r="C2416" s="322" t="s">
        <v>122</v>
      </c>
      <c r="D2416" s="385"/>
      <c r="E2416" s="386"/>
      <c r="F2416" s="386"/>
      <c r="G2416" s="386"/>
      <c r="H2416" s="386"/>
      <c r="I2416" s="387"/>
      <c r="J2416" s="317"/>
      <c r="K2416" s="320"/>
      <c r="L2416" s="317"/>
      <c r="M2416" s="317"/>
      <c r="N2416" s="317"/>
      <c r="O2416" s="317"/>
      <c r="P2416" s="321"/>
      <c r="Q2416" s="317"/>
      <c r="R2416" s="326" t="s">
        <v>133</v>
      </c>
      <c r="S2416" s="63"/>
      <c r="T2416" s="314"/>
    </row>
    <row r="2417" spans="2:24" ht="18.75" customHeight="1" x14ac:dyDescent="0.2">
      <c r="B2417" s="327"/>
      <c r="C2417" s="322" t="s">
        <v>134</v>
      </c>
      <c r="D2417" s="379"/>
      <c r="E2417" s="380"/>
      <c r="F2417" s="380"/>
      <c r="G2417" s="380"/>
      <c r="H2417" s="380"/>
      <c r="I2417" s="381"/>
      <c r="J2417" s="317"/>
      <c r="K2417" s="320"/>
      <c r="L2417" s="317"/>
      <c r="M2417" s="317"/>
      <c r="N2417" s="317"/>
      <c r="O2417" s="317"/>
      <c r="P2417" s="321"/>
      <c r="Q2417" s="317"/>
      <c r="R2417" s="321"/>
      <c r="S2417" s="321"/>
      <c r="T2417" s="314"/>
    </row>
    <row r="2418" spans="2:24" ht="12" customHeight="1" x14ac:dyDescent="0.2">
      <c r="B2418" s="318"/>
      <c r="C2418" s="317"/>
      <c r="D2418" s="317"/>
      <c r="E2418" s="317"/>
      <c r="F2418" s="317"/>
      <c r="G2418" s="317"/>
      <c r="H2418" s="317"/>
      <c r="I2418" s="317"/>
      <c r="J2418" s="317"/>
      <c r="K2418" s="317"/>
      <c r="L2418" s="317"/>
      <c r="M2418" s="317"/>
      <c r="N2418" s="317"/>
      <c r="O2418" s="317"/>
      <c r="P2418" s="317"/>
      <c r="Q2418" s="317"/>
      <c r="R2418" s="317"/>
      <c r="S2418" s="317"/>
      <c r="T2418" s="314"/>
    </row>
    <row r="2419" spans="2:24" s="334" customFormat="1" ht="18.75" customHeight="1" x14ac:dyDescent="0.2">
      <c r="B2419" s="328"/>
      <c r="C2419" s="322" t="s">
        <v>128</v>
      </c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70"/>
      <c r="P2419" s="329" t="s">
        <v>129</v>
      </c>
      <c r="Q2419" s="330"/>
      <c r="R2419" s="331" t="s">
        <v>135</v>
      </c>
      <c r="S2419" s="332"/>
      <c r="T2419" s="333"/>
      <c r="V2419" s="315"/>
      <c r="W2419" s="315"/>
      <c r="X2419" s="315"/>
    </row>
    <row r="2420" spans="2:24" ht="6" customHeight="1" x14ac:dyDescent="0.2">
      <c r="B2420" s="318"/>
      <c r="C2420" s="317"/>
      <c r="D2420" s="317"/>
      <c r="E2420" s="317"/>
      <c r="F2420" s="317"/>
      <c r="G2420" s="317"/>
      <c r="H2420" s="317"/>
      <c r="I2420" s="317"/>
      <c r="J2420" s="317"/>
      <c r="K2420" s="317"/>
      <c r="L2420" s="317"/>
      <c r="M2420" s="317"/>
      <c r="N2420" s="317"/>
      <c r="O2420" s="317"/>
      <c r="P2420" s="317"/>
      <c r="Q2420" s="317"/>
      <c r="R2420" s="317"/>
      <c r="S2420" s="317"/>
      <c r="T2420" s="314"/>
    </row>
    <row r="2421" spans="2:24" ht="18.75" customHeight="1" x14ac:dyDescent="0.2">
      <c r="B2421" s="318"/>
      <c r="C2421" s="335" t="s">
        <v>136</v>
      </c>
      <c r="D2421" s="65"/>
      <c r="E2421" s="65"/>
      <c r="F2421" s="65"/>
      <c r="G2421" s="65"/>
      <c r="H2421" s="65"/>
      <c r="I2421" s="65"/>
      <c r="J2421" s="65"/>
      <c r="K2421" s="65"/>
      <c r="L2421" s="65"/>
      <c r="M2421" s="65"/>
      <c r="N2421" s="65"/>
      <c r="O2421" s="71"/>
      <c r="P2421" s="336">
        <f>SUM(D2421:O2421)</f>
        <v>0</v>
      </c>
      <c r="Q2421" s="317"/>
      <c r="R2421" s="388"/>
      <c r="S2421" s="389"/>
      <c r="T2421" s="314"/>
    </row>
    <row r="2422" spans="2:24" ht="18.75" customHeight="1" x14ac:dyDescent="0.2">
      <c r="B2422" s="318"/>
      <c r="C2422" s="335" t="s">
        <v>137</v>
      </c>
      <c r="D2422" s="110"/>
      <c r="E2422" s="110"/>
      <c r="F2422" s="110"/>
      <c r="G2422" s="110"/>
      <c r="H2422" s="110"/>
      <c r="I2422" s="110"/>
      <c r="J2422" s="110"/>
      <c r="K2422" s="110"/>
      <c r="L2422" s="110"/>
      <c r="M2422" s="110"/>
      <c r="N2422" s="110"/>
      <c r="O2422" s="111"/>
      <c r="P2422" s="336">
        <f>SUM(D2422:O2422)</f>
        <v>0</v>
      </c>
      <c r="Q2422" s="317"/>
      <c r="R2422" s="388"/>
      <c r="S2422" s="389"/>
      <c r="T2422" s="314"/>
    </row>
    <row r="2423" spans="2:24" ht="18.75" customHeight="1" x14ac:dyDescent="0.2">
      <c r="B2423" s="318"/>
      <c r="C2423" s="131" t="s">
        <v>138</v>
      </c>
      <c r="D2423" s="65"/>
      <c r="E2423" s="65"/>
      <c r="F2423" s="65"/>
      <c r="G2423" s="65"/>
      <c r="H2423" s="65"/>
      <c r="I2423" s="65"/>
      <c r="J2423" s="65"/>
      <c r="K2423" s="65"/>
      <c r="L2423" s="65"/>
      <c r="M2423" s="65"/>
      <c r="N2423" s="65"/>
      <c r="O2423" s="71"/>
      <c r="P2423" s="336">
        <f>SUM(D2423:O2423)</f>
        <v>0</v>
      </c>
      <c r="Q2423" s="317"/>
      <c r="R2423" s="388"/>
      <c r="S2423" s="389"/>
      <c r="T2423" s="314"/>
    </row>
    <row r="2424" spans="2:24" ht="18.75" customHeight="1" x14ac:dyDescent="0.2">
      <c r="B2424" s="318"/>
      <c r="C2424" s="92" t="s">
        <v>139</v>
      </c>
      <c r="D2424" s="65"/>
      <c r="E2424" s="65"/>
      <c r="F2424" s="65"/>
      <c r="G2424" s="65"/>
      <c r="H2424" s="65"/>
      <c r="I2424" s="65"/>
      <c r="J2424" s="65"/>
      <c r="K2424" s="65"/>
      <c r="L2424" s="65"/>
      <c r="M2424" s="65"/>
      <c r="N2424" s="65"/>
      <c r="O2424" s="71"/>
      <c r="P2424" s="336">
        <f>SUM(D2424:O2424)</f>
        <v>0</v>
      </c>
      <c r="Q2424" s="317"/>
      <c r="R2424" s="388"/>
      <c r="S2424" s="389"/>
      <c r="T2424" s="314"/>
    </row>
    <row r="2425" spans="2:24" ht="18.75" customHeight="1" x14ac:dyDescent="0.2">
      <c r="B2425" s="318"/>
      <c r="C2425" s="92" t="s">
        <v>140</v>
      </c>
      <c r="D2425" s="65"/>
      <c r="E2425" s="65"/>
      <c r="F2425" s="65"/>
      <c r="G2425" s="65"/>
      <c r="H2425" s="65"/>
      <c r="I2425" s="65"/>
      <c r="J2425" s="65"/>
      <c r="K2425" s="65"/>
      <c r="L2425" s="65"/>
      <c r="M2425" s="65"/>
      <c r="N2425" s="65"/>
      <c r="O2425" s="71"/>
      <c r="P2425" s="336">
        <f>SUM(D2425:O2425)</f>
        <v>0</v>
      </c>
      <c r="Q2425" s="317"/>
      <c r="R2425" s="388"/>
      <c r="S2425" s="389"/>
      <c r="T2425" s="314"/>
    </row>
    <row r="2426" spans="2:24" ht="18.75" customHeight="1" x14ac:dyDescent="0.2">
      <c r="B2426" s="318"/>
      <c r="C2426" s="92" t="s">
        <v>141</v>
      </c>
      <c r="D2426" s="65"/>
      <c r="E2426" s="65"/>
      <c r="F2426" s="65"/>
      <c r="G2426" s="65"/>
      <c r="H2426" s="65"/>
      <c r="I2426" s="65"/>
      <c r="J2426" s="65"/>
      <c r="K2426" s="65"/>
      <c r="L2426" s="65"/>
      <c r="M2426" s="65"/>
      <c r="N2426" s="65"/>
      <c r="O2426" s="71"/>
      <c r="P2426" s="336">
        <f>SUM(D2426:O2426)</f>
        <v>0</v>
      </c>
      <c r="Q2426" s="317"/>
      <c r="R2426" s="388"/>
      <c r="S2426" s="389"/>
      <c r="T2426" s="314"/>
    </row>
    <row r="2427" spans="2:24" ht="18.75" customHeight="1" x14ac:dyDescent="0.2">
      <c r="B2427" s="318"/>
      <c r="C2427" s="92" t="s">
        <v>142</v>
      </c>
      <c r="D2427" s="65"/>
      <c r="E2427" s="65"/>
      <c r="F2427" s="65"/>
      <c r="G2427" s="65"/>
      <c r="H2427" s="65"/>
      <c r="I2427" s="65"/>
      <c r="J2427" s="65"/>
      <c r="K2427" s="65"/>
      <c r="L2427" s="65"/>
      <c r="M2427" s="65"/>
      <c r="N2427" s="65"/>
      <c r="O2427" s="71"/>
      <c r="P2427" s="336">
        <f>SUM(D2427:O2427)</f>
        <v>0</v>
      </c>
      <c r="Q2427" s="317"/>
      <c r="R2427" s="388"/>
      <c r="S2427" s="389"/>
      <c r="T2427" s="314"/>
    </row>
    <row r="2428" spans="2:24" ht="18.75" customHeight="1" x14ac:dyDescent="0.2">
      <c r="B2428" s="318"/>
      <c r="C2428" s="92" t="s">
        <v>143</v>
      </c>
      <c r="D2428" s="65"/>
      <c r="E2428" s="65"/>
      <c r="F2428" s="65"/>
      <c r="G2428" s="65"/>
      <c r="H2428" s="65"/>
      <c r="I2428" s="65"/>
      <c r="J2428" s="65"/>
      <c r="K2428" s="65"/>
      <c r="L2428" s="65"/>
      <c r="M2428" s="65"/>
      <c r="N2428" s="65"/>
      <c r="O2428" s="71"/>
      <c r="P2428" s="336">
        <f>SUM(D2428:O2428)</f>
        <v>0</v>
      </c>
      <c r="Q2428" s="317"/>
      <c r="R2428" s="388"/>
      <c r="S2428" s="389"/>
      <c r="T2428" s="314"/>
    </row>
    <row r="2429" spans="2:24" ht="18.75" customHeight="1" x14ac:dyDescent="0.2">
      <c r="B2429" s="318"/>
      <c r="C2429" s="92" t="s">
        <v>144</v>
      </c>
      <c r="D2429" s="65"/>
      <c r="E2429" s="65"/>
      <c r="F2429" s="65"/>
      <c r="G2429" s="65"/>
      <c r="H2429" s="65"/>
      <c r="I2429" s="65"/>
      <c r="J2429" s="65"/>
      <c r="K2429" s="65"/>
      <c r="L2429" s="65"/>
      <c r="M2429" s="65"/>
      <c r="N2429" s="65"/>
      <c r="O2429" s="71"/>
      <c r="P2429" s="336">
        <f>SUM(D2429:O2429)</f>
        <v>0</v>
      </c>
      <c r="Q2429" s="317"/>
      <c r="R2429" s="388"/>
      <c r="S2429" s="389"/>
      <c r="T2429" s="314"/>
    </row>
    <row r="2430" spans="2:24" ht="18.75" customHeight="1" x14ac:dyDescent="0.2">
      <c r="B2430" s="318"/>
      <c r="C2430" s="92" t="s">
        <v>145</v>
      </c>
      <c r="D2430" s="65"/>
      <c r="E2430" s="65"/>
      <c r="F2430" s="65"/>
      <c r="G2430" s="65"/>
      <c r="H2430" s="65"/>
      <c r="I2430" s="65"/>
      <c r="J2430" s="65"/>
      <c r="K2430" s="65"/>
      <c r="L2430" s="65"/>
      <c r="M2430" s="65"/>
      <c r="N2430" s="65"/>
      <c r="O2430" s="71"/>
      <c r="P2430" s="336">
        <f>SUM(D2430:O2430)</f>
        <v>0</v>
      </c>
      <c r="Q2430" s="317"/>
      <c r="R2430" s="388"/>
      <c r="S2430" s="389"/>
      <c r="T2430" s="314"/>
    </row>
    <row r="2431" spans="2:24" ht="18.75" customHeight="1" x14ac:dyDescent="0.2">
      <c r="B2431" s="318"/>
      <c r="C2431" s="322" t="s">
        <v>146</v>
      </c>
      <c r="D2431" s="337">
        <f t="shared" ref="D2431:O2431" si="192">SUBTOTAL(9,D2421:D2430)</f>
        <v>0</v>
      </c>
      <c r="E2431" s="337">
        <f t="shared" si="192"/>
        <v>0</v>
      </c>
      <c r="F2431" s="337">
        <f t="shared" si="192"/>
        <v>0</v>
      </c>
      <c r="G2431" s="337">
        <f t="shared" si="192"/>
        <v>0</v>
      </c>
      <c r="H2431" s="337">
        <f t="shared" si="192"/>
        <v>0</v>
      </c>
      <c r="I2431" s="337">
        <f t="shared" si="192"/>
        <v>0</v>
      </c>
      <c r="J2431" s="337">
        <f t="shared" si="192"/>
        <v>0</v>
      </c>
      <c r="K2431" s="337">
        <f t="shared" si="192"/>
        <v>0</v>
      </c>
      <c r="L2431" s="337">
        <f t="shared" si="192"/>
        <v>0</v>
      </c>
      <c r="M2431" s="337">
        <f t="shared" si="192"/>
        <v>0</v>
      </c>
      <c r="N2431" s="337">
        <f t="shared" si="192"/>
        <v>0</v>
      </c>
      <c r="O2431" s="338">
        <f t="shared" si="192"/>
        <v>0</v>
      </c>
      <c r="P2431" s="336">
        <f>SUM(D2431:O2431)</f>
        <v>0</v>
      </c>
      <c r="Q2431" s="317"/>
      <c r="R2431" s="388"/>
      <c r="S2431" s="389"/>
      <c r="T2431" s="314"/>
    </row>
    <row r="2432" spans="2:24" ht="18.75" customHeight="1" x14ac:dyDescent="0.2">
      <c r="B2432" s="318"/>
      <c r="C2432" s="339" t="s">
        <v>147</v>
      </c>
      <c r="D2432" s="66"/>
      <c r="E2432" s="66"/>
      <c r="F2432" s="66"/>
      <c r="G2432" s="66"/>
      <c r="H2432" s="66"/>
      <c r="I2432" s="66"/>
      <c r="J2432" s="66"/>
      <c r="K2432" s="66"/>
      <c r="L2432" s="66"/>
      <c r="M2432" s="66"/>
      <c r="N2432" s="66"/>
      <c r="O2432" s="72"/>
      <c r="P2432" s="336">
        <f>SUM(D2432:O2432)</f>
        <v>0</v>
      </c>
      <c r="Q2432" s="317"/>
      <c r="R2432" s="388"/>
      <c r="S2432" s="389"/>
      <c r="T2432" s="314"/>
    </row>
    <row r="2433" spans="2:20" ht="18.75" customHeight="1" x14ac:dyDescent="0.2">
      <c r="B2433" s="318"/>
      <c r="C2433" s="339" t="s">
        <v>148</v>
      </c>
      <c r="D2433" s="66"/>
      <c r="E2433" s="66"/>
      <c r="F2433" s="66"/>
      <c r="G2433" s="66"/>
      <c r="H2433" s="66"/>
      <c r="I2433" s="66"/>
      <c r="J2433" s="66"/>
      <c r="K2433" s="66"/>
      <c r="L2433" s="66"/>
      <c r="M2433" s="66"/>
      <c r="N2433" s="66"/>
      <c r="O2433" s="72"/>
      <c r="P2433" s="336">
        <f>SUM(D2433:O2433)</f>
        <v>0</v>
      </c>
      <c r="Q2433" s="317"/>
      <c r="R2433" s="388"/>
      <c r="S2433" s="389"/>
      <c r="T2433" s="314"/>
    </row>
    <row r="2434" spans="2:20" ht="18.75" customHeight="1" x14ac:dyDescent="0.2">
      <c r="B2434" s="318"/>
      <c r="C2434" s="322" t="s">
        <v>149</v>
      </c>
      <c r="D2434" s="337">
        <f t="shared" ref="D2434:O2434" si="193">SUBTOTAL(9,D2432:D2433)</f>
        <v>0</v>
      </c>
      <c r="E2434" s="337">
        <f t="shared" si="193"/>
        <v>0</v>
      </c>
      <c r="F2434" s="337">
        <f t="shared" si="193"/>
        <v>0</v>
      </c>
      <c r="G2434" s="337">
        <f t="shared" si="193"/>
        <v>0</v>
      </c>
      <c r="H2434" s="337">
        <f t="shared" si="193"/>
        <v>0</v>
      </c>
      <c r="I2434" s="337">
        <f t="shared" si="193"/>
        <v>0</v>
      </c>
      <c r="J2434" s="337">
        <f t="shared" si="193"/>
        <v>0</v>
      </c>
      <c r="K2434" s="337">
        <f t="shared" si="193"/>
        <v>0</v>
      </c>
      <c r="L2434" s="337">
        <f t="shared" si="193"/>
        <v>0</v>
      </c>
      <c r="M2434" s="337">
        <f t="shared" si="193"/>
        <v>0</v>
      </c>
      <c r="N2434" s="337">
        <f t="shared" si="193"/>
        <v>0</v>
      </c>
      <c r="O2434" s="338">
        <f t="shared" si="193"/>
        <v>0</v>
      </c>
      <c r="P2434" s="336">
        <f>SUM(D2434:O2434)</f>
        <v>0</v>
      </c>
      <c r="Q2434" s="317"/>
      <c r="R2434" s="388"/>
      <c r="S2434" s="389"/>
      <c r="T2434" s="314"/>
    </row>
    <row r="2435" spans="2:20" ht="18.75" customHeight="1" x14ac:dyDescent="0.2">
      <c r="B2435" s="318"/>
      <c r="C2435" s="339" t="s">
        <v>150</v>
      </c>
      <c r="D2435" s="66"/>
      <c r="E2435" s="66"/>
      <c r="F2435" s="66"/>
      <c r="G2435" s="66"/>
      <c r="H2435" s="66"/>
      <c r="I2435" s="66"/>
      <c r="J2435" s="66"/>
      <c r="K2435" s="66"/>
      <c r="L2435" s="66"/>
      <c r="M2435" s="66"/>
      <c r="N2435" s="66"/>
      <c r="O2435" s="72"/>
      <c r="P2435" s="336">
        <f>SUM(D2435:O2435)</f>
        <v>0</v>
      </c>
      <c r="Q2435" s="317"/>
      <c r="R2435" s="388"/>
      <c r="S2435" s="389"/>
      <c r="T2435" s="314"/>
    </row>
    <row r="2436" spans="2:20" ht="18.75" customHeight="1" x14ac:dyDescent="0.2">
      <c r="B2436" s="318"/>
      <c r="C2436" s="339" t="s">
        <v>151</v>
      </c>
      <c r="D2436" s="66"/>
      <c r="E2436" s="66"/>
      <c r="F2436" s="66"/>
      <c r="G2436" s="66"/>
      <c r="H2436" s="66"/>
      <c r="I2436" s="66"/>
      <c r="J2436" s="66"/>
      <c r="K2436" s="66"/>
      <c r="L2436" s="66"/>
      <c r="M2436" s="66"/>
      <c r="N2436" s="66"/>
      <c r="O2436" s="72"/>
      <c r="P2436" s="336">
        <f>SUM(D2436:O2436)</f>
        <v>0</v>
      </c>
      <c r="Q2436" s="317"/>
      <c r="R2436" s="388"/>
      <c r="S2436" s="389"/>
      <c r="T2436" s="314"/>
    </row>
    <row r="2437" spans="2:20" ht="18.75" customHeight="1" x14ac:dyDescent="0.2">
      <c r="B2437" s="318"/>
      <c r="C2437" s="339" t="s">
        <v>152</v>
      </c>
      <c r="D2437" s="66"/>
      <c r="E2437" s="66"/>
      <c r="F2437" s="66"/>
      <c r="G2437" s="66"/>
      <c r="H2437" s="66"/>
      <c r="I2437" s="66"/>
      <c r="J2437" s="66"/>
      <c r="K2437" s="66"/>
      <c r="L2437" s="66"/>
      <c r="M2437" s="66"/>
      <c r="N2437" s="66"/>
      <c r="O2437" s="72"/>
      <c r="P2437" s="336">
        <f>SUM(D2437:O2437)</f>
        <v>0</v>
      </c>
      <c r="Q2437" s="317"/>
      <c r="R2437" s="388"/>
      <c r="S2437" s="389"/>
      <c r="T2437" s="314"/>
    </row>
    <row r="2438" spans="2:20" ht="18.75" customHeight="1" x14ac:dyDescent="0.2">
      <c r="B2438" s="318"/>
      <c r="C2438" s="339" t="s">
        <v>153</v>
      </c>
      <c r="D2438" s="66"/>
      <c r="E2438" s="66"/>
      <c r="F2438" s="66"/>
      <c r="G2438" s="66"/>
      <c r="H2438" s="66"/>
      <c r="I2438" s="66"/>
      <c r="J2438" s="66"/>
      <c r="K2438" s="66"/>
      <c r="L2438" s="66"/>
      <c r="M2438" s="66"/>
      <c r="N2438" s="66"/>
      <c r="O2438" s="72"/>
      <c r="P2438" s="336">
        <f>SUM(D2438:O2438)</f>
        <v>0</v>
      </c>
      <c r="Q2438" s="317"/>
      <c r="R2438" s="388"/>
      <c r="S2438" s="389"/>
      <c r="T2438" s="314"/>
    </row>
    <row r="2439" spans="2:20" ht="18.75" customHeight="1" x14ac:dyDescent="0.2">
      <c r="B2439" s="318"/>
      <c r="C2439" s="335" t="s">
        <v>154</v>
      </c>
      <c r="D2439" s="65"/>
      <c r="E2439" s="65"/>
      <c r="F2439" s="65"/>
      <c r="G2439" s="65"/>
      <c r="H2439" s="65"/>
      <c r="I2439" s="65"/>
      <c r="J2439" s="65"/>
      <c r="K2439" s="65"/>
      <c r="L2439" s="65"/>
      <c r="M2439" s="65"/>
      <c r="N2439" s="65"/>
      <c r="O2439" s="71"/>
      <c r="P2439" s="336">
        <f>SUM(D2439:O2439)</f>
        <v>0</v>
      </c>
      <c r="Q2439" s="317"/>
      <c r="R2439" s="388"/>
      <c r="S2439" s="389"/>
      <c r="T2439" s="314"/>
    </row>
    <row r="2440" spans="2:20" ht="18.75" customHeight="1" x14ac:dyDescent="0.2">
      <c r="B2440" s="318"/>
      <c r="C2440" s="97" t="s">
        <v>155</v>
      </c>
      <c r="D2440" s="65"/>
      <c r="E2440" s="65"/>
      <c r="F2440" s="65"/>
      <c r="G2440" s="65"/>
      <c r="H2440" s="65"/>
      <c r="I2440" s="65"/>
      <c r="J2440" s="65"/>
      <c r="K2440" s="65"/>
      <c r="L2440" s="65"/>
      <c r="M2440" s="65"/>
      <c r="N2440" s="65"/>
      <c r="O2440" s="71"/>
      <c r="P2440" s="336">
        <f>SUM(D2440:O2440)</f>
        <v>0</v>
      </c>
      <c r="Q2440" s="317"/>
      <c r="R2440" s="388"/>
      <c r="S2440" s="389"/>
      <c r="T2440" s="314"/>
    </row>
    <row r="2441" spans="2:20" ht="18.75" customHeight="1" x14ac:dyDescent="0.2">
      <c r="B2441" s="318"/>
      <c r="C2441" s="98" t="s">
        <v>156</v>
      </c>
      <c r="D2441" s="68"/>
      <c r="E2441" s="68"/>
      <c r="F2441" s="68"/>
      <c r="G2441" s="68"/>
      <c r="H2441" s="68"/>
      <c r="I2441" s="68"/>
      <c r="J2441" s="68"/>
      <c r="K2441" s="68"/>
      <c r="L2441" s="68"/>
      <c r="M2441" s="68"/>
      <c r="N2441" s="68"/>
      <c r="O2441" s="73"/>
      <c r="P2441" s="340">
        <f>SUM(D2441:O2441)</f>
        <v>0</v>
      </c>
      <c r="Q2441" s="317"/>
      <c r="R2441" s="388"/>
      <c r="S2441" s="389"/>
      <c r="T2441" s="314"/>
    </row>
    <row r="2442" spans="2:20" ht="18.75" customHeight="1" x14ac:dyDescent="0.2">
      <c r="B2442" s="318"/>
      <c r="C2442" s="341" t="s">
        <v>157</v>
      </c>
      <c r="D2442" s="342">
        <f t="shared" ref="D2442:O2442" si="194">SUBTOTAL(9,D2421:D2441)</f>
        <v>0</v>
      </c>
      <c r="E2442" s="342">
        <f t="shared" si="194"/>
        <v>0</v>
      </c>
      <c r="F2442" s="342">
        <f t="shared" si="194"/>
        <v>0</v>
      </c>
      <c r="G2442" s="342">
        <f t="shared" si="194"/>
        <v>0</v>
      </c>
      <c r="H2442" s="342">
        <f t="shared" si="194"/>
        <v>0</v>
      </c>
      <c r="I2442" s="342">
        <f t="shared" si="194"/>
        <v>0</v>
      </c>
      <c r="J2442" s="342">
        <f t="shared" si="194"/>
        <v>0</v>
      </c>
      <c r="K2442" s="342">
        <f t="shared" si="194"/>
        <v>0</v>
      </c>
      <c r="L2442" s="342">
        <f t="shared" si="194"/>
        <v>0</v>
      </c>
      <c r="M2442" s="342">
        <f t="shared" si="194"/>
        <v>0</v>
      </c>
      <c r="N2442" s="342">
        <f t="shared" si="194"/>
        <v>0</v>
      </c>
      <c r="O2442" s="343">
        <f t="shared" si="194"/>
        <v>0</v>
      </c>
      <c r="P2442" s="344">
        <f>SUM(D2442:O2442)</f>
        <v>0</v>
      </c>
      <c r="Q2442" s="317"/>
      <c r="R2442" s="150"/>
      <c r="S2442" s="151"/>
      <c r="T2442" s="314"/>
    </row>
    <row r="2443" spans="2:20" ht="6" customHeight="1" x14ac:dyDescent="0.2">
      <c r="B2443" s="318"/>
      <c r="C2443" s="317"/>
      <c r="D2443" s="317"/>
      <c r="E2443" s="317"/>
      <c r="F2443" s="317"/>
      <c r="G2443" s="317"/>
      <c r="H2443" s="317"/>
      <c r="I2443" s="317"/>
      <c r="J2443" s="317"/>
      <c r="K2443" s="317"/>
      <c r="L2443" s="317"/>
      <c r="M2443" s="317"/>
      <c r="N2443" s="317"/>
      <c r="O2443" s="317"/>
      <c r="P2443" s="317"/>
      <c r="Q2443" s="317"/>
      <c r="R2443" s="345"/>
      <c r="S2443" s="345"/>
      <c r="T2443" s="314"/>
    </row>
    <row r="2444" spans="2:20" ht="18.75" customHeight="1" x14ac:dyDescent="0.2">
      <c r="B2444" s="346"/>
      <c r="C2444" s="335" t="s">
        <v>158</v>
      </c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74"/>
      <c r="P2444" s="347">
        <f>SUM(D2444:O2444)</f>
        <v>0</v>
      </c>
      <c r="Q2444" s="317"/>
      <c r="R2444" s="388"/>
      <c r="S2444" s="389"/>
      <c r="T2444" s="314"/>
    </row>
    <row r="2445" spans="2:20" ht="18.75" customHeight="1" x14ac:dyDescent="0.2">
      <c r="B2445" s="346"/>
      <c r="C2445" s="335" t="s">
        <v>159</v>
      </c>
      <c r="D2445" s="67"/>
      <c r="E2445" s="67"/>
      <c r="F2445" s="67"/>
      <c r="G2445" s="67"/>
      <c r="H2445" s="67"/>
      <c r="I2445" s="67"/>
      <c r="J2445" s="67"/>
      <c r="K2445" s="67"/>
      <c r="L2445" s="67"/>
      <c r="M2445" s="67"/>
      <c r="N2445" s="69"/>
      <c r="O2445" s="75"/>
      <c r="P2445" s="348">
        <f>SUM(D2445:O2445)</f>
        <v>0</v>
      </c>
      <c r="Q2445" s="317"/>
      <c r="R2445" s="388"/>
      <c r="S2445" s="389"/>
      <c r="T2445" s="314"/>
    </row>
    <row r="2446" spans="2:20" s="334" customFormat="1" ht="18.75" customHeight="1" x14ac:dyDescent="0.2">
      <c r="B2446" s="328"/>
      <c r="C2446" s="317"/>
      <c r="D2446" s="317"/>
      <c r="E2446" s="317"/>
      <c r="F2446" s="317"/>
      <c r="G2446" s="317"/>
      <c r="H2446" s="317"/>
      <c r="I2446" s="317"/>
      <c r="J2446" s="317"/>
      <c r="K2446" s="317"/>
      <c r="L2446" s="317"/>
      <c r="M2446" s="317"/>
      <c r="N2446" s="349" t="s">
        <v>160</v>
      </c>
      <c r="O2446" s="349"/>
      <c r="P2446" s="350">
        <f>ROUND(IF(P2444*P2445=0,0,P2442/P2444*P2445),2)</f>
        <v>0</v>
      </c>
      <c r="Q2446" s="330"/>
      <c r="R2446" s="388"/>
      <c r="S2446" s="389"/>
      <c r="T2446" s="333"/>
    </row>
    <row r="2447" spans="2:20" ht="30" customHeight="1" x14ac:dyDescent="0.2">
      <c r="B2447" s="314"/>
      <c r="C2447" s="317"/>
      <c r="D2447" s="317"/>
      <c r="E2447" s="317"/>
      <c r="F2447" s="317"/>
      <c r="G2447" s="317"/>
      <c r="H2447" s="317"/>
      <c r="I2447" s="317"/>
      <c r="J2447" s="317"/>
      <c r="K2447" s="317"/>
      <c r="L2447" s="317"/>
      <c r="M2447" s="317"/>
      <c r="N2447" s="317"/>
      <c r="O2447" s="317"/>
      <c r="P2447" s="317"/>
      <c r="Q2447" s="317"/>
      <c r="R2447" s="317"/>
      <c r="S2447" s="317"/>
      <c r="T2447" s="314"/>
    </row>
    <row r="2448" spans="2:20" ht="18.75" customHeight="1" x14ac:dyDescent="0.2">
      <c r="B2448" s="318"/>
      <c r="C2448" s="319" t="s">
        <v>124</v>
      </c>
      <c r="D2448" s="382"/>
      <c r="E2448" s="383"/>
      <c r="F2448" s="383"/>
      <c r="G2448" s="383"/>
      <c r="H2448" s="383"/>
      <c r="I2448" s="384"/>
      <c r="J2448" s="317"/>
      <c r="K2448" s="317"/>
      <c r="L2448" s="320"/>
      <c r="M2448" s="317"/>
      <c r="N2448" s="317"/>
      <c r="O2448" s="317"/>
      <c r="P2448" s="321"/>
      <c r="Q2448" s="317"/>
      <c r="R2448" s="321"/>
      <c r="S2448" s="321"/>
      <c r="T2448" s="314"/>
    </row>
    <row r="2449" spans="2:24" ht="18.75" customHeight="1" x14ac:dyDescent="0.2">
      <c r="B2449" s="318"/>
      <c r="C2449" s="322" t="s">
        <v>125</v>
      </c>
      <c r="D2449" s="382"/>
      <c r="E2449" s="383"/>
      <c r="F2449" s="383"/>
      <c r="G2449" s="383"/>
      <c r="H2449" s="383"/>
      <c r="I2449" s="384"/>
      <c r="J2449" s="317"/>
      <c r="K2449" s="320"/>
      <c r="L2449" s="317"/>
      <c r="M2449" s="317"/>
      <c r="N2449" s="317"/>
      <c r="O2449" s="317"/>
      <c r="P2449" s="321"/>
      <c r="Q2449" s="317"/>
      <c r="R2449" s="321"/>
      <c r="S2449" s="321"/>
      <c r="T2449" s="314"/>
    </row>
    <row r="2450" spans="2:24" ht="18.75" customHeight="1" x14ac:dyDescent="0.2">
      <c r="B2450" s="318"/>
      <c r="C2450" s="322" t="s">
        <v>7</v>
      </c>
      <c r="D2450" s="382"/>
      <c r="E2450" s="383"/>
      <c r="F2450" s="383"/>
      <c r="G2450" s="383"/>
      <c r="H2450" s="383"/>
      <c r="I2450" s="384"/>
      <c r="J2450" s="317"/>
      <c r="K2450" s="317"/>
      <c r="L2450" s="320"/>
      <c r="M2450" s="317"/>
      <c r="N2450" s="317"/>
      <c r="O2450" s="317"/>
      <c r="P2450" s="321"/>
      <c r="Q2450" s="317"/>
      <c r="R2450" s="323" t="s">
        <v>126</v>
      </c>
      <c r="S2450" s="324"/>
      <c r="T2450" s="314"/>
    </row>
    <row r="2451" spans="2:24" ht="18.75" customHeight="1" x14ac:dyDescent="0.2">
      <c r="B2451" s="318"/>
      <c r="C2451" s="322" t="s">
        <v>127</v>
      </c>
      <c r="D2451" s="382"/>
      <c r="E2451" s="383"/>
      <c r="F2451" s="383"/>
      <c r="G2451" s="383"/>
      <c r="H2451" s="383"/>
      <c r="I2451" s="384"/>
      <c r="J2451" s="317"/>
      <c r="K2451" s="317"/>
      <c r="L2451" s="320"/>
      <c r="M2451" s="317"/>
      <c r="N2451" s="317"/>
      <c r="O2451" s="317"/>
      <c r="P2451" s="321"/>
      <c r="Q2451" s="317"/>
      <c r="R2451" s="325" t="s">
        <v>130</v>
      </c>
      <c r="S2451" s="63"/>
      <c r="T2451" s="314"/>
    </row>
    <row r="2452" spans="2:24" ht="18.75" customHeight="1" x14ac:dyDescent="0.2">
      <c r="B2452" s="318"/>
      <c r="C2452" s="322" t="s">
        <v>131</v>
      </c>
      <c r="D2452" s="382"/>
      <c r="E2452" s="383"/>
      <c r="F2452" s="383"/>
      <c r="G2452" s="383"/>
      <c r="H2452" s="383"/>
      <c r="I2452" s="384"/>
      <c r="J2452" s="317"/>
      <c r="K2452" s="317"/>
      <c r="L2452" s="320"/>
      <c r="M2452" s="317"/>
      <c r="N2452" s="317"/>
      <c r="O2452" s="317"/>
      <c r="P2452" s="321"/>
      <c r="Q2452" s="317"/>
      <c r="R2452" s="325" t="s">
        <v>132</v>
      </c>
      <c r="S2452" s="63"/>
      <c r="T2452" s="314"/>
    </row>
    <row r="2453" spans="2:24" ht="18.75" customHeight="1" x14ac:dyDescent="0.2">
      <c r="B2453" s="318"/>
      <c r="C2453" s="322" t="s">
        <v>122</v>
      </c>
      <c r="D2453" s="385"/>
      <c r="E2453" s="386"/>
      <c r="F2453" s="386"/>
      <c r="G2453" s="386"/>
      <c r="H2453" s="386"/>
      <c r="I2453" s="387"/>
      <c r="J2453" s="317"/>
      <c r="K2453" s="320"/>
      <c r="L2453" s="317"/>
      <c r="M2453" s="317"/>
      <c r="N2453" s="317"/>
      <c r="O2453" s="317"/>
      <c r="P2453" s="321"/>
      <c r="Q2453" s="317"/>
      <c r="R2453" s="326" t="s">
        <v>133</v>
      </c>
      <c r="S2453" s="63"/>
      <c r="T2453" s="314"/>
    </row>
    <row r="2454" spans="2:24" ht="18.75" customHeight="1" x14ac:dyDescent="0.2">
      <c r="B2454" s="327"/>
      <c r="C2454" s="322" t="s">
        <v>134</v>
      </c>
      <c r="D2454" s="379"/>
      <c r="E2454" s="380"/>
      <c r="F2454" s="380"/>
      <c r="G2454" s="380"/>
      <c r="H2454" s="380"/>
      <c r="I2454" s="381"/>
      <c r="J2454" s="317"/>
      <c r="K2454" s="320"/>
      <c r="L2454" s="317"/>
      <c r="M2454" s="317"/>
      <c r="N2454" s="317"/>
      <c r="O2454" s="317"/>
      <c r="P2454" s="321"/>
      <c r="Q2454" s="317"/>
      <c r="R2454" s="321"/>
      <c r="S2454" s="321"/>
      <c r="T2454" s="314"/>
    </row>
    <row r="2455" spans="2:24" ht="12" customHeight="1" x14ac:dyDescent="0.2">
      <c r="B2455" s="318"/>
      <c r="C2455" s="317"/>
      <c r="D2455" s="317"/>
      <c r="E2455" s="317"/>
      <c r="F2455" s="317"/>
      <c r="G2455" s="317"/>
      <c r="H2455" s="317"/>
      <c r="I2455" s="317"/>
      <c r="J2455" s="317"/>
      <c r="K2455" s="317"/>
      <c r="L2455" s="317"/>
      <c r="M2455" s="317"/>
      <c r="N2455" s="317"/>
      <c r="O2455" s="317"/>
      <c r="P2455" s="317"/>
      <c r="Q2455" s="317"/>
      <c r="R2455" s="317"/>
      <c r="S2455" s="317"/>
      <c r="T2455" s="314"/>
    </row>
    <row r="2456" spans="2:24" s="334" customFormat="1" ht="18.75" customHeight="1" x14ac:dyDescent="0.2">
      <c r="B2456" s="328"/>
      <c r="C2456" s="322" t="s">
        <v>128</v>
      </c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70"/>
      <c r="P2456" s="329" t="s">
        <v>129</v>
      </c>
      <c r="Q2456" s="330"/>
      <c r="R2456" s="331" t="s">
        <v>135</v>
      </c>
      <c r="S2456" s="332"/>
      <c r="T2456" s="333"/>
      <c r="V2456" s="315"/>
      <c r="W2456" s="315"/>
      <c r="X2456" s="315"/>
    </row>
    <row r="2457" spans="2:24" ht="6" customHeight="1" x14ac:dyDescent="0.2">
      <c r="B2457" s="318"/>
      <c r="C2457" s="317"/>
      <c r="D2457" s="317"/>
      <c r="E2457" s="317"/>
      <c r="F2457" s="317"/>
      <c r="G2457" s="317"/>
      <c r="H2457" s="317"/>
      <c r="I2457" s="317"/>
      <c r="J2457" s="317"/>
      <c r="K2457" s="317"/>
      <c r="L2457" s="317"/>
      <c r="M2457" s="317"/>
      <c r="N2457" s="317"/>
      <c r="O2457" s="317"/>
      <c r="P2457" s="317"/>
      <c r="Q2457" s="317"/>
      <c r="R2457" s="317"/>
      <c r="S2457" s="317"/>
      <c r="T2457" s="314"/>
    </row>
    <row r="2458" spans="2:24" ht="18.75" customHeight="1" x14ac:dyDescent="0.2">
      <c r="B2458" s="318"/>
      <c r="C2458" s="335" t="s">
        <v>136</v>
      </c>
      <c r="D2458" s="65"/>
      <c r="E2458" s="65"/>
      <c r="F2458" s="65"/>
      <c r="G2458" s="65"/>
      <c r="H2458" s="65"/>
      <c r="I2458" s="65"/>
      <c r="J2458" s="65"/>
      <c r="K2458" s="65"/>
      <c r="L2458" s="65"/>
      <c r="M2458" s="65"/>
      <c r="N2458" s="65"/>
      <c r="O2458" s="71"/>
      <c r="P2458" s="336">
        <f>SUM(D2458:O2458)</f>
        <v>0</v>
      </c>
      <c r="Q2458" s="317"/>
      <c r="R2458" s="388"/>
      <c r="S2458" s="389"/>
      <c r="T2458" s="314"/>
    </row>
    <row r="2459" spans="2:24" ht="18.75" customHeight="1" x14ac:dyDescent="0.2">
      <c r="B2459" s="318"/>
      <c r="C2459" s="335" t="s">
        <v>137</v>
      </c>
      <c r="D2459" s="110"/>
      <c r="E2459" s="110"/>
      <c r="F2459" s="110"/>
      <c r="G2459" s="110"/>
      <c r="H2459" s="110"/>
      <c r="I2459" s="110"/>
      <c r="J2459" s="110"/>
      <c r="K2459" s="110"/>
      <c r="L2459" s="110"/>
      <c r="M2459" s="110"/>
      <c r="N2459" s="110"/>
      <c r="O2459" s="111"/>
      <c r="P2459" s="336">
        <f>SUM(D2459:O2459)</f>
        <v>0</v>
      </c>
      <c r="Q2459" s="317"/>
      <c r="R2459" s="388"/>
      <c r="S2459" s="389"/>
      <c r="T2459" s="314"/>
    </row>
    <row r="2460" spans="2:24" ht="18.75" customHeight="1" x14ac:dyDescent="0.2">
      <c r="B2460" s="318"/>
      <c r="C2460" s="131" t="s">
        <v>138</v>
      </c>
      <c r="D2460" s="65"/>
      <c r="E2460" s="65"/>
      <c r="F2460" s="65"/>
      <c r="G2460" s="65"/>
      <c r="H2460" s="65"/>
      <c r="I2460" s="65"/>
      <c r="J2460" s="65"/>
      <c r="K2460" s="65"/>
      <c r="L2460" s="65"/>
      <c r="M2460" s="65"/>
      <c r="N2460" s="65"/>
      <c r="O2460" s="71"/>
      <c r="P2460" s="336">
        <f>SUM(D2460:O2460)</f>
        <v>0</v>
      </c>
      <c r="Q2460" s="317"/>
      <c r="R2460" s="388"/>
      <c r="S2460" s="389"/>
      <c r="T2460" s="314"/>
    </row>
    <row r="2461" spans="2:24" ht="18.75" customHeight="1" x14ac:dyDescent="0.2">
      <c r="B2461" s="318"/>
      <c r="C2461" s="92" t="s">
        <v>139</v>
      </c>
      <c r="D2461" s="65"/>
      <c r="E2461" s="65"/>
      <c r="F2461" s="65"/>
      <c r="G2461" s="65"/>
      <c r="H2461" s="65"/>
      <c r="I2461" s="65"/>
      <c r="J2461" s="65"/>
      <c r="K2461" s="65"/>
      <c r="L2461" s="65"/>
      <c r="M2461" s="65"/>
      <c r="N2461" s="65"/>
      <c r="O2461" s="71"/>
      <c r="P2461" s="336">
        <f>SUM(D2461:O2461)</f>
        <v>0</v>
      </c>
      <c r="Q2461" s="317"/>
      <c r="R2461" s="388"/>
      <c r="S2461" s="389"/>
      <c r="T2461" s="314"/>
    </row>
    <row r="2462" spans="2:24" ht="18.75" customHeight="1" x14ac:dyDescent="0.2">
      <c r="B2462" s="318"/>
      <c r="C2462" s="92" t="s">
        <v>140</v>
      </c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71"/>
      <c r="P2462" s="336">
        <f>SUM(D2462:O2462)</f>
        <v>0</v>
      </c>
      <c r="Q2462" s="317"/>
      <c r="R2462" s="388"/>
      <c r="S2462" s="389"/>
      <c r="T2462" s="314"/>
    </row>
    <row r="2463" spans="2:24" ht="18.75" customHeight="1" x14ac:dyDescent="0.2">
      <c r="B2463" s="318"/>
      <c r="C2463" s="92" t="s">
        <v>141</v>
      </c>
      <c r="D2463" s="65"/>
      <c r="E2463" s="65"/>
      <c r="F2463" s="65"/>
      <c r="G2463" s="65"/>
      <c r="H2463" s="65"/>
      <c r="I2463" s="65"/>
      <c r="J2463" s="65"/>
      <c r="K2463" s="65"/>
      <c r="L2463" s="65"/>
      <c r="M2463" s="65"/>
      <c r="N2463" s="65"/>
      <c r="O2463" s="71"/>
      <c r="P2463" s="336">
        <f>SUM(D2463:O2463)</f>
        <v>0</v>
      </c>
      <c r="Q2463" s="317"/>
      <c r="R2463" s="388"/>
      <c r="S2463" s="389"/>
      <c r="T2463" s="314"/>
    </row>
    <row r="2464" spans="2:24" ht="18.75" customHeight="1" x14ac:dyDescent="0.2">
      <c r="B2464" s="318"/>
      <c r="C2464" s="92" t="s">
        <v>142</v>
      </c>
      <c r="D2464" s="65"/>
      <c r="E2464" s="65"/>
      <c r="F2464" s="65"/>
      <c r="G2464" s="65"/>
      <c r="H2464" s="65"/>
      <c r="I2464" s="65"/>
      <c r="J2464" s="65"/>
      <c r="K2464" s="65"/>
      <c r="L2464" s="65"/>
      <c r="M2464" s="65"/>
      <c r="N2464" s="65"/>
      <c r="O2464" s="71"/>
      <c r="P2464" s="336">
        <f>SUM(D2464:O2464)</f>
        <v>0</v>
      </c>
      <c r="Q2464" s="317"/>
      <c r="R2464" s="388"/>
      <c r="S2464" s="389"/>
      <c r="T2464" s="314"/>
    </row>
    <row r="2465" spans="2:20" ht="18.75" customHeight="1" x14ac:dyDescent="0.2">
      <c r="B2465" s="318"/>
      <c r="C2465" s="92" t="s">
        <v>143</v>
      </c>
      <c r="D2465" s="65"/>
      <c r="E2465" s="65"/>
      <c r="F2465" s="65"/>
      <c r="G2465" s="65"/>
      <c r="H2465" s="65"/>
      <c r="I2465" s="65"/>
      <c r="J2465" s="65"/>
      <c r="K2465" s="65"/>
      <c r="L2465" s="65"/>
      <c r="M2465" s="65"/>
      <c r="N2465" s="65"/>
      <c r="O2465" s="71"/>
      <c r="P2465" s="336">
        <f>SUM(D2465:O2465)</f>
        <v>0</v>
      </c>
      <c r="Q2465" s="317"/>
      <c r="R2465" s="388"/>
      <c r="S2465" s="389"/>
      <c r="T2465" s="314"/>
    </row>
    <row r="2466" spans="2:20" ht="18.75" customHeight="1" x14ac:dyDescent="0.2">
      <c r="B2466" s="318"/>
      <c r="C2466" s="92" t="s">
        <v>144</v>
      </c>
      <c r="D2466" s="65"/>
      <c r="E2466" s="65"/>
      <c r="F2466" s="65"/>
      <c r="G2466" s="65"/>
      <c r="H2466" s="65"/>
      <c r="I2466" s="65"/>
      <c r="J2466" s="65"/>
      <c r="K2466" s="65"/>
      <c r="L2466" s="65"/>
      <c r="M2466" s="65"/>
      <c r="N2466" s="65"/>
      <c r="O2466" s="71"/>
      <c r="P2466" s="336">
        <f>SUM(D2466:O2466)</f>
        <v>0</v>
      </c>
      <c r="Q2466" s="317"/>
      <c r="R2466" s="388"/>
      <c r="S2466" s="389"/>
      <c r="T2466" s="314"/>
    </row>
    <row r="2467" spans="2:20" ht="18.75" customHeight="1" x14ac:dyDescent="0.2">
      <c r="B2467" s="318"/>
      <c r="C2467" s="92" t="s">
        <v>145</v>
      </c>
      <c r="D2467" s="65"/>
      <c r="E2467" s="65"/>
      <c r="F2467" s="65"/>
      <c r="G2467" s="65"/>
      <c r="H2467" s="65"/>
      <c r="I2467" s="65"/>
      <c r="J2467" s="65"/>
      <c r="K2467" s="65"/>
      <c r="L2467" s="65"/>
      <c r="M2467" s="65"/>
      <c r="N2467" s="65"/>
      <c r="O2467" s="71"/>
      <c r="P2467" s="336">
        <f>SUM(D2467:O2467)</f>
        <v>0</v>
      </c>
      <c r="Q2467" s="317"/>
      <c r="R2467" s="388"/>
      <c r="S2467" s="389"/>
      <c r="T2467" s="314"/>
    </row>
    <row r="2468" spans="2:20" ht="18.75" customHeight="1" x14ac:dyDescent="0.2">
      <c r="B2468" s="318"/>
      <c r="C2468" s="322" t="s">
        <v>146</v>
      </c>
      <c r="D2468" s="337">
        <f t="shared" ref="D2468:O2468" si="195">SUBTOTAL(9,D2458:D2467)</f>
        <v>0</v>
      </c>
      <c r="E2468" s="337">
        <f t="shared" si="195"/>
        <v>0</v>
      </c>
      <c r="F2468" s="337">
        <f t="shared" si="195"/>
        <v>0</v>
      </c>
      <c r="G2468" s="337">
        <f t="shared" si="195"/>
        <v>0</v>
      </c>
      <c r="H2468" s="337">
        <f t="shared" si="195"/>
        <v>0</v>
      </c>
      <c r="I2468" s="337">
        <f t="shared" si="195"/>
        <v>0</v>
      </c>
      <c r="J2468" s="337">
        <f t="shared" si="195"/>
        <v>0</v>
      </c>
      <c r="K2468" s="337">
        <f t="shared" si="195"/>
        <v>0</v>
      </c>
      <c r="L2468" s="337">
        <f t="shared" si="195"/>
        <v>0</v>
      </c>
      <c r="M2468" s="337">
        <f t="shared" si="195"/>
        <v>0</v>
      </c>
      <c r="N2468" s="337">
        <f t="shared" si="195"/>
        <v>0</v>
      </c>
      <c r="O2468" s="338">
        <f t="shared" si="195"/>
        <v>0</v>
      </c>
      <c r="P2468" s="336">
        <f>SUM(D2468:O2468)</f>
        <v>0</v>
      </c>
      <c r="Q2468" s="317"/>
      <c r="R2468" s="388"/>
      <c r="S2468" s="389"/>
      <c r="T2468" s="314"/>
    </row>
    <row r="2469" spans="2:20" ht="18.75" customHeight="1" x14ac:dyDescent="0.2">
      <c r="B2469" s="318"/>
      <c r="C2469" s="339" t="s">
        <v>147</v>
      </c>
      <c r="D2469" s="66"/>
      <c r="E2469" s="66"/>
      <c r="F2469" s="66"/>
      <c r="G2469" s="66"/>
      <c r="H2469" s="66"/>
      <c r="I2469" s="66"/>
      <c r="J2469" s="66"/>
      <c r="K2469" s="66"/>
      <c r="L2469" s="66"/>
      <c r="M2469" s="66"/>
      <c r="N2469" s="66"/>
      <c r="O2469" s="72"/>
      <c r="P2469" s="336">
        <f>SUM(D2469:O2469)</f>
        <v>0</v>
      </c>
      <c r="Q2469" s="317"/>
      <c r="R2469" s="388"/>
      <c r="S2469" s="389"/>
      <c r="T2469" s="314"/>
    </row>
    <row r="2470" spans="2:20" ht="18.75" customHeight="1" x14ac:dyDescent="0.2">
      <c r="B2470" s="318"/>
      <c r="C2470" s="339" t="s">
        <v>148</v>
      </c>
      <c r="D2470" s="66"/>
      <c r="E2470" s="66"/>
      <c r="F2470" s="66"/>
      <c r="G2470" s="66"/>
      <c r="H2470" s="66"/>
      <c r="I2470" s="66"/>
      <c r="J2470" s="66"/>
      <c r="K2470" s="66"/>
      <c r="L2470" s="66"/>
      <c r="M2470" s="66"/>
      <c r="N2470" s="66"/>
      <c r="O2470" s="72"/>
      <c r="P2470" s="336">
        <f>SUM(D2470:O2470)</f>
        <v>0</v>
      </c>
      <c r="Q2470" s="317"/>
      <c r="R2470" s="388"/>
      <c r="S2470" s="389"/>
      <c r="T2470" s="314"/>
    </row>
    <row r="2471" spans="2:20" ht="18.75" customHeight="1" x14ac:dyDescent="0.2">
      <c r="B2471" s="318"/>
      <c r="C2471" s="322" t="s">
        <v>149</v>
      </c>
      <c r="D2471" s="337">
        <f t="shared" ref="D2471:O2471" si="196">SUBTOTAL(9,D2469:D2470)</f>
        <v>0</v>
      </c>
      <c r="E2471" s="337">
        <f t="shared" si="196"/>
        <v>0</v>
      </c>
      <c r="F2471" s="337">
        <f t="shared" si="196"/>
        <v>0</v>
      </c>
      <c r="G2471" s="337">
        <f t="shared" si="196"/>
        <v>0</v>
      </c>
      <c r="H2471" s="337">
        <f t="shared" si="196"/>
        <v>0</v>
      </c>
      <c r="I2471" s="337">
        <f t="shared" si="196"/>
        <v>0</v>
      </c>
      <c r="J2471" s="337">
        <f t="shared" si="196"/>
        <v>0</v>
      </c>
      <c r="K2471" s="337">
        <f t="shared" si="196"/>
        <v>0</v>
      </c>
      <c r="L2471" s="337">
        <f t="shared" si="196"/>
        <v>0</v>
      </c>
      <c r="M2471" s="337">
        <f t="shared" si="196"/>
        <v>0</v>
      </c>
      <c r="N2471" s="337">
        <f t="shared" si="196"/>
        <v>0</v>
      </c>
      <c r="O2471" s="338">
        <f t="shared" si="196"/>
        <v>0</v>
      </c>
      <c r="P2471" s="336">
        <f>SUM(D2471:O2471)</f>
        <v>0</v>
      </c>
      <c r="Q2471" s="317"/>
      <c r="R2471" s="388"/>
      <c r="S2471" s="389"/>
      <c r="T2471" s="314"/>
    </row>
    <row r="2472" spans="2:20" ht="18.75" customHeight="1" x14ac:dyDescent="0.2">
      <c r="B2472" s="318"/>
      <c r="C2472" s="339" t="s">
        <v>150</v>
      </c>
      <c r="D2472" s="66"/>
      <c r="E2472" s="66"/>
      <c r="F2472" s="66"/>
      <c r="G2472" s="66"/>
      <c r="H2472" s="66"/>
      <c r="I2472" s="66"/>
      <c r="J2472" s="66"/>
      <c r="K2472" s="66"/>
      <c r="L2472" s="66"/>
      <c r="M2472" s="66"/>
      <c r="N2472" s="66"/>
      <c r="O2472" s="72"/>
      <c r="P2472" s="336">
        <f>SUM(D2472:O2472)</f>
        <v>0</v>
      </c>
      <c r="Q2472" s="317"/>
      <c r="R2472" s="388"/>
      <c r="S2472" s="389"/>
      <c r="T2472" s="314"/>
    </row>
    <row r="2473" spans="2:20" ht="18.75" customHeight="1" x14ac:dyDescent="0.2">
      <c r="B2473" s="318"/>
      <c r="C2473" s="339" t="s">
        <v>151</v>
      </c>
      <c r="D2473" s="66"/>
      <c r="E2473" s="66"/>
      <c r="F2473" s="66"/>
      <c r="G2473" s="66"/>
      <c r="H2473" s="66"/>
      <c r="I2473" s="66"/>
      <c r="J2473" s="66"/>
      <c r="K2473" s="66"/>
      <c r="L2473" s="66"/>
      <c r="M2473" s="66"/>
      <c r="N2473" s="66"/>
      <c r="O2473" s="72"/>
      <c r="P2473" s="336">
        <f>SUM(D2473:O2473)</f>
        <v>0</v>
      </c>
      <c r="Q2473" s="317"/>
      <c r="R2473" s="388"/>
      <c r="S2473" s="389"/>
      <c r="T2473" s="314"/>
    </row>
    <row r="2474" spans="2:20" ht="18.75" customHeight="1" x14ac:dyDescent="0.2">
      <c r="B2474" s="318"/>
      <c r="C2474" s="339" t="s">
        <v>152</v>
      </c>
      <c r="D2474" s="66"/>
      <c r="E2474" s="66"/>
      <c r="F2474" s="66"/>
      <c r="G2474" s="66"/>
      <c r="H2474" s="66"/>
      <c r="I2474" s="66"/>
      <c r="J2474" s="66"/>
      <c r="K2474" s="66"/>
      <c r="L2474" s="66"/>
      <c r="M2474" s="66"/>
      <c r="N2474" s="66"/>
      <c r="O2474" s="72"/>
      <c r="P2474" s="336">
        <f>SUM(D2474:O2474)</f>
        <v>0</v>
      </c>
      <c r="Q2474" s="317"/>
      <c r="R2474" s="388"/>
      <c r="S2474" s="389"/>
      <c r="T2474" s="314"/>
    </row>
    <row r="2475" spans="2:20" ht="18.75" customHeight="1" x14ac:dyDescent="0.2">
      <c r="B2475" s="318"/>
      <c r="C2475" s="339" t="s">
        <v>153</v>
      </c>
      <c r="D2475" s="66"/>
      <c r="E2475" s="66"/>
      <c r="F2475" s="66"/>
      <c r="G2475" s="66"/>
      <c r="H2475" s="66"/>
      <c r="I2475" s="66"/>
      <c r="J2475" s="66"/>
      <c r="K2475" s="66"/>
      <c r="L2475" s="66"/>
      <c r="M2475" s="66"/>
      <c r="N2475" s="66"/>
      <c r="O2475" s="72"/>
      <c r="P2475" s="336">
        <f>SUM(D2475:O2475)</f>
        <v>0</v>
      </c>
      <c r="Q2475" s="317"/>
      <c r="R2475" s="388"/>
      <c r="S2475" s="389"/>
      <c r="T2475" s="314"/>
    </row>
    <row r="2476" spans="2:20" ht="18.75" customHeight="1" x14ac:dyDescent="0.2">
      <c r="B2476" s="318"/>
      <c r="C2476" s="335" t="s">
        <v>154</v>
      </c>
      <c r="D2476" s="65"/>
      <c r="E2476" s="65"/>
      <c r="F2476" s="65"/>
      <c r="G2476" s="65"/>
      <c r="H2476" s="65"/>
      <c r="I2476" s="65"/>
      <c r="J2476" s="65"/>
      <c r="K2476" s="65"/>
      <c r="L2476" s="65"/>
      <c r="M2476" s="65"/>
      <c r="N2476" s="65"/>
      <c r="O2476" s="71"/>
      <c r="P2476" s="336">
        <f>SUM(D2476:O2476)</f>
        <v>0</v>
      </c>
      <c r="Q2476" s="317"/>
      <c r="R2476" s="388"/>
      <c r="S2476" s="389"/>
      <c r="T2476" s="314"/>
    </row>
    <row r="2477" spans="2:20" ht="18.75" customHeight="1" x14ac:dyDescent="0.2">
      <c r="B2477" s="318"/>
      <c r="C2477" s="97" t="s">
        <v>155</v>
      </c>
      <c r="D2477" s="65"/>
      <c r="E2477" s="65"/>
      <c r="F2477" s="65"/>
      <c r="G2477" s="65"/>
      <c r="H2477" s="65"/>
      <c r="I2477" s="65"/>
      <c r="J2477" s="65"/>
      <c r="K2477" s="65"/>
      <c r="L2477" s="65"/>
      <c r="M2477" s="65"/>
      <c r="N2477" s="65"/>
      <c r="O2477" s="71"/>
      <c r="P2477" s="336">
        <f>SUM(D2477:O2477)</f>
        <v>0</v>
      </c>
      <c r="Q2477" s="317"/>
      <c r="R2477" s="388"/>
      <c r="S2477" s="389"/>
      <c r="T2477" s="314"/>
    </row>
    <row r="2478" spans="2:20" ht="18.75" customHeight="1" x14ac:dyDescent="0.2">
      <c r="B2478" s="318"/>
      <c r="C2478" s="98" t="s">
        <v>156</v>
      </c>
      <c r="D2478" s="68"/>
      <c r="E2478" s="68"/>
      <c r="F2478" s="68"/>
      <c r="G2478" s="68"/>
      <c r="H2478" s="68"/>
      <c r="I2478" s="68"/>
      <c r="J2478" s="68"/>
      <c r="K2478" s="68"/>
      <c r="L2478" s="68"/>
      <c r="M2478" s="68"/>
      <c r="N2478" s="68"/>
      <c r="O2478" s="73"/>
      <c r="P2478" s="340">
        <f>SUM(D2478:O2478)</f>
        <v>0</v>
      </c>
      <c r="Q2478" s="317"/>
      <c r="R2478" s="388"/>
      <c r="S2478" s="389"/>
      <c r="T2478" s="314"/>
    </row>
    <row r="2479" spans="2:20" ht="18.75" customHeight="1" x14ac:dyDescent="0.2">
      <c r="B2479" s="318"/>
      <c r="C2479" s="341" t="s">
        <v>157</v>
      </c>
      <c r="D2479" s="342">
        <f t="shared" ref="D2479:O2479" si="197">SUBTOTAL(9,D2458:D2478)</f>
        <v>0</v>
      </c>
      <c r="E2479" s="342">
        <f t="shared" si="197"/>
        <v>0</v>
      </c>
      <c r="F2479" s="342">
        <f t="shared" si="197"/>
        <v>0</v>
      </c>
      <c r="G2479" s="342">
        <f t="shared" si="197"/>
        <v>0</v>
      </c>
      <c r="H2479" s="342">
        <f t="shared" si="197"/>
        <v>0</v>
      </c>
      <c r="I2479" s="342">
        <f t="shared" si="197"/>
        <v>0</v>
      </c>
      <c r="J2479" s="342">
        <f t="shared" si="197"/>
        <v>0</v>
      </c>
      <c r="K2479" s="342">
        <f t="shared" si="197"/>
        <v>0</v>
      </c>
      <c r="L2479" s="342">
        <f t="shared" si="197"/>
        <v>0</v>
      </c>
      <c r="M2479" s="342">
        <f t="shared" si="197"/>
        <v>0</v>
      </c>
      <c r="N2479" s="342">
        <f t="shared" si="197"/>
        <v>0</v>
      </c>
      <c r="O2479" s="343">
        <f t="shared" si="197"/>
        <v>0</v>
      </c>
      <c r="P2479" s="344">
        <f>SUM(D2479:O2479)</f>
        <v>0</v>
      </c>
      <c r="Q2479" s="317"/>
      <c r="R2479" s="150"/>
      <c r="S2479" s="151"/>
      <c r="T2479" s="314"/>
    </row>
    <row r="2480" spans="2:20" ht="6" customHeight="1" x14ac:dyDescent="0.2">
      <c r="B2480" s="318"/>
      <c r="C2480" s="317"/>
      <c r="D2480" s="317"/>
      <c r="E2480" s="317"/>
      <c r="F2480" s="317"/>
      <c r="G2480" s="317"/>
      <c r="H2480" s="317"/>
      <c r="I2480" s="317"/>
      <c r="J2480" s="317"/>
      <c r="K2480" s="317"/>
      <c r="L2480" s="317"/>
      <c r="M2480" s="317"/>
      <c r="N2480" s="317"/>
      <c r="O2480" s="317"/>
      <c r="P2480" s="317"/>
      <c r="Q2480" s="317"/>
      <c r="R2480" s="345"/>
      <c r="S2480" s="345"/>
      <c r="T2480" s="314"/>
    </row>
    <row r="2481" spans="2:24" ht="18.75" customHeight="1" x14ac:dyDescent="0.2">
      <c r="B2481" s="346"/>
      <c r="C2481" s="335" t="s">
        <v>158</v>
      </c>
      <c r="D2481" s="67"/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74"/>
      <c r="P2481" s="347">
        <f>SUM(D2481:O2481)</f>
        <v>0</v>
      </c>
      <c r="Q2481" s="317"/>
      <c r="R2481" s="388"/>
      <c r="S2481" s="389"/>
      <c r="T2481" s="314"/>
    </row>
    <row r="2482" spans="2:24" ht="18.75" customHeight="1" x14ac:dyDescent="0.2">
      <c r="B2482" s="346"/>
      <c r="C2482" s="335" t="s">
        <v>159</v>
      </c>
      <c r="D2482" s="67"/>
      <c r="E2482" s="67"/>
      <c r="F2482" s="67"/>
      <c r="G2482" s="67"/>
      <c r="H2482" s="67"/>
      <c r="I2482" s="67"/>
      <c r="J2482" s="67"/>
      <c r="K2482" s="67"/>
      <c r="L2482" s="67"/>
      <c r="M2482" s="67"/>
      <c r="N2482" s="69"/>
      <c r="O2482" s="75"/>
      <c r="P2482" s="348">
        <f>SUM(D2482:O2482)</f>
        <v>0</v>
      </c>
      <c r="Q2482" s="317"/>
      <c r="R2482" s="388"/>
      <c r="S2482" s="389"/>
      <c r="T2482" s="314"/>
    </row>
    <row r="2483" spans="2:24" s="334" customFormat="1" ht="18.75" customHeight="1" x14ac:dyDescent="0.2">
      <c r="B2483" s="328"/>
      <c r="C2483" s="317"/>
      <c r="D2483" s="317"/>
      <c r="E2483" s="317"/>
      <c r="F2483" s="317"/>
      <c r="G2483" s="317"/>
      <c r="H2483" s="317"/>
      <c r="I2483" s="317"/>
      <c r="J2483" s="317"/>
      <c r="K2483" s="317"/>
      <c r="L2483" s="317"/>
      <c r="M2483" s="317"/>
      <c r="N2483" s="349" t="s">
        <v>160</v>
      </c>
      <c r="O2483" s="349"/>
      <c r="P2483" s="350">
        <f>ROUND(IF(P2481*P2482=0,0,P2479/P2481*P2482),2)</f>
        <v>0</v>
      </c>
      <c r="Q2483" s="330"/>
      <c r="R2483" s="388"/>
      <c r="S2483" s="389"/>
      <c r="T2483" s="333"/>
    </row>
    <row r="2484" spans="2:24" ht="30" customHeight="1" x14ac:dyDescent="0.2">
      <c r="B2484" s="314"/>
      <c r="C2484" s="317"/>
      <c r="D2484" s="317"/>
      <c r="E2484" s="317"/>
      <c r="F2484" s="317"/>
      <c r="G2484" s="317"/>
      <c r="H2484" s="317"/>
      <c r="I2484" s="317"/>
      <c r="J2484" s="317"/>
      <c r="K2484" s="317"/>
      <c r="L2484" s="317"/>
      <c r="M2484" s="317"/>
      <c r="N2484" s="317"/>
      <c r="O2484" s="317"/>
      <c r="P2484" s="317"/>
      <c r="Q2484" s="317"/>
      <c r="R2484" s="317"/>
      <c r="S2484" s="317"/>
      <c r="T2484" s="314"/>
    </row>
    <row r="2485" spans="2:24" ht="18.75" customHeight="1" x14ac:dyDescent="0.2">
      <c r="B2485" s="318"/>
      <c r="C2485" s="319" t="s">
        <v>124</v>
      </c>
      <c r="D2485" s="382"/>
      <c r="E2485" s="383"/>
      <c r="F2485" s="383"/>
      <c r="G2485" s="383"/>
      <c r="H2485" s="383"/>
      <c r="I2485" s="384"/>
      <c r="J2485" s="317"/>
      <c r="K2485" s="317"/>
      <c r="L2485" s="320"/>
      <c r="M2485" s="317"/>
      <c r="N2485" s="317"/>
      <c r="O2485" s="317"/>
      <c r="P2485" s="321"/>
      <c r="Q2485" s="317"/>
      <c r="R2485" s="321"/>
      <c r="S2485" s="321"/>
      <c r="T2485" s="314"/>
    </row>
    <row r="2486" spans="2:24" ht="18.75" customHeight="1" x14ac:dyDescent="0.2">
      <c r="B2486" s="318"/>
      <c r="C2486" s="322" t="s">
        <v>125</v>
      </c>
      <c r="D2486" s="382"/>
      <c r="E2486" s="383"/>
      <c r="F2486" s="383"/>
      <c r="G2486" s="383"/>
      <c r="H2486" s="383"/>
      <c r="I2486" s="384"/>
      <c r="J2486" s="317"/>
      <c r="K2486" s="320"/>
      <c r="L2486" s="317"/>
      <c r="M2486" s="317"/>
      <c r="N2486" s="317"/>
      <c r="O2486" s="317"/>
      <c r="P2486" s="321"/>
      <c r="Q2486" s="317"/>
      <c r="R2486" s="321"/>
      <c r="S2486" s="321"/>
      <c r="T2486" s="314"/>
    </row>
    <row r="2487" spans="2:24" ht="18.75" customHeight="1" x14ac:dyDescent="0.2">
      <c r="B2487" s="318"/>
      <c r="C2487" s="322" t="s">
        <v>7</v>
      </c>
      <c r="D2487" s="382"/>
      <c r="E2487" s="383"/>
      <c r="F2487" s="383"/>
      <c r="G2487" s="383"/>
      <c r="H2487" s="383"/>
      <c r="I2487" s="384"/>
      <c r="J2487" s="317"/>
      <c r="K2487" s="317"/>
      <c r="L2487" s="320"/>
      <c r="M2487" s="317"/>
      <c r="N2487" s="317"/>
      <c r="O2487" s="317"/>
      <c r="P2487" s="321"/>
      <c r="Q2487" s="317"/>
      <c r="R2487" s="323" t="s">
        <v>126</v>
      </c>
      <c r="S2487" s="324"/>
      <c r="T2487" s="314"/>
    </row>
    <row r="2488" spans="2:24" ht="18.75" customHeight="1" x14ac:dyDescent="0.2">
      <c r="B2488" s="318"/>
      <c r="C2488" s="322" t="s">
        <v>127</v>
      </c>
      <c r="D2488" s="382"/>
      <c r="E2488" s="383"/>
      <c r="F2488" s="383"/>
      <c r="G2488" s="383"/>
      <c r="H2488" s="383"/>
      <c r="I2488" s="384"/>
      <c r="J2488" s="317"/>
      <c r="K2488" s="317"/>
      <c r="L2488" s="320"/>
      <c r="M2488" s="317"/>
      <c r="N2488" s="317"/>
      <c r="O2488" s="317"/>
      <c r="P2488" s="321"/>
      <c r="Q2488" s="317"/>
      <c r="R2488" s="325" t="s">
        <v>130</v>
      </c>
      <c r="S2488" s="63"/>
      <c r="T2488" s="314"/>
    </row>
    <row r="2489" spans="2:24" ht="18.75" customHeight="1" x14ac:dyDescent="0.2">
      <c r="B2489" s="318"/>
      <c r="C2489" s="322" t="s">
        <v>131</v>
      </c>
      <c r="D2489" s="382"/>
      <c r="E2489" s="383"/>
      <c r="F2489" s="383"/>
      <c r="G2489" s="383"/>
      <c r="H2489" s="383"/>
      <c r="I2489" s="384"/>
      <c r="J2489" s="317"/>
      <c r="K2489" s="317"/>
      <c r="L2489" s="320"/>
      <c r="M2489" s="317"/>
      <c r="N2489" s="317"/>
      <c r="O2489" s="317"/>
      <c r="P2489" s="321"/>
      <c r="Q2489" s="317"/>
      <c r="R2489" s="325" t="s">
        <v>132</v>
      </c>
      <c r="S2489" s="63"/>
      <c r="T2489" s="314"/>
    </row>
    <row r="2490" spans="2:24" ht="18.75" customHeight="1" x14ac:dyDescent="0.2">
      <c r="B2490" s="318"/>
      <c r="C2490" s="322" t="s">
        <v>122</v>
      </c>
      <c r="D2490" s="385"/>
      <c r="E2490" s="386"/>
      <c r="F2490" s="386"/>
      <c r="G2490" s="386"/>
      <c r="H2490" s="386"/>
      <c r="I2490" s="387"/>
      <c r="J2490" s="317"/>
      <c r="K2490" s="320"/>
      <c r="L2490" s="317"/>
      <c r="M2490" s="317"/>
      <c r="N2490" s="317"/>
      <c r="O2490" s="317"/>
      <c r="P2490" s="321"/>
      <c r="Q2490" s="317"/>
      <c r="R2490" s="326" t="s">
        <v>133</v>
      </c>
      <c r="S2490" s="63"/>
      <c r="T2490" s="314"/>
    </row>
    <row r="2491" spans="2:24" ht="18.75" customHeight="1" x14ac:dyDescent="0.2">
      <c r="B2491" s="327"/>
      <c r="C2491" s="322" t="s">
        <v>134</v>
      </c>
      <c r="D2491" s="379"/>
      <c r="E2491" s="380"/>
      <c r="F2491" s="380"/>
      <c r="G2491" s="380"/>
      <c r="H2491" s="380"/>
      <c r="I2491" s="381"/>
      <c r="J2491" s="317"/>
      <c r="K2491" s="320"/>
      <c r="L2491" s="317"/>
      <c r="M2491" s="317"/>
      <c r="N2491" s="317"/>
      <c r="O2491" s="317"/>
      <c r="P2491" s="321"/>
      <c r="Q2491" s="317"/>
      <c r="R2491" s="321"/>
      <c r="S2491" s="321"/>
      <c r="T2491" s="314"/>
    </row>
    <row r="2492" spans="2:24" ht="12" customHeight="1" x14ac:dyDescent="0.2">
      <c r="B2492" s="318"/>
      <c r="C2492" s="317"/>
      <c r="D2492" s="317"/>
      <c r="E2492" s="317"/>
      <c r="F2492" s="317"/>
      <c r="G2492" s="317"/>
      <c r="H2492" s="317"/>
      <c r="I2492" s="317"/>
      <c r="J2492" s="317"/>
      <c r="K2492" s="317"/>
      <c r="L2492" s="317"/>
      <c r="M2492" s="317"/>
      <c r="N2492" s="317"/>
      <c r="O2492" s="317"/>
      <c r="P2492" s="317"/>
      <c r="Q2492" s="317"/>
      <c r="R2492" s="317"/>
      <c r="S2492" s="317"/>
      <c r="T2492" s="314"/>
    </row>
    <row r="2493" spans="2:24" s="334" customFormat="1" ht="18.75" customHeight="1" x14ac:dyDescent="0.2">
      <c r="B2493" s="328"/>
      <c r="C2493" s="322" t="s">
        <v>128</v>
      </c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70"/>
      <c r="P2493" s="329" t="s">
        <v>129</v>
      </c>
      <c r="Q2493" s="330"/>
      <c r="R2493" s="331" t="s">
        <v>135</v>
      </c>
      <c r="S2493" s="332"/>
      <c r="T2493" s="333"/>
      <c r="V2493" s="315"/>
      <c r="W2493" s="315"/>
      <c r="X2493" s="315"/>
    </row>
    <row r="2494" spans="2:24" ht="6" customHeight="1" x14ac:dyDescent="0.2">
      <c r="B2494" s="318"/>
      <c r="C2494" s="317"/>
      <c r="D2494" s="317"/>
      <c r="E2494" s="317"/>
      <c r="F2494" s="317"/>
      <c r="G2494" s="317"/>
      <c r="H2494" s="317"/>
      <c r="I2494" s="317"/>
      <c r="J2494" s="317"/>
      <c r="K2494" s="317"/>
      <c r="L2494" s="317"/>
      <c r="M2494" s="317"/>
      <c r="N2494" s="317"/>
      <c r="O2494" s="317"/>
      <c r="P2494" s="317"/>
      <c r="Q2494" s="317"/>
      <c r="R2494" s="317"/>
      <c r="S2494" s="317"/>
      <c r="T2494" s="314"/>
    </row>
    <row r="2495" spans="2:24" ht="18.75" customHeight="1" x14ac:dyDescent="0.2">
      <c r="B2495" s="318"/>
      <c r="C2495" s="335" t="s">
        <v>136</v>
      </c>
      <c r="D2495" s="65"/>
      <c r="E2495" s="65"/>
      <c r="F2495" s="65"/>
      <c r="G2495" s="65"/>
      <c r="H2495" s="65"/>
      <c r="I2495" s="65"/>
      <c r="J2495" s="65"/>
      <c r="K2495" s="65"/>
      <c r="L2495" s="65"/>
      <c r="M2495" s="65"/>
      <c r="N2495" s="65"/>
      <c r="O2495" s="71"/>
      <c r="P2495" s="336">
        <f>SUM(D2495:O2495)</f>
        <v>0</v>
      </c>
      <c r="Q2495" s="317"/>
      <c r="R2495" s="388"/>
      <c r="S2495" s="389"/>
      <c r="T2495" s="314"/>
    </row>
    <row r="2496" spans="2:24" ht="18.75" customHeight="1" x14ac:dyDescent="0.2">
      <c r="B2496" s="318"/>
      <c r="C2496" s="335" t="s">
        <v>137</v>
      </c>
      <c r="D2496" s="110"/>
      <c r="E2496" s="110"/>
      <c r="F2496" s="110"/>
      <c r="G2496" s="110"/>
      <c r="H2496" s="110"/>
      <c r="I2496" s="110"/>
      <c r="J2496" s="110"/>
      <c r="K2496" s="110"/>
      <c r="L2496" s="110"/>
      <c r="M2496" s="110"/>
      <c r="N2496" s="110"/>
      <c r="O2496" s="111"/>
      <c r="P2496" s="336">
        <f>SUM(D2496:O2496)</f>
        <v>0</v>
      </c>
      <c r="Q2496" s="317"/>
      <c r="R2496" s="388"/>
      <c r="S2496" s="389"/>
      <c r="T2496" s="314"/>
    </row>
    <row r="2497" spans="2:20" ht="18.75" customHeight="1" x14ac:dyDescent="0.2">
      <c r="B2497" s="318"/>
      <c r="C2497" s="131" t="s">
        <v>138</v>
      </c>
      <c r="D2497" s="65"/>
      <c r="E2497" s="65"/>
      <c r="F2497" s="65"/>
      <c r="G2497" s="65"/>
      <c r="H2497" s="65"/>
      <c r="I2497" s="65"/>
      <c r="J2497" s="65"/>
      <c r="K2497" s="65"/>
      <c r="L2497" s="65"/>
      <c r="M2497" s="65"/>
      <c r="N2497" s="65"/>
      <c r="O2497" s="71"/>
      <c r="P2497" s="336">
        <f>SUM(D2497:O2497)</f>
        <v>0</v>
      </c>
      <c r="Q2497" s="317"/>
      <c r="R2497" s="388"/>
      <c r="S2497" s="389"/>
      <c r="T2497" s="314"/>
    </row>
    <row r="2498" spans="2:20" ht="18.75" customHeight="1" x14ac:dyDescent="0.2">
      <c r="B2498" s="318"/>
      <c r="C2498" s="92" t="s">
        <v>139</v>
      </c>
      <c r="D2498" s="65"/>
      <c r="E2498" s="65"/>
      <c r="F2498" s="65"/>
      <c r="G2498" s="65"/>
      <c r="H2498" s="65"/>
      <c r="I2498" s="65"/>
      <c r="J2498" s="65"/>
      <c r="K2498" s="65"/>
      <c r="L2498" s="65"/>
      <c r="M2498" s="65"/>
      <c r="N2498" s="65"/>
      <c r="O2498" s="71"/>
      <c r="P2498" s="336">
        <f>SUM(D2498:O2498)</f>
        <v>0</v>
      </c>
      <c r="Q2498" s="317"/>
      <c r="R2498" s="388"/>
      <c r="S2498" s="389"/>
      <c r="T2498" s="314"/>
    </row>
    <row r="2499" spans="2:20" ht="18.75" customHeight="1" x14ac:dyDescent="0.2">
      <c r="B2499" s="318"/>
      <c r="C2499" s="92" t="s">
        <v>140</v>
      </c>
      <c r="D2499" s="65"/>
      <c r="E2499" s="65"/>
      <c r="F2499" s="65"/>
      <c r="G2499" s="65"/>
      <c r="H2499" s="65"/>
      <c r="I2499" s="65"/>
      <c r="J2499" s="65"/>
      <c r="K2499" s="65"/>
      <c r="L2499" s="65"/>
      <c r="M2499" s="65"/>
      <c r="N2499" s="65"/>
      <c r="O2499" s="71"/>
      <c r="P2499" s="336">
        <f>SUM(D2499:O2499)</f>
        <v>0</v>
      </c>
      <c r="Q2499" s="317"/>
      <c r="R2499" s="388"/>
      <c r="S2499" s="389"/>
      <c r="T2499" s="314"/>
    </row>
    <row r="2500" spans="2:20" ht="18.75" customHeight="1" x14ac:dyDescent="0.2">
      <c r="B2500" s="318"/>
      <c r="C2500" s="92" t="s">
        <v>141</v>
      </c>
      <c r="D2500" s="65"/>
      <c r="E2500" s="65"/>
      <c r="F2500" s="65"/>
      <c r="G2500" s="65"/>
      <c r="H2500" s="65"/>
      <c r="I2500" s="65"/>
      <c r="J2500" s="65"/>
      <c r="K2500" s="65"/>
      <c r="L2500" s="65"/>
      <c r="M2500" s="65"/>
      <c r="N2500" s="65"/>
      <c r="O2500" s="71"/>
      <c r="P2500" s="336">
        <f>SUM(D2500:O2500)</f>
        <v>0</v>
      </c>
      <c r="Q2500" s="317"/>
      <c r="R2500" s="388"/>
      <c r="S2500" s="389"/>
      <c r="T2500" s="314"/>
    </row>
    <row r="2501" spans="2:20" ht="18.75" customHeight="1" x14ac:dyDescent="0.2">
      <c r="B2501" s="318"/>
      <c r="C2501" s="92" t="s">
        <v>142</v>
      </c>
      <c r="D2501" s="65"/>
      <c r="E2501" s="65"/>
      <c r="F2501" s="65"/>
      <c r="G2501" s="65"/>
      <c r="H2501" s="65"/>
      <c r="I2501" s="65"/>
      <c r="J2501" s="65"/>
      <c r="K2501" s="65"/>
      <c r="L2501" s="65"/>
      <c r="M2501" s="65"/>
      <c r="N2501" s="65"/>
      <c r="O2501" s="71"/>
      <c r="P2501" s="336">
        <f>SUM(D2501:O2501)</f>
        <v>0</v>
      </c>
      <c r="Q2501" s="317"/>
      <c r="R2501" s="388"/>
      <c r="S2501" s="389"/>
      <c r="T2501" s="314"/>
    </row>
    <row r="2502" spans="2:20" ht="18.75" customHeight="1" x14ac:dyDescent="0.2">
      <c r="B2502" s="318"/>
      <c r="C2502" s="92" t="s">
        <v>143</v>
      </c>
      <c r="D2502" s="65"/>
      <c r="E2502" s="65"/>
      <c r="F2502" s="65"/>
      <c r="G2502" s="65"/>
      <c r="H2502" s="65"/>
      <c r="I2502" s="65"/>
      <c r="J2502" s="65"/>
      <c r="K2502" s="65"/>
      <c r="L2502" s="65"/>
      <c r="M2502" s="65"/>
      <c r="N2502" s="65"/>
      <c r="O2502" s="71"/>
      <c r="P2502" s="336">
        <f>SUM(D2502:O2502)</f>
        <v>0</v>
      </c>
      <c r="Q2502" s="317"/>
      <c r="R2502" s="388"/>
      <c r="S2502" s="389"/>
      <c r="T2502" s="314"/>
    </row>
    <row r="2503" spans="2:20" ht="18.75" customHeight="1" x14ac:dyDescent="0.2">
      <c r="B2503" s="318"/>
      <c r="C2503" s="92" t="s">
        <v>144</v>
      </c>
      <c r="D2503" s="65"/>
      <c r="E2503" s="65"/>
      <c r="F2503" s="65"/>
      <c r="G2503" s="65"/>
      <c r="H2503" s="65"/>
      <c r="I2503" s="65"/>
      <c r="J2503" s="65"/>
      <c r="K2503" s="65"/>
      <c r="L2503" s="65"/>
      <c r="M2503" s="65"/>
      <c r="N2503" s="65"/>
      <c r="O2503" s="71"/>
      <c r="P2503" s="336">
        <f>SUM(D2503:O2503)</f>
        <v>0</v>
      </c>
      <c r="Q2503" s="317"/>
      <c r="R2503" s="388"/>
      <c r="S2503" s="389"/>
      <c r="T2503" s="314"/>
    </row>
    <row r="2504" spans="2:20" ht="18.75" customHeight="1" x14ac:dyDescent="0.2">
      <c r="B2504" s="318"/>
      <c r="C2504" s="92" t="s">
        <v>145</v>
      </c>
      <c r="D2504" s="65"/>
      <c r="E2504" s="65"/>
      <c r="F2504" s="65"/>
      <c r="G2504" s="65"/>
      <c r="H2504" s="65"/>
      <c r="I2504" s="65"/>
      <c r="J2504" s="65"/>
      <c r="K2504" s="65"/>
      <c r="L2504" s="65"/>
      <c r="M2504" s="65"/>
      <c r="N2504" s="65"/>
      <c r="O2504" s="71"/>
      <c r="P2504" s="336">
        <f>SUM(D2504:O2504)</f>
        <v>0</v>
      </c>
      <c r="Q2504" s="317"/>
      <c r="R2504" s="388"/>
      <c r="S2504" s="389"/>
      <c r="T2504" s="314"/>
    </row>
    <row r="2505" spans="2:20" ht="18.75" customHeight="1" x14ac:dyDescent="0.2">
      <c r="B2505" s="318"/>
      <c r="C2505" s="322" t="s">
        <v>146</v>
      </c>
      <c r="D2505" s="337">
        <f t="shared" ref="D2505:O2505" si="198">SUBTOTAL(9,D2495:D2504)</f>
        <v>0</v>
      </c>
      <c r="E2505" s="337">
        <f t="shared" si="198"/>
        <v>0</v>
      </c>
      <c r="F2505" s="337">
        <f t="shared" si="198"/>
        <v>0</v>
      </c>
      <c r="G2505" s="337">
        <f t="shared" si="198"/>
        <v>0</v>
      </c>
      <c r="H2505" s="337">
        <f t="shared" si="198"/>
        <v>0</v>
      </c>
      <c r="I2505" s="337">
        <f t="shared" si="198"/>
        <v>0</v>
      </c>
      <c r="J2505" s="337">
        <f t="shared" si="198"/>
        <v>0</v>
      </c>
      <c r="K2505" s="337">
        <f t="shared" si="198"/>
        <v>0</v>
      </c>
      <c r="L2505" s="337">
        <f t="shared" si="198"/>
        <v>0</v>
      </c>
      <c r="M2505" s="337">
        <f t="shared" si="198"/>
        <v>0</v>
      </c>
      <c r="N2505" s="337">
        <f t="shared" si="198"/>
        <v>0</v>
      </c>
      <c r="O2505" s="338">
        <f t="shared" si="198"/>
        <v>0</v>
      </c>
      <c r="P2505" s="336">
        <f>SUM(D2505:O2505)</f>
        <v>0</v>
      </c>
      <c r="Q2505" s="317"/>
      <c r="R2505" s="388"/>
      <c r="S2505" s="389"/>
      <c r="T2505" s="314"/>
    </row>
    <row r="2506" spans="2:20" ht="18.75" customHeight="1" x14ac:dyDescent="0.2">
      <c r="B2506" s="318"/>
      <c r="C2506" s="339" t="s">
        <v>147</v>
      </c>
      <c r="D2506" s="66"/>
      <c r="E2506" s="66"/>
      <c r="F2506" s="66"/>
      <c r="G2506" s="66"/>
      <c r="H2506" s="66"/>
      <c r="I2506" s="66"/>
      <c r="J2506" s="66"/>
      <c r="K2506" s="66"/>
      <c r="L2506" s="66"/>
      <c r="M2506" s="66"/>
      <c r="N2506" s="66"/>
      <c r="O2506" s="72"/>
      <c r="P2506" s="336">
        <f>SUM(D2506:O2506)</f>
        <v>0</v>
      </c>
      <c r="Q2506" s="317"/>
      <c r="R2506" s="388"/>
      <c r="S2506" s="389"/>
      <c r="T2506" s="314"/>
    </row>
    <row r="2507" spans="2:20" ht="18.75" customHeight="1" x14ac:dyDescent="0.2">
      <c r="B2507" s="318"/>
      <c r="C2507" s="339" t="s">
        <v>148</v>
      </c>
      <c r="D2507" s="66"/>
      <c r="E2507" s="66"/>
      <c r="F2507" s="66"/>
      <c r="G2507" s="66"/>
      <c r="H2507" s="66"/>
      <c r="I2507" s="66"/>
      <c r="J2507" s="66"/>
      <c r="K2507" s="66"/>
      <c r="L2507" s="66"/>
      <c r="M2507" s="66"/>
      <c r="N2507" s="66"/>
      <c r="O2507" s="72"/>
      <c r="P2507" s="336">
        <f>SUM(D2507:O2507)</f>
        <v>0</v>
      </c>
      <c r="Q2507" s="317"/>
      <c r="R2507" s="388"/>
      <c r="S2507" s="389"/>
      <c r="T2507" s="314"/>
    </row>
    <row r="2508" spans="2:20" ht="18.75" customHeight="1" x14ac:dyDescent="0.2">
      <c r="B2508" s="318"/>
      <c r="C2508" s="322" t="s">
        <v>149</v>
      </c>
      <c r="D2508" s="337">
        <f t="shared" ref="D2508:O2508" si="199">SUBTOTAL(9,D2506:D2507)</f>
        <v>0</v>
      </c>
      <c r="E2508" s="337">
        <f t="shared" si="199"/>
        <v>0</v>
      </c>
      <c r="F2508" s="337">
        <f t="shared" si="199"/>
        <v>0</v>
      </c>
      <c r="G2508" s="337">
        <f t="shared" si="199"/>
        <v>0</v>
      </c>
      <c r="H2508" s="337">
        <f t="shared" si="199"/>
        <v>0</v>
      </c>
      <c r="I2508" s="337">
        <f t="shared" si="199"/>
        <v>0</v>
      </c>
      <c r="J2508" s="337">
        <f t="shared" si="199"/>
        <v>0</v>
      </c>
      <c r="K2508" s="337">
        <f t="shared" si="199"/>
        <v>0</v>
      </c>
      <c r="L2508" s="337">
        <f t="shared" si="199"/>
        <v>0</v>
      </c>
      <c r="M2508" s="337">
        <f t="shared" si="199"/>
        <v>0</v>
      </c>
      <c r="N2508" s="337">
        <f t="shared" si="199"/>
        <v>0</v>
      </c>
      <c r="O2508" s="338">
        <f t="shared" si="199"/>
        <v>0</v>
      </c>
      <c r="P2508" s="336">
        <f>SUM(D2508:O2508)</f>
        <v>0</v>
      </c>
      <c r="Q2508" s="317"/>
      <c r="R2508" s="388"/>
      <c r="S2508" s="389"/>
      <c r="T2508" s="314"/>
    </row>
    <row r="2509" spans="2:20" ht="18.75" customHeight="1" x14ac:dyDescent="0.2">
      <c r="B2509" s="318"/>
      <c r="C2509" s="339" t="s">
        <v>150</v>
      </c>
      <c r="D2509" s="66"/>
      <c r="E2509" s="66"/>
      <c r="F2509" s="66"/>
      <c r="G2509" s="66"/>
      <c r="H2509" s="66"/>
      <c r="I2509" s="66"/>
      <c r="J2509" s="66"/>
      <c r="K2509" s="66"/>
      <c r="L2509" s="66"/>
      <c r="M2509" s="66"/>
      <c r="N2509" s="66"/>
      <c r="O2509" s="72"/>
      <c r="P2509" s="336">
        <f>SUM(D2509:O2509)</f>
        <v>0</v>
      </c>
      <c r="Q2509" s="317"/>
      <c r="R2509" s="388"/>
      <c r="S2509" s="389"/>
      <c r="T2509" s="314"/>
    </row>
    <row r="2510" spans="2:20" ht="18.75" customHeight="1" x14ac:dyDescent="0.2">
      <c r="B2510" s="318"/>
      <c r="C2510" s="339" t="s">
        <v>151</v>
      </c>
      <c r="D2510" s="66"/>
      <c r="E2510" s="66"/>
      <c r="F2510" s="66"/>
      <c r="G2510" s="66"/>
      <c r="H2510" s="66"/>
      <c r="I2510" s="66"/>
      <c r="J2510" s="66"/>
      <c r="K2510" s="66"/>
      <c r="L2510" s="66"/>
      <c r="M2510" s="66"/>
      <c r="N2510" s="66"/>
      <c r="O2510" s="72"/>
      <c r="P2510" s="336">
        <f>SUM(D2510:O2510)</f>
        <v>0</v>
      </c>
      <c r="Q2510" s="317"/>
      <c r="R2510" s="388"/>
      <c r="S2510" s="389"/>
      <c r="T2510" s="314"/>
    </row>
    <row r="2511" spans="2:20" ht="18.75" customHeight="1" x14ac:dyDescent="0.2">
      <c r="B2511" s="318"/>
      <c r="C2511" s="339" t="s">
        <v>152</v>
      </c>
      <c r="D2511" s="66"/>
      <c r="E2511" s="66"/>
      <c r="F2511" s="66"/>
      <c r="G2511" s="66"/>
      <c r="H2511" s="66"/>
      <c r="I2511" s="66"/>
      <c r="J2511" s="66"/>
      <c r="K2511" s="66"/>
      <c r="L2511" s="66"/>
      <c r="M2511" s="66"/>
      <c r="N2511" s="66"/>
      <c r="O2511" s="72"/>
      <c r="P2511" s="336">
        <f>SUM(D2511:O2511)</f>
        <v>0</v>
      </c>
      <c r="Q2511" s="317"/>
      <c r="R2511" s="388"/>
      <c r="S2511" s="389"/>
      <c r="T2511" s="314"/>
    </row>
    <row r="2512" spans="2:20" ht="18.75" customHeight="1" x14ac:dyDescent="0.2">
      <c r="B2512" s="318"/>
      <c r="C2512" s="339" t="s">
        <v>153</v>
      </c>
      <c r="D2512" s="66"/>
      <c r="E2512" s="66"/>
      <c r="F2512" s="66"/>
      <c r="G2512" s="66"/>
      <c r="H2512" s="66"/>
      <c r="I2512" s="66"/>
      <c r="J2512" s="66"/>
      <c r="K2512" s="66"/>
      <c r="L2512" s="66"/>
      <c r="M2512" s="66"/>
      <c r="N2512" s="66"/>
      <c r="O2512" s="72"/>
      <c r="P2512" s="336">
        <f>SUM(D2512:O2512)</f>
        <v>0</v>
      </c>
      <c r="Q2512" s="317"/>
      <c r="R2512" s="388"/>
      <c r="S2512" s="389"/>
      <c r="T2512" s="314"/>
    </row>
    <row r="2513" spans="2:20" ht="18.75" customHeight="1" x14ac:dyDescent="0.2">
      <c r="B2513" s="318"/>
      <c r="C2513" s="335" t="s">
        <v>154</v>
      </c>
      <c r="D2513" s="65"/>
      <c r="E2513" s="65"/>
      <c r="F2513" s="65"/>
      <c r="G2513" s="65"/>
      <c r="H2513" s="65"/>
      <c r="I2513" s="65"/>
      <c r="J2513" s="65"/>
      <c r="K2513" s="65"/>
      <c r="L2513" s="65"/>
      <c r="M2513" s="65"/>
      <c r="N2513" s="65"/>
      <c r="O2513" s="71"/>
      <c r="P2513" s="336">
        <f>SUM(D2513:O2513)</f>
        <v>0</v>
      </c>
      <c r="Q2513" s="317"/>
      <c r="R2513" s="388"/>
      <c r="S2513" s="389"/>
      <c r="T2513" s="314"/>
    </row>
    <row r="2514" spans="2:20" ht="18.75" customHeight="1" x14ac:dyDescent="0.2">
      <c r="B2514" s="318"/>
      <c r="C2514" s="97" t="s">
        <v>155</v>
      </c>
      <c r="D2514" s="65"/>
      <c r="E2514" s="65"/>
      <c r="F2514" s="65"/>
      <c r="G2514" s="65"/>
      <c r="H2514" s="65"/>
      <c r="I2514" s="65"/>
      <c r="J2514" s="65"/>
      <c r="K2514" s="65"/>
      <c r="L2514" s="65"/>
      <c r="M2514" s="65"/>
      <c r="N2514" s="65"/>
      <c r="O2514" s="71"/>
      <c r="P2514" s="336">
        <f>SUM(D2514:O2514)</f>
        <v>0</v>
      </c>
      <c r="Q2514" s="317"/>
      <c r="R2514" s="388"/>
      <c r="S2514" s="389"/>
      <c r="T2514" s="314"/>
    </row>
    <row r="2515" spans="2:20" ht="18.75" customHeight="1" x14ac:dyDescent="0.2">
      <c r="B2515" s="318"/>
      <c r="C2515" s="98" t="s">
        <v>156</v>
      </c>
      <c r="D2515" s="68"/>
      <c r="E2515" s="68"/>
      <c r="F2515" s="68"/>
      <c r="G2515" s="68"/>
      <c r="H2515" s="68"/>
      <c r="I2515" s="68"/>
      <c r="J2515" s="68"/>
      <c r="K2515" s="68"/>
      <c r="L2515" s="68"/>
      <c r="M2515" s="68"/>
      <c r="N2515" s="68"/>
      <c r="O2515" s="73"/>
      <c r="P2515" s="340">
        <f>SUM(D2515:O2515)</f>
        <v>0</v>
      </c>
      <c r="Q2515" s="317"/>
      <c r="R2515" s="388"/>
      <c r="S2515" s="389"/>
      <c r="T2515" s="314"/>
    </row>
    <row r="2516" spans="2:20" ht="18.75" customHeight="1" x14ac:dyDescent="0.2">
      <c r="B2516" s="318"/>
      <c r="C2516" s="341" t="s">
        <v>157</v>
      </c>
      <c r="D2516" s="342">
        <f t="shared" ref="D2516:O2516" si="200">SUBTOTAL(9,D2495:D2515)</f>
        <v>0</v>
      </c>
      <c r="E2516" s="342">
        <f t="shared" si="200"/>
        <v>0</v>
      </c>
      <c r="F2516" s="342">
        <f t="shared" si="200"/>
        <v>0</v>
      </c>
      <c r="G2516" s="342">
        <f t="shared" si="200"/>
        <v>0</v>
      </c>
      <c r="H2516" s="342">
        <f t="shared" si="200"/>
        <v>0</v>
      </c>
      <c r="I2516" s="342">
        <f t="shared" si="200"/>
        <v>0</v>
      </c>
      <c r="J2516" s="342">
        <f t="shared" si="200"/>
        <v>0</v>
      </c>
      <c r="K2516" s="342">
        <f t="shared" si="200"/>
        <v>0</v>
      </c>
      <c r="L2516" s="342">
        <f t="shared" si="200"/>
        <v>0</v>
      </c>
      <c r="M2516" s="342">
        <f t="shared" si="200"/>
        <v>0</v>
      </c>
      <c r="N2516" s="342">
        <f t="shared" si="200"/>
        <v>0</v>
      </c>
      <c r="O2516" s="343">
        <f t="shared" si="200"/>
        <v>0</v>
      </c>
      <c r="P2516" s="344">
        <f>SUM(D2516:O2516)</f>
        <v>0</v>
      </c>
      <c r="Q2516" s="317"/>
      <c r="R2516" s="150"/>
      <c r="S2516" s="151"/>
      <c r="T2516" s="314"/>
    </row>
    <row r="2517" spans="2:20" ht="6" customHeight="1" x14ac:dyDescent="0.2">
      <c r="B2517" s="318"/>
      <c r="C2517" s="317"/>
      <c r="D2517" s="317"/>
      <c r="E2517" s="317"/>
      <c r="F2517" s="317"/>
      <c r="G2517" s="317"/>
      <c r="H2517" s="317"/>
      <c r="I2517" s="317"/>
      <c r="J2517" s="317"/>
      <c r="K2517" s="317"/>
      <c r="L2517" s="317"/>
      <c r="M2517" s="317"/>
      <c r="N2517" s="317"/>
      <c r="O2517" s="317"/>
      <c r="P2517" s="317"/>
      <c r="Q2517" s="317"/>
      <c r="R2517" s="345"/>
      <c r="S2517" s="345"/>
      <c r="T2517" s="314"/>
    </row>
    <row r="2518" spans="2:20" ht="18.75" customHeight="1" x14ac:dyDescent="0.2">
      <c r="B2518" s="346"/>
      <c r="C2518" s="335" t="s">
        <v>158</v>
      </c>
      <c r="D2518" s="67"/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74"/>
      <c r="P2518" s="347">
        <f>SUM(D2518:O2518)</f>
        <v>0</v>
      </c>
      <c r="Q2518" s="317"/>
      <c r="R2518" s="388"/>
      <c r="S2518" s="389"/>
      <c r="T2518" s="314"/>
    </row>
    <row r="2519" spans="2:20" ht="18.75" customHeight="1" x14ac:dyDescent="0.2">
      <c r="B2519" s="346"/>
      <c r="C2519" s="335" t="s">
        <v>159</v>
      </c>
      <c r="D2519" s="67"/>
      <c r="E2519" s="67"/>
      <c r="F2519" s="67"/>
      <c r="G2519" s="67"/>
      <c r="H2519" s="67"/>
      <c r="I2519" s="67"/>
      <c r="J2519" s="67"/>
      <c r="K2519" s="67"/>
      <c r="L2519" s="67"/>
      <c r="M2519" s="67"/>
      <c r="N2519" s="69"/>
      <c r="O2519" s="75"/>
      <c r="P2519" s="348">
        <f>SUM(D2519:O2519)</f>
        <v>0</v>
      </c>
      <c r="Q2519" s="317"/>
      <c r="R2519" s="388"/>
      <c r="S2519" s="389"/>
      <c r="T2519" s="314"/>
    </row>
    <row r="2520" spans="2:20" s="334" customFormat="1" ht="18.75" customHeight="1" x14ac:dyDescent="0.2">
      <c r="B2520" s="328"/>
      <c r="C2520" s="317"/>
      <c r="D2520" s="317"/>
      <c r="E2520" s="317"/>
      <c r="F2520" s="317"/>
      <c r="G2520" s="317"/>
      <c r="H2520" s="317"/>
      <c r="I2520" s="317"/>
      <c r="J2520" s="317"/>
      <c r="K2520" s="317"/>
      <c r="L2520" s="317"/>
      <c r="M2520" s="317"/>
      <c r="N2520" s="349" t="s">
        <v>160</v>
      </c>
      <c r="O2520" s="349"/>
      <c r="P2520" s="350">
        <f>ROUND(IF(P2518*P2519=0,0,P2516/P2518*P2519),2)</f>
        <v>0</v>
      </c>
      <c r="Q2520" s="330"/>
      <c r="R2520" s="388"/>
      <c r="S2520" s="389"/>
      <c r="T2520" s="333"/>
    </row>
    <row r="2521" spans="2:20" ht="30" customHeight="1" x14ac:dyDescent="0.2">
      <c r="B2521" s="314"/>
      <c r="C2521" s="317"/>
      <c r="D2521" s="317"/>
      <c r="E2521" s="317"/>
      <c r="F2521" s="317"/>
      <c r="G2521" s="317"/>
      <c r="H2521" s="317"/>
      <c r="I2521" s="317"/>
      <c r="J2521" s="317"/>
      <c r="K2521" s="317"/>
      <c r="L2521" s="317"/>
      <c r="M2521" s="317"/>
      <c r="N2521" s="317"/>
      <c r="O2521" s="317"/>
      <c r="P2521" s="317"/>
      <c r="Q2521" s="317"/>
      <c r="R2521" s="317"/>
      <c r="S2521" s="317"/>
      <c r="T2521" s="314"/>
    </row>
    <row r="2522" spans="2:20" ht="18.75" customHeight="1" x14ac:dyDescent="0.2">
      <c r="B2522" s="318"/>
      <c r="C2522" s="319" t="s">
        <v>124</v>
      </c>
      <c r="D2522" s="382"/>
      <c r="E2522" s="383"/>
      <c r="F2522" s="383"/>
      <c r="G2522" s="383"/>
      <c r="H2522" s="383"/>
      <c r="I2522" s="384"/>
      <c r="J2522" s="317"/>
      <c r="K2522" s="317"/>
      <c r="L2522" s="320"/>
      <c r="M2522" s="317"/>
      <c r="N2522" s="317"/>
      <c r="O2522" s="317"/>
      <c r="P2522" s="321"/>
      <c r="Q2522" s="317"/>
      <c r="R2522" s="321"/>
      <c r="S2522" s="321"/>
      <c r="T2522" s="314"/>
    </row>
    <row r="2523" spans="2:20" ht="18.75" customHeight="1" x14ac:dyDescent="0.2">
      <c r="B2523" s="318"/>
      <c r="C2523" s="322" t="s">
        <v>125</v>
      </c>
      <c r="D2523" s="382"/>
      <c r="E2523" s="383"/>
      <c r="F2523" s="383"/>
      <c r="G2523" s="383"/>
      <c r="H2523" s="383"/>
      <c r="I2523" s="384"/>
      <c r="J2523" s="317"/>
      <c r="K2523" s="320"/>
      <c r="L2523" s="317"/>
      <c r="M2523" s="317"/>
      <c r="N2523" s="317"/>
      <c r="O2523" s="317"/>
      <c r="P2523" s="321"/>
      <c r="Q2523" s="317"/>
      <c r="R2523" s="321"/>
      <c r="S2523" s="321"/>
      <c r="T2523" s="314"/>
    </row>
    <row r="2524" spans="2:20" ht="18.75" customHeight="1" x14ac:dyDescent="0.2">
      <c r="B2524" s="318"/>
      <c r="C2524" s="322" t="s">
        <v>7</v>
      </c>
      <c r="D2524" s="382"/>
      <c r="E2524" s="383"/>
      <c r="F2524" s="383"/>
      <c r="G2524" s="383"/>
      <c r="H2524" s="383"/>
      <c r="I2524" s="384"/>
      <c r="J2524" s="317"/>
      <c r="K2524" s="317"/>
      <c r="L2524" s="320"/>
      <c r="M2524" s="317"/>
      <c r="N2524" s="317"/>
      <c r="O2524" s="317"/>
      <c r="P2524" s="321"/>
      <c r="Q2524" s="317"/>
      <c r="R2524" s="323" t="s">
        <v>126</v>
      </c>
      <c r="S2524" s="324"/>
      <c r="T2524" s="314"/>
    </row>
    <row r="2525" spans="2:20" ht="18.75" customHeight="1" x14ac:dyDescent="0.2">
      <c r="B2525" s="318"/>
      <c r="C2525" s="322" t="s">
        <v>127</v>
      </c>
      <c r="D2525" s="382"/>
      <c r="E2525" s="383"/>
      <c r="F2525" s="383"/>
      <c r="G2525" s="383"/>
      <c r="H2525" s="383"/>
      <c r="I2525" s="384"/>
      <c r="J2525" s="317"/>
      <c r="K2525" s="317"/>
      <c r="L2525" s="320"/>
      <c r="M2525" s="317"/>
      <c r="N2525" s="317"/>
      <c r="O2525" s="317"/>
      <c r="P2525" s="321"/>
      <c r="Q2525" s="317"/>
      <c r="R2525" s="325" t="s">
        <v>130</v>
      </c>
      <c r="S2525" s="63"/>
      <c r="T2525" s="314"/>
    </row>
    <row r="2526" spans="2:20" ht="18.75" customHeight="1" x14ac:dyDescent="0.2">
      <c r="B2526" s="318"/>
      <c r="C2526" s="322" t="s">
        <v>131</v>
      </c>
      <c r="D2526" s="382"/>
      <c r="E2526" s="383"/>
      <c r="F2526" s="383"/>
      <c r="G2526" s="383"/>
      <c r="H2526" s="383"/>
      <c r="I2526" s="384"/>
      <c r="J2526" s="317"/>
      <c r="K2526" s="317"/>
      <c r="L2526" s="320"/>
      <c r="M2526" s="317"/>
      <c r="N2526" s="317"/>
      <c r="O2526" s="317"/>
      <c r="P2526" s="321"/>
      <c r="Q2526" s="317"/>
      <c r="R2526" s="325" t="s">
        <v>132</v>
      </c>
      <c r="S2526" s="63"/>
      <c r="T2526" s="314"/>
    </row>
    <row r="2527" spans="2:20" ht="18.75" customHeight="1" x14ac:dyDescent="0.2">
      <c r="B2527" s="318"/>
      <c r="C2527" s="322" t="s">
        <v>122</v>
      </c>
      <c r="D2527" s="385"/>
      <c r="E2527" s="386"/>
      <c r="F2527" s="386"/>
      <c r="G2527" s="386"/>
      <c r="H2527" s="386"/>
      <c r="I2527" s="387"/>
      <c r="J2527" s="317"/>
      <c r="K2527" s="320"/>
      <c r="L2527" s="317"/>
      <c r="M2527" s="317"/>
      <c r="N2527" s="317"/>
      <c r="O2527" s="317"/>
      <c r="P2527" s="321"/>
      <c r="Q2527" s="317"/>
      <c r="R2527" s="326" t="s">
        <v>133</v>
      </c>
      <c r="S2527" s="63"/>
      <c r="T2527" s="314"/>
    </row>
    <row r="2528" spans="2:20" ht="18.75" customHeight="1" x14ac:dyDescent="0.2">
      <c r="B2528" s="327"/>
      <c r="C2528" s="322" t="s">
        <v>134</v>
      </c>
      <c r="D2528" s="379"/>
      <c r="E2528" s="380"/>
      <c r="F2528" s="380"/>
      <c r="G2528" s="380"/>
      <c r="H2528" s="380"/>
      <c r="I2528" s="381"/>
      <c r="J2528" s="317"/>
      <c r="K2528" s="320"/>
      <c r="L2528" s="317"/>
      <c r="M2528" s="317"/>
      <c r="N2528" s="317"/>
      <c r="O2528" s="317"/>
      <c r="P2528" s="321"/>
      <c r="Q2528" s="317"/>
      <c r="R2528" s="321"/>
      <c r="S2528" s="321"/>
      <c r="T2528" s="314"/>
    </row>
    <row r="2529" spans="2:24" ht="12" customHeight="1" x14ac:dyDescent="0.2">
      <c r="B2529" s="318"/>
      <c r="C2529" s="317"/>
      <c r="D2529" s="317"/>
      <c r="E2529" s="317"/>
      <c r="F2529" s="317"/>
      <c r="G2529" s="317"/>
      <c r="H2529" s="317"/>
      <c r="I2529" s="317"/>
      <c r="J2529" s="317"/>
      <c r="K2529" s="317"/>
      <c r="L2529" s="317"/>
      <c r="M2529" s="317"/>
      <c r="N2529" s="317"/>
      <c r="O2529" s="317"/>
      <c r="P2529" s="317"/>
      <c r="Q2529" s="317"/>
      <c r="R2529" s="317"/>
      <c r="S2529" s="317"/>
      <c r="T2529" s="314"/>
    </row>
    <row r="2530" spans="2:24" s="334" customFormat="1" ht="18.75" customHeight="1" x14ac:dyDescent="0.2">
      <c r="B2530" s="328"/>
      <c r="C2530" s="322" t="s">
        <v>128</v>
      </c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70"/>
      <c r="P2530" s="329" t="s">
        <v>129</v>
      </c>
      <c r="Q2530" s="330"/>
      <c r="R2530" s="331" t="s">
        <v>135</v>
      </c>
      <c r="S2530" s="332"/>
      <c r="T2530" s="333"/>
      <c r="V2530" s="315"/>
      <c r="W2530" s="315"/>
      <c r="X2530" s="315"/>
    </row>
    <row r="2531" spans="2:24" ht="6" customHeight="1" x14ac:dyDescent="0.2">
      <c r="B2531" s="318"/>
      <c r="C2531" s="317"/>
      <c r="D2531" s="317"/>
      <c r="E2531" s="317"/>
      <c r="F2531" s="317"/>
      <c r="G2531" s="317"/>
      <c r="H2531" s="317"/>
      <c r="I2531" s="317"/>
      <c r="J2531" s="317"/>
      <c r="K2531" s="317"/>
      <c r="L2531" s="317"/>
      <c r="M2531" s="317"/>
      <c r="N2531" s="317"/>
      <c r="O2531" s="317"/>
      <c r="P2531" s="317"/>
      <c r="Q2531" s="317"/>
      <c r="R2531" s="317"/>
      <c r="S2531" s="317"/>
      <c r="T2531" s="314"/>
    </row>
    <row r="2532" spans="2:24" ht="18.75" customHeight="1" x14ac:dyDescent="0.2">
      <c r="B2532" s="318"/>
      <c r="C2532" s="335" t="s">
        <v>136</v>
      </c>
      <c r="D2532" s="65"/>
      <c r="E2532" s="65"/>
      <c r="F2532" s="65"/>
      <c r="G2532" s="65"/>
      <c r="H2532" s="65"/>
      <c r="I2532" s="65"/>
      <c r="J2532" s="65"/>
      <c r="K2532" s="65"/>
      <c r="L2532" s="65"/>
      <c r="M2532" s="65"/>
      <c r="N2532" s="65"/>
      <c r="O2532" s="71"/>
      <c r="P2532" s="336">
        <f>SUM(D2532:O2532)</f>
        <v>0</v>
      </c>
      <c r="Q2532" s="317"/>
      <c r="R2532" s="388"/>
      <c r="S2532" s="389"/>
      <c r="T2532" s="314"/>
    </row>
    <row r="2533" spans="2:24" ht="18.75" customHeight="1" x14ac:dyDescent="0.2">
      <c r="B2533" s="318"/>
      <c r="C2533" s="335" t="s">
        <v>137</v>
      </c>
      <c r="D2533" s="110"/>
      <c r="E2533" s="110"/>
      <c r="F2533" s="110"/>
      <c r="G2533" s="110"/>
      <c r="H2533" s="110"/>
      <c r="I2533" s="110"/>
      <c r="J2533" s="110"/>
      <c r="K2533" s="110"/>
      <c r="L2533" s="110"/>
      <c r="M2533" s="110"/>
      <c r="N2533" s="110"/>
      <c r="O2533" s="111"/>
      <c r="P2533" s="336">
        <f>SUM(D2533:O2533)</f>
        <v>0</v>
      </c>
      <c r="Q2533" s="317"/>
      <c r="R2533" s="388"/>
      <c r="S2533" s="389"/>
      <c r="T2533" s="314"/>
    </row>
    <row r="2534" spans="2:24" ht="18.75" customHeight="1" x14ac:dyDescent="0.2">
      <c r="B2534" s="318"/>
      <c r="C2534" s="131" t="s">
        <v>138</v>
      </c>
      <c r="D2534" s="65"/>
      <c r="E2534" s="65"/>
      <c r="F2534" s="65"/>
      <c r="G2534" s="65"/>
      <c r="H2534" s="65"/>
      <c r="I2534" s="65"/>
      <c r="J2534" s="65"/>
      <c r="K2534" s="65"/>
      <c r="L2534" s="65"/>
      <c r="M2534" s="65"/>
      <c r="N2534" s="65"/>
      <c r="O2534" s="71"/>
      <c r="P2534" s="336">
        <f>SUM(D2534:O2534)</f>
        <v>0</v>
      </c>
      <c r="Q2534" s="317"/>
      <c r="R2534" s="388"/>
      <c r="S2534" s="389"/>
      <c r="T2534" s="314"/>
    </row>
    <row r="2535" spans="2:24" ht="18.75" customHeight="1" x14ac:dyDescent="0.2">
      <c r="B2535" s="318"/>
      <c r="C2535" s="92" t="s">
        <v>139</v>
      </c>
      <c r="D2535" s="65"/>
      <c r="E2535" s="65"/>
      <c r="F2535" s="65"/>
      <c r="G2535" s="65"/>
      <c r="H2535" s="65"/>
      <c r="I2535" s="65"/>
      <c r="J2535" s="65"/>
      <c r="K2535" s="65"/>
      <c r="L2535" s="65"/>
      <c r="M2535" s="65"/>
      <c r="N2535" s="65"/>
      <c r="O2535" s="71"/>
      <c r="P2535" s="336">
        <f>SUM(D2535:O2535)</f>
        <v>0</v>
      </c>
      <c r="Q2535" s="317"/>
      <c r="R2535" s="388"/>
      <c r="S2535" s="389"/>
      <c r="T2535" s="314"/>
    </row>
    <row r="2536" spans="2:24" ht="18.75" customHeight="1" x14ac:dyDescent="0.2">
      <c r="B2536" s="318"/>
      <c r="C2536" s="92" t="s">
        <v>140</v>
      </c>
      <c r="D2536" s="65"/>
      <c r="E2536" s="65"/>
      <c r="F2536" s="65"/>
      <c r="G2536" s="65"/>
      <c r="H2536" s="65"/>
      <c r="I2536" s="65"/>
      <c r="J2536" s="65"/>
      <c r="K2536" s="65"/>
      <c r="L2536" s="65"/>
      <c r="M2536" s="65"/>
      <c r="N2536" s="65"/>
      <c r="O2536" s="71"/>
      <c r="P2536" s="336">
        <f>SUM(D2536:O2536)</f>
        <v>0</v>
      </c>
      <c r="Q2536" s="317"/>
      <c r="R2536" s="388"/>
      <c r="S2536" s="389"/>
      <c r="T2536" s="314"/>
    </row>
    <row r="2537" spans="2:24" ht="18.75" customHeight="1" x14ac:dyDescent="0.2">
      <c r="B2537" s="318"/>
      <c r="C2537" s="92" t="s">
        <v>141</v>
      </c>
      <c r="D2537" s="65"/>
      <c r="E2537" s="65"/>
      <c r="F2537" s="65"/>
      <c r="G2537" s="65"/>
      <c r="H2537" s="65"/>
      <c r="I2537" s="65"/>
      <c r="J2537" s="65"/>
      <c r="K2537" s="65"/>
      <c r="L2537" s="65"/>
      <c r="M2537" s="65"/>
      <c r="N2537" s="65"/>
      <c r="O2537" s="71"/>
      <c r="P2537" s="336">
        <f>SUM(D2537:O2537)</f>
        <v>0</v>
      </c>
      <c r="Q2537" s="317"/>
      <c r="R2537" s="388"/>
      <c r="S2537" s="389"/>
      <c r="T2537" s="314"/>
    </row>
    <row r="2538" spans="2:24" ht="18.75" customHeight="1" x14ac:dyDescent="0.2">
      <c r="B2538" s="318"/>
      <c r="C2538" s="92" t="s">
        <v>142</v>
      </c>
      <c r="D2538" s="65"/>
      <c r="E2538" s="65"/>
      <c r="F2538" s="65"/>
      <c r="G2538" s="65"/>
      <c r="H2538" s="65"/>
      <c r="I2538" s="65"/>
      <c r="J2538" s="65"/>
      <c r="K2538" s="65"/>
      <c r="L2538" s="65"/>
      <c r="M2538" s="65"/>
      <c r="N2538" s="65"/>
      <c r="O2538" s="71"/>
      <c r="P2538" s="336">
        <f>SUM(D2538:O2538)</f>
        <v>0</v>
      </c>
      <c r="Q2538" s="317"/>
      <c r="R2538" s="388"/>
      <c r="S2538" s="389"/>
      <c r="T2538" s="314"/>
    </row>
    <row r="2539" spans="2:24" ht="18.75" customHeight="1" x14ac:dyDescent="0.2">
      <c r="B2539" s="318"/>
      <c r="C2539" s="92" t="s">
        <v>143</v>
      </c>
      <c r="D2539" s="65"/>
      <c r="E2539" s="65"/>
      <c r="F2539" s="65"/>
      <c r="G2539" s="65"/>
      <c r="H2539" s="65"/>
      <c r="I2539" s="65"/>
      <c r="J2539" s="65"/>
      <c r="K2539" s="65"/>
      <c r="L2539" s="65"/>
      <c r="M2539" s="65"/>
      <c r="N2539" s="65"/>
      <c r="O2539" s="71"/>
      <c r="P2539" s="336">
        <f>SUM(D2539:O2539)</f>
        <v>0</v>
      </c>
      <c r="Q2539" s="317"/>
      <c r="R2539" s="388"/>
      <c r="S2539" s="389"/>
      <c r="T2539" s="314"/>
    </row>
    <row r="2540" spans="2:24" ht="18.75" customHeight="1" x14ac:dyDescent="0.2">
      <c r="B2540" s="318"/>
      <c r="C2540" s="92" t="s">
        <v>144</v>
      </c>
      <c r="D2540" s="65"/>
      <c r="E2540" s="65"/>
      <c r="F2540" s="65"/>
      <c r="G2540" s="65"/>
      <c r="H2540" s="65"/>
      <c r="I2540" s="65"/>
      <c r="J2540" s="65"/>
      <c r="K2540" s="65"/>
      <c r="L2540" s="65"/>
      <c r="M2540" s="65"/>
      <c r="N2540" s="65"/>
      <c r="O2540" s="71"/>
      <c r="P2540" s="336">
        <f>SUM(D2540:O2540)</f>
        <v>0</v>
      </c>
      <c r="Q2540" s="317"/>
      <c r="R2540" s="388"/>
      <c r="S2540" s="389"/>
      <c r="T2540" s="314"/>
    </row>
    <row r="2541" spans="2:24" ht="18.75" customHeight="1" x14ac:dyDescent="0.2">
      <c r="B2541" s="318"/>
      <c r="C2541" s="92" t="s">
        <v>145</v>
      </c>
      <c r="D2541" s="65"/>
      <c r="E2541" s="65"/>
      <c r="F2541" s="65"/>
      <c r="G2541" s="65"/>
      <c r="H2541" s="65"/>
      <c r="I2541" s="65"/>
      <c r="J2541" s="65"/>
      <c r="K2541" s="65"/>
      <c r="L2541" s="65"/>
      <c r="M2541" s="65"/>
      <c r="N2541" s="65"/>
      <c r="O2541" s="71"/>
      <c r="P2541" s="336">
        <f>SUM(D2541:O2541)</f>
        <v>0</v>
      </c>
      <c r="Q2541" s="317"/>
      <c r="R2541" s="388"/>
      <c r="S2541" s="389"/>
      <c r="T2541" s="314"/>
    </row>
    <row r="2542" spans="2:24" ht="18.75" customHeight="1" x14ac:dyDescent="0.2">
      <c r="B2542" s="318"/>
      <c r="C2542" s="322" t="s">
        <v>146</v>
      </c>
      <c r="D2542" s="337">
        <f t="shared" ref="D2542:O2542" si="201">SUBTOTAL(9,D2532:D2541)</f>
        <v>0</v>
      </c>
      <c r="E2542" s="337">
        <f t="shared" si="201"/>
        <v>0</v>
      </c>
      <c r="F2542" s="337">
        <f t="shared" si="201"/>
        <v>0</v>
      </c>
      <c r="G2542" s="337">
        <f t="shared" si="201"/>
        <v>0</v>
      </c>
      <c r="H2542" s="337">
        <f t="shared" si="201"/>
        <v>0</v>
      </c>
      <c r="I2542" s="337">
        <f t="shared" si="201"/>
        <v>0</v>
      </c>
      <c r="J2542" s="337">
        <f t="shared" si="201"/>
        <v>0</v>
      </c>
      <c r="K2542" s="337">
        <f t="shared" si="201"/>
        <v>0</v>
      </c>
      <c r="L2542" s="337">
        <f t="shared" si="201"/>
        <v>0</v>
      </c>
      <c r="M2542" s="337">
        <f t="shared" si="201"/>
        <v>0</v>
      </c>
      <c r="N2542" s="337">
        <f t="shared" si="201"/>
        <v>0</v>
      </c>
      <c r="O2542" s="338">
        <f t="shared" si="201"/>
        <v>0</v>
      </c>
      <c r="P2542" s="336">
        <f>SUM(D2542:O2542)</f>
        <v>0</v>
      </c>
      <c r="Q2542" s="317"/>
      <c r="R2542" s="388"/>
      <c r="S2542" s="389"/>
      <c r="T2542" s="314"/>
    </row>
    <row r="2543" spans="2:24" ht="18.75" customHeight="1" x14ac:dyDescent="0.2">
      <c r="B2543" s="318"/>
      <c r="C2543" s="339" t="s">
        <v>147</v>
      </c>
      <c r="D2543" s="66"/>
      <c r="E2543" s="66"/>
      <c r="F2543" s="66"/>
      <c r="G2543" s="66"/>
      <c r="H2543" s="66"/>
      <c r="I2543" s="66"/>
      <c r="J2543" s="66"/>
      <c r="K2543" s="66"/>
      <c r="L2543" s="66"/>
      <c r="M2543" s="66"/>
      <c r="N2543" s="66"/>
      <c r="O2543" s="72"/>
      <c r="P2543" s="336">
        <f>SUM(D2543:O2543)</f>
        <v>0</v>
      </c>
      <c r="Q2543" s="317"/>
      <c r="R2543" s="388"/>
      <c r="S2543" s="389"/>
      <c r="T2543" s="314"/>
    </row>
    <row r="2544" spans="2:24" ht="18.75" customHeight="1" x14ac:dyDescent="0.2">
      <c r="B2544" s="318"/>
      <c r="C2544" s="339" t="s">
        <v>148</v>
      </c>
      <c r="D2544" s="66"/>
      <c r="E2544" s="66"/>
      <c r="F2544" s="66"/>
      <c r="G2544" s="66"/>
      <c r="H2544" s="66"/>
      <c r="I2544" s="66"/>
      <c r="J2544" s="66"/>
      <c r="K2544" s="66"/>
      <c r="L2544" s="66"/>
      <c r="M2544" s="66"/>
      <c r="N2544" s="66"/>
      <c r="O2544" s="72"/>
      <c r="P2544" s="336">
        <f>SUM(D2544:O2544)</f>
        <v>0</v>
      </c>
      <c r="Q2544" s="317"/>
      <c r="R2544" s="388"/>
      <c r="S2544" s="389"/>
      <c r="T2544" s="314"/>
    </row>
    <row r="2545" spans="2:20" ht="18.75" customHeight="1" x14ac:dyDescent="0.2">
      <c r="B2545" s="318"/>
      <c r="C2545" s="322" t="s">
        <v>149</v>
      </c>
      <c r="D2545" s="337">
        <f t="shared" ref="D2545:O2545" si="202">SUBTOTAL(9,D2543:D2544)</f>
        <v>0</v>
      </c>
      <c r="E2545" s="337">
        <f t="shared" si="202"/>
        <v>0</v>
      </c>
      <c r="F2545" s="337">
        <f t="shared" si="202"/>
        <v>0</v>
      </c>
      <c r="G2545" s="337">
        <f t="shared" si="202"/>
        <v>0</v>
      </c>
      <c r="H2545" s="337">
        <f t="shared" si="202"/>
        <v>0</v>
      </c>
      <c r="I2545" s="337">
        <f t="shared" si="202"/>
        <v>0</v>
      </c>
      <c r="J2545" s="337">
        <f t="shared" si="202"/>
        <v>0</v>
      </c>
      <c r="K2545" s="337">
        <f t="shared" si="202"/>
        <v>0</v>
      </c>
      <c r="L2545" s="337">
        <f t="shared" si="202"/>
        <v>0</v>
      </c>
      <c r="M2545" s="337">
        <f t="shared" si="202"/>
        <v>0</v>
      </c>
      <c r="N2545" s="337">
        <f t="shared" si="202"/>
        <v>0</v>
      </c>
      <c r="O2545" s="338">
        <f t="shared" si="202"/>
        <v>0</v>
      </c>
      <c r="P2545" s="336">
        <f>SUM(D2545:O2545)</f>
        <v>0</v>
      </c>
      <c r="Q2545" s="317"/>
      <c r="R2545" s="388"/>
      <c r="S2545" s="389"/>
      <c r="T2545" s="314"/>
    </row>
    <row r="2546" spans="2:20" ht="18.75" customHeight="1" x14ac:dyDescent="0.2">
      <c r="B2546" s="318"/>
      <c r="C2546" s="339" t="s">
        <v>150</v>
      </c>
      <c r="D2546" s="66"/>
      <c r="E2546" s="66"/>
      <c r="F2546" s="66"/>
      <c r="G2546" s="66"/>
      <c r="H2546" s="66"/>
      <c r="I2546" s="66"/>
      <c r="J2546" s="66"/>
      <c r="K2546" s="66"/>
      <c r="L2546" s="66"/>
      <c r="M2546" s="66"/>
      <c r="N2546" s="66"/>
      <c r="O2546" s="72"/>
      <c r="P2546" s="336">
        <f>SUM(D2546:O2546)</f>
        <v>0</v>
      </c>
      <c r="Q2546" s="317"/>
      <c r="R2546" s="388"/>
      <c r="S2546" s="389"/>
      <c r="T2546" s="314"/>
    </row>
    <row r="2547" spans="2:20" ht="18.75" customHeight="1" x14ac:dyDescent="0.2">
      <c r="B2547" s="318"/>
      <c r="C2547" s="339" t="s">
        <v>151</v>
      </c>
      <c r="D2547" s="66"/>
      <c r="E2547" s="66"/>
      <c r="F2547" s="66"/>
      <c r="G2547" s="66"/>
      <c r="H2547" s="66"/>
      <c r="I2547" s="66"/>
      <c r="J2547" s="66"/>
      <c r="K2547" s="66"/>
      <c r="L2547" s="66"/>
      <c r="M2547" s="66"/>
      <c r="N2547" s="66"/>
      <c r="O2547" s="72"/>
      <c r="P2547" s="336">
        <f>SUM(D2547:O2547)</f>
        <v>0</v>
      </c>
      <c r="Q2547" s="317"/>
      <c r="R2547" s="388"/>
      <c r="S2547" s="389"/>
      <c r="T2547" s="314"/>
    </row>
    <row r="2548" spans="2:20" ht="18.75" customHeight="1" x14ac:dyDescent="0.2">
      <c r="B2548" s="318"/>
      <c r="C2548" s="339" t="s">
        <v>152</v>
      </c>
      <c r="D2548" s="66"/>
      <c r="E2548" s="66"/>
      <c r="F2548" s="66"/>
      <c r="G2548" s="66"/>
      <c r="H2548" s="66"/>
      <c r="I2548" s="66"/>
      <c r="J2548" s="66"/>
      <c r="K2548" s="66"/>
      <c r="L2548" s="66"/>
      <c r="M2548" s="66"/>
      <c r="N2548" s="66"/>
      <c r="O2548" s="72"/>
      <c r="P2548" s="336">
        <f>SUM(D2548:O2548)</f>
        <v>0</v>
      </c>
      <c r="Q2548" s="317"/>
      <c r="R2548" s="388"/>
      <c r="S2548" s="389"/>
      <c r="T2548" s="314"/>
    </row>
    <row r="2549" spans="2:20" ht="18.75" customHeight="1" x14ac:dyDescent="0.2">
      <c r="B2549" s="318"/>
      <c r="C2549" s="339" t="s">
        <v>153</v>
      </c>
      <c r="D2549" s="66"/>
      <c r="E2549" s="66"/>
      <c r="F2549" s="66"/>
      <c r="G2549" s="66"/>
      <c r="H2549" s="66"/>
      <c r="I2549" s="66"/>
      <c r="J2549" s="66"/>
      <c r="K2549" s="66"/>
      <c r="L2549" s="66"/>
      <c r="M2549" s="66"/>
      <c r="N2549" s="66"/>
      <c r="O2549" s="72"/>
      <c r="P2549" s="336">
        <f>SUM(D2549:O2549)</f>
        <v>0</v>
      </c>
      <c r="Q2549" s="317"/>
      <c r="R2549" s="388"/>
      <c r="S2549" s="389"/>
      <c r="T2549" s="314"/>
    </row>
    <row r="2550" spans="2:20" ht="18.75" customHeight="1" x14ac:dyDescent="0.2">
      <c r="B2550" s="318"/>
      <c r="C2550" s="335" t="s">
        <v>154</v>
      </c>
      <c r="D2550" s="65"/>
      <c r="E2550" s="65"/>
      <c r="F2550" s="65"/>
      <c r="G2550" s="65"/>
      <c r="H2550" s="65"/>
      <c r="I2550" s="65"/>
      <c r="J2550" s="65"/>
      <c r="K2550" s="65"/>
      <c r="L2550" s="65"/>
      <c r="M2550" s="65"/>
      <c r="N2550" s="65"/>
      <c r="O2550" s="71"/>
      <c r="P2550" s="336">
        <f>SUM(D2550:O2550)</f>
        <v>0</v>
      </c>
      <c r="Q2550" s="317"/>
      <c r="R2550" s="388"/>
      <c r="S2550" s="389"/>
      <c r="T2550" s="314"/>
    </row>
    <row r="2551" spans="2:20" ht="18.75" customHeight="1" x14ac:dyDescent="0.2">
      <c r="B2551" s="318"/>
      <c r="C2551" s="97" t="s">
        <v>155</v>
      </c>
      <c r="D2551" s="65"/>
      <c r="E2551" s="65"/>
      <c r="F2551" s="65"/>
      <c r="G2551" s="65"/>
      <c r="H2551" s="65"/>
      <c r="I2551" s="65"/>
      <c r="J2551" s="65"/>
      <c r="K2551" s="65"/>
      <c r="L2551" s="65"/>
      <c r="M2551" s="65"/>
      <c r="N2551" s="65"/>
      <c r="O2551" s="71"/>
      <c r="P2551" s="336">
        <f>SUM(D2551:O2551)</f>
        <v>0</v>
      </c>
      <c r="Q2551" s="317"/>
      <c r="R2551" s="388"/>
      <c r="S2551" s="389"/>
      <c r="T2551" s="314"/>
    </row>
    <row r="2552" spans="2:20" ht="18.75" customHeight="1" x14ac:dyDescent="0.2">
      <c r="B2552" s="318"/>
      <c r="C2552" s="98" t="s">
        <v>156</v>
      </c>
      <c r="D2552" s="68"/>
      <c r="E2552" s="68"/>
      <c r="F2552" s="68"/>
      <c r="G2552" s="68"/>
      <c r="H2552" s="68"/>
      <c r="I2552" s="68"/>
      <c r="J2552" s="68"/>
      <c r="K2552" s="68"/>
      <c r="L2552" s="68"/>
      <c r="M2552" s="68"/>
      <c r="N2552" s="68"/>
      <c r="O2552" s="73"/>
      <c r="P2552" s="340">
        <f>SUM(D2552:O2552)</f>
        <v>0</v>
      </c>
      <c r="Q2552" s="317"/>
      <c r="R2552" s="388"/>
      <c r="S2552" s="389"/>
      <c r="T2552" s="314"/>
    </row>
    <row r="2553" spans="2:20" ht="18.75" customHeight="1" x14ac:dyDescent="0.2">
      <c r="B2553" s="318"/>
      <c r="C2553" s="341" t="s">
        <v>157</v>
      </c>
      <c r="D2553" s="342">
        <f t="shared" ref="D2553:O2553" si="203">SUBTOTAL(9,D2532:D2552)</f>
        <v>0</v>
      </c>
      <c r="E2553" s="342">
        <f t="shared" si="203"/>
        <v>0</v>
      </c>
      <c r="F2553" s="342">
        <f t="shared" si="203"/>
        <v>0</v>
      </c>
      <c r="G2553" s="342">
        <f t="shared" si="203"/>
        <v>0</v>
      </c>
      <c r="H2553" s="342">
        <f t="shared" si="203"/>
        <v>0</v>
      </c>
      <c r="I2553" s="342">
        <f t="shared" si="203"/>
        <v>0</v>
      </c>
      <c r="J2553" s="342">
        <f t="shared" si="203"/>
        <v>0</v>
      </c>
      <c r="K2553" s="342">
        <f t="shared" si="203"/>
        <v>0</v>
      </c>
      <c r="L2553" s="342">
        <f t="shared" si="203"/>
        <v>0</v>
      </c>
      <c r="M2553" s="342">
        <f t="shared" si="203"/>
        <v>0</v>
      </c>
      <c r="N2553" s="342">
        <f t="shared" si="203"/>
        <v>0</v>
      </c>
      <c r="O2553" s="343">
        <f t="shared" si="203"/>
        <v>0</v>
      </c>
      <c r="P2553" s="344">
        <f>SUM(D2553:O2553)</f>
        <v>0</v>
      </c>
      <c r="Q2553" s="317"/>
      <c r="R2553" s="150"/>
      <c r="S2553" s="151"/>
      <c r="T2553" s="314"/>
    </row>
    <row r="2554" spans="2:20" ht="6" customHeight="1" x14ac:dyDescent="0.2">
      <c r="B2554" s="318"/>
      <c r="C2554" s="317"/>
      <c r="D2554" s="317"/>
      <c r="E2554" s="317"/>
      <c r="F2554" s="317"/>
      <c r="G2554" s="317"/>
      <c r="H2554" s="317"/>
      <c r="I2554" s="317"/>
      <c r="J2554" s="317"/>
      <c r="K2554" s="317"/>
      <c r="L2554" s="317"/>
      <c r="M2554" s="317"/>
      <c r="N2554" s="317"/>
      <c r="O2554" s="317"/>
      <c r="P2554" s="317"/>
      <c r="Q2554" s="317"/>
      <c r="R2554" s="345"/>
      <c r="S2554" s="345"/>
      <c r="T2554" s="314"/>
    </row>
    <row r="2555" spans="2:20" ht="18.75" customHeight="1" x14ac:dyDescent="0.2">
      <c r="B2555" s="346"/>
      <c r="C2555" s="335" t="s">
        <v>158</v>
      </c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74"/>
      <c r="P2555" s="347">
        <f>SUM(D2555:O2555)</f>
        <v>0</v>
      </c>
      <c r="Q2555" s="317"/>
      <c r="R2555" s="388"/>
      <c r="S2555" s="389"/>
      <c r="T2555" s="314"/>
    </row>
    <row r="2556" spans="2:20" ht="18.75" customHeight="1" x14ac:dyDescent="0.2">
      <c r="B2556" s="346"/>
      <c r="C2556" s="335" t="s">
        <v>159</v>
      </c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9"/>
      <c r="O2556" s="75"/>
      <c r="P2556" s="348">
        <f>SUM(D2556:O2556)</f>
        <v>0</v>
      </c>
      <c r="Q2556" s="317"/>
      <c r="R2556" s="388"/>
      <c r="S2556" s="389"/>
      <c r="T2556" s="314"/>
    </row>
    <row r="2557" spans="2:20" s="334" customFormat="1" ht="18.75" customHeight="1" x14ac:dyDescent="0.2">
      <c r="B2557" s="328"/>
      <c r="C2557" s="317"/>
      <c r="D2557" s="317"/>
      <c r="E2557" s="317"/>
      <c r="F2557" s="317"/>
      <c r="G2557" s="317"/>
      <c r="H2557" s="317"/>
      <c r="I2557" s="317"/>
      <c r="J2557" s="317"/>
      <c r="K2557" s="317"/>
      <c r="L2557" s="317"/>
      <c r="M2557" s="317"/>
      <c r="N2557" s="349" t="s">
        <v>160</v>
      </c>
      <c r="O2557" s="349"/>
      <c r="P2557" s="350">
        <f>ROUND(IF(P2555*P2556=0,0,P2553/P2555*P2556),2)</f>
        <v>0</v>
      </c>
      <c r="Q2557" s="330"/>
      <c r="R2557" s="388"/>
      <c r="S2557" s="389"/>
      <c r="T2557" s="333"/>
    </row>
    <row r="2558" spans="2:20" ht="30" customHeight="1" x14ac:dyDescent="0.2">
      <c r="B2558" s="314"/>
      <c r="C2558" s="317"/>
      <c r="D2558" s="317"/>
      <c r="E2558" s="317"/>
      <c r="F2558" s="317"/>
      <c r="G2558" s="317"/>
      <c r="H2558" s="317"/>
      <c r="I2558" s="317"/>
      <c r="J2558" s="317"/>
      <c r="K2558" s="317"/>
      <c r="L2558" s="317"/>
      <c r="M2558" s="317"/>
      <c r="N2558" s="317"/>
      <c r="O2558" s="317"/>
      <c r="P2558" s="317"/>
      <c r="Q2558" s="317"/>
      <c r="R2558" s="317"/>
      <c r="S2558" s="317"/>
      <c r="T2558" s="314"/>
    </row>
    <row r="2559" spans="2:20" ht="18.75" customHeight="1" x14ac:dyDescent="0.2">
      <c r="B2559" s="318"/>
      <c r="C2559" s="319" t="s">
        <v>124</v>
      </c>
      <c r="D2559" s="382"/>
      <c r="E2559" s="383"/>
      <c r="F2559" s="383"/>
      <c r="G2559" s="383"/>
      <c r="H2559" s="383"/>
      <c r="I2559" s="384"/>
      <c r="J2559" s="317"/>
      <c r="K2559" s="317"/>
      <c r="L2559" s="320"/>
      <c r="M2559" s="317"/>
      <c r="N2559" s="317"/>
      <c r="O2559" s="317"/>
      <c r="P2559" s="321"/>
      <c r="Q2559" s="317"/>
      <c r="R2559" s="321"/>
      <c r="S2559" s="321"/>
      <c r="T2559" s="314"/>
    </row>
    <row r="2560" spans="2:20" ht="18.75" customHeight="1" x14ac:dyDescent="0.2">
      <c r="B2560" s="318"/>
      <c r="C2560" s="322" t="s">
        <v>125</v>
      </c>
      <c r="D2560" s="382"/>
      <c r="E2560" s="383"/>
      <c r="F2560" s="383"/>
      <c r="G2560" s="383"/>
      <c r="H2560" s="383"/>
      <c r="I2560" s="384"/>
      <c r="J2560" s="317"/>
      <c r="K2560" s="320"/>
      <c r="L2560" s="317"/>
      <c r="M2560" s="317"/>
      <c r="N2560" s="317"/>
      <c r="O2560" s="317"/>
      <c r="P2560" s="321"/>
      <c r="Q2560" s="317"/>
      <c r="R2560" s="321"/>
      <c r="S2560" s="321"/>
      <c r="T2560" s="314"/>
    </row>
    <row r="2561" spans="2:24" ht="18.75" customHeight="1" x14ac:dyDescent="0.2">
      <c r="B2561" s="318"/>
      <c r="C2561" s="322" t="s">
        <v>7</v>
      </c>
      <c r="D2561" s="382"/>
      <c r="E2561" s="383"/>
      <c r="F2561" s="383"/>
      <c r="G2561" s="383"/>
      <c r="H2561" s="383"/>
      <c r="I2561" s="384"/>
      <c r="J2561" s="317"/>
      <c r="K2561" s="317"/>
      <c r="L2561" s="320"/>
      <c r="M2561" s="317"/>
      <c r="N2561" s="317"/>
      <c r="O2561" s="317"/>
      <c r="P2561" s="321"/>
      <c r="Q2561" s="317"/>
      <c r="R2561" s="323" t="s">
        <v>126</v>
      </c>
      <c r="S2561" s="324"/>
      <c r="T2561" s="314"/>
    </row>
    <row r="2562" spans="2:24" ht="18.75" customHeight="1" x14ac:dyDescent="0.2">
      <c r="B2562" s="318"/>
      <c r="C2562" s="322" t="s">
        <v>127</v>
      </c>
      <c r="D2562" s="382"/>
      <c r="E2562" s="383"/>
      <c r="F2562" s="383"/>
      <c r="G2562" s="383"/>
      <c r="H2562" s="383"/>
      <c r="I2562" s="384"/>
      <c r="J2562" s="317"/>
      <c r="K2562" s="317"/>
      <c r="L2562" s="320"/>
      <c r="M2562" s="317"/>
      <c r="N2562" s="317"/>
      <c r="O2562" s="317"/>
      <c r="P2562" s="321"/>
      <c r="Q2562" s="317"/>
      <c r="R2562" s="325" t="s">
        <v>130</v>
      </c>
      <c r="S2562" s="63"/>
      <c r="T2562" s="314"/>
    </row>
    <row r="2563" spans="2:24" ht="18.75" customHeight="1" x14ac:dyDescent="0.2">
      <c r="B2563" s="318"/>
      <c r="C2563" s="322" t="s">
        <v>131</v>
      </c>
      <c r="D2563" s="382"/>
      <c r="E2563" s="383"/>
      <c r="F2563" s="383"/>
      <c r="G2563" s="383"/>
      <c r="H2563" s="383"/>
      <c r="I2563" s="384"/>
      <c r="J2563" s="317"/>
      <c r="K2563" s="317"/>
      <c r="L2563" s="320"/>
      <c r="M2563" s="317"/>
      <c r="N2563" s="317"/>
      <c r="O2563" s="317"/>
      <c r="P2563" s="321"/>
      <c r="Q2563" s="317"/>
      <c r="R2563" s="325" t="s">
        <v>132</v>
      </c>
      <c r="S2563" s="63"/>
      <c r="T2563" s="314"/>
    </row>
    <row r="2564" spans="2:24" ht="18.75" customHeight="1" x14ac:dyDescent="0.2">
      <c r="B2564" s="318"/>
      <c r="C2564" s="322" t="s">
        <v>122</v>
      </c>
      <c r="D2564" s="385"/>
      <c r="E2564" s="386"/>
      <c r="F2564" s="386"/>
      <c r="G2564" s="386"/>
      <c r="H2564" s="386"/>
      <c r="I2564" s="387"/>
      <c r="J2564" s="317"/>
      <c r="K2564" s="320"/>
      <c r="L2564" s="317"/>
      <c r="M2564" s="317"/>
      <c r="N2564" s="317"/>
      <c r="O2564" s="317"/>
      <c r="P2564" s="321"/>
      <c r="Q2564" s="317"/>
      <c r="R2564" s="326" t="s">
        <v>133</v>
      </c>
      <c r="S2564" s="63"/>
      <c r="T2564" s="314"/>
    </row>
    <row r="2565" spans="2:24" ht="18.75" customHeight="1" x14ac:dyDescent="0.2">
      <c r="B2565" s="327"/>
      <c r="C2565" s="322" t="s">
        <v>134</v>
      </c>
      <c r="D2565" s="379"/>
      <c r="E2565" s="380"/>
      <c r="F2565" s="380"/>
      <c r="G2565" s="380"/>
      <c r="H2565" s="380"/>
      <c r="I2565" s="381"/>
      <c r="J2565" s="317"/>
      <c r="K2565" s="320"/>
      <c r="L2565" s="317"/>
      <c r="M2565" s="317"/>
      <c r="N2565" s="317"/>
      <c r="O2565" s="317"/>
      <c r="P2565" s="321"/>
      <c r="Q2565" s="317"/>
      <c r="R2565" s="321"/>
      <c r="S2565" s="321"/>
      <c r="T2565" s="314"/>
    </row>
    <row r="2566" spans="2:24" ht="12" customHeight="1" x14ac:dyDescent="0.2">
      <c r="B2566" s="318"/>
      <c r="C2566" s="317"/>
      <c r="D2566" s="317"/>
      <c r="E2566" s="317"/>
      <c r="F2566" s="317"/>
      <c r="G2566" s="317"/>
      <c r="H2566" s="317"/>
      <c r="I2566" s="317"/>
      <c r="J2566" s="317"/>
      <c r="K2566" s="317"/>
      <c r="L2566" s="317"/>
      <c r="M2566" s="317"/>
      <c r="N2566" s="317"/>
      <c r="O2566" s="317"/>
      <c r="P2566" s="317"/>
      <c r="Q2566" s="317"/>
      <c r="R2566" s="317"/>
      <c r="S2566" s="317"/>
      <c r="T2566" s="314"/>
    </row>
    <row r="2567" spans="2:24" s="334" customFormat="1" ht="18.75" customHeight="1" x14ac:dyDescent="0.2">
      <c r="B2567" s="328"/>
      <c r="C2567" s="322" t="s">
        <v>128</v>
      </c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70"/>
      <c r="P2567" s="329" t="s">
        <v>129</v>
      </c>
      <c r="Q2567" s="330"/>
      <c r="R2567" s="331" t="s">
        <v>135</v>
      </c>
      <c r="S2567" s="332"/>
      <c r="T2567" s="333"/>
      <c r="V2567" s="315"/>
      <c r="W2567" s="315"/>
      <c r="X2567" s="315"/>
    </row>
    <row r="2568" spans="2:24" ht="6" customHeight="1" x14ac:dyDescent="0.2">
      <c r="B2568" s="318"/>
      <c r="C2568" s="317"/>
      <c r="D2568" s="317"/>
      <c r="E2568" s="317"/>
      <c r="F2568" s="317"/>
      <c r="G2568" s="317"/>
      <c r="H2568" s="317"/>
      <c r="I2568" s="317"/>
      <c r="J2568" s="317"/>
      <c r="K2568" s="317"/>
      <c r="L2568" s="317"/>
      <c r="M2568" s="317"/>
      <c r="N2568" s="317"/>
      <c r="O2568" s="317"/>
      <c r="P2568" s="317"/>
      <c r="Q2568" s="317"/>
      <c r="R2568" s="317"/>
      <c r="S2568" s="317"/>
      <c r="T2568" s="314"/>
    </row>
    <row r="2569" spans="2:24" ht="18.75" customHeight="1" x14ac:dyDescent="0.2">
      <c r="B2569" s="318"/>
      <c r="C2569" s="335" t="s">
        <v>136</v>
      </c>
      <c r="D2569" s="65"/>
      <c r="E2569" s="65"/>
      <c r="F2569" s="65"/>
      <c r="G2569" s="65"/>
      <c r="H2569" s="65"/>
      <c r="I2569" s="65"/>
      <c r="J2569" s="65"/>
      <c r="K2569" s="65"/>
      <c r="L2569" s="65"/>
      <c r="M2569" s="65"/>
      <c r="N2569" s="65"/>
      <c r="O2569" s="71"/>
      <c r="P2569" s="336">
        <f>SUM(D2569:O2569)</f>
        <v>0</v>
      </c>
      <c r="Q2569" s="317"/>
      <c r="R2569" s="388"/>
      <c r="S2569" s="389"/>
      <c r="T2569" s="314"/>
    </row>
    <row r="2570" spans="2:24" ht="18.75" customHeight="1" x14ac:dyDescent="0.2">
      <c r="B2570" s="318"/>
      <c r="C2570" s="335" t="s">
        <v>137</v>
      </c>
      <c r="D2570" s="110"/>
      <c r="E2570" s="110"/>
      <c r="F2570" s="110"/>
      <c r="G2570" s="110"/>
      <c r="H2570" s="110"/>
      <c r="I2570" s="110"/>
      <c r="J2570" s="110"/>
      <c r="K2570" s="110"/>
      <c r="L2570" s="110"/>
      <c r="M2570" s="110"/>
      <c r="N2570" s="110"/>
      <c r="O2570" s="111"/>
      <c r="P2570" s="336">
        <f>SUM(D2570:O2570)</f>
        <v>0</v>
      </c>
      <c r="Q2570" s="317"/>
      <c r="R2570" s="388"/>
      <c r="S2570" s="389"/>
      <c r="T2570" s="314"/>
    </row>
    <row r="2571" spans="2:24" ht="18.75" customHeight="1" x14ac:dyDescent="0.2">
      <c r="B2571" s="318"/>
      <c r="C2571" s="131" t="s">
        <v>138</v>
      </c>
      <c r="D2571" s="65"/>
      <c r="E2571" s="65"/>
      <c r="F2571" s="65"/>
      <c r="G2571" s="65"/>
      <c r="H2571" s="65"/>
      <c r="I2571" s="65"/>
      <c r="J2571" s="65"/>
      <c r="K2571" s="65"/>
      <c r="L2571" s="65"/>
      <c r="M2571" s="65"/>
      <c r="N2571" s="65"/>
      <c r="O2571" s="71"/>
      <c r="P2571" s="336">
        <f>SUM(D2571:O2571)</f>
        <v>0</v>
      </c>
      <c r="Q2571" s="317"/>
      <c r="R2571" s="388"/>
      <c r="S2571" s="389"/>
      <c r="T2571" s="314"/>
    </row>
    <row r="2572" spans="2:24" ht="18.75" customHeight="1" x14ac:dyDescent="0.2">
      <c r="B2572" s="318"/>
      <c r="C2572" s="92" t="s">
        <v>139</v>
      </c>
      <c r="D2572" s="65"/>
      <c r="E2572" s="65"/>
      <c r="F2572" s="65"/>
      <c r="G2572" s="65"/>
      <c r="H2572" s="65"/>
      <c r="I2572" s="65"/>
      <c r="J2572" s="65"/>
      <c r="K2572" s="65"/>
      <c r="L2572" s="65"/>
      <c r="M2572" s="65"/>
      <c r="N2572" s="65"/>
      <c r="O2572" s="71"/>
      <c r="P2572" s="336">
        <f>SUM(D2572:O2572)</f>
        <v>0</v>
      </c>
      <c r="Q2572" s="317"/>
      <c r="R2572" s="388"/>
      <c r="S2572" s="389"/>
      <c r="T2572" s="314"/>
    </row>
    <row r="2573" spans="2:24" ht="18.75" customHeight="1" x14ac:dyDescent="0.2">
      <c r="B2573" s="318"/>
      <c r="C2573" s="92" t="s">
        <v>140</v>
      </c>
      <c r="D2573" s="65"/>
      <c r="E2573" s="65"/>
      <c r="F2573" s="65"/>
      <c r="G2573" s="65"/>
      <c r="H2573" s="65"/>
      <c r="I2573" s="65"/>
      <c r="J2573" s="65"/>
      <c r="K2573" s="65"/>
      <c r="L2573" s="65"/>
      <c r="M2573" s="65"/>
      <c r="N2573" s="65"/>
      <c r="O2573" s="71"/>
      <c r="P2573" s="336">
        <f>SUM(D2573:O2573)</f>
        <v>0</v>
      </c>
      <c r="Q2573" s="317"/>
      <c r="R2573" s="388"/>
      <c r="S2573" s="389"/>
      <c r="T2573" s="314"/>
    </row>
    <row r="2574" spans="2:24" ht="18.75" customHeight="1" x14ac:dyDescent="0.2">
      <c r="B2574" s="318"/>
      <c r="C2574" s="92" t="s">
        <v>141</v>
      </c>
      <c r="D2574" s="65"/>
      <c r="E2574" s="65"/>
      <c r="F2574" s="65"/>
      <c r="G2574" s="65"/>
      <c r="H2574" s="65"/>
      <c r="I2574" s="65"/>
      <c r="J2574" s="65"/>
      <c r="K2574" s="65"/>
      <c r="L2574" s="65"/>
      <c r="M2574" s="65"/>
      <c r="N2574" s="65"/>
      <c r="O2574" s="71"/>
      <c r="P2574" s="336">
        <f>SUM(D2574:O2574)</f>
        <v>0</v>
      </c>
      <c r="Q2574" s="317"/>
      <c r="R2574" s="388"/>
      <c r="S2574" s="389"/>
      <c r="T2574" s="314"/>
    </row>
    <row r="2575" spans="2:24" ht="18.75" customHeight="1" x14ac:dyDescent="0.2">
      <c r="B2575" s="318"/>
      <c r="C2575" s="92" t="s">
        <v>142</v>
      </c>
      <c r="D2575" s="65"/>
      <c r="E2575" s="65"/>
      <c r="F2575" s="65"/>
      <c r="G2575" s="65"/>
      <c r="H2575" s="65"/>
      <c r="I2575" s="65"/>
      <c r="J2575" s="65"/>
      <c r="K2575" s="65"/>
      <c r="L2575" s="65"/>
      <c r="M2575" s="65"/>
      <c r="N2575" s="65"/>
      <c r="O2575" s="71"/>
      <c r="P2575" s="336">
        <f>SUM(D2575:O2575)</f>
        <v>0</v>
      </c>
      <c r="Q2575" s="317"/>
      <c r="R2575" s="388"/>
      <c r="S2575" s="389"/>
      <c r="T2575" s="314"/>
    </row>
    <row r="2576" spans="2:24" ht="18.75" customHeight="1" x14ac:dyDescent="0.2">
      <c r="B2576" s="318"/>
      <c r="C2576" s="92" t="s">
        <v>143</v>
      </c>
      <c r="D2576" s="65"/>
      <c r="E2576" s="65"/>
      <c r="F2576" s="65"/>
      <c r="G2576" s="65"/>
      <c r="H2576" s="65"/>
      <c r="I2576" s="65"/>
      <c r="J2576" s="65"/>
      <c r="K2576" s="65"/>
      <c r="L2576" s="65"/>
      <c r="M2576" s="65"/>
      <c r="N2576" s="65"/>
      <c r="O2576" s="71"/>
      <c r="P2576" s="336">
        <f>SUM(D2576:O2576)</f>
        <v>0</v>
      </c>
      <c r="Q2576" s="317"/>
      <c r="R2576" s="388"/>
      <c r="S2576" s="389"/>
      <c r="T2576" s="314"/>
    </row>
    <row r="2577" spans="2:20" ht="18.75" customHeight="1" x14ac:dyDescent="0.2">
      <c r="B2577" s="318"/>
      <c r="C2577" s="92" t="s">
        <v>144</v>
      </c>
      <c r="D2577" s="65"/>
      <c r="E2577" s="65"/>
      <c r="F2577" s="65"/>
      <c r="G2577" s="65"/>
      <c r="H2577" s="65"/>
      <c r="I2577" s="65"/>
      <c r="J2577" s="65"/>
      <c r="K2577" s="65"/>
      <c r="L2577" s="65"/>
      <c r="M2577" s="65"/>
      <c r="N2577" s="65"/>
      <c r="O2577" s="71"/>
      <c r="P2577" s="336">
        <f>SUM(D2577:O2577)</f>
        <v>0</v>
      </c>
      <c r="Q2577" s="317"/>
      <c r="R2577" s="388"/>
      <c r="S2577" s="389"/>
      <c r="T2577" s="314"/>
    </row>
    <row r="2578" spans="2:20" ht="18.75" customHeight="1" x14ac:dyDescent="0.2">
      <c r="B2578" s="318"/>
      <c r="C2578" s="92" t="s">
        <v>145</v>
      </c>
      <c r="D2578" s="65"/>
      <c r="E2578" s="65"/>
      <c r="F2578" s="65"/>
      <c r="G2578" s="65"/>
      <c r="H2578" s="65"/>
      <c r="I2578" s="65"/>
      <c r="J2578" s="65"/>
      <c r="K2578" s="65"/>
      <c r="L2578" s="65"/>
      <c r="M2578" s="65"/>
      <c r="N2578" s="65"/>
      <c r="O2578" s="71"/>
      <c r="P2578" s="336">
        <f>SUM(D2578:O2578)</f>
        <v>0</v>
      </c>
      <c r="Q2578" s="317"/>
      <c r="R2578" s="388"/>
      <c r="S2578" s="389"/>
      <c r="T2578" s="314"/>
    </row>
    <row r="2579" spans="2:20" ht="18.75" customHeight="1" x14ac:dyDescent="0.2">
      <c r="B2579" s="318"/>
      <c r="C2579" s="322" t="s">
        <v>146</v>
      </c>
      <c r="D2579" s="337">
        <f t="shared" ref="D2579:O2579" si="204">SUBTOTAL(9,D2569:D2578)</f>
        <v>0</v>
      </c>
      <c r="E2579" s="337">
        <f t="shared" si="204"/>
        <v>0</v>
      </c>
      <c r="F2579" s="337">
        <f t="shared" si="204"/>
        <v>0</v>
      </c>
      <c r="G2579" s="337">
        <f t="shared" si="204"/>
        <v>0</v>
      </c>
      <c r="H2579" s="337">
        <f t="shared" si="204"/>
        <v>0</v>
      </c>
      <c r="I2579" s="337">
        <f t="shared" si="204"/>
        <v>0</v>
      </c>
      <c r="J2579" s="337">
        <f t="shared" si="204"/>
        <v>0</v>
      </c>
      <c r="K2579" s="337">
        <f t="shared" si="204"/>
        <v>0</v>
      </c>
      <c r="L2579" s="337">
        <f t="shared" si="204"/>
        <v>0</v>
      </c>
      <c r="M2579" s="337">
        <f t="shared" si="204"/>
        <v>0</v>
      </c>
      <c r="N2579" s="337">
        <f t="shared" si="204"/>
        <v>0</v>
      </c>
      <c r="O2579" s="338">
        <f t="shared" si="204"/>
        <v>0</v>
      </c>
      <c r="P2579" s="336">
        <f>SUM(D2579:O2579)</f>
        <v>0</v>
      </c>
      <c r="Q2579" s="317"/>
      <c r="R2579" s="388"/>
      <c r="S2579" s="389"/>
      <c r="T2579" s="314"/>
    </row>
    <row r="2580" spans="2:20" ht="18.75" customHeight="1" x14ac:dyDescent="0.2">
      <c r="B2580" s="318"/>
      <c r="C2580" s="339" t="s">
        <v>147</v>
      </c>
      <c r="D2580" s="66"/>
      <c r="E2580" s="66"/>
      <c r="F2580" s="66"/>
      <c r="G2580" s="66"/>
      <c r="H2580" s="66"/>
      <c r="I2580" s="66"/>
      <c r="J2580" s="66"/>
      <c r="K2580" s="66"/>
      <c r="L2580" s="66"/>
      <c r="M2580" s="66"/>
      <c r="N2580" s="66"/>
      <c r="O2580" s="72"/>
      <c r="P2580" s="336">
        <f>SUM(D2580:O2580)</f>
        <v>0</v>
      </c>
      <c r="Q2580" s="317"/>
      <c r="R2580" s="388"/>
      <c r="S2580" s="389"/>
      <c r="T2580" s="314"/>
    </row>
    <row r="2581" spans="2:20" ht="18.75" customHeight="1" x14ac:dyDescent="0.2">
      <c r="B2581" s="318"/>
      <c r="C2581" s="339" t="s">
        <v>148</v>
      </c>
      <c r="D2581" s="66"/>
      <c r="E2581" s="66"/>
      <c r="F2581" s="66"/>
      <c r="G2581" s="66"/>
      <c r="H2581" s="66"/>
      <c r="I2581" s="66"/>
      <c r="J2581" s="66"/>
      <c r="K2581" s="66"/>
      <c r="L2581" s="66"/>
      <c r="M2581" s="66"/>
      <c r="N2581" s="66"/>
      <c r="O2581" s="72"/>
      <c r="P2581" s="336">
        <f>SUM(D2581:O2581)</f>
        <v>0</v>
      </c>
      <c r="Q2581" s="317"/>
      <c r="R2581" s="388"/>
      <c r="S2581" s="389"/>
      <c r="T2581" s="314"/>
    </row>
    <row r="2582" spans="2:20" ht="18.75" customHeight="1" x14ac:dyDescent="0.2">
      <c r="B2582" s="318"/>
      <c r="C2582" s="322" t="s">
        <v>149</v>
      </c>
      <c r="D2582" s="337">
        <f t="shared" ref="D2582:O2582" si="205">SUBTOTAL(9,D2580:D2581)</f>
        <v>0</v>
      </c>
      <c r="E2582" s="337">
        <f t="shared" si="205"/>
        <v>0</v>
      </c>
      <c r="F2582" s="337">
        <f t="shared" si="205"/>
        <v>0</v>
      </c>
      <c r="G2582" s="337">
        <f t="shared" si="205"/>
        <v>0</v>
      </c>
      <c r="H2582" s="337">
        <f t="shared" si="205"/>
        <v>0</v>
      </c>
      <c r="I2582" s="337">
        <f t="shared" si="205"/>
        <v>0</v>
      </c>
      <c r="J2582" s="337">
        <f t="shared" si="205"/>
        <v>0</v>
      </c>
      <c r="K2582" s="337">
        <f t="shared" si="205"/>
        <v>0</v>
      </c>
      <c r="L2582" s="337">
        <f t="shared" si="205"/>
        <v>0</v>
      </c>
      <c r="M2582" s="337">
        <f t="shared" si="205"/>
        <v>0</v>
      </c>
      <c r="N2582" s="337">
        <f t="shared" si="205"/>
        <v>0</v>
      </c>
      <c r="O2582" s="338">
        <f t="shared" si="205"/>
        <v>0</v>
      </c>
      <c r="P2582" s="336">
        <f>SUM(D2582:O2582)</f>
        <v>0</v>
      </c>
      <c r="Q2582" s="317"/>
      <c r="R2582" s="388"/>
      <c r="S2582" s="389"/>
      <c r="T2582" s="314"/>
    </row>
    <row r="2583" spans="2:20" ht="18.75" customHeight="1" x14ac:dyDescent="0.2">
      <c r="B2583" s="318"/>
      <c r="C2583" s="339" t="s">
        <v>150</v>
      </c>
      <c r="D2583" s="66"/>
      <c r="E2583" s="66"/>
      <c r="F2583" s="66"/>
      <c r="G2583" s="66"/>
      <c r="H2583" s="66"/>
      <c r="I2583" s="66"/>
      <c r="J2583" s="66"/>
      <c r="K2583" s="66"/>
      <c r="L2583" s="66"/>
      <c r="M2583" s="66"/>
      <c r="N2583" s="66"/>
      <c r="O2583" s="72"/>
      <c r="P2583" s="336">
        <f>SUM(D2583:O2583)</f>
        <v>0</v>
      </c>
      <c r="Q2583" s="317"/>
      <c r="R2583" s="388"/>
      <c r="S2583" s="389"/>
      <c r="T2583" s="314"/>
    </row>
    <row r="2584" spans="2:20" ht="18.75" customHeight="1" x14ac:dyDescent="0.2">
      <c r="B2584" s="318"/>
      <c r="C2584" s="339" t="s">
        <v>151</v>
      </c>
      <c r="D2584" s="66"/>
      <c r="E2584" s="66"/>
      <c r="F2584" s="66"/>
      <c r="G2584" s="66"/>
      <c r="H2584" s="66"/>
      <c r="I2584" s="66"/>
      <c r="J2584" s="66"/>
      <c r="K2584" s="66"/>
      <c r="L2584" s="66"/>
      <c r="M2584" s="66"/>
      <c r="N2584" s="66"/>
      <c r="O2584" s="72"/>
      <c r="P2584" s="336">
        <f>SUM(D2584:O2584)</f>
        <v>0</v>
      </c>
      <c r="Q2584" s="317"/>
      <c r="R2584" s="388"/>
      <c r="S2584" s="389"/>
      <c r="T2584" s="314"/>
    </row>
    <row r="2585" spans="2:20" ht="18.75" customHeight="1" x14ac:dyDescent="0.2">
      <c r="B2585" s="318"/>
      <c r="C2585" s="339" t="s">
        <v>152</v>
      </c>
      <c r="D2585" s="66"/>
      <c r="E2585" s="66"/>
      <c r="F2585" s="66"/>
      <c r="G2585" s="66"/>
      <c r="H2585" s="66"/>
      <c r="I2585" s="66"/>
      <c r="J2585" s="66"/>
      <c r="K2585" s="66"/>
      <c r="L2585" s="66"/>
      <c r="M2585" s="66"/>
      <c r="N2585" s="66"/>
      <c r="O2585" s="72"/>
      <c r="P2585" s="336">
        <f>SUM(D2585:O2585)</f>
        <v>0</v>
      </c>
      <c r="Q2585" s="317"/>
      <c r="R2585" s="388"/>
      <c r="S2585" s="389"/>
      <c r="T2585" s="314"/>
    </row>
    <row r="2586" spans="2:20" ht="18.75" customHeight="1" x14ac:dyDescent="0.2">
      <c r="B2586" s="318"/>
      <c r="C2586" s="339" t="s">
        <v>153</v>
      </c>
      <c r="D2586" s="66"/>
      <c r="E2586" s="66"/>
      <c r="F2586" s="66"/>
      <c r="G2586" s="66"/>
      <c r="H2586" s="66"/>
      <c r="I2586" s="66"/>
      <c r="J2586" s="66"/>
      <c r="K2586" s="66"/>
      <c r="L2586" s="66"/>
      <c r="M2586" s="66"/>
      <c r="N2586" s="66"/>
      <c r="O2586" s="72"/>
      <c r="P2586" s="336">
        <f>SUM(D2586:O2586)</f>
        <v>0</v>
      </c>
      <c r="Q2586" s="317"/>
      <c r="R2586" s="388"/>
      <c r="S2586" s="389"/>
      <c r="T2586" s="314"/>
    </row>
    <row r="2587" spans="2:20" ht="18.75" customHeight="1" x14ac:dyDescent="0.2">
      <c r="B2587" s="318"/>
      <c r="C2587" s="335" t="s">
        <v>154</v>
      </c>
      <c r="D2587" s="65"/>
      <c r="E2587" s="65"/>
      <c r="F2587" s="65"/>
      <c r="G2587" s="65"/>
      <c r="H2587" s="65"/>
      <c r="I2587" s="65"/>
      <c r="J2587" s="65"/>
      <c r="K2587" s="65"/>
      <c r="L2587" s="65"/>
      <c r="M2587" s="65"/>
      <c r="N2587" s="65"/>
      <c r="O2587" s="71"/>
      <c r="P2587" s="336">
        <f>SUM(D2587:O2587)</f>
        <v>0</v>
      </c>
      <c r="Q2587" s="317"/>
      <c r="R2587" s="388"/>
      <c r="S2587" s="389"/>
      <c r="T2587" s="314"/>
    </row>
    <row r="2588" spans="2:20" ht="18.75" customHeight="1" x14ac:dyDescent="0.2">
      <c r="B2588" s="318"/>
      <c r="C2588" s="97" t="s">
        <v>155</v>
      </c>
      <c r="D2588" s="65"/>
      <c r="E2588" s="65"/>
      <c r="F2588" s="65"/>
      <c r="G2588" s="65"/>
      <c r="H2588" s="65"/>
      <c r="I2588" s="65"/>
      <c r="J2588" s="65"/>
      <c r="K2588" s="65"/>
      <c r="L2588" s="65"/>
      <c r="M2588" s="65"/>
      <c r="N2588" s="65"/>
      <c r="O2588" s="71"/>
      <c r="P2588" s="336">
        <f>SUM(D2588:O2588)</f>
        <v>0</v>
      </c>
      <c r="Q2588" s="317"/>
      <c r="R2588" s="388"/>
      <c r="S2588" s="389"/>
      <c r="T2588" s="314"/>
    </row>
    <row r="2589" spans="2:20" ht="18.75" customHeight="1" x14ac:dyDescent="0.2">
      <c r="B2589" s="318"/>
      <c r="C2589" s="98" t="s">
        <v>156</v>
      </c>
      <c r="D2589" s="68"/>
      <c r="E2589" s="68"/>
      <c r="F2589" s="68"/>
      <c r="G2589" s="68"/>
      <c r="H2589" s="68"/>
      <c r="I2589" s="68"/>
      <c r="J2589" s="68"/>
      <c r="K2589" s="68"/>
      <c r="L2589" s="68"/>
      <c r="M2589" s="68"/>
      <c r="N2589" s="68"/>
      <c r="O2589" s="73"/>
      <c r="P2589" s="340">
        <f>SUM(D2589:O2589)</f>
        <v>0</v>
      </c>
      <c r="Q2589" s="317"/>
      <c r="R2589" s="388"/>
      <c r="S2589" s="389"/>
      <c r="T2589" s="314"/>
    </row>
    <row r="2590" spans="2:20" ht="18.75" customHeight="1" x14ac:dyDescent="0.2">
      <c r="B2590" s="318"/>
      <c r="C2590" s="341" t="s">
        <v>157</v>
      </c>
      <c r="D2590" s="342">
        <f t="shared" ref="D2590:O2590" si="206">SUBTOTAL(9,D2569:D2589)</f>
        <v>0</v>
      </c>
      <c r="E2590" s="342">
        <f t="shared" si="206"/>
        <v>0</v>
      </c>
      <c r="F2590" s="342">
        <f t="shared" si="206"/>
        <v>0</v>
      </c>
      <c r="G2590" s="342">
        <f t="shared" si="206"/>
        <v>0</v>
      </c>
      <c r="H2590" s="342">
        <f t="shared" si="206"/>
        <v>0</v>
      </c>
      <c r="I2590" s="342">
        <f t="shared" si="206"/>
        <v>0</v>
      </c>
      <c r="J2590" s="342">
        <f t="shared" si="206"/>
        <v>0</v>
      </c>
      <c r="K2590" s="342">
        <f t="shared" si="206"/>
        <v>0</v>
      </c>
      <c r="L2590" s="342">
        <f t="shared" si="206"/>
        <v>0</v>
      </c>
      <c r="M2590" s="342">
        <f t="shared" si="206"/>
        <v>0</v>
      </c>
      <c r="N2590" s="342">
        <f t="shared" si="206"/>
        <v>0</v>
      </c>
      <c r="O2590" s="343">
        <f t="shared" si="206"/>
        <v>0</v>
      </c>
      <c r="P2590" s="344">
        <f>SUM(D2590:O2590)</f>
        <v>0</v>
      </c>
      <c r="Q2590" s="317"/>
      <c r="R2590" s="150"/>
      <c r="S2590" s="151"/>
      <c r="T2590" s="314"/>
    </row>
    <row r="2591" spans="2:20" ht="6" customHeight="1" x14ac:dyDescent="0.2">
      <c r="B2591" s="318"/>
      <c r="C2591" s="317"/>
      <c r="D2591" s="317"/>
      <c r="E2591" s="317"/>
      <c r="F2591" s="317"/>
      <c r="G2591" s="317"/>
      <c r="H2591" s="317"/>
      <c r="I2591" s="317"/>
      <c r="J2591" s="317"/>
      <c r="K2591" s="317"/>
      <c r="L2591" s="317"/>
      <c r="M2591" s="317"/>
      <c r="N2591" s="317"/>
      <c r="O2591" s="317"/>
      <c r="P2591" s="317"/>
      <c r="Q2591" s="317"/>
      <c r="R2591" s="345"/>
      <c r="S2591" s="345"/>
      <c r="T2591" s="314"/>
    </row>
    <row r="2592" spans="2:20" ht="18.75" customHeight="1" x14ac:dyDescent="0.2">
      <c r="B2592" s="346"/>
      <c r="C2592" s="335" t="s">
        <v>158</v>
      </c>
      <c r="D2592" s="67"/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74"/>
      <c r="P2592" s="347">
        <f>SUM(D2592:O2592)</f>
        <v>0</v>
      </c>
      <c r="Q2592" s="317"/>
      <c r="R2592" s="388"/>
      <c r="S2592" s="389"/>
      <c r="T2592" s="314"/>
    </row>
    <row r="2593" spans="2:24" ht="18.75" customHeight="1" x14ac:dyDescent="0.2">
      <c r="B2593" s="346"/>
      <c r="C2593" s="335" t="s">
        <v>159</v>
      </c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9"/>
      <c r="O2593" s="75"/>
      <c r="P2593" s="348">
        <f>SUM(D2593:O2593)</f>
        <v>0</v>
      </c>
      <c r="Q2593" s="317"/>
      <c r="R2593" s="388"/>
      <c r="S2593" s="389"/>
      <c r="T2593" s="314"/>
    </row>
    <row r="2594" spans="2:24" s="334" customFormat="1" ht="18.75" customHeight="1" x14ac:dyDescent="0.2">
      <c r="B2594" s="328"/>
      <c r="C2594" s="317"/>
      <c r="D2594" s="317"/>
      <c r="E2594" s="317"/>
      <c r="F2594" s="317"/>
      <c r="G2594" s="317"/>
      <c r="H2594" s="317"/>
      <c r="I2594" s="317"/>
      <c r="J2594" s="317"/>
      <c r="K2594" s="317"/>
      <c r="L2594" s="317"/>
      <c r="M2594" s="317"/>
      <c r="N2594" s="349" t="s">
        <v>160</v>
      </c>
      <c r="O2594" s="349"/>
      <c r="P2594" s="350">
        <f>ROUND(IF(P2592*P2593=0,0,P2590/P2592*P2593),2)</f>
        <v>0</v>
      </c>
      <c r="Q2594" s="330"/>
      <c r="R2594" s="388"/>
      <c r="S2594" s="389"/>
      <c r="T2594" s="333"/>
    </row>
    <row r="2595" spans="2:24" ht="30" customHeight="1" x14ac:dyDescent="0.2">
      <c r="B2595" s="314"/>
      <c r="C2595" s="317"/>
      <c r="D2595" s="317"/>
      <c r="E2595" s="317"/>
      <c r="F2595" s="317"/>
      <c r="G2595" s="317"/>
      <c r="H2595" s="317"/>
      <c r="I2595" s="317"/>
      <c r="J2595" s="317"/>
      <c r="K2595" s="317"/>
      <c r="L2595" s="317"/>
      <c r="M2595" s="317"/>
      <c r="N2595" s="317"/>
      <c r="O2595" s="317"/>
      <c r="P2595" s="317"/>
      <c r="Q2595" s="317"/>
      <c r="R2595" s="317"/>
      <c r="S2595" s="317"/>
      <c r="T2595" s="314"/>
    </row>
    <row r="2596" spans="2:24" ht="18.75" customHeight="1" x14ac:dyDescent="0.2">
      <c r="B2596" s="318"/>
      <c r="C2596" s="319" t="s">
        <v>124</v>
      </c>
      <c r="D2596" s="382"/>
      <c r="E2596" s="383"/>
      <c r="F2596" s="383"/>
      <c r="G2596" s="383"/>
      <c r="H2596" s="383"/>
      <c r="I2596" s="384"/>
      <c r="J2596" s="317"/>
      <c r="K2596" s="317"/>
      <c r="L2596" s="320"/>
      <c r="M2596" s="317"/>
      <c r="N2596" s="317"/>
      <c r="O2596" s="317"/>
      <c r="P2596" s="321"/>
      <c r="Q2596" s="317"/>
      <c r="R2596" s="321"/>
      <c r="S2596" s="321"/>
      <c r="T2596" s="314"/>
    </row>
    <row r="2597" spans="2:24" ht="18.75" customHeight="1" x14ac:dyDescent="0.2">
      <c r="B2597" s="318"/>
      <c r="C2597" s="322" t="s">
        <v>125</v>
      </c>
      <c r="D2597" s="382"/>
      <c r="E2597" s="383"/>
      <c r="F2597" s="383"/>
      <c r="G2597" s="383"/>
      <c r="H2597" s="383"/>
      <c r="I2597" s="384"/>
      <c r="J2597" s="317"/>
      <c r="K2597" s="320"/>
      <c r="L2597" s="317"/>
      <c r="M2597" s="317"/>
      <c r="N2597" s="317"/>
      <c r="O2597" s="317"/>
      <c r="P2597" s="321"/>
      <c r="Q2597" s="317"/>
      <c r="R2597" s="321"/>
      <c r="S2597" s="321"/>
      <c r="T2597" s="314"/>
    </row>
    <row r="2598" spans="2:24" ht="18.75" customHeight="1" x14ac:dyDescent="0.2">
      <c r="B2598" s="318"/>
      <c r="C2598" s="322" t="s">
        <v>7</v>
      </c>
      <c r="D2598" s="382"/>
      <c r="E2598" s="383"/>
      <c r="F2598" s="383"/>
      <c r="G2598" s="383"/>
      <c r="H2598" s="383"/>
      <c r="I2598" s="384"/>
      <c r="J2598" s="317"/>
      <c r="K2598" s="317"/>
      <c r="L2598" s="320"/>
      <c r="M2598" s="317"/>
      <c r="N2598" s="317"/>
      <c r="O2598" s="317"/>
      <c r="P2598" s="321"/>
      <c r="Q2598" s="317"/>
      <c r="R2598" s="323" t="s">
        <v>126</v>
      </c>
      <c r="S2598" s="324"/>
      <c r="T2598" s="314"/>
    </row>
    <row r="2599" spans="2:24" ht="18.75" customHeight="1" x14ac:dyDescent="0.2">
      <c r="B2599" s="318"/>
      <c r="C2599" s="322" t="s">
        <v>127</v>
      </c>
      <c r="D2599" s="382"/>
      <c r="E2599" s="383"/>
      <c r="F2599" s="383"/>
      <c r="G2599" s="383"/>
      <c r="H2599" s="383"/>
      <c r="I2599" s="384"/>
      <c r="J2599" s="317"/>
      <c r="K2599" s="317"/>
      <c r="L2599" s="320"/>
      <c r="M2599" s="317"/>
      <c r="N2599" s="317"/>
      <c r="O2599" s="317"/>
      <c r="P2599" s="321"/>
      <c r="Q2599" s="317"/>
      <c r="R2599" s="325" t="s">
        <v>130</v>
      </c>
      <c r="S2599" s="63"/>
      <c r="T2599" s="314"/>
    </row>
    <row r="2600" spans="2:24" ht="18.75" customHeight="1" x14ac:dyDescent="0.2">
      <c r="B2600" s="318"/>
      <c r="C2600" s="322" t="s">
        <v>131</v>
      </c>
      <c r="D2600" s="382"/>
      <c r="E2600" s="383"/>
      <c r="F2600" s="383"/>
      <c r="G2600" s="383"/>
      <c r="H2600" s="383"/>
      <c r="I2600" s="384"/>
      <c r="J2600" s="317"/>
      <c r="K2600" s="317"/>
      <c r="L2600" s="320"/>
      <c r="M2600" s="317"/>
      <c r="N2600" s="317"/>
      <c r="O2600" s="317"/>
      <c r="P2600" s="321"/>
      <c r="Q2600" s="317"/>
      <c r="R2600" s="325" t="s">
        <v>132</v>
      </c>
      <c r="S2600" s="63"/>
      <c r="T2600" s="314"/>
    </row>
    <row r="2601" spans="2:24" ht="18.75" customHeight="1" x14ac:dyDescent="0.2">
      <c r="B2601" s="318"/>
      <c r="C2601" s="322" t="s">
        <v>122</v>
      </c>
      <c r="D2601" s="385"/>
      <c r="E2601" s="386"/>
      <c r="F2601" s="386"/>
      <c r="G2601" s="386"/>
      <c r="H2601" s="386"/>
      <c r="I2601" s="387"/>
      <c r="J2601" s="317"/>
      <c r="K2601" s="320"/>
      <c r="L2601" s="317"/>
      <c r="M2601" s="317"/>
      <c r="N2601" s="317"/>
      <c r="O2601" s="317"/>
      <c r="P2601" s="321"/>
      <c r="Q2601" s="317"/>
      <c r="R2601" s="326" t="s">
        <v>133</v>
      </c>
      <c r="S2601" s="63"/>
      <c r="T2601" s="314"/>
    </row>
    <row r="2602" spans="2:24" ht="18.75" customHeight="1" x14ac:dyDescent="0.2">
      <c r="B2602" s="327"/>
      <c r="C2602" s="322" t="s">
        <v>134</v>
      </c>
      <c r="D2602" s="379"/>
      <c r="E2602" s="380"/>
      <c r="F2602" s="380"/>
      <c r="G2602" s="380"/>
      <c r="H2602" s="380"/>
      <c r="I2602" s="381"/>
      <c r="J2602" s="317"/>
      <c r="K2602" s="320"/>
      <c r="L2602" s="317"/>
      <c r="M2602" s="317"/>
      <c r="N2602" s="317"/>
      <c r="O2602" s="317"/>
      <c r="P2602" s="321"/>
      <c r="Q2602" s="317"/>
      <c r="R2602" s="321"/>
      <c r="S2602" s="321"/>
      <c r="T2602" s="314"/>
    </row>
    <row r="2603" spans="2:24" ht="12" customHeight="1" x14ac:dyDescent="0.2">
      <c r="B2603" s="318"/>
      <c r="C2603" s="317"/>
      <c r="D2603" s="317"/>
      <c r="E2603" s="317"/>
      <c r="F2603" s="317"/>
      <c r="G2603" s="317"/>
      <c r="H2603" s="317"/>
      <c r="I2603" s="317"/>
      <c r="J2603" s="317"/>
      <c r="K2603" s="317"/>
      <c r="L2603" s="317"/>
      <c r="M2603" s="317"/>
      <c r="N2603" s="317"/>
      <c r="O2603" s="317"/>
      <c r="P2603" s="317"/>
      <c r="Q2603" s="317"/>
      <c r="R2603" s="317"/>
      <c r="S2603" s="317"/>
      <c r="T2603" s="314"/>
    </row>
    <row r="2604" spans="2:24" s="334" customFormat="1" ht="18.75" customHeight="1" x14ac:dyDescent="0.2">
      <c r="B2604" s="328"/>
      <c r="C2604" s="322" t="s">
        <v>128</v>
      </c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70"/>
      <c r="P2604" s="329" t="s">
        <v>129</v>
      </c>
      <c r="Q2604" s="330"/>
      <c r="R2604" s="331" t="s">
        <v>135</v>
      </c>
      <c r="S2604" s="332"/>
      <c r="T2604" s="333"/>
      <c r="V2604" s="315"/>
      <c r="W2604" s="315"/>
      <c r="X2604" s="315"/>
    </row>
    <row r="2605" spans="2:24" ht="6" customHeight="1" x14ac:dyDescent="0.2">
      <c r="B2605" s="318"/>
      <c r="C2605" s="317"/>
      <c r="D2605" s="317"/>
      <c r="E2605" s="317"/>
      <c r="F2605" s="317"/>
      <c r="G2605" s="317"/>
      <c r="H2605" s="317"/>
      <c r="I2605" s="317"/>
      <c r="J2605" s="317"/>
      <c r="K2605" s="317"/>
      <c r="L2605" s="317"/>
      <c r="M2605" s="317"/>
      <c r="N2605" s="317"/>
      <c r="O2605" s="317"/>
      <c r="P2605" s="317"/>
      <c r="Q2605" s="317"/>
      <c r="R2605" s="317"/>
      <c r="S2605" s="317"/>
      <c r="T2605" s="314"/>
    </row>
    <row r="2606" spans="2:24" ht="18.75" customHeight="1" x14ac:dyDescent="0.2">
      <c r="B2606" s="318"/>
      <c r="C2606" s="335" t="s">
        <v>136</v>
      </c>
      <c r="D2606" s="65"/>
      <c r="E2606" s="65"/>
      <c r="F2606" s="65"/>
      <c r="G2606" s="65"/>
      <c r="H2606" s="65"/>
      <c r="I2606" s="65"/>
      <c r="J2606" s="65"/>
      <c r="K2606" s="65"/>
      <c r="L2606" s="65"/>
      <c r="M2606" s="65"/>
      <c r="N2606" s="65"/>
      <c r="O2606" s="71"/>
      <c r="P2606" s="336">
        <f>SUM(D2606:O2606)</f>
        <v>0</v>
      </c>
      <c r="Q2606" s="317"/>
      <c r="R2606" s="388"/>
      <c r="S2606" s="389"/>
      <c r="T2606" s="314"/>
    </row>
    <row r="2607" spans="2:24" ht="18.75" customHeight="1" x14ac:dyDescent="0.2">
      <c r="B2607" s="318"/>
      <c r="C2607" s="335" t="s">
        <v>137</v>
      </c>
      <c r="D2607" s="110"/>
      <c r="E2607" s="110"/>
      <c r="F2607" s="110"/>
      <c r="G2607" s="110"/>
      <c r="H2607" s="110"/>
      <c r="I2607" s="110"/>
      <c r="J2607" s="110"/>
      <c r="K2607" s="110"/>
      <c r="L2607" s="110"/>
      <c r="M2607" s="110"/>
      <c r="N2607" s="110"/>
      <c r="O2607" s="111"/>
      <c r="P2607" s="336">
        <f>SUM(D2607:O2607)</f>
        <v>0</v>
      </c>
      <c r="Q2607" s="317"/>
      <c r="R2607" s="388"/>
      <c r="S2607" s="389"/>
      <c r="T2607" s="314"/>
    </row>
    <row r="2608" spans="2:24" ht="18.75" customHeight="1" x14ac:dyDescent="0.2">
      <c r="B2608" s="318"/>
      <c r="C2608" s="131" t="s">
        <v>138</v>
      </c>
      <c r="D2608" s="65"/>
      <c r="E2608" s="65"/>
      <c r="F2608" s="65"/>
      <c r="G2608" s="65"/>
      <c r="H2608" s="65"/>
      <c r="I2608" s="65"/>
      <c r="J2608" s="65"/>
      <c r="K2608" s="65"/>
      <c r="L2608" s="65"/>
      <c r="M2608" s="65"/>
      <c r="N2608" s="65"/>
      <c r="O2608" s="71"/>
      <c r="P2608" s="336">
        <f>SUM(D2608:O2608)</f>
        <v>0</v>
      </c>
      <c r="Q2608" s="317"/>
      <c r="R2608" s="388"/>
      <c r="S2608" s="389"/>
      <c r="T2608" s="314"/>
    </row>
    <row r="2609" spans="2:20" ht="18.75" customHeight="1" x14ac:dyDescent="0.2">
      <c r="B2609" s="318"/>
      <c r="C2609" s="92" t="s">
        <v>139</v>
      </c>
      <c r="D2609" s="65"/>
      <c r="E2609" s="65"/>
      <c r="F2609" s="65"/>
      <c r="G2609" s="65"/>
      <c r="H2609" s="65"/>
      <c r="I2609" s="65"/>
      <c r="J2609" s="65"/>
      <c r="K2609" s="65"/>
      <c r="L2609" s="65"/>
      <c r="M2609" s="65"/>
      <c r="N2609" s="65"/>
      <c r="O2609" s="71"/>
      <c r="P2609" s="336">
        <f>SUM(D2609:O2609)</f>
        <v>0</v>
      </c>
      <c r="Q2609" s="317"/>
      <c r="R2609" s="388"/>
      <c r="S2609" s="389"/>
      <c r="T2609" s="314"/>
    </row>
    <row r="2610" spans="2:20" ht="18.75" customHeight="1" x14ac:dyDescent="0.2">
      <c r="B2610" s="318"/>
      <c r="C2610" s="92" t="s">
        <v>140</v>
      </c>
      <c r="D2610" s="65"/>
      <c r="E2610" s="65"/>
      <c r="F2610" s="65"/>
      <c r="G2610" s="65"/>
      <c r="H2610" s="65"/>
      <c r="I2610" s="65"/>
      <c r="J2610" s="65"/>
      <c r="K2610" s="65"/>
      <c r="L2610" s="65"/>
      <c r="M2610" s="65"/>
      <c r="N2610" s="65"/>
      <c r="O2610" s="71"/>
      <c r="P2610" s="336">
        <f>SUM(D2610:O2610)</f>
        <v>0</v>
      </c>
      <c r="Q2610" s="317"/>
      <c r="R2610" s="388"/>
      <c r="S2610" s="389"/>
      <c r="T2610" s="314"/>
    </row>
    <row r="2611" spans="2:20" ht="18.75" customHeight="1" x14ac:dyDescent="0.2">
      <c r="B2611" s="318"/>
      <c r="C2611" s="92" t="s">
        <v>141</v>
      </c>
      <c r="D2611" s="65"/>
      <c r="E2611" s="65"/>
      <c r="F2611" s="65"/>
      <c r="G2611" s="65"/>
      <c r="H2611" s="65"/>
      <c r="I2611" s="65"/>
      <c r="J2611" s="65"/>
      <c r="K2611" s="65"/>
      <c r="L2611" s="65"/>
      <c r="M2611" s="65"/>
      <c r="N2611" s="65"/>
      <c r="O2611" s="71"/>
      <c r="P2611" s="336">
        <f>SUM(D2611:O2611)</f>
        <v>0</v>
      </c>
      <c r="Q2611" s="317"/>
      <c r="R2611" s="388"/>
      <c r="S2611" s="389"/>
      <c r="T2611" s="314"/>
    </row>
    <row r="2612" spans="2:20" ht="18.75" customHeight="1" x14ac:dyDescent="0.2">
      <c r="B2612" s="318"/>
      <c r="C2612" s="92" t="s">
        <v>142</v>
      </c>
      <c r="D2612" s="65"/>
      <c r="E2612" s="65"/>
      <c r="F2612" s="65"/>
      <c r="G2612" s="65"/>
      <c r="H2612" s="65"/>
      <c r="I2612" s="65"/>
      <c r="J2612" s="65"/>
      <c r="K2612" s="65"/>
      <c r="L2612" s="65"/>
      <c r="M2612" s="65"/>
      <c r="N2612" s="65"/>
      <c r="O2612" s="71"/>
      <c r="P2612" s="336">
        <f>SUM(D2612:O2612)</f>
        <v>0</v>
      </c>
      <c r="Q2612" s="317"/>
      <c r="R2612" s="388"/>
      <c r="S2612" s="389"/>
      <c r="T2612" s="314"/>
    </row>
    <row r="2613" spans="2:20" ht="18.75" customHeight="1" x14ac:dyDescent="0.2">
      <c r="B2613" s="318"/>
      <c r="C2613" s="92" t="s">
        <v>143</v>
      </c>
      <c r="D2613" s="65"/>
      <c r="E2613" s="65"/>
      <c r="F2613" s="65"/>
      <c r="G2613" s="65"/>
      <c r="H2613" s="65"/>
      <c r="I2613" s="65"/>
      <c r="J2613" s="65"/>
      <c r="K2613" s="65"/>
      <c r="L2613" s="65"/>
      <c r="M2613" s="65"/>
      <c r="N2613" s="65"/>
      <c r="O2613" s="71"/>
      <c r="P2613" s="336">
        <f>SUM(D2613:O2613)</f>
        <v>0</v>
      </c>
      <c r="Q2613" s="317"/>
      <c r="R2613" s="388"/>
      <c r="S2613" s="389"/>
      <c r="T2613" s="314"/>
    </row>
    <row r="2614" spans="2:20" ht="18.75" customHeight="1" x14ac:dyDescent="0.2">
      <c r="B2614" s="318"/>
      <c r="C2614" s="92" t="s">
        <v>144</v>
      </c>
      <c r="D2614" s="65"/>
      <c r="E2614" s="65"/>
      <c r="F2614" s="65"/>
      <c r="G2614" s="65"/>
      <c r="H2614" s="65"/>
      <c r="I2614" s="65"/>
      <c r="J2614" s="65"/>
      <c r="K2614" s="65"/>
      <c r="L2614" s="65"/>
      <c r="M2614" s="65"/>
      <c r="N2614" s="65"/>
      <c r="O2614" s="71"/>
      <c r="P2614" s="336">
        <f>SUM(D2614:O2614)</f>
        <v>0</v>
      </c>
      <c r="Q2614" s="317"/>
      <c r="R2614" s="388"/>
      <c r="S2614" s="389"/>
      <c r="T2614" s="314"/>
    </row>
    <row r="2615" spans="2:20" ht="18.75" customHeight="1" x14ac:dyDescent="0.2">
      <c r="B2615" s="318"/>
      <c r="C2615" s="92" t="s">
        <v>145</v>
      </c>
      <c r="D2615" s="65"/>
      <c r="E2615" s="65"/>
      <c r="F2615" s="65"/>
      <c r="G2615" s="65"/>
      <c r="H2615" s="65"/>
      <c r="I2615" s="65"/>
      <c r="J2615" s="65"/>
      <c r="K2615" s="65"/>
      <c r="L2615" s="65"/>
      <c r="M2615" s="65"/>
      <c r="N2615" s="65"/>
      <c r="O2615" s="71"/>
      <c r="P2615" s="336">
        <f>SUM(D2615:O2615)</f>
        <v>0</v>
      </c>
      <c r="Q2615" s="317"/>
      <c r="R2615" s="388"/>
      <c r="S2615" s="389"/>
      <c r="T2615" s="314"/>
    </row>
    <row r="2616" spans="2:20" ht="18.75" customHeight="1" x14ac:dyDescent="0.2">
      <c r="B2616" s="318"/>
      <c r="C2616" s="322" t="s">
        <v>146</v>
      </c>
      <c r="D2616" s="337">
        <f t="shared" ref="D2616:O2616" si="207">SUBTOTAL(9,D2606:D2615)</f>
        <v>0</v>
      </c>
      <c r="E2616" s="337">
        <f t="shared" si="207"/>
        <v>0</v>
      </c>
      <c r="F2616" s="337">
        <f t="shared" si="207"/>
        <v>0</v>
      </c>
      <c r="G2616" s="337">
        <f t="shared" si="207"/>
        <v>0</v>
      </c>
      <c r="H2616" s="337">
        <f t="shared" si="207"/>
        <v>0</v>
      </c>
      <c r="I2616" s="337">
        <f t="shared" si="207"/>
        <v>0</v>
      </c>
      <c r="J2616" s="337">
        <f t="shared" si="207"/>
        <v>0</v>
      </c>
      <c r="K2616" s="337">
        <f t="shared" si="207"/>
        <v>0</v>
      </c>
      <c r="L2616" s="337">
        <f t="shared" si="207"/>
        <v>0</v>
      </c>
      <c r="M2616" s="337">
        <f t="shared" si="207"/>
        <v>0</v>
      </c>
      <c r="N2616" s="337">
        <f t="shared" si="207"/>
        <v>0</v>
      </c>
      <c r="O2616" s="338">
        <f t="shared" si="207"/>
        <v>0</v>
      </c>
      <c r="P2616" s="336">
        <f>SUM(D2616:O2616)</f>
        <v>0</v>
      </c>
      <c r="Q2616" s="317"/>
      <c r="R2616" s="388"/>
      <c r="S2616" s="389"/>
      <c r="T2616" s="314"/>
    </row>
    <row r="2617" spans="2:20" ht="18.75" customHeight="1" x14ac:dyDescent="0.2">
      <c r="B2617" s="318"/>
      <c r="C2617" s="339" t="s">
        <v>147</v>
      </c>
      <c r="D2617" s="66"/>
      <c r="E2617" s="66"/>
      <c r="F2617" s="66"/>
      <c r="G2617" s="66"/>
      <c r="H2617" s="66"/>
      <c r="I2617" s="66"/>
      <c r="J2617" s="66"/>
      <c r="K2617" s="66"/>
      <c r="L2617" s="66"/>
      <c r="M2617" s="66"/>
      <c r="N2617" s="66"/>
      <c r="O2617" s="72"/>
      <c r="P2617" s="336">
        <f>SUM(D2617:O2617)</f>
        <v>0</v>
      </c>
      <c r="Q2617" s="317"/>
      <c r="R2617" s="388"/>
      <c r="S2617" s="389"/>
      <c r="T2617" s="314"/>
    </row>
    <row r="2618" spans="2:20" ht="18.75" customHeight="1" x14ac:dyDescent="0.2">
      <c r="B2618" s="318"/>
      <c r="C2618" s="339" t="s">
        <v>148</v>
      </c>
      <c r="D2618" s="66"/>
      <c r="E2618" s="66"/>
      <c r="F2618" s="66"/>
      <c r="G2618" s="66"/>
      <c r="H2618" s="66"/>
      <c r="I2618" s="66"/>
      <c r="J2618" s="66"/>
      <c r="K2618" s="66"/>
      <c r="L2618" s="66"/>
      <c r="M2618" s="66"/>
      <c r="N2618" s="66"/>
      <c r="O2618" s="72"/>
      <c r="P2618" s="336">
        <f>SUM(D2618:O2618)</f>
        <v>0</v>
      </c>
      <c r="Q2618" s="317"/>
      <c r="R2618" s="388"/>
      <c r="S2618" s="389"/>
      <c r="T2618" s="314"/>
    </row>
    <row r="2619" spans="2:20" ht="18.75" customHeight="1" x14ac:dyDescent="0.2">
      <c r="B2619" s="318"/>
      <c r="C2619" s="322" t="s">
        <v>149</v>
      </c>
      <c r="D2619" s="337">
        <f t="shared" ref="D2619:O2619" si="208">SUBTOTAL(9,D2617:D2618)</f>
        <v>0</v>
      </c>
      <c r="E2619" s="337">
        <f t="shared" si="208"/>
        <v>0</v>
      </c>
      <c r="F2619" s="337">
        <f t="shared" si="208"/>
        <v>0</v>
      </c>
      <c r="G2619" s="337">
        <f t="shared" si="208"/>
        <v>0</v>
      </c>
      <c r="H2619" s="337">
        <f t="shared" si="208"/>
        <v>0</v>
      </c>
      <c r="I2619" s="337">
        <f t="shared" si="208"/>
        <v>0</v>
      </c>
      <c r="J2619" s="337">
        <f t="shared" si="208"/>
        <v>0</v>
      </c>
      <c r="K2619" s="337">
        <f t="shared" si="208"/>
        <v>0</v>
      </c>
      <c r="L2619" s="337">
        <f t="shared" si="208"/>
        <v>0</v>
      </c>
      <c r="M2619" s="337">
        <f t="shared" si="208"/>
        <v>0</v>
      </c>
      <c r="N2619" s="337">
        <f t="shared" si="208"/>
        <v>0</v>
      </c>
      <c r="O2619" s="338">
        <f t="shared" si="208"/>
        <v>0</v>
      </c>
      <c r="P2619" s="336">
        <f>SUM(D2619:O2619)</f>
        <v>0</v>
      </c>
      <c r="Q2619" s="317"/>
      <c r="R2619" s="388"/>
      <c r="S2619" s="389"/>
      <c r="T2619" s="314"/>
    </row>
    <row r="2620" spans="2:20" ht="18.75" customHeight="1" x14ac:dyDescent="0.2">
      <c r="B2620" s="318"/>
      <c r="C2620" s="339" t="s">
        <v>150</v>
      </c>
      <c r="D2620" s="66"/>
      <c r="E2620" s="66"/>
      <c r="F2620" s="66"/>
      <c r="G2620" s="66"/>
      <c r="H2620" s="66"/>
      <c r="I2620" s="66"/>
      <c r="J2620" s="66"/>
      <c r="K2620" s="66"/>
      <c r="L2620" s="66"/>
      <c r="M2620" s="66"/>
      <c r="N2620" s="66"/>
      <c r="O2620" s="72"/>
      <c r="P2620" s="336">
        <f>SUM(D2620:O2620)</f>
        <v>0</v>
      </c>
      <c r="Q2620" s="317"/>
      <c r="R2620" s="388"/>
      <c r="S2620" s="389"/>
      <c r="T2620" s="314"/>
    </row>
    <row r="2621" spans="2:20" ht="18.75" customHeight="1" x14ac:dyDescent="0.2">
      <c r="B2621" s="318"/>
      <c r="C2621" s="339" t="s">
        <v>151</v>
      </c>
      <c r="D2621" s="66"/>
      <c r="E2621" s="66"/>
      <c r="F2621" s="66"/>
      <c r="G2621" s="66"/>
      <c r="H2621" s="66"/>
      <c r="I2621" s="66"/>
      <c r="J2621" s="66"/>
      <c r="K2621" s="66"/>
      <c r="L2621" s="66"/>
      <c r="M2621" s="66"/>
      <c r="N2621" s="66"/>
      <c r="O2621" s="72"/>
      <c r="P2621" s="336">
        <f>SUM(D2621:O2621)</f>
        <v>0</v>
      </c>
      <c r="Q2621" s="317"/>
      <c r="R2621" s="388"/>
      <c r="S2621" s="389"/>
      <c r="T2621" s="314"/>
    </row>
    <row r="2622" spans="2:20" ht="18.75" customHeight="1" x14ac:dyDescent="0.2">
      <c r="B2622" s="318"/>
      <c r="C2622" s="339" t="s">
        <v>152</v>
      </c>
      <c r="D2622" s="66"/>
      <c r="E2622" s="66"/>
      <c r="F2622" s="66"/>
      <c r="G2622" s="66"/>
      <c r="H2622" s="66"/>
      <c r="I2622" s="66"/>
      <c r="J2622" s="66"/>
      <c r="K2622" s="66"/>
      <c r="L2622" s="66"/>
      <c r="M2622" s="66"/>
      <c r="N2622" s="66"/>
      <c r="O2622" s="72"/>
      <c r="P2622" s="336">
        <f>SUM(D2622:O2622)</f>
        <v>0</v>
      </c>
      <c r="Q2622" s="317"/>
      <c r="R2622" s="388"/>
      <c r="S2622" s="389"/>
      <c r="T2622" s="314"/>
    </row>
    <row r="2623" spans="2:20" ht="18.75" customHeight="1" x14ac:dyDescent="0.2">
      <c r="B2623" s="318"/>
      <c r="C2623" s="339" t="s">
        <v>153</v>
      </c>
      <c r="D2623" s="66"/>
      <c r="E2623" s="66"/>
      <c r="F2623" s="66"/>
      <c r="G2623" s="66"/>
      <c r="H2623" s="66"/>
      <c r="I2623" s="66"/>
      <c r="J2623" s="66"/>
      <c r="K2623" s="66"/>
      <c r="L2623" s="66"/>
      <c r="M2623" s="66"/>
      <c r="N2623" s="66"/>
      <c r="O2623" s="72"/>
      <c r="P2623" s="336">
        <f>SUM(D2623:O2623)</f>
        <v>0</v>
      </c>
      <c r="Q2623" s="317"/>
      <c r="R2623" s="388"/>
      <c r="S2623" s="389"/>
      <c r="T2623" s="314"/>
    </row>
    <row r="2624" spans="2:20" ht="18.75" customHeight="1" x14ac:dyDescent="0.2">
      <c r="B2624" s="318"/>
      <c r="C2624" s="335" t="s">
        <v>154</v>
      </c>
      <c r="D2624" s="65"/>
      <c r="E2624" s="65"/>
      <c r="F2624" s="65"/>
      <c r="G2624" s="65"/>
      <c r="H2624" s="65"/>
      <c r="I2624" s="65"/>
      <c r="J2624" s="65"/>
      <c r="K2624" s="65"/>
      <c r="L2624" s="65"/>
      <c r="M2624" s="65"/>
      <c r="N2624" s="65"/>
      <c r="O2624" s="71"/>
      <c r="P2624" s="336">
        <f>SUM(D2624:O2624)</f>
        <v>0</v>
      </c>
      <c r="Q2624" s="317"/>
      <c r="R2624" s="388"/>
      <c r="S2624" s="389"/>
      <c r="T2624" s="314"/>
    </row>
    <row r="2625" spans="2:20" ht="18.75" customHeight="1" x14ac:dyDescent="0.2">
      <c r="B2625" s="318"/>
      <c r="C2625" s="97" t="s">
        <v>155</v>
      </c>
      <c r="D2625" s="65"/>
      <c r="E2625" s="65"/>
      <c r="F2625" s="65"/>
      <c r="G2625" s="65"/>
      <c r="H2625" s="65"/>
      <c r="I2625" s="65"/>
      <c r="J2625" s="65"/>
      <c r="K2625" s="65"/>
      <c r="L2625" s="65"/>
      <c r="M2625" s="65"/>
      <c r="N2625" s="65"/>
      <c r="O2625" s="71"/>
      <c r="P2625" s="336">
        <f>SUM(D2625:O2625)</f>
        <v>0</v>
      </c>
      <c r="Q2625" s="317"/>
      <c r="R2625" s="388"/>
      <c r="S2625" s="389"/>
      <c r="T2625" s="314"/>
    </row>
    <row r="2626" spans="2:20" ht="18.75" customHeight="1" x14ac:dyDescent="0.2">
      <c r="B2626" s="318"/>
      <c r="C2626" s="98" t="s">
        <v>156</v>
      </c>
      <c r="D2626" s="68"/>
      <c r="E2626" s="68"/>
      <c r="F2626" s="68"/>
      <c r="G2626" s="68"/>
      <c r="H2626" s="68"/>
      <c r="I2626" s="68"/>
      <c r="J2626" s="68"/>
      <c r="K2626" s="68"/>
      <c r="L2626" s="68"/>
      <c r="M2626" s="68"/>
      <c r="N2626" s="68"/>
      <c r="O2626" s="73"/>
      <c r="P2626" s="340">
        <f>SUM(D2626:O2626)</f>
        <v>0</v>
      </c>
      <c r="Q2626" s="317"/>
      <c r="R2626" s="388"/>
      <c r="S2626" s="389"/>
      <c r="T2626" s="314"/>
    </row>
    <row r="2627" spans="2:20" ht="18.75" customHeight="1" x14ac:dyDescent="0.2">
      <c r="B2627" s="318"/>
      <c r="C2627" s="341" t="s">
        <v>157</v>
      </c>
      <c r="D2627" s="342">
        <f t="shared" ref="D2627:O2627" si="209">SUBTOTAL(9,D2606:D2626)</f>
        <v>0</v>
      </c>
      <c r="E2627" s="342">
        <f t="shared" si="209"/>
        <v>0</v>
      </c>
      <c r="F2627" s="342">
        <f t="shared" si="209"/>
        <v>0</v>
      </c>
      <c r="G2627" s="342">
        <f t="shared" si="209"/>
        <v>0</v>
      </c>
      <c r="H2627" s="342">
        <f t="shared" si="209"/>
        <v>0</v>
      </c>
      <c r="I2627" s="342">
        <f t="shared" si="209"/>
        <v>0</v>
      </c>
      <c r="J2627" s="342">
        <f t="shared" si="209"/>
        <v>0</v>
      </c>
      <c r="K2627" s="342">
        <f t="shared" si="209"/>
        <v>0</v>
      </c>
      <c r="L2627" s="342">
        <f t="shared" si="209"/>
        <v>0</v>
      </c>
      <c r="M2627" s="342">
        <f t="shared" si="209"/>
        <v>0</v>
      </c>
      <c r="N2627" s="342">
        <f t="shared" si="209"/>
        <v>0</v>
      </c>
      <c r="O2627" s="343">
        <f t="shared" si="209"/>
        <v>0</v>
      </c>
      <c r="P2627" s="344">
        <f>SUM(D2627:O2627)</f>
        <v>0</v>
      </c>
      <c r="Q2627" s="317"/>
      <c r="R2627" s="150"/>
      <c r="S2627" s="151"/>
      <c r="T2627" s="314"/>
    </row>
    <row r="2628" spans="2:20" ht="6" customHeight="1" x14ac:dyDescent="0.2">
      <c r="B2628" s="318"/>
      <c r="C2628" s="317"/>
      <c r="D2628" s="317"/>
      <c r="E2628" s="317"/>
      <c r="F2628" s="317"/>
      <c r="G2628" s="317"/>
      <c r="H2628" s="317"/>
      <c r="I2628" s="317"/>
      <c r="J2628" s="317"/>
      <c r="K2628" s="317"/>
      <c r="L2628" s="317"/>
      <c r="M2628" s="317"/>
      <c r="N2628" s="317"/>
      <c r="O2628" s="317"/>
      <c r="P2628" s="317"/>
      <c r="Q2628" s="317"/>
      <c r="R2628" s="345"/>
      <c r="S2628" s="345"/>
      <c r="T2628" s="314"/>
    </row>
    <row r="2629" spans="2:20" ht="18.75" customHeight="1" x14ac:dyDescent="0.2">
      <c r="B2629" s="346"/>
      <c r="C2629" s="335" t="s">
        <v>158</v>
      </c>
      <c r="D2629" s="67"/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74"/>
      <c r="P2629" s="347">
        <f>SUM(D2629:O2629)</f>
        <v>0</v>
      </c>
      <c r="Q2629" s="317"/>
      <c r="R2629" s="388"/>
      <c r="S2629" s="389"/>
      <c r="T2629" s="314"/>
    </row>
    <row r="2630" spans="2:20" ht="18.75" customHeight="1" x14ac:dyDescent="0.2">
      <c r="B2630" s="346"/>
      <c r="C2630" s="335" t="s">
        <v>159</v>
      </c>
      <c r="D2630" s="67"/>
      <c r="E2630" s="67"/>
      <c r="F2630" s="67"/>
      <c r="G2630" s="67"/>
      <c r="H2630" s="67"/>
      <c r="I2630" s="67"/>
      <c r="J2630" s="67"/>
      <c r="K2630" s="67"/>
      <c r="L2630" s="67"/>
      <c r="M2630" s="67"/>
      <c r="N2630" s="69"/>
      <c r="O2630" s="75"/>
      <c r="P2630" s="348">
        <f>SUM(D2630:O2630)</f>
        <v>0</v>
      </c>
      <c r="Q2630" s="317"/>
      <c r="R2630" s="388"/>
      <c r="S2630" s="389"/>
      <c r="T2630" s="314"/>
    </row>
    <row r="2631" spans="2:20" s="334" customFormat="1" ht="18.75" customHeight="1" x14ac:dyDescent="0.2">
      <c r="B2631" s="328"/>
      <c r="C2631" s="317"/>
      <c r="D2631" s="317"/>
      <c r="E2631" s="317"/>
      <c r="F2631" s="317"/>
      <c r="G2631" s="317"/>
      <c r="H2631" s="317"/>
      <c r="I2631" s="317"/>
      <c r="J2631" s="317"/>
      <c r="K2631" s="317"/>
      <c r="L2631" s="317"/>
      <c r="M2631" s="317"/>
      <c r="N2631" s="349" t="s">
        <v>160</v>
      </c>
      <c r="O2631" s="349"/>
      <c r="P2631" s="350">
        <f>ROUND(IF(P2629*P2630=0,0,P2627/P2629*P2630),2)</f>
        <v>0</v>
      </c>
      <c r="Q2631" s="330"/>
      <c r="R2631" s="388"/>
      <c r="S2631" s="389"/>
      <c r="T2631" s="333"/>
    </row>
    <row r="2632" spans="2:20" ht="30" customHeight="1" x14ac:dyDescent="0.2">
      <c r="B2632" s="314"/>
      <c r="C2632" s="317"/>
      <c r="D2632" s="317"/>
      <c r="E2632" s="317"/>
      <c r="F2632" s="317"/>
      <c r="G2632" s="317"/>
      <c r="H2632" s="317"/>
      <c r="I2632" s="317"/>
      <c r="J2632" s="317"/>
      <c r="K2632" s="317"/>
      <c r="L2632" s="317"/>
      <c r="M2632" s="317"/>
      <c r="N2632" s="317"/>
      <c r="O2632" s="317"/>
      <c r="P2632" s="317"/>
      <c r="Q2632" s="317"/>
      <c r="R2632" s="317"/>
      <c r="S2632" s="317"/>
      <c r="T2632" s="314"/>
    </row>
    <row r="2633" spans="2:20" ht="18.75" customHeight="1" x14ac:dyDescent="0.2">
      <c r="B2633" s="318"/>
      <c r="C2633" s="319" t="s">
        <v>124</v>
      </c>
      <c r="D2633" s="382"/>
      <c r="E2633" s="383"/>
      <c r="F2633" s="383"/>
      <c r="G2633" s="383"/>
      <c r="H2633" s="383"/>
      <c r="I2633" s="384"/>
      <c r="J2633" s="317"/>
      <c r="K2633" s="317"/>
      <c r="L2633" s="320"/>
      <c r="M2633" s="317"/>
      <c r="N2633" s="317"/>
      <c r="O2633" s="317"/>
      <c r="P2633" s="321"/>
      <c r="Q2633" s="317"/>
      <c r="R2633" s="321"/>
      <c r="S2633" s="321"/>
      <c r="T2633" s="314"/>
    </row>
    <row r="2634" spans="2:20" ht="18.75" customHeight="1" x14ac:dyDescent="0.2">
      <c r="B2634" s="318"/>
      <c r="C2634" s="322" t="s">
        <v>125</v>
      </c>
      <c r="D2634" s="382"/>
      <c r="E2634" s="383"/>
      <c r="F2634" s="383"/>
      <c r="G2634" s="383"/>
      <c r="H2634" s="383"/>
      <c r="I2634" s="384"/>
      <c r="J2634" s="317"/>
      <c r="K2634" s="320"/>
      <c r="L2634" s="317"/>
      <c r="M2634" s="317"/>
      <c r="N2634" s="317"/>
      <c r="O2634" s="317"/>
      <c r="P2634" s="321"/>
      <c r="Q2634" s="317"/>
      <c r="R2634" s="321"/>
      <c r="S2634" s="321"/>
      <c r="T2634" s="314"/>
    </row>
    <row r="2635" spans="2:20" ht="18.75" customHeight="1" x14ac:dyDescent="0.2">
      <c r="B2635" s="318"/>
      <c r="C2635" s="322" t="s">
        <v>7</v>
      </c>
      <c r="D2635" s="382"/>
      <c r="E2635" s="383"/>
      <c r="F2635" s="383"/>
      <c r="G2635" s="383"/>
      <c r="H2635" s="383"/>
      <c r="I2635" s="384"/>
      <c r="J2635" s="317"/>
      <c r="K2635" s="317"/>
      <c r="L2635" s="320"/>
      <c r="M2635" s="317"/>
      <c r="N2635" s="317"/>
      <c r="O2635" s="317"/>
      <c r="P2635" s="321"/>
      <c r="Q2635" s="317"/>
      <c r="R2635" s="323" t="s">
        <v>126</v>
      </c>
      <c r="S2635" s="324"/>
      <c r="T2635" s="314"/>
    </row>
    <row r="2636" spans="2:20" ht="18.75" customHeight="1" x14ac:dyDescent="0.2">
      <c r="B2636" s="318"/>
      <c r="C2636" s="322" t="s">
        <v>127</v>
      </c>
      <c r="D2636" s="382"/>
      <c r="E2636" s="383"/>
      <c r="F2636" s="383"/>
      <c r="G2636" s="383"/>
      <c r="H2636" s="383"/>
      <c r="I2636" s="384"/>
      <c r="J2636" s="317"/>
      <c r="K2636" s="317"/>
      <c r="L2636" s="320"/>
      <c r="M2636" s="317"/>
      <c r="N2636" s="317"/>
      <c r="O2636" s="317"/>
      <c r="P2636" s="321"/>
      <c r="Q2636" s="317"/>
      <c r="R2636" s="325" t="s">
        <v>130</v>
      </c>
      <c r="S2636" s="63"/>
      <c r="T2636" s="314"/>
    </row>
    <row r="2637" spans="2:20" ht="18.75" customHeight="1" x14ac:dyDescent="0.2">
      <c r="B2637" s="318"/>
      <c r="C2637" s="322" t="s">
        <v>131</v>
      </c>
      <c r="D2637" s="382"/>
      <c r="E2637" s="383"/>
      <c r="F2637" s="383"/>
      <c r="G2637" s="383"/>
      <c r="H2637" s="383"/>
      <c r="I2637" s="384"/>
      <c r="J2637" s="317"/>
      <c r="K2637" s="317"/>
      <c r="L2637" s="320"/>
      <c r="M2637" s="317"/>
      <c r="N2637" s="317"/>
      <c r="O2637" s="317"/>
      <c r="P2637" s="321"/>
      <c r="Q2637" s="317"/>
      <c r="R2637" s="325" t="s">
        <v>132</v>
      </c>
      <c r="S2637" s="63"/>
      <c r="T2637" s="314"/>
    </row>
    <row r="2638" spans="2:20" ht="18.75" customHeight="1" x14ac:dyDescent="0.2">
      <c r="B2638" s="318"/>
      <c r="C2638" s="322" t="s">
        <v>122</v>
      </c>
      <c r="D2638" s="385"/>
      <c r="E2638" s="386"/>
      <c r="F2638" s="386"/>
      <c r="G2638" s="386"/>
      <c r="H2638" s="386"/>
      <c r="I2638" s="387"/>
      <c r="J2638" s="317"/>
      <c r="K2638" s="320"/>
      <c r="L2638" s="317"/>
      <c r="M2638" s="317"/>
      <c r="N2638" s="317"/>
      <c r="O2638" s="317"/>
      <c r="P2638" s="321"/>
      <c r="Q2638" s="317"/>
      <c r="R2638" s="326" t="s">
        <v>133</v>
      </c>
      <c r="S2638" s="63"/>
      <c r="T2638" s="314"/>
    </row>
    <row r="2639" spans="2:20" ht="18.75" customHeight="1" x14ac:dyDescent="0.2">
      <c r="B2639" s="327"/>
      <c r="C2639" s="322" t="s">
        <v>134</v>
      </c>
      <c r="D2639" s="379"/>
      <c r="E2639" s="380"/>
      <c r="F2639" s="380"/>
      <c r="G2639" s="380"/>
      <c r="H2639" s="380"/>
      <c r="I2639" s="381"/>
      <c r="J2639" s="317"/>
      <c r="K2639" s="320"/>
      <c r="L2639" s="317"/>
      <c r="M2639" s="317"/>
      <c r="N2639" s="317"/>
      <c r="O2639" s="317"/>
      <c r="P2639" s="321"/>
      <c r="Q2639" s="317"/>
      <c r="R2639" s="321"/>
      <c r="S2639" s="321"/>
      <c r="T2639" s="314"/>
    </row>
    <row r="2640" spans="2:20" ht="12" customHeight="1" x14ac:dyDescent="0.2">
      <c r="B2640" s="318"/>
      <c r="C2640" s="317"/>
      <c r="D2640" s="317"/>
      <c r="E2640" s="317"/>
      <c r="F2640" s="317"/>
      <c r="G2640" s="317"/>
      <c r="H2640" s="317"/>
      <c r="I2640" s="317"/>
      <c r="J2640" s="317"/>
      <c r="K2640" s="317"/>
      <c r="L2640" s="317"/>
      <c r="M2640" s="317"/>
      <c r="N2640" s="317"/>
      <c r="O2640" s="317"/>
      <c r="P2640" s="317"/>
      <c r="Q2640" s="317"/>
      <c r="R2640" s="317"/>
      <c r="S2640" s="317"/>
      <c r="T2640" s="314"/>
    </row>
    <row r="2641" spans="2:24" s="334" customFormat="1" ht="18.75" customHeight="1" x14ac:dyDescent="0.2">
      <c r="B2641" s="328"/>
      <c r="C2641" s="322" t="s">
        <v>128</v>
      </c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70"/>
      <c r="P2641" s="329" t="s">
        <v>129</v>
      </c>
      <c r="Q2641" s="330"/>
      <c r="R2641" s="331" t="s">
        <v>135</v>
      </c>
      <c r="S2641" s="332"/>
      <c r="T2641" s="333"/>
      <c r="V2641" s="315"/>
      <c r="W2641" s="315"/>
      <c r="X2641" s="315"/>
    </row>
    <row r="2642" spans="2:24" ht="6" customHeight="1" x14ac:dyDescent="0.2">
      <c r="B2642" s="318"/>
      <c r="C2642" s="317"/>
      <c r="D2642" s="317"/>
      <c r="E2642" s="317"/>
      <c r="F2642" s="317"/>
      <c r="G2642" s="317"/>
      <c r="H2642" s="317"/>
      <c r="I2642" s="317"/>
      <c r="J2642" s="317"/>
      <c r="K2642" s="317"/>
      <c r="L2642" s="317"/>
      <c r="M2642" s="317"/>
      <c r="N2642" s="317"/>
      <c r="O2642" s="317"/>
      <c r="P2642" s="317"/>
      <c r="Q2642" s="317"/>
      <c r="R2642" s="317"/>
      <c r="S2642" s="317"/>
      <c r="T2642" s="314"/>
    </row>
    <row r="2643" spans="2:24" ht="18.75" customHeight="1" x14ac:dyDescent="0.2">
      <c r="B2643" s="318"/>
      <c r="C2643" s="335" t="s">
        <v>136</v>
      </c>
      <c r="D2643" s="65"/>
      <c r="E2643" s="65"/>
      <c r="F2643" s="65"/>
      <c r="G2643" s="65"/>
      <c r="H2643" s="65"/>
      <c r="I2643" s="65"/>
      <c r="J2643" s="65"/>
      <c r="K2643" s="65"/>
      <c r="L2643" s="65"/>
      <c r="M2643" s="65"/>
      <c r="N2643" s="65"/>
      <c r="O2643" s="71"/>
      <c r="P2643" s="336">
        <f>SUM(D2643:O2643)</f>
        <v>0</v>
      </c>
      <c r="Q2643" s="317"/>
      <c r="R2643" s="388"/>
      <c r="S2643" s="389"/>
      <c r="T2643" s="314"/>
    </row>
    <row r="2644" spans="2:24" ht="18.75" customHeight="1" x14ac:dyDescent="0.2">
      <c r="B2644" s="318"/>
      <c r="C2644" s="335" t="s">
        <v>137</v>
      </c>
      <c r="D2644" s="110"/>
      <c r="E2644" s="110"/>
      <c r="F2644" s="110"/>
      <c r="G2644" s="110"/>
      <c r="H2644" s="110"/>
      <c r="I2644" s="110"/>
      <c r="J2644" s="110"/>
      <c r="K2644" s="110"/>
      <c r="L2644" s="110"/>
      <c r="M2644" s="110"/>
      <c r="N2644" s="110"/>
      <c r="O2644" s="111"/>
      <c r="P2644" s="336">
        <f>SUM(D2644:O2644)</f>
        <v>0</v>
      </c>
      <c r="Q2644" s="317"/>
      <c r="R2644" s="388"/>
      <c r="S2644" s="389"/>
      <c r="T2644" s="314"/>
    </row>
    <row r="2645" spans="2:24" ht="18.75" customHeight="1" x14ac:dyDescent="0.2">
      <c r="B2645" s="318"/>
      <c r="C2645" s="131" t="s">
        <v>138</v>
      </c>
      <c r="D2645" s="65"/>
      <c r="E2645" s="65"/>
      <c r="F2645" s="65"/>
      <c r="G2645" s="65"/>
      <c r="H2645" s="65"/>
      <c r="I2645" s="65"/>
      <c r="J2645" s="65"/>
      <c r="K2645" s="65"/>
      <c r="L2645" s="65"/>
      <c r="M2645" s="65"/>
      <c r="N2645" s="65"/>
      <c r="O2645" s="71"/>
      <c r="P2645" s="336">
        <f>SUM(D2645:O2645)</f>
        <v>0</v>
      </c>
      <c r="Q2645" s="317"/>
      <c r="R2645" s="388"/>
      <c r="S2645" s="389"/>
      <c r="T2645" s="314"/>
    </row>
    <row r="2646" spans="2:24" ht="18.75" customHeight="1" x14ac:dyDescent="0.2">
      <c r="B2646" s="318"/>
      <c r="C2646" s="92" t="s">
        <v>139</v>
      </c>
      <c r="D2646" s="65"/>
      <c r="E2646" s="65"/>
      <c r="F2646" s="65"/>
      <c r="G2646" s="65"/>
      <c r="H2646" s="65"/>
      <c r="I2646" s="65"/>
      <c r="J2646" s="65"/>
      <c r="K2646" s="65"/>
      <c r="L2646" s="65"/>
      <c r="M2646" s="65"/>
      <c r="N2646" s="65"/>
      <c r="O2646" s="71"/>
      <c r="P2646" s="336">
        <f>SUM(D2646:O2646)</f>
        <v>0</v>
      </c>
      <c r="Q2646" s="317"/>
      <c r="R2646" s="388"/>
      <c r="S2646" s="389"/>
      <c r="T2646" s="314"/>
    </row>
    <row r="2647" spans="2:24" ht="18.75" customHeight="1" x14ac:dyDescent="0.2">
      <c r="B2647" s="318"/>
      <c r="C2647" s="92" t="s">
        <v>140</v>
      </c>
      <c r="D2647" s="65"/>
      <c r="E2647" s="65"/>
      <c r="F2647" s="65"/>
      <c r="G2647" s="65"/>
      <c r="H2647" s="65"/>
      <c r="I2647" s="65"/>
      <c r="J2647" s="65"/>
      <c r="K2647" s="65"/>
      <c r="L2647" s="65"/>
      <c r="M2647" s="65"/>
      <c r="N2647" s="65"/>
      <c r="O2647" s="71"/>
      <c r="P2647" s="336">
        <f>SUM(D2647:O2647)</f>
        <v>0</v>
      </c>
      <c r="Q2647" s="317"/>
      <c r="R2647" s="388"/>
      <c r="S2647" s="389"/>
      <c r="T2647" s="314"/>
    </row>
    <row r="2648" spans="2:24" ht="18.75" customHeight="1" x14ac:dyDescent="0.2">
      <c r="B2648" s="318"/>
      <c r="C2648" s="92" t="s">
        <v>141</v>
      </c>
      <c r="D2648" s="65"/>
      <c r="E2648" s="65"/>
      <c r="F2648" s="65"/>
      <c r="G2648" s="65"/>
      <c r="H2648" s="65"/>
      <c r="I2648" s="65"/>
      <c r="J2648" s="65"/>
      <c r="K2648" s="65"/>
      <c r="L2648" s="65"/>
      <c r="M2648" s="65"/>
      <c r="N2648" s="65"/>
      <c r="O2648" s="71"/>
      <c r="P2648" s="336">
        <f>SUM(D2648:O2648)</f>
        <v>0</v>
      </c>
      <c r="Q2648" s="317"/>
      <c r="R2648" s="388"/>
      <c r="S2648" s="389"/>
      <c r="T2648" s="314"/>
    </row>
    <row r="2649" spans="2:24" ht="18.75" customHeight="1" x14ac:dyDescent="0.2">
      <c r="B2649" s="318"/>
      <c r="C2649" s="92" t="s">
        <v>142</v>
      </c>
      <c r="D2649" s="65"/>
      <c r="E2649" s="65"/>
      <c r="F2649" s="65"/>
      <c r="G2649" s="65"/>
      <c r="H2649" s="65"/>
      <c r="I2649" s="65"/>
      <c r="J2649" s="65"/>
      <c r="K2649" s="65"/>
      <c r="L2649" s="65"/>
      <c r="M2649" s="65"/>
      <c r="N2649" s="65"/>
      <c r="O2649" s="71"/>
      <c r="P2649" s="336">
        <f>SUM(D2649:O2649)</f>
        <v>0</v>
      </c>
      <c r="Q2649" s="317"/>
      <c r="R2649" s="388"/>
      <c r="S2649" s="389"/>
      <c r="T2649" s="314"/>
    </row>
    <row r="2650" spans="2:24" ht="18.75" customHeight="1" x14ac:dyDescent="0.2">
      <c r="B2650" s="318"/>
      <c r="C2650" s="92" t="s">
        <v>143</v>
      </c>
      <c r="D2650" s="65"/>
      <c r="E2650" s="65"/>
      <c r="F2650" s="65"/>
      <c r="G2650" s="65"/>
      <c r="H2650" s="65"/>
      <c r="I2650" s="65"/>
      <c r="J2650" s="65"/>
      <c r="K2650" s="65"/>
      <c r="L2650" s="65"/>
      <c r="M2650" s="65"/>
      <c r="N2650" s="65"/>
      <c r="O2650" s="71"/>
      <c r="P2650" s="336">
        <f>SUM(D2650:O2650)</f>
        <v>0</v>
      </c>
      <c r="Q2650" s="317"/>
      <c r="R2650" s="388"/>
      <c r="S2650" s="389"/>
      <c r="T2650" s="314"/>
    </row>
    <row r="2651" spans="2:24" ht="18.75" customHeight="1" x14ac:dyDescent="0.2">
      <c r="B2651" s="318"/>
      <c r="C2651" s="92" t="s">
        <v>144</v>
      </c>
      <c r="D2651" s="65"/>
      <c r="E2651" s="65"/>
      <c r="F2651" s="65"/>
      <c r="G2651" s="65"/>
      <c r="H2651" s="65"/>
      <c r="I2651" s="65"/>
      <c r="J2651" s="65"/>
      <c r="K2651" s="65"/>
      <c r="L2651" s="65"/>
      <c r="M2651" s="65"/>
      <c r="N2651" s="65"/>
      <c r="O2651" s="71"/>
      <c r="P2651" s="336">
        <f>SUM(D2651:O2651)</f>
        <v>0</v>
      </c>
      <c r="Q2651" s="317"/>
      <c r="R2651" s="388"/>
      <c r="S2651" s="389"/>
      <c r="T2651" s="314"/>
    </row>
    <row r="2652" spans="2:24" ht="18.75" customHeight="1" x14ac:dyDescent="0.2">
      <c r="B2652" s="318"/>
      <c r="C2652" s="92" t="s">
        <v>145</v>
      </c>
      <c r="D2652" s="65"/>
      <c r="E2652" s="65"/>
      <c r="F2652" s="65"/>
      <c r="G2652" s="65"/>
      <c r="H2652" s="65"/>
      <c r="I2652" s="65"/>
      <c r="J2652" s="65"/>
      <c r="K2652" s="65"/>
      <c r="L2652" s="65"/>
      <c r="M2652" s="65"/>
      <c r="N2652" s="65"/>
      <c r="O2652" s="71"/>
      <c r="P2652" s="336">
        <f>SUM(D2652:O2652)</f>
        <v>0</v>
      </c>
      <c r="Q2652" s="317"/>
      <c r="R2652" s="388"/>
      <c r="S2652" s="389"/>
      <c r="T2652" s="314"/>
    </row>
    <row r="2653" spans="2:24" ht="18.75" customHeight="1" x14ac:dyDescent="0.2">
      <c r="B2653" s="318"/>
      <c r="C2653" s="322" t="s">
        <v>146</v>
      </c>
      <c r="D2653" s="337">
        <f t="shared" ref="D2653:O2653" si="210">SUBTOTAL(9,D2643:D2652)</f>
        <v>0</v>
      </c>
      <c r="E2653" s="337">
        <f t="shared" si="210"/>
        <v>0</v>
      </c>
      <c r="F2653" s="337">
        <f t="shared" si="210"/>
        <v>0</v>
      </c>
      <c r="G2653" s="337">
        <f t="shared" si="210"/>
        <v>0</v>
      </c>
      <c r="H2653" s="337">
        <f t="shared" si="210"/>
        <v>0</v>
      </c>
      <c r="I2653" s="337">
        <f t="shared" si="210"/>
        <v>0</v>
      </c>
      <c r="J2653" s="337">
        <f t="shared" si="210"/>
        <v>0</v>
      </c>
      <c r="K2653" s="337">
        <f t="shared" si="210"/>
        <v>0</v>
      </c>
      <c r="L2653" s="337">
        <f t="shared" si="210"/>
        <v>0</v>
      </c>
      <c r="M2653" s="337">
        <f t="shared" si="210"/>
        <v>0</v>
      </c>
      <c r="N2653" s="337">
        <f t="shared" si="210"/>
        <v>0</v>
      </c>
      <c r="O2653" s="338">
        <f t="shared" si="210"/>
        <v>0</v>
      </c>
      <c r="P2653" s="336">
        <f>SUM(D2653:O2653)</f>
        <v>0</v>
      </c>
      <c r="Q2653" s="317"/>
      <c r="R2653" s="388"/>
      <c r="S2653" s="389"/>
      <c r="T2653" s="314"/>
    </row>
    <row r="2654" spans="2:24" ht="18.75" customHeight="1" x14ac:dyDescent="0.2">
      <c r="B2654" s="318"/>
      <c r="C2654" s="339" t="s">
        <v>147</v>
      </c>
      <c r="D2654" s="66"/>
      <c r="E2654" s="66"/>
      <c r="F2654" s="66"/>
      <c r="G2654" s="66"/>
      <c r="H2654" s="66"/>
      <c r="I2654" s="66"/>
      <c r="J2654" s="66"/>
      <c r="K2654" s="66"/>
      <c r="L2654" s="66"/>
      <c r="M2654" s="66"/>
      <c r="N2654" s="66"/>
      <c r="O2654" s="72"/>
      <c r="P2654" s="336">
        <f>SUM(D2654:O2654)</f>
        <v>0</v>
      </c>
      <c r="Q2654" s="317"/>
      <c r="R2654" s="388"/>
      <c r="S2654" s="389"/>
      <c r="T2654" s="314"/>
    </row>
    <row r="2655" spans="2:24" ht="18.75" customHeight="1" x14ac:dyDescent="0.2">
      <c r="B2655" s="318"/>
      <c r="C2655" s="339" t="s">
        <v>148</v>
      </c>
      <c r="D2655" s="66"/>
      <c r="E2655" s="66"/>
      <c r="F2655" s="66"/>
      <c r="G2655" s="66"/>
      <c r="H2655" s="66"/>
      <c r="I2655" s="66"/>
      <c r="J2655" s="66"/>
      <c r="K2655" s="66"/>
      <c r="L2655" s="66"/>
      <c r="M2655" s="66"/>
      <c r="N2655" s="66"/>
      <c r="O2655" s="72"/>
      <c r="P2655" s="336">
        <f>SUM(D2655:O2655)</f>
        <v>0</v>
      </c>
      <c r="Q2655" s="317"/>
      <c r="R2655" s="388"/>
      <c r="S2655" s="389"/>
      <c r="T2655" s="314"/>
    </row>
    <row r="2656" spans="2:24" ht="18.75" customHeight="1" x14ac:dyDescent="0.2">
      <c r="B2656" s="318"/>
      <c r="C2656" s="322" t="s">
        <v>149</v>
      </c>
      <c r="D2656" s="337">
        <f t="shared" ref="D2656:O2656" si="211">SUBTOTAL(9,D2654:D2655)</f>
        <v>0</v>
      </c>
      <c r="E2656" s="337">
        <f t="shared" si="211"/>
        <v>0</v>
      </c>
      <c r="F2656" s="337">
        <f t="shared" si="211"/>
        <v>0</v>
      </c>
      <c r="G2656" s="337">
        <f t="shared" si="211"/>
        <v>0</v>
      </c>
      <c r="H2656" s="337">
        <f t="shared" si="211"/>
        <v>0</v>
      </c>
      <c r="I2656" s="337">
        <f t="shared" si="211"/>
        <v>0</v>
      </c>
      <c r="J2656" s="337">
        <f t="shared" si="211"/>
        <v>0</v>
      </c>
      <c r="K2656" s="337">
        <f t="shared" si="211"/>
        <v>0</v>
      </c>
      <c r="L2656" s="337">
        <f t="shared" si="211"/>
        <v>0</v>
      </c>
      <c r="M2656" s="337">
        <f t="shared" si="211"/>
        <v>0</v>
      </c>
      <c r="N2656" s="337">
        <f t="shared" si="211"/>
        <v>0</v>
      </c>
      <c r="O2656" s="338">
        <f t="shared" si="211"/>
        <v>0</v>
      </c>
      <c r="P2656" s="336">
        <f>SUM(D2656:O2656)</f>
        <v>0</v>
      </c>
      <c r="Q2656" s="317"/>
      <c r="R2656" s="388"/>
      <c r="S2656" s="389"/>
      <c r="T2656" s="314"/>
    </row>
    <row r="2657" spans="2:20" ht="18.75" customHeight="1" x14ac:dyDescent="0.2">
      <c r="B2657" s="318"/>
      <c r="C2657" s="339" t="s">
        <v>150</v>
      </c>
      <c r="D2657" s="66"/>
      <c r="E2657" s="66"/>
      <c r="F2657" s="66"/>
      <c r="G2657" s="66"/>
      <c r="H2657" s="66"/>
      <c r="I2657" s="66"/>
      <c r="J2657" s="66"/>
      <c r="K2657" s="66"/>
      <c r="L2657" s="66"/>
      <c r="M2657" s="66"/>
      <c r="N2657" s="66"/>
      <c r="O2657" s="72"/>
      <c r="P2657" s="336">
        <f>SUM(D2657:O2657)</f>
        <v>0</v>
      </c>
      <c r="Q2657" s="317"/>
      <c r="R2657" s="388"/>
      <c r="S2657" s="389"/>
      <c r="T2657" s="314"/>
    </row>
    <row r="2658" spans="2:20" ht="18.75" customHeight="1" x14ac:dyDescent="0.2">
      <c r="B2658" s="318"/>
      <c r="C2658" s="339" t="s">
        <v>151</v>
      </c>
      <c r="D2658" s="66"/>
      <c r="E2658" s="66"/>
      <c r="F2658" s="66"/>
      <c r="G2658" s="66"/>
      <c r="H2658" s="66"/>
      <c r="I2658" s="66"/>
      <c r="J2658" s="66"/>
      <c r="K2658" s="66"/>
      <c r="L2658" s="66"/>
      <c r="M2658" s="66"/>
      <c r="N2658" s="66"/>
      <c r="O2658" s="72"/>
      <c r="P2658" s="336">
        <f>SUM(D2658:O2658)</f>
        <v>0</v>
      </c>
      <c r="Q2658" s="317"/>
      <c r="R2658" s="388"/>
      <c r="S2658" s="389"/>
      <c r="T2658" s="314"/>
    </row>
    <row r="2659" spans="2:20" ht="18.75" customHeight="1" x14ac:dyDescent="0.2">
      <c r="B2659" s="318"/>
      <c r="C2659" s="339" t="s">
        <v>152</v>
      </c>
      <c r="D2659" s="66"/>
      <c r="E2659" s="66"/>
      <c r="F2659" s="66"/>
      <c r="G2659" s="66"/>
      <c r="H2659" s="66"/>
      <c r="I2659" s="66"/>
      <c r="J2659" s="66"/>
      <c r="K2659" s="66"/>
      <c r="L2659" s="66"/>
      <c r="M2659" s="66"/>
      <c r="N2659" s="66"/>
      <c r="O2659" s="72"/>
      <c r="P2659" s="336">
        <f>SUM(D2659:O2659)</f>
        <v>0</v>
      </c>
      <c r="Q2659" s="317"/>
      <c r="R2659" s="388"/>
      <c r="S2659" s="389"/>
      <c r="T2659" s="314"/>
    </row>
    <row r="2660" spans="2:20" ht="18.75" customHeight="1" x14ac:dyDescent="0.2">
      <c r="B2660" s="318"/>
      <c r="C2660" s="339" t="s">
        <v>153</v>
      </c>
      <c r="D2660" s="66"/>
      <c r="E2660" s="66"/>
      <c r="F2660" s="66"/>
      <c r="G2660" s="66"/>
      <c r="H2660" s="66"/>
      <c r="I2660" s="66"/>
      <c r="J2660" s="66"/>
      <c r="K2660" s="66"/>
      <c r="L2660" s="66"/>
      <c r="M2660" s="66"/>
      <c r="N2660" s="66"/>
      <c r="O2660" s="72"/>
      <c r="P2660" s="336">
        <f>SUM(D2660:O2660)</f>
        <v>0</v>
      </c>
      <c r="Q2660" s="317"/>
      <c r="R2660" s="388"/>
      <c r="S2660" s="389"/>
      <c r="T2660" s="314"/>
    </row>
    <row r="2661" spans="2:20" ht="18.75" customHeight="1" x14ac:dyDescent="0.2">
      <c r="B2661" s="318"/>
      <c r="C2661" s="335" t="s">
        <v>154</v>
      </c>
      <c r="D2661" s="65"/>
      <c r="E2661" s="65"/>
      <c r="F2661" s="65"/>
      <c r="G2661" s="65"/>
      <c r="H2661" s="65"/>
      <c r="I2661" s="65"/>
      <c r="J2661" s="65"/>
      <c r="K2661" s="65"/>
      <c r="L2661" s="65"/>
      <c r="M2661" s="65"/>
      <c r="N2661" s="65"/>
      <c r="O2661" s="71"/>
      <c r="P2661" s="336">
        <f>SUM(D2661:O2661)</f>
        <v>0</v>
      </c>
      <c r="Q2661" s="317"/>
      <c r="R2661" s="388"/>
      <c r="S2661" s="389"/>
      <c r="T2661" s="314"/>
    </row>
    <row r="2662" spans="2:20" ht="18.75" customHeight="1" x14ac:dyDescent="0.2">
      <c r="B2662" s="318"/>
      <c r="C2662" s="97" t="s">
        <v>155</v>
      </c>
      <c r="D2662" s="65"/>
      <c r="E2662" s="65"/>
      <c r="F2662" s="65"/>
      <c r="G2662" s="65"/>
      <c r="H2662" s="65"/>
      <c r="I2662" s="65"/>
      <c r="J2662" s="65"/>
      <c r="K2662" s="65"/>
      <c r="L2662" s="65"/>
      <c r="M2662" s="65"/>
      <c r="N2662" s="65"/>
      <c r="O2662" s="71"/>
      <c r="P2662" s="336">
        <f>SUM(D2662:O2662)</f>
        <v>0</v>
      </c>
      <c r="Q2662" s="317"/>
      <c r="R2662" s="388"/>
      <c r="S2662" s="389"/>
      <c r="T2662" s="314"/>
    </row>
    <row r="2663" spans="2:20" ht="18.75" customHeight="1" x14ac:dyDescent="0.2">
      <c r="B2663" s="318"/>
      <c r="C2663" s="98" t="s">
        <v>156</v>
      </c>
      <c r="D2663" s="68"/>
      <c r="E2663" s="68"/>
      <c r="F2663" s="68"/>
      <c r="G2663" s="68"/>
      <c r="H2663" s="68"/>
      <c r="I2663" s="68"/>
      <c r="J2663" s="68"/>
      <c r="K2663" s="68"/>
      <c r="L2663" s="68"/>
      <c r="M2663" s="68"/>
      <c r="N2663" s="68"/>
      <c r="O2663" s="73"/>
      <c r="P2663" s="340">
        <f>SUM(D2663:O2663)</f>
        <v>0</v>
      </c>
      <c r="Q2663" s="317"/>
      <c r="R2663" s="388"/>
      <c r="S2663" s="389"/>
      <c r="T2663" s="314"/>
    </row>
    <row r="2664" spans="2:20" ht="18.75" customHeight="1" x14ac:dyDescent="0.2">
      <c r="B2664" s="318"/>
      <c r="C2664" s="341" t="s">
        <v>157</v>
      </c>
      <c r="D2664" s="342">
        <f t="shared" ref="D2664:O2664" si="212">SUBTOTAL(9,D2643:D2663)</f>
        <v>0</v>
      </c>
      <c r="E2664" s="342">
        <f t="shared" si="212"/>
        <v>0</v>
      </c>
      <c r="F2664" s="342">
        <f t="shared" si="212"/>
        <v>0</v>
      </c>
      <c r="G2664" s="342">
        <f t="shared" si="212"/>
        <v>0</v>
      </c>
      <c r="H2664" s="342">
        <f t="shared" si="212"/>
        <v>0</v>
      </c>
      <c r="I2664" s="342">
        <f t="shared" si="212"/>
        <v>0</v>
      </c>
      <c r="J2664" s="342">
        <f t="shared" si="212"/>
        <v>0</v>
      </c>
      <c r="K2664" s="342">
        <f t="shared" si="212"/>
        <v>0</v>
      </c>
      <c r="L2664" s="342">
        <f t="shared" si="212"/>
        <v>0</v>
      </c>
      <c r="M2664" s="342">
        <f t="shared" si="212"/>
        <v>0</v>
      </c>
      <c r="N2664" s="342">
        <f t="shared" si="212"/>
        <v>0</v>
      </c>
      <c r="O2664" s="343">
        <f t="shared" si="212"/>
        <v>0</v>
      </c>
      <c r="P2664" s="344">
        <f>SUM(D2664:O2664)</f>
        <v>0</v>
      </c>
      <c r="Q2664" s="317"/>
      <c r="R2664" s="150"/>
      <c r="S2664" s="151"/>
      <c r="T2664" s="314"/>
    </row>
    <row r="2665" spans="2:20" ht="6" customHeight="1" x14ac:dyDescent="0.2">
      <c r="B2665" s="318"/>
      <c r="C2665" s="317"/>
      <c r="D2665" s="317"/>
      <c r="E2665" s="317"/>
      <c r="F2665" s="317"/>
      <c r="G2665" s="317"/>
      <c r="H2665" s="317"/>
      <c r="I2665" s="317"/>
      <c r="J2665" s="317"/>
      <c r="K2665" s="317"/>
      <c r="L2665" s="317"/>
      <c r="M2665" s="317"/>
      <c r="N2665" s="317"/>
      <c r="O2665" s="317"/>
      <c r="P2665" s="317"/>
      <c r="Q2665" s="317"/>
      <c r="R2665" s="345"/>
      <c r="S2665" s="345"/>
      <c r="T2665" s="314"/>
    </row>
    <row r="2666" spans="2:20" ht="18.75" customHeight="1" x14ac:dyDescent="0.2">
      <c r="B2666" s="346"/>
      <c r="C2666" s="335" t="s">
        <v>158</v>
      </c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74"/>
      <c r="P2666" s="347">
        <f>SUM(D2666:O2666)</f>
        <v>0</v>
      </c>
      <c r="Q2666" s="317"/>
      <c r="R2666" s="388"/>
      <c r="S2666" s="389"/>
      <c r="T2666" s="314"/>
    </row>
    <row r="2667" spans="2:20" ht="18.75" customHeight="1" x14ac:dyDescent="0.2">
      <c r="B2667" s="346"/>
      <c r="C2667" s="335" t="s">
        <v>159</v>
      </c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9"/>
      <c r="O2667" s="75"/>
      <c r="P2667" s="348">
        <f>SUM(D2667:O2667)</f>
        <v>0</v>
      </c>
      <c r="Q2667" s="317"/>
      <c r="R2667" s="388"/>
      <c r="S2667" s="389"/>
      <c r="T2667" s="314"/>
    </row>
    <row r="2668" spans="2:20" s="334" customFormat="1" ht="18.75" customHeight="1" x14ac:dyDescent="0.2">
      <c r="B2668" s="328"/>
      <c r="C2668" s="317"/>
      <c r="D2668" s="317"/>
      <c r="E2668" s="317"/>
      <c r="F2668" s="317"/>
      <c r="G2668" s="317"/>
      <c r="H2668" s="317"/>
      <c r="I2668" s="317"/>
      <c r="J2668" s="317"/>
      <c r="K2668" s="317"/>
      <c r="L2668" s="317"/>
      <c r="M2668" s="317"/>
      <c r="N2668" s="349" t="s">
        <v>160</v>
      </c>
      <c r="O2668" s="349"/>
      <c r="P2668" s="350">
        <f>ROUND(IF(P2666*P2667=0,0,P2664/P2666*P2667),2)</f>
        <v>0</v>
      </c>
      <c r="Q2668" s="330"/>
      <c r="R2668" s="388"/>
      <c r="S2668" s="389"/>
      <c r="T2668" s="333"/>
    </row>
    <row r="2669" spans="2:20" ht="30" customHeight="1" x14ac:dyDescent="0.2">
      <c r="B2669" s="314"/>
      <c r="C2669" s="317"/>
      <c r="D2669" s="317"/>
      <c r="E2669" s="317"/>
      <c r="F2669" s="317"/>
      <c r="G2669" s="317"/>
      <c r="H2669" s="317"/>
      <c r="I2669" s="317"/>
      <c r="J2669" s="317"/>
      <c r="K2669" s="317"/>
      <c r="L2669" s="317"/>
      <c r="M2669" s="317"/>
      <c r="N2669" s="317"/>
      <c r="O2669" s="317"/>
      <c r="P2669" s="317"/>
      <c r="Q2669" s="317"/>
      <c r="R2669" s="317"/>
      <c r="S2669" s="317"/>
      <c r="T2669" s="314"/>
    </row>
    <row r="2670" spans="2:20" ht="18.75" customHeight="1" x14ac:dyDescent="0.2">
      <c r="B2670" s="318"/>
      <c r="C2670" s="319" t="s">
        <v>124</v>
      </c>
      <c r="D2670" s="382"/>
      <c r="E2670" s="383"/>
      <c r="F2670" s="383"/>
      <c r="G2670" s="383"/>
      <c r="H2670" s="383"/>
      <c r="I2670" s="384"/>
      <c r="J2670" s="317"/>
      <c r="K2670" s="317"/>
      <c r="L2670" s="320"/>
      <c r="M2670" s="317"/>
      <c r="N2670" s="317"/>
      <c r="O2670" s="317"/>
      <c r="P2670" s="321"/>
      <c r="Q2670" s="317"/>
      <c r="R2670" s="321"/>
      <c r="S2670" s="321"/>
      <c r="T2670" s="314"/>
    </row>
    <row r="2671" spans="2:20" ht="18.75" customHeight="1" x14ac:dyDescent="0.2">
      <c r="B2671" s="318"/>
      <c r="C2671" s="322" t="s">
        <v>125</v>
      </c>
      <c r="D2671" s="382"/>
      <c r="E2671" s="383"/>
      <c r="F2671" s="383"/>
      <c r="G2671" s="383"/>
      <c r="H2671" s="383"/>
      <c r="I2671" s="384"/>
      <c r="J2671" s="317"/>
      <c r="K2671" s="320"/>
      <c r="L2671" s="317"/>
      <c r="M2671" s="317"/>
      <c r="N2671" s="317"/>
      <c r="O2671" s="317"/>
      <c r="P2671" s="321"/>
      <c r="Q2671" s="317"/>
      <c r="R2671" s="321"/>
      <c r="S2671" s="321"/>
      <c r="T2671" s="314"/>
    </row>
    <row r="2672" spans="2:20" ht="18.75" customHeight="1" x14ac:dyDescent="0.2">
      <c r="B2672" s="318"/>
      <c r="C2672" s="322" t="s">
        <v>7</v>
      </c>
      <c r="D2672" s="382"/>
      <c r="E2672" s="383"/>
      <c r="F2672" s="383"/>
      <c r="G2672" s="383"/>
      <c r="H2672" s="383"/>
      <c r="I2672" s="384"/>
      <c r="J2672" s="317"/>
      <c r="K2672" s="317"/>
      <c r="L2672" s="320"/>
      <c r="M2672" s="317"/>
      <c r="N2672" s="317"/>
      <c r="O2672" s="317"/>
      <c r="P2672" s="321"/>
      <c r="Q2672" s="317"/>
      <c r="R2672" s="323" t="s">
        <v>126</v>
      </c>
      <c r="S2672" s="324"/>
      <c r="T2672" s="314"/>
    </row>
    <row r="2673" spans="2:24" ht="18.75" customHeight="1" x14ac:dyDescent="0.2">
      <c r="B2673" s="318"/>
      <c r="C2673" s="322" t="s">
        <v>127</v>
      </c>
      <c r="D2673" s="382"/>
      <c r="E2673" s="383"/>
      <c r="F2673" s="383"/>
      <c r="G2673" s="383"/>
      <c r="H2673" s="383"/>
      <c r="I2673" s="384"/>
      <c r="J2673" s="317"/>
      <c r="K2673" s="317"/>
      <c r="L2673" s="320"/>
      <c r="M2673" s="317"/>
      <c r="N2673" s="317"/>
      <c r="O2673" s="317"/>
      <c r="P2673" s="321"/>
      <c r="Q2673" s="317"/>
      <c r="R2673" s="325" t="s">
        <v>130</v>
      </c>
      <c r="S2673" s="63"/>
      <c r="T2673" s="314"/>
    </row>
    <row r="2674" spans="2:24" ht="18.75" customHeight="1" x14ac:dyDescent="0.2">
      <c r="B2674" s="318"/>
      <c r="C2674" s="322" t="s">
        <v>131</v>
      </c>
      <c r="D2674" s="382"/>
      <c r="E2674" s="383"/>
      <c r="F2674" s="383"/>
      <c r="G2674" s="383"/>
      <c r="H2674" s="383"/>
      <c r="I2674" s="384"/>
      <c r="J2674" s="317"/>
      <c r="K2674" s="317"/>
      <c r="L2674" s="320"/>
      <c r="M2674" s="317"/>
      <c r="N2674" s="317"/>
      <c r="O2674" s="317"/>
      <c r="P2674" s="321"/>
      <c r="Q2674" s="317"/>
      <c r="R2674" s="325" t="s">
        <v>132</v>
      </c>
      <c r="S2674" s="63"/>
      <c r="T2674" s="314"/>
    </row>
    <row r="2675" spans="2:24" ht="18.75" customHeight="1" x14ac:dyDescent="0.2">
      <c r="B2675" s="318"/>
      <c r="C2675" s="322" t="s">
        <v>122</v>
      </c>
      <c r="D2675" s="385"/>
      <c r="E2675" s="386"/>
      <c r="F2675" s="386"/>
      <c r="G2675" s="386"/>
      <c r="H2675" s="386"/>
      <c r="I2675" s="387"/>
      <c r="J2675" s="317"/>
      <c r="K2675" s="320"/>
      <c r="L2675" s="317"/>
      <c r="M2675" s="317"/>
      <c r="N2675" s="317"/>
      <c r="O2675" s="317"/>
      <c r="P2675" s="321"/>
      <c r="Q2675" s="317"/>
      <c r="R2675" s="326" t="s">
        <v>133</v>
      </c>
      <c r="S2675" s="63"/>
      <c r="T2675" s="314"/>
    </row>
    <row r="2676" spans="2:24" ht="18.75" customHeight="1" x14ac:dyDescent="0.2">
      <c r="B2676" s="327"/>
      <c r="C2676" s="322" t="s">
        <v>134</v>
      </c>
      <c r="D2676" s="379"/>
      <c r="E2676" s="380"/>
      <c r="F2676" s="380"/>
      <c r="G2676" s="380"/>
      <c r="H2676" s="380"/>
      <c r="I2676" s="381"/>
      <c r="J2676" s="317"/>
      <c r="K2676" s="320"/>
      <c r="L2676" s="317"/>
      <c r="M2676" s="317"/>
      <c r="N2676" s="317"/>
      <c r="O2676" s="317"/>
      <c r="P2676" s="321"/>
      <c r="Q2676" s="317"/>
      <c r="R2676" s="321"/>
      <c r="S2676" s="321"/>
      <c r="T2676" s="314"/>
    </row>
    <row r="2677" spans="2:24" ht="12" customHeight="1" x14ac:dyDescent="0.2">
      <c r="B2677" s="318"/>
      <c r="C2677" s="317"/>
      <c r="D2677" s="317"/>
      <c r="E2677" s="317"/>
      <c r="F2677" s="317"/>
      <c r="G2677" s="317"/>
      <c r="H2677" s="317"/>
      <c r="I2677" s="317"/>
      <c r="J2677" s="317"/>
      <c r="K2677" s="317"/>
      <c r="L2677" s="317"/>
      <c r="M2677" s="317"/>
      <c r="N2677" s="317"/>
      <c r="O2677" s="317"/>
      <c r="P2677" s="317"/>
      <c r="Q2677" s="317"/>
      <c r="R2677" s="317"/>
      <c r="S2677" s="317"/>
      <c r="T2677" s="314"/>
    </row>
    <row r="2678" spans="2:24" s="334" customFormat="1" ht="18.75" customHeight="1" x14ac:dyDescent="0.2">
      <c r="B2678" s="328"/>
      <c r="C2678" s="322" t="s">
        <v>128</v>
      </c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70"/>
      <c r="P2678" s="329" t="s">
        <v>129</v>
      </c>
      <c r="Q2678" s="330"/>
      <c r="R2678" s="331" t="s">
        <v>135</v>
      </c>
      <c r="S2678" s="332"/>
      <c r="T2678" s="333"/>
      <c r="V2678" s="315"/>
      <c r="W2678" s="315"/>
      <c r="X2678" s="315"/>
    </row>
    <row r="2679" spans="2:24" ht="6" customHeight="1" x14ac:dyDescent="0.2">
      <c r="B2679" s="318"/>
      <c r="C2679" s="317"/>
      <c r="D2679" s="317"/>
      <c r="E2679" s="317"/>
      <c r="F2679" s="317"/>
      <c r="G2679" s="317"/>
      <c r="H2679" s="317"/>
      <c r="I2679" s="317"/>
      <c r="J2679" s="317"/>
      <c r="K2679" s="317"/>
      <c r="L2679" s="317"/>
      <c r="M2679" s="317"/>
      <c r="N2679" s="317"/>
      <c r="O2679" s="317"/>
      <c r="P2679" s="317"/>
      <c r="Q2679" s="317"/>
      <c r="R2679" s="317"/>
      <c r="S2679" s="317"/>
      <c r="T2679" s="314"/>
    </row>
    <row r="2680" spans="2:24" ht="18.75" customHeight="1" x14ac:dyDescent="0.2">
      <c r="B2680" s="318"/>
      <c r="C2680" s="335" t="s">
        <v>136</v>
      </c>
      <c r="D2680" s="65"/>
      <c r="E2680" s="65"/>
      <c r="F2680" s="65"/>
      <c r="G2680" s="65"/>
      <c r="H2680" s="65"/>
      <c r="I2680" s="65"/>
      <c r="J2680" s="65"/>
      <c r="K2680" s="65"/>
      <c r="L2680" s="65"/>
      <c r="M2680" s="65"/>
      <c r="N2680" s="65"/>
      <c r="O2680" s="71"/>
      <c r="P2680" s="336">
        <f>SUM(D2680:O2680)</f>
        <v>0</v>
      </c>
      <c r="Q2680" s="317"/>
      <c r="R2680" s="388"/>
      <c r="S2680" s="389"/>
      <c r="T2680" s="314"/>
    </row>
    <row r="2681" spans="2:24" ht="18.75" customHeight="1" x14ac:dyDescent="0.2">
      <c r="B2681" s="318"/>
      <c r="C2681" s="335" t="s">
        <v>137</v>
      </c>
      <c r="D2681" s="110"/>
      <c r="E2681" s="110"/>
      <c r="F2681" s="110"/>
      <c r="G2681" s="110"/>
      <c r="H2681" s="110"/>
      <c r="I2681" s="110"/>
      <c r="J2681" s="110"/>
      <c r="K2681" s="110"/>
      <c r="L2681" s="110"/>
      <c r="M2681" s="110"/>
      <c r="N2681" s="110"/>
      <c r="O2681" s="111"/>
      <c r="P2681" s="336">
        <f>SUM(D2681:O2681)</f>
        <v>0</v>
      </c>
      <c r="Q2681" s="317"/>
      <c r="R2681" s="388"/>
      <c r="S2681" s="389"/>
      <c r="T2681" s="314"/>
    </row>
    <row r="2682" spans="2:24" ht="18.75" customHeight="1" x14ac:dyDescent="0.2">
      <c r="B2682" s="318"/>
      <c r="C2682" s="131" t="s">
        <v>138</v>
      </c>
      <c r="D2682" s="65"/>
      <c r="E2682" s="65"/>
      <c r="F2682" s="65"/>
      <c r="G2682" s="65"/>
      <c r="H2682" s="65"/>
      <c r="I2682" s="65"/>
      <c r="J2682" s="65"/>
      <c r="K2682" s="65"/>
      <c r="L2682" s="65"/>
      <c r="M2682" s="65"/>
      <c r="N2682" s="65"/>
      <c r="O2682" s="71"/>
      <c r="P2682" s="336">
        <f>SUM(D2682:O2682)</f>
        <v>0</v>
      </c>
      <c r="Q2682" s="317"/>
      <c r="R2682" s="388"/>
      <c r="S2682" s="389"/>
      <c r="T2682" s="314"/>
    </row>
    <row r="2683" spans="2:24" ht="18.75" customHeight="1" x14ac:dyDescent="0.2">
      <c r="B2683" s="318"/>
      <c r="C2683" s="92" t="s">
        <v>139</v>
      </c>
      <c r="D2683" s="65"/>
      <c r="E2683" s="65"/>
      <c r="F2683" s="65"/>
      <c r="G2683" s="65"/>
      <c r="H2683" s="65"/>
      <c r="I2683" s="65"/>
      <c r="J2683" s="65"/>
      <c r="K2683" s="65"/>
      <c r="L2683" s="65"/>
      <c r="M2683" s="65"/>
      <c r="N2683" s="65"/>
      <c r="O2683" s="71"/>
      <c r="P2683" s="336">
        <f>SUM(D2683:O2683)</f>
        <v>0</v>
      </c>
      <c r="Q2683" s="317"/>
      <c r="R2683" s="388"/>
      <c r="S2683" s="389"/>
      <c r="T2683" s="314"/>
    </row>
    <row r="2684" spans="2:24" ht="18.75" customHeight="1" x14ac:dyDescent="0.2">
      <c r="B2684" s="318"/>
      <c r="C2684" s="92" t="s">
        <v>140</v>
      </c>
      <c r="D2684" s="65"/>
      <c r="E2684" s="65"/>
      <c r="F2684" s="65"/>
      <c r="G2684" s="65"/>
      <c r="H2684" s="65"/>
      <c r="I2684" s="65"/>
      <c r="J2684" s="65"/>
      <c r="K2684" s="65"/>
      <c r="L2684" s="65"/>
      <c r="M2684" s="65"/>
      <c r="N2684" s="65"/>
      <c r="O2684" s="71"/>
      <c r="P2684" s="336">
        <f>SUM(D2684:O2684)</f>
        <v>0</v>
      </c>
      <c r="Q2684" s="317"/>
      <c r="R2684" s="388"/>
      <c r="S2684" s="389"/>
      <c r="T2684" s="314"/>
    </row>
    <row r="2685" spans="2:24" ht="18.75" customHeight="1" x14ac:dyDescent="0.2">
      <c r="B2685" s="318"/>
      <c r="C2685" s="92" t="s">
        <v>141</v>
      </c>
      <c r="D2685" s="65"/>
      <c r="E2685" s="65"/>
      <c r="F2685" s="65"/>
      <c r="G2685" s="65"/>
      <c r="H2685" s="65"/>
      <c r="I2685" s="65"/>
      <c r="J2685" s="65"/>
      <c r="K2685" s="65"/>
      <c r="L2685" s="65"/>
      <c r="M2685" s="65"/>
      <c r="N2685" s="65"/>
      <c r="O2685" s="71"/>
      <c r="P2685" s="336">
        <f>SUM(D2685:O2685)</f>
        <v>0</v>
      </c>
      <c r="Q2685" s="317"/>
      <c r="R2685" s="388"/>
      <c r="S2685" s="389"/>
      <c r="T2685" s="314"/>
    </row>
    <row r="2686" spans="2:24" ht="18.75" customHeight="1" x14ac:dyDescent="0.2">
      <c r="B2686" s="318"/>
      <c r="C2686" s="92" t="s">
        <v>142</v>
      </c>
      <c r="D2686" s="65"/>
      <c r="E2686" s="65"/>
      <c r="F2686" s="65"/>
      <c r="G2686" s="65"/>
      <c r="H2686" s="65"/>
      <c r="I2686" s="65"/>
      <c r="J2686" s="65"/>
      <c r="K2686" s="65"/>
      <c r="L2686" s="65"/>
      <c r="M2686" s="65"/>
      <c r="N2686" s="65"/>
      <c r="O2686" s="71"/>
      <c r="P2686" s="336">
        <f>SUM(D2686:O2686)</f>
        <v>0</v>
      </c>
      <c r="Q2686" s="317"/>
      <c r="R2686" s="388"/>
      <c r="S2686" s="389"/>
      <c r="T2686" s="314"/>
    </row>
    <row r="2687" spans="2:24" ht="18.75" customHeight="1" x14ac:dyDescent="0.2">
      <c r="B2687" s="318"/>
      <c r="C2687" s="92" t="s">
        <v>143</v>
      </c>
      <c r="D2687" s="65"/>
      <c r="E2687" s="65"/>
      <c r="F2687" s="65"/>
      <c r="G2687" s="65"/>
      <c r="H2687" s="65"/>
      <c r="I2687" s="65"/>
      <c r="J2687" s="65"/>
      <c r="K2687" s="65"/>
      <c r="L2687" s="65"/>
      <c r="M2687" s="65"/>
      <c r="N2687" s="65"/>
      <c r="O2687" s="71"/>
      <c r="P2687" s="336">
        <f>SUM(D2687:O2687)</f>
        <v>0</v>
      </c>
      <c r="Q2687" s="317"/>
      <c r="R2687" s="388"/>
      <c r="S2687" s="389"/>
      <c r="T2687" s="314"/>
    </row>
    <row r="2688" spans="2:24" ht="18.75" customHeight="1" x14ac:dyDescent="0.2">
      <c r="B2688" s="318"/>
      <c r="C2688" s="92" t="s">
        <v>144</v>
      </c>
      <c r="D2688" s="65"/>
      <c r="E2688" s="65"/>
      <c r="F2688" s="65"/>
      <c r="G2688" s="65"/>
      <c r="H2688" s="65"/>
      <c r="I2688" s="65"/>
      <c r="J2688" s="65"/>
      <c r="K2688" s="65"/>
      <c r="L2688" s="65"/>
      <c r="M2688" s="65"/>
      <c r="N2688" s="65"/>
      <c r="O2688" s="71"/>
      <c r="P2688" s="336">
        <f>SUM(D2688:O2688)</f>
        <v>0</v>
      </c>
      <c r="Q2688" s="317"/>
      <c r="R2688" s="388"/>
      <c r="S2688" s="389"/>
      <c r="T2688" s="314"/>
    </row>
    <row r="2689" spans="2:20" ht="18.75" customHeight="1" x14ac:dyDescent="0.2">
      <c r="B2689" s="318"/>
      <c r="C2689" s="92" t="s">
        <v>145</v>
      </c>
      <c r="D2689" s="65"/>
      <c r="E2689" s="65"/>
      <c r="F2689" s="65"/>
      <c r="G2689" s="65"/>
      <c r="H2689" s="65"/>
      <c r="I2689" s="65"/>
      <c r="J2689" s="65"/>
      <c r="K2689" s="65"/>
      <c r="L2689" s="65"/>
      <c r="M2689" s="65"/>
      <c r="N2689" s="65"/>
      <c r="O2689" s="71"/>
      <c r="P2689" s="336">
        <f>SUM(D2689:O2689)</f>
        <v>0</v>
      </c>
      <c r="Q2689" s="317"/>
      <c r="R2689" s="388"/>
      <c r="S2689" s="389"/>
      <c r="T2689" s="314"/>
    </row>
    <row r="2690" spans="2:20" ht="18.75" customHeight="1" x14ac:dyDescent="0.2">
      <c r="B2690" s="318"/>
      <c r="C2690" s="322" t="s">
        <v>146</v>
      </c>
      <c r="D2690" s="337">
        <f t="shared" ref="D2690:O2690" si="213">SUBTOTAL(9,D2680:D2689)</f>
        <v>0</v>
      </c>
      <c r="E2690" s="337">
        <f t="shared" si="213"/>
        <v>0</v>
      </c>
      <c r="F2690" s="337">
        <f t="shared" si="213"/>
        <v>0</v>
      </c>
      <c r="G2690" s="337">
        <f t="shared" si="213"/>
        <v>0</v>
      </c>
      <c r="H2690" s="337">
        <f t="shared" si="213"/>
        <v>0</v>
      </c>
      <c r="I2690" s="337">
        <f t="shared" si="213"/>
        <v>0</v>
      </c>
      <c r="J2690" s="337">
        <f t="shared" si="213"/>
        <v>0</v>
      </c>
      <c r="K2690" s="337">
        <f t="shared" si="213"/>
        <v>0</v>
      </c>
      <c r="L2690" s="337">
        <f t="shared" si="213"/>
        <v>0</v>
      </c>
      <c r="M2690" s="337">
        <f t="shared" si="213"/>
        <v>0</v>
      </c>
      <c r="N2690" s="337">
        <f t="shared" si="213"/>
        <v>0</v>
      </c>
      <c r="O2690" s="338">
        <f t="shared" si="213"/>
        <v>0</v>
      </c>
      <c r="P2690" s="336">
        <f>SUM(D2690:O2690)</f>
        <v>0</v>
      </c>
      <c r="Q2690" s="317"/>
      <c r="R2690" s="388"/>
      <c r="S2690" s="389"/>
      <c r="T2690" s="314"/>
    </row>
    <row r="2691" spans="2:20" ht="18.75" customHeight="1" x14ac:dyDescent="0.2">
      <c r="B2691" s="318"/>
      <c r="C2691" s="339" t="s">
        <v>147</v>
      </c>
      <c r="D2691" s="66"/>
      <c r="E2691" s="66"/>
      <c r="F2691" s="66"/>
      <c r="G2691" s="66"/>
      <c r="H2691" s="66"/>
      <c r="I2691" s="66"/>
      <c r="J2691" s="66"/>
      <c r="K2691" s="66"/>
      <c r="L2691" s="66"/>
      <c r="M2691" s="66"/>
      <c r="N2691" s="66"/>
      <c r="O2691" s="72"/>
      <c r="P2691" s="336">
        <f>SUM(D2691:O2691)</f>
        <v>0</v>
      </c>
      <c r="Q2691" s="317"/>
      <c r="R2691" s="388"/>
      <c r="S2691" s="389"/>
      <c r="T2691" s="314"/>
    </row>
    <row r="2692" spans="2:20" ht="18.75" customHeight="1" x14ac:dyDescent="0.2">
      <c r="B2692" s="318"/>
      <c r="C2692" s="339" t="s">
        <v>148</v>
      </c>
      <c r="D2692" s="66"/>
      <c r="E2692" s="66"/>
      <c r="F2692" s="66"/>
      <c r="G2692" s="66"/>
      <c r="H2692" s="66"/>
      <c r="I2692" s="66"/>
      <c r="J2692" s="66"/>
      <c r="K2692" s="66"/>
      <c r="L2692" s="66"/>
      <c r="M2692" s="66"/>
      <c r="N2692" s="66"/>
      <c r="O2692" s="72"/>
      <c r="P2692" s="336">
        <f>SUM(D2692:O2692)</f>
        <v>0</v>
      </c>
      <c r="Q2692" s="317"/>
      <c r="R2692" s="388"/>
      <c r="S2692" s="389"/>
      <c r="T2692" s="314"/>
    </row>
    <row r="2693" spans="2:20" ht="18.75" customHeight="1" x14ac:dyDescent="0.2">
      <c r="B2693" s="318"/>
      <c r="C2693" s="322" t="s">
        <v>149</v>
      </c>
      <c r="D2693" s="337">
        <f t="shared" ref="D2693:O2693" si="214">SUBTOTAL(9,D2691:D2692)</f>
        <v>0</v>
      </c>
      <c r="E2693" s="337">
        <f t="shared" si="214"/>
        <v>0</v>
      </c>
      <c r="F2693" s="337">
        <f t="shared" si="214"/>
        <v>0</v>
      </c>
      <c r="G2693" s="337">
        <f t="shared" si="214"/>
        <v>0</v>
      </c>
      <c r="H2693" s="337">
        <f t="shared" si="214"/>
        <v>0</v>
      </c>
      <c r="I2693" s="337">
        <f t="shared" si="214"/>
        <v>0</v>
      </c>
      <c r="J2693" s="337">
        <f t="shared" si="214"/>
        <v>0</v>
      </c>
      <c r="K2693" s="337">
        <f t="shared" si="214"/>
        <v>0</v>
      </c>
      <c r="L2693" s="337">
        <f t="shared" si="214"/>
        <v>0</v>
      </c>
      <c r="M2693" s="337">
        <f t="shared" si="214"/>
        <v>0</v>
      </c>
      <c r="N2693" s="337">
        <f t="shared" si="214"/>
        <v>0</v>
      </c>
      <c r="O2693" s="338">
        <f t="shared" si="214"/>
        <v>0</v>
      </c>
      <c r="P2693" s="336">
        <f>SUM(D2693:O2693)</f>
        <v>0</v>
      </c>
      <c r="Q2693" s="317"/>
      <c r="R2693" s="388"/>
      <c r="S2693" s="389"/>
      <c r="T2693" s="314"/>
    </row>
    <row r="2694" spans="2:20" ht="18.75" customHeight="1" x14ac:dyDescent="0.2">
      <c r="B2694" s="318"/>
      <c r="C2694" s="339" t="s">
        <v>150</v>
      </c>
      <c r="D2694" s="66"/>
      <c r="E2694" s="66"/>
      <c r="F2694" s="66"/>
      <c r="G2694" s="66"/>
      <c r="H2694" s="66"/>
      <c r="I2694" s="66"/>
      <c r="J2694" s="66"/>
      <c r="K2694" s="66"/>
      <c r="L2694" s="66"/>
      <c r="M2694" s="66"/>
      <c r="N2694" s="66"/>
      <c r="O2694" s="72"/>
      <c r="P2694" s="336">
        <f>SUM(D2694:O2694)</f>
        <v>0</v>
      </c>
      <c r="Q2694" s="317"/>
      <c r="R2694" s="388"/>
      <c r="S2694" s="389"/>
      <c r="T2694" s="314"/>
    </row>
    <row r="2695" spans="2:20" ht="18.75" customHeight="1" x14ac:dyDescent="0.2">
      <c r="B2695" s="318"/>
      <c r="C2695" s="339" t="s">
        <v>151</v>
      </c>
      <c r="D2695" s="66"/>
      <c r="E2695" s="66"/>
      <c r="F2695" s="66"/>
      <c r="G2695" s="66"/>
      <c r="H2695" s="66"/>
      <c r="I2695" s="66"/>
      <c r="J2695" s="66"/>
      <c r="K2695" s="66"/>
      <c r="L2695" s="66"/>
      <c r="M2695" s="66"/>
      <c r="N2695" s="66"/>
      <c r="O2695" s="72"/>
      <c r="P2695" s="336">
        <f>SUM(D2695:O2695)</f>
        <v>0</v>
      </c>
      <c r="Q2695" s="317"/>
      <c r="R2695" s="388"/>
      <c r="S2695" s="389"/>
      <c r="T2695" s="314"/>
    </row>
    <row r="2696" spans="2:20" ht="18.75" customHeight="1" x14ac:dyDescent="0.2">
      <c r="B2696" s="318"/>
      <c r="C2696" s="339" t="s">
        <v>152</v>
      </c>
      <c r="D2696" s="66"/>
      <c r="E2696" s="66"/>
      <c r="F2696" s="66"/>
      <c r="G2696" s="66"/>
      <c r="H2696" s="66"/>
      <c r="I2696" s="66"/>
      <c r="J2696" s="66"/>
      <c r="K2696" s="66"/>
      <c r="L2696" s="66"/>
      <c r="M2696" s="66"/>
      <c r="N2696" s="66"/>
      <c r="O2696" s="72"/>
      <c r="P2696" s="336">
        <f>SUM(D2696:O2696)</f>
        <v>0</v>
      </c>
      <c r="Q2696" s="317"/>
      <c r="R2696" s="388"/>
      <c r="S2696" s="389"/>
      <c r="T2696" s="314"/>
    </row>
    <row r="2697" spans="2:20" ht="18.75" customHeight="1" x14ac:dyDescent="0.2">
      <c r="B2697" s="318"/>
      <c r="C2697" s="339" t="s">
        <v>153</v>
      </c>
      <c r="D2697" s="66"/>
      <c r="E2697" s="66"/>
      <c r="F2697" s="66"/>
      <c r="G2697" s="66"/>
      <c r="H2697" s="66"/>
      <c r="I2697" s="66"/>
      <c r="J2697" s="66"/>
      <c r="K2697" s="66"/>
      <c r="L2697" s="66"/>
      <c r="M2697" s="66"/>
      <c r="N2697" s="66"/>
      <c r="O2697" s="72"/>
      <c r="P2697" s="336">
        <f>SUM(D2697:O2697)</f>
        <v>0</v>
      </c>
      <c r="Q2697" s="317"/>
      <c r="R2697" s="388"/>
      <c r="S2697" s="389"/>
      <c r="T2697" s="314"/>
    </row>
    <row r="2698" spans="2:20" ht="18.75" customHeight="1" x14ac:dyDescent="0.2">
      <c r="B2698" s="318"/>
      <c r="C2698" s="335" t="s">
        <v>154</v>
      </c>
      <c r="D2698" s="65"/>
      <c r="E2698" s="65"/>
      <c r="F2698" s="65"/>
      <c r="G2698" s="65"/>
      <c r="H2698" s="65"/>
      <c r="I2698" s="65"/>
      <c r="J2698" s="65"/>
      <c r="K2698" s="65"/>
      <c r="L2698" s="65"/>
      <c r="M2698" s="65"/>
      <c r="N2698" s="65"/>
      <c r="O2698" s="71"/>
      <c r="P2698" s="336">
        <f>SUM(D2698:O2698)</f>
        <v>0</v>
      </c>
      <c r="Q2698" s="317"/>
      <c r="R2698" s="388"/>
      <c r="S2698" s="389"/>
      <c r="T2698" s="314"/>
    </row>
    <row r="2699" spans="2:20" ht="18.75" customHeight="1" x14ac:dyDescent="0.2">
      <c r="B2699" s="318"/>
      <c r="C2699" s="97" t="s">
        <v>155</v>
      </c>
      <c r="D2699" s="65"/>
      <c r="E2699" s="65"/>
      <c r="F2699" s="65"/>
      <c r="G2699" s="65"/>
      <c r="H2699" s="65"/>
      <c r="I2699" s="65"/>
      <c r="J2699" s="65"/>
      <c r="K2699" s="65"/>
      <c r="L2699" s="65"/>
      <c r="M2699" s="65"/>
      <c r="N2699" s="65"/>
      <c r="O2699" s="71"/>
      <c r="P2699" s="336">
        <f>SUM(D2699:O2699)</f>
        <v>0</v>
      </c>
      <c r="Q2699" s="317"/>
      <c r="R2699" s="388"/>
      <c r="S2699" s="389"/>
      <c r="T2699" s="314"/>
    </row>
    <row r="2700" spans="2:20" ht="18.75" customHeight="1" x14ac:dyDescent="0.2">
      <c r="B2700" s="318"/>
      <c r="C2700" s="98" t="s">
        <v>156</v>
      </c>
      <c r="D2700" s="68"/>
      <c r="E2700" s="68"/>
      <c r="F2700" s="68"/>
      <c r="G2700" s="68"/>
      <c r="H2700" s="68"/>
      <c r="I2700" s="68"/>
      <c r="J2700" s="68"/>
      <c r="K2700" s="68"/>
      <c r="L2700" s="68"/>
      <c r="M2700" s="68"/>
      <c r="N2700" s="68"/>
      <c r="O2700" s="73"/>
      <c r="P2700" s="340">
        <f>SUM(D2700:O2700)</f>
        <v>0</v>
      </c>
      <c r="Q2700" s="317"/>
      <c r="R2700" s="388"/>
      <c r="S2700" s="389"/>
      <c r="T2700" s="314"/>
    </row>
    <row r="2701" spans="2:20" ht="18.75" customHeight="1" x14ac:dyDescent="0.2">
      <c r="B2701" s="318"/>
      <c r="C2701" s="341" t="s">
        <v>157</v>
      </c>
      <c r="D2701" s="342">
        <f t="shared" ref="D2701:O2701" si="215">SUBTOTAL(9,D2680:D2700)</f>
        <v>0</v>
      </c>
      <c r="E2701" s="342">
        <f t="shared" si="215"/>
        <v>0</v>
      </c>
      <c r="F2701" s="342">
        <f t="shared" si="215"/>
        <v>0</v>
      </c>
      <c r="G2701" s="342">
        <f t="shared" si="215"/>
        <v>0</v>
      </c>
      <c r="H2701" s="342">
        <f t="shared" si="215"/>
        <v>0</v>
      </c>
      <c r="I2701" s="342">
        <f t="shared" si="215"/>
        <v>0</v>
      </c>
      <c r="J2701" s="342">
        <f t="shared" si="215"/>
        <v>0</v>
      </c>
      <c r="K2701" s="342">
        <f t="shared" si="215"/>
        <v>0</v>
      </c>
      <c r="L2701" s="342">
        <f t="shared" si="215"/>
        <v>0</v>
      </c>
      <c r="M2701" s="342">
        <f t="shared" si="215"/>
        <v>0</v>
      </c>
      <c r="N2701" s="342">
        <f t="shared" si="215"/>
        <v>0</v>
      </c>
      <c r="O2701" s="343">
        <f t="shared" si="215"/>
        <v>0</v>
      </c>
      <c r="P2701" s="344">
        <f>SUM(D2701:O2701)</f>
        <v>0</v>
      </c>
      <c r="Q2701" s="317"/>
      <c r="R2701" s="150"/>
      <c r="S2701" s="151"/>
      <c r="T2701" s="314"/>
    </row>
    <row r="2702" spans="2:20" ht="6" customHeight="1" x14ac:dyDescent="0.2">
      <c r="B2702" s="318"/>
      <c r="C2702" s="317"/>
      <c r="D2702" s="317"/>
      <c r="E2702" s="317"/>
      <c r="F2702" s="317"/>
      <c r="G2702" s="317"/>
      <c r="H2702" s="317"/>
      <c r="I2702" s="317"/>
      <c r="J2702" s="317"/>
      <c r="K2702" s="317"/>
      <c r="L2702" s="317"/>
      <c r="M2702" s="317"/>
      <c r="N2702" s="317"/>
      <c r="O2702" s="317"/>
      <c r="P2702" s="317"/>
      <c r="Q2702" s="317"/>
      <c r="R2702" s="345"/>
      <c r="S2702" s="345"/>
      <c r="T2702" s="314"/>
    </row>
    <row r="2703" spans="2:20" ht="18.75" customHeight="1" x14ac:dyDescent="0.2">
      <c r="B2703" s="346"/>
      <c r="C2703" s="335" t="s">
        <v>158</v>
      </c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74"/>
      <c r="P2703" s="347">
        <f>SUM(D2703:O2703)</f>
        <v>0</v>
      </c>
      <c r="Q2703" s="317"/>
      <c r="R2703" s="388"/>
      <c r="S2703" s="389"/>
      <c r="T2703" s="314"/>
    </row>
    <row r="2704" spans="2:20" ht="18.75" customHeight="1" x14ac:dyDescent="0.2">
      <c r="B2704" s="346"/>
      <c r="C2704" s="335" t="s">
        <v>159</v>
      </c>
      <c r="D2704" s="67"/>
      <c r="E2704" s="67"/>
      <c r="F2704" s="67"/>
      <c r="G2704" s="67"/>
      <c r="H2704" s="67"/>
      <c r="I2704" s="67"/>
      <c r="J2704" s="67"/>
      <c r="K2704" s="67"/>
      <c r="L2704" s="67"/>
      <c r="M2704" s="67"/>
      <c r="N2704" s="69"/>
      <c r="O2704" s="75"/>
      <c r="P2704" s="348">
        <f>SUM(D2704:O2704)</f>
        <v>0</v>
      </c>
      <c r="Q2704" s="317"/>
      <c r="R2704" s="388"/>
      <c r="S2704" s="389"/>
      <c r="T2704" s="314"/>
    </row>
    <row r="2705" spans="2:24" s="334" customFormat="1" ht="18.75" customHeight="1" x14ac:dyDescent="0.2">
      <c r="B2705" s="328"/>
      <c r="C2705" s="317"/>
      <c r="D2705" s="317"/>
      <c r="E2705" s="317"/>
      <c r="F2705" s="317"/>
      <c r="G2705" s="317"/>
      <c r="H2705" s="317"/>
      <c r="I2705" s="317"/>
      <c r="J2705" s="317"/>
      <c r="K2705" s="317"/>
      <c r="L2705" s="317"/>
      <c r="M2705" s="317"/>
      <c r="N2705" s="349" t="s">
        <v>160</v>
      </c>
      <c r="O2705" s="349"/>
      <c r="P2705" s="350">
        <f>ROUND(IF(P2703*P2704=0,0,P2701/P2703*P2704),2)</f>
        <v>0</v>
      </c>
      <c r="Q2705" s="330"/>
      <c r="R2705" s="388"/>
      <c r="S2705" s="389"/>
      <c r="T2705" s="333"/>
    </row>
    <row r="2706" spans="2:24" ht="30" customHeight="1" x14ac:dyDescent="0.2">
      <c r="B2706" s="314"/>
      <c r="C2706" s="317"/>
      <c r="D2706" s="317"/>
      <c r="E2706" s="317"/>
      <c r="F2706" s="317"/>
      <c r="G2706" s="317"/>
      <c r="H2706" s="317"/>
      <c r="I2706" s="317"/>
      <c r="J2706" s="317"/>
      <c r="K2706" s="317"/>
      <c r="L2706" s="317"/>
      <c r="M2706" s="317"/>
      <c r="N2706" s="317"/>
      <c r="O2706" s="317"/>
      <c r="P2706" s="317"/>
      <c r="Q2706" s="317"/>
      <c r="R2706" s="317"/>
      <c r="S2706" s="317"/>
      <c r="T2706" s="314"/>
    </row>
    <row r="2707" spans="2:24" ht="18.75" customHeight="1" x14ac:dyDescent="0.2">
      <c r="B2707" s="318"/>
      <c r="C2707" s="319" t="s">
        <v>124</v>
      </c>
      <c r="D2707" s="382"/>
      <c r="E2707" s="383"/>
      <c r="F2707" s="383"/>
      <c r="G2707" s="383"/>
      <c r="H2707" s="383"/>
      <c r="I2707" s="384"/>
      <c r="J2707" s="317"/>
      <c r="K2707" s="317"/>
      <c r="L2707" s="320"/>
      <c r="M2707" s="317"/>
      <c r="N2707" s="317"/>
      <c r="O2707" s="317"/>
      <c r="P2707" s="321"/>
      <c r="Q2707" s="317"/>
      <c r="R2707" s="321"/>
      <c r="S2707" s="321"/>
      <c r="T2707" s="314"/>
    </row>
    <row r="2708" spans="2:24" ht="18.75" customHeight="1" x14ac:dyDescent="0.2">
      <c r="B2708" s="318"/>
      <c r="C2708" s="322" t="s">
        <v>125</v>
      </c>
      <c r="D2708" s="382"/>
      <c r="E2708" s="383"/>
      <c r="F2708" s="383"/>
      <c r="G2708" s="383"/>
      <c r="H2708" s="383"/>
      <c r="I2708" s="384"/>
      <c r="J2708" s="317"/>
      <c r="K2708" s="320"/>
      <c r="L2708" s="317"/>
      <c r="M2708" s="317"/>
      <c r="N2708" s="317"/>
      <c r="O2708" s="317"/>
      <c r="P2708" s="321"/>
      <c r="Q2708" s="317"/>
      <c r="R2708" s="321"/>
      <c r="S2708" s="321"/>
      <c r="T2708" s="314"/>
    </row>
    <row r="2709" spans="2:24" ht="18.75" customHeight="1" x14ac:dyDescent="0.2">
      <c r="B2709" s="318"/>
      <c r="C2709" s="322" t="s">
        <v>7</v>
      </c>
      <c r="D2709" s="382"/>
      <c r="E2709" s="383"/>
      <c r="F2709" s="383"/>
      <c r="G2709" s="383"/>
      <c r="H2709" s="383"/>
      <c r="I2709" s="384"/>
      <c r="J2709" s="317"/>
      <c r="K2709" s="317"/>
      <c r="L2709" s="320"/>
      <c r="M2709" s="317"/>
      <c r="N2709" s="317"/>
      <c r="O2709" s="317"/>
      <c r="P2709" s="321"/>
      <c r="Q2709" s="317"/>
      <c r="R2709" s="323" t="s">
        <v>126</v>
      </c>
      <c r="S2709" s="324"/>
      <c r="T2709" s="314"/>
    </row>
    <row r="2710" spans="2:24" ht="18.75" customHeight="1" x14ac:dyDescent="0.2">
      <c r="B2710" s="318"/>
      <c r="C2710" s="322" t="s">
        <v>127</v>
      </c>
      <c r="D2710" s="382"/>
      <c r="E2710" s="383"/>
      <c r="F2710" s="383"/>
      <c r="G2710" s="383"/>
      <c r="H2710" s="383"/>
      <c r="I2710" s="384"/>
      <c r="J2710" s="317"/>
      <c r="K2710" s="317"/>
      <c r="L2710" s="320"/>
      <c r="M2710" s="317"/>
      <c r="N2710" s="317"/>
      <c r="O2710" s="317"/>
      <c r="P2710" s="321"/>
      <c r="Q2710" s="317"/>
      <c r="R2710" s="325" t="s">
        <v>130</v>
      </c>
      <c r="S2710" s="63"/>
      <c r="T2710" s="314"/>
    </row>
    <row r="2711" spans="2:24" ht="18.75" customHeight="1" x14ac:dyDescent="0.2">
      <c r="B2711" s="318"/>
      <c r="C2711" s="322" t="s">
        <v>131</v>
      </c>
      <c r="D2711" s="382"/>
      <c r="E2711" s="383"/>
      <c r="F2711" s="383"/>
      <c r="G2711" s="383"/>
      <c r="H2711" s="383"/>
      <c r="I2711" s="384"/>
      <c r="J2711" s="317"/>
      <c r="K2711" s="317"/>
      <c r="L2711" s="320"/>
      <c r="M2711" s="317"/>
      <c r="N2711" s="317"/>
      <c r="O2711" s="317"/>
      <c r="P2711" s="321"/>
      <c r="Q2711" s="317"/>
      <c r="R2711" s="325" t="s">
        <v>132</v>
      </c>
      <c r="S2711" s="63"/>
      <c r="T2711" s="314"/>
    </row>
    <row r="2712" spans="2:24" ht="18.75" customHeight="1" x14ac:dyDescent="0.2">
      <c r="B2712" s="318"/>
      <c r="C2712" s="322" t="s">
        <v>122</v>
      </c>
      <c r="D2712" s="385"/>
      <c r="E2712" s="386"/>
      <c r="F2712" s="386"/>
      <c r="G2712" s="386"/>
      <c r="H2712" s="386"/>
      <c r="I2712" s="387"/>
      <c r="J2712" s="317"/>
      <c r="K2712" s="320"/>
      <c r="L2712" s="317"/>
      <c r="M2712" s="317"/>
      <c r="N2712" s="317"/>
      <c r="O2712" s="317"/>
      <c r="P2712" s="321"/>
      <c r="Q2712" s="317"/>
      <c r="R2712" s="326" t="s">
        <v>133</v>
      </c>
      <c r="S2712" s="63"/>
      <c r="T2712" s="314"/>
    </row>
    <row r="2713" spans="2:24" ht="18.75" customHeight="1" x14ac:dyDescent="0.2">
      <c r="B2713" s="327"/>
      <c r="C2713" s="322" t="s">
        <v>134</v>
      </c>
      <c r="D2713" s="379"/>
      <c r="E2713" s="380"/>
      <c r="F2713" s="380"/>
      <c r="G2713" s="380"/>
      <c r="H2713" s="380"/>
      <c r="I2713" s="381"/>
      <c r="J2713" s="317"/>
      <c r="K2713" s="320"/>
      <c r="L2713" s="317"/>
      <c r="M2713" s="317"/>
      <c r="N2713" s="317"/>
      <c r="O2713" s="317"/>
      <c r="P2713" s="321"/>
      <c r="Q2713" s="317"/>
      <c r="R2713" s="321"/>
      <c r="S2713" s="321"/>
      <c r="T2713" s="314"/>
    </row>
    <row r="2714" spans="2:24" ht="12" customHeight="1" x14ac:dyDescent="0.2">
      <c r="B2714" s="318"/>
      <c r="C2714" s="317"/>
      <c r="D2714" s="317"/>
      <c r="E2714" s="317"/>
      <c r="F2714" s="317"/>
      <c r="G2714" s="317"/>
      <c r="H2714" s="317"/>
      <c r="I2714" s="317"/>
      <c r="J2714" s="317"/>
      <c r="K2714" s="317"/>
      <c r="L2714" s="317"/>
      <c r="M2714" s="317"/>
      <c r="N2714" s="317"/>
      <c r="O2714" s="317"/>
      <c r="P2714" s="317"/>
      <c r="Q2714" s="317"/>
      <c r="R2714" s="317"/>
      <c r="S2714" s="317"/>
      <c r="T2714" s="314"/>
    </row>
    <row r="2715" spans="2:24" s="334" customFormat="1" ht="18.75" customHeight="1" x14ac:dyDescent="0.2">
      <c r="B2715" s="328"/>
      <c r="C2715" s="322" t="s">
        <v>128</v>
      </c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70"/>
      <c r="P2715" s="329" t="s">
        <v>129</v>
      </c>
      <c r="Q2715" s="330"/>
      <c r="R2715" s="331" t="s">
        <v>135</v>
      </c>
      <c r="S2715" s="332"/>
      <c r="T2715" s="333"/>
      <c r="V2715" s="315"/>
      <c r="W2715" s="315"/>
      <c r="X2715" s="315"/>
    </row>
    <row r="2716" spans="2:24" ht="6" customHeight="1" x14ac:dyDescent="0.2">
      <c r="B2716" s="318"/>
      <c r="C2716" s="317"/>
      <c r="D2716" s="317"/>
      <c r="E2716" s="317"/>
      <c r="F2716" s="317"/>
      <c r="G2716" s="317"/>
      <c r="H2716" s="317"/>
      <c r="I2716" s="317"/>
      <c r="J2716" s="317"/>
      <c r="K2716" s="317"/>
      <c r="L2716" s="317"/>
      <c r="M2716" s="317"/>
      <c r="N2716" s="317"/>
      <c r="O2716" s="317"/>
      <c r="P2716" s="317"/>
      <c r="Q2716" s="317"/>
      <c r="R2716" s="317"/>
      <c r="S2716" s="317"/>
      <c r="T2716" s="314"/>
    </row>
    <row r="2717" spans="2:24" ht="18.75" customHeight="1" x14ac:dyDescent="0.2">
      <c r="B2717" s="318"/>
      <c r="C2717" s="335" t="s">
        <v>136</v>
      </c>
      <c r="D2717" s="65"/>
      <c r="E2717" s="65"/>
      <c r="F2717" s="65"/>
      <c r="G2717" s="65"/>
      <c r="H2717" s="65"/>
      <c r="I2717" s="65"/>
      <c r="J2717" s="65"/>
      <c r="K2717" s="65"/>
      <c r="L2717" s="65"/>
      <c r="M2717" s="65"/>
      <c r="N2717" s="65"/>
      <c r="O2717" s="71"/>
      <c r="P2717" s="336">
        <f>SUM(D2717:O2717)</f>
        <v>0</v>
      </c>
      <c r="Q2717" s="317"/>
      <c r="R2717" s="388"/>
      <c r="S2717" s="389"/>
      <c r="T2717" s="314"/>
    </row>
    <row r="2718" spans="2:24" ht="18.75" customHeight="1" x14ac:dyDescent="0.2">
      <c r="B2718" s="318"/>
      <c r="C2718" s="335" t="s">
        <v>137</v>
      </c>
      <c r="D2718" s="110"/>
      <c r="E2718" s="110"/>
      <c r="F2718" s="110"/>
      <c r="G2718" s="110"/>
      <c r="H2718" s="110"/>
      <c r="I2718" s="110"/>
      <c r="J2718" s="110"/>
      <c r="K2718" s="110"/>
      <c r="L2718" s="110"/>
      <c r="M2718" s="110"/>
      <c r="N2718" s="110"/>
      <c r="O2718" s="111"/>
      <c r="P2718" s="336">
        <f>SUM(D2718:O2718)</f>
        <v>0</v>
      </c>
      <c r="Q2718" s="317"/>
      <c r="R2718" s="388"/>
      <c r="S2718" s="389"/>
      <c r="T2718" s="314"/>
    </row>
    <row r="2719" spans="2:24" ht="18.75" customHeight="1" x14ac:dyDescent="0.2">
      <c r="B2719" s="318"/>
      <c r="C2719" s="131" t="s">
        <v>138</v>
      </c>
      <c r="D2719" s="65"/>
      <c r="E2719" s="65"/>
      <c r="F2719" s="65"/>
      <c r="G2719" s="65"/>
      <c r="H2719" s="65"/>
      <c r="I2719" s="65"/>
      <c r="J2719" s="65"/>
      <c r="K2719" s="65"/>
      <c r="L2719" s="65"/>
      <c r="M2719" s="65"/>
      <c r="N2719" s="65"/>
      <c r="O2719" s="71"/>
      <c r="P2719" s="336">
        <f>SUM(D2719:O2719)</f>
        <v>0</v>
      </c>
      <c r="Q2719" s="317"/>
      <c r="R2719" s="388"/>
      <c r="S2719" s="389"/>
      <c r="T2719" s="314"/>
    </row>
    <row r="2720" spans="2:24" ht="18.75" customHeight="1" x14ac:dyDescent="0.2">
      <c r="B2720" s="318"/>
      <c r="C2720" s="92" t="s">
        <v>139</v>
      </c>
      <c r="D2720" s="65"/>
      <c r="E2720" s="65"/>
      <c r="F2720" s="65"/>
      <c r="G2720" s="65"/>
      <c r="H2720" s="65"/>
      <c r="I2720" s="65"/>
      <c r="J2720" s="65"/>
      <c r="K2720" s="65"/>
      <c r="L2720" s="65"/>
      <c r="M2720" s="65"/>
      <c r="N2720" s="65"/>
      <c r="O2720" s="71"/>
      <c r="P2720" s="336">
        <f>SUM(D2720:O2720)</f>
        <v>0</v>
      </c>
      <c r="Q2720" s="317"/>
      <c r="R2720" s="388"/>
      <c r="S2720" s="389"/>
      <c r="T2720" s="314"/>
    </row>
    <row r="2721" spans="2:20" ht="18.75" customHeight="1" x14ac:dyDescent="0.2">
      <c r="B2721" s="318"/>
      <c r="C2721" s="92" t="s">
        <v>140</v>
      </c>
      <c r="D2721" s="65"/>
      <c r="E2721" s="65"/>
      <c r="F2721" s="65"/>
      <c r="G2721" s="65"/>
      <c r="H2721" s="65"/>
      <c r="I2721" s="65"/>
      <c r="J2721" s="65"/>
      <c r="K2721" s="65"/>
      <c r="L2721" s="65"/>
      <c r="M2721" s="65"/>
      <c r="N2721" s="65"/>
      <c r="O2721" s="71"/>
      <c r="P2721" s="336">
        <f>SUM(D2721:O2721)</f>
        <v>0</v>
      </c>
      <c r="Q2721" s="317"/>
      <c r="R2721" s="388"/>
      <c r="S2721" s="389"/>
      <c r="T2721" s="314"/>
    </row>
    <row r="2722" spans="2:20" ht="18.75" customHeight="1" x14ac:dyDescent="0.2">
      <c r="B2722" s="318"/>
      <c r="C2722" s="92" t="s">
        <v>141</v>
      </c>
      <c r="D2722" s="65"/>
      <c r="E2722" s="65"/>
      <c r="F2722" s="65"/>
      <c r="G2722" s="65"/>
      <c r="H2722" s="65"/>
      <c r="I2722" s="65"/>
      <c r="J2722" s="65"/>
      <c r="K2722" s="65"/>
      <c r="L2722" s="65"/>
      <c r="M2722" s="65"/>
      <c r="N2722" s="65"/>
      <c r="O2722" s="71"/>
      <c r="P2722" s="336">
        <f>SUM(D2722:O2722)</f>
        <v>0</v>
      </c>
      <c r="Q2722" s="317"/>
      <c r="R2722" s="388"/>
      <c r="S2722" s="389"/>
      <c r="T2722" s="314"/>
    </row>
    <row r="2723" spans="2:20" ht="18.75" customHeight="1" x14ac:dyDescent="0.2">
      <c r="B2723" s="318"/>
      <c r="C2723" s="92" t="s">
        <v>142</v>
      </c>
      <c r="D2723" s="65"/>
      <c r="E2723" s="65"/>
      <c r="F2723" s="65"/>
      <c r="G2723" s="65"/>
      <c r="H2723" s="65"/>
      <c r="I2723" s="65"/>
      <c r="J2723" s="65"/>
      <c r="K2723" s="65"/>
      <c r="L2723" s="65"/>
      <c r="M2723" s="65"/>
      <c r="N2723" s="65"/>
      <c r="O2723" s="71"/>
      <c r="P2723" s="336">
        <f>SUM(D2723:O2723)</f>
        <v>0</v>
      </c>
      <c r="Q2723" s="317"/>
      <c r="R2723" s="388"/>
      <c r="S2723" s="389"/>
      <c r="T2723" s="314"/>
    </row>
    <row r="2724" spans="2:20" ht="18.75" customHeight="1" x14ac:dyDescent="0.2">
      <c r="B2724" s="318"/>
      <c r="C2724" s="92" t="s">
        <v>143</v>
      </c>
      <c r="D2724" s="65"/>
      <c r="E2724" s="65"/>
      <c r="F2724" s="65"/>
      <c r="G2724" s="65"/>
      <c r="H2724" s="65"/>
      <c r="I2724" s="65"/>
      <c r="J2724" s="65"/>
      <c r="K2724" s="65"/>
      <c r="L2724" s="65"/>
      <c r="M2724" s="65"/>
      <c r="N2724" s="65"/>
      <c r="O2724" s="71"/>
      <c r="P2724" s="336">
        <f>SUM(D2724:O2724)</f>
        <v>0</v>
      </c>
      <c r="Q2724" s="317"/>
      <c r="R2724" s="388"/>
      <c r="S2724" s="389"/>
      <c r="T2724" s="314"/>
    </row>
    <row r="2725" spans="2:20" ht="18.75" customHeight="1" x14ac:dyDescent="0.2">
      <c r="B2725" s="318"/>
      <c r="C2725" s="92" t="s">
        <v>144</v>
      </c>
      <c r="D2725" s="65"/>
      <c r="E2725" s="65"/>
      <c r="F2725" s="65"/>
      <c r="G2725" s="65"/>
      <c r="H2725" s="65"/>
      <c r="I2725" s="65"/>
      <c r="J2725" s="65"/>
      <c r="K2725" s="65"/>
      <c r="L2725" s="65"/>
      <c r="M2725" s="65"/>
      <c r="N2725" s="65"/>
      <c r="O2725" s="71"/>
      <c r="P2725" s="336">
        <f>SUM(D2725:O2725)</f>
        <v>0</v>
      </c>
      <c r="Q2725" s="317"/>
      <c r="R2725" s="388"/>
      <c r="S2725" s="389"/>
      <c r="T2725" s="314"/>
    </row>
    <row r="2726" spans="2:20" ht="18.75" customHeight="1" x14ac:dyDescent="0.2">
      <c r="B2726" s="318"/>
      <c r="C2726" s="92" t="s">
        <v>145</v>
      </c>
      <c r="D2726" s="65"/>
      <c r="E2726" s="65"/>
      <c r="F2726" s="65"/>
      <c r="G2726" s="65"/>
      <c r="H2726" s="65"/>
      <c r="I2726" s="65"/>
      <c r="J2726" s="65"/>
      <c r="K2726" s="65"/>
      <c r="L2726" s="65"/>
      <c r="M2726" s="65"/>
      <c r="N2726" s="65"/>
      <c r="O2726" s="71"/>
      <c r="P2726" s="336">
        <f>SUM(D2726:O2726)</f>
        <v>0</v>
      </c>
      <c r="Q2726" s="317"/>
      <c r="R2726" s="388"/>
      <c r="S2726" s="389"/>
      <c r="T2726" s="314"/>
    </row>
    <row r="2727" spans="2:20" ht="18.75" customHeight="1" x14ac:dyDescent="0.2">
      <c r="B2727" s="318"/>
      <c r="C2727" s="322" t="s">
        <v>146</v>
      </c>
      <c r="D2727" s="337">
        <f t="shared" ref="D2727:O2727" si="216">SUBTOTAL(9,D2717:D2726)</f>
        <v>0</v>
      </c>
      <c r="E2727" s="337">
        <f t="shared" si="216"/>
        <v>0</v>
      </c>
      <c r="F2727" s="337">
        <f t="shared" si="216"/>
        <v>0</v>
      </c>
      <c r="G2727" s="337">
        <f t="shared" si="216"/>
        <v>0</v>
      </c>
      <c r="H2727" s="337">
        <f t="shared" si="216"/>
        <v>0</v>
      </c>
      <c r="I2727" s="337">
        <f t="shared" si="216"/>
        <v>0</v>
      </c>
      <c r="J2727" s="337">
        <f t="shared" si="216"/>
        <v>0</v>
      </c>
      <c r="K2727" s="337">
        <f t="shared" si="216"/>
        <v>0</v>
      </c>
      <c r="L2727" s="337">
        <f t="shared" si="216"/>
        <v>0</v>
      </c>
      <c r="M2727" s="337">
        <f t="shared" si="216"/>
        <v>0</v>
      </c>
      <c r="N2727" s="337">
        <f t="shared" si="216"/>
        <v>0</v>
      </c>
      <c r="O2727" s="338">
        <f t="shared" si="216"/>
        <v>0</v>
      </c>
      <c r="P2727" s="336">
        <f>SUM(D2727:O2727)</f>
        <v>0</v>
      </c>
      <c r="Q2727" s="317"/>
      <c r="R2727" s="388"/>
      <c r="S2727" s="389"/>
      <c r="T2727" s="314"/>
    </row>
    <row r="2728" spans="2:20" ht="18.75" customHeight="1" x14ac:dyDescent="0.2">
      <c r="B2728" s="318"/>
      <c r="C2728" s="339" t="s">
        <v>147</v>
      </c>
      <c r="D2728" s="66"/>
      <c r="E2728" s="66"/>
      <c r="F2728" s="66"/>
      <c r="G2728" s="66"/>
      <c r="H2728" s="66"/>
      <c r="I2728" s="66"/>
      <c r="J2728" s="66"/>
      <c r="K2728" s="66"/>
      <c r="L2728" s="66"/>
      <c r="M2728" s="66"/>
      <c r="N2728" s="66"/>
      <c r="O2728" s="72"/>
      <c r="P2728" s="336">
        <f>SUM(D2728:O2728)</f>
        <v>0</v>
      </c>
      <c r="Q2728" s="317"/>
      <c r="R2728" s="388"/>
      <c r="S2728" s="389"/>
      <c r="T2728" s="314"/>
    </row>
    <row r="2729" spans="2:20" ht="18.75" customHeight="1" x14ac:dyDescent="0.2">
      <c r="B2729" s="318"/>
      <c r="C2729" s="339" t="s">
        <v>148</v>
      </c>
      <c r="D2729" s="66"/>
      <c r="E2729" s="66"/>
      <c r="F2729" s="66"/>
      <c r="G2729" s="66"/>
      <c r="H2729" s="66"/>
      <c r="I2729" s="66"/>
      <c r="J2729" s="66"/>
      <c r="K2729" s="66"/>
      <c r="L2729" s="66"/>
      <c r="M2729" s="66"/>
      <c r="N2729" s="66"/>
      <c r="O2729" s="72"/>
      <c r="P2729" s="336">
        <f>SUM(D2729:O2729)</f>
        <v>0</v>
      </c>
      <c r="Q2729" s="317"/>
      <c r="R2729" s="388"/>
      <c r="S2729" s="389"/>
      <c r="T2729" s="314"/>
    </row>
    <row r="2730" spans="2:20" ht="18.75" customHeight="1" x14ac:dyDescent="0.2">
      <c r="B2730" s="318"/>
      <c r="C2730" s="322" t="s">
        <v>149</v>
      </c>
      <c r="D2730" s="337">
        <f t="shared" ref="D2730:O2730" si="217">SUBTOTAL(9,D2728:D2729)</f>
        <v>0</v>
      </c>
      <c r="E2730" s="337">
        <f t="shared" si="217"/>
        <v>0</v>
      </c>
      <c r="F2730" s="337">
        <f t="shared" si="217"/>
        <v>0</v>
      </c>
      <c r="G2730" s="337">
        <f t="shared" si="217"/>
        <v>0</v>
      </c>
      <c r="H2730" s="337">
        <f t="shared" si="217"/>
        <v>0</v>
      </c>
      <c r="I2730" s="337">
        <f t="shared" si="217"/>
        <v>0</v>
      </c>
      <c r="J2730" s="337">
        <f t="shared" si="217"/>
        <v>0</v>
      </c>
      <c r="K2730" s="337">
        <f t="shared" si="217"/>
        <v>0</v>
      </c>
      <c r="L2730" s="337">
        <f t="shared" si="217"/>
        <v>0</v>
      </c>
      <c r="M2730" s="337">
        <f t="shared" si="217"/>
        <v>0</v>
      </c>
      <c r="N2730" s="337">
        <f t="shared" si="217"/>
        <v>0</v>
      </c>
      <c r="O2730" s="338">
        <f t="shared" si="217"/>
        <v>0</v>
      </c>
      <c r="P2730" s="336">
        <f>SUM(D2730:O2730)</f>
        <v>0</v>
      </c>
      <c r="Q2730" s="317"/>
      <c r="R2730" s="388"/>
      <c r="S2730" s="389"/>
      <c r="T2730" s="314"/>
    </row>
    <row r="2731" spans="2:20" ht="18.75" customHeight="1" x14ac:dyDescent="0.2">
      <c r="B2731" s="318"/>
      <c r="C2731" s="339" t="s">
        <v>150</v>
      </c>
      <c r="D2731" s="66"/>
      <c r="E2731" s="66"/>
      <c r="F2731" s="66"/>
      <c r="G2731" s="66"/>
      <c r="H2731" s="66"/>
      <c r="I2731" s="66"/>
      <c r="J2731" s="66"/>
      <c r="K2731" s="66"/>
      <c r="L2731" s="66"/>
      <c r="M2731" s="66"/>
      <c r="N2731" s="66"/>
      <c r="O2731" s="72"/>
      <c r="P2731" s="336">
        <f>SUM(D2731:O2731)</f>
        <v>0</v>
      </c>
      <c r="Q2731" s="317"/>
      <c r="R2731" s="388"/>
      <c r="S2731" s="389"/>
      <c r="T2731" s="314"/>
    </row>
    <row r="2732" spans="2:20" ht="18.75" customHeight="1" x14ac:dyDescent="0.2">
      <c r="B2732" s="318"/>
      <c r="C2732" s="339" t="s">
        <v>151</v>
      </c>
      <c r="D2732" s="66"/>
      <c r="E2732" s="66"/>
      <c r="F2732" s="66"/>
      <c r="G2732" s="66"/>
      <c r="H2732" s="66"/>
      <c r="I2732" s="66"/>
      <c r="J2732" s="66"/>
      <c r="K2732" s="66"/>
      <c r="L2732" s="66"/>
      <c r="M2732" s="66"/>
      <c r="N2732" s="66"/>
      <c r="O2732" s="72"/>
      <c r="P2732" s="336">
        <f>SUM(D2732:O2732)</f>
        <v>0</v>
      </c>
      <c r="Q2732" s="317"/>
      <c r="R2732" s="388"/>
      <c r="S2732" s="389"/>
      <c r="T2732" s="314"/>
    </row>
    <row r="2733" spans="2:20" ht="18.75" customHeight="1" x14ac:dyDescent="0.2">
      <c r="B2733" s="318"/>
      <c r="C2733" s="339" t="s">
        <v>152</v>
      </c>
      <c r="D2733" s="66"/>
      <c r="E2733" s="66"/>
      <c r="F2733" s="66"/>
      <c r="G2733" s="66"/>
      <c r="H2733" s="66"/>
      <c r="I2733" s="66"/>
      <c r="J2733" s="66"/>
      <c r="K2733" s="66"/>
      <c r="L2733" s="66"/>
      <c r="M2733" s="66"/>
      <c r="N2733" s="66"/>
      <c r="O2733" s="72"/>
      <c r="P2733" s="336">
        <f>SUM(D2733:O2733)</f>
        <v>0</v>
      </c>
      <c r="Q2733" s="317"/>
      <c r="R2733" s="388"/>
      <c r="S2733" s="389"/>
      <c r="T2733" s="314"/>
    </row>
    <row r="2734" spans="2:20" ht="18.75" customHeight="1" x14ac:dyDescent="0.2">
      <c r="B2734" s="318"/>
      <c r="C2734" s="339" t="s">
        <v>153</v>
      </c>
      <c r="D2734" s="66"/>
      <c r="E2734" s="66"/>
      <c r="F2734" s="66"/>
      <c r="G2734" s="66"/>
      <c r="H2734" s="66"/>
      <c r="I2734" s="66"/>
      <c r="J2734" s="66"/>
      <c r="K2734" s="66"/>
      <c r="L2734" s="66"/>
      <c r="M2734" s="66"/>
      <c r="N2734" s="66"/>
      <c r="O2734" s="72"/>
      <c r="P2734" s="336">
        <f>SUM(D2734:O2734)</f>
        <v>0</v>
      </c>
      <c r="Q2734" s="317"/>
      <c r="R2734" s="388"/>
      <c r="S2734" s="389"/>
      <c r="T2734" s="314"/>
    </row>
    <row r="2735" spans="2:20" ht="18.75" customHeight="1" x14ac:dyDescent="0.2">
      <c r="B2735" s="318"/>
      <c r="C2735" s="335" t="s">
        <v>154</v>
      </c>
      <c r="D2735" s="65"/>
      <c r="E2735" s="65"/>
      <c r="F2735" s="65"/>
      <c r="G2735" s="65"/>
      <c r="H2735" s="65"/>
      <c r="I2735" s="65"/>
      <c r="J2735" s="65"/>
      <c r="K2735" s="65"/>
      <c r="L2735" s="65"/>
      <c r="M2735" s="65"/>
      <c r="N2735" s="65"/>
      <c r="O2735" s="71"/>
      <c r="P2735" s="336">
        <f>SUM(D2735:O2735)</f>
        <v>0</v>
      </c>
      <c r="Q2735" s="317"/>
      <c r="R2735" s="388"/>
      <c r="S2735" s="389"/>
      <c r="T2735" s="314"/>
    </row>
    <row r="2736" spans="2:20" ht="18.75" customHeight="1" x14ac:dyDescent="0.2">
      <c r="B2736" s="318"/>
      <c r="C2736" s="97" t="s">
        <v>155</v>
      </c>
      <c r="D2736" s="65"/>
      <c r="E2736" s="65"/>
      <c r="F2736" s="65"/>
      <c r="G2736" s="65"/>
      <c r="H2736" s="65"/>
      <c r="I2736" s="65"/>
      <c r="J2736" s="65"/>
      <c r="K2736" s="65"/>
      <c r="L2736" s="65"/>
      <c r="M2736" s="65"/>
      <c r="N2736" s="65"/>
      <c r="O2736" s="71"/>
      <c r="P2736" s="336">
        <f>SUM(D2736:O2736)</f>
        <v>0</v>
      </c>
      <c r="Q2736" s="317"/>
      <c r="R2736" s="388"/>
      <c r="S2736" s="389"/>
      <c r="T2736" s="314"/>
    </row>
    <row r="2737" spans="2:24" ht="18.75" customHeight="1" x14ac:dyDescent="0.2">
      <c r="B2737" s="318"/>
      <c r="C2737" s="98" t="s">
        <v>156</v>
      </c>
      <c r="D2737" s="68"/>
      <c r="E2737" s="68"/>
      <c r="F2737" s="68"/>
      <c r="G2737" s="68"/>
      <c r="H2737" s="68"/>
      <c r="I2737" s="68"/>
      <c r="J2737" s="68"/>
      <c r="K2737" s="68"/>
      <c r="L2737" s="68"/>
      <c r="M2737" s="68"/>
      <c r="N2737" s="68"/>
      <c r="O2737" s="73"/>
      <c r="P2737" s="340">
        <f>SUM(D2737:O2737)</f>
        <v>0</v>
      </c>
      <c r="Q2737" s="317"/>
      <c r="R2737" s="388"/>
      <c r="S2737" s="389"/>
      <c r="T2737" s="314"/>
    </row>
    <row r="2738" spans="2:24" ht="18.75" customHeight="1" x14ac:dyDescent="0.2">
      <c r="B2738" s="318"/>
      <c r="C2738" s="341" t="s">
        <v>157</v>
      </c>
      <c r="D2738" s="342">
        <f t="shared" ref="D2738:O2738" si="218">SUBTOTAL(9,D2717:D2737)</f>
        <v>0</v>
      </c>
      <c r="E2738" s="342">
        <f t="shared" si="218"/>
        <v>0</v>
      </c>
      <c r="F2738" s="342">
        <f t="shared" si="218"/>
        <v>0</v>
      </c>
      <c r="G2738" s="342">
        <f t="shared" si="218"/>
        <v>0</v>
      </c>
      <c r="H2738" s="342">
        <f t="shared" si="218"/>
        <v>0</v>
      </c>
      <c r="I2738" s="342">
        <f t="shared" si="218"/>
        <v>0</v>
      </c>
      <c r="J2738" s="342">
        <f t="shared" si="218"/>
        <v>0</v>
      </c>
      <c r="K2738" s="342">
        <f t="shared" si="218"/>
        <v>0</v>
      </c>
      <c r="L2738" s="342">
        <f t="shared" si="218"/>
        <v>0</v>
      </c>
      <c r="M2738" s="342">
        <f t="shared" si="218"/>
        <v>0</v>
      </c>
      <c r="N2738" s="342">
        <f t="shared" si="218"/>
        <v>0</v>
      </c>
      <c r="O2738" s="343">
        <f t="shared" si="218"/>
        <v>0</v>
      </c>
      <c r="P2738" s="344">
        <f>SUM(D2738:O2738)</f>
        <v>0</v>
      </c>
      <c r="Q2738" s="317"/>
      <c r="R2738" s="150"/>
      <c r="S2738" s="151"/>
      <c r="T2738" s="314"/>
    </row>
    <row r="2739" spans="2:24" ht="6" customHeight="1" x14ac:dyDescent="0.2">
      <c r="B2739" s="318"/>
      <c r="C2739" s="317"/>
      <c r="D2739" s="317"/>
      <c r="E2739" s="317"/>
      <c r="F2739" s="317"/>
      <c r="G2739" s="317"/>
      <c r="H2739" s="317"/>
      <c r="I2739" s="317"/>
      <c r="J2739" s="317"/>
      <c r="K2739" s="317"/>
      <c r="L2739" s="317"/>
      <c r="M2739" s="317"/>
      <c r="N2739" s="317"/>
      <c r="O2739" s="317"/>
      <c r="P2739" s="317"/>
      <c r="Q2739" s="317"/>
      <c r="R2739" s="345"/>
      <c r="S2739" s="345"/>
      <c r="T2739" s="314"/>
    </row>
    <row r="2740" spans="2:24" ht="18.75" customHeight="1" x14ac:dyDescent="0.2">
      <c r="B2740" s="346"/>
      <c r="C2740" s="335" t="s">
        <v>158</v>
      </c>
      <c r="D2740" s="67"/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74"/>
      <c r="P2740" s="347">
        <f>SUM(D2740:O2740)</f>
        <v>0</v>
      </c>
      <c r="Q2740" s="317"/>
      <c r="R2740" s="388"/>
      <c r="S2740" s="389"/>
      <c r="T2740" s="314"/>
    </row>
    <row r="2741" spans="2:24" ht="18.75" customHeight="1" x14ac:dyDescent="0.2">
      <c r="B2741" s="346"/>
      <c r="C2741" s="335" t="s">
        <v>159</v>
      </c>
      <c r="D2741" s="67"/>
      <c r="E2741" s="67"/>
      <c r="F2741" s="67"/>
      <c r="G2741" s="67"/>
      <c r="H2741" s="67"/>
      <c r="I2741" s="67"/>
      <c r="J2741" s="67"/>
      <c r="K2741" s="67"/>
      <c r="L2741" s="67"/>
      <c r="M2741" s="67"/>
      <c r="N2741" s="69"/>
      <c r="O2741" s="75"/>
      <c r="P2741" s="348">
        <f>SUM(D2741:O2741)</f>
        <v>0</v>
      </c>
      <c r="Q2741" s="317"/>
      <c r="R2741" s="388"/>
      <c r="S2741" s="389"/>
      <c r="T2741" s="314"/>
    </row>
    <row r="2742" spans="2:24" s="334" customFormat="1" ht="18.75" customHeight="1" x14ac:dyDescent="0.2">
      <c r="B2742" s="328"/>
      <c r="C2742" s="317"/>
      <c r="D2742" s="317"/>
      <c r="E2742" s="317"/>
      <c r="F2742" s="317"/>
      <c r="G2742" s="317"/>
      <c r="H2742" s="317"/>
      <c r="I2742" s="317"/>
      <c r="J2742" s="317"/>
      <c r="K2742" s="317"/>
      <c r="L2742" s="317"/>
      <c r="M2742" s="317"/>
      <c r="N2742" s="349" t="s">
        <v>160</v>
      </c>
      <c r="O2742" s="349"/>
      <c r="P2742" s="350">
        <f>ROUND(IF(P2740*P2741=0,0,P2738/P2740*P2741),2)</f>
        <v>0</v>
      </c>
      <c r="Q2742" s="330"/>
      <c r="R2742" s="388"/>
      <c r="S2742" s="389"/>
      <c r="T2742" s="333"/>
    </row>
    <row r="2743" spans="2:24" ht="30" customHeight="1" x14ac:dyDescent="0.2">
      <c r="B2743" s="314"/>
      <c r="C2743" s="317"/>
      <c r="D2743" s="317"/>
      <c r="E2743" s="317"/>
      <c r="F2743" s="317"/>
      <c r="G2743" s="317"/>
      <c r="H2743" s="317"/>
      <c r="I2743" s="317"/>
      <c r="J2743" s="317"/>
      <c r="K2743" s="317"/>
      <c r="L2743" s="317"/>
      <c r="M2743" s="317"/>
      <c r="N2743" s="317"/>
      <c r="O2743" s="317"/>
      <c r="P2743" s="317"/>
      <c r="Q2743" s="317"/>
      <c r="R2743" s="317"/>
      <c r="S2743" s="317"/>
      <c r="T2743" s="314"/>
    </row>
    <row r="2744" spans="2:24" ht="18.75" customHeight="1" x14ac:dyDescent="0.2">
      <c r="B2744" s="318"/>
      <c r="C2744" s="319" t="s">
        <v>124</v>
      </c>
      <c r="D2744" s="382"/>
      <c r="E2744" s="383"/>
      <c r="F2744" s="383"/>
      <c r="G2744" s="383"/>
      <c r="H2744" s="383"/>
      <c r="I2744" s="384"/>
      <c r="J2744" s="317"/>
      <c r="K2744" s="317"/>
      <c r="L2744" s="320"/>
      <c r="M2744" s="317"/>
      <c r="N2744" s="317"/>
      <c r="O2744" s="317"/>
      <c r="P2744" s="321"/>
      <c r="Q2744" s="317"/>
      <c r="R2744" s="321"/>
      <c r="S2744" s="321"/>
      <c r="T2744" s="314"/>
    </row>
    <row r="2745" spans="2:24" ht="18.75" customHeight="1" x14ac:dyDescent="0.2">
      <c r="B2745" s="318"/>
      <c r="C2745" s="322" t="s">
        <v>125</v>
      </c>
      <c r="D2745" s="382"/>
      <c r="E2745" s="383"/>
      <c r="F2745" s="383"/>
      <c r="G2745" s="383"/>
      <c r="H2745" s="383"/>
      <c r="I2745" s="384"/>
      <c r="J2745" s="317"/>
      <c r="K2745" s="320"/>
      <c r="L2745" s="317"/>
      <c r="M2745" s="317"/>
      <c r="N2745" s="317"/>
      <c r="O2745" s="317"/>
      <c r="P2745" s="321"/>
      <c r="Q2745" s="317"/>
      <c r="R2745" s="321"/>
      <c r="S2745" s="321"/>
      <c r="T2745" s="314"/>
    </row>
    <row r="2746" spans="2:24" ht="18.75" customHeight="1" x14ac:dyDescent="0.2">
      <c r="B2746" s="318"/>
      <c r="C2746" s="322" t="s">
        <v>7</v>
      </c>
      <c r="D2746" s="382"/>
      <c r="E2746" s="383"/>
      <c r="F2746" s="383"/>
      <c r="G2746" s="383"/>
      <c r="H2746" s="383"/>
      <c r="I2746" s="384"/>
      <c r="J2746" s="317"/>
      <c r="K2746" s="317"/>
      <c r="L2746" s="320"/>
      <c r="M2746" s="317"/>
      <c r="N2746" s="317"/>
      <c r="O2746" s="317"/>
      <c r="P2746" s="321"/>
      <c r="Q2746" s="317"/>
      <c r="R2746" s="323" t="s">
        <v>126</v>
      </c>
      <c r="S2746" s="324"/>
      <c r="T2746" s="314"/>
    </row>
    <row r="2747" spans="2:24" ht="18.75" customHeight="1" x14ac:dyDescent="0.2">
      <c r="B2747" s="318"/>
      <c r="C2747" s="322" t="s">
        <v>127</v>
      </c>
      <c r="D2747" s="382"/>
      <c r="E2747" s="383"/>
      <c r="F2747" s="383"/>
      <c r="G2747" s="383"/>
      <c r="H2747" s="383"/>
      <c r="I2747" s="384"/>
      <c r="J2747" s="317"/>
      <c r="K2747" s="317"/>
      <c r="L2747" s="320"/>
      <c r="M2747" s="317"/>
      <c r="N2747" s="317"/>
      <c r="O2747" s="317"/>
      <c r="P2747" s="321"/>
      <c r="Q2747" s="317"/>
      <c r="R2747" s="325" t="s">
        <v>130</v>
      </c>
      <c r="S2747" s="63"/>
      <c r="T2747" s="314"/>
    </row>
    <row r="2748" spans="2:24" ht="18.75" customHeight="1" x14ac:dyDescent="0.2">
      <c r="B2748" s="318"/>
      <c r="C2748" s="322" t="s">
        <v>131</v>
      </c>
      <c r="D2748" s="382"/>
      <c r="E2748" s="383"/>
      <c r="F2748" s="383"/>
      <c r="G2748" s="383"/>
      <c r="H2748" s="383"/>
      <c r="I2748" s="384"/>
      <c r="J2748" s="317"/>
      <c r="K2748" s="317"/>
      <c r="L2748" s="320"/>
      <c r="M2748" s="317"/>
      <c r="N2748" s="317"/>
      <c r="O2748" s="317"/>
      <c r="P2748" s="321"/>
      <c r="Q2748" s="317"/>
      <c r="R2748" s="325" t="s">
        <v>132</v>
      </c>
      <c r="S2748" s="63"/>
      <c r="T2748" s="314"/>
    </row>
    <row r="2749" spans="2:24" ht="18.75" customHeight="1" x14ac:dyDescent="0.2">
      <c r="B2749" s="318"/>
      <c r="C2749" s="322" t="s">
        <v>122</v>
      </c>
      <c r="D2749" s="385"/>
      <c r="E2749" s="386"/>
      <c r="F2749" s="386"/>
      <c r="G2749" s="386"/>
      <c r="H2749" s="386"/>
      <c r="I2749" s="387"/>
      <c r="J2749" s="317"/>
      <c r="K2749" s="320"/>
      <c r="L2749" s="317"/>
      <c r="M2749" s="317"/>
      <c r="N2749" s="317"/>
      <c r="O2749" s="317"/>
      <c r="P2749" s="321"/>
      <c r="Q2749" s="317"/>
      <c r="R2749" s="326" t="s">
        <v>133</v>
      </c>
      <c r="S2749" s="63"/>
      <c r="T2749" s="314"/>
    </row>
    <row r="2750" spans="2:24" ht="18.75" customHeight="1" x14ac:dyDescent="0.2">
      <c r="B2750" s="327"/>
      <c r="C2750" s="322" t="s">
        <v>134</v>
      </c>
      <c r="D2750" s="379"/>
      <c r="E2750" s="380"/>
      <c r="F2750" s="380"/>
      <c r="G2750" s="380"/>
      <c r="H2750" s="380"/>
      <c r="I2750" s="381"/>
      <c r="J2750" s="317"/>
      <c r="K2750" s="320"/>
      <c r="L2750" s="317"/>
      <c r="M2750" s="317"/>
      <c r="N2750" s="317"/>
      <c r="O2750" s="317"/>
      <c r="P2750" s="321"/>
      <c r="Q2750" s="317"/>
      <c r="R2750" s="321"/>
      <c r="S2750" s="321"/>
      <c r="T2750" s="314"/>
    </row>
    <row r="2751" spans="2:24" ht="12" customHeight="1" x14ac:dyDescent="0.2">
      <c r="B2751" s="318"/>
      <c r="C2751" s="317"/>
      <c r="D2751" s="317"/>
      <c r="E2751" s="317"/>
      <c r="F2751" s="317"/>
      <c r="G2751" s="317"/>
      <c r="H2751" s="317"/>
      <c r="I2751" s="317"/>
      <c r="J2751" s="317"/>
      <c r="K2751" s="317"/>
      <c r="L2751" s="317"/>
      <c r="M2751" s="317"/>
      <c r="N2751" s="317"/>
      <c r="O2751" s="317"/>
      <c r="P2751" s="317"/>
      <c r="Q2751" s="317"/>
      <c r="R2751" s="317"/>
      <c r="S2751" s="317"/>
      <c r="T2751" s="314"/>
    </row>
    <row r="2752" spans="2:24" s="334" customFormat="1" ht="18.75" customHeight="1" x14ac:dyDescent="0.2">
      <c r="B2752" s="328"/>
      <c r="C2752" s="322" t="s">
        <v>128</v>
      </c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70"/>
      <c r="P2752" s="329" t="s">
        <v>129</v>
      </c>
      <c r="Q2752" s="330"/>
      <c r="R2752" s="331" t="s">
        <v>135</v>
      </c>
      <c r="S2752" s="332"/>
      <c r="T2752" s="333"/>
      <c r="V2752" s="315"/>
      <c r="W2752" s="315"/>
      <c r="X2752" s="315"/>
    </row>
    <row r="2753" spans="2:20" ht="6" customHeight="1" x14ac:dyDescent="0.2">
      <c r="B2753" s="318"/>
      <c r="C2753" s="317"/>
      <c r="D2753" s="317"/>
      <c r="E2753" s="317"/>
      <c r="F2753" s="317"/>
      <c r="G2753" s="317"/>
      <c r="H2753" s="317"/>
      <c r="I2753" s="317"/>
      <c r="J2753" s="317"/>
      <c r="K2753" s="317"/>
      <c r="L2753" s="317"/>
      <c r="M2753" s="317"/>
      <c r="N2753" s="317"/>
      <c r="O2753" s="317"/>
      <c r="P2753" s="317"/>
      <c r="Q2753" s="317"/>
      <c r="R2753" s="317"/>
      <c r="S2753" s="317"/>
      <c r="T2753" s="314"/>
    </row>
    <row r="2754" spans="2:20" ht="18.75" customHeight="1" x14ac:dyDescent="0.2">
      <c r="B2754" s="318"/>
      <c r="C2754" s="335" t="s">
        <v>136</v>
      </c>
      <c r="D2754" s="65"/>
      <c r="E2754" s="65"/>
      <c r="F2754" s="65"/>
      <c r="G2754" s="65"/>
      <c r="H2754" s="65"/>
      <c r="I2754" s="65"/>
      <c r="J2754" s="65"/>
      <c r="K2754" s="65"/>
      <c r="L2754" s="65"/>
      <c r="M2754" s="65"/>
      <c r="N2754" s="65"/>
      <c r="O2754" s="71"/>
      <c r="P2754" s="336">
        <f>SUM(D2754:O2754)</f>
        <v>0</v>
      </c>
      <c r="Q2754" s="317"/>
      <c r="R2754" s="388"/>
      <c r="S2754" s="389"/>
      <c r="T2754" s="314"/>
    </row>
    <row r="2755" spans="2:20" ht="18.75" customHeight="1" x14ac:dyDescent="0.2">
      <c r="B2755" s="318"/>
      <c r="C2755" s="335" t="s">
        <v>137</v>
      </c>
      <c r="D2755" s="110"/>
      <c r="E2755" s="110"/>
      <c r="F2755" s="110"/>
      <c r="G2755" s="110"/>
      <c r="H2755" s="110"/>
      <c r="I2755" s="110"/>
      <c r="J2755" s="110"/>
      <c r="K2755" s="110"/>
      <c r="L2755" s="110"/>
      <c r="M2755" s="110"/>
      <c r="N2755" s="110"/>
      <c r="O2755" s="111"/>
      <c r="P2755" s="336">
        <f>SUM(D2755:O2755)</f>
        <v>0</v>
      </c>
      <c r="Q2755" s="317"/>
      <c r="R2755" s="388"/>
      <c r="S2755" s="389"/>
      <c r="T2755" s="314"/>
    </row>
    <row r="2756" spans="2:20" ht="18.75" customHeight="1" x14ac:dyDescent="0.2">
      <c r="B2756" s="318"/>
      <c r="C2756" s="131" t="s">
        <v>138</v>
      </c>
      <c r="D2756" s="65"/>
      <c r="E2756" s="65"/>
      <c r="F2756" s="65"/>
      <c r="G2756" s="65"/>
      <c r="H2756" s="65"/>
      <c r="I2756" s="65"/>
      <c r="J2756" s="65"/>
      <c r="K2756" s="65"/>
      <c r="L2756" s="65"/>
      <c r="M2756" s="65"/>
      <c r="N2756" s="65"/>
      <c r="O2756" s="71"/>
      <c r="P2756" s="336">
        <f>SUM(D2756:O2756)</f>
        <v>0</v>
      </c>
      <c r="Q2756" s="317"/>
      <c r="R2756" s="388"/>
      <c r="S2756" s="389"/>
      <c r="T2756" s="314"/>
    </row>
    <row r="2757" spans="2:20" ht="18.75" customHeight="1" x14ac:dyDescent="0.2">
      <c r="B2757" s="318"/>
      <c r="C2757" s="92" t="s">
        <v>139</v>
      </c>
      <c r="D2757" s="65"/>
      <c r="E2757" s="65"/>
      <c r="F2757" s="65"/>
      <c r="G2757" s="65"/>
      <c r="H2757" s="65"/>
      <c r="I2757" s="65"/>
      <c r="J2757" s="65"/>
      <c r="K2757" s="65"/>
      <c r="L2757" s="65"/>
      <c r="M2757" s="65"/>
      <c r="N2757" s="65"/>
      <c r="O2757" s="71"/>
      <c r="P2757" s="336">
        <f>SUM(D2757:O2757)</f>
        <v>0</v>
      </c>
      <c r="Q2757" s="317"/>
      <c r="R2757" s="388"/>
      <c r="S2757" s="389"/>
      <c r="T2757" s="314"/>
    </row>
    <row r="2758" spans="2:20" ht="18.75" customHeight="1" x14ac:dyDescent="0.2">
      <c r="B2758" s="318"/>
      <c r="C2758" s="92" t="s">
        <v>140</v>
      </c>
      <c r="D2758" s="65"/>
      <c r="E2758" s="65"/>
      <c r="F2758" s="65"/>
      <c r="G2758" s="65"/>
      <c r="H2758" s="65"/>
      <c r="I2758" s="65"/>
      <c r="J2758" s="65"/>
      <c r="K2758" s="65"/>
      <c r="L2758" s="65"/>
      <c r="M2758" s="65"/>
      <c r="N2758" s="65"/>
      <c r="O2758" s="71"/>
      <c r="P2758" s="336">
        <f>SUM(D2758:O2758)</f>
        <v>0</v>
      </c>
      <c r="Q2758" s="317"/>
      <c r="R2758" s="388"/>
      <c r="S2758" s="389"/>
      <c r="T2758" s="314"/>
    </row>
    <row r="2759" spans="2:20" ht="18.75" customHeight="1" x14ac:dyDescent="0.2">
      <c r="B2759" s="318"/>
      <c r="C2759" s="92" t="s">
        <v>141</v>
      </c>
      <c r="D2759" s="65"/>
      <c r="E2759" s="65"/>
      <c r="F2759" s="65"/>
      <c r="G2759" s="65"/>
      <c r="H2759" s="65"/>
      <c r="I2759" s="65"/>
      <c r="J2759" s="65"/>
      <c r="K2759" s="65"/>
      <c r="L2759" s="65"/>
      <c r="M2759" s="65"/>
      <c r="N2759" s="65"/>
      <c r="O2759" s="71"/>
      <c r="P2759" s="336">
        <f>SUM(D2759:O2759)</f>
        <v>0</v>
      </c>
      <c r="Q2759" s="317"/>
      <c r="R2759" s="388"/>
      <c r="S2759" s="389"/>
      <c r="T2759" s="314"/>
    </row>
    <row r="2760" spans="2:20" ht="18.75" customHeight="1" x14ac:dyDescent="0.2">
      <c r="B2760" s="318"/>
      <c r="C2760" s="92" t="s">
        <v>142</v>
      </c>
      <c r="D2760" s="65"/>
      <c r="E2760" s="65"/>
      <c r="F2760" s="65"/>
      <c r="G2760" s="65"/>
      <c r="H2760" s="65"/>
      <c r="I2760" s="65"/>
      <c r="J2760" s="65"/>
      <c r="K2760" s="65"/>
      <c r="L2760" s="65"/>
      <c r="M2760" s="65"/>
      <c r="N2760" s="65"/>
      <c r="O2760" s="71"/>
      <c r="P2760" s="336">
        <f>SUM(D2760:O2760)</f>
        <v>0</v>
      </c>
      <c r="Q2760" s="317"/>
      <c r="R2760" s="388"/>
      <c r="S2760" s="389"/>
      <c r="T2760" s="314"/>
    </row>
    <row r="2761" spans="2:20" ht="18.75" customHeight="1" x14ac:dyDescent="0.2">
      <c r="B2761" s="318"/>
      <c r="C2761" s="92" t="s">
        <v>143</v>
      </c>
      <c r="D2761" s="65"/>
      <c r="E2761" s="65"/>
      <c r="F2761" s="65"/>
      <c r="G2761" s="65"/>
      <c r="H2761" s="65"/>
      <c r="I2761" s="65"/>
      <c r="J2761" s="65"/>
      <c r="K2761" s="65"/>
      <c r="L2761" s="65"/>
      <c r="M2761" s="65"/>
      <c r="N2761" s="65"/>
      <c r="O2761" s="71"/>
      <c r="P2761" s="336">
        <f>SUM(D2761:O2761)</f>
        <v>0</v>
      </c>
      <c r="Q2761" s="317"/>
      <c r="R2761" s="388"/>
      <c r="S2761" s="389"/>
      <c r="T2761" s="314"/>
    </row>
    <row r="2762" spans="2:20" ht="18.75" customHeight="1" x14ac:dyDescent="0.2">
      <c r="B2762" s="318"/>
      <c r="C2762" s="92" t="s">
        <v>144</v>
      </c>
      <c r="D2762" s="65"/>
      <c r="E2762" s="65"/>
      <c r="F2762" s="65"/>
      <c r="G2762" s="65"/>
      <c r="H2762" s="65"/>
      <c r="I2762" s="65"/>
      <c r="J2762" s="65"/>
      <c r="K2762" s="65"/>
      <c r="L2762" s="65"/>
      <c r="M2762" s="65"/>
      <c r="N2762" s="65"/>
      <c r="O2762" s="71"/>
      <c r="P2762" s="336">
        <f>SUM(D2762:O2762)</f>
        <v>0</v>
      </c>
      <c r="Q2762" s="317"/>
      <c r="R2762" s="388"/>
      <c r="S2762" s="389"/>
      <c r="T2762" s="314"/>
    </row>
    <row r="2763" spans="2:20" ht="18.75" customHeight="1" x14ac:dyDescent="0.2">
      <c r="B2763" s="318"/>
      <c r="C2763" s="92" t="s">
        <v>145</v>
      </c>
      <c r="D2763" s="65"/>
      <c r="E2763" s="65"/>
      <c r="F2763" s="65"/>
      <c r="G2763" s="65"/>
      <c r="H2763" s="65"/>
      <c r="I2763" s="65"/>
      <c r="J2763" s="65"/>
      <c r="K2763" s="65"/>
      <c r="L2763" s="65"/>
      <c r="M2763" s="65"/>
      <c r="N2763" s="65"/>
      <c r="O2763" s="71"/>
      <c r="P2763" s="336">
        <f>SUM(D2763:O2763)</f>
        <v>0</v>
      </c>
      <c r="Q2763" s="317"/>
      <c r="R2763" s="388"/>
      <c r="S2763" s="389"/>
      <c r="T2763" s="314"/>
    </row>
    <row r="2764" spans="2:20" ht="18.75" customHeight="1" x14ac:dyDescent="0.2">
      <c r="B2764" s="318"/>
      <c r="C2764" s="322" t="s">
        <v>146</v>
      </c>
      <c r="D2764" s="337">
        <f t="shared" ref="D2764:O2764" si="219">SUBTOTAL(9,D2754:D2763)</f>
        <v>0</v>
      </c>
      <c r="E2764" s="337">
        <f t="shared" si="219"/>
        <v>0</v>
      </c>
      <c r="F2764" s="337">
        <f t="shared" si="219"/>
        <v>0</v>
      </c>
      <c r="G2764" s="337">
        <f t="shared" si="219"/>
        <v>0</v>
      </c>
      <c r="H2764" s="337">
        <f t="shared" si="219"/>
        <v>0</v>
      </c>
      <c r="I2764" s="337">
        <f t="shared" si="219"/>
        <v>0</v>
      </c>
      <c r="J2764" s="337">
        <f t="shared" si="219"/>
        <v>0</v>
      </c>
      <c r="K2764" s="337">
        <f t="shared" si="219"/>
        <v>0</v>
      </c>
      <c r="L2764" s="337">
        <f t="shared" si="219"/>
        <v>0</v>
      </c>
      <c r="M2764" s="337">
        <f t="shared" si="219"/>
        <v>0</v>
      </c>
      <c r="N2764" s="337">
        <f t="shared" si="219"/>
        <v>0</v>
      </c>
      <c r="O2764" s="338">
        <f t="shared" si="219"/>
        <v>0</v>
      </c>
      <c r="P2764" s="336">
        <f>SUM(D2764:O2764)</f>
        <v>0</v>
      </c>
      <c r="Q2764" s="317"/>
      <c r="R2764" s="388"/>
      <c r="S2764" s="389"/>
      <c r="T2764" s="314"/>
    </row>
    <row r="2765" spans="2:20" ht="18.75" customHeight="1" x14ac:dyDescent="0.2">
      <c r="B2765" s="318"/>
      <c r="C2765" s="339" t="s">
        <v>147</v>
      </c>
      <c r="D2765" s="66"/>
      <c r="E2765" s="66"/>
      <c r="F2765" s="66"/>
      <c r="G2765" s="66"/>
      <c r="H2765" s="66"/>
      <c r="I2765" s="66"/>
      <c r="J2765" s="66"/>
      <c r="K2765" s="66"/>
      <c r="L2765" s="66"/>
      <c r="M2765" s="66"/>
      <c r="N2765" s="66"/>
      <c r="O2765" s="72"/>
      <c r="P2765" s="336">
        <f>SUM(D2765:O2765)</f>
        <v>0</v>
      </c>
      <c r="Q2765" s="317"/>
      <c r="R2765" s="388"/>
      <c r="S2765" s="389"/>
      <c r="T2765" s="314"/>
    </row>
    <row r="2766" spans="2:20" ht="18.75" customHeight="1" x14ac:dyDescent="0.2">
      <c r="B2766" s="318"/>
      <c r="C2766" s="339" t="s">
        <v>148</v>
      </c>
      <c r="D2766" s="66"/>
      <c r="E2766" s="66"/>
      <c r="F2766" s="66"/>
      <c r="G2766" s="66"/>
      <c r="H2766" s="66"/>
      <c r="I2766" s="66"/>
      <c r="J2766" s="66"/>
      <c r="K2766" s="66"/>
      <c r="L2766" s="66"/>
      <c r="M2766" s="66"/>
      <c r="N2766" s="66"/>
      <c r="O2766" s="72"/>
      <c r="P2766" s="336">
        <f>SUM(D2766:O2766)</f>
        <v>0</v>
      </c>
      <c r="Q2766" s="317"/>
      <c r="R2766" s="388"/>
      <c r="S2766" s="389"/>
      <c r="T2766" s="314"/>
    </row>
    <row r="2767" spans="2:20" ht="18.75" customHeight="1" x14ac:dyDescent="0.2">
      <c r="B2767" s="318"/>
      <c r="C2767" s="322" t="s">
        <v>149</v>
      </c>
      <c r="D2767" s="337">
        <f t="shared" ref="D2767:O2767" si="220">SUBTOTAL(9,D2765:D2766)</f>
        <v>0</v>
      </c>
      <c r="E2767" s="337">
        <f t="shared" si="220"/>
        <v>0</v>
      </c>
      <c r="F2767" s="337">
        <f t="shared" si="220"/>
        <v>0</v>
      </c>
      <c r="G2767" s="337">
        <f t="shared" si="220"/>
        <v>0</v>
      </c>
      <c r="H2767" s="337">
        <f t="shared" si="220"/>
        <v>0</v>
      </c>
      <c r="I2767" s="337">
        <f t="shared" si="220"/>
        <v>0</v>
      </c>
      <c r="J2767" s="337">
        <f t="shared" si="220"/>
        <v>0</v>
      </c>
      <c r="K2767" s="337">
        <f t="shared" si="220"/>
        <v>0</v>
      </c>
      <c r="L2767" s="337">
        <f t="shared" si="220"/>
        <v>0</v>
      </c>
      <c r="M2767" s="337">
        <f t="shared" si="220"/>
        <v>0</v>
      </c>
      <c r="N2767" s="337">
        <f t="shared" si="220"/>
        <v>0</v>
      </c>
      <c r="O2767" s="338">
        <f t="shared" si="220"/>
        <v>0</v>
      </c>
      <c r="P2767" s="336">
        <f>SUM(D2767:O2767)</f>
        <v>0</v>
      </c>
      <c r="Q2767" s="317"/>
      <c r="R2767" s="388"/>
      <c r="S2767" s="389"/>
      <c r="T2767" s="314"/>
    </row>
    <row r="2768" spans="2:20" ht="18.75" customHeight="1" x14ac:dyDescent="0.2">
      <c r="B2768" s="318"/>
      <c r="C2768" s="339" t="s">
        <v>150</v>
      </c>
      <c r="D2768" s="66"/>
      <c r="E2768" s="66"/>
      <c r="F2768" s="66"/>
      <c r="G2768" s="66"/>
      <c r="H2768" s="66"/>
      <c r="I2768" s="66"/>
      <c r="J2768" s="66"/>
      <c r="K2768" s="66"/>
      <c r="L2768" s="66"/>
      <c r="M2768" s="66"/>
      <c r="N2768" s="66"/>
      <c r="O2768" s="72"/>
      <c r="P2768" s="336">
        <f>SUM(D2768:O2768)</f>
        <v>0</v>
      </c>
      <c r="Q2768" s="317"/>
      <c r="R2768" s="388"/>
      <c r="S2768" s="389"/>
      <c r="T2768" s="314"/>
    </row>
    <row r="2769" spans="2:20" ht="18.75" customHeight="1" x14ac:dyDescent="0.2">
      <c r="B2769" s="318"/>
      <c r="C2769" s="339" t="s">
        <v>151</v>
      </c>
      <c r="D2769" s="66"/>
      <c r="E2769" s="66"/>
      <c r="F2769" s="66"/>
      <c r="G2769" s="66"/>
      <c r="H2769" s="66"/>
      <c r="I2769" s="66"/>
      <c r="J2769" s="66"/>
      <c r="K2769" s="66"/>
      <c r="L2769" s="66"/>
      <c r="M2769" s="66"/>
      <c r="N2769" s="66"/>
      <c r="O2769" s="72"/>
      <c r="P2769" s="336">
        <f>SUM(D2769:O2769)</f>
        <v>0</v>
      </c>
      <c r="Q2769" s="317"/>
      <c r="R2769" s="388"/>
      <c r="S2769" s="389"/>
      <c r="T2769" s="314"/>
    </row>
    <row r="2770" spans="2:20" ht="18.75" customHeight="1" x14ac:dyDescent="0.2">
      <c r="B2770" s="318"/>
      <c r="C2770" s="339" t="s">
        <v>152</v>
      </c>
      <c r="D2770" s="66"/>
      <c r="E2770" s="66"/>
      <c r="F2770" s="66"/>
      <c r="G2770" s="66"/>
      <c r="H2770" s="66"/>
      <c r="I2770" s="66"/>
      <c r="J2770" s="66"/>
      <c r="K2770" s="66"/>
      <c r="L2770" s="66"/>
      <c r="M2770" s="66"/>
      <c r="N2770" s="66"/>
      <c r="O2770" s="72"/>
      <c r="P2770" s="336">
        <f>SUM(D2770:O2770)</f>
        <v>0</v>
      </c>
      <c r="Q2770" s="317"/>
      <c r="R2770" s="388"/>
      <c r="S2770" s="389"/>
      <c r="T2770" s="314"/>
    </row>
    <row r="2771" spans="2:20" ht="18.75" customHeight="1" x14ac:dyDescent="0.2">
      <c r="B2771" s="318"/>
      <c r="C2771" s="339" t="s">
        <v>153</v>
      </c>
      <c r="D2771" s="66"/>
      <c r="E2771" s="66"/>
      <c r="F2771" s="66"/>
      <c r="G2771" s="66"/>
      <c r="H2771" s="66"/>
      <c r="I2771" s="66"/>
      <c r="J2771" s="66"/>
      <c r="K2771" s="66"/>
      <c r="L2771" s="66"/>
      <c r="M2771" s="66"/>
      <c r="N2771" s="66"/>
      <c r="O2771" s="72"/>
      <c r="P2771" s="336">
        <f>SUM(D2771:O2771)</f>
        <v>0</v>
      </c>
      <c r="Q2771" s="317"/>
      <c r="R2771" s="388"/>
      <c r="S2771" s="389"/>
      <c r="T2771" s="314"/>
    </row>
    <row r="2772" spans="2:20" ht="18.75" customHeight="1" x14ac:dyDescent="0.2">
      <c r="B2772" s="318"/>
      <c r="C2772" s="335" t="s">
        <v>154</v>
      </c>
      <c r="D2772" s="65"/>
      <c r="E2772" s="65"/>
      <c r="F2772" s="65"/>
      <c r="G2772" s="65"/>
      <c r="H2772" s="65"/>
      <c r="I2772" s="65"/>
      <c r="J2772" s="65"/>
      <c r="K2772" s="65"/>
      <c r="L2772" s="65"/>
      <c r="M2772" s="65"/>
      <c r="N2772" s="65"/>
      <c r="O2772" s="71"/>
      <c r="P2772" s="336">
        <f>SUM(D2772:O2772)</f>
        <v>0</v>
      </c>
      <c r="Q2772" s="317"/>
      <c r="R2772" s="388"/>
      <c r="S2772" s="389"/>
      <c r="T2772" s="314"/>
    </row>
    <row r="2773" spans="2:20" ht="18.75" customHeight="1" x14ac:dyDescent="0.2">
      <c r="B2773" s="318"/>
      <c r="C2773" s="97" t="s">
        <v>155</v>
      </c>
      <c r="D2773" s="65"/>
      <c r="E2773" s="65"/>
      <c r="F2773" s="65"/>
      <c r="G2773" s="65"/>
      <c r="H2773" s="65"/>
      <c r="I2773" s="65"/>
      <c r="J2773" s="65"/>
      <c r="K2773" s="65"/>
      <c r="L2773" s="65"/>
      <c r="M2773" s="65"/>
      <c r="N2773" s="65"/>
      <c r="O2773" s="71"/>
      <c r="P2773" s="336">
        <f>SUM(D2773:O2773)</f>
        <v>0</v>
      </c>
      <c r="Q2773" s="317"/>
      <c r="R2773" s="388"/>
      <c r="S2773" s="389"/>
      <c r="T2773" s="314"/>
    </row>
    <row r="2774" spans="2:20" ht="18.75" customHeight="1" x14ac:dyDescent="0.2">
      <c r="B2774" s="318"/>
      <c r="C2774" s="98" t="s">
        <v>156</v>
      </c>
      <c r="D2774" s="68"/>
      <c r="E2774" s="68"/>
      <c r="F2774" s="68"/>
      <c r="G2774" s="68"/>
      <c r="H2774" s="68"/>
      <c r="I2774" s="68"/>
      <c r="J2774" s="68"/>
      <c r="K2774" s="68"/>
      <c r="L2774" s="68"/>
      <c r="M2774" s="68"/>
      <c r="N2774" s="68"/>
      <c r="O2774" s="73"/>
      <c r="P2774" s="340">
        <f>SUM(D2774:O2774)</f>
        <v>0</v>
      </c>
      <c r="Q2774" s="317"/>
      <c r="R2774" s="388"/>
      <c r="S2774" s="389"/>
      <c r="T2774" s="314"/>
    </row>
    <row r="2775" spans="2:20" ht="18.75" customHeight="1" x14ac:dyDescent="0.2">
      <c r="B2775" s="318"/>
      <c r="C2775" s="341" t="s">
        <v>157</v>
      </c>
      <c r="D2775" s="342">
        <f t="shared" ref="D2775:O2775" si="221">SUBTOTAL(9,D2754:D2774)</f>
        <v>0</v>
      </c>
      <c r="E2775" s="342">
        <f t="shared" si="221"/>
        <v>0</v>
      </c>
      <c r="F2775" s="342">
        <f t="shared" si="221"/>
        <v>0</v>
      </c>
      <c r="G2775" s="342">
        <f t="shared" si="221"/>
        <v>0</v>
      </c>
      <c r="H2775" s="342">
        <f t="shared" si="221"/>
        <v>0</v>
      </c>
      <c r="I2775" s="342">
        <f t="shared" si="221"/>
        <v>0</v>
      </c>
      <c r="J2775" s="342">
        <f t="shared" si="221"/>
        <v>0</v>
      </c>
      <c r="K2775" s="342">
        <f t="shared" si="221"/>
        <v>0</v>
      </c>
      <c r="L2775" s="342">
        <f t="shared" si="221"/>
        <v>0</v>
      </c>
      <c r="M2775" s="342">
        <f t="shared" si="221"/>
        <v>0</v>
      </c>
      <c r="N2775" s="342">
        <f t="shared" si="221"/>
        <v>0</v>
      </c>
      <c r="O2775" s="343">
        <f t="shared" si="221"/>
        <v>0</v>
      </c>
      <c r="P2775" s="344">
        <f>SUM(D2775:O2775)</f>
        <v>0</v>
      </c>
      <c r="Q2775" s="317"/>
      <c r="R2775" s="150"/>
      <c r="S2775" s="151"/>
      <c r="T2775" s="314"/>
    </row>
    <row r="2776" spans="2:20" ht="6" customHeight="1" x14ac:dyDescent="0.2">
      <c r="B2776" s="318"/>
      <c r="C2776" s="317"/>
      <c r="D2776" s="317"/>
      <c r="E2776" s="317"/>
      <c r="F2776" s="317"/>
      <c r="G2776" s="317"/>
      <c r="H2776" s="317"/>
      <c r="I2776" s="317"/>
      <c r="J2776" s="317"/>
      <c r="K2776" s="317"/>
      <c r="L2776" s="317"/>
      <c r="M2776" s="317"/>
      <c r="N2776" s="317"/>
      <c r="O2776" s="317"/>
      <c r="P2776" s="317"/>
      <c r="Q2776" s="317"/>
      <c r="R2776" s="345"/>
      <c r="S2776" s="345"/>
      <c r="T2776" s="314"/>
    </row>
    <row r="2777" spans="2:20" ht="18.75" customHeight="1" x14ac:dyDescent="0.2">
      <c r="B2777" s="346"/>
      <c r="C2777" s="335" t="s">
        <v>158</v>
      </c>
      <c r="D2777" s="67"/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74"/>
      <c r="P2777" s="347">
        <f>SUM(D2777:O2777)</f>
        <v>0</v>
      </c>
      <c r="Q2777" s="317"/>
      <c r="R2777" s="388"/>
      <c r="S2777" s="389"/>
      <c r="T2777" s="314"/>
    </row>
    <row r="2778" spans="2:20" ht="18.75" customHeight="1" x14ac:dyDescent="0.2">
      <c r="B2778" s="346"/>
      <c r="C2778" s="335" t="s">
        <v>159</v>
      </c>
      <c r="D2778" s="67"/>
      <c r="E2778" s="67"/>
      <c r="F2778" s="67"/>
      <c r="G2778" s="67"/>
      <c r="H2778" s="67"/>
      <c r="I2778" s="67"/>
      <c r="J2778" s="67"/>
      <c r="K2778" s="67"/>
      <c r="L2778" s="67"/>
      <c r="M2778" s="67"/>
      <c r="N2778" s="69"/>
      <c r="O2778" s="75"/>
      <c r="P2778" s="348">
        <f>SUM(D2778:O2778)</f>
        <v>0</v>
      </c>
      <c r="Q2778" s="317"/>
      <c r="R2778" s="388"/>
      <c r="S2778" s="389"/>
      <c r="T2778" s="314"/>
    </row>
    <row r="2779" spans="2:20" s="334" customFormat="1" ht="18.75" customHeight="1" x14ac:dyDescent="0.2">
      <c r="B2779" s="328"/>
      <c r="C2779" s="317"/>
      <c r="D2779" s="317"/>
      <c r="E2779" s="317"/>
      <c r="F2779" s="317"/>
      <c r="G2779" s="317"/>
      <c r="H2779" s="317"/>
      <c r="I2779" s="317"/>
      <c r="J2779" s="317"/>
      <c r="K2779" s="317"/>
      <c r="L2779" s="317"/>
      <c r="M2779" s="317"/>
      <c r="N2779" s="349" t="s">
        <v>160</v>
      </c>
      <c r="O2779" s="349"/>
      <c r="P2779" s="350">
        <f>ROUND(IF(P2777*P2778=0,0,P2775/P2777*P2778),2)</f>
        <v>0</v>
      </c>
      <c r="Q2779" s="330"/>
      <c r="R2779" s="388"/>
      <c r="S2779" s="389"/>
      <c r="T2779" s="333"/>
    </row>
    <row r="2780" spans="2:20" ht="30" customHeight="1" x14ac:dyDescent="0.2">
      <c r="B2780" s="314"/>
      <c r="C2780" s="317"/>
      <c r="D2780" s="317"/>
      <c r="E2780" s="317"/>
      <c r="F2780" s="317"/>
      <c r="G2780" s="317"/>
      <c r="H2780" s="317"/>
      <c r="I2780" s="317"/>
      <c r="J2780" s="317"/>
      <c r="K2780" s="317"/>
      <c r="L2780" s="317"/>
      <c r="M2780" s="317"/>
      <c r="N2780" s="317"/>
      <c r="O2780" s="317"/>
      <c r="P2780" s="317"/>
      <c r="Q2780" s="317"/>
      <c r="R2780" s="317"/>
      <c r="S2780" s="317"/>
      <c r="T2780" s="314"/>
    </row>
    <row r="2781" spans="2:20" ht="18.75" customHeight="1" x14ac:dyDescent="0.2">
      <c r="B2781" s="318"/>
      <c r="C2781" s="319" t="s">
        <v>124</v>
      </c>
      <c r="D2781" s="382"/>
      <c r="E2781" s="383"/>
      <c r="F2781" s="383"/>
      <c r="G2781" s="383"/>
      <c r="H2781" s="383"/>
      <c r="I2781" s="384"/>
      <c r="J2781" s="317"/>
      <c r="K2781" s="317"/>
      <c r="L2781" s="320"/>
      <c r="M2781" s="317"/>
      <c r="N2781" s="317"/>
      <c r="O2781" s="317"/>
      <c r="P2781" s="321"/>
      <c r="Q2781" s="317"/>
      <c r="R2781" s="321"/>
      <c r="S2781" s="321"/>
      <c r="T2781" s="314"/>
    </row>
    <row r="2782" spans="2:20" ht="18.75" customHeight="1" x14ac:dyDescent="0.2">
      <c r="B2782" s="318"/>
      <c r="C2782" s="322" t="s">
        <v>125</v>
      </c>
      <c r="D2782" s="382"/>
      <c r="E2782" s="383"/>
      <c r="F2782" s="383"/>
      <c r="G2782" s="383"/>
      <c r="H2782" s="383"/>
      <c r="I2782" s="384"/>
      <c r="J2782" s="317"/>
      <c r="K2782" s="320"/>
      <c r="L2782" s="317"/>
      <c r="M2782" s="317"/>
      <c r="N2782" s="317"/>
      <c r="O2782" s="317"/>
      <c r="P2782" s="321"/>
      <c r="Q2782" s="317"/>
      <c r="R2782" s="321"/>
      <c r="S2782" s="321"/>
      <c r="T2782" s="314"/>
    </row>
    <row r="2783" spans="2:20" ht="18.75" customHeight="1" x14ac:dyDescent="0.2">
      <c r="B2783" s="318"/>
      <c r="C2783" s="322" t="s">
        <v>7</v>
      </c>
      <c r="D2783" s="382"/>
      <c r="E2783" s="383"/>
      <c r="F2783" s="383"/>
      <c r="G2783" s="383"/>
      <c r="H2783" s="383"/>
      <c r="I2783" s="384"/>
      <c r="J2783" s="317"/>
      <c r="K2783" s="317"/>
      <c r="L2783" s="320"/>
      <c r="M2783" s="317"/>
      <c r="N2783" s="317"/>
      <c r="O2783" s="317"/>
      <c r="P2783" s="321"/>
      <c r="Q2783" s="317"/>
      <c r="R2783" s="323" t="s">
        <v>126</v>
      </c>
      <c r="S2783" s="324"/>
      <c r="T2783" s="314"/>
    </row>
    <row r="2784" spans="2:20" ht="18.75" customHeight="1" x14ac:dyDescent="0.2">
      <c r="B2784" s="318"/>
      <c r="C2784" s="322" t="s">
        <v>127</v>
      </c>
      <c r="D2784" s="382"/>
      <c r="E2784" s="383"/>
      <c r="F2784" s="383"/>
      <c r="G2784" s="383"/>
      <c r="H2784" s="383"/>
      <c r="I2784" s="384"/>
      <c r="J2784" s="317"/>
      <c r="K2784" s="317"/>
      <c r="L2784" s="320"/>
      <c r="M2784" s="317"/>
      <c r="N2784" s="317"/>
      <c r="O2784" s="317"/>
      <c r="P2784" s="321"/>
      <c r="Q2784" s="317"/>
      <c r="R2784" s="325" t="s">
        <v>130</v>
      </c>
      <c r="S2784" s="63"/>
      <c r="T2784" s="314"/>
    </row>
    <row r="2785" spans="2:24" ht="18.75" customHeight="1" x14ac:dyDescent="0.2">
      <c r="B2785" s="318"/>
      <c r="C2785" s="322" t="s">
        <v>131</v>
      </c>
      <c r="D2785" s="382"/>
      <c r="E2785" s="383"/>
      <c r="F2785" s="383"/>
      <c r="G2785" s="383"/>
      <c r="H2785" s="383"/>
      <c r="I2785" s="384"/>
      <c r="J2785" s="317"/>
      <c r="K2785" s="317"/>
      <c r="L2785" s="320"/>
      <c r="M2785" s="317"/>
      <c r="N2785" s="317"/>
      <c r="O2785" s="317"/>
      <c r="P2785" s="321"/>
      <c r="Q2785" s="317"/>
      <c r="R2785" s="325" t="s">
        <v>132</v>
      </c>
      <c r="S2785" s="63"/>
      <c r="T2785" s="314"/>
    </row>
    <row r="2786" spans="2:24" ht="18.75" customHeight="1" x14ac:dyDescent="0.2">
      <c r="B2786" s="318"/>
      <c r="C2786" s="322" t="s">
        <v>122</v>
      </c>
      <c r="D2786" s="385"/>
      <c r="E2786" s="386"/>
      <c r="F2786" s="386"/>
      <c r="G2786" s="386"/>
      <c r="H2786" s="386"/>
      <c r="I2786" s="387"/>
      <c r="J2786" s="317"/>
      <c r="K2786" s="320"/>
      <c r="L2786" s="317"/>
      <c r="M2786" s="317"/>
      <c r="N2786" s="317"/>
      <c r="O2786" s="317"/>
      <c r="P2786" s="321"/>
      <c r="Q2786" s="317"/>
      <c r="R2786" s="326" t="s">
        <v>133</v>
      </c>
      <c r="S2786" s="63"/>
      <c r="T2786" s="314"/>
    </row>
    <row r="2787" spans="2:24" ht="18.75" customHeight="1" x14ac:dyDescent="0.2">
      <c r="B2787" s="327"/>
      <c r="C2787" s="322" t="s">
        <v>134</v>
      </c>
      <c r="D2787" s="379"/>
      <c r="E2787" s="380"/>
      <c r="F2787" s="380"/>
      <c r="G2787" s="380"/>
      <c r="H2787" s="380"/>
      <c r="I2787" s="381"/>
      <c r="J2787" s="317"/>
      <c r="K2787" s="320"/>
      <c r="L2787" s="317"/>
      <c r="M2787" s="317"/>
      <c r="N2787" s="317"/>
      <c r="O2787" s="317"/>
      <c r="P2787" s="321"/>
      <c r="Q2787" s="317"/>
      <c r="R2787" s="321"/>
      <c r="S2787" s="321"/>
      <c r="T2787" s="314"/>
    </row>
    <row r="2788" spans="2:24" ht="12" customHeight="1" x14ac:dyDescent="0.2">
      <c r="B2788" s="318"/>
      <c r="C2788" s="317"/>
      <c r="D2788" s="317"/>
      <c r="E2788" s="317"/>
      <c r="F2788" s="317"/>
      <c r="G2788" s="317"/>
      <c r="H2788" s="317"/>
      <c r="I2788" s="317"/>
      <c r="J2788" s="317"/>
      <c r="K2788" s="317"/>
      <c r="L2788" s="317"/>
      <c r="M2788" s="317"/>
      <c r="N2788" s="317"/>
      <c r="O2788" s="317"/>
      <c r="P2788" s="317"/>
      <c r="Q2788" s="317"/>
      <c r="R2788" s="317"/>
      <c r="S2788" s="317"/>
      <c r="T2788" s="314"/>
    </row>
    <row r="2789" spans="2:24" s="334" customFormat="1" ht="18.75" customHeight="1" x14ac:dyDescent="0.2">
      <c r="B2789" s="328"/>
      <c r="C2789" s="322" t="s">
        <v>128</v>
      </c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70"/>
      <c r="P2789" s="329" t="s">
        <v>129</v>
      </c>
      <c r="Q2789" s="330"/>
      <c r="R2789" s="331" t="s">
        <v>135</v>
      </c>
      <c r="S2789" s="332"/>
      <c r="T2789" s="333"/>
      <c r="V2789" s="315"/>
      <c r="W2789" s="315"/>
      <c r="X2789" s="315"/>
    </row>
    <row r="2790" spans="2:24" ht="6" customHeight="1" x14ac:dyDescent="0.2">
      <c r="B2790" s="318"/>
      <c r="C2790" s="317"/>
      <c r="D2790" s="317"/>
      <c r="E2790" s="317"/>
      <c r="F2790" s="317"/>
      <c r="G2790" s="317"/>
      <c r="H2790" s="317"/>
      <c r="I2790" s="317"/>
      <c r="J2790" s="317"/>
      <c r="K2790" s="317"/>
      <c r="L2790" s="317"/>
      <c r="M2790" s="317"/>
      <c r="N2790" s="317"/>
      <c r="O2790" s="317"/>
      <c r="P2790" s="317"/>
      <c r="Q2790" s="317"/>
      <c r="R2790" s="317"/>
      <c r="S2790" s="317"/>
      <c r="T2790" s="314"/>
    </row>
    <row r="2791" spans="2:24" ht="18.75" customHeight="1" x14ac:dyDescent="0.2">
      <c r="B2791" s="318"/>
      <c r="C2791" s="335" t="s">
        <v>136</v>
      </c>
      <c r="D2791" s="65"/>
      <c r="E2791" s="65"/>
      <c r="F2791" s="65"/>
      <c r="G2791" s="65"/>
      <c r="H2791" s="65"/>
      <c r="I2791" s="65"/>
      <c r="J2791" s="65"/>
      <c r="K2791" s="65"/>
      <c r="L2791" s="65"/>
      <c r="M2791" s="65"/>
      <c r="N2791" s="65"/>
      <c r="O2791" s="71"/>
      <c r="P2791" s="336">
        <f>SUM(D2791:O2791)</f>
        <v>0</v>
      </c>
      <c r="Q2791" s="317"/>
      <c r="R2791" s="388"/>
      <c r="S2791" s="389"/>
      <c r="T2791" s="314"/>
    </row>
    <row r="2792" spans="2:24" ht="18.75" customHeight="1" x14ac:dyDescent="0.2">
      <c r="B2792" s="318"/>
      <c r="C2792" s="335" t="s">
        <v>137</v>
      </c>
      <c r="D2792" s="110"/>
      <c r="E2792" s="110"/>
      <c r="F2792" s="110"/>
      <c r="G2792" s="110"/>
      <c r="H2792" s="110"/>
      <c r="I2792" s="110"/>
      <c r="J2792" s="110"/>
      <c r="K2792" s="110"/>
      <c r="L2792" s="110"/>
      <c r="M2792" s="110"/>
      <c r="N2792" s="110"/>
      <c r="O2792" s="111"/>
      <c r="P2792" s="336">
        <f>SUM(D2792:O2792)</f>
        <v>0</v>
      </c>
      <c r="Q2792" s="317"/>
      <c r="R2792" s="388"/>
      <c r="S2792" s="389"/>
      <c r="T2792" s="314"/>
    </row>
    <row r="2793" spans="2:24" ht="18.75" customHeight="1" x14ac:dyDescent="0.2">
      <c r="B2793" s="318"/>
      <c r="C2793" s="131" t="s">
        <v>138</v>
      </c>
      <c r="D2793" s="65"/>
      <c r="E2793" s="65"/>
      <c r="F2793" s="65"/>
      <c r="G2793" s="65"/>
      <c r="H2793" s="65"/>
      <c r="I2793" s="65"/>
      <c r="J2793" s="65"/>
      <c r="K2793" s="65"/>
      <c r="L2793" s="65"/>
      <c r="M2793" s="65"/>
      <c r="N2793" s="65"/>
      <c r="O2793" s="71"/>
      <c r="P2793" s="336">
        <f>SUM(D2793:O2793)</f>
        <v>0</v>
      </c>
      <c r="Q2793" s="317"/>
      <c r="R2793" s="388"/>
      <c r="S2793" s="389"/>
      <c r="T2793" s="314"/>
    </row>
    <row r="2794" spans="2:24" ht="18.75" customHeight="1" x14ac:dyDescent="0.2">
      <c r="B2794" s="318"/>
      <c r="C2794" s="92" t="s">
        <v>139</v>
      </c>
      <c r="D2794" s="65"/>
      <c r="E2794" s="65"/>
      <c r="F2794" s="65"/>
      <c r="G2794" s="65"/>
      <c r="H2794" s="65"/>
      <c r="I2794" s="65"/>
      <c r="J2794" s="65"/>
      <c r="K2794" s="65"/>
      <c r="L2794" s="65"/>
      <c r="M2794" s="65"/>
      <c r="N2794" s="65"/>
      <c r="O2794" s="71"/>
      <c r="P2794" s="336">
        <f>SUM(D2794:O2794)</f>
        <v>0</v>
      </c>
      <c r="Q2794" s="317"/>
      <c r="R2794" s="388"/>
      <c r="S2794" s="389"/>
      <c r="T2794" s="314"/>
    </row>
    <row r="2795" spans="2:24" ht="18.75" customHeight="1" x14ac:dyDescent="0.2">
      <c r="B2795" s="318"/>
      <c r="C2795" s="92" t="s">
        <v>140</v>
      </c>
      <c r="D2795" s="65"/>
      <c r="E2795" s="65"/>
      <c r="F2795" s="65"/>
      <c r="G2795" s="65"/>
      <c r="H2795" s="65"/>
      <c r="I2795" s="65"/>
      <c r="J2795" s="65"/>
      <c r="K2795" s="65"/>
      <c r="L2795" s="65"/>
      <c r="M2795" s="65"/>
      <c r="N2795" s="65"/>
      <c r="O2795" s="71"/>
      <c r="P2795" s="336">
        <f>SUM(D2795:O2795)</f>
        <v>0</v>
      </c>
      <c r="Q2795" s="317"/>
      <c r="R2795" s="388"/>
      <c r="S2795" s="389"/>
      <c r="T2795" s="314"/>
    </row>
    <row r="2796" spans="2:24" ht="18.75" customHeight="1" x14ac:dyDescent="0.2">
      <c r="B2796" s="318"/>
      <c r="C2796" s="92" t="s">
        <v>141</v>
      </c>
      <c r="D2796" s="65"/>
      <c r="E2796" s="65"/>
      <c r="F2796" s="65"/>
      <c r="G2796" s="65"/>
      <c r="H2796" s="65"/>
      <c r="I2796" s="65"/>
      <c r="J2796" s="65"/>
      <c r="K2796" s="65"/>
      <c r="L2796" s="65"/>
      <c r="M2796" s="65"/>
      <c r="N2796" s="65"/>
      <c r="O2796" s="71"/>
      <c r="P2796" s="336">
        <f>SUM(D2796:O2796)</f>
        <v>0</v>
      </c>
      <c r="Q2796" s="317"/>
      <c r="R2796" s="388"/>
      <c r="S2796" s="389"/>
      <c r="T2796" s="314"/>
    </row>
    <row r="2797" spans="2:24" ht="18.75" customHeight="1" x14ac:dyDescent="0.2">
      <c r="B2797" s="318"/>
      <c r="C2797" s="92" t="s">
        <v>142</v>
      </c>
      <c r="D2797" s="65"/>
      <c r="E2797" s="65"/>
      <c r="F2797" s="65"/>
      <c r="G2797" s="65"/>
      <c r="H2797" s="65"/>
      <c r="I2797" s="65"/>
      <c r="J2797" s="65"/>
      <c r="K2797" s="65"/>
      <c r="L2797" s="65"/>
      <c r="M2797" s="65"/>
      <c r="N2797" s="65"/>
      <c r="O2797" s="71"/>
      <c r="P2797" s="336">
        <f>SUM(D2797:O2797)</f>
        <v>0</v>
      </c>
      <c r="Q2797" s="317"/>
      <c r="R2797" s="388"/>
      <c r="S2797" s="389"/>
      <c r="T2797" s="314"/>
    </row>
    <row r="2798" spans="2:24" ht="18.75" customHeight="1" x14ac:dyDescent="0.2">
      <c r="B2798" s="318"/>
      <c r="C2798" s="92" t="s">
        <v>143</v>
      </c>
      <c r="D2798" s="65"/>
      <c r="E2798" s="65"/>
      <c r="F2798" s="65"/>
      <c r="G2798" s="65"/>
      <c r="H2798" s="65"/>
      <c r="I2798" s="65"/>
      <c r="J2798" s="65"/>
      <c r="K2798" s="65"/>
      <c r="L2798" s="65"/>
      <c r="M2798" s="65"/>
      <c r="N2798" s="65"/>
      <c r="O2798" s="71"/>
      <c r="P2798" s="336">
        <f>SUM(D2798:O2798)</f>
        <v>0</v>
      </c>
      <c r="Q2798" s="317"/>
      <c r="R2798" s="388"/>
      <c r="S2798" s="389"/>
      <c r="T2798" s="314"/>
    </row>
    <row r="2799" spans="2:24" ht="18.75" customHeight="1" x14ac:dyDescent="0.2">
      <c r="B2799" s="318"/>
      <c r="C2799" s="92" t="s">
        <v>144</v>
      </c>
      <c r="D2799" s="65"/>
      <c r="E2799" s="65"/>
      <c r="F2799" s="65"/>
      <c r="G2799" s="65"/>
      <c r="H2799" s="65"/>
      <c r="I2799" s="65"/>
      <c r="J2799" s="65"/>
      <c r="K2799" s="65"/>
      <c r="L2799" s="65"/>
      <c r="M2799" s="65"/>
      <c r="N2799" s="65"/>
      <c r="O2799" s="71"/>
      <c r="P2799" s="336">
        <f>SUM(D2799:O2799)</f>
        <v>0</v>
      </c>
      <c r="Q2799" s="317"/>
      <c r="R2799" s="388"/>
      <c r="S2799" s="389"/>
      <c r="T2799" s="314"/>
    </row>
    <row r="2800" spans="2:24" ht="18.75" customHeight="1" x14ac:dyDescent="0.2">
      <c r="B2800" s="318"/>
      <c r="C2800" s="92" t="s">
        <v>145</v>
      </c>
      <c r="D2800" s="65"/>
      <c r="E2800" s="65"/>
      <c r="F2800" s="65"/>
      <c r="G2800" s="65"/>
      <c r="H2800" s="65"/>
      <c r="I2800" s="65"/>
      <c r="J2800" s="65"/>
      <c r="K2800" s="65"/>
      <c r="L2800" s="65"/>
      <c r="M2800" s="65"/>
      <c r="N2800" s="65"/>
      <c r="O2800" s="71"/>
      <c r="P2800" s="336">
        <f>SUM(D2800:O2800)</f>
        <v>0</v>
      </c>
      <c r="Q2800" s="317"/>
      <c r="R2800" s="388"/>
      <c r="S2800" s="389"/>
      <c r="T2800" s="314"/>
    </row>
    <row r="2801" spans="2:20" ht="18.75" customHeight="1" x14ac:dyDescent="0.2">
      <c r="B2801" s="318"/>
      <c r="C2801" s="322" t="s">
        <v>146</v>
      </c>
      <c r="D2801" s="337">
        <f t="shared" ref="D2801:O2801" si="222">SUBTOTAL(9,D2791:D2800)</f>
        <v>0</v>
      </c>
      <c r="E2801" s="337">
        <f t="shared" si="222"/>
        <v>0</v>
      </c>
      <c r="F2801" s="337">
        <f t="shared" si="222"/>
        <v>0</v>
      </c>
      <c r="G2801" s="337">
        <f t="shared" si="222"/>
        <v>0</v>
      </c>
      <c r="H2801" s="337">
        <f t="shared" si="222"/>
        <v>0</v>
      </c>
      <c r="I2801" s="337">
        <f t="shared" si="222"/>
        <v>0</v>
      </c>
      <c r="J2801" s="337">
        <f t="shared" si="222"/>
        <v>0</v>
      </c>
      <c r="K2801" s="337">
        <f t="shared" si="222"/>
        <v>0</v>
      </c>
      <c r="L2801" s="337">
        <f t="shared" si="222"/>
        <v>0</v>
      </c>
      <c r="M2801" s="337">
        <f t="shared" si="222"/>
        <v>0</v>
      </c>
      <c r="N2801" s="337">
        <f t="shared" si="222"/>
        <v>0</v>
      </c>
      <c r="O2801" s="338">
        <f t="shared" si="222"/>
        <v>0</v>
      </c>
      <c r="P2801" s="336">
        <f>SUM(D2801:O2801)</f>
        <v>0</v>
      </c>
      <c r="Q2801" s="317"/>
      <c r="R2801" s="388"/>
      <c r="S2801" s="389"/>
      <c r="T2801" s="314"/>
    </row>
    <row r="2802" spans="2:20" ht="18.75" customHeight="1" x14ac:dyDescent="0.2">
      <c r="B2802" s="318"/>
      <c r="C2802" s="339" t="s">
        <v>147</v>
      </c>
      <c r="D2802" s="66"/>
      <c r="E2802" s="66"/>
      <c r="F2802" s="66"/>
      <c r="G2802" s="66"/>
      <c r="H2802" s="66"/>
      <c r="I2802" s="66"/>
      <c r="J2802" s="66"/>
      <c r="K2802" s="66"/>
      <c r="L2802" s="66"/>
      <c r="M2802" s="66"/>
      <c r="N2802" s="66"/>
      <c r="O2802" s="72"/>
      <c r="P2802" s="336">
        <f>SUM(D2802:O2802)</f>
        <v>0</v>
      </c>
      <c r="Q2802" s="317"/>
      <c r="R2802" s="388"/>
      <c r="S2802" s="389"/>
      <c r="T2802" s="314"/>
    </row>
    <row r="2803" spans="2:20" ht="18.75" customHeight="1" x14ac:dyDescent="0.2">
      <c r="B2803" s="318"/>
      <c r="C2803" s="339" t="s">
        <v>148</v>
      </c>
      <c r="D2803" s="66"/>
      <c r="E2803" s="66"/>
      <c r="F2803" s="66"/>
      <c r="G2803" s="66"/>
      <c r="H2803" s="66"/>
      <c r="I2803" s="66"/>
      <c r="J2803" s="66"/>
      <c r="K2803" s="66"/>
      <c r="L2803" s="66"/>
      <c r="M2803" s="66"/>
      <c r="N2803" s="66"/>
      <c r="O2803" s="72"/>
      <c r="P2803" s="336">
        <f>SUM(D2803:O2803)</f>
        <v>0</v>
      </c>
      <c r="Q2803" s="317"/>
      <c r="R2803" s="388"/>
      <c r="S2803" s="389"/>
      <c r="T2803" s="314"/>
    </row>
    <row r="2804" spans="2:20" ht="18.75" customHeight="1" x14ac:dyDescent="0.2">
      <c r="B2804" s="318"/>
      <c r="C2804" s="322" t="s">
        <v>149</v>
      </c>
      <c r="D2804" s="337">
        <f t="shared" ref="D2804:O2804" si="223">SUBTOTAL(9,D2802:D2803)</f>
        <v>0</v>
      </c>
      <c r="E2804" s="337">
        <f t="shared" si="223"/>
        <v>0</v>
      </c>
      <c r="F2804" s="337">
        <f t="shared" si="223"/>
        <v>0</v>
      </c>
      <c r="G2804" s="337">
        <f t="shared" si="223"/>
        <v>0</v>
      </c>
      <c r="H2804" s="337">
        <f t="shared" si="223"/>
        <v>0</v>
      </c>
      <c r="I2804" s="337">
        <f t="shared" si="223"/>
        <v>0</v>
      </c>
      <c r="J2804" s="337">
        <f t="shared" si="223"/>
        <v>0</v>
      </c>
      <c r="K2804" s="337">
        <f t="shared" si="223"/>
        <v>0</v>
      </c>
      <c r="L2804" s="337">
        <f t="shared" si="223"/>
        <v>0</v>
      </c>
      <c r="M2804" s="337">
        <f t="shared" si="223"/>
        <v>0</v>
      </c>
      <c r="N2804" s="337">
        <f t="shared" si="223"/>
        <v>0</v>
      </c>
      <c r="O2804" s="338">
        <f t="shared" si="223"/>
        <v>0</v>
      </c>
      <c r="P2804" s="336">
        <f>SUM(D2804:O2804)</f>
        <v>0</v>
      </c>
      <c r="Q2804" s="317"/>
      <c r="R2804" s="388"/>
      <c r="S2804" s="389"/>
      <c r="T2804" s="314"/>
    </row>
    <row r="2805" spans="2:20" ht="18.75" customHeight="1" x14ac:dyDescent="0.2">
      <c r="B2805" s="318"/>
      <c r="C2805" s="339" t="s">
        <v>150</v>
      </c>
      <c r="D2805" s="66"/>
      <c r="E2805" s="66"/>
      <c r="F2805" s="66"/>
      <c r="G2805" s="66"/>
      <c r="H2805" s="66"/>
      <c r="I2805" s="66"/>
      <c r="J2805" s="66"/>
      <c r="K2805" s="66"/>
      <c r="L2805" s="66"/>
      <c r="M2805" s="66"/>
      <c r="N2805" s="66"/>
      <c r="O2805" s="72"/>
      <c r="P2805" s="336">
        <f>SUM(D2805:O2805)</f>
        <v>0</v>
      </c>
      <c r="Q2805" s="317"/>
      <c r="R2805" s="388"/>
      <c r="S2805" s="389"/>
      <c r="T2805" s="314"/>
    </row>
    <row r="2806" spans="2:20" ht="18.75" customHeight="1" x14ac:dyDescent="0.2">
      <c r="B2806" s="318"/>
      <c r="C2806" s="339" t="s">
        <v>151</v>
      </c>
      <c r="D2806" s="66"/>
      <c r="E2806" s="66"/>
      <c r="F2806" s="66"/>
      <c r="G2806" s="66"/>
      <c r="H2806" s="66"/>
      <c r="I2806" s="66"/>
      <c r="J2806" s="66"/>
      <c r="K2806" s="66"/>
      <c r="L2806" s="66"/>
      <c r="M2806" s="66"/>
      <c r="N2806" s="66"/>
      <c r="O2806" s="72"/>
      <c r="P2806" s="336">
        <f>SUM(D2806:O2806)</f>
        <v>0</v>
      </c>
      <c r="Q2806" s="317"/>
      <c r="R2806" s="388"/>
      <c r="S2806" s="389"/>
      <c r="T2806" s="314"/>
    </row>
    <row r="2807" spans="2:20" ht="18.75" customHeight="1" x14ac:dyDescent="0.2">
      <c r="B2807" s="318"/>
      <c r="C2807" s="339" t="s">
        <v>152</v>
      </c>
      <c r="D2807" s="66"/>
      <c r="E2807" s="66"/>
      <c r="F2807" s="66"/>
      <c r="G2807" s="66"/>
      <c r="H2807" s="66"/>
      <c r="I2807" s="66"/>
      <c r="J2807" s="66"/>
      <c r="K2807" s="66"/>
      <c r="L2807" s="66"/>
      <c r="M2807" s="66"/>
      <c r="N2807" s="66"/>
      <c r="O2807" s="72"/>
      <c r="P2807" s="336">
        <f>SUM(D2807:O2807)</f>
        <v>0</v>
      </c>
      <c r="Q2807" s="317"/>
      <c r="R2807" s="388"/>
      <c r="S2807" s="389"/>
      <c r="T2807" s="314"/>
    </row>
    <row r="2808" spans="2:20" ht="18.75" customHeight="1" x14ac:dyDescent="0.2">
      <c r="B2808" s="318"/>
      <c r="C2808" s="339" t="s">
        <v>153</v>
      </c>
      <c r="D2808" s="66"/>
      <c r="E2808" s="66"/>
      <c r="F2808" s="66"/>
      <c r="G2808" s="66"/>
      <c r="H2808" s="66"/>
      <c r="I2808" s="66"/>
      <c r="J2808" s="66"/>
      <c r="K2808" s="66"/>
      <c r="L2808" s="66"/>
      <c r="M2808" s="66"/>
      <c r="N2808" s="66"/>
      <c r="O2808" s="72"/>
      <c r="P2808" s="336">
        <f>SUM(D2808:O2808)</f>
        <v>0</v>
      </c>
      <c r="Q2808" s="317"/>
      <c r="R2808" s="388"/>
      <c r="S2808" s="389"/>
      <c r="T2808" s="314"/>
    </row>
    <row r="2809" spans="2:20" ht="18.75" customHeight="1" x14ac:dyDescent="0.2">
      <c r="B2809" s="318"/>
      <c r="C2809" s="335" t="s">
        <v>154</v>
      </c>
      <c r="D2809" s="65"/>
      <c r="E2809" s="65"/>
      <c r="F2809" s="65"/>
      <c r="G2809" s="65"/>
      <c r="H2809" s="65"/>
      <c r="I2809" s="65"/>
      <c r="J2809" s="65"/>
      <c r="K2809" s="65"/>
      <c r="L2809" s="65"/>
      <c r="M2809" s="65"/>
      <c r="N2809" s="65"/>
      <c r="O2809" s="71"/>
      <c r="P2809" s="336">
        <f>SUM(D2809:O2809)</f>
        <v>0</v>
      </c>
      <c r="Q2809" s="317"/>
      <c r="R2809" s="388"/>
      <c r="S2809" s="389"/>
      <c r="T2809" s="314"/>
    </row>
    <row r="2810" spans="2:20" ht="18.75" customHeight="1" x14ac:dyDescent="0.2">
      <c r="B2810" s="318"/>
      <c r="C2810" s="97" t="s">
        <v>155</v>
      </c>
      <c r="D2810" s="65"/>
      <c r="E2810" s="65"/>
      <c r="F2810" s="65"/>
      <c r="G2810" s="65"/>
      <c r="H2810" s="65"/>
      <c r="I2810" s="65"/>
      <c r="J2810" s="65"/>
      <c r="K2810" s="65"/>
      <c r="L2810" s="65"/>
      <c r="M2810" s="65"/>
      <c r="N2810" s="65"/>
      <c r="O2810" s="71"/>
      <c r="P2810" s="336">
        <f>SUM(D2810:O2810)</f>
        <v>0</v>
      </c>
      <c r="Q2810" s="317"/>
      <c r="R2810" s="388"/>
      <c r="S2810" s="389"/>
      <c r="T2810" s="314"/>
    </row>
    <row r="2811" spans="2:20" ht="18.75" customHeight="1" x14ac:dyDescent="0.2">
      <c r="B2811" s="318"/>
      <c r="C2811" s="98" t="s">
        <v>156</v>
      </c>
      <c r="D2811" s="68"/>
      <c r="E2811" s="68"/>
      <c r="F2811" s="68"/>
      <c r="G2811" s="68"/>
      <c r="H2811" s="68"/>
      <c r="I2811" s="68"/>
      <c r="J2811" s="68"/>
      <c r="K2811" s="68"/>
      <c r="L2811" s="68"/>
      <c r="M2811" s="68"/>
      <c r="N2811" s="68"/>
      <c r="O2811" s="73"/>
      <c r="P2811" s="340">
        <f>SUM(D2811:O2811)</f>
        <v>0</v>
      </c>
      <c r="Q2811" s="317"/>
      <c r="R2811" s="388"/>
      <c r="S2811" s="389"/>
      <c r="T2811" s="314"/>
    </row>
    <row r="2812" spans="2:20" ht="18.75" customHeight="1" x14ac:dyDescent="0.2">
      <c r="B2812" s="318"/>
      <c r="C2812" s="341" t="s">
        <v>157</v>
      </c>
      <c r="D2812" s="342">
        <f t="shared" ref="D2812:O2812" si="224">SUBTOTAL(9,D2791:D2811)</f>
        <v>0</v>
      </c>
      <c r="E2812" s="342">
        <f t="shared" si="224"/>
        <v>0</v>
      </c>
      <c r="F2812" s="342">
        <f t="shared" si="224"/>
        <v>0</v>
      </c>
      <c r="G2812" s="342">
        <f t="shared" si="224"/>
        <v>0</v>
      </c>
      <c r="H2812" s="342">
        <f t="shared" si="224"/>
        <v>0</v>
      </c>
      <c r="I2812" s="342">
        <f t="shared" si="224"/>
        <v>0</v>
      </c>
      <c r="J2812" s="342">
        <f t="shared" si="224"/>
        <v>0</v>
      </c>
      <c r="K2812" s="342">
        <f t="shared" si="224"/>
        <v>0</v>
      </c>
      <c r="L2812" s="342">
        <f t="shared" si="224"/>
        <v>0</v>
      </c>
      <c r="M2812" s="342">
        <f t="shared" si="224"/>
        <v>0</v>
      </c>
      <c r="N2812" s="342">
        <f t="shared" si="224"/>
        <v>0</v>
      </c>
      <c r="O2812" s="343">
        <f t="shared" si="224"/>
        <v>0</v>
      </c>
      <c r="P2812" s="344">
        <f>SUM(D2812:O2812)</f>
        <v>0</v>
      </c>
      <c r="Q2812" s="317"/>
      <c r="R2812" s="150"/>
      <c r="S2812" s="151"/>
      <c r="T2812" s="314"/>
    </row>
    <row r="2813" spans="2:20" ht="6" customHeight="1" x14ac:dyDescent="0.2">
      <c r="B2813" s="318"/>
      <c r="C2813" s="317"/>
      <c r="D2813" s="317"/>
      <c r="E2813" s="317"/>
      <c r="F2813" s="317"/>
      <c r="G2813" s="317"/>
      <c r="H2813" s="317"/>
      <c r="I2813" s="317"/>
      <c r="J2813" s="317"/>
      <c r="K2813" s="317"/>
      <c r="L2813" s="317"/>
      <c r="M2813" s="317"/>
      <c r="N2813" s="317"/>
      <c r="O2813" s="317"/>
      <c r="P2813" s="317"/>
      <c r="Q2813" s="317"/>
      <c r="R2813" s="345"/>
      <c r="S2813" s="345"/>
      <c r="T2813" s="314"/>
    </row>
    <row r="2814" spans="2:20" ht="18.75" customHeight="1" x14ac:dyDescent="0.2">
      <c r="B2814" s="346"/>
      <c r="C2814" s="335" t="s">
        <v>158</v>
      </c>
      <c r="D2814" s="67"/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74"/>
      <c r="P2814" s="347">
        <f>SUM(D2814:O2814)</f>
        <v>0</v>
      </c>
      <c r="Q2814" s="317"/>
      <c r="R2814" s="388"/>
      <c r="S2814" s="389"/>
      <c r="T2814" s="314"/>
    </row>
    <row r="2815" spans="2:20" ht="18.75" customHeight="1" x14ac:dyDescent="0.2">
      <c r="B2815" s="346"/>
      <c r="C2815" s="335" t="s">
        <v>159</v>
      </c>
      <c r="D2815" s="67"/>
      <c r="E2815" s="67"/>
      <c r="F2815" s="67"/>
      <c r="G2815" s="67"/>
      <c r="H2815" s="67"/>
      <c r="I2815" s="67"/>
      <c r="J2815" s="67"/>
      <c r="K2815" s="67"/>
      <c r="L2815" s="67"/>
      <c r="M2815" s="67"/>
      <c r="N2815" s="69"/>
      <c r="O2815" s="75"/>
      <c r="P2815" s="348">
        <f>SUM(D2815:O2815)</f>
        <v>0</v>
      </c>
      <c r="Q2815" s="317"/>
      <c r="R2815" s="388"/>
      <c r="S2815" s="389"/>
      <c r="T2815" s="314"/>
    </row>
    <row r="2816" spans="2:20" s="334" customFormat="1" ht="18.75" customHeight="1" x14ac:dyDescent="0.2">
      <c r="B2816" s="328"/>
      <c r="C2816" s="317"/>
      <c r="D2816" s="317"/>
      <c r="E2816" s="317"/>
      <c r="F2816" s="317"/>
      <c r="G2816" s="317"/>
      <c r="H2816" s="317"/>
      <c r="I2816" s="317"/>
      <c r="J2816" s="317"/>
      <c r="K2816" s="317"/>
      <c r="L2816" s="317"/>
      <c r="M2816" s="317"/>
      <c r="N2816" s="349" t="s">
        <v>160</v>
      </c>
      <c r="O2816" s="349"/>
      <c r="P2816" s="350">
        <f>ROUND(IF(P2814*P2815=0,0,P2812/P2814*P2815),2)</f>
        <v>0</v>
      </c>
      <c r="Q2816" s="330"/>
      <c r="R2816" s="388"/>
      <c r="S2816" s="389"/>
      <c r="T2816" s="333"/>
    </row>
    <row r="2817" spans="2:24" ht="30" customHeight="1" x14ac:dyDescent="0.2">
      <c r="B2817" s="314"/>
      <c r="C2817" s="317"/>
      <c r="D2817" s="317"/>
      <c r="E2817" s="317"/>
      <c r="F2817" s="317"/>
      <c r="G2817" s="317"/>
      <c r="H2817" s="317"/>
      <c r="I2817" s="317"/>
      <c r="J2817" s="317"/>
      <c r="K2817" s="317"/>
      <c r="L2817" s="317"/>
      <c r="M2817" s="317"/>
      <c r="N2817" s="317"/>
      <c r="O2817" s="317"/>
      <c r="P2817" s="317"/>
      <c r="Q2817" s="317"/>
      <c r="R2817" s="317"/>
      <c r="S2817" s="317"/>
      <c r="T2817" s="314"/>
    </row>
    <row r="2818" spans="2:24" ht="18.75" customHeight="1" x14ac:dyDescent="0.2">
      <c r="B2818" s="318"/>
      <c r="C2818" s="319" t="s">
        <v>124</v>
      </c>
      <c r="D2818" s="382"/>
      <c r="E2818" s="383"/>
      <c r="F2818" s="383"/>
      <c r="G2818" s="383"/>
      <c r="H2818" s="383"/>
      <c r="I2818" s="384"/>
      <c r="J2818" s="317"/>
      <c r="K2818" s="317"/>
      <c r="L2818" s="320"/>
      <c r="M2818" s="317"/>
      <c r="N2818" s="317"/>
      <c r="O2818" s="317"/>
      <c r="P2818" s="321"/>
      <c r="Q2818" s="317"/>
      <c r="R2818" s="321"/>
      <c r="S2818" s="321"/>
      <c r="T2818" s="314"/>
    </row>
    <row r="2819" spans="2:24" ht="18.75" customHeight="1" x14ac:dyDescent="0.2">
      <c r="B2819" s="318"/>
      <c r="C2819" s="322" t="s">
        <v>125</v>
      </c>
      <c r="D2819" s="382"/>
      <c r="E2819" s="383"/>
      <c r="F2819" s="383"/>
      <c r="G2819" s="383"/>
      <c r="H2819" s="383"/>
      <c r="I2819" s="384"/>
      <c r="J2819" s="317"/>
      <c r="K2819" s="320"/>
      <c r="L2819" s="317"/>
      <c r="M2819" s="317"/>
      <c r="N2819" s="317"/>
      <c r="O2819" s="317"/>
      <c r="P2819" s="321"/>
      <c r="Q2819" s="317"/>
      <c r="R2819" s="321"/>
      <c r="S2819" s="321"/>
      <c r="T2819" s="314"/>
    </row>
    <row r="2820" spans="2:24" ht="18.75" customHeight="1" x14ac:dyDescent="0.2">
      <c r="B2820" s="318"/>
      <c r="C2820" s="322" t="s">
        <v>7</v>
      </c>
      <c r="D2820" s="382"/>
      <c r="E2820" s="383"/>
      <c r="F2820" s="383"/>
      <c r="G2820" s="383"/>
      <c r="H2820" s="383"/>
      <c r="I2820" s="384"/>
      <c r="J2820" s="317"/>
      <c r="K2820" s="317"/>
      <c r="L2820" s="320"/>
      <c r="M2820" s="317"/>
      <c r="N2820" s="317"/>
      <c r="O2820" s="317"/>
      <c r="P2820" s="321"/>
      <c r="Q2820" s="317"/>
      <c r="R2820" s="323" t="s">
        <v>126</v>
      </c>
      <c r="S2820" s="324"/>
      <c r="T2820" s="314"/>
    </row>
    <row r="2821" spans="2:24" ht="18.75" customHeight="1" x14ac:dyDescent="0.2">
      <c r="B2821" s="318"/>
      <c r="C2821" s="322" t="s">
        <v>127</v>
      </c>
      <c r="D2821" s="382"/>
      <c r="E2821" s="383"/>
      <c r="F2821" s="383"/>
      <c r="G2821" s="383"/>
      <c r="H2821" s="383"/>
      <c r="I2821" s="384"/>
      <c r="J2821" s="317"/>
      <c r="K2821" s="317"/>
      <c r="L2821" s="320"/>
      <c r="M2821" s="317"/>
      <c r="N2821" s="317"/>
      <c r="O2821" s="317"/>
      <c r="P2821" s="321"/>
      <c r="Q2821" s="317"/>
      <c r="R2821" s="325" t="s">
        <v>130</v>
      </c>
      <c r="S2821" s="63"/>
      <c r="T2821" s="314"/>
    </row>
    <row r="2822" spans="2:24" ht="18.75" customHeight="1" x14ac:dyDescent="0.2">
      <c r="B2822" s="318"/>
      <c r="C2822" s="322" t="s">
        <v>131</v>
      </c>
      <c r="D2822" s="382"/>
      <c r="E2822" s="383"/>
      <c r="F2822" s="383"/>
      <c r="G2822" s="383"/>
      <c r="H2822" s="383"/>
      <c r="I2822" s="384"/>
      <c r="J2822" s="317"/>
      <c r="K2822" s="317"/>
      <c r="L2822" s="320"/>
      <c r="M2822" s="317"/>
      <c r="N2822" s="317"/>
      <c r="O2822" s="317"/>
      <c r="P2822" s="321"/>
      <c r="Q2822" s="317"/>
      <c r="R2822" s="325" t="s">
        <v>132</v>
      </c>
      <c r="S2822" s="63"/>
      <c r="T2822" s="314"/>
    </row>
    <row r="2823" spans="2:24" ht="18.75" customHeight="1" x14ac:dyDescent="0.2">
      <c r="B2823" s="318"/>
      <c r="C2823" s="322" t="s">
        <v>122</v>
      </c>
      <c r="D2823" s="385"/>
      <c r="E2823" s="386"/>
      <c r="F2823" s="386"/>
      <c r="G2823" s="386"/>
      <c r="H2823" s="386"/>
      <c r="I2823" s="387"/>
      <c r="J2823" s="317"/>
      <c r="K2823" s="320"/>
      <c r="L2823" s="317"/>
      <c r="M2823" s="317"/>
      <c r="N2823" s="317"/>
      <c r="O2823" s="317"/>
      <c r="P2823" s="321"/>
      <c r="Q2823" s="317"/>
      <c r="R2823" s="326" t="s">
        <v>133</v>
      </c>
      <c r="S2823" s="63"/>
      <c r="T2823" s="314"/>
    </row>
    <row r="2824" spans="2:24" ht="18.75" customHeight="1" x14ac:dyDescent="0.2">
      <c r="B2824" s="327"/>
      <c r="C2824" s="322" t="s">
        <v>134</v>
      </c>
      <c r="D2824" s="379"/>
      <c r="E2824" s="380"/>
      <c r="F2824" s="380"/>
      <c r="G2824" s="380"/>
      <c r="H2824" s="380"/>
      <c r="I2824" s="381"/>
      <c r="J2824" s="317"/>
      <c r="K2824" s="320"/>
      <c r="L2824" s="317"/>
      <c r="M2824" s="317"/>
      <c r="N2824" s="317"/>
      <c r="O2824" s="317"/>
      <c r="P2824" s="321"/>
      <c r="Q2824" s="317"/>
      <c r="R2824" s="321"/>
      <c r="S2824" s="321"/>
      <c r="T2824" s="314"/>
    </row>
    <row r="2825" spans="2:24" ht="12" customHeight="1" x14ac:dyDescent="0.2">
      <c r="B2825" s="318"/>
      <c r="C2825" s="317"/>
      <c r="D2825" s="317"/>
      <c r="E2825" s="317"/>
      <c r="F2825" s="317"/>
      <c r="G2825" s="317"/>
      <c r="H2825" s="317"/>
      <c r="I2825" s="317"/>
      <c r="J2825" s="317"/>
      <c r="K2825" s="317"/>
      <c r="L2825" s="317"/>
      <c r="M2825" s="317"/>
      <c r="N2825" s="317"/>
      <c r="O2825" s="317"/>
      <c r="P2825" s="317"/>
      <c r="Q2825" s="317"/>
      <c r="R2825" s="317"/>
      <c r="S2825" s="317"/>
      <c r="T2825" s="314"/>
    </row>
    <row r="2826" spans="2:24" s="334" customFormat="1" ht="18.75" customHeight="1" x14ac:dyDescent="0.2">
      <c r="B2826" s="328"/>
      <c r="C2826" s="322" t="s">
        <v>128</v>
      </c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70"/>
      <c r="P2826" s="329" t="s">
        <v>129</v>
      </c>
      <c r="Q2826" s="330"/>
      <c r="R2826" s="331" t="s">
        <v>135</v>
      </c>
      <c r="S2826" s="332"/>
      <c r="T2826" s="333"/>
      <c r="V2826" s="315"/>
      <c r="W2826" s="315"/>
      <c r="X2826" s="315"/>
    </row>
    <row r="2827" spans="2:24" ht="6" customHeight="1" x14ac:dyDescent="0.2">
      <c r="B2827" s="318"/>
      <c r="C2827" s="317"/>
      <c r="D2827" s="317"/>
      <c r="E2827" s="317"/>
      <c r="F2827" s="317"/>
      <c r="G2827" s="317"/>
      <c r="H2827" s="317"/>
      <c r="I2827" s="317"/>
      <c r="J2827" s="317"/>
      <c r="K2827" s="317"/>
      <c r="L2827" s="317"/>
      <c r="M2827" s="317"/>
      <c r="N2827" s="317"/>
      <c r="O2827" s="317"/>
      <c r="P2827" s="317"/>
      <c r="Q2827" s="317"/>
      <c r="R2827" s="317"/>
      <c r="S2827" s="317"/>
      <c r="T2827" s="314"/>
    </row>
    <row r="2828" spans="2:24" ht="18.75" customHeight="1" x14ac:dyDescent="0.2">
      <c r="B2828" s="318"/>
      <c r="C2828" s="335" t="s">
        <v>136</v>
      </c>
      <c r="D2828" s="65"/>
      <c r="E2828" s="65"/>
      <c r="F2828" s="65"/>
      <c r="G2828" s="65"/>
      <c r="H2828" s="65"/>
      <c r="I2828" s="65"/>
      <c r="J2828" s="65"/>
      <c r="K2828" s="65"/>
      <c r="L2828" s="65"/>
      <c r="M2828" s="65"/>
      <c r="N2828" s="65"/>
      <c r="O2828" s="71"/>
      <c r="P2828" s="336">
        <f>SUM(D2828:O2828)</f>
        <v>0</v>
      </c>
      <c r="Q2828" s="317"/>
      <c r="R2828" s="388"/>
      <c r="S2828" s="389"/>
      <c r="T2828" s="314"/>
    </row>
    <row r="2829" spans="2:24" ht="18.75" customHeight="1" x14ac:dyDescent="0.2">
      <c r="B2829" s="318"/>
      <c r="C2829" s="335" t="s">
        <v>137</v>
      </c>
      <c r="D2829" s="110"/>
      <c r="E2829" s="110"/>
      <c r="F2829" s="110"/>
      <c r="G2829" s="110"/>
      <c r="H2829" s="110"/>
      <c r="I2829" s="110"/>
      <c r="J2829" s="110"/>
      <c r="K2829" s="110"/>
      <c r="L2829" s="110"/>
      <c r="M2829" s="110"/>
      <c r="N2829" s="110"/>
      <c r="O2829" s="111"/>
      <c r="P2829" s="336">
        <f>SUM(D2829:O2829)</f>
        <v>0</v>
      </c>
      <c r="Q2829" s="317"/>
      <c r="R2829" s="388"/>
      <c r="S2829" s="389"/>
      <c r="T2829" s="314"/>
    </row>
    <row r="2830" spans="2:24" ht="18.75" customHeight="1" x14ac:dyDescent="0.2">
      <c r="B2830" s="318"/>
      <c r="C2830" s="131" t="s">
        <v>138</v>
      </c>
      <c r="D2830" s="65"/>
      <c r="E2830" s="65"/>
      <c r="F2830" s="65"/>
      <c r="G2830" s="65"/>
      <c r="H2830" s="65"/>
      <c r="I2830" s="65"/>
      <c r="J2830" s="65"/>
      <c r="K2830" s="65"/>
      <c r="L2830" s="65"/>
      <c r="M2830" s="65"/>
      <c r="N2830" s="65"/>
      <c r="O2830" s="71"/>
      <c r="P2830" s="336">
        <f>SUM(D2830:O2830)</f>
        <v>0</v>
      </c>
      <c r="Q2830" s="317"/>
      <c r="R2830" s="388"/>
      <c r="S2830" s="389"/>
      <c r="T2830" s="314"/>
    </row>
    <row r="2831" spans="2:24" ht="18.75" customHeight="1" x14ac:dyDescent="0.2">
      <c r="B2831" s="318"/>
      <c r="C2831" s="92" t="s">
        <v>139</v>
      </c>
      <c r="D2831" s="65"/>
      <c r="E2831" s="65"/>
      <c r="F2831" s="65"/>
      <c r="G2831" s="65"/>
      <c r="H2831" s="65"/>
      <c r="I2831" s="65"/>
      <c r="J2831" s="65"/>
      <c r="K2831" s="65"/>
      <c r="L2831" s="65"/>
      <c r="M2831" s="65"/>
      <c r="N2831" s="65"/>
      <c r="O2831" s="71"/>
      <c r="P2831" s="336">
        <f>SUM(D2831:O2831)</f>
        <v>0</v>
      </c>
      <c r="Q2831" s="317"/>
      <c r="R2831" s="388"/>
      <c r="S2831" s="389"/>
      <c r="T2831" s="314"/>
    </row>
    <row r="2832" spans="2:24" ht="18.75" customHeight="1" x14ac:dyDescent="0.2">
      <c r="B2832" s="318"/>
      <c r="C2832" s="92" t="s">
        <v>140</v>
      </c>
      <c r="D2832" s="65"/>
      <c r="E2832" s="65"/>
      <c r="F2832" s="65"/>
      <c r="G2832" s="65"/>
      <c r="H2832" s="65"/>
      <c r="I2832" s="65"/>
      <c r="J2832" s="65"/>
      <c r="K2832" s="65"/>
      <c r="L2832" s="65"/>
      <c r="M2832" s="65"/>
      <c r="N2832" s="65"/>
      <c r="O2832" s="71"/>
      <c r="P2832" s="336">
        <f>SUM(D2832:O2832)</f>
        <v>0</v>
      </c>
      <c r="Q2832" s="317"/>
      <c r="R2832" s="388"/>
      <c r="S2832" s="389"/>
      <c r="T2832" s="314"/>
    </row>
    <row r="2833" spans="2:20" ht="18.75" customHeight="1" x14ac:dyDescent="0.2">
      <c r="B2833" s="318"/>
      <c r="C2833" s="92" t="s">
        <v>141</v>
      </c>
      <c r="D2833" s="65"/>
      <c r="E2833" s="65"/>
      <c r="F2833" s="65"/>
      <c r="G2833" s="65"/>
      <c r="H2833" s="65"/>
      <c r="I2833" s="65"/>
      <c r="J2833" s="65"/>
      <c r="K2833" s="65"/>
      <c r="L2833" s="65"/>
      <c r="M2833" s="65"/>
      <c r="N2833" s="65"/>
      <c r="O2833" s="71"/>
      <c r="P2833" s="336">
        <f>SUM(D2833:O2833)</f>
        <v>0</v>
      </c>
      <c r="Q2833" s="317"/>
      <c r="R2833" s="388"/>
      <c r="S2833" s="389"/>
      <c r="T2833" s="314"/>
    </row>
    <row r="2834" spans="2:20" ht="18.75" customHeight="1" x14ac:dyDescent="0.2">
      <c r="B2834" s="318"/>
      <c r="C2834" s="92" t="s">
        <v>142</v>
      </c>
      <c r="D2834" s="65"/>
      <c r="E2834" s="65"/>
      <c r="F2834" s="65"/>
      <c r="G2834" s="65"/>
      <c r="H2834" s="65"/>
      <c r="I2834" s="65"/>
      <c r="J2834" s="65"/>
      <c r="K2834" s="65"/>
      <c r="L2834" s="65"/>
      <c r="M2834" s="65"/>
      <c r="N2834" s="65"/>
      <c r="O2834" s="71"/>
      <c r="P2834" s="336">
        <f>SUM(D2834:O2834)</f>
        <v>0</v>
      </c>
      <c r="Q2834" s="317"/>
      <c r="R2834" s="388"/>
      <c r="S2834" s="389"/>
      <c r="T2834" s="314"/>
    </row>
    <row r="2835" spans="2:20" ht="18.75" customHeight="1" x14ac:dyDescent="0.2">
      <c r="B2835" s="318"/>
      <c r="C2835" s="92" t="s">
        <v>143</v>
      </c>
      <c r="D2835" s="65"/>
      <c r="E2835" s="65"/>
      <c r="F2835" s="65"/>
      <c r="G2835" s="65"/>
      <c r="H2835" s="65"/>
      <c r="I2835" s="65"/>
      <c r="J2835" s="65"/>
      <c r="K2835" s="65"/>
      <c r="L2835" s="65"/>
      <c r="M2835" s="65"/>
      <c r="N2835" s="65"/>
      <c r="O2835" s="71"/>
      <c r="P2835" s="336">
        <f>SUM(D2835:O2835)</f>
        <v>0</v>
      </c>
      <c r="Q2835" s="317"/>
      <c r="R2835" s="388"/>
      <c r="S2835" s="389"/>
      <c r="T2835" s="314"/>
    </row>
    <row r="2836" spans="2:20" ht="18.75" customHeight="1" x14ac:dyDescent="0.2">
      <c r="B2836" s="318"/>
      <c r="C2836" s="92" t="s">
        <v>144</v>
      </c>
      <c r="D2836" s="65"/>
      <c r="E2836" s="65"/>
      <c r="F2836" s="65"/>
      <c r="G2836" s="65"/>
      <c r="H2836" s="65"/>
      <c r="I2836" s="65"/>
      <c r="J2836" s="65"/>
      <c r="K2836" s="65"/>
      <c r="L2836" s="65"/>
      <c r="M2836" s="65"/>
      <c r="N2836" s="65"/>
      <c r="O2836" s="71"/>
      <c r="P2836" s="336">
        <f>SUM(D2836:O2836)</f>
        <v>0</v>
      </c>
      <c r="Q2836" s="317"/>
      <c r="R2836" s="388"/>
      <c r="S2836" s="389"/>
      <c r="T2836" s="314"/>
    </row>
    <row r="2837" spans="2:20" ht="18.75" customHeight="1" x14ac:dyDescent="0.2">
      <c r="B2837" s="318"/>
      <c r="C2837" s="92" t="s">
        <v>145</v>
      </c>
      <c r="D2837" s="65"/>
      <c r="E2837" s="65"/>
      <c r="F2837" s="65"/>
      <c r="G2837" s="65"/>
      <c r="H2837" s="65"/>
      <c r="I2837" s="65"/>
      <c r="J2837" s="65"/>
      <c r="K2837" s="65"/>
      <c r="L2837" s="65"/>
      <c r="M2837" s="65"/>
      <c r="N2837" s="65"/>
      <c r="O2837" s="71"/>
      <c r="P2837" s="336">
        <f>SUM(D2837:O2837)</f>
        <v>0</v>
      </c>
      <c r="Q2837" s="317"/>
      <c r="R2837" s="388"/>
      <c r="S2837" s="389"/>
      <c r="T2837" s="314"/>
    </row>
    <row r="2838" spans="2:20" ht="18.75" customHeight="1" x14ac:dyDescent="0.2">
      <c r="B2838" s="318"/>
      <c r="C2838" s="322" t="s">
        <v>146</v>
      </c>
      <c r="D2838" s="337">
        <f t="shared" ref="D2838:O2838" si="225">SUBTOTAL(9,D2828:D2837)</f>
        <v>0</v>
      </c>
      <c r="E2838" s="337">
        <f t="shared" si="225"/>
        <v>0</v>
      </c>
      <c r="F2838" s="337">
        <f t="shared" si="225"/>
        <v>0</v>
      </c>
      <c r="G2838" s="337">
        <f t="shared" si="225"/>
        <v>0</v>
      </c>
      <c r="H2838" s="337">
        <f t="shared" si="225"/>
        <v>0</v>
      </c>
      <c r="I2838" s="337">
        <f t="shared" si="225"/>
        <v>0</v>
      </c>
      <c r="J2838" s="337">
        <f t="shared" si="225"/>
        <v>0</v>
      </c>
      <c r="K2838" s="337">
        <f t="shared" si="225"/>
        <v>0</v>
      </c>
      <c r="L2838" s="337">
        <f t="shared" si="225"/>
        <v>0</v>
      </c>
      <c r="M2838" s="337">
        <f t="shared" si="225"/>
        <v>0</v>
      </c>
      <c r="N2838" s="337">
        <f t="shared" si="225"/>
        <v>0</v>
      </c>
      <c r="O2838" s="338">
        <f t="shared" si="225"/>
        <v>0</v>
      </c>
      <c r="P2838" s="336">
        <f>SUM(D2838:O2838)</f>
        <v>0</v>
      </c>
      <c r="Q2838" s="317"/>
      <c r="R2838" s="388"/>
      <c r="S2838" s="389"/>
      <c r="T2838" s="314"/>
    </row>
    <row r="2839" spans="2:20" ht="18.75" customHeight="1" x14ac:dyDescent="0.2">
      <c r="B2839" s="318"/>
      <c r="C2839" s="339" t="s">
        <v>147</v>
      </c>
      <c r="D2839" s="66"/>
      <c r="E2839" s="66"/>
      <c r="F2839" s="66"/>
      <c r="G2839" s="66"/>
      <c r="H2839" s="66"/>
      <c r="I2839" s="66"/>
      <c r="J2839" s="66"/>
      <c r="K2839" s="66"/>
      <c r="L2839" s="66"/>
      <c r="M2839" s="66"/>
      <c r="N2839" s="66"/>
      <c r="O2839" s="72"/>
      <c r="P2839" s="336">
        <f>SUM(D2839:O2839)</f>
        <v>0</v>
      </c>
      <c r="Q2839" s="317"/>
      <c r="R2839" s="388"/>
      <c r="S2839" s="389"/>
      <c r="T2839" s="314"/>
    </row>
    <row r="2840" spans="2:20" ht="18.75" customHeight="1" x14ac:dyDescent="0.2">
      <c r="B2840" s="318"/>
      <c r="C2840" s="339" t="s">
        <v>148</v>
      </c>
      <c r="D2840" s="66"/>
      <c r="E2840" s="66"/>
      <c r="F2840" s="66"/>
      <c r="G2840" s="66"/>
      <c r="H2840" s="66"/>
      <c r="I2840" s="66"/>
      <c r="J2840" s="66"/>
      <c r="K2840" s="66"/>
      <c r="L2840" s="66"/>
      <c r="M2840" s="66"/>
      <c r="N2840" s="66"/>
      <c r="O2840" s="72"/>
      <c r="P2840" s="336">
        <f>SUM(D2840:O2840)</f>
        <v>0</v>
      </c>
      <c r="Q2840" s="317"/>
      <c r="R2840" s="388"/>
      <c r="S2840" s="389"/>
      <c r="T2840" s="314"/>
    </row>
    <row r="2841" spans="2:20" ht="18.75" customHeight="1" x14ac:dyDescent="0.2">
      <c r="B2841" s="318"/>
      <c r="C2841" s="322" t="s">
        <v>149</v>
      </c>
      <c r="D2841" s="337">
        <f t="shared" ref="D2841:O2841" si="226">SUBTOTAL(9,D2839:D2840)</f>
        <v>0</v>
      </c>
      <c r="E2841" s="337">
        <f t="shared" si="226"/>
        <v>0</v>
      </c>
      <c r="F2841" s="337">
        <f t="shared" si="226"/>
        <v>0</v>
      </c>
      <c r="G2841" s="337">
        <f t="shared" si="226"/>
        <v>0</v>
      </c>
      <c r="H2841" s="337">
        <f t="shared" si="226"/>
        <v>0</v>
      </c>
      <c r="I2841" s="337">
        <f t="shared" si="226"/>
        <v>0</v>
      </c>
      <c r="J2841" s="337">
        <f t="shared" si="226"/>
        <v>0</v>
      </c>
      <c r="K2841" s="337">
        <f t="shared" si="226"/>
        <v>0</v>
      </c>
      <c r="L2841" s="337">
        <f t="shared" si="226"/>
        <v>0</v>
      </c>
      <c r="M2841" s="337">
        <f t="shared" si="226"/>
        <v>0</v>
      </c>
      <c r="N2841" s="337">
        <f t="shared" si="226"/>
        <v>0</v>
      </c>
      <c r="O2841" s="338">
        <f t="shared" si="226"/>
        <v>0</v>
      </c>
      <c r="P2841" s="336">
        <f>SUM(D2841:O2841)</f>
        <v>0</v>
      </c>
      <c r="Q2841" s="317"/>
      <c r="R2841" s="388"/>
      <c r="S2841" s="389"/>
      <c r="T2841" s="314"/>
    </row>
    <row r="2842" spans="2:20" ht="18.75" customHeight="1" x14ac:dyDescent="0.2">
      <c r="B2842" s="318"/>
      <c r="C2842" s="339" t="s">
        <v>150</v>
      </c>
      <c r="D2842" s="66"/>
      <c r="E2842" s="66"/>
      <c r="F2842" s="66"/>
      <c r="G2842" s="66"/>
      <c r="H2842" s="66"/>
      <c r="I2842" s="66"/>
      <c r="J2842" s="66"/>
      <c r="K2842" s="66"/>
      <c r="L2842" s="66"/>
      <c r="M2842" s="66"/>
      <c r="N2842" s="66"/>
      <c r="O2842" s="72"/>
      <c r="P2842" s="336">
        <f>SUM(D2842:O2842)</f>
        <v>0</v>
      </c>
      <c r="Q2842" s="317"/>
      <c r="R2842" s="388"/>
      <c r="S2842" s="389"/>
      <c r="T2842" s="314"/>
    </row>
    <row r="2843" spans="2:20" ht="18.75" customHeight="1" x14ac:dyDescent="0.2">
      <c r="B2843" s="318"/>
      <c r="C2843" s="339" t="s">
        <v>151</v>
      </c>
      <c r="D2843" s="66"/>
      <c r="E2843" s="66"/>
      <c r="F2843" s="66"/>
      <c r="G2843" s="66"/>
      <c r="H2843" s="66"/>
      <c r="I2843" s="66"/>
      <c r="J2843" s="66"/>
      <c r="K2843" s="66"/>
      <c r="L2843" s="66"/>
      <c r="M2843" s="66"/>
      <c r="N2843" s="66"/>
      <c r="O2843" s="72"/>
      <c r="P2843" s="336">
        <f>SUM(D2843:O2843)</f>
        <v>0</v>
      </c>
      <c r="Q2843" s="317"/>
      <c r="R2843" s="388"/>
      <c r="S2843" s="389"/>
      <c r="T2843" s="314"/>
    </row>
    <row r="2844" spans="2:20" ht="18.75" customHeight="1" x14ac:dyDescent="0.2">
      <c r="B2844" s="318"/>
      <c r="C2844" s="339" t="s">
        <v>152</v>
      </c>
      <c r="D2844" s="66"/>
      <c r="E2844" s="66"/>
      <c r="F2844" s="66"/>
      <c r="G2844" s="66"/>
      <c r="H2844" s="66"/>
      <c r="I2844" s="66"/>
      <c r="J2844" s="66"/>
      <c r="K2844" s="66"/>
      <c r="L2844" s="66"/>
      <c r="M2844" s="66"/>
      <c r="N2844" s="66"/>
      <c r="O2844" s="72"/>
      <c r="P2844" s="336">
        <f>SUM(D2844:O2844)</f>
        <v>0</v>
      </c>
      <c r="Q2844" s="317"/>
      <c r="R2844" s="388"/>
      <c r="S2844" s="389"/>
      <c r="T2844" s="314"/>
    </row>
    <row r="2845" spans="2:20" ht="18.75" customHeight="1" x14ac:dyDescent="0.2">
      <c r="B2845" s="318"/>
      <c r="C2845" s="339" t="s">
        <v>153</v>
      </c>
      <c r="D2845" s="66"/>
      <c r="E2845" s="66"/>
      <c r="F2845" s="66"/>
      <c r="G2845" s="66"/>
      <c r="H2845" s="66"/>
      <c r="I2845" s="66"/>
      <c r="J2845" s="66"/>
      <c r="K2845" s="66"/>
      <c r="L2845" s="66"/>
      <c r="M2845" s="66"/>
      <c r="N2845" s="66"/>
      <c r="O2845" s="72"/>
      <c r="P2845" s="336">
        <f>SUM(D2845:O2845)</f>
        <v>0</v>
      </c>
      <c r="Q2845" s="317"/>
      <c r="R2845" s="388"/>
      <c r="S2845" s="389"/>
      <c r="T2845" s="314"/>
    </row>
    <row r="2846" spans="2:20" ht="18.75" customHeight="1" x14ac:dyDescent="0.2">
      <c r="B2846" s="318"/>
      <c r="C2846" s="335" t="s">
        <v>154</v>
      </c>
      <c r="D2846" s="65"/>
      <c r="E2846" s="65"/>
      <c r="F2846" s="65"/>
      <c r="G2846" s="65"/>
      <c r="H2846" s="65"/>
      <c r="I2846" s="65"/>
      <c r="J2846" s="65"/>
      <c r="K2846" s="65"/>
      <c r="L2846" s="65"/>
      <c r="M2846" s="65"/>
      <c r="N2846" s="65"/>
      <c r="O2846" s="71"/>
      <c r="P2846" s="336">
        <f>SUM(D2846:O2846)</f>
        <v>0</v>
      </c>
      <c r="Q2846" s="317"/>
      <c r="R2846" s="388"/>
      <c r="S2846" s="389"/>
      <c r="T2846" s="314"/>
    </row>
    <row r="2847" spans="2:20" ht="18.75" customHeight="1" x14ac:dyDescent="0.2">
      <c r="B2847" s="318"/>
      <c r="C2847" s="97" t="s">
        <v>155</v>
      </c>
      <c r="D2847" s="65"/>
      <c r="E2847" s="65"/>
      <c r="F2847" s="65"/>
      <c r="G2847" s="65"/>
      <c r="H2847" s="65"/>
      <c r="I2847" s="65"/>
      <c r="J2847" s="65"/>
      <c r="K2847" s="65"/>
      <c r="L2847" s="65"/>
      <c r="M2847" s="65"/>
      <c r="N2847" s="65"/>
      <c r="O2847" s="71"/>
      <c r="P2847" s="336">
        <f>SUM(D2847:O2847)</f>
        <v>0</v>
      </c>
      <c r="Q2847" s="317"/>
      <c r="R2847" s="388"/>
      <c r="S2847" s="389"/>
      <c r="T2847" s="314"/>
    </row>
    <row r="2848" spans="2:20" ht="18.75" customHeight="1" x14ac:dyDescent="0.2">
      <c r="B2848" s="318"/>
      <c r="C2848" s="98" t="s">
        <v>156</v>
      </c>
      <c r="D2848" s="68"/>
      <c r="E2848" s="68"/>
      <c r="F2848" s="68"/>
      <c r="G2848" s="68"/>
      <c r="H2848" s="68"/>
      <c r="I2848" s="68"/>
      <c r="J2848" s="68"/>
      <c r="K2848" s="68"/>
      <c r="L2848" s="68"/>
      <c r="M2848" s="68"/>
      <c r="N2848" s="68"/>
      <c r="O2848" s="73"/>
      <c r="P2848" s="340">
        <f>SUM(D2848:O2848)</f>
        <v>0</v>
      </c>
      <c r="Q2848" s="317"/>
      <c r="R2848" s="388"/>
      <c r="S2848" s="389"/>
      <c r="T2848" s="314"/>
    </row>
    <row r="2849" spans="2:24" ht="18.75" customHeight="1" x14ac:dyDescent="0.2">
      <c r="B2849" s="318"/>
      <c r="C2849" s="341" t="s">
        <v>157</v>
      </c>
      <c r="D2849" s="342">
        <f t="shared" ref="D2849:O2849" si="227">SUBTOTAL(9,D2828:D2848)</f>
        <v>0</v>
      </c>
      <c r="E2849" s="342">
        <f t="shared" si="227"/>
        <v>0</v>
      </c>
      <c r="F2849" s="342">
        <f t="shared" si="227"/>
        <v>0</v>
      </c>
      <c r="G2849" s="342">
        <f t="shared" si="227"/>
        <v>0</v>
      </c>
      <c r="H2849" s="342">
        <f t="shared" si="227"/>
        <v>0</v>
      </c>
      <c r="I2849" s="342">
        <f t="shared" si="227"/>
        <v>0</v>
      </c>
      <c r="J2849" s="342">
        <f t="shared" si="227"/>
        <v>0</v>
      </c>
      <c r="K2849" s="342">
        <f t="shared" si="227"/>
        <v>0</v>
      </c>
      <c r="L2849" s="342">
        <f t="shared" si="227"/>
        <v>0</v>
      </c>
      <c r="M2849" s="342">
        <f t="shared" si="227"/>
        <v>0</v>
      </c>
      <c r="N2849" s="342">
        <f t="shared" si="227"/>
        <v>0</v>
      </c>
      <c r="O2849" s="343">
        <f t="shared" si="227"/>
        <v>0</v>
      </c>
      <c r="P2849" s="344">
        <f>SUM(D2849:O2849)</f>
        <v>0</v>
      </c>
      <c r="Q2849" s="317"/>
      <c r="R2849" s="150"/>
      <c r="S2849" s="151"/>
      <c r="T2849" s="314"/>
    </row>
    <row r="2850" spans="2:24" ht="6" customHeight="1" x14ac:dyDescent="0.2">
      <c r="B2850" s="318"/>
      <c r="C2850" s="317"/>
      <c r="D2850" s="317"/>
      <c r="E2850" s="317"/>
      <c r="F2850" s="317"/>
      <c r="G2850" s="317"/>
      <c r="H2850" s="317"/>
      <c r="I2850" s="317"/>
      <c r="J2850" s="317"/>
      <c r="K2850" s="317"/>
      <c r="L2850" s="317"/>
      <c r="M2850" s="317"/>
      <c r="N2850" s="317"/>
      <c r="O2850" s="317"/>
      <c r="P2850" s="317"/>
      <c r="Q2850" s="317"/>
      <c r="R2850" s="345"/>
      <c r="S2850" s="345"/>
      <c r="T2850" s="314"/>
    </row>
    <row r="2851" spans="2:24" ht="18.75" customHeight="1" x14ac:dyDescent="0.2">
      <c r="B2851" s="346"/>
      <c r="C2851" s="335" t="s">
        <v>158</v>
      </c>
      <c r="D2851" s="67"/>
      <c r="E2851" s="67"/>
      <c r="F2851" s="67"/>
      <c r="G2851" s="67"/>
      <c r="H2851" s="67"/>
      <c r="I2851" s="67"/>
      <c r="J2851" s="67"/>
      <c r="K2851" s="67"/>
      <c r="L2851" s="67"/>
      <c r="M2851" s="67"/>
      <c r="N2851" s="67"/>
      <c r="O2851" s="74"/>
      <c r="P2851" s="347">
        <f>SUM(D2851:O2851)</f>
        <v>0</v>
      </c>
      <c r="Q2851" s="317"/>
      <c r="R2851" s="388"/>
      <c r="S2851" s="389"/>
      <c r="T2851" s="314"/>
    </row>
    <row r="2852" spans="2:24" ht="18.75" customHeight="1" x14ac:dyDescent="0.2">
      <c r="B2852" s="346"/>
      <c r="C2852" s="335" t="s">
        <v>159</v>
      </c>
      <c r="D2852" s="67"/>
      <c r="E2852" s="67"/>
      <c r="F2852" s="67"/>
      <c r="G2852" s="67"/>
      <c r="H2852" s="67"/>
      <c r="I2852" s="67"/>
      <c r="J2852" s="67"/>
      <c r="K2852" s="67"/>
      <c r="L2852" s="67"/>
      <c r="M2852" s="67"/>
      <c r="N2852" s="69"/>
      <c r="O2852" s="75"/>
      <c r="P2852" s="348">
        <f>SUM(D2852:O2852)</f>
        <v>0</v>
      </c>
      <c r="Q2852" s="317"/>
      <c r="R2852" s="388"/>
      <c r="S2852" s="389"/>
      <c r="T2852" s="314"/>
    </row>
    <row r="2853" spans="2:24" s="334" customFormat="1" ht="18.75" customHeight="1" x14ac:dyDescent="0.2">
      <c r="B2853" s="328"/>
      <c r="C2853" s="317"/>
      <c r="D2853" s="317"/>
      <c r="E2853" s="317"/>
      <c r="F2853" s="317"/>
      <c r="G2853" s="317"/>
      <c r="H2853" s="317"/>
      <c r="I2853" s="317"/>
      <c r="J2853" s="317"/>
      <c r="K2853" s="317"/>
      <c r="L2853" s="317"/>
      <c r="M2853" s="317"/>
      <c r="N2853" s="349" t="s">
        <v>160</v>
      </c>
      <c r="O2853" s="349"/>
      <c r="P2853" s="350">
        <f>ROUND(IF(P2851*P2852=0,0,P2849/P2851*P2852),2)</f>
        <v>0</v>
      </c>
      <c r="Q2853" s="330"/>
      <c r="R2853" s="388"/>
      <c r="S2853" s="389"/>
      <c r="T2853" s="333"/>
    </row>
    <row r="2854" spans="2:24" ht="30" customHeight="1" x14ac:dyDescent="0.2">
      <c r="B2854" s="314"/>
      <c r="C2854" s="317"/>
      <c r="D2854" s="317"/>
      <c r="E2854" s="317"/>
      <c r="F2854" s="317"/>
      <c r="G2854" s="317"/>
      <c r="H2854" s="317"/>
      <c r="I2854" s="317"/>
      <c r="J2854" s="317"/>
      <c r="K2854" s="317"/>
      <c r="L2854" s="317"/>
      <c r="M2854" s="317"/>
      <c r="N2854" s="317"/>
      <c r="O2854" s="317"/>
      <c r="P2854" s="317"/>
      <c r="Q2854" s="317"/>
      <c r="R2854" s="317"/>
      <c r="S2854" s="317"/>
      <c r="T2854" s="314"/>
    </row>
    <row r="2855" spans="2:24" ht="18.75" customHeight="1" x14ac:dyDescent="0.2">
      <c r="B2855" s="318"/>
      <c r="C2855" s="319" t="s">
        <v>124</v>
      </c>
      <c r="D2855" s="382"/>
      <c r="E2855" s="383"/>
      <c r="F2855" s="383"/>
      <c r="G2855" s="383"/>
      <c r="H2855" s="383"/>
      <c r="I2855" s="384"/>
      <c r="J2855" s="317"/>
      <c r="K2855" s="317"/>
      <c r="L2855" s="320"/>
      <c r="M2855" s="317"/>
      <c r="N2855" s="317"/>
      <c r="O2855" s="317"/>
      <c r="P2855" s="321"/>
      <c r="Q2855" s="317"/>
      <c r="R2855" s="321"/>
      <c r="S2855" s="321"/>
      <c r="T2855" s="314"/>
    </row>
    <row r="2856" spans="2:24" ht="18.75" customHeight="1" x14ac:dyDescent="0.2">
      <c r="B2856" s="318"/>
      <c r="C2856" s="322" t="s">
        <v>125</v>
      </c>
      <c r="D2856" s="382"/>
      <c r="E2856" s="383"/>
      <c r="F2856" s="383"/>
      <c r="G2856" s="383"/>
      <c r="H2856" s="383"/>
      <c r="I2856" s="384"/>
      <c r="J2856" s="317"/>
      <c r="K2856" s="320"/>
      <c r="L2856" s="317"/>
      <c r="M2856" s="317"/>
      <c r="N2856" s="317"/>
      <c r="O2856" s="317"/>
      <c r="P2856" s="321"/>
      <c r="Q2856" s="317"/>
      <c r="R2856" s="321"/>
      <c r="S2856" s="321"/>
      <c r="T2856" s="314"/>
    </row>
    <row r="2857" spans="2:24" ht="18.75" customHeight="1" x14ac:dyDescent="0.2">
      <c r="B2857" s="318"/>
      <c r="C2857" s="322" t="s">
        <v>7</v>
      </c>
      <c r="D2857" s="382"/>
      <c r="E2857" s="383"/>
      <c r="F2857" s="383"/>
      <c r="G2857" s="383"/>
      <c r="H2857" s="383"/>
      <c r="I2857" s="384"/>
      <c r="J2857" s="317"/>
      <c r="K2857" s="317"/>
      <c r="L2857" s="320"/>
      <c r="M2857" s="317"/>
      <c r="N2857" s="317"/>
      <c r="O2857" s="317"/>
      <c r="P2857" s="321"/>
      <c r="Q2857" s="317"/>
      <c r="R2857" s="323" t="s">
        <v>126</v>
      </c>
      <c r="S2857" s="324"/>
      <c r="T2857" s="314"/>
    </row>
    <row r="2858" spans="2:24" ht="18.75" customHeight="1" x14ac:dyDescent="0.2">
      <c r="B2858" s="318"/>
      <c r="C2858" s="322" t="s">
        <v>127</v>
      </c>
      <c r="D2858" s="382"/>
      <c r="E2858" s="383"/>
      <c r="F2858" s="383"/>
      <c r="G2858" s="383"/>
      <c r="H2858" s="383"/>
      <c r="I2858" s="384"/>
      <c r="J2858" s="317"/>
      <c r="K2858" s="317"/>
      <c r="L2858" s="320"/>
      <c r="M2858" s="317"/>
      <c r="N2858" s="317"/>
      <c r="O2858" s="317"/>
      <c r="P2858" s="321"/>
      <c r="Q2858" s="317"/>
      <c r="R2858" s="325" t="s">
        <v>130</v>
      </c>
      <c r="S2858" s="63"/>
      <c r="T2858" s="314"/>
    </row>
    <row r="2859" spans="2:24" ht="18.75" customHeight="1" x14ac:dyDescent="0.2">
      <c r="B2859" s="318"/>
      <c r="C2859" s="322" t="s">
        <v>131</v>
      </c>
      <c r="D2859" s="382"/>
      <c r="E2859" s="383"/>
      <c r="F2859" s="383"/>
      <c r="G2859" s="383"/>
      <c r="H2859" s="383"/>
      <c r="I2859" s="384"/>
      <c r="J2859" s="317"/>
      <c r="K2859" s="317"/>
      <c r="L2859" s="320"/>
      <c r="M2859" s="317"/>
      <c r="N2859" s="317"/>
      <c r="O2859" s="317"/>
      <c r="P2859" s="321"/>
      <c r="Q2859" s="317"/>
      <c r="R2859" s="325" t="s">
        <v>132</v>
      </c>
      <c r="S2859" s="63"/>
      <c r="T2859" s="314"/>
    </row>
    <row r="2860" spans="2:24" ht="18.75" customHeight="1" x14ac:dyDescent="0.2">
      <c r="B2860" s="318"/>
      <c r="C2860" s="322" t="s">
        <v>122</v>
      </c>
      <c r="D2860" s="385"/>
      <c r="E2860" s="386"/>
      <c r="F2860" s="386"/>
      <c r="G2860" s="386"/>
      <c r="H2860" s="386"/>
      <c r="I2860" s="387"/>
      <c r="J2860" s="317"/>
      <c r="K2860" s="320"/>
      <c r="L2860" s="317"/>
      <c r="M2860" s="317"/>
      <c r="N2860" s="317"/>
      <c r="O2860" s="317"/>
      <c r="P2860" s="321"/>
      <c r="Q2860" s="317"/>
      <c r="R2860" s="326" t="s">
        <v>133</v>
      </c>
      <c r="S2860" s="63"/>
      <c r="T2860" s="314"/>
    </row>
    <row r="2861" spans="2:24" ht="18.75" customHeight="1" x14ac:dyDescent="0.2">
      <c r="B2861" s="327"/>
      <c r="C2861" s="322" t="s">
        <v>134</v>
      </c>
      <c r="D2861" s="379"/>
      <c r="E2861" s="380"/>
      <c r="F2861" s="380"/>
      <c r="G2861" s="380"/>
      <c r="H2861" s="380"/>
      <c r="I2861" s="381"/>
      <c r="J2861" s="317"/>
      <c r="K2861" s="320"/>
      <c r="L2861" s="317"/>
      <c r="M2861" s="317"/>
      <c r="N2861" s="317"/>
      <c r="O2861" s="317"/>
      <c r="P2861" s="321"/>
      <c r="Q2861" s="317"/>
      <c r="R2861" s="321"/>
      <c r="S2861" s="321"/>
      <c r="T2861" s="314"/>
    </row>
    <row r="2862" spans="2:24" ht="12" customHeight="1" x14ac:dyDescent="0.2">
      <c r="B2862" s="318"/>
      <c r="C2862" s="317"/>
      <c r="D2862" s="317"/>
      <c r="E2862" s="317"/>
      <c r="F2862" s="317"/>
      <c r="G2862" s="317"/>
      <c r="H2862" s="317"/>
      <c r="I2862" s="317"/>
      <c r="J2862" s="317"/>
      <c r="K2862" s="317"/>
      <c r="L2862" s="317"/>
      <c r="M2862" s="317"/>
      <c r="N2862" s="317"/>
      <c r="O2862" s="317"/>
      <c r="P2862" s="317"/>
      <c r="Q2862" s="317"/>
      <c r="R2862" s="317"/>
      <c r="S2862" s="317"/>
      <c r="T2862" s="314"/>
    </row>
    <row r="2863" spans="2:24" s="334" customFormat="1" ht="18.75" customHeight="1" x14ac:dyDescent="0.2">
      <c r="B2863" s="328"/>
      <c r="C2863" s="322" t="s">
        <v>128</v>
      </c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70"/>
      <c r="P2863" s="329" t="s">
        <v>129</v>
      </c>
      <c r="Q2863" s="330"/>
      <c r="R2863" s="331" t="s">
        <v>135</v>
      </c>
      <c r="S2863" s="332"/>
      <c r="T2863" s="333"/>
      <c r="V2863" s="315"/>
      <c r="W2863" s="315"/>
      <c r="X2863" s="315"/>
    </row>
    <row r="2864" spans="2:24" ht="6" customHeight="1" x14ac:dyDescent="0.2">
      <c r="B2864" s="318"/>
      <c r="C2864" s="317"/>
      <c r="D2864" s="317"/>
      <c r="E2864" s="317"/>
      <c r="F2864" s="317"/>
      <c r="G2864" s="317"/>
      <c r="H2864" s="317"/>
      <c r="I2864" s="317"/>
      <c r="J2864" s="317"/>
      <c r="K2864" s="317"/>
      <c r="L2864" s="317"/>
      <c r="M2864" s="317"/>
      <c r="N2864" s="317"/>
      <c r="O2864" s="317"/>
      <c r="P2864" s="317"/>
      <c r="Q2864" s="317"/>
      <c r="R2864" s="317"/>
      <c r="S2864" s="317"/>
      <c r="T2864" s="314"/>
    </row>
    <row r="2865" spans="2:20" ht="18.75" customHeight="1" x14ac:dyDescent="0.2">
      <c r="B2865" s="318"/>
      <c r="C2865" s="335" t="s">
        <v>136</v>
      </c>
      <c r="D2865" s="65"/>
      <c r="E2865" s="65"/>
      <c r="F2865" s="65"/>
      <c r="G2865" s="65"/>
      <c r="H2865" s="65"/>
      <c r="I2865" s="65"/>
      <c r="J2865" s="65"/>
      <c r="K2865" s="65"/>
      <c r="L2865" s="65"/>
      <c r="M2865" s="65"/>
      <c r="N2865" s="65"/>
      <c r="O2865" s="71"/>
      <c r="P2865" s="336">
        <f>SUM(D2865:O2865)</f>
        <v>0</v>
      </c>
      <c r="Q2865" s="317"/>
      <c r="R2865" s="388"/>
      <c r="S2865" s="389"/>
      <c r="T2865" s="314"/>
    </row>
    <row r="2866" spans="2:20" ht="18.75" customHeight="1" x14ac:dyDescent="0.2">
      <c r="B2866" s="318"/>
      <c r="C2866" s="335" t="s">
        <v>137</v>
      </c>
      <c r="D2866" s="110"/>
      <c r="E2866" s="110"/>
      <c r="F2866" s="110"/>
      <c r="G2866" s="110"/>
      <c r="H2866" s="110"/>
      <c r="I2866" s="110"/>
      <c r="J2866" s="110"/>
      <c r="K2866" s="110"/>
      <c r="L2866" s="110"/>
      <c r="M2866" s="110"/>
      <c r="N2866" s="110"/>
      <c r="O2866" s="111"/>
      <c r="P2866" s="336">
        <f>SUM(D2866:O2866)</f>
        <v>0</v>
      </c>
      <c r="Q2866" s="317"/>
      <c r="R2866" s="388"/>
      <c r="S2866" s="389"/>
      <c r="T2866" s="314"/>
    </row>
    <row r="2867" spans="2:20" ht="18.75" customHeight="1" x14ac:dyDescent="0.2">
      <c r="B2867" s="318"/>
      <c r="C2867" s="131" t="s">
        <v>138</v>
      </c>
      <c r="D2867" s="65"/>
      <c r="E2867" s="65"/>
      <c r="F2867" s="65"/>
      <c r="G2867" s="65"/>
      <c r="H2867" s="65"/>
      <c r="I2867" s="65"/>
      <c r="J2867" s="65"/>
      <c r="K2867" s="65"/>
      <c r="L2867" s="65"/>
      <c r="M2867" s="65"/>
      <c r="N2867" s="65"/>
      <c r="O2867" s="71"/>
      <c r="P2867" s="336">
        <f>SUM(D2867:O2867)</f>
        <v>0</v>
      </c>
      <c r="Q2867" s="317"/>
      <c r="R2867" s="388"/>
      <c r="S2867" s="389"/>
      <c r="T2867" s="314"/>
    </row>
    <row r="2868" spans="2:20" ht="18.75" customHeight="1" x14ac:dyDescent="0.2">
      <c r="B2868" s="318"/>
      <c r="C2868" s="92" t="s">
        <v>139</v>
      </c>
      <c r="D2868" s="65"/>
      <c r="E2868" s="65"/>
      <c r="F2868" s="65"/>
      <c r="G2868" s="65"/>
      <c r="H2868" s="65"/>
      <c r="I2868" s="65"/>
      <c r="J2868" s="65"/>
      <c r="K2868" s="65"/>
      <c r="L2868" s="65"/>
      <c r="M2868" s="65"/>
      <c r="N2868" s="65"/>
      <c r="O2868" s="71"/>
      <c r="P2868" s="336">
        <f>SUM(D2868:O2868)</f>
        <v>0</v>
      </c>
      <c r="Q2868" s="317"/>
      <c r="R2868" s="388"/>
      <c r="S2868" s="389"/>
      <c r="T2868" s="314"/>
    </row>
    <row r="2869" spans="2:20" ht="18.75" customHeight="1" x14ac:dyDescent="0.2">
      <c r="B2869" s="318"/>
      <c r="C2869" s="92" t="s">
        <v>140</v>
      </c>
      <c r="D2869" s="65"/>
      <c r="E2869" s="65"/>
      <c r="F2869" s="65"/>
      <c r="G2869" s="65"/>
      <c r="H2869" s="65"/>
      <c r="I2869" s="65"/>
      <c r="J2869" s="65"/>
      <c r="K2869" s="65"/>
      <c r="L2869" s="65"/>
      <c r="M2869" s="65"/>
      <c r="N2869" s="65"/>
      <c r="O2869" s="71"/>
      <c r="P2869" s="336">
        <f>SUM(D2869:O2869)</f>
        <v>0</v>
      </c>
      <c r="Q2869" s="317"/>
      <c r="R2869" s="388"/>
      <c r="S2869" s="389"/>
      <c r="T2869" s="314"/>
    </row>
    <row r="2870" spans="2:20" ht="18.75" customHeight="1" x14ac:dyDescent="0.2">
      <c r="B2870" s="318"/>
      <c r="C2870" s="92" t="s">
        <v>141</v>
      </c>
      <c r="D2870" s="65"/>
      <c r="E2870" s="65"/>
      <c r="F2870" s="65"/>
      <c r="G2870" s="65"/>
      <c r="H2870" s="65"/>
      <c r="I2870" s="65"/>
      <c r="J2870" s="65"/>
      <c r="K2870" s="65"/>
      <c r="L2870" s="65"/>
      <c r="M2870" s="65"/>
      <c r="N2870" s="65"/>
      <c r="O2870" s="71"/>
      <c r="P2870" s="336">
        <f>SUM(D2870:O2870)</f>
        <v>0</v>
      </c>
      <c r="Q2870" s="317"/>
      <c r="R2870" s="388"/>
      <c r="S2870" s="389"/>
      <c r="T2870" s="314"/>
    </row>
    <row r="2871" spans="2:20" ht="18.75" customHeight="1" x14ac:dyDescent="0.2">
      <c r="B2871" s="318"/>
      <c r="C2871" s="92" t="s">
        <v>142</v>
      </c>
      <c r="D2871" s="65"/>
      <c r="E2871" s="65"/>
      <c r="F2871" s="65"/>
      <c r="G2871" s="65"/>
      <c r="H2871" s="65"/>
      <c r="I2871" s="65"/>
      <c r="J2871" s="65"/>
      <c r="K2871" s="65"/>
      <c r="L2871" s="65"/>
      <c r="M2871" s="65"/>
      <c r="N2871" s="65"/>
      <c r="O2871" s="71"/>
      <c r="P2871" s="336">
        <f>SUM(D2871:O2871)</f>
        <v>0</v>
      </c>
      <c r="Q2871" s="317"/>
      <c r="R2871" s="388"/>
      <c r="S2871" s="389"/>
      <c r="T2871" s="314"/>
    </row>
    <row r="2872" spans="2:20" ht="18.75" customHeight="1" x14ac:dyDescent="0.2">
      <c r="B2872" s="318"/>
      <c r="C2872" s="92" t="s">
        <v>143</v>
      </c>
      <c r="D2872" s="65"/>
      <c r="E2872" s="65"/>
      <c r="F2872" s="65"/>
      <c r="G2872" s="65"/>
      <c r="H2872" s="65"/>
      <c r="I2872" s="65"/>
      <c r="J2872" s="65"/>
      <c r="K2872" s="65"/>
      <c r="L2872" s="65"/>
      <c r="M2872" s="65"/>
      <c r="N2872" s="65"/>
      <c r="O2872" s="71"/>
      <c r="P2872" s="336">
        <f>SUM(D2872:O2872)</f>
        <v>0</v>
      </c>
      <c r="Q2872" s="317"/>
      <c r="R2872" s="388"/>
      <c r="S2872" s="389"/>
      <c r="T2872" s="314"/>
    </row>
    <row r="2873" spans="2:20" ht="18.75" customHeight="1" x14ac:dyDescent="0.2">
      <c r="B2873" s="318"/>
      <c r="C2873" s="92" t="s">
        <v>144</v>
      </c>
      <c r="D2873" s="65"/>
      <c r="E2873" s="65"/>
      <c r="F2873" s="65"/>
      <c r="G2873" s="65"/>
      <c r="H2873" s="65"/>
      <c r="I2873" s="65"/>
      <c r="J2873" s="65"/>
      <c r="K2873" s="65"/>
      <c r="L2873" s="65"/>
      <c r="M2873" s="65"/>
      <c r="N2873" s="65"/>
      <c r="O2873" s="71"/>
      <c r="P2873" s="336">
        <f>SUM(D2873:O2873)</f>
        <v>0</v>
      </c>
      <c r="Q2873" s="317"/>
      <c r="R2873" s="388"/>
      <c r="S2873" s="389"/>
      <c r="T2873" s="314"/>
    </row>
    <row r="2874" spans="2:20" ht="18.75" customHeight="1" x14ac:dyDescent="0.2">
      <c r="B2874" s="318"/>
      <c r="C2874" s="92" t="s">
        <v>145</v>
      </c>
      <c r="D2874" s="65"/>
      <c r="E2874" s="65"/>
      <c r="F2874" s="65"/>
      <c r="G2874" s="65"/>
      <c r="H2874" s="65"/>
      <c r="I2874" s="65"/>
      <c r="J2874" s="65"/>
      <c r="K2874" s="65"/>
      <c r="L2874" s="65"/>
      <c r="M2874" s="65"/>
      <c r="N2874" s="65"/>
      <c r="O2874" s="71"/>
      <c r="P2874" s="336">
        <f>SUM(D2874:O2874)</f>
        <v>0</v>
      </c>
      <c r="Q2874" s="317"/>
      <c r="R2874" s="388"/>
      <c r="S2874" s="389"/>
      <c r="T2874" s="314"/>
    </row>
    <row r="2875" spans="2:20" ht="18.75" customHeight="1" x14ac:dyDescent="0.2">
      <c r="B2875" s="318"/>
      <c r="C2875" s="322" t="s">
        <v>146</v>
      </c>
      <c r="D2875" s="337">
        <f t="shared" ref="D2875:O2875" si="228">SUBTOTAL(9,D2865:D2874)</f>
        <v>0</v>
      </c>
      <c r="E2875" s="337">
        <f t="shared" si="228"/>
        <v>0</v>
      </c>
      <c r="F2875" s="337">
        <f t="shared" si="228"/>
        <v>0</v>
      </c>
      <c r="G2875" s="337">
        <f t="shared" si="228"/>
        <v>0</v>
      </c>
      <c r="H2875" s="337">
        <f t="shared" si="228"/>
        <v>0</v>
      </c>
      <c r="I2875" s="337">
        <f t="shared" si="228"/>
        <v>0</v>
      </c>
      <c r="J2875" s="337">
        <f t="shared" si="228"/>
        <v>0</v>
      </c>
      <c r="K2875" s="337">
        <f t="shared" si="228"/>
        <v>0</v>
      </c>
      <c r="L2875" s="337">
        <f t="shared" si="228"/>
        <v>0</v>
      </c>
      <c r="M2875" s="337">
        <f t="shared" si="228"/>
        <v>0</v>
      </c>
      <c r="N2875" s="337">
        <f t="shared" si="228"/>
        <v>0</v>
      </c>
      <c r="O2875" s="338">
        <f t="shared" si="228"/>
        <v>0</v>
      </c>
      <c r="P2875" s="336">
        <f>SUM(D2875:O2875)</f>
        <v>0</v>
      </c>
      <c r="Q2875" s="317"/>
      <c r="R2875" s="388"/>
      <c r="S2875" s="389"/>
      <c r="T2875" s="314"/>
    </row>
    <row r="2876" spans="2:20" ht="18.75" customHeight="1" x14ac:dyDescent="0.2">
      <c r="B2876" s="318"/>
      <c r="C2876" s="339" t="s">
        <v>147</v>
      </c>
      <c r="D2876" s="66"/>
      <c r="E2876" s="66"/>
      <c r="F2876" s="66"/>
      <c r="G2876" s="66"/>
      <c r="H2876" s="66"/>
      <c r="I2876" s="66"/>
      <c r="J2876" s="66"/>
      <c r="K2876" s="66"/>
      <c r="L2876" s="66"/>
      <c r="M2876" s="66"/>
      <c r="N2876" s="66"/>
      <c r="O2876" s="72"/>
      <c r="P2876" s="336">
        <f>SUM(D2876:O2876)</f>
        <v>0</v>
      </c>
      <c r="Q2876" s="317"/>
      <c r="R2876" s="388"/>
      <c r="S2876" s="389"/>
      <c r="T2876" s="314"/>
    </row>
    <row r="2877" spans="2:20" ht="18.75" customHeight="1" x14ac:dyDescent="0.2">
      <c r="B2877" s="318"/>
      <c r="C2877" s="339" t="s">
        <v>148</v>
      </c>
      <c r="D2877" s="66"/>
      <c r="E2877" s="66"/>
      <c r="F2877" s="66"/>
      <c r="G2877" s="66"/>
      <c r="H2877" s="66"/>
      <c r="I2877" s="66"/>
      <c r="J2877" s="66"/>
      <c r="K2877" s="66"/>
      <c r="L2877" s="66"/>
      <c r="M2877" s="66"/>
      <c r="N2877" s="66"/>
      <c r="O2877" s="72"/>
      <c r="P2877" s="336">
        <f>SUM(D2877:O2877)</f>
        <v>0</v>
      </c>
      <c r="Q2877" s="317"/>
      <c r="R2877" s="388"/>
      <c r="S2877" s="389"/>
      <c r="T2877" s="314"/>
    </row>
    <row r="2878" spans="2:20" ht="18.75" customHeight="1" x14ac:dyDescent="0.2">
      <c r="B2878" s="318"/>
      <c r="C2878" s="322" t="s">
        <v>149</v>
      </c>
      <c r="D2878" s="337">
        <f t="shared" ref="D2878:O2878" si="229">SUBTOTAL(9,D2876:D2877)</f>
        <v>0</v>
      </c>
      <c r="E2878" s="337">
        <f t="shared" si="229"/>
        <v>0</v>
      </c>
      <c r="F2878" s="337">
        <f t="shared" si="229"/>
        <v>0</v>
      </c>
      <c r="G2878" s="337">
        <f t="shared" si="229"/>
        <v>0</v>
      </c>
      <c r="H2878" s="337">
        <f t="shared" si="229"/>
        <v>0</v>
      </c>
      <c r="I2878" s="337">
        <f t="shared" si="229"/>
        <v>0</v>
      </c>
      <c r="J2878" s="337">
        <f t="shared" si="229"/>
        <v>0</v>
      </c>
      <c r="K2878" s="337">
        <f t="shared" si="229"/>
        <v>0</v>
      </c>
      <c r="L2878" s="337">
        <f t="shared" si="229"/>
        <v>0</v>
      </c>
      <c r="M2878" s="337">
        <f t="shared" si="229"/>
        <v>0</v>
      </c>
      <c r="N2878" s="337">
        <f t="shared" si="229"/>
        <v>0</v>
      </c>
      <c r="O2878" s="338">
        <f t="shared" si="229"/>
        <v>0</v>
      </c>
      <c r="P2878" s="336">
        <f>SUM(D2878:O2878)</f>
        <v>0</v>
      </c>
      <c r="Q2878" s="317"/>
      <c r="R2878" s="388"/>
      <c r="S2878" s="389"/>
      <c r="T2878" s="314"/>
    </row>
    <row r="2879" spans="2:20" ht="18.75" customHeight="1" x14ac:dyDescent="0.2">
      <c r="B2879" s="318"/>
      <c r="C2879" s="339" t="s">
        <v>150</v>
      </c>
      <c r="D2879" s="66"/>
      <c r="E2879" s="66"/>
      <c r="F2879" s="66"/>
      <c r="G2879" s="66"/>
      <c r="H2879" s="66"/>
      <c r="I2879" s="66"/>
      <c r="J2879" s="66"/>
      <c r="K2879" s="66"/>
      <c r="L2879" s="66"/>
      <c r="M2879" s="66"/>
      <c r="N2879" s="66"/>
      <c r="O2879" s="72"/>
      <c r="P2879" s="336">
        <f>SUM(D2879:O2879)</f>
        <v>0</v>
      </c>
      <c r="Q2879" s="317"/>
      <c r="R2879" s="388"/>
      <c r="S2879" s="389"/>
      <c r="T2879" s="314"/>
    </row>
    <row r="2880" spans="2:20" ht="18.75" customHeight="1" x14ac:dyDescent="0.2">
      <c r="B2880" s="318"/>
      <c r="C2880" s="339" t="s">
        <v>151</v>
      </c>
      <c r="D2880" s="66"/>
      <c r="E2880" s="66"/>
      <c r="F2880" s="66"/>
      <c r="G2880" s="66"/>
      <c r="H2880" s="66"/>
      <c r="I2880" s="66"/>
      <c r="J2880" s="66"/>
      <c r="K2880" s="66"/>
      <c r="L2880" s="66"/>
      <c r="M2880" s="66"/>
      <c r="N2880" s="66"/>
      <c r="O2880" s="72"/>
      <c r="P2880" s="336">
        <f>SUM(D2880:O2880)</f>
        <v>0</v>
      </c>
      <c r="Q2880" s="317"/>
      <c r="R2880" s="388"/>
      <c r="S2880" s="389"/>
      <c r="T2880" s="314"/>
    </row>
    <row r="2881" spans="2:20" ht="18.75" customHeight="1" x14ac:dyDescent="0.2">
      <c r="B2881" s="318"/>
      <c r="C2881" s="339" t="s">
        <v>152</v>
      </c>
      <c r="D2881" s="66"/>
      <c r="E2881" s="66"/>
      <c r="F2881" s="66"/>
      <c r="G2881" s="66"/>
      <c r="H2881" s="66"/>
      <c r="I2881" s="66"/>
      <c r="J2881" s="66"/>
      <c r="K2881" s="66"/>
      <c r="L2881" s="66"/>
      <c r="M2881" s="66"/>
      <c r="N2881" s="66"/>
      <c r="O2881" s="72"/>
      <c r="P2881" s="336">
        <f>SUM(D2881:O2881)</f>
        <v>0</v>
      </c>
      <c r="Q2881" s="317"/>
      <c r="R2881" s="388"/>
      <c r="S2881" s="389"/>
      <c r="T2881" s="314"/>
    </row>
    <row r="2882" spans="2:20" ht="18.75" customHeight="1" x14ac:dyDescent="0.2">
      <c r="B2882" s="318"/>
      <c r="C2882" s="339" t="s">
        <v>153</v>
      </c>
      <c r="D2882" s="66"/>
      <c r="E2882" s="66"/>
      <c r="F2882" s="66"/>
      <c r="G2882" s="66"/>
      <c r="H2882" s="66"/>
      <c r="I2882" s="66"/>
      <c r="J2882" s="66"/>
      <c r="K2882" s="66"/>
      <c r="L2882" s="66"/>
      <c r="M2882" s="66"/>
      <c r="N2882" s="66"/>
      <c r="O2882" s="72"/>
      <c r="P2882" s="336">
        <f>SUM(D2882:O2882)</f>
        <v>0</v>
      </c>
      <c r="Q2882" s="317"/>
      <c r="R2882" s="388"/>
      <c r="S2882" s="389"/>
      <c r="T2882" s="314"/>
    </row>
    <row r="2883" spans="2:20" ht="18.75" customHeight="1" x14ac:dyDescent="0.2">
      <c r="B2883" s="318"/>
      <c r="C2883" s="335" t="s">
        <v>154</v>
      </c>
      <c r="D2883" s="65"/>
      <c r="E2883" s="65"/>
      <c r="F2883" s="65"/>
      <c r="G2883" s="65"/>
      <c r="H2883" s="65"/>
      <c r="I2883" s="65"/>
      <c r="J2883" s="65"/>
      <c r="K2883" s="65"/>
      <c r="L2883" s="65"/>
      <c r="M2883" s="65"/>
      <c r="N2883" s="65"/>
      <c r="O2883" s="71"/>
      <c r="P2883" s="336">
        <f>SUM(D2883:O2883)</f>
        <v>0</v>
      </c>
      <c r="Q2883" s="317"/>
      <c r="R2883" s="388"/>
      <c r="S2883" s="389"/>
      <c r="T2883" s="314"/>
    </row>
    <row r="2884" spans="2:20" ht="18.75" customHeight="1" x14ac:dyDescent="0.2">
      <c r="B2884" s="318"/>
      <c r="C2884" s="97" t="s">
        <v>155</v>
      </c>
      <c r="D2884" s="65"/>
      <c r="E2884" s="65"/>
      <c r="F2884" s="65"/>
      <c r="G2884" s="65"/>
      <c r="H2884" s="65"/>
      <c r="I2884" s="65"/>
      <c r="J2884" s="65"/>
      <c r="K2884" s="65"/>
      <c r="L2884" s="65"/>
      <c r="M2884" s="65"/>
      <c r="N2884" s="65"/>
      <c r="O2884" s="71"/>
      <c r="P2884" s="336">
        <f>SUM(D2884:O2884)</f>
        <v>0</v>
      </c>
      <c r="Q2884" s="317"/>
      <c r="R2884" s="388"/>
      <c r="S2884" s="389"/>
      <c r="T2884" s="314"/>
    </row>
    <row r="2885" spans="2:20" ht="18.75" customHeight="1" x14ac:dyDescent="0.2">
      <c r="B2885" s="318"/>
      <c r="C2885" s="98" t="s">
        <v>156</v>
      </c>
      <c r="D2885" s="68"/>
      <c r="E2885" s="68"/>
      <c r="F2885" s="68"/>
      <c r="G2885" s="68"/>
      <c r="H2885" s="68"/>
      <c r="I2885" s="68"/>
      <c r="J2885" s="68"/>
      <c r="K2885" s="68"/>
      <c r="L2885" s="68"/>
      <c r="M2885" s="68"/>
      <c r="N2885" s="68"/>
      <c r="O2885" s="73"/>
      <c r="P2885" s="340">
        <f>SUM(D2885:O2885)</f>
        <v>0</v>
      </c>
      <c r="Q2885" s="317"/>
      <c r="R2885" s="388"/>
      <c r="S2885" s="389"/>
      <c r="T2885" s="314"/>
    </row>
    <row r="2886" spans="2:20" ht="18.75" customHeight="1" x14ac:dyDescent="0.2">
      <c r="B2886" s="318"/>
      <c r="C2886" s="341" t="s">
        <v>157</v>
      </c>
      <c r="D2886" s="342">
        <f t="shared" ref="D2886:O2886" si="230">SUBTOTAL(9,D2865:D2885)</f>
        <v>0</v>
      </c>
      <c r="E2886" s="342">
        <f t="shared" si="230"/>
        <v>0</v>
      </c>
      <c r="F2886" s="342">
        <f t="shared" si="230"/>
        <v>0</v>
      </c>
      <c r="G2886" s="342">
        <f t="shared" si="230"/>
        <v>0</v>
      </c>
      <c r="H2886" s="342">
        <f t="shared" si="230"/>
        <v>0</v>
      </c>
      <c r="I2886" s="342">
        <f t="shared" si="230"/>
        <v>0</v>
      </c>
      <c r="J2886" s="342">
        <f t="shared" si="230"/>
        <v>0</v>
      </c>
      <c r="K2886" s="342">
        <f t="shared" si="230"/>
        <v>0</v>
      </c>
      <c r="L2886" s="342">
        <f t="shared" si="230"/>
        <v>0</v>
      </c>
      <c r="M2886" s="342">
        <f t="shared" si="230"/>
        <v>0</v>
      </c>
      <c r="N2886" s="342">
        <f t="shared" si="230"/>
        <v>0</v>
      </c>
      <c r="O2886" s="343">
        <f t="shared" si="230"/>
        <v>0</v>
      </c>
      <c r="P2886" s="344">
        <f>SUM(D2886:O2886)</f>
        <v>0</v>
      </c>
      <c r="Q2886" s="317"/>
      <c r="R2886" s="150"/>
      <c r="S2886" s="151"/>
      <c r="T2886" s="314"/>
    </row>
    <row r="2887" spans="2:20" ht="6" customHeight="1" x14ac:dyDescent="0.2">
      <c r="B2887" s="318"/>
      <c r="C2887" s="317"/>
      <c r="D2887" s="317"/>
      <c r="E2887" s="317"/>
      <c r="F2887" s="317"/>
      <c r="G2887" s="317"/>
      <c r="H2887" s="317"/>
      <c r="I2887" s="317"/>
      <c r="J2887" s="317"/>
      <c r="K2887" s="317"/>
      <c r="L2887" s="317"/>
      <c r="M2887" s="317"/>
      <c r="N2887" s="317"/>
      <c r="O2887" s="317"/>
      <c r="P2887" s="317"/>
      <c r="Q2887" s="317"/>
      <c r="R2887" s="345"/>
      <c r="S2887" s="345"/>
      <c r="T2887" s="314"/>
    </row>
    <row r="2888" spans="2:20" ht="18.75" customHeight="1" x14ac:dyDescent="0.2">
      <c r="B2888" s="346"/>
      <c r="C2888" s="335" t="s">
        <v>158</v>
      </c>
      <c r="D2888" s="67"/>
      <c r="E2888" s="67"/>
      <c r="F2888" s="67"/>
      <c r="G2888" s="67"/>
      <c r="H2888" s="67"/>
      <c r="I2888" s="67"/>
      <c r="J2888" s="67"/>
      <c r="K2888" s="67"/>
      <c r="L2888" s="67"/>
      <c r="M2888" s="67"/>
      <c r="N2888" s="67"/>
      <c r="O2888" s="74"/>
      <c r="P2888" s="347">
        <f>SUM(D2888:O2888)</f>
        <v>0</v>
      </c>
      <c r="Q2888" s="317"/>
      <c r="R2888" s="388"/>
      <c r="S2888" s="389"/>
      <c r="T2888" s="314"/>
    </row>
    <row r="2889" spans="2:20" ht="18.75" customHeight="1" x14ac:dyDescent="0.2">
      <c r="B2889" s="346"/>
      <c r="C2889" s="335" t="s">
        <v>159</v>
      </c>
      <c r="D2889" s="67"/>
      <c r="E2889" s="67"/>
      <c r="F2889" s="67"/>
      <c r="G2889" s="67"/>
      <c r="H2889" s="67"/>
      <c r="I2889" s="67"/>
      <c r="J2889" s="67"/>
      <c r="K2889" s="67"/>
      <c r="L2889" s="67"/>
      <c r="M2889" s="67"/>
      <c r="N2889" s="69"/>
      <c r="O2889" s="75"/>
      <c r="P2889" s="348">
        <f>SUM(D2889:O2889)</f>
        <v>0</v>
      </c>
      <c r="Q2889" s="317"/>
      <c r="R2889" s="388"/>
      <c r="S2889" s="389"/>
      <c r="T2889" s="314"/>
    </row>
    <row r="2890" spans="2:20" s="334" customFormat="1" ht="18.75" customHeight="1" x14ac:dyDescent="0.2">
      <c r="B2890" s="328"/>
      <c r="C2890" s="317"/>
      <c r="D2890" s="317"/>
      <c r="E2890" s="317"/>
      <c r="F2890" s="317"/>
      <c r="G2890" s="317"/>
      <c r="H2890" s="317"/>
      <c r="I2890" s="317"/>
      <c r="J2890" s="317"/>
      <c r="K2890" s="317"/>
      <c r="L2890" s="317"/>
      <c r="M2890" s="317"/>
      <c r="N2890" s="349" t="s">
        <v>160</v>
      </c>
      <c r="O2890" s="349"/>
      <c r="P2890" s="350">
        <f>ROUND(IF(P2888*P2889=0,0,P2886/P2888*P2889),2)</f>
        <v>0</v>
      </c>
      <c r="Q2890" s="330"/>
      <c r="R2890" s="388"/>
      <c r="S2890" s="389"/>
      <c r="T2890" s="333"/>
    </row>
    <row r="2891" spans="2:20" ht="30" customHeight="1" x14ac:dyDescent="0.2">
      <c r="B2891" s="314"/>
      <c r="C2891" s="317"/>
      <c r="D2891" s="317"/>
      <c r="E2891" s="317"/>
      <c r="F2891" s="317"/>
      <c r="G2891" s="317"/>
      <c r="H2891" s="317"/>
      <c r="I2891" s="317"/>
      <c r="J2891" s="317"/>
      <c r="K2891" s="317"/>
      <c r="L2891" s="317"/>
      <c r="M2891" s="317"/>
      <c r="N2891" s="317"/>
      <c r="O2891" s="317"/>
      <c r="P2891" s="317"/>
      <c r="Q2891" s="317"/>
      <c r="R2891" s="317"/>
      <c r="S2891" s="317"/>
      <c r="T2891" s="314"/>
    </row>
    <row r="2892" spans="2:20" ht="18.75" customHeight="1" x14ac:dyDescent="0.2">
      <c r="B2892" s="318"/>
      <c r="C2892" s="319" t="s">
        <v>124</v>
      </c>
      <c r="D2892" s="382"/>
      <c r="E2892" s="383"/>
      <c r="F2892" s="383"/>
      <c r="G2892" s="383"/>
      <c r="H2892" s="383"/>
      <c r="I2892" s="384"/>
      <c r="J2892" s="317"/>
      <c r="K2892" s="317"/>
      <c r="L2892" s="320"/>
      <c r="M2892" s="317"/>
      <c r="N2892" s="317"/>
      <c r="O2892" s="317"/>
      <c r="P2892" s="321"/>
      <c r="Q2892" s="317"/>
      <c r="R2892" s="321"/>
      <c r="S2892" s="321"/>
      <c r="T2892" s="314"/>
    </row>
    <row r="2893" spans="2:20" ht="18.75" customHeight="1" x14ac:dyDescent="0.2">
      <c r="B2893" s="318"/>
      <c r="C2893" s="322" t="s">
        <v>125</v>
      </c>
      <c r="D2893" s="382"/>
      <c r="E2893" s="383"/>
      <c r="F2893" s="383"/>
      <c r="G2893" s="383"/>
      <c r="H2893" s="383"/>
      <c r="I2893" s="384"/>
      <c r="J2893" s="317"/>
      <c r="K2893" s="320"/>
      <c r="L2893" s="317"/>
      <c r="M2893" s="317"/>
      <c r="N2893" s="317"/>
      <c r="O2893" s="317"/>
      <c r="P2893" s="321"/>
      <c r="Q2893" s="317"/>
      <c r="R2893" s="321"/>
      <c r="S2893" s="321"/>
      <c r="T2893" s="314"/>
    </row>
    <row r="2894" spans="2:20" ht="18.75" customHeight="1" x14ac:dyDescent="0.2">
      <c r="B2894" s="318"/>
      <c r="C2894" s="322" t="s">
        <v>7</v>
      </c>
      <c r="D2894" s="382"/>
      <c r="E2894" s="383"/>
      <c r="F2894" s="383"/>
      <c r="G2894" s="383"/>
      <c r="H2894" s="383"/>
      <c r="I2894" s="384"/>
      <c r="J2894" s="317"/>
      <c r="K2894" s="317"/>
      <c r="L2894" s="320"/>
      <c r="M2894" s="317"/>
      <c r="N2894" s="317"/>
      <c r="O2894" s="317"/>
      <c r="P2894" s="321"/>
      <c r="Q2894" s="317"/>
      <c r="R2894" s="323" t="s">
        <v>126</v>
      </c>
      <c r="S2894" s="324"/>
      <c r="T2894" s="314"/>
    </row>
    <row r="2895" spans="2:20" ht="18.75" customHeight="1" x14ac:dyDescent="0.2">
      <c r="B2895" s="318"/>
      <c r="C2895" s="322" t="s">
        <v>127</v>
      </c>
      <c r="D2895" s="382"/>
      <c r="E2895" s="383"/>
      <c r="F2895" s="383"/>
      <c r="G2895" s="383"/>
      <c r="H2895" s="383"/>
      <c r="I2895" s="384"/>
      <c r="J2895" s="317"/>
      <c r="K2895" s="317"/>
      <c r="L2895" s="320"/>
      <c r="M2895" s="317"/>
      <c r="N2895" s="317"/>
      <c r="O2895" s="317"/>
      <c r="P2895" s="321"/>
      <c r="Q2895" s="317"/>
      <c r="R2895" s="325" t="s">
        <v>130</v>
      </c>
      <c r="S2895" s="63"/>
      <c r="T2895" s="314"/>
    </row>
    <row r="2896" spans="2:20" ht="18.75" customHeight="1" x14ac:dyDescent="0.2">
      <c r="B2896" s="318"/>
      <c r="C2896" s="322" t="s">
        <v>131</v>
      </c>
      <c r="D2896" s="382"/>
      <c r="E2896" s="383"/>
      <c r="F2896" s="383"/>
      <c r="G2896" s="383"/>
      <c r="H2896" s="383"/>
      <c r="I2896" s="384"/>
      <c r="J2896" s="317"/>
      <c r="K2896" s="317"/>
      <c r="L2896" s="320"/>
      <c r="M2896" s="317"/>
      <c r="N2896" s="317"/>
      <c r="O2896" s="317"/>
      <c r="P2896" s="321"/>
      <c r="Q2896" s="317"/>
      <c r="R2896" s="325" t="s">
        <v>132</v>
      </c>
      <c r="S2896" s="63"/>
      <c r="T2896" s="314"/>
    </row>
    <row r="2897" spans="2:24" ht="18.75" customHeight="1" x14ac:dyDescent="0.2">
      <c r="B2897" s="318"/>
      <c r="C2897" s="322" t="s">
        <v>122</v>
      </c>
      <c r="D2897" s="385"/>
      <c r="E2897" s="386"/>
      <c r="F2897" s="386"/>
      <c r="G2897" s="386"/>
      <c r="H2897" s="386"/>
      <c r="I2897" s="387"/>
      <c r="J2897" s="317"/>
      <c r="K2897" s="320"/>
      <c r="L2897" s="317"/>
      <c r="M2897" s="317"/>
      <c r="N2897" s="317"/>
      <c r="O2897" s="317"/>
      <c r="P2897" s="321"/>
      <c r="Q2897" s="317"/>
      <c r="R2897" s="326" t="s">
        <v>133</v>
      </c>
      <c r="S2897" s="63"/>
      <c r="T2897" s="314"/>
    </row>
    <row r="2898" spans="2:24" ht="18.75" customHeight="1" x14ac:dyDescent="0.2">
      <c r="B2898" s="327"/>
      <c r="C2898" s="322" t="s">
        <v>134</v>
      </c>
      <c r="D2898" s="379"/>
      <c r="E2898" s="380"/>
      <c r="F2898" s="380"/>
      <c r="G2898" s="380"/>
      <c r="H2898" s="380"/>
      <c r="I2898" s="381"/>
      <c r="J2898" s="317"/>
      <c r="K2898" s="320"/>
      <c r="L2898" s="317"/>
      <c r="M2898" s="317"/>
      <c r="N2898" s="317"/>
      <c r="O2898" s="317"/>
      <c r="P2898" s="321"/>
      <c r="Q2898" s="317"/>
      <c r="R2898" s="321"/>
      <c r="S2898" s="321"/>
      <c r="T2898" s="314"/>
    </row>
    <row r="2899" spans="2:24" ht="12" customHeight="1" x14ac:dyDescent="0.2">
      <c r="B2899" s="318"/>
      <c r="C2899" s="317"/>
      <c r="D2899" s="317"/>
      <c r="E2899" s="317"/>
      <c r="F2899" s="317"/>
      <c r="G2899" s="317"/>
      <c r="H2899" s="317"/>
      <c r="I2899" s="317"/>
      <c r="J2899" s="317"/>
      <c r="K2899" s="317"/>
      <c r="L2899" s="317"/>
      <c r="M2899" s="317"/>
      <c r="N2899" s="317"/>
      <c r="O2899" s="317"/>
      <c r="P2899" s="317"/>
      <c r="Q2899" s="317"/>
      <c r="R2899" s="317"/>
      <c r="S2899" s="317"/>
      <c r="T2899" s="314"/>
    </row>
    <row r="2900" spans="2:24" s="334" customFormat="1" ht="18.75" customHeight="1" x14ac:dyDescent="0.2">
      <c r="B2900" s="328"/>
      <c r="C2900" s="322" t="s">
        <v>128</v>
      </c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70"/>
      <c r="P2900" s="329" t="s">
        <v>129</v>
      </c>
      <c r="Q2900" s="330"/>
      <c r="R2900" s="331" t="s">
        <v>135</v>
      </c>
      <c r="S2900" s="332"/>
      <c r="T2900" s="333"/>
      <c r="V2900" s="315"/>
      <c r="W2900" s="315"/>
      <c r="X2900" s="315"/>
    </row>
    <row r="2901" spans="2:24" ht="6" customHeight="1" x14ac:dyDescent="0.2">
      <c r="B2901" s="318"/>
      <c r="C2901" s="317"/>
      <c r="D2901" s="317"/>
      <c r="E2901" s="317"/>
      <c r="F2901" s="317"/>
      <c r="G2901" s="317"/>
      <c r="H2901" s="317"/>
      <c r="I2901" s="317"/>
      <c r="J2901" s="317"/>
      <c r="K2901" s="317"/>
      <c r="L2901" s="317"/>
      <c r="M2901" s="317"/>
      <c r="N2901" s="317"/>
      <c r="O2901" s="317"/>
      <c r="P2901" s="317"/>
      <c r="Q2901" s="317"/>
      <c r="R2901" s="317"/>
      <c r="S2901" s="317"/>
      <c r="T2901" s="314"/>
    </row>
    <row r="2902" spans="2:24" ht="18.75" customHeight="1" x14ac:dyDescent="0.2">
      <c r="B2902" s="318"/>
      <c r="C2902" s="335" t="s">
        <v>136</v>
      </c>
      <c r="D2902" s="65"/>
      <c r="E2902" s="65"/>
      <c r="F2902" s="65"/>
      <c r="G2902" s="65"/>
      <c r="H2902" s="65"/>
      <c r="I2902" s="65"/>
      <c r="J2902" s="65"/>
      <c r="K2902" s="65"/>
      <c r="L2902" s="65"/>
      <c r="M2902" s="65"/>
      <c r="N2902" s="65"/>
      <c r="O2902" s="71"/>
      <c r="P2902" s="336">
        <f>SUM(D2902:O2902)</f>
        <v>0</v>
      </c>
      <c r="Q2902" s="317"/>
      <c r="R2902" s="388"/>
      <c r="S2902" s="389"/>
      <c r="T2902" s="314"/>
    </row>
    <row r="2903" spans="2:24" ht="18.75" customHeight="1" x14ac:dyDescent="0.2">
      <c r="B2903" s="318"/>
      <c r="C2903" s="335" t="s">
        <v>137</v>
      </c>
      <c r="D2903" s="110"/>
      <c r="E2903" s="110"/>
      <c r="F2903" s="110"/>
      <c r="G2903" s="110"/>
      <c r="H2903" s="110"/>
      <c r="I2903" s="110"/>
      <c r="J2903" s="110"/>
      <c r="K2903" s="110"/>
      <c r="L2903" s="110"/>
      <c r="M2903" s="110"/>
      <c r="N2903" s="110"/>
      <c r="O2903" s="111"/>
      <c r="P2903" s="336">
        <f>SUM(D2903:O2903)</f>
        <v>0</v>
      </c>
      <c r="Q2903" s="317"/>
      <c r="R2903" s="388"/>
      <c r="S2903" s="389"/>
      <c r="T2903" s="314"/>
    </row>
    <row r="2904" spans="2:24" ht="18.75" customHeight="1" x14ac:dyDescent="0.2">
      <c r="B2904" s="318"/>
      <c r="C2904" s="131" t="s">
        <v>138</v>
      </c>
      <c r="D2904" s="65"/>
      <c r="E2904" s="65"/>
      <c r="F2904" s="65"/>
      <c r="G2904" s="65"/>
      <c r="H2904" s="65"/>
      <c r="I2904" s="65"/>
      <c r="J2904" s="65"/>
      <c r="K2904" s="65"/>
      <c r="L2904" s="65"/>
      <c r="M2904" s="65"/>
      <c r="N2904" s="65"/>
      <c r="O2904" s="71"/>
      <c r="P2904" s="336">
        <f>SUM(D2904:O2904)</f>
        <v>0</v>
      </c>
      <c r="Q2904" s="317"/>
      <c r="R2904" s="388"/>
      <c r="S2904" s="389"/>
      <c r="T2904" s="314"/>
    </row>
    <row r="2905" spans="2:24" ht="18.75" customHeight="1" x14ac:dyDescent="0.2">
      <c r="B2905" s="318"/>
      <c r="C2905" s="92" t="s">
        <v>139</v>
      </c>
      <c r="D2905" s="65"/>
      <c r="E2905" s="65"/>
      <c r="F2905" s="65"/>
      <c r="G2905" s="65"/>
      <c r="H2905" s="65"/>
      <c r="I2905" s="65"/>
      <c r="J2905" s="65"/>
      <c r="K2905" s="65"/>
      <c r="L2905" s="65"/>
      <c r="M2905" s="65"/>
      <c r="N2905" s="65"/>
      <c r="O2905" s="71"/>
      <c r="P2905" s="336">
        <f>SUM(D2905:O2905)</f>
        <v>0</v>
      </c>
      <c r="Q2905" s="317"/>
      <c r="R2905" s="388"/>
      <c r="S2905" s="389"/>
      <c r="T2905" s="314"/>
    </row>
    <row r="2906" spans="2:24" ht="18.75" customHeight="1" x14ac:dyDescent="0.2">
      <c r="B2906" s="318"/>
      <c r="C2906" s="92" t="s">
        <v>140</v>
      </c>
      <c r="D2906" s="65"/>
      <c r="E2906" s="65"/>
      <c r="F2906" s="65"/>
      <c r="G2906" s="65"/>
      <c r="H2906" s="65"/>
      <c r="I2906" s="65"/>
      <c r="J2906" s="65"/>
      <c r="K2906" s="65"/>
      <c r="L2906" s="65"/>
      <c r="M2906" s="65"/>
      <c r="N2906" s="65"/>
      <c r="O2906" s="71"/>
      <c r="P2906" s="336">
        <f>SUM(D2906:O2906)</f>
        <v>0</v>
      </c>
      <c r="Q2906" s="317"/>
      <c r="R2906" s="388"/>
      <c r="S2906" s="389"/>
      <c r="T2906" s="314"/>
    </row>
    <row r="2907" spans="2:24" ht="18.75" customHeight="1" x14ac:dyDescent="0.2">
      <c r="B2907" s="318"/>
      <c r="C2907" s="92" t="s">
        <v>141</v>
      </c>
      <c r="D2907" s="65"/>
      <c r="E2907" s="65"/>
      <c r="F2907" s="65"/>
      <c r="G2907" s="65"/>
      <c r="H2907" s="65"/>
      <c r="I2907" s="65"/>
      <c r="J2907" s="65"/>
      <c r="K2907" s="65"/>
      <c r="L2907" s="65"/>
      <c r="M2907" s="65"/>
      <c r="N2907" s="65"/>
      <c r="O2907" s="71"/>
      <c r="P2907" s="336">
        <f>SUM(D2907:O2907)</f>
        <v>0</v>
      </c>
      <c r="Q2907" s="317"/>
      <c r="R2907" s="388"/>
      <c r="S2907" s="389"/>
      <c r="T2907" s="314"/>
    </row>
    <row r="2908" spans="2:24" ht="18.75" customHeight="1" x14ac:dyDescent="0.2">
      <c r="B2908" s="318"/>
      <c r="C2908" s="92" t="s">
        <v>142</v>
      </c>
      <c r="D2908" s="65"/>
      <c r="E2908" s="65"/>
      <c r="F2908" s="65"/>
      <c r="G2908" s="65"/>
      <c r="H2908" s="65"/>
      <c r="I2908" s="65"/>
      <c r="J2908" s="65"/>
      <c r="K2908" s="65"/>
      <c r="L2908" s="65"/>
      <c r="M2908" s="65"/>
      <c r="N2908" s="65"/>
      <c r="O2908" s="71"/>
      <c r="P2908" s="336">
        <f>SUM(D2908:O2908)</f>
        <v>0</v>
      </c>
      <c r="Q2908" s="317"/>
      <c r="R2908" s="388"/>
      <c r="S2908" s="389"/>
      <c r="T2908" s="314"/>
    </row>
    <row r="2909" spans="2:24" ht="18.75" customHeight="1" x14ac:dyDescent="0.2">
      <c r="B2909" s="318"/>
      <c r="C2909" s="92" t="s">
        <v>143</v>
      </c>
      <c r="D2909" s="65"/>
      <c r="E2909" s="65"/>
      <c r="F2909" s="65"/>
      <c r="G2909" s="65"/>
      <c r="H2909" s="65"/>
      <c r="I2909" s="65"/>
      <c r="J2909" s="65"/>
      <c r="K2909" s="65"/>
      <c r="L2909" s="65"/>
      <c r="M2909" s="65"/>
      <c r="N2909" s="65"/>
      <c r="O2909" s="71"/>
      <c r="P2909" s="336">
        <f>SUM(D2909:O2909)</f>
        <v>0</v>
      </c>
      <c r="Q2909" s="317"/>
      <c r="R2909" s="388"/>
      <c r="S2909" s="389"/>
      <c r="T2909" s="314"/>
    </row>
    <row r="2910" spans="2:24" ht="18.75" customHeight="1" x14ac:dyDescent="0.2">
      <c r="B2910" s="318"/>
      <c r="C2910" s="92" t="s">
        <v>144</v>
      </c>
      <c r="D2910" s="65"/>
      <c r="E2910" s="65"/>
      <c r="F2910" s="65"/>
      <c r="G2910" s="65"/>
      <c r="H2910" s="65"/>
      <c r="I2910" s="65"/>
      <c r="J2910" s="65"/>
      <c r="K2910" s="65"/>
      <c r="L2910" s="65"/>
      <c r="M2910" s="65"/>
      <c r="N2910" s="65"/>
      <c r="O2910" s="71"/>
      <c r="P2910" s="336">
        <f>SUM(D2910:O2910)</f>
        <v>0</v>
      </c>
      <c r="Q2910" s="317"/>
      <c r="R2910" s="388"/>
      <c r="S2910" s="389"/>
      <c r="T2910" s="314"/>
    </row>
    <row r="2911" spans="2:24" ht="18.75" customHeight="1" x14ac:dyDescent="0.2">
      <c r="B2911" s="318"/>
      <c r="C2911" s="92" t="s">
        <v>145</v>
      </c>
      <c r="D2911" s="65"/>
      <c r="E2911" s="65"/>
      <c r="F2911" s="65"/>
      <c r="G2911" s="65"/>
      <c r="H2911" s="65"/>
      <c r="I2911" s="65"/>
      <c r="J2911" s="65"/>
      <c r="K2911" s="65"/>
      <c r="L2911" s="65"/>
      <c r="M2911" s="65"/>
      <c r="N2911" s="65"/>
      <c r="O2911" s="71"/>
      <c r="P2911" s="336">
        <f>SUM(D2911:O2911)</f>
        <v>0</v>
      </c>
      <c r="Q2911" s="317"/>
      <c r="R2911" s="388"/>
      <c r="S2911" s="389"/>
      <c r="T2911" s="314"/>
    </row>
    <row r="2912" spans="2:24" ht="18.75" customHeight="1" x14ac:dyDescent="0.2">
      <c r="B2912" s="318"/>
      <c r="C2912" s="322" t="s">
        <v>146</v>
      </c>
      <c r="D2912" s="337">
        <f t="shared" ref="D2912:O2912" si="231">SUBTOTAL(9,D2902:D2911)</f>
        <v>0</v>
      </c>
      <c r="E2912" s="337">
        <f t="shared" si="231"/>
        <v>0</v>
      </c>
      <c r="F2912" s="337">
        <f t="shared" si="231"/>
        <v>0</v>
      </c>
      <c r="G2912" s="337">
        <f t="shared" si="231"/>
        <v>0</v>
      </c>
      <c r="H2912" s="337">
        <f t="shared" si="231"/>
        <v>0</v>
      </c>
      <c r="I2912" s="337">
        <f t="shared" si="231"/>
        <v>0</v>
      </c>
      <c r="J2912" s="337">
        <f t="shared" si="231"/>
        <v>0</v>
      </c>
      <c r="K2912" s="337">
        <f t="shared" si="231"/>
        <v>0</v>
      </c>
      <c r="L2912" s="337">
        <f t="shared" si="231"/>
        <v>0</v>
      </c>
      <c r="M2912" s="337">
        <f t="shared" si="231"/>
        <v>0</v>
      </c>
      <c r="N2912" s="337">
        <f t="shared" si="231"/>
        <v>0</v>
      </c>
      <c r="O2912" s="338">
        <f t="shared" si="231"/>
        <v>0</v>
      </c>
      <c r="P2912" s="336">
        <f>SUM(D2912:O2912)</f>
        <v>0</v>
      </c>
      <c r="Q2912" s="317"/>
      <c r="R2912" s="388"/>
      <c r="S2912" s="389"/>
      <c r="T2912" s="314"/>
    </row>
    <row r="2913" spans="2:20" ht="18.75" customHeight="1" x14ac:dyDescent="0.2">
      <c r="B2913" s="318"/>
      <c r="C2913" s="339" t="s">
        <v>147</v>
      </c>
      <c r="D2913" s="66"/>
      <c r="E2913" s="66"/>
      <c r="F2913" s="66"/>
      <c r="G2913" s="66"/>
      <c r="H2913" s="66"/>
      <c r="I2913" s="66"/>
      <c r="J2913" s="66"/>
      <c r="K2913" s="66"/>
      <c r="L2913" s="66"/>
      <c r="M2913" s="66"/>
      <c r="N2913" s="66"/>
      <c r="O2913" s="72"/>
      <c r="P2913" s="336">
        <f>SUM(D2913:O2913)</f>
        <v>0</v>
      </c>
      <c r="Q2913" s="317"/>
      <c r="R2913" s="388"/>
      <c r="S2913" s="389"/>
      <c r="T2913" s="314"/>
    </row>
    <row r="2914" spans="2:20" ht="18.75" customHeight="1" x14ac:dyDescent="0.2">
      <c r="B2914" s="318"/>
      <c r="C2914" s="339" t="s">
        <v>148</v>
      </c>
      <c r="D2914" s="66"/>
      <c r="E2914" s="66"/>
      <c r="F2914" s="66"/>
      <c r="G2914" s="66"/>
      <c r="H2914" s="66"/>
      <c r="I2914" s="66"/>
      <c r="J2914" s="66"/>
      <c r="K2914" s="66"/>
      <c r="L2914" s="66"/>
      <c r="M2914" s="66"/>
      <c r="N2914" s="66"/>
      <c r="O2914" s="72"/>
      <c r="P2914" s="336">
        <f>SUM(D2914:O2914)</f>
        <v>0</v>
      </c>
      <c r="Q2914" s="317"/>
      <c r="R2914" s="388"/>
      <c r="S2914" s="389"/>
      <c r="T2914" s="314"/>
    </row>
    <row r="2915" spans="2:20" ht="18.75" customHeight="1" x14ac:dyDescent="0.2">
      <c r="B2915" s="318"/>
      <c r="C2915" s="322" t="s">
        <v>149</v>
      </c>
      <c r="D2915" s="337">
        <f t="shared" ref="D2915:O2915" si="232">SUBTOTAL(9,D2913:D2914)</f>
        <v>0</v>
      </c>
      <c r="E2915" s="337">
        <f t="shared" si="232"/>
        <v>0</v>
      </c>
      <c r="F2915" s="337">
        <f t="shared" si="232"/>
        <v>0</v>
      </c>
      <c r="G2915" s="337">
        <f t="shared" si="232"/>
        <v>0</v>
      </c>
      <c r="H2915" s="337">
        <f t="shared" si="232"/>
        <v>0</v>
      </c>
      <c r="I2915" s="337">
        <f t="shared" si="232"/>
        <v>0</v>
      </c>
      <c r="J2915" s="337">
        <f t="shared" si="232"/>
        <v>0</v>
      </c>
      <c r="K2915" s="337">
        <f t="shared" si="232"/>
        <v>0</v>
      </c>
      <c r="L2915" s="337">
        <f t="shared" si="232"/>
        <v>0</v>
      </c>
      <c r="M2915" s="337">
        <f t="shared" si="232"/>
        <v>0</v>
      </c>
      <c r="N2915" s="337">
        <f t="shared" si="232"/>
        <v>0</v>
      </c>
      <c r="O2915" s="338">
        <f t="shared" si="232"/>
        <v>0</v>
      </c>
      <c r="P2915" s="336">
        <f>SUM(D2915:O2915)</f>
        <v>0</v>
      </c>
      <c r="Q2915" s="317"/>
      <c r="R2915" s="388"/>
      <c r="S2915" s="389"/>
      <c r="T2915" s="314"/>
    </row>
    <row r="2916" spans="2:20" ht="18.75" customHeight="1" x14ac:dyDescent="0.2">
      <c r="B2916" s="318"/>
      <c r="C2916" s="339" t="s">
        <v>150</v>
      </c>
      <c r="D2916" s="66"/>
      <c r="E2916" s="66"/>
      <c r="F2916" s="66"/>
      <c r="G2916" s="66"/>
      <c r="H2916" s="66"/>
      <c r="I2916" s="66"/>
      <c r="J2916" s="66"/>
      <c r="K2916" s="66"/>
      <c r="L2916" s="66"/>
      <c r="M2916" s="66"/>
      <c r="N2916" s="66"/>
      <c r="O2916" s="72"/>
      <c r="P2916" s="336">
        <f>SUM(D2916:O2916)</f>
        <v>0</v>
      </c>
      <c r="Q2916" s="317"/>
      <c r="R2916" s="388"/>
      <c r="S2916" s="389"/>
      <c r="T2916" s="314"/>
    </row>
    <row r="2917" spans="2:20" ht="18.75" customHeight="1" x14ac:dyDescent="0.2">
      <c r="B2917" s="318"/>
      <c r="C2917" s="339" t="s">
        <v>151</v>
      </c>
      <c r="D2917" s="66"/>
      <c r="E2917" s="66"/>
      <c r="F2917" s="66"/>
      <c r="G2917" s="66"/>
      <c r="H2917" s="66"/>
      <c r="I2917" s="66"/>
      <c r="J2917" s="66"/>
      <c r="K2917" s="66"/>
      <c r="L2917" s="66"/>
      <c r="M2917" s="66"/>
      <c r="N2917" s="66"/>
      <c r="O2917" s="72"/>
      <c r="P2917" s="336">
        <f>SUM(D2917:O2917)</f>
        <v>0</v>
      </c>
      <c r="Q2917" s="317"/>
      <c r="R2917" s="388"/>
      <c r="S2917" s="389"/>
      <c r="T2917" s="314"/>
    </row>
    <row r="2918" spans="2:20" ht="18.75" customHeight="1" x14ac:dyDescent="0.2">
      <c r="B2918" s="318"/>
      <c r="C2918" s="339" t="s">
        <v>152</v>
      </c>
      <c r="D2918" s="66"/>
      <c r="E2918" s="66"/>
      <c r="F2918" s="66"/>
      <c r="G2918" s="66"/>
      <c r="H2918" s="66"/>
      <c r="I2918" s="66"/>
      <c r="J2918" s="66"/>
      <c r="K2918" s="66"/>
      <c r="L2918" s="66"/>
      <c r="M2918" s="66"/>
      <c r="N2918" s="66"/>
      <c r="O2918" s="72"/>
      <c r="P2918" s="336">
        <f>SUM(D2918:O2918)</f>
        <v>0</v>
      </c>
      <c r="Q2918" s="317"/>
      <c r="R2918" s="388"/>
      <c r="S2918" s="389"/>
      <c r="T2918" s="314"/>
    </row>
    <row r="2919" spans="2:20" ht="18.75" customHeight="1" x14ac:dyDescent="0.2">
      <c r="B2919" s="318"/>
      <c r="C2919" s="339" t="s">
        <v>153</v>
      </c>
      <c r="D2919" s="66"/>
      <c r="E2919" s="66"/>
      <c r="F2919" s="66"/>
      <c r="G2919" s="66"/>
      <c r="H2919" s="66"/>
      <c r="I2919" s="66"/>
      <c r="J2919" s="66"/>
      <c r="K2919" s="66"/>
      <c r="L2919" s="66"/>
      <c r="M2919" s="66"/>
      <c r="N2919" s="66"/>
      <c r="O2919" s="72"/>
      <c r="P2919" s="336">
        <f>SUM(D2919:O2919)</f>
        <v>0</v>
      </c>
      <c r="Q2919" s="317"/>
      <c r="R2919" s="388"/>
      <c r="S2919" s="389"/>
      <c r="T2919" s="314"/>
    </row>
    <row r="2920" spans="2:20" ht="18.75" customHeight="1" x14ac:dyDescent="0.2">
      <c r="B2920" s="318"/>
      <c r="C2920" s="335" t="s">
        <v>154</v>
      </c>
      <c r="D2920" s="65"/>
      <c r="E2920" s="65"/>
      <c r="F2920" s="65"/>
      <c r="G2920" s="65"/>
      <c r="H2920" s="65"/>
      <c r="I2920" s="65"/>
      <c r="J2920" s="65"/>
      <c r="K2920" s="65"/>
      <c r="L2920" s="65"/>
      <c r="M2920" s="65"/>
      <c r="N2920" s="65"/>
      <c r="O2920" s="71"/>
      <c r="P2920" s="336">
        <f>SUM(D2920:O2920)</f>
        <v>0</v>
      </c>
      <c r="Q2920" s="317"/>
      <c r="R2920" s="388"/>
      <c r="S2920" s="389"/>
      <c r="T2920" s="314"/>
    </row>
    <row r="2921" spans="2:20" ht="18.75" customHeight="1" x14ac:dyDescent="0.2">
      <c r="B2921" s="318"/>
      <c r="C2921" s="97" t="s">
        <v>155</v>
      </c>
      <c r="D2921" s="65"/>
      <c r="E2921" s="65"/>
      <c r="F2921" s="65"/>
      <c r="G2921" s="65"/>
      <c r="H2921" s="65"/>
      <c r="I2921" s="65"/>
      <c r="J2921" s="65"/>
      <c r="K2921" s="65"/>
      <c r="L2921" s="65"/>
      <c r="M2921" s="65"/>
      <c r="N2921" s="65"/>
      <c r="O2921" s="71"/>
      <c r="P2921" s="336">
        <f>SUM(D2921:O2921)</f>
        <v>0</v>
      </c>
      <c r="Q2921" s="317"/>
      <c r="R2921" s="388"/>
      <c r="S2921" s="389"/>
      <c r="T2921" s="314"/>
    </row>
    <row r="2922" spans="2:20" ht="18.75" customHeight="1" x14ac:dyDescent="0.2">
      <c r="B2922" s="318"/>
      <c r="C2922" s="98" t="s">
        <v>156</v>
      </c>
      <c r="D2922" s="68"/>
      <c r="E2922" s="68"/>
      <c r="F2922" s="68"/>
      <c r="G2922" s="68"/>
      <c r="H2922" s="68"/>
      <c r="I2922" s="68"/>
      <c r="J2922" s="68"/>
      <c r="K2922" s="68"/>
      <c r="L2922" s="68"/>
      <c r="M2922" s="68"/>
      <c r="N2922" s="68"/>
      <c r="O2922" s="73"/>
      <c r="P2922" s="340">
        <f>SUM(D2922:O2922)</f>
        <v>0</v>
      </c>
      <c r="Q2922" s="317"/>
      <c r="R2922" s="388"/>
      <c r="S2922" s="389"/>
      <c r="T2922" s="314"/>
    </row>
    <row r="2923" spans="2:20" ht="18.75" customHeight="1" x14ac:dyDescent="0.2">
      <c r="B2923" s="318"/>
      <c r="C2923" s="341" t="s">
        <v>157</v>
      </c>
      <c r="D2923" s="342">
        <f t="shared" ref="D2923:O2923" si="233">SUBTOTAL(9,D2902:D2922)</f>
        <v>0</v>
      </c>
      <c r="E2923" s="342">
        <f t="shared" si="233"/>
        <v>0</v>
      </c>
      <c r="F2923" s="342">
        <f t="shared" si="233"/>
        <v>0</v>
      </c>
      <c r="G2923" s="342">
        <f t="shared" si="233"/>
        <v>0</v>
      </c>
      <c r="H2923" s="342">
        <f t="shared" si="233"/>
        <v>0</v>
      </c>
      <c r="I2923" s="342">
        <f t="shared" si="233"/>
        <v>0</v>
      </c>
      <c r="J2923" s="342">
        <f t="shared" si="233"/>
        <v>0</v>
      </c>
      <c r="K2923" s="342">
        <f t="shared" si="233"/>
        <v>0</v>
      </c>
      <c r="L2923" s="342">
        <f t="shared" si="233"/>
        <v>0</v>
      </c>
      <c r="M2923" s="342">
        <f t="shared" si="233"/>
        <v>0</v>
      </c>
      <c r="N2923" s="342">
        <f t="shared" si="233"/>
        <v>0</v>
      </c>
      <c r="O2923" s="343">
        <f t="shared" si="233"/>
        <v>0</v>
      </c>
      <c r="P2923" s="344">
        <f>SUM(D2923:O2923)</f>
        <v>0</v>
      </c>
      <c r="Q2923" s="317"/>
      <c r="R2923" s="150"/>
      <c r="S2923" s="151"/>
      <c r="T2923" s="314"/>
    </row>
    <row r="2924" spans="2:20" ht="6" customHeight="1" x14ac:dyDescent="0.2">
      <c r="B2924" s="318"/>
      <c r="C2924" s="317"/>
      <c r="D2924" s="317"/>
      <c r="E2924" s="317"/>
      <c r="F2924" s="317"/>
      <c r="G2924" s="317"/>
      <c r="H2924" s="317"/>
      <c r="I2924" s="317"/>
      <c r="J2924" s="317"/>
      <c r="K2924" s="317"/>
      <c r="L2924" s="317"/>
      <c r="M2924" s="317"/>
      <c r="N2924" s="317"/>
      <c r="O2924" s="317"/>
      <c r="P2924" s="317"/>
      <c r="Q2924" s="317"/>
      <c r="R2924" s="345"/>
      <c r="S2924" s="345"/>
      <c r="T2924" s="314"/>
    </row>
    <row r="2925" spans="2:20" ht="18.75" customHeight="1" x14ac:dyDescent="0.2">
      <c r="B2925" s="346"/>
      <c r="C2925" s="335" t="s">
        <v>158</v>
      </c>
      <c r="D2925" s="67"/>
      <c r="E2925" s="67"/>
      <c r="F2925" s="67"/>
      <c r="G2925" s="67"/>
      <c r="H2925" s="67"/>
      <c r="I2925" s="67"/>
      <c r="J2925" s="67"/>
      <c r="K2925" s="67"/>
      <c r="L2925" s="67"/>
      <c r="M2925" s="67"/>
      <c r="N2925" s="67"/>
      <c r="O2925" s="74"/>
      <c r="P2925" s="347">
        <f>SUM(D2925:O2925)</f>
        <v>0</v>
      </c>
      <c r="Q2925" s="317"/>
      <c r="R2925" s="388"/>
      <c r="S2925" s="389"/>
      <c r="T2925" s="314"/>
    </row>
    <row r="2926" spans="2:20" ht="18.75" customHeight="1" x14ac:dyDescent="0.2">
      <c r="B2926" s="346"/>
      <c r="C2926" s="335" t="s">
        <v>159</v>
      </c>
      <c r="D2926" s="67"/>
      <c r="E2926" s="67"/>
      <c r="F2926" s="67"/>
      <c r="G2926" s="67"/>
      <c r="H2926" s="67"/>
      <c r="I2926" s="67"/>
      <c r="J2926" s="67"/>
      <c r="K2926" s="67"/>
      <c r="L2926" s="67"/>
      <c r="M2926" s="67"/>
      <c r="N2926" s="69"/>
      <c r="O2926" s="75"/>
      <c r="P2926" s="348">
        <f>SUM(D2926:O2926)</f>
        <v>0</v>
      </c>
      <c r="Q2926" s="317"/>
      <c r="R2926" s="388"/>
      <c r="S2926" s="389"/>
      <c r="T2926" s="314"/>
    </row>
    <row r="2927" spans="2:20" s="334" customFormat="1" ht="18.75" customHeight="1" x14ac:dyDescent="0.2">
      <c r="B2927" s="328"/>
      <c r="C2927" s="317"/>
      <c r="D2927" s="317"/>
      <c r="E2927" s="317"/>
      <c r="F2927" s="317"/>
      <c r="G2927" s="317"/>
      <c r="H2927" s="317"/>
      <c r="I2927" s="317"/>
      <c r="J2927" s="317"/>
      <c r="K2927" s="317"/>
      <c r="L2927" s="317"/>
      <c r="M2927" s="317"/>
      <c r="N2927" s="349" t="s">
        <v>160</v>
      </c>
      <c r="O2927" s="349"/>
      <c r="P2927" s="350">
        <f>ROUND(IF(P2925*P2926=0,0,P2923/P2925*P2926),2)</f>
        <v>0</v>
      </c>
      <c r="Q2927" s="330"/>
      <c r="R2927" s="388"/>
      <c r="S2927" s="389"/>
      <c r="T2927" s="333"/>
    </row>
    <row r="2928" spans="2:20" ht="30" customHeight="1" x14ac:dyDescent="0.2">
      <c r="B2928" s="314"/>
      <c r="C2928" s="317"/>
      <c r="D2928" s="317"/>
      <c r="E2928" s="317"/>
      <c r="F2928" s="317"/>
      <c r="G2928" s="317"/>
      <c r="H2928" s="317"/>
      <c r="I2928" s="317"/>
      <c r="J2928" s="317"/>
      <c r="K2928" s="317"/>
      <c r="L2928" s="317"/>
      <c r="M2928" s="317"/>
      <c r="N2928" s="317"/>
      <c r="O2928" s="317"/>
      <c r="P2928" s="317"/>
      <c r="Q2928" s="317"/>
      <c r="R2928" s="317"/>
      <c r="S2928" s="317"/>
      <c r="T2928" s="314"/>
    </row>
    <row r="2929" spans="2:24" ht="18.75" customHeight="1" x14ac:dyDescent="0.2">
      <c r="B2929" s="318"/>
      <c r="C2929" s="319" t="s">
        <v>124</v>
      </c>
      <c r="D2929" s="382"/>
      <c r="E2929" s="383"/>
      <c r="F2929" s="383"/>
      <c r="G2929" s="383"/>
      <c r="H2929" s="383"/>
      <c r="I2929" s="384"/>
      <c r="J2929" s="317"/>
      <c r="K2929" s="317"/>
      <c r="L2929" s="320"/>
      <c r="M2929" s="317"/>
      <c r="N2929" s="317"/>
      <c r="O2929" s="317"/>
      <c r="P2929" s="321"/>
      <c r="Q2929" s="317"/>
      <c r="R2929" s="321"/>
      <c r="S2929" s="321"/>
      <c r="T2929" s="314"/>
    </row>
    <row r="2930" spans="2:24" ht="18.75" customHeight="1" x14ac:dyDescent="0.2">
      <c r="B2930" s="318"/>
      <c r="C2930" s="322" t="s">
        <v>125</v>
      </c>
      <c r="D2930" s="382"/>
      <c r="E2930" s="383"/>
      <c r="F2930" s="383"/>
      <c r="G2930" s="383"/>
      <c r="H2930" s="383"/>
      <c r="I2930" s="384"/>
      <c r="J2930" s="317"/>
      <c r="K2930" s="320"/>
      <c r="L2930" s="317"/>
      <c r="M2930" s="317"/>
      <c r="N2930" s="317"/>
      <c r="O2930" s="317"/>
      <c r="P2930" s="321"/>
      <c r="Q2930" s="317"/>
      <c r="R2930" s="321"/>
      <c r="S2930" s="321"/>
      <c r="T2930" s="314"/>
    </row>
    <row r="2931" spans="2:24" ht="18.75" customHeight="1" x14ac:dyDescent="0.2">
      <c r="B2931" s="318"/>
      <c r="C2931" s="322" t="s">
        <v>7</v>
      </c>
      <c r="D2931" s="382"/>
      <c r="E2931" s="383"/>
      <c r="F2931" s="383"/>
      <c r="G2931" s="383"/>
      <c r="H2931" s="383"/>
      <c r="I2931" s="384"/>
      <c r="J2931" s="317"/>
      <c r="K2931" s="317"/>
      <c r="L2931" s="320"/>
      <c r="M2931" s="317"/>
      <c r="N2931" s="317"/>
      <c r="O2931" s="317"/>
      <c r="P2931" s="321"/>
      <c r="Q2931" s="317"/>
      <c r="R2931" s="323" t="s">
        <v>126</v>
      </c>
      <c r="S2931" s="324"/>
      <c r="T2931" s="314"/>
    </row>
    <row r="2932" spans="2:24" ht="18.75" customHeight="1" x14ac:dyDescent="0.2">
      <c r="B2932" s="318"/>
      <c r="C2932" s="322" t="s">
        <v>127</v>
      </c>
      <c r="D2932" s="382"/>
      <c r="E2932" s="383"/>
      <c r="F2932" s="383"/>
      <c r="G2932" s="383"/>
      <c r="H2932" s="383"/>
      <c r="I2932" s="384"/>
      <c r="J2932" s="317"/>
      <c r="K2932" s="317"/>
      <c r="L2932" s="320"/>
      <c r="M2932" s="317"/>
      <c r="N2932" s="317"/>
      <c r="O2932" s="317"/>
      <c r="P2932" s="321"/>
      <c r="Q2932" s="317"/>
      <c r="R2932" s="325" t="s">
        <v>130</v>
      </c>
      <c r="S2932" s="63"/>
      <c r="T2932" s="314"/>
    </row>
    <row r="2933" spans="2:24" ht="18.75" customHeight="1" x14ac:dyDescent="0.2">
      <c r="B2933" s="318"/>
      <c r="C2933" s="322" t="s">
        <v>131</v>
      </c>
      <c r="D2933" s="382"/>
      <c r="E2933" s="383"/>
      <c r="F2933" s="383"/>
      <c r="G2933" s="383"/>
      <c r="H2933" s="383"/>
      <c r="I2933" s="384"/>
      <c r="J2933" s="317"/>
      <c r="K2933" s="317"/>
      <c r="L2933" s="320"/>
      <c r="M2933" s="317"/>
      <c r="N2933" s="317"/>
      <c r="O2933" s="317"/>
      <c r="P2933" s="321"/>
      <c r="Q2933" s="317"/>
      <c r="R2933" s="325" t="s">
        <v>132</v>
      </c>
      <c r="S2933" s="63"/>
      <c r="T2933" s="314"/>
    </row>
    <row r="2934" spans="2:24" ht="18.75" customHeight="1" x14ac:dyDescent="0.2">
      <c r="B2934" s="318"/>
      <c r="C2934" s="322" t="s">
        <v>122</v>
      </c>
      <c r="D2934" s="385"/>
      <c r="E2934" s="386"/>
      <c r="F2934" s="386"/>
      <c r="G2934" s="386"/>
      <c r="H2934" s="386"/>
      <c r="I2934" s="387"/>
      <c r="J2934" s="317"/>
      <c r="K2934" s="320"/>
      <c r="L2934" s="317"/>
      <c r="M2934" s="317"/>
      <c r="N2934" s="317"/>
      <c r="O2934" s="317"/>
      <c r="P2934" s="321"/>
      <c r="Q2934" s="317"/>
      <c r="R2934" s="326" t="s">
        <v>133</v>
      </c>
      <c r="S2934" s="63"/>
      <c r="T2934" s="314"/>
    </row>
    <row r="2935" spans="2:24" ht="18.75" customHeight="1" x14ac:dyDescent="0.2">
      <c r="B2935" s="327"/>
      <c r="C2935" s="322" t="s">
        <v>134</v>
      </c>
      <c r="D2935" s="379"/>
      <c r="E2935" s="380"/>
      <c r="F2935" s="380"/>
      <c r="G2935" s="380"/>
      <c r="H2935" s="380"/>
      <c r="I2935" s="381"/>
      <c r="J2935" s="317"/>
      <c r="K2935" s="320"/>
      <c r="L2935" s="317"/>
      <c r="M2935" s="317"/>
      <c r="N2935" s="317"/>
      <c r="O2935" s="317"/>
      <c r="P2935" s="321"/>
      <c r="Q2935" s="317"/>
      <c r="R2935" s="321"/>
      <c r="S2935" s="321"/>
      <c r="T2935" s="314"/>
    </row>
    <row r="2936" spans="2:24" ht="12" customHeight="1" x14ac:dyDescent="0.2">
      <c r="B2936" s="318"/>
      <c r="C2936" s="317"/>
      <c r="D2936" s="317"/>
      <c r="E2936" s="317"/>
      <c r="F2936" s="317"/>
      <c r="G2936" s="317"/>
      <c r="H2936" s="317"/>
      <c r="I2936" s="317"/>
      <c r="J2936" s="317"/>
      <c r="K2936" s="317"/>
      <c r="L2936" s="317"/>
      <c r="M2936" s="317"/>
      <c r="N2936" s="317"/>
      <c r="O2936" s="317"/>
      <c r="P2936" s="317"/>
      <c r="Q2936" s="317"/>
      <c r="R2936" s="317"/>
      <c r="S2936" s="317"/>
      <c r="T2936" s="314"/>
    </row>
    <row r="2937" spans="2:24" s="334" customFormat="1" ht="18.75" customHeight="1" x14ac:dyDescent="0.2">
      <c r="B2937" s="328"/>
      <c r="C2937" s="322" t="s">
        <v>128</v>
      </c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70"/>
      <c r="P2937" s="329" t="s">
        <v>129</v>
      </c>
      <c r="Q2937" s="330"/>
      <c r="R2937" s="331" t="s">
        <v>135</v>
      </c>
      <c r="S2937" s="332"/>
      <c r="T2937" s="333"/>
      <c r="V2937" s="315"/>
      <c r="W2937" s="315"/>
      <c r="X2937" s="315"/>
    </row>
    <row r="2938" spans="2:24" ht="6" customHeight="1" x14ac:dyDescent="0.2">
      <c r="B2938" s="318"/>
      <c r="C2938" s="317"/>
      <c r="D2938" s="317"/>
      <c r="E2938" s="317"/>
      <c r="F2938" s="317"/>
      <c r="G2938" s="317"/>
      <c r="H2938" s="317"/>
      <c r="I2938" s="317"/>
      <c r="J2938" s="317"/>
      <c r="K2938" s="317"/>
      <c r="L2938" s="317"/>
      <c r="M2938" s="317"/>
      <c r="N2938" s="317"/>
      <c r="O2938" s="317"/>
      <c r="P2938" s="317"/>
      <c r="Q2938" s="317"/>
      <c r="R2938" s="317"/>
      <c r="S2938" s="317"/>
      <c r="T2938" s="314"/>
    </row>
    <row r="2939" spans="2:24" ht="18.75" customHeight="1" x14ac:dyDescent="0.2">
      <c r="B2939" s="318"/>
      <c r="C2939" s="335" t="s">
        <v>136</v>
      </c>
      <c r="D2939" s="65"/>
      <c r="E2939" s="65"/>
      <c r="F2939" s="65"/>
      <c r="G2939" s="65"/>
      <c r="H2939" s="65"/>
      <c r="I2939" s="65"/>
      <c r="J2939" s="65"/>
      <c r="K2939" s="65"/>
      <c r="L2939" s="65"/>
      <c r="M2939" s="65"/>
      <c r="N2939" s="65"/>
      <c r="O2939" s="71"/>
      <c r="P2939" s="336">
        <f>SUM(D2939:O2939)</f>
        <v>0</v>
      </c>
      <c r="Q2939" s="317"/>
      <c r="R2939" s="388"/>
      <c r="S2939" s="389"/>
      <c r="T2939" s="314"/>
    </row>
    <row r="2940" spans="2:24" ht="18.75" customHeight="1" x14ac:dyDescent="0.2">
      <c r="B2940" s="318"/>
      <c r="C2940" s="335" t="s">
        <v>137</v>
      </c>
      <c r="D2940" s="110"/>
      <c r="E2940" s="110"/>
      <c r="F2940" s="110"/>
      <c r="G2940" s="110"/>
      <c r="H2940" s="110"/>
      <c r="I2940" s="110"/>
      <c r="J2940" s="110"/>
      <c r="K2940" s="110"/>
      <c r="L2940" s="110"/>
      <c r="M2940" s="110"/>
      <c r="N2940" s="110"/>
      <c r="O2940" s="111"/>
      <c r="P2940" s="336">
        <f>SUM(D2940:O2940)</f>
        <v>0</v>
      </c>
      <c r="Q2940" s="317"/>
      <c r="R2940" s="388"/>
      <c r="S2940" s="389"/>
      <c r="T2940" s="314"/>
    </row>
    <row r="2941" spans="2:24" ht="18.75" customHeight="1" x14ac:dyDescent="0.2">
      <c r="B2941" s="318"/>
      <c r="C2941" s="131" t="s">
        <v>138</v>
      </c>
      <c r="D2941" s="65"/>
      <c r="E2941" s="65"/>
      <c r="F2941" s="65"/>
      <c r="G2941" s="65"/>
      <c r="H2941" s="65"/>
      <c r="I2941" s="65"/>
      <c r="J2941" s="65"/>
      <c r="K2941" s="65"/>
      <c r="L2941" s="65"/>
      <c r="M2941" s="65"/>
      <c r="N2941" s="65"/>
      <c r="O2941" s="71"/>
      <c r="P2941" s="336">
        <f>SUM(D2941:O2941)</f>
        <v>0</v>
      </c>
      <c r="Q2941" s="317"/>
      <c r="R2941" s="388"/>
      <c r="S2941" s="389"/>
      <c r="T2941" s="314"/>
    </row>
    <row r="2942" spans="2:24" ht="18.75" customHeight="1" x14ac:dyDescent="0.2">
      <c r="B2942" s="318"/>
      <c r="C2942" s="92" t="s">
        <v>139</v>
      </c>
      <c r="D2942" s="65"/>
      <c r="E2942" s="65"/>
      <c r="F2942" s="65"/>
      <c r="G2942" s="65"/>
      <c r="H2942" s="65"/>
      <c r="I2942" s="65"/>
      <c r="J2942" s="65"/>
      <c r="K2942" s="65"/>
      <c r="L2942" s="65"/>
      <c r="M2942" s="65"/>
      <c r="N2942" s="65"/>
      <c r="O2942" s="71"/>
      <c r="P2942" s="336">
        <f>SUM(D2942:O2942)</f>
        <v>0</v>
      </c>
      <c r="Q2942" s="317"/>
      <c r="R2942" s="388"/>
      <c r="S2942" s="389"/>
      <c r="T2942" s="314"/>
    </row>
    <row r="2943" spans="2:24" ht="18.75" customHeight="1" x14ac:dyDescent="0.2">
      <c r="B2943" s="318"/>
      <c r="C2943" s="92" t="s">
        <v>140</v>
      </c>
      <c r="D2943" s="65"/>
      <c r="E2943" s="65"/>
      <c r="F2943" s="65"/>
      <c r="G2943" s="65"/>
      <c r="H2943" s="65"/>
      <c r="I2943" s="65"/>
      <c r="J2943" s="65"/>
      <c r="K2943" s="65"/>
      <c r="L2943" s="65"/>
      <c r="M2943" s="65"/>
      <c r="N2943" s="65"/>
      <c r="O2943" s="71"/>
      <c r="P2943" s="336">
        <f>SUM(D2943:O2943)</f>
        <v>0</v>
      </c>
      <c r="Q2943" s="317"/>
      <c r="R2943" s="388"/>
      <c r="S2943" s="389"/>
      <c r="T2943" s="314"/>
    </row>
    <row r="2944" spans="2:24" ht="18.75" customHeight="1" x14ac:dyDescent="0.2">
      <c r="B2944" s="318"/>
      <c r="C2944" s="92" t="s">
        <v>141</v>
      </c>
      <c r="D2944" s="65"/>
      <c r="E2944" s="65"/>
      <c r="F2944" s="65"/>
      <c r="G2944" s="65"/>
      <c r="H2944" s="65"/>
      <c r="I2944" s="65"/>
      <c r="J2944" s="65"/>
      <c r="K2944" s="65"/>
      <c r="L2944" s="65"/>
      <c r="M2944" s="65"/>
      <c r="N2944" s="65"/>
      <c r="O2944" s="71"/>
      <c r="P2944" s="336">
        <f>SUM(D2944:O2944)</f>
        <v>0</v>
      </c>
      <c r="Q2944" s="317"/>
      <c r="R2944" s="388"/>
      <c r="S2944" s="389"/>
      <c r="T2944" s="314"/>
    </row>
    <row r="2945" spans="2:20" ht="18.75" customHeight="1" x14ac:dyDescent="0.2">
      <c r="B2945" s="318"/>
      <c r="C2945" s="92" t="s">
        <v>142</v>
      </c>
      <c r="D2945" s="65"/>
      <c r="E2945" s="65"/>
      <c r="F2945" s="65"/>
      <c r="G2945" s="65"/>
      <c r="H2945" s="65"/>
      <c r="I2945" s="65"/>
      <c r="J2945" s="65"/>
      <c r="K2945" s="65"/>
      <c r="L2945" s="65"/>
      <c r="M2945" s="65"/>
      <c r="N2945" s="65"/>
      <c r="O2945" s="71"/>
      <c r="P2945" s="336">
        <f>SUM(D2945:O2945)</f>
        <v>0</v>
      </c>
      <c r="Q2945" s="317"/>
      <c r="R2945" s="388"/>
      <c r="S2945" s="389"/>
      <c r="T2945" s="314"/>
    </row>
    <row r="2946" spans="2:20" ht="18.75" customHeight="1" x14ac:dyDescent="0.2">
      <c r="B2946" s="318"/>
      <c r="C2946" s="92" t="s">
        <v>143</v>
      </c>
      <c r="D2946" s="65"/>
      <c r="E2946" s="65"/>
      <c r="F2946" s="65"/>
      <c r="G2946" s="65"/>
      <c r="H2946" s="65"/>
      <c r="I2946" s="65"/>
      <c r="J2946" s="65"/>
      <c r="K2946" s="65"/>
      <c r="L2946" s="65"/>
      <c r="M2946" s="65"/>
      <c r="N2946" s="65"/>
      <c r="O2946" s="71"/>
      <c r="P2946" s="336">
        <f>SUM(D2946:O2946)</f>
        <v>0</v>
      </c>
      <c r="Q2946" s="317"/>
      <c r="R2946" s="388"/>
      <c r="S2946" s="389"/>
      <c r="T2946" s="314"/>
    </row>
    <row r="2947" spans="2:20" ht="18.75" customHeight="1" x14ac:dyDescent="0.2">
      <c r="B2947" s="318"/>
      <c r="C2947" s="92" t="s">
        <v>144</v>
      </c>
      <c r="D2947" s="65"/>
      <c r="E2947" s="65"/>
      <c r="F2947" s="65"/>
      <c r="G2947" s="65"/>
      <c r="H2947" s="65"/>
      <c r="I2947" s="65"/>
      <c r="J2947" s="65"/>
      <c r="K2947" s="65"/>
      <c r="L2947" s="65"/>
      <c r="M2947" s="65"/>
      <c r="N2947" s="65"/>
      <c r="O2947" s="71"/>
      <c r="P2947" s="336">
        <f>SUM(D2947:O2947)</f>
        <v>0</v>
      </c>
      <c r="Q2947" s="317"/>
      <c r="R2947" s="388"/>
      <c r="S2947" s="389"/>
      <c r="T2947" s="314"/>
    </row>
    <row r="2948" spans="2:20" ht="18.75" customHeight="1" x14ac:dyDescent="0.2">
      <c r="B2948" s="318"/>
      <c r="C2948" s="92" t="s">
        <v>145</v>
      </c>
      <c r="D2948" s="65"/>
      <c r="E2948" s="65"/>
      <c r="F2948" s="65"/>
      <c r="G2948" s="65"/>
      <c r="H2948" s="65"/>
      <c r="I2948" s="65"/>
      <c r="J2948" s="65"/>
      <c r="K2948" s="65"/>
      <c r="L2948" s="65"/>
      <c r="M2948" s="65"/>
      <c r="N2948" s="65"/>
      <c r="O2948" s="71"/>
      <c r="P2948" s="336">
        <f>SUM(D2948:O2948)</f>
        <v>0</v>
      </c>
      <c r="Q2948" s="317"/>
      <c r="R2948" s="388"/>
      <c r="S2948" s="389"/>
      <c r="T2948" s="314"/>
    </row>
    <row r="2949" spans="2:20" ht="18.75" customHeight="1" x14ac:dyDescent="0.2">
      <c r="B2949" s="318"/>
      <c r="C2949" s="322" t="s">
        <v>146</v>
      </c>
      <c r="D2949" s="337">
        <f t="shared" ref="D2949:O2949" si="234">SUBTOTAL(9,D2939:D2948)</f>
        <v>0</v>
      </c>
      <c r="E2949" s="337">
        <f t="shared" si="234"/>
        <v>0</v>
      </c>
      <c r="F2949" s="337">
        <f t="shared" si="234"/>
        <v>0</v>
      </c>
      <c r="G2949" s="337">
        <f t="shared" si="234"/>
        <v>0</v>
      </c>
      <c r="H2949" s="337">
        <f t="shared" si="234"/>
        <v>0</v>
      </c>
      <c r="I2949" s="337">
        <f t="shared" si="234"/>
        <v>0</v>
      </c>
      <c r="J2949" s="337">
        <f t="shared" si="234"/>
        <v>0</v>
      </c>
      <c r="K2949" s="337">
        <f t="shared" si="234"/>
        <v>0</v>
      </c>
      <c r="L2949" s="337">
        <f t="shared" si="234"/>
        <v>0</v>
      </c>
      <c r="M2949" s="337">
        <f t="shared" si="234"/>
        <v>0</v>
      </c>
      <c r="N2949" s="337">
        <f t="shared" si="234"/>
        <v>0</v>
      </c>
      <c r="O2949" s="338">
        <f t="shared" si="234"/>
        <v>0</v>
      </c>
      <c r="P2949" s="336">
        <f>SUM(D2949:O2949)</f>
        <v>0</v>
      </c>
      <c r="Q2949" s="317"/>
      <c r="R2949" s="388"/>
      <c r="S2949" s="389"/>
      <c r="T2949" s="314"/>
    </row>
    <row r="2950" spans="2:20" ht="18.75" customHeight="1" x14ac:dyDescent="0.2">
      <c r="B2950" s="318"/>
      <c r="C2950" s="339" t="s">
        <v>147</v>
      </c>
      <c r="D2950" s="66"/>
      <c r="E2950" s="66"/>
      <c r="F2950" s="66"/>
      <c r="G2950" s="66"/>
      <c r="H2950" s="66"/>
      <c r="I2950" s="66"/>
      <c r="J2950" s="66"/>
      <c r="K2950" s="66"/>
      <c r="L2950" s="66"/>
      <c r="M2950" s="66"/>
      <c r="N2950" s="66"/>
      <c r="O2950" s="72"/>
      <c r="P2950" s="336">
        <f>SUM(D2950:O2950)</f>
        <v>0</v>
      </c>
      <c r="Q2950" s="317"/>
      <c r="R2950" s="388"/>
      <c r="S2950" s="389"/>
      <c r="T2950" s="314"/>
    </row>
    <row r="2951" spans="2:20" ht="18.75" customHeight="1" x14ac:dyDescent="0.2">
      <c r="B2951" s="318"/>
      <c r="C2951" s="339" t="s">
        <v>148</v>
      </c>
      <c r="D2951" s="66"/>
      <c r="E2951" s="66"/>
      <c r="F2951" s="66"/>
      <c r="G2951" s="66"/>
      <c r="H2951" s="66"/>
      <c r="I2951" s="66"/>
      <c r="J2951" s="66"/>
      <c r="K2951" s="66"/>
      <c r="L2951" s="66"/>
      <c r="M2951" s="66"/>
      <c r="N2951" s="66"/>
      <c r="O2951" s="72"/>
      <c r="P2951" s="336">
        <f>SUM(D2951:O2951)</f>
        <v>0</v>
      </c>
      <c r="Q2951" s="317"/>
      <c r="R2951" s="388"/>
      <c r="S2951" s="389"/>
      <c r="T2951" s="314"/>
    </row>
    <row r="2952" spans="2:20" ht="18.75" customHeight="1" x14ac:dyDescent="0.2">
      <c r="B2952" s="318"/>
      <c r="C2952" s="322" t="s">
        <v>149</v>
      </c>
      <c r="D2952" s="337">
        <f t="shared" ref="D2952:O2952" si="235">SUBTOTAL(9,D2950:D2951)</f>
        <v>0</v>
      </c>
      <c r="E2952" s="337">
        <f t="shared" si="235"/>
        <v>0</v>
      </c>
      <c r="F2952" s="337">
        <f t="shared" si="235"/>
        <v>0</v>
      </c>
      <c r="G2952" s="337">
        <f t="shared" si="235"/>
        <v>0</v>
      </c>
      <c r="H2952" s="337">
        <f t="shared" si="235"/>
        <v>0</v>
      </c>
      <c r="I2952" s="337">
        <f t="shared" si="235"/>
        <v>0</v>
      </c>
      <c r="J2952" s="337">
        <f t="shared" si="235"/>
        <v>0</v>
      </c>
      <c r="K2952" s="337">
        <f t="shared" si="235"/>
        <v>0</v>
      </c>
      <c r="L2952" s="337">
        <f t="shared" si="235"/>
        <v>0</v>
      </c>
      <c r="M2952" s="337">
        <f t="shared" si="235"/>
        <v>0</v>
      </c>
      <c r="N2952" s="337">
        <f t="shared" si="235"/>
        <v>0</v>
      </c>
      <c r="O2952" s="338">
        <f t="shared" si="235"/>
        <v>0</v>
      </c>
      <c r="P2952" s="336">
        <f>SUM(D2952:O2952)</f>
        <v>0</v>
      </c>
      <c r="Q2952" s="317"/>
      <c r="R2952" s="388"/>
      <c r="S2952" s="389"/>
      <c r="T2952" s="314"/>
    </row>
    <row r="2953" spans="2:20" ht="18.75" customHeight="1" x14ac:dyDescent="0.2">
      <c r="B2953" s="318"/>
      <c r="C2953" s="339" t="s">
        <v>150</v>
      </c>
      <c r="D2953" s="66"/>
      <c r="E2953" s="66"/>
      <c r="F2953" s="66"/>
      <c r="G2953" s="66"/>
      <c r="H2953" s="66"/>
      <c r="I2953" s="66"/>
      <c r="J2953" s="66"/>
      <c r="K2953" s="66"/>
      <c r="L2953" s="66"/>
      <c r="M2953" s="66"/>
      <c r="N2953" s="66"/>
      <c r="O2953" s="72"/>
      <c r="P2953" s="336">
        <f>SUM(D2953:O2953)</f>
        <v>0</v>
      </c>
      <c r="Q2953" s="317"/>
      <c r="R2953" s="388"/>
      <c r="S2953" s="389"/>
      <c r="T2953" s="314"/>
    </row>
    <row r="2954" spans="2:20" ht="18.75" customHeight="1" x14ac:dyDescent="0.2">
      <c r="B2954" s="318"/>
      <c r="C2954" s="339" t="s">
        <v>151</v>
      </c>
      <c r="D2954" s="66"/>
      <c r="E2954" s="66"/>
      <c r="F2954" s="66"/>
      <c r="G2954" s="66"/>
      <c r="H2954" s="66"/>
      <c r="I2954" s="66"/>
      <c r="J2954" s="66"/>
      <c r="K2954" s="66"/>
      <c r="L2954" s="66"/>
      <c r="M2954" s="66"/>
      <c r="N2954" s="66"/>
      <c r="O2954" s="72"/>
      <c r="P2954" s="336">
        <f>SUM(D2954:O2954)</f>
        <v>0</v>
      </c>
      <c r="Q2954" s="317"/>
      <c r="R2954" s="388"/>
      <c r="S2954" s="389"/>
      <c r="T2954" s="314"/>
    </row>
    <row r="2955" spans="2:20" ht="18.75" customHeight="1" x14ac:dyDescent="0.2">
      <c r="B2955" s="318"/>
      <c r="C2955" s="339" t="s">
        <v>152</v>
      </c>
      <c r="D2955" s="66"/>
      <c r="E2955" s="66"/>
      <c r="F2955" s="66"/>
      <c r="G2955" s="66"/>
      <c r="H2955" s="66"/>
      <c r="I2955" s="66"/>
      <c r="J2955" s="66"/>
      <c r="K2955" s="66"/>
      <c r="L2955" s="66"/>
      <c r="M2955" s="66"/>
      <c r="N2955" s="66"/>
      <c r="O2955" s="72"/>
      <c r="P2955" s="336">
        <f>SUM(D2955:O2955)</f>
        <v>0</v>
      </c>
      <c r="Q2955" s="317"/>
      <c r="R2955" s="388"/>
      <c r="S2955" s="389"/>
      <c r="T2955" s="314"/>
    </row>
    <row r="2956" spans="2:20" ht="18.75" customHeight="1" x14ac:dyDescent="0.2">
      <c r="B2956" s="318"/>
      <c r="C2956" s="339" t="s">
        <v>153</v>
      </c>
      <c r="D2956" s="66"/>
      <c r="E2956" s="66"/>
      <c r="F2956" s="66"/>
      <c r="G2956" s="66"/>
      <c r="H2956" s="66"/>
      <c r="I2956" s="66"/>
      <c r="J2956" s="66"/>
      <c r="K2956" s="66"/>
      <c r="L2956" s="66"/>
      <c r="M2956" s="66"/>
      <c r="N2956" s="66"/>
      <c r="O2956" s="72"/>
      <c r="P2956" s="336">
        <f>SUM(D2956:O2956)</f>
        <v>0</v>
      </c>
      <c r="Q2956" s="317"/>
      <c r="R2956" s="388"/>
      <c r="S2956" s="389"/>
      <c r="T2956" s="314"/>
    </row>
    <row r="2957" spans="2:20" ht="18.75" customHeight="1" x14ac:dyDescent="0.2">
      <c r="B2957" s="318"/>
      <c r="C2957" s="335" t="s">
        <v>154</v>
      </c>
      <c r="D2957" s="65"/>
      <c r="E2957" s="65"/>
      <c r="F2957" s="65"/>
      <c r="G2957" s="65"/>
      <c r="H2957" s="65"/>
      <c r="I2957" s="65"/>
      <c r="J2957" s="65"/>
      <c r="K2957" s="65"/>
      <c r="L2957" s="65"/>
      <c r="M2957" s="65"/>
      <c r="N2957" s="65"/>
      <c r="O2957" s="71"/>
      <c r="P2957" s="336">
        <f>SUM(D2957:O2957)</f>
        <v>0</v>
      </c>
      <c r="Q2957" s="317"/>
      <c r="R2957" s="388"/>
      <c r="S2957" s="389"/>
      <c r="T2957" s="314"/>
    </row>
    <row r="2958" spans="2:20" ht="18.75" customHeight="1" x14ac:dyDescent="0.2">
      <c r="B2958" s="318"/>
      <c r="C2958" s="97" t="s">
        <v>155</v>
      </c>
      <c r="D2958" s="65"/>
      <c r="E2958" s="65"/>
      <c r="F2958" s="65"/>
      <c r="G2958" s="65"/>
      <c r="H2958" s="65"/>
      <c r="I2958" s="65"/>
      <c r="J2958" s="65"/>
      <c r="K2958" s="65"/>
      <c r="L2958" s="65"/>
      <c r="M2958" s="65"/>
      <c r="N2958" s="65"/>
      <c r="O2958" s="71"/>
      <c r="P2958" s="336">
        <f>SUM(D2958:O2958)</f>
        <v>0</v>
      </c>
      <c r="Q2958" s="317"/>
      <c r="R2958" s="388"/>
      <c r="S2958" s="389"/>
      <c r="T2958" s="314"/>
    </row>
    <row r="2959" spans="2:20" ht="18.75" customHeight="1" x14ac:dyDescent="0.2">
      <c r="B2959" s="318"/>
      <c r="C2959" s="98" t="s">
        <v>156</v>
      </c>
      <c r="D2959" s="68"/>
      <c r="E2959" s="68"/>
      <c r="F2959" s="68"/>
      <c r="G2959" s="68"/>
      <c r="H2959" s="68"/>
      <c r="I2959" s="68"/>
      <c r="J2959" s="68"/>
      <c r="K2959" s="68"/>
      <c r="L2959" s="68"/>
      <c r="M2959" s="68"/>
      <c r="N2959" s="68"/>
      <c r="O2959" s="73"/>
      <c r="P2959" s="340">
        <f>SUM(D2959:O2959)</f>
        <v>0</v>
      </c>
      <c r="Q2959" s="317"/>
      <c r="R2959" s="388"/>
      <c r="S2959" s="389"/>
      <c r="T2959" s="314"/>
    </row>
    <row r="2960" spans="2:20" ht="18.75" customHeight="1" x14ac:dyDescent="0.2">
      <c r="B2960" s="318"/>
      <c r="C2960" s="341" t="s">
        <v>157</v>
      </c>
      <c r="D2960" s="342">
        <f t="shared" ref="D2960:O2960" si="236">SUBTOTAL(9,D2939:D2959)</f>
        <v>0</v>
      </c>
      <c r="E2960" s="342">
        <f t="shared" si="236"/>
        <v>0</v>
      </c>
      <c r="F2960" s="342">
        <f t="shared" si="236"/>
        <v>0</v>
      </c>
      <c r="G2960" s="342">
        <f t="shared" si="236"/>
        <v>0</v>
      </c>
      <c r="H2960" s="342">
        <f t="shared" si="236"/>
        <v>0</v>
      </c>
      <c r="I2960" s="342">
        <f t="shared" si="236"/>
        <v>0</v>
      </c>
      <c r="J2960" s="342">
        <f t="shared" si="236"/>
        <v>0</v>
      </c>
      <c r="K2960" s="342">
        <f t="shared" si="236"/>
        <v>0</v>
      </c>
      <c r="L2960" s="342">
        <f t="shared" si="236"/>
        <v>0</v>
      </c>
      <c r="M2960" s="342">
        <f t="shared" si="236"/>
        <v>0</v>
      </c>
      <c r="N2960" s="342">
        <f t="shared" si="236"/>
        <v>0</v>
      </c>
      <c r="O2960" s="343">
        <f t="shared" si="236"/>
        <v>0</v>
      </c>
      <c r="P2960" s="344">
        <f>SUM(D2960:O2960)</f>
        <v>0</v>
      </c>
      <c r="Q2960" s="317"/>
      <c r="R2960" s="150"/>
      <c r="S2960" s="151"/>
      <c r="T2960" s="314"/>
    </row>
    <row r="2961" spans="2:24" ht="6" customHeight="1" x14ac:dyDescent="0.2">
      <c r="B2961" s="318"/>
      <c r="C2961" s="317"/>
      <c r="D2961" s="317"/>
      <c r="E2961" s="317"/>
      <c r="F2961" s="317"/>
      <c r="G2961" s="317"/>
      <c r="H2961" s="317"/>
      <c r="I2961" s="317"/>
      <c r="J2961" s="317"/>
      <c r="K2961" s="317"/>
      <c r="L2961" s="317"/>
      <c r="M2961" s="317"/>
      <c r="N2961" s="317"/>
      <c r="O2961" s="317"/>
      <c r="P2961" s="317"/>
      <c r="Q2961" s="317"/>
      <c r="R2961" s="345"/>
      <c r="S2961" s="345"/>
      <c r="T2961" s="314"/>
    </row>
    <row r="2962" spans="2:24" ht="18.75" customHeight="1" x14ac:dyDescent="0.2">
      <c r="B2962" s="346"/>
      <c r="C2962" s="335" t="s">
        <v>158</v>
      </c>
      <c r="D2962" s="67"/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74"/>
      <c r="P2962" s="347">
        <f>SUM(D2962:O2962)</f>
        <v>0</v>
      </c>
      <c r="Q2962" s="317"/>
      <c r="R2962" s="388"/>
      <c r="S2962" s="389"/>
      <c r="T2962" s="314"/>
    </row>
    <row r="2963" spans="2:24" ht="18.75" customHeight="1" x14ac:dyDescent="0.2">
      <c r="B2963" s="346"/>
      <c r="C2963" s="335" t="s">
        <v>159</v>
      </c>
      <c r="D2963" s="67"/>
      <c r="E2963" s="67"/>
      <c r="F2963" s="67"/>
      <c r="G2963" s="67"/>
      <c r="H2963" s="67"/>
      <c r="I2963" s="67"/>
      <c r="J2963" s="67"/>
      <c r="K2963" s="67"/>
      <c r="L2963" s="67"/>
      <c r="M2963" s="67"/>
      <c r="N2963" s="69"/>
      <c r="O2963" s="75"/>
      <c r="P2963" s="348">
        <f>SUM(D2963:O2963)</f>
        <v>0</v>
      </c>
      <c r="Q2963" s="317"/>
      <c r="R2963" s="388"/>
      <c r="S2963" s="389"/>
      <c r="T2963" s="314"/>
    </row>
    <row r="2964" spans="2:24" s="334" customFormat="1" ht="18.75" customHeight="1" x14ac:dyDescent="0.2">
      <c r="B2964" s="328"/>
      <c r="C2964" s="317"/>
      <c r="D2964" s="317"/>
      <c r="E2964" s="317"/>
      <c r="F2964" s="317"/>
      <c r="G2964" s="317"/>
      <c r="H2964" s="317"/>
      <c r="I2964" s="317"/>
      <c r="J2964" s="317"/>
      <c r="K2964" s="317"/>
      <c r="L2964" s="317"/>
      <c r="M2964" s="317"/>
      <c r="N2964" s="349" t="s">
        <v>160</v>
      </c>
      <c r="O2964" s="349"/>
      <c r="P2964" s="350">
        <f>ROUND(IF(P2962*P2963=0,0,P2960/P2962*P2963),2)</f>
        <v>0</v>
      </c>
      <c r="Q2964" s="330"/>
      <c r="R2964" s="388"/>
      <c r="S2964" s="389"/>
      <c r="T2964" s="333"/>
    </row>
    <row r="2965" spans="2:24" ht="30" customHeight="1" x14ac:dyDescent="0.2">
      <c r="B2965" s="314"/>
      <c r="C2965" s="317"/>
      <c r="D2965" s="317"/>
      <c r="E2965" s="317"/>
      <c r="F2965" s="317"/>
      <c r="G2965" s="317"/>
      <c r="H2965" s="317"/>
      <c r="I2965" s="317"/>
      <c r="J2965" s="317"/>
      <c r="K2965" s="317"/>
      <c r="L2965" s="317"/>
      <c r="M2965" s="317"/>
      <c r="N2965" s="317"/>
      <c r="O2965" s="317"/>
      <c r="P2965" s="317"/>
      <c r="Q2965" s="317"/>
      <c r="R2965" s="317"/>
      <c r="S2965" s="317"/>
      <c r="T2965" s="314"/>
    </row>
    <row r="2966" spans="2:24" ht="18.75" customHeight="1" x14ac:dyDescent="0.2">
      <c r="B2966" s="318"/>
      <c r="C2966" s="319" t="s">
        <v>124</v>
      </c>
      <c r="D2966" s="382"/>
      <c r="E2966" s="383"/>
      <c r="F2966" s="383"/>
      <c r="G2966" s="383"/>
      <c r="H2966" s="383"/>
      <c r="I2966" s="384"/>
      <c r="J2966" s="317"/>
      <c r="K2966" s="317"/>
      <c r="L2966" s="320"/>
      <c r="M2966" s="317"/>
      <c r="N2966" s="317"/>
      <c r="O2966" s="317"/>
      <c r="P2966" s="321"/>
      <c r="Q2966" s="317"/>
      <c r="R2966" s="321"/>
      <c r="S2966" s="321"/>
      <c r="T2966" s="314"/>
    </row>
    <row r="2967" spans="2:24" ht="18.75" customHeight="1" x14ac:dyDescent="0.2">
      <c r="B2967" s="318"/>
      <c r="C2967" s="322" t="s">
        <v>125</v>
      </c>
      <c r="D2967" s="382"/>
      <c r="E2967" s="383"/>
      <c r="F2967" s="383"/>
      <c r="G2967" s="383"/>
      <c r="H2967" s="383"/>
      <c r="I2967" s="384"/>
      <c r="J2967" s="317"/>
      <c r="K2967" s="320"/>
      <c r="L2967" s="317"/>
      <c r="M2967" s="317"/>
      <c r="N2967" s="317"/>
      <c r="O2967" s="317"/>
      <c r="P2967" s="321"/>
      <c r="Q2967" s="317"/>
      <c r="R2967" s="321"/>
      <c r="S2967" s="321"/>
      <c r="T2967" s="314"/>
    </row>
    <row r="2968" spans="2:24" ht="18.75" customHeight="1" x14ac:dyDescent="0.2">
      <c r="B2968" s="318"/>
      <c r="C2968" s="322" t="s">
        <v>7</v>
      </c>
      <c r="D2968" s="382"/>
      <c r="E2968" s="383"/>
      <c r="F2968" s="383"/>
      <c r="G2968" s="383"/>
      <c r="H2968" s="383"/>
      <c r="I2968" s="384"/>
      <c r="J2968" s="317"/>
      <c r="K2968" s="317"/>
      <c r="L2968" s="320"/>
      <c r="M2968" s="317"/>
      <c r="N2968" s="317"/>
      <c r="O2968" s="317"/>
      <c r="P2968" s="321"/>
      <c r="Q2968" s="317"/>
      <c r="R2968" s="323" t="s">
        <v>126</v>
      </c>
      <c r="S2968" s="324"/>
      <c r="T2968" s="314"/>
    </row>
    <row r="2969" spans="2:24" ht="18.75" customHeight="1" x14ac:dyDescent="0.2">
      <c r="B2969" s="318"/>
      <c r="C2969" s="322" t="s">
        <v>127</v>
      </c>
      <c r="D2969" s="382"/>
      <c r="E2969" s="383"/>
      <c r="F2969" s="383"/>
      <c r="G2969" s="383"/>
      <c r="H2969" s="383"/>
      <c r="I2969" s="384"/>
      <c r="J2969" s="317"/>
      <c r="K2969" s="317"/>
      <c r="L2969" s="320"/>
      <c r="M2969" s="317"/>
      <c r="N2969" s="317"/>
      <c r="O2969" s="317"/>
      <c r="P2969" s="321"/>
      <c r="Q2969" s="317"/>
      <c r="R2969" s="325" t="s">
        <v>130</v>
      </c>
      <c r="S2969" s="63"/>
      <c r="T2969" s="314"/>
    </row>
    <row r="2970" spans="2:24" ht="18.75" customHeight="1" x14ac:dyDescent="0.2">
      <c r="B2970" s="318"/>
      <c r="C2970" s="322" t="s">
        <v>131</v>
      </c>
      <c r="D2970" s="382"/>
      <c r="E2970" s="383"/>
      <c r="F2970" s="383"/>
      <c r="G2970" s="383"/>
      <c r="H2970" s="383"/>
      <c r="I2970" s="384"/>
      <c r="J2970" s="317"/>
      <c r="K2970" s="317"/>
      <c r="L2970" s="320"/>
      <c r="M2970" s="317"/>
      <c r="N2970" s="317"/>
      <c r="O2970" s="317"/>
      <c r="P2970" s="321"/>
      <c r="Q2970" s="317"/>
      <c r="R2970" s="325" t="s">
        <v>132</v>
      </c>
      <c r="S2970" s="63"/>
      <c r="T2970" s="314"/>
    </row>
    <row r="2971" spans="2:24" ht="18.75" customHeight="1" x14ac:dyDescent="0.2">
      <c r="B2971" s="318"/>
      <c r="C2971" s="322" t="s">
        <v>122</v>
      </c>
      <c r="D2971" s="385"/>
      <c r="E2971" s="386"/>
      <c r="F2971" s="386"/>
      <c r="G2971" s="386"/>
      <c r="H2971" s="386"/>
      <c r="I2971" s="387"/>
      <c r="J2971" s="317"/>
      <c r="K2971" s="320"/>
      <c r="L2971" s="317"/>
      <c r="M2971" s="317"/>
      <c r="N2971" s="317"/>
      <c r="O2971" s="317"/>
      <c r="P2971" s="321"/>
      <c r="Q2971" s="317"/>
      <c r="R2971" s="326" t="s">
        <v>133</v>
      </c>
      <c r="S2971" s="63"/>
      <c r="T2971" s="314"/>
    </row>
    <row r="2972" spans="2:24" ht="18.75" customHeight="1" x14ac:dyDescent="0.2">
      <c r="B2972" s="327"/>
      <c r="C2972" s="322" t="s">
        <v>134</v>
      </c>
      <c r="D2972" s="379"/>
      <c r="E2972" s="380"/>
      <c r="F2972" s="380"/>
      <c r="G2972" s="380"/>
      <c r="H2972" s="380"/>
      <c r="I2972" s="381"/>
      <c r="J2972" s="317"/>
      <c r="K2972" s="320"/>
      <c r="L2972" s="317"/>
      <c r="M2972" s="317"/>
      <c r="N2972" s="317"/>
      <c r="O2972" s="317"/>
      <c r="P2972" s="321"/>
      <c r="Q2972" s="317"/>
      <c r="R2972" s="321"/>
      <c r="S2972" s="321"/>
      <c r="T2972" s="314"/>
    </row>
    <row r="2973" spans="2:24" ht="12" customHeight="1" x14ac:dyDescent="0.2">
      <c r="B2973" s="318"/>
      <c r="C2973" s="317"/>
      <c r="D2973" s="317"/>
      <c r="E2973" s="317"/>
      <c r="F2973" s="317"/>
      <c r="G2973" s="317"/>
      <c r="H2973" s="317"/>
      <c r="I2973" s="317"/>
      <c r="J2973" s="317"/>
      <c r="K2973" s="317"/>
      <c r="L2973" s="317"/>
      <c r="M2973" s="317"/>
      <c r="N2973" s="317"/>
      <c r="O2973" s="317"/>
      <c r="P2973" s="317"/>
      <c r="Q2973" s="317"/>
      <c r="R2973" s="317"/>
      <c r="S2973" s="317"/>
      <c r="T2973" s="314"/>
    </row>
    <row r="2974" spans="2:24" s="334" customFormat="1" ht="18.75" customHeight="1" x14ac:dyDescent="0.2">
      <c r="B2974" s="328"/>
      <c r="C2974" s="322" t="s">
        <v>128</v>
      </c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70"/>
      <c r="P2974" s="329" t="s">
        <v>129</v>
      </c>
      <c r="Q2974" s="330"/>
      <c r="R2974" s="331" t="s">
        <v>135</v>
      </c>
      <c r="S2974" s="332"/>
      <c r="T2974" s="333"/>
      <c r="V2974" s="315"/>
      <c r="W2974" s="315"/>
      <c r="X2974" s="315"/>
    </row>
    <row r="2975" spans="2:24" ht="6" customHeight="1" x14ac:dyDescent="0.2">
      <c r="B2975" s="318"/>
      <c r="C2975" s="317"/>
      <c r="D2975" s="317"/>
      <c r="E2975" s="317"/>
      <c r="F2975" s="317"/>
      <c r="G2975" s="317"/>
      <c r="H2975" s="317"/>
      <c r="I2975" s="317"/>
      <c r="J2975" s="317"/>
      <c r="K2975" s="317"/>
      <c r="L2975" s="317"/>
      <c r="M2975" s="317"/>
      <c r="N2975" s="317"/>
      <c r="O2975" s="317"/>
      <c r="P2975" s="317"/>
      <c r="Q2975" s="317"/>
      <c r="R2975" s="317"/>
      <c r="S2975" s="317"/>
      <c r="T2975" s="314"/>
    </row>
    <row r="2976" spans="2:24" ht="18.75" customHeight="1" x14ac:dyDescent="0.2">
      <c r="B2976" s="318"/>
      <c r="C2976" s="335" t="s">
        <v>136</v>
      </c>
      <c r="D2976" s="65"/>
      <c r="E2976" s="65"/>
      <c r="F2976" s="65"/>
      <c r="G2976" s="65"/>
      <c r="H2976" s="65"/>
      <c r="I2976" s="65"/>
      <c r="J2976" s="65"/>
      <c r="K2976" s="65"/>
      <c r="L2976" s="65"/>
      <c r="M2976" s="65"/>
      <c r="N2976" s="65"/>
      <c r="O2976" s="71"/>
      <c r="P2976" s="336">
        <f>SUM(D2976:O2976)</f>
        <v>0</v>
      </c>
      <c r="Q2976" s="317"/>
      <c r="R2976" s="388"/>
      <c r="S2976" s="389"/>
      <c r="T2976" s="314"/>
    </row>
    <row r="2977" spans="2:20" ht="18.75" customHeight="1" x14ac:dyDescent="0.2">
      <c r="B2977" s="318"/>
      <c r="C2977" s="335" t="s">
        <v>137</v>
      </c>
      <c r="D2977" s="110"/>
      <c r="E2977" s="110"/>
      <c r="F2977" s="110"/>
      <c r="G2977" s="110"/>
      <c r="H2977" s="110"/>
      <c r="I2977" s="110"/>
      <c r="J2977" s="110"/>
      <c r="K2977" s="110"/>
      <c r="L2977" s="110"/>
      <c r="M2977" s="110"/>
      <c r="N2977" s="110"/>
      <c r="O2977" s="111"/>
      <c r="P2977" s="336">
        <f>SUM(D2977:O2977)</f>
        <v>0</v>
      </c>
      <c r="Q2977" s="317"/>
      <c r="R2977" s="388"/>
      <c r="S2977" s="389"/>
      <c r="T2977" s="314"/>
    </row>
    <row r="2978" spans="2:20" ht="18.75" customHeight="1" x14ac:dyDescent="0.2">
      <c r="B2978" s="318"/>
      <c r="C2978" s="131" t="s">
        <v>138</v>
      </c>
      <c r="D2978" s="65"/>
      <c r="E2978" s="65"/>
      <c r="F2978" s="65"/>
      <c r="G2978" s="65"/>
      <c r="H2978" s="65"/>
      <c r="I2978" s="65"/>
      <c r="J2978" s="65"/>
      <c r="K2978" s="65"/>
      <c r="L2978" s="65"/>
      <c r="M2978" s="65"/>
      <c r="N2978" s="65"/>
      <c r="O2978" s="71"/>
      <c r="P2978" s="336">
        <f>SUM(D2978:O2978)</f>
        <v>0</v>
      </c>
      <c r="Q2978" s="317"/>
      <c r="R2978" s="388"/>
      <c r="S2978" s="389"/>
      <c r="T2978" s="314"/>
    </row>
    <row r="2979" spans="2:20" ht="18.75" customHeight="1" x14ac:dyDescent="0.2">
      <c r="B2979" s="318"/>
      <c r="C2979" s="92" t="s">
        <v>139</v>
      </c>
      <c r="D2979" s="65"/>
      <c r="E2979" s="65"/>
      <c r="F2979" s="65"/>
      <c r="G2979" s="65"/>
      <c r="H2979" s="65"/>
      <c r="I2979" s="65"/>
      <c r="J2979" s="65"/>
      <c r="K2979" s="65"/>
      <c r="L2979" s="65"/>
      <c r="M2979" s="65"/>
      <c r="N2979" s="65"/>
      <c r="O2979" s="71"/>
      <c r="P2979" s="336">
        <f>SUM(D2979:O2979)</f>
        <v>0</v>
      </c>
      <c r="Q2979" s="317"/>
      <c r="R2979" s="388"/>
      <c r="S2979" s="389"/>
      <c r="T2979" s="314"/>
    </row>
    <row r="2980" spans="2:20" ht="18.75" customHeight="1" x14ac:dyDescent="0.2">
      <c r="B2980" s="318"/>
      <c r="C2980" s="92" t="s">
        <v>140</v>
      </c>
      <c r="D2980" s="65"/>
      <c r="E2980" s="65"/>
      <c r="F2980" s="65"/>
      <c r="G2980" s="65"/>
      <c r="H2980" s="65"/>
      <c r="I2980" s="65"/>
      <c r="J2980" s="65"/>
      <c r="K2980" s="65"/>
      <c r="L2980" s="65"/>
      <c r="M2980" s="65"/>
      <c r="N2980" s="65"/>
      <c r="O2980" s="71"/>
      <c r="P2980" s="336">
        <f>SUM(D2980:O2980)</f>
        <v>0</v>
      </c>
      <c r="Q2980" s="317"/>
      <c r="R2980" s="388"/>
      <c r="S2980" s="389"/>
      <c r="T2980" s="314"/>
    </row>
    <row r="2981" spans="2:20" ht="18.75" customHeight="1" x14ac:dyDescent="0.2">
      <c r="B2981" s="318"/>
      <c r="C2981" s="92" t="s">
        <v>141</v>
      </c>
      <c r="D2981" s="65"/>
      <c r="E2981" s="65"/>
      <c r="F2981" s="65"/>
      <c r="G2981" s="65"/>
      <c r="H2981" s="65"/>
      <c r="I2981" s="65"/>
      <c r="J2981" s="65"/>
      <c r="K2981" s="65"/>
      <c r="L2981" s="65"/>
      <c r="M2981" s="65"/>
      <c r="N2981" s="65"/>
      <c r="O2981" s="71"/>
      <c r="P2981" s="336">
        <f>SUM(D2981:O2981)</f>
        <v>0</v>
      </c>
      <c r="Q2981" s="317"/>
      <c r="R2981" s="388"/>
      <c r="S2981" s="389"/>
      <c r="T2981" s="314"/>
    </row>
    <row r="2982" spans="2:20" ht="18.75" customHeight="1" x14ac:dyDescent="0.2">
      <c r="B2982" s="318"/>
      <c r="C2982" s="92" t="s">
        <v>142</v>
      </c>
      <c r="D2982" s="65"/>
      <c r="E2982" s="65"/>
      <c r="F2982" s="65"/>
      <c r="G2982" s="65"/>
      <c r="H2982" s="65"/>
      <c r="I2982" s="65"/>
      <c r="J2982" s="65"/>
      <c r="K2982" s="65"/>
      <c r="L2982" s="65"/>
      <c r="M2982" s="65"/>
      <c r="N2982" s="65"/>
      <c r="O2982" s="71"/>
      <c r="P2982" s="336">
        <f>SUM(D2982:O2982)</f>
        <v>0</v>
      </c>
      <c r="Q2982" s="317"/>
      <c r="R2982" s="388"/>
      <c r="S2982" s="389"/>
      <c r="T2982" s="314"/>
    </row>
    <row r="2983" spans="2:20" ht="18.75" customHeight="1" x14ac:dyDescent="0.2">
      <c r="B2983" s="318"/>
      <c r="C2983" s="92" t="s">
        <v>143</v>
      </c>
      <c r="D2983" s="65"/>
      <c r="E2983" s="65"/>
      <c r="F2983" s="65"/>
      <c r="G2983" s="65"/>
      <c r="H2983" s="65"/>
      <c r="I2983" s="65"/>
      <c r="J2983" s="65"/>
      <c r="K2983" s="65"/>
      <c r="L2983" s="65"/>
      <c r="M2983" s="65"/>
      <c r="N2983" s="65"/>
      <c r="O2983" s="71"/>
      <c r="P2983" s="336">
        <f>SUM(D2983:O2983)</f>
        <v>0</v>
      </c>
      <c r="Q2983" s="317"/>
      <c r="R2983" s="388"/>
      <c r="S2983" s="389"/>
      <c r="T2983" s="314"/>
    </row>
    <row r="2984" spans="2:20" ht="18.75" customHeight="1" x14ac:dyDescent="0.2">
      <c r="B2984" s="318"/>
      <c r="C2984" s="92" t="s">
        <v>144</v>
      </c>
      <c r="D2984" s="65"/>
      <c r="E2984" s="65"/>
      <c r="F2984" s="65"/>
      <c r="G2984" s="65"/>
      <c r="H2984" s="65"/>
      <c r="I2984" s="65"/>
      <c r="J2984" s="65"/>
      <c r="K2984" s="65"/>
      <c r="L2984" s="65"/>
      <c r="M2984" s="65"/>
      <c r="N2984" s="65"/>
      <c r="O2984" s="71"/>
      <c r="P2984" s="336">
        <f>SUM(D2984:O2984)</f>
        <v>0</v>
      </c>
      <c r="Q2984" s="317"/>
      <c r="R2984" s="388"/>
      <c r="S2984" s="389"/>
      <c r="T2984" s="314"/>
    </row>
    <row r="2985" spans="2:20" ht="18.75" customHeight="1" x14ac:dyDescent="0.2">
      <c r="B2985" s="318"/>
      <c r="C2985" s="92" t="s">
        <v>145</v>
      </c>
      <c r="D2985" s="65"/>
      <c r="E2985" s="65"/>
      <c r="F2985" s="65"/>
      <c r="G2985" s="65"/>
      <c r="H2985" s="65"/>
      <c r="I2985" s="65"/>
      <c r="J2985" s="65"/>
      <c r="K2985" s="65"/>
      <c r="L2985" s="65"/>
      <c r="M2985" s="65"/>
      <c r="N2985" s="65"/>
      <c r="O2985" s="71"/>
      <c r="P2985" s="336">
        <f>SUM(D2985:O2985)</f>
        <v>0</v>
      </c>
      <c r="Q2985" s="317"/>
      <c r="R2985" s="388"/>
      <c r="S2985" s="389"/>
      <c r="T2985" s="314"/>
    </row>
    <row r="2986" spans="2:20" ht="18.75" customHeight="1" x14ac:dyDescent="0.2">
      <c r="B2986" s="318"/>
      <c r="C2986" s="322" t="s">
        <v>146</v>
      </c>
      <c r="D2986" s="337">
        <f t="shared" ref="D2986:O2986" si="237">SUBTOTAL(9,D2976:D2985)</f>
        <v>0</v>
      </c>
      <c r="E2986" s="337">
        <f t="shared" si="237"/>
        <v>0</v>
      </c>
      <c r="F2986" s="337">
        <f t="shared" si="237"/>
        <v>0</v>
      </c>
      <c r="G2986" s="337">
        <f t="shared" si="237"/>
        <v>0</v>
      </c>
      <c r="H2986" s="337">
        <f t="shared" si="237"/>
        <v>0</v>
      </c>
      <c r="I2986" s="337">
        <f t="shared" si="237"/>
        <v>0</v>
      </c>
      <c r="J2986" s="337">
        <f t="shared" si="237"/>
        <v>0</v>
      </c>
      <c r="K2986" s="337">
        <f t="shared" si="237"/>
        <v>0</v>
      </c>
      <c r="L2986" s="337">
        <f t="shared" si="237"/>
        <v>0</v>
      </c>
      <c r="M2986" s="337">
        <f t="shared" si="237"/>
        <v>0</v>
      </c>
      <c r="N2986" s="337">
        <f t="shared" si="237"/>
        <v>0</v>
      </c>
      <c r="O2986" s="338">
        <f t="shared" si="237"/>
        <v>0</v>
      </c>
      <c r="P2986" s="336">
        <f>SUM(D2986:O2986)</f>
        <v>0</v>
      </c>
      <c r="Q2986" s="317"/>
      <c r="R2986" s="388"/>
      <c r="S2986" s="389"/>
      <c r="T2986" s="314"/>
    </row>
    <row r="2987" spans="2:20" ht="18.75" customHeight="1" x14ac:dyDescent="0.2">
      <c r="B2987" s="318"/>
      <c r="C2987" s="339" t="s">
        <v>147</v>
      </c>
      <c r="D2987" s="66"/>
      <c r="E2987" s="66"/>
      <c r="F2987" s="66"/>
      <c r="G2987" s="66"/>
      <c r="H2987" s="66"/>
      <c r="I2987" s="66"/>
      <c r="J2987" s="66"/>
      <c r="K2987" s="66"/>
      <c r="L2987" s="66"/>
      <c r="M2987" s="66"/>
      <c r="N2987" s="66"/>
      <c r="O2987" s="72"/>
      <c r="P2987" s="336">
        <f>SUM(D2987:O2987)</f>
        <v>0</v>
      </c>
      <c r="Q2987" s="317"/>
      <c r="R2987" s="388"/>
      <c r="S2987" s="389"/>
      <c r="T2987" s="314"/>
    </row>
    <row r="2988" spans="2:20" ht="18.75" customHeight="1" x14ac:dyDescent="0.2">
      <c r="B2988" s="318"/>
      <c r="C2988" s="339" t="s">
        <v>148</v>
      </c>
      <c r="D2988" s="66"/>
      <c r="E2988" s="66"/>
      <c r="F2988" s="66"/>
      <c r="G2988" s="66"/>
      <c r="H2988" s="66"/>
      <c r="I2988" s="66"/>
      <c r="J2988" s="66"/>
      <c r="K2988" s="66"/>
      <c r="L2988" s="66"/>
      <c r="M2988" s="66"/>
      <c r="N2988" s="66"/>
      <c r="O2988" s="72"/>
      <c r="P2988" s="336">
        <f>SUM(D2988:O2988)</f>
        <v>0</v>
      </c>
      <c r="Q2988" s="317"/>
      <c r="R2988" s="388"/>
      <c r="S2988" s="389"/>
      <c r="T2988" s="314"/>
    </row>
    <row r="2989" spans="2:20" ht="18.75" customHeight="1" x14ac:dyDescent="0.2">
      <c r="B2989" s="318"/>
      <c r="C2989" s="322" t="s">
        <v>149</v>
      </c>
      <c r="D2989" s="337">
        <f t="shared" ref="D2989:O2989" si="238">SUBTOTAL(9,D2987:D2988)</f>
        <v>0</v>
      </c>
      <c r="E2989" s="337">
        <f t="shared" si="238"/>
        <v>0</v>
      </c>
      <c r="F2989" s="337">
        <f t="shared" si="238"/>
        <v>0</v>
      </c>
      <c r="G2989" s="337">
        <f t="shared" si="238"/>
        <v>0</v>
      </c>
      <c r="H2989" s="337">
        <f t="shared" si="238"/>
        <v>0</v>
      </c>
      <c r="I2989" s="337">
        <f t="shared" si="238"/>
        <v>0</v>
      </c>
      <c r="J2989" s="337">
        <f t="shared" si="238"/>
        <v>0</v>
      </c>
      <c r="K2989" s="337">
        <f t="shared" si="238"/>
        <v>0</v>
      </c>
      <c r="L2989" s="337">
        <f t="shared" si="238"/>
        <v>0</v>
      </c>
      <c r="M2989" s="337">
        <f t="shared" si="238"/>
        <v>0</v>
      </c>
      <c r="N2989" s="337">
        <f t="shared" si="238"/>
        <v>0</v>
      </c>
      <c r="O2989" s="338">
        <f t="shared" si="238"/>
        <v>0</v>
      </c>
      <c r="P2989" s="336">
        <f>SUM(D2989:O2989)</f>
        <v>0</v>
      </c>
      <c r="Q2989" s="317"/>
      <c r="R2989" s="388"/>
      <c r="S2989" s="389"/>
      <c r="T2989" s="314"/>
    </row>
    <row r="2990" spans="2:20" ht="18.75" customHeight="1" x14ac:dyDescent="0.2">
      <c r="B2990" s="318"/>
      <c r="C2990" s="339" t="s">
        <v>150</v>
      </c>
      <c r="D2990" s="66"/>
      <c r="E2990" s="66"/>
      <c r="F2990" s="66"/>
      <c r="G2990" s="66"/>
      <c r="H2990" s="66"/>
      <c r="I2990" s="66"/>
      <c r="J2990" s="66"/>
      <c r="K2990" s="66"/>
      <c r="L2990" s="66"/>
      <c r="M2990" s="66"/>
      <c r="N2990" s="66"/>
      <c r="O2990" s="72"/>
      <c r="P2990" s="336">
        <f>SUM(D2990:O2990)</f>
        <v>0</v>
      </c>
      <c r="Q2990" s="317"/>
      <c r="R2990" s="388"/>
      <c r="S2990" s="389"/>
      <c r="T2990" s="314"/>
    </row>
    <row r="2991" spans="2:20" ht="18.75" customHeight="1" x14ac:dyDescent="0.2">
      <c r="B2991" s="318"/>
      <c r="C2991" s="339" t="s">
        <v>151</v>
      </c>
      <c r="D2991" s="66"/>
      <c r="E2991" s="66"/>
      <c r="F2991" s="66"/>
      <c r="G2991" s="66"/>
      <c r="H2991" s="66"/>
      <c r="I2991" s="66"/>
      <c r="J2991" s="66"/>
      <c r="K2991" s="66"/>
      <c r="L2991" s="66"/>
      <c r="M2991" s="66"/>
      <c r="N2991" s="66"/>
      <c r="O2991" s="72"/>
      <c r="P2991" s="336">
        <f>SUM(D2991:O2991)</f>
        <v>0</v>
      </c>
      <c r="Q2991" s="317"/>
      <c r="R2991" s="388"/>
      <c r="S2991" s="389"/>
      <c r="T2991" s="314"/>
    </row>
    <row r="2992" spans="2:20" ht="18.75" customHeight="1" x14ac:dyDescent="0.2">
      <c r="B2992" s="318"/>
      <c r="C2992" s="339" t="s">
        <v>152</v>
      </c>
      <c r="D2992" s="66"/>
      <c r="E2992" s="66"/>
      <c r="F2992" s="66"/>
      <c r="G2992" s="66"/>
      <c r="H2992" s="66"/>
      <c r="I2992" s="66"/>
      <c r="J2992" s="66"/>
      <c r="K2992" s="66"/>
      <c r="L2992" s="66"/>
      <c r="M2992" s="66"/>
      <c r="N2992" s="66"/>
      <c r="O2992" s="72"/>
      <c r="P2992" s="336">
        <f>SUM(D2992:O2992)</f>
        <v>0</v>
      </c>
      <c r="Q2992" s="317"/>
      <c r="R2992" s="388"/>
      <c r="S2992" s="389"/>
      <c r="T2992" s="314"/>
    </row>
    <row r="2993" spans="2:20" ht="18.75" customHeight="1" x14ac:dyDescent="0.2">
      <c r="B2993" s="318"/>
      <c r="C2993" s="339" t="s">
        <v>153</v>
      </c>
      <c r="D2993" s="66"/>
      <c r="E2993" s="66"/>
      <c r="F2993" s="66"/>
      <c r="G2993" s="66"/>
      <c r="H2993" s="66"/>
      <c r="I2993" s="66"/>
      <c r="J2993" s="66"/>
      <c r="K2993" s="66"/>
      <c r="L2993" s="66"/>
      <c r="M2993" s="66"/>
      <c r="N2993" s="66"/>
      <c r="O2993" s="72"/>
      <c r="P2993" s="336">
        <f>SUM(D2993:O2993)</f>
        <v>0</v>
      </c>
      <c r="Q2993" s="317"/>
      <c r="R2993" s="388"/>
      <c r="S2993" s="389"/>
      <c r="T2993" s="314"/>
    </row>
    <row r="2994" spans="2:20" ht="18.75" customHeight="1" x14ac:dyDescent="0.2">
      <c r="B2994" s="318"/>
      <c r="C2994" s="335" t="s">
        <v>154</v>
      </c>
      <c r="D2994" s="65"/>
      <c r="E2994" s="65"/>
      <c r="F2994" s="65"/>
      <c r="G2994" s="65"/>
      <c r="H2994" s="65"/>
      <c r="I2994" s="65"/>
      <c r="J2994" s="65"/>
      <c r="K2994" s="65"/>
      <c r="L2994" s="65"/>
      <c r="M2994" s="65"/>
      <c r="N2994" s="65"/>
      <c r="O2994" s="71"/>
      <c r="P2994" s="336">
        <f>SUM(D2994:O2994)</f>
        <v>0</v>
      </c>
      <c r="Q2994" s="317"/>
      <c r="R2994" s="388"/>
      <c r="S2994" s="389"/>
      <c r="T2994" s="314"/>
    </row>
    <row r="2995" spans="2:20" ht="18.75" customHeight="1" x14ac:dyDescent="0.2">
      <c r="B2995" s="318"/>
      <c r="C2995" s="97" t="s">
        <v>155</v>
      </c>
      <c r="D2995" s="65"/>
      <c r="E2995" s="65"/>
      <c r="F2995" s="65"/>
      <c r="G2995" s="65"/>
      <c r="H2995" s="65"/>
      <c r="I2995" s="65"/>
      <c r="J2995" s="65"/>
      <c r="K2995" s="65"/>
      <c r="L2995" s="65"/>
      <c r="M2995" s="65"/>
      <c r="N2995" s="65"/>
      <c r="O2995" s="71"/>
      <c r="P2995" s="336">
        <f>SUM(D2995:O2995)</f>
        <v>0</v>
      </c>
      <c r="Q2995" s="317"/>
      <c r="R2995" s="388"/>
      <c r="S2995" s="389"/>
      <c r="T2995" s="314"/>
    </row>
    <row r="2996" spans="2:20" ht="18.75" customHeight="1" x14ac:dyDescent="0.2">
      <c r="B2996" s="318"/>
      <c r="C2996" s="98" t="s">
        <v>156</v>
      </c>
      <c r="D2996" s="68"/>
      <c r="E2996" s="68"/>
      <c r="F2996" s="68"/>
      <c r="G2996" s="68"/>
      <c r="H2996" s="68"/>
      <c r="I2996" s="68"/>
      <c r="J2996" s="68"/>
      <c r="K2996" s="68"/>
      <c r="L2996" s="68"/>
      <c r="M2996" s="68"/>
      <c r="N2996" s="68"/>
      <c r="O2996" s="73"/>
      <c r="P2996" s="340">
        <f>SUM(D2996:O2996)</f>
        <v>0</v>
      </c>
      <c r="Q2996" s="317"/>
      <c r="R2996" s="388"/>
      <c r="S2996" s="389"/>
      <c r="T2996" s="314"/>
    </row>
    <row r="2997" spans="2:20" ht="18.75" customHeight="1" x14ac:dyDescent="0.2">
      <c r="B2997" s="318"/>
      <c r="C2997" s="341" t="s">
        <v>157</v>
      </c>
      <c r="D2997" s="342">
        <f t="shared" ref="D2997:O2997" si="239">SUBTOTAL(9,D2976:D2996)</f>
        <v>0</v>
      </c>
      <c r="E2997" s="342">
        <f t="shared" si="239"/>
        <v>0</v>
      </c>
      <c r="F2997" s="342">
        <f t="shared" si="239"/>
        <v>0</v>
      </c>
      <c r="G2997" s="342">
        <f t="shared" si="239"/>
        <v>0</v>
      </c>
      <c r="H2997" s="342">
        <f t="shared" si="239"/>
        <v>0</v>
      </c>
      <c r="I2997" s="342">
        <f t="shared" si="239"/>
        <v>0</v>
      </c>
      <c r="J2997" s="342">
        <f t="shared" si="239"/>
        <v>0</v>
      </c>
      <c r="K2997" s="342">
        <f t="shared" si="239"/>
        <v>0</v>
      </c>
      <c r="L2997" s="342">
        <f t="shared" si="239"/>
        <v>0</v>
      </c>
      <c r="M2997" s="342">
        <f t="shared" si="239"/>
        <v>0</v>
      </c>
      <c r="N2997" s="342">
        <f t="shared" si="239"/>
        <v>0</v>
      </c>
      <c r="O2997" s="343">
        <f t="shared" si="239"/>
        <v>0</v>
      </c>
      <c r="P2997" s="344">
        <f>SUM(D2997:O2997)</f>
        <v>0</v>
      </c>
      <c r="Q2997" s="317"/>
      <c r="R2997" s="150"/>
      <c r="S2997" s="151"/>
      <c r="T2997" s="314"/>
    </row>
    <row r="2998" spans="2:20" ht="6" customHeight="1" x14ac:dyDescent="0.2">
      <c r="B2998" s="318"/>
      <c r="C2998" s="317"/>
      <c r="D2998" s="317"/>
      <c r="E2998" s="317"/>
      <c r="F2998" s="317"/>
      <c r="G2998" s="317"/>
      <c r="H2998" s="317"/>
      <c r="I2998" s="317"/>
      <c r="J2998" s="317"/>
      <c r="K2998" s="317"/>
      <c r="L2998" s="317"/>
      <c r="M2998" s="317"/>
      <c r="N2998" s="317"/>
      <c r="O2998" s="317"/>
      <c r="P2998" s="317"/>
      <c r="Q2998" s="317"/>
      <c r="R2998" s="345"/>
      <c r="S2998" s="345"/>
      <c r="T2998" s="314"/>
    </row>
    <row r="2999" spans="2:20" ht="18.75" customHeight="1" x14ac:dyDescent="0.2">
      <c r="B2999" s="346"/>
      <c r="C2999" s="335" t="s">
        <v>158</v>
      </c>
      <c r="D2999" s="67"/>
      <c r="E2999" s="67"/>
      <c r="F2999" s="67"/>
      <c r="G2999" s="67"/>
      <c r="H2999" s="67"/>
      <c r="I2999" s="67"/>
      <c r="J2999" s="67"/>
      <c r="K2999" s="67"/>
      <c r="L2999" s="67"/>
      <c r="M2999" s="67"/>
      <c r="N2999" s="67"/>
      <c r="O2999" s="74"/>
      <c r="P2999" s="347">
        <f>SUM(D2999:O2999)</f>
        <v>0</v>
      </c>
      <c r="Q2999" s="317"/>
      <c r="R2999" s="388"/>
      <c r="S2999" s="389"/>
      <c r="T2999" s="314"/>
    </row>
    <row r="3000" spans="2:20" ht="18.75" customHeight="1" x14ac:dyDescent="0.2">
      <c r="B3000" s="346"/>
      <c r="C3000" s="335" t="s">
        <v>159</v>
      </c>
      <c r="D3000" s="67"/>
      <c r="E3000" s="67"/>
      <c r="F3000" s="67"/>
      <c r="G3000" s="67"/>
      <c r="H3000" s="67"/>
      <c r="I3000" s="67"/>
      <c r="J3000" s="67"/>
      <c r="K3000" s="67"/>
      <c r="L3000" s="67"/>
      <c r="M3000" s="67"/>
      <c r="N3000" s="69"/>
      <c r="O3000" s="75"/>
      <c r="P3000" s="348">
        <f>SUM(D3000:O3000)</f>
        <v>0</v>
      </c>
      <c r="Q3000" s="317"/>
      <c r="R3000" s="388"/>
      <c r="S3000" s="389"/>
      <c r="T3000" s="314"/>
    </row>
    <row r="3001" spans="2:20" s="334" customFormat="1" ht="18.75" customHeight="1" x14ac:dyDescent="0.2">
      <c r="B3001" s="328"/>
      <c r="C3001" s="317"/>
      <c r="D3001" s="317"/>
      <c r="E3001" s="317"/>
      <c r="F3001" s="317"/>
      <c r="G3001" s="317"/>
      <c r="H3001" s="317"/>
      <c r="I3001" s="317"/>
      <c r="J3001" s="317"/>
      <c r="K3001" s="317"/>
      <c r="L3001" s="317"/>
      <c r="M3001" s="317"/>
      <c r="N3001" s="349" t="s">
        <v>160</v>
      </c>
      <c r="O3001" s="349"/>
      <c r="P3001" s="350">
        <f>ROUND(IF(P2999*P3000=0,0,P2997/P2999*P3000),2)</f>
        <v>0</v>
      </c>
      <c r="Q3001" s="330"/>
      <c r="R3001" s="388"/>
      <c r="S3001" s="389"/>
      <c r="T3001" s="333"/>
    </row>
    <row r="3002" spans="2:20" ht="30" customHeight="1" x14ac:dyDescent="0.2">
      <c r="B3002" s="314"/>
      <c r="C3002" s="317"/>
      <c r="D3002" s="317"/>
      <c r="E3002" s="317"/>
      <c r="F3002" s="317"/>
      <c r="G3002" s="317"/>
      <c r="H3002" s="317"/>
      <c r="I3002" s="317"/>
      <c r="J3002" s="317"/>
      <c r="K3002" s="317"/>
      <c r="L3002" s="317"/>
      <c r="M3002" s="317"/>
      <c r="N3002" s="317"/>
      <c r="O3002" s="317"/>
      <c r="P3002" s="317"/>
      <c r="Q3002" s="317"/>
      <c r="R3002" s="317"/>
      <c r="S3002" s="317"/>
      <c r="T3002" s="314"/>
    </row>
    <row r="3003" spans="2:20" ht="18.75" customHeight="1" x14ac:dyDescent="0.2">
      <c r="B3003" s="318"/>
      <c r="C3003" s="319" t="s">
        <v>124</v>
      </c>
      <c r="D3003" s="382"/>
      <c r="E3003" s="383"/>
      <c r="F3003" s="383"/>
      <c r="G3003" s="383"/>
      <c r="H3003" s="383"/>
      <c r="I3003" s="384"/>
      <c r="J3003" s="317"/>
      <c r="K3003" s="317"/>
      <c r="L3003" s="320"/>
      <c r="M3003" s="317"/>
      <c r="N3003" s="317"/>
      <c r="O3003" s="317"/>
      <c r="P3003" s="321"/>
      <c r="Q3003" s="317"/>
      <c r="R3003" s="321"/>
      <c r="S3003" s="321"/>
      <c r="T3003" s="314"/>
    </row>
    <row r="3004" spans="2:20" ht="18.75" customHeight="1" x14ac:dyDescent="0.2">
      <c r="B3004" s="318"/>
      <c r="C3004" s="322" t="s">
        <v>125</v>
      </c>
      <c r="D3004" s="382"/>
      <c r="E3004" s="383"/>
      <c r="F3004" s="383"/>
      <c r="G3004" s="383"/>
      <c r="H3004" s="383"/>
      <c r="I3004" s="384"/>
      <c r="J3004" s="317"/>
      <c r="K3004" s="320"/>
      <c r="L3004" s="317"/>
      <c r="M3004" s="317"/>
      <c r="N3004" s="317"/>
      <c r="O3004" s="317"/>
      <c r="P3004" s="321"/>
      <c r="Q3004" s="317"/>
      <c r="R3004" s="321"/>
      <c r="S3004" s="321"/>
      <c r="T3004" s="314"/>
    </row>
    <row r="3005" spans="2:20" ht="18.75" customHeight="1" x14ac:dyDescent="0.2">
      <c r="B3005" s="318"/>
      <c r="C3005" s="322" t="s">
        <v>7</v>
      </c>
      <c r="D3005" s="382"/>
      <c r="E3005" s="383"/>
      <c r="F3005" s="383"/>
      <c r="G3005" s="383"/>
      <c r="H3005" s="383"/>
      <c r="I3005" s="384"/>
      <c r="J3005" s="317"/>
      <c r="K3005" s="317"/>
      <c r="L3005" s="320"/>
      <c r="M3005" s="317"/>
      <c r="N3005" s="317"/>
      <c r="O3005" s="317"/>
      <c r="P3005" s="321"/>
      <c r="Q3005" s="317"/>
      <c r="R3005" s="323" t="s">
        <v>126</v>
      </c>
      <c r="S3005" s="324"/>
      <c r="T3005" s="314"/>
    </row>
    <row r="3006" spans="2:20" ht="18.75" customHeight="1" x14ac:dyDescent="0.2">
      <c r="B3006" s="318"/>
      <c r="C3006" s="322" t="s">
        <v>127</v>
      </c>
      <c r="D3006" s="382"/>
      <c r="E3006" s="383"/>
      <c r="F3006" s="383"/>
      <c r="G3006" s="383"/>
      <c r="H3006" s="383"/>
      <c r="I3006" s="384"/>
      <c r="J3006" s="317"/>
      <c r="K3006" s="317"/>
      <c r="L3006" s="320"/>
      <c r="M3006" s="317"/>
      <c r="N3006" s="317"/>
      <c r="O3006" s="317"/>
      <c r="P3006" s="321"/>
      <c r="Q3006" s="317"/>
      <c r="R3006" s="325" t="s">
        <v>130</v>
      </c>
      <c r="S3006" s="63"/>
      <c r="T3006" s="314"/>
    </row>
    <row r="3007" spans="2:20" ht="18.75" customHeight="1" x14ac:dyDescent="0.2">
      <c r="B3007" s="318"/>
      <c r="C3007" s="322" t="s">
        <v>131</v>
      </c>
      <c r="D3007" s="382"/>
      <c r="E3007" s="383"/>
      <c r="F3007" s="383"/>
      <c r="G3007" s="383"/>
      <c r="H3007" s="383"/>
      <c r="I3007" s="384"/>
      <c r="J3007" s="317"/>
      <c r="K3007" s="317"/>
      <c r="L3007" s="320"/>
      <c r="M3007" s="317"/>
      <c r="N3007" s="317"/>
      <c r="O3007" s="317"/>
      <c r="P3007" s="321"/>
      <c r="Q3007" s="317"/>
      <c r="R3007" s="325" t="s">
        <v>132</v>
      </c>
      <c r="S3007" s="63"/>
      <c r="T3007" s="314"/>
    </row>
    <row r="3008" spans="2:20" ht="18.75" customHeight="1" x14ac:dyDescent="0.2">
      <c r="B3008" s="318"/>
      <c r="C3008" s="322" t="s">
        <v>122</v>
      </c>
      <c r="D3008" s="385"/>
      <c r="E3008" s="386"/>
      <c r="F3008" s="386"/>
      <c r="G3008" s="386"/>
      <c r="H3008" s="386"/>
      <c r="I3008" s="387"/>
      <c r="J3008" s="317"/>
      <c r="K3008" s="320"/>
      <c r="L3008" s="317"/>
      <c r="M3008" s="317"/>
      <c r="N3008" s="317"/>
      <c r="O3008" s="317"/>
      <c r="P3008" s="321"/>
      <c r="Q3008" s="317"/>
      <c r="R3008" s="326" t="s">
        <v>133</v>
      </c>
      <c r="S3008" s="63"/>
      <c r="T3008" s="314"/>
    </row>
    <row r="3009" spans="2:24" ht="18.75" customHeight="1" x14ac:dyDescent="0.2">
      <c r="B3009" s="327"/>
      <c r="C3009" s="322" t="s">
        <v>134</v>
      </c>
      <c r="D3009" s="379"/>
      <c r="E3009" s="380"/>
      <c r="F3009" s="380"/>
      <c r="G3009" s="380"/>
      <c r="H3009" s="380"/>
      <c r="I3009" s="381"/>
      <c r="J3009" s="317"/>
      <c r="K3009" s="320"/>
      <c r="L3009" s="317"/>
      <c r="M3009" s="317"/>
      <c r="N3009" s="317"/>
      <c r="O3009" s="317"/>
      <c r="P3009" s="321"/>
      <c r="Q3009" s="317"/>
      <c r="R3009" s="321"/>
      <c r="S3009" s="321"/>
      <c r="T3009" s="314"/>
    </row>
    <row r="3010" spans="2:24" ht="12" customHeight="1" x14ac:dyDescent="0.2">
      <c r="B3010" s="318"/>
      <c r="C3010" s="317"/>
      <c r="D3010" s="317"/>
      <c r="E3010" s="317"/>
      <c r="F3010" s="317"/>
      <c r="G3010" s="317"/>
      <c r="H3010" s="317"/>
      <c r="I3010" s="317"/>
      <c r="J3010" s="317"/>
      <c r="K3010" s="317"/>
      <c r="L3010" s="317"/>
      <c r="M3010" s="317"/>
      <c r="N3010" s="317"/>
      <c r="O3010" s="317"/>
      <c r="P3010" s="317"/>
      <c r="Q3010" s="317"/>
      <c r="R3010" s="317"/>
      <c r="S3010" s="317"/>
      <c r="T3010" s="314"/>
    </row>
    <row r="3011" spans="2:24" s="334" customFormat="1" ht="18.75" customHeight="1" x14ac:dyDescent="0.2">
      <c r="B3011" s="328"/>
      <c r="C3011" s="322" t="s">
        <v>128</v>
      </c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70"/>
      <c r="P3011" s="329" t="s">
        <v>129</v>
      </c>
      <c r="Q3011" s="330"/>
      <c r="R3011" s="331" t="s">
        <v>135</v>
      </c>
      <c r="S3011" s="332"/>
      <c r="T3011" s="333"/>
      <c r="V3011" s="315"/>
      <c r="W3011" s="315"/>
      <c r="X3011" s="315"/>
    </row>
    <row r="3012" spans="2:24" ht="6" customHeight="1" x14ac:dyDescent="0.2">
      <c r="B3012" s="318"/>
      <c r="C3012" s="317"/>
      <c r="D3012" s="317"/>
      <c r="E3012" s="317"/>
      <c r="F3012" s="317"/>
      <c r="G3012" s="317"/>
      <c r="H3012" s="317"/>
      <c r="I3012" s="317"/>
      <c r="J3012" s="317"/>
      <c r="K3012" s="317"/>
      <c r="L3012" s="317"/>
      <c r="M3012" s="317"/>
      <c r="N3012" s="317"/>
      <c r="O3012" s="317"/>
      <c r="P3012" s="317"/>
      <c r="Q3012" s="317"/>
      <c r="R3012" s="317"/>
      <c r="S3012" s="317"/>
      <c r="T3012" s="314"/>
    </row>
    <row r="3013" spans="2:24" ht="18.75" customHeight="1" x14ac:dyDescent="0.2">
      <c r="B3013" s="318"/>
      <c r="C3013" s="335" t="s">
        <v>136</v>
      </c>
      <c r="D3013" s="65"/>
      <c r="E3013" s="65"/>
      <c r="F3013" s="65"/>
      <c r="G3013" s="65"/>
      <c r="H3013" s="65"/>
      <c r="I3013" s="65"/>
      <c r="J3013" s="65"/>
      <c r="K3013" s="65"/>
      <c r="L3013" s="65"/>
      <c r="M3013" s="65"/>
      <c r="N3013" s="65"/>
      <c r="O3013" s="71"/>
      <c r="P3013" s="336">
        <f>SUM(D3013:O3013)</f>
        <v>0</v>
      </c>
      <c r="Q3013" s="317"/>
      <c r="R3013" s="388"/>
      <c r="S3013" s="389"/>
      <c r="T3013" s="314"/>
    </row>
    <row r="3014" spans="2:24" ht="18.75" customHeight="1" x14ac:dyDescent="0.2">
      <c r="B3014" s="318"/>
      <c r="C3014" s="335" t="s">
        <v>137</v>
      </c>
      <c r="D3014" s="110"/>
      <c r="E3014" s="110"/>
      <c r="F3014" s="110"/>
      <c r="G3014" s="110"/>
      <c r="H3014" s="110"/>
      <c r="I3014" s="110"/>
      <c r="J3014" s="110"/>
      <c r="K3014" s="110"/>
      <c r="L3014" s="110"/>
      <c r="M3014" s="110"/>
      <c r="N3014" s="110"/>
      <c r="O3014" s="111"/>
      <c r="P3014" s="336">
        <f>SUM(D3014:O3014)</f>
        <v>0</v>
      </c>
      <c r="Q3014" s="317"/>
      <c r="R3014" s="388"/>
      <c r="S3014" s="389"/>
      <c r="T3014" s="314"/>
    </row>
    <row r="3015" spans="2:24" ht="18.75" customHeight="1" x14ac:dyDescent="0.2">
      <c r="B3015" s="318"/>
      <c r="C3015" s="131" t="s">
        <v>138</v>
      </c>
      <c r="D3015" s="65"/>
      <c r="E3015" s="65"/>
      <c r="F3015" s="65"/>
      <c r="G3015" s="65"/>
      <c r="H3015" s="65"/>
      <c r="I3015" s="65"/>
      <c r="J3015" s="65"/>
      <c r="K3015" s="65"/>
      <c r="L3015" s="65"/>
      <c r="M3015" s="65"/>
      <c r="N3015" s="65"/>
      <c r="O3015" s="71"/>
      <c r="P3015" s="336">
        <f>SUM(D3015:O3015)</f>
        <v>0</v>
      </c>
      <c r="Q3015" s="317"/>
      <c r="R3015" s="388"/>
      <c r="S3015" s="389"/>
      <c r="T3015" s="314"/>
    </row>
    <row r="3016" spans="2:24" ht="18.75" customHeight="1" x14ac:dyDescent="0.2">
      <c r="B3016" s="318"/>
      <c r="C3016" s="92" t="s">
        <v>139</v>
      </c>
      <c r="D3016" s="65"/>
      <c r="E3016" s="65"/>
      <c r="F3016" s="65"/>
      <c r="G3016" s="65"/>
      <c r="H3016" s="65"/>
      <c r="I3016" s="65"/>
      <c r="J3016" s="65"/>
      <c r="K3016" s="65"/>
      <c r="L3016" s="65"/>
      <c r="M3016" s="65"/>
      <c r="N3016" s="65"/>
      <c r="O3016" s="71"/>
      <c r="P3016" s="336">
        <f>SUM(D3016:O3016)</f>
        <v>0</v>
      </c>
      <c r="Q3016" s="317"/>
      <c r="R3016" s="388"/>
      <c r="S3016" s="389"/>
      <c r="T3016" s="314"/>
    </row>
    <row r="3017" spans="2:24" ht="18.75" customHeight="1" x14ac:dyDescent="0.2">
      <c r="B3017" s="318"/>
      <c r="C3017" s="92" t="s">
        <v>140</v>
      </c>
      <c r="D3017" s="65"/>
      <c r="E3017" s="65"/>
      <c r="F3017" s="65"/>
      <c r="G3017" s="65"/>
      <c r="H3017" s="65"/>
      <c r="I3017" s="65"/>
      <c r="J3017" s="65"/>
      <c r="K3017" s="65"/>
      <c r="L3017" s="65"/>
      <c r="M3017" s="65"/>
      <c r="N3017" s="65"/>
      <c r="O3017" s="71"/>
      <c r="P3017" s="336">
        <f>SUM(D3017:O3017)</f>
        <v>0</v>
      </c>
      <c r="Q3017" s="317"/>
      <c r="R3017" s="388"/>
      <c r="S3017" s="389"/>
      <c r="T3017" s="314"/>
    </row>
    <row r="3018" spans="2:24" ht="18.75" customHeight="1" x14ac:dyDescent="0.2">
      <c r="B3018" s="318"/>
      <c r="C3018" s="92" t="s">
        <v>141</v>
      </c>
      <c r="D3018" s="65"/>
      <c r="E3018" s="65"/>
      <c r="F3018" s="65"/>
      <c r="G3018" s="65"/>
      <c r="H3018" s="65"/>
      <c r="I3018" s="65"/>
      <c r="J3018" s="65"/>
      <c r="K3018" s="65"/>
      <c r="L3018" s="65"/>
      <c r="M3018" s="65"/>
      <c r="N3018" s="65"/>
      <c r="O3018" s="71"/>
      <c r="P3018" s="336">
        <f>SUM(D3018:O3018)</f>
        <v>0</v>
      </c>
      <c r="Q3018" s="317"/>
      <c r="R3018" s="388"/>
      <c r="S3018" s="389"/>
      <c r="T3018" s="314"/>
    </row>
    <row r="3019" spans="2:24" ht="18.75" customHeight="1" x14ac:dyDescent="0.2">
      <c r="B3019" s="318"/>
      <c r="C3019" s="92" t="s">
        <v>142</v>
      </c>
      <c r="D3019" s="65"/>
      <c r="E3019" s="65"/>
      <c r="F3019" s="65"/>
      <c r="G3019" s="65"/>
      <c r="H3019" s="65"/>
      <c r="I3019" s="65"/>
      <c r="J3019" s="65"/>
      <c r="K3019" s="65"/>
      <c r="L3019" s="65"/>
      <c r="M3019" s="65"/>
      <c r="N3019" s="65"/>
      <c r="O3019" s="71"/>
      <c r="P3019" s="336">
        <f>SUM(D3019:O3019)</f>
        <v>0</v>
      </c>
      <c r="Q3019" s="317"/>
      <c r="R3019" s="388"/>
      <c r="S3019" s="389"/>
      <c r="T3019" s="314"/>
    </row>
    <row r="3020" spans="2:24" ht="18.75" customHeight="1" x14ac:dyDescent="0.2">
      <c r="B3020" s="318"/>
      <c r="C3020" s="92" t="s">
        <v>143</v>
      </c>
      <c r="D3020" s="65"/>
      <c r="E3020" s="65"/>
      <c r="F3020" s="65"/>
      <c r="G3020" s="65"/>
      <c r="H3020" s="65"/>
      <c r="I3020" s="65"/>
      <c r="J3020" s="65"/>
      <c r="K3020" s="65"/>
      <c r="L3020" s="65"/>
      <c r="M3020" s="65"/>
      <c r="N3020" s="65"/>
      <c r="O3020" s="71"/>
      <c r="P3020" s="336">
        <f>SUM(D3020:O3020)</f>
        <v>0</v>
      </c>
      <c r="Q3020" s="317"/>
      <c r="R3020" s="388"/>
      <c r="S3020" s="389"/>
      <c r="T3020" s="314"/>
    </row>
    <row r="3021" spans="2:24" ht="18.75" customHeight="1" x14ac:dyDescent="0.2">
      <c r="B3021" s="318"/>
      <c r="C3021" s="92" t="s">
        <v>144</v>
      </c>
      <c r="D3021" s="65"/>
      <c r="E3021" s="65"/>
      <c r="F3021" s="65"/>
      <c r="G3021" s="65"/>
      <c r="H3021" s="65"/>
      <c r="I3021" s="65"/>
      <c r="J3021" s="65"/>
      <c r="K3021" s="65"/>
      <c r="L3021" s="65"/>
      <c r="M3021" s="65"/>
      <c r="N3021" s="65"/>
      <c r="O3021" s="71"/>
      <c r="P3021" s="336">
        <f>SUM(D3021:O3021)</f>
        <v>0</v>
      </c>
      <c r="Q3021" s="317"/>
      <c r="R3021" s="388"/>
      <c r="S3021" s="389"/>
      <c r="T3021" s="314"/>
    </row>
    <row r="3022" spans="2:24" ht="18.75" customHeight="1" x14ac:dyDescent="0.2">
      <c r="B3022" s="318"/>
      <c r="C3022" s="92" t="s">
        <v>145</v>
      </c>
      <c r="D3022" s="65"/>
      <c r="E3022" s="65"/>
      <c r="F3022" s="65"/>
      <c r="G3022" s="65"/>
      <c r="H3022" s="65"/>
      <c r="I3022" s="65"/>
      <c r="J3022" s="65"/>
      <c r="K3022" s="65"/>
      <c r="L3022" s="65"/>
      <c r="M3022" s="65"/>
      <c r="N3022" s="65"/>
      <c r="O3022" s="71"/>
      <c r="P3022" s="336">
        <f>SUM(D3022:O3022)</f>
        <v>0</v>
      </c>
      <c r="Q3022" s="317"/>
      <c r="R3022" s="388"/>
      <c r="S3022" s="389"/>
      <c r="T3022" s="314"/>
    </row>
    <row r="3023" spans="2:24" ht="18.75" customHeight="1" x14ac:dyDescent="0.2">
      <c r="B3023" s="318"/>
      <c r="C3023" s="322" t="s">
        <v>146</v>
      </c>
      <c r="D3023" s="337">
        <f t="shared" ref="D3023:O3023" si="240">SUBTOTAL(9,D3013:D3022)</f>
        <v>0</v>
      </c>
      <c r="E3023" s="337">
        <f t="shared" si="240"/>
        <v>0</v>
      </c>
      <c r="F3023" s="337">
        <f t="shared" si="240"/>
        <v>0</v>
      </c>
      <c r="G3023" s="337">
        <f t="shared" si="240"/>
        <v>0</v>
      </c>
      <c r="H3023" s="337">
        <f t="shared" si="240"/>
        <v>0</v>
      </c>
      <c r="I3023" s="337">
        <f t="shared" si="240"/>
        <v>0</v>
      </c>
      <c r="J3023" s="337">
        <f t="shared" si="240"/>
        <v>0</v>
      </c>
      <c r="K3023" s="337">
        <f t="shared" si="240"/>
        <v>0</v>
      </c>
      <c r="L3023" s="337">
        <f t="shared" si="240"/>
        <v>0</v>
      </c>
      <c r="M3023" s="337">
        <f t="shared" si="240"/>
        <v>0</v>
      </c>
      <c r="N3023" s="337">
        <f t="shared" si="240"/>
        <v>0</v>
      </c>
      <c r="O3023" s="338">
        <f t="shared" si="240"/>
        <v>0</v>
      </c>
      <c r="P3023" s="336">
        <f>SUM(D3023:O3023)</f>
        <v>0</v>
      </c>
      <c r="Q3023" s="317"/>
      <c r="R3023" s="388"/>
      <c r="S3023" s="389"/>
      <c r="T3023" s="314"/>
    </row>
    <row r="3024" spans="2:24" ht="18.75" customHeight="1" x14ac:dyDescent="0.2">
      <c r="B3024" s="318"/>
      <c r="C3024" s="339" t="s">
        <v>147</v>
      </c>
      <c r="D3024" s="66"/>
      <c r="E3024" s="66"/>
      <c r="F3024" s="66"/>
      <c r="G3024" s="66"/>
      <c r="H3024" s="66"/>
      <c r="I3024" s="66"/>
      <c r="J3024" s="66"/>
      <c r="K3024" s="66"/>
      <c r="L3024" s="66"/>
      <c r="M3024" s="66"/>
      <c r="N3024" s="66"/>
      <c r="O3024" s="72"/>
      <c r="P3024" s="336">
        <f>SUM(D3024:O3024)</f>
        <v>0</v>
      </c>
      <c r="Q3024" s="317"/>
      <c r="R3024" s="388"/>
      <c r="S3024" s="389"/>
      <c r="T3024" s="314"/>
    </row>
    <row r="3025" spans="2:20" ht="18.75" customHeight="1" x14ac:dyDescent="0.2">
      <c r="B3025" s="318"/>
      <c r="C3025" s="339" t="s">
        <v>148</v>
      </c>
      <c r="D3025" s="66"/>
      <c r="E3025" s="66"/>
      <c r="F3025" s="66"/>
      <c r="G3025" s="66"/>
      <c r="H3025" s="66"/>
      <c r="I3025" s="66"/>
      <c r="J3025" s="66"/>
      <c r="K3025" s="66"/>
      <c r="L3025" s="66"/>
      <c r="M3025" s="66"/>
      <c r="N3025" s="66"/>
      <c r="O3025" s="72"/>
      <c r="P3025" s="336">
        <f>SUM(D3025:O3025)</f>
        <v>0</v>
      </c>
      <c r="Q3025" s="317"/>
      <c r="R3025" s="388"/>
      <c r="S3025" s="389"/>
      <c r="T3025" s="314"/>
    </row>
    <row r="3026" spans="2:20" ht="18.75" customHeight="1" x14ac:dyDescent="0.2">
      <c r="B3026" s="318"/>
      <c r="C3026" s="322" t="s">
        <v>149</v>
      </c>
      <c r="D3026" s="337">
        <f t="shared" ref="D3026:O3026" si="241">SUBTOTAL(9,D3024:D3025)</f>
        <v>0</v>
      </c>
      <c r="E3026" s="337">
        <f t="shared" si="241"/>
        <v>0</v>
      </c>
      <c r="F3026" s="337">
        <f t="shared" si="241"/>
        <v>0</v>
      </c>
      <c r="G3026" s="337">
        <f t="shared" si="241"/>
        <v>0</v>
      </c>
      <c r="H3026" s="337">
        <f t="shared" si="241"/>
        <v>0</v>
      </c>
      <c r="I3026" s="337">
        <f t="shared" si="241"/>
        <v>0</v>
      </c>
      <c r="J3026" s="337">
        <f t="shared" si="241"/>
        <v>0</v>
      </c>
      <c r="K3026" s="337">
        <f t="shared" si="241"/>
        <v>0</v>
      </c>
      <c r="L3026" s="337">
        <f t="shared" si="241"/>
        <v>0</v>
      </c>
      <c r="M3026" s="337">
        <f t="shared" si="241"/>
        <v>0</v>
      </c>
      <c r="N3026" s="337">
        <f t="shared" si="241"/>
        <v>0</v>
      </c>
      <c r="O3026" s="338">
        <f t="shared" si="241"/>
        <v>0</v>
      </c>
      <c r="P3026" s="336">
        <f>SUM(D3026:O3026)</f>
        <v>0</v>
      </c>
      <c r="Q3026" s="317"/>
      <c r="R3026" s="388"/>
      <c r="S3026" s="389"/>
      <c r="T3026" s="314"/>
    </row>
    <row r="3027" spans="2:20" ht="18.75" customHeight="1" x14ac:dyDescent="0.2">
      <c r="B3027" s="318"/>
      <c r="C3027" s="339" t="s">
        <v>150</v>
      </c>
      <c r="D3027" s="66"/>
      <c r="E3027" s="66"/>
      <c r="F3027" s="66"/>
      <c r="G3027" s="66"/>
      <c r="H3027" s="66"/>
      <c r="I3027" s="66"/>
      <c r="J3027" s="66"/>
      <c r="K3027" s="66"/>
      <c r="L3027" s="66"/>
      <c r="M3027" s="66"/>
      <c r="N3027" s="66"/>
      <c r="O3027" s="72"/>
      <c r="P3027" s="336">
        <f>SUM(D3027:O3027)</f>
        <v>0</v>
      </c>
      <c r="Q3027" s="317"/>
      <c r="R3027" s="388"/>
      <c r="S3027" s="389"/>
      <c r="T3027" s="314"/>
    </row>
    <row r="3028" spans="2:20" ht="18.75" customHeight="1" x14ac:dyDescent="0.2">
      <c r="B3028" s="318"/>
      <c r="C3028" s="339" t="s">
        <v>151</v>
      </c>
      <c r="D3028" s="66"/>
      <c r="E3028" s="66"/>
      <c r="F3028" s="66"/>
      <c r="G3028" s="66"/>
      <c r="H3028" s="66"/>
      <c r="I3028" s="66"/>
      <c r="J3028" s="66"/>
      <c r="K3028" s="66"/>
      <c r="L3028" s="66"/>
      <c r="M3028" s="66"/>
      <c r="N3028" s="66"/>
      <c r="O3028" s="72"/>
      <c r="P3028" s="336">
        <f>SUM(D3028:O3028)</f>
        <v>0</v>
      </c>
      <c r="Q3028" s="317"/>
      <c r="R3028" s="388"/>
      <c r="S3028" s="389"/>
      <c r="T3028" s="314"/>
    </row>
    <row r="3029" spans="2:20" ht="18.75" customHeight="1" x14ac:dyDescent="0.2">
      <c r="B3029" s="318"/>
      <c r="C3029" s="339" t="s">
        <v>152</v>
      </c>
      <c r="D3029" s="66"/>
      <c r="E3029" s="66"/>
      <c r="F3029" s="66"/>
      <c r="G3029" s="66"/>
      <c r="H3029" s="66"/>
      <c r="I3029" s="66"/>
      <c r="J3029" s="66"/>
      <c r="K3029" s="66"/>
      <c r="L3029" s="66"/>
      <c r="M3029" s="66"/>
      <c r="N3029" s="66"/>
      <c r="O3029" s="72"/>
      <c r="P3029" s="336">
        <f>SUM(D3029:O3029)</f>
        <v>0</v>
      </c>
      <c r="Q3029" s="317"/>
      <c r="R3029" s="388"/>
      <c r="S3029" s="389"/>
      <c r="T3029" s="314"/>
    </row>
    <row r="3030" spans="2:20" ht="18.75" customHeight="1" x14ac:dyDescent="0.2">
      <c r="B3030" s="318"/>
      <c r="C3030" s="339" t="s">
        <v>153</v>
      </c>
      <c r="D3030" s="66"/>
      <c r="E3030" s="66"/>
      <c r="F3030" s="66"/>
      <c r="G3030" s="66"/>
      <c r="H3030" s="66"/>
      <c r="I3030" s="66"/>
      <c r="J3030" s="66"/>
      <c r="K3030" s="66"/>
      <c r="L3030" s="66"/>
      <c r="M3030" s="66"/>
      <c r="N3030" s="66"/>
      <c r="O3030" s="72"/>
      <c r="P3030" s="336">
        <f>SUM(D3030:O3030)</f>
        <v>0</v>
      </c>
      <c r="Q3030" s="317"/>
      <c r="R3030" s="388"/>
      <c r="S3030" s="389"/>
      <c r="T3030" s="314"/>
    </row>
    <row r="3031" spans="2:20" ht="18.75" customHeight="1" x14ac:dyDescent="0.2">
      <c r="B3031" s="318"/>
      <c r="C3031" s="335" t="s">
        <v>154</v>
      </c>
      <c r="D3031" s="65"/>
      <c r="E3031" s="65"/>
      <c r="F3031" s="65"/>
      <c r="G3031" s="65"/>
      <c r="H3031" s="65"/>
      <c r="I3031" s="65"/>
      <c r="J3031" s="65"/>
      <c r="K3031" s="65"/>
      <c r="L3031" s="65"/>
      <c r="M3031" s="65"/>
      <c r="N3031" s="65"/>
      <c r="O3031" s="71"/>
      <c r="P3031" s="336">
        <f>SUM(D3031:O3031)</f>
        <v>0</v>
      </c>
      <c r="Q3031" s="317"/>
      <c r="R3031" s="388"/>
      <c r="S3031" s="389"/>
      <c r="T3031" s="314"/>
    </row>
    <row r="3032" spans="2:20" ht="18.75" customHeight="1" x14ac:dyDescent="0.2">
      <c r="B3032" s="318"/>
      <c r="C3032" s="97" t="s">
        <v>155</v>
      </c>
      <c r="D3032" s="65"/>
      <c r="E3032" s="65"/>
      <c r="F3032" s="65"/>
      <c r="G3032" s="65"/>
      <c r="H3032" s="65"/>
      <c r="I3032" s="65"/>
      <c r="J3032" s="65"/>
      <c r="K3032" s="65"/>
      <c r="L3032" s="65"/>
      <c r="M3032" s="65"/>
      <c r="N3032" s="65"/>
      <c r="O3032" s="71"/>
      <c r="P3032" s="336">
        <f>SUM(D3032:O3032)</f>
        <v>0</v>
      </c>
      <c r="Q3032" s="317"/>
      <c r="R3032" s="388"/>
      <c r="S3032" s="389"/>
      <c r="T3032" s="314"/>
    </row>
    <row r="3033" spans="2:20" ht="18.75" customHeight="1" x14ac:dyDescent="0.2">
      <c r="B3033" s="318"/>
      <c r="C3033" s="98" t="s">
        <v>156</v>
      </c>
      <c r="D3033" s="68"/>
      <c r="E3033" s="68"/>
      <c r="F3033" s="68"/>
      <c r="G3033" s="68"/>
      <c r="H3033" s="68"/>
      <c r="I3033" s="68"/>
      <c r="J3033" s="68"/>
      <c r="K3033" s="68"/>
      <c r="L3033" s="68"/>
      <c r="M3033" s="68"/>
      <c r="N3033" s="68"/>
      <c r="O3033" s="73"/>
      <c r="P3033" s="340">
        <f>SUM(D3033:O3033)</f>
        <v>0</v>
      </c>
      <c r="Q3033" s="317"/>
      <c r="R3033" s="388"/>
      <c r="S3033" s="389"/>
      <c r="T3033" s="314"/>
    </row>
    <row r="3034" spans="2:20" ht="18.75" customHeight="1" x14ac:dyDescent="0.2">
      <c r="B3034" s="318"/>
      <c r="C3034" s="341" t="s">
        <v>157</v>
      </c>
      <c r="D3034" s="342">
        <f t="shared" ref="D3034:O3034" si="242">SUBTOTAL(9,D3013:D3033)</f>
        <v>0</v>
      </c>
      <c r="E3034" s="342">
        <f t="shared" si="242"/>
        <v>0</v>
      </c>
      <c r="F3034" s="342">
        <f t="shared" si="242"/>
        <v>0</v>
      </c>
      <c r="G3034" s="342">
        <f t="shared" si="242"/>
        <v>0</v>
      </c>
      <c r="H3034" s="342">
        <f t="shared" si="242"/>
        <v>0</v>
      </c>
      <c r="I3034" s="342">
        <f t="shared" si="242"/>
        <v>0</v>
      </c>
      <c r="J3034" s="342">
        <f t="shared" si="242"/>
        <v>0</v>
      </c>
      <c r="K3034" s="342">
        <f t="shared" si="242"/>
        <v>0</v>
      </c>
      <c r="L3034" s="342">
        <f t="shared" si="242"/>
        <v>0</v>
      </c>
      <c r="M3034" s="342">
        <f t="shared" si="242"/>
        <v>0</v>
      </c>
      <c r="N3034" s="342">
        <f t="shared" si="242"/>
        <v>0</v>
      </c>
      <c r="O3034" s="343">
        <f t="shared" si="242"/>
        <v>0</v>
      </c>
      <c r="P3034" s="344">
        <f>SUM(D3034:O3034)</f>
        <v>0</v>
      </c>
      <c r="Q3034" s="317"/>
      <c r="R3034" s="150"/>
      <c r="S3034" s="151"/>
      <c r="T3034" s="314"/>
    </row>
    <row r="3035" spans="2:20" ht="6" customHeight="1" x14ac:dyDescent="0.2">
      <c r="B3035" s="318"/>
      <c r="C3035" s="317"/>
      <c r="D3035" s="317"/>
      <c r="E3035" s="317"/>
      <c r="F3035" s="317"/>
      <c r="G3035" s="317"/>
      <c r="H3035" s="317"/>
      <c r="I3035" s="317"/>
      <c r="J3035" s="317"/>
      <c r="K3035" s="317"/>
      <c r="L3035" s="317"/>
      <c r="M3035" s="317"/>
      <c r="N3035" s="317"/>
      <c r="O3035" s="317"/>
      <c r="P3035" s="317"/>
      <c r="Q3035" s="317"/>
      <c r="R3035" s="345"/>
      <c r="S3035" s="345"/>
      <c r="T3035" s="314"/>
    </row>
    <row r="3036" spans="2:20" ht="18.75" customHeight="1" x14ac:dyDescent="0.2">
      <c r="B3036" s="346"/>
      <c r="C3036" s="335" t="s">
        <v>158</v>
      </c>
      <c r="D3036" s="67"/>
      <c r="E3036" s="67"/>
      <c r="F3036" s="67"/>
      <c r="G3036" s="67"/>
      <c r="H3036" s="67"/>
      <c r="I3036" s="67"/>
      <c r="J3036" s="67"/>
      <c r="K3036" s="67"/>
      <c r="L3036" s="67"/>
      <c r="M3036" s="67"/>
      <c r="N3036" s="67"/>
      <c r="O3036" s="74"/>
      <c r="P3036" s="347">
        <f>SUM(D3036:O3036)</f>
        <v>0</v>
      </c>
      <c r="Q3036" s="317"/>
      <c r="R3036" s="388"/>
      <c r="S3036" s="389"/>
      <c r="T3036" s="314"/>
    </row>
    <row r="3037" spans="2:20" ht="18.75" customHeight="1" x14ac:dyDescent="0.2">
      <c r="B3037" s="346"/>
      <c r="C3037" s="335" t="s">
        <v>159</v>
      </c>
      <c r="D3037" s="67"/>
      <c r="E3037" s="67"/>
      <c r="F3037" s="67"/>
      <c r="G3037" s="67"/>
      <c r="H3037" s="67"/>
      <c r="I3037" s="67"/>
      <c r="J3037" s="67"/>
      <c r="K3037" s="67"/>
      <c r="L3037" s="67"/>
      <c r="M3037" s="67"/>
      <c r="N3037" s="69"/>
      <c r="O3037" s="75"/>
      <c r="P3037" s="348">
        <f>SUM(D3037:O3037)</f>
        <v>0</v>
      </c>
      <c r="Q3037" s="317"/>
      <c r="R3037" s="388"/>
      <c r="S3037" s="389"/>
      <c r="T3037" s="314"/>
    </row>
    <row r="3038" spans="2:20" s="334" customFormat="1" ht="18.75" customHeight="1" x14ac:dyDescent="0.2">
      <c r="B3038" s="328"/>
      <c r="C3038" s="317"/>
      <c r="D3038" s="317"/>
      <c r="E3038" s="317"/>
      <c r="F3038" s="317"/>
      <c r="G3038" s="317"/>
      <c r="H3038" s="317"/>
      <c r="I3038" s="317"/>
      <c r="J3038" s="317"/>
      <c r="K3038" s="317"/>
      <c r="L3038" s="317"/>
      <c r="M3038" s="317"/>
      <c r="N3038" s="349" t="s">
        <v>160</v>
      </c>
      <c r="O3038" s="349"/>
      <c r="P3038" s="350">
        <f>ROUND(IF(P3036*P3037=0,0,P3034/P3036*P3037),2)</f>
        <v>0</v>
      </c>
      <c r="Q3038" s="330"/>
      <c r="R3038" s="388"/>
      <c r="S3038" s="389"/>
      <c r="T3038" s="333"/>
    </row>
    <row r="3039" spans="2:20" ht="30" customHeight="1" x14ac:dyDescent="0.2">
      <c r="B3039" s="314"/>
      <c r="C3039" s="317"/>
      <c r="D3039" s="317"/>
      <c r="E3039" s="317"/>
      <c r="F3039" s="317"/>
      <c r="G3039" s="317"/>
      <c r="H3039" s="317"/>
      <c r="I3039" s="317"/>
      <c r="J3039" s="317"/>
      <c r="K3039" s="317"/>
      <c r="L3039" s="317"/>
      <c r="M3039" s="317"/>
      <c r="N3039" s="317"/>
      <c r="O3039" s="317"/>
      <c r="P3039" s="317"/>
      <c r="Q3039" s="317"/>
      <c r="R3039" s="317"/>
      <c r="S3039" s="317"/>
      <c r="T3039" s="314"/>
    </row>
    <row r="3040" spans="2:20" ht="18.75" customHeight="1" x14ac:dyDescent="0.2">
      <c r="B3040" s="318"/>
      <c r="C3040" s="319" t="s">
        <v>124</v>
      </c>
      <c r="D3040" s="382"/>
      <c r="E3040" s="383"/>
      <c r="F3040" s="383"/>
      <c r="G3040" s="383"/>
      <c r="H3040" s="383"/>
      <c r="I3040" s="384"/>
      <c r="J3040" s="317"/>
      <c r="K3040" s="317"/>
      <c r="L3040" s="320"/>
      <c r="M3040" s="317"/>
      <c r="N3040" s="317"/>
      <c r="O3040" s="317"/>
      <c r="P3040" s="321"/>
      <c r="Q3040" s="317"/>
      <c r="R3040" s="321"/>
      <c r="S3040" s="321"/>
      <c r="T3040" s="314"/>
    </row>
    <row r="3041" spans="2:24" ht="18.75" customHeight="1" x14ac:dyDescent="0.2">
      <c r="B3041" s="318"/>
      <c r="C3041" s="322" t="s">
        <v>125</v>
      </c>
      <c r="D3041" s="382"/>
      <c r="E3041" s="383"/>
      <c r="F3041" s="383"/>
      <c r="G3041" s="383"/>
      <c r="H3041" s="383"/>
      <c r="I3041" s="384"/>
      <c r="J3041" s="317"/>
      <c r="K3041" s="320"/>
      <c r="L3041" s="317"/>
      <c r="M3041" s="317"/>
      <c r="N3041" s="317"/>
      <c r="O3041" s="317"/>
      <c r="P3041" s="321"/>
      <c r="Q3041" s="317"/>
      <c r="R3041" s="321"/>
      <c r="S3041" s="321"/>
      <c r="T3041" s="314"/>
    </row>
    <row r="3042" spans="2:24" ht="18.75" customHeight="1" x14ac:dyDescent="0.2">
      <c r="B3042" s="318"/>
      <c r="C3042" s="322" t="s">
        <v>7</v>
      </c>
      <c r="D3042" s="382"/>
      <c r="E3042" s="383"/>
      <c r="F3042" s="383"/>
      <c r="G3042" s="383"/>
      <c r="H3042" s="383"/>
      <c r="I3042" s="384"/>
      <c r="J3042" s="317"/>
      <c r="K3042" s="317"/>
      <c r="L3042" s="320"/>
      <c r="M3042" s="317"/>
      <c r="N3042" s="317"/>
      <c r="O3042" s="317"/>
      <c r="P3042" s="321"/>
      <c r="Q3042" s="317"/>
      <c r="R3042" s="323" t="s">
        <v>126</v>
      </c>
      <c r="S3042" s="324"/>
      <c r="T3042" s="314"/>
    </row>
    <row r="3043" spans="2:24" ht="18.75" customHeight="1" x14ac:dyDescent="0.2">
      <c r="B3043" s="318"/>
      <c r="C3043" s="322" t="s">
        <v>127</v>
      </c>
      <c r="D3043" s="382"/>
      <c r="E3043" s="383"/>
      <c r="F3043" s="383"/>
      <c r="G3043" s="383"/>
      <c r="H3043" s="383"/>
      <c r="I3043" s="384"/>
      <c r="J3043" s="317"/>
      <c r="K3043" s="317"/>
      <c r="L3043" s="320"/>
      <c r="M3043" s="317"/>
      <c r="N3043" s="317"/>
      <c r="O3043" s="317"/>
      <c r="P3043" s="321"/>
      <c r="Q3043" s="317"/>
      <c r="R3043" s="325" t="s">
        <v>130</v>
      </c>
      <c r="S3043" s="63"/>
      <c r="T3043" s="314"/>
    </row>
    <row r="3044" spans="2:24" ht="18.75" customHeight="1" x14ac:dyDescent="0.2">
      <c r="B3044" s="318"/>
      <c r="C3044" s="322" t="s">
        <v>131</v>
      </c>
      <c r="D3044" s="382"/>
      <c r="E3044" s="383"/>
      <c r="F3044" s="383"/>
      <c r="G3044" s="383"/>
      <c r="H3044" s="383"/>
      <c r="I3044" s="384"/>
      <c r="J3044" s="317"/>
      <c r="K3044" s="317"/>
      <c r="L3044" s="320"/>
      <c r="M3044" s="317"/>
      <c r="N3044" s="317"/>
      <c r="O3044" s="317"/>
      <c r="P3044" s="321"/>
      <c r="Q3044" s="317"/>
      <c r="R3044" s="325" t="s">
        <v>132</v>
      </c>
      <c r="S3044" s="63"/>
      <c r="T3044" s="314"/>
    </row>
    <row r="3045" spans="2:24" ht="18.75" customHeight="1" x14ac:dyDescent="0.2">
      <c r="B3045" s="318"/>
      <c r="C3045" s="322" t="s">
        <v>122</v>
      </c>
      <c r="D3045" s="385"/>
      <c r="E3045" s="386"/>
      <c r="F3045" s="386"/>
      <c r="G3045" s="386"/>
      <c r="H3045" s="386"/>
      <c r="I3045" s="387"/>
      <c r="J3045" s="317"/>
      <c r="K3045" s="320"/>
      <c r="L3045" s="317"/>
      <c r="M3045" s="317"/>
      <c r="N3045" s="317"/>
      <c r="O3045" s="317"/>
      <c r="P3045" s="321"/>
      <c r="Q3045" s="317"/>
      <c r="R3045" s="326" t="s">
        <v>133</v>
      </c>
      <c r="S3045" s="63"/>
      <c r="T3045" s="314"/>
    </row>
    <row r="3046" spans="2:24" ht="18.75" customHeight="1" x14ac:dyDescent="0.2">
      <c r="B3046" s="327"/>
      <c r="C3046" s="322" t="s">
        <v>134</v>
      </c>
      <c r="D3046" s="379"/>
      <c r="E3046" s="380"/>
      <c r="F3046" s="380"/>
      <c r="G3046" s="380"/>
      <c r="H3046" s="380"/>
      <c r="I3046" s="381"/>
      <c r="J3046" s="317"/>
      <c r="K3046" s="320"/>
      <c r="L3046" s="317"/>
      <c r="M3046" s="317"/>
      <c r="N3046" s="317"/>
      <c r="O3046" s="317"/>
      <c r="P3046" s="321"/>
      <c r="Q3046" s="317"/>
      <c r="R3046" s="321"/>
      <c r="S3046" s="321"/>
      <c r="T3046" s="314"/>
    </row>
    <row r="3047" spans="2:24" ht="12" customHeight="1" x14ac:dyDescent="0.2">
      <c r="B3047" s="318"/>
      <c r="C3047" s="317"/>
      <c r="D3047" s="317"/>
      <c r="E3047" s="317"/>
      <c r="F3047" s="317"/>
      <c r="G3047" s="317"/>
      <c r="H3047" s="317"/>
      <c r="I3047" s="317"/>
      <c r="J3047" s="317"/>
      <c r="K3047" s="317"/>
      <c r="L3047" s="317"/>
      <c r="M3047" s="317"/>
      <c r="N3047" s="317"/>
      <c r="O3047" s="317"/>
      <c r="P3047" s="317"/>
      <c r="Q3047" s="317"/>
      <c r="R3047" s="317"/>
      <c r="S3047" s="317"/>
      <c r="T3047" s="314"/>
    </row>
    <row r="3048" spans="2:24" s="334" customFormat="1" ht="18.75" customHeight="1" x14ac:dyDescent="0.2">
      <c r="B3048" s="328"/>
      <c r="C3048" s="322" t="s">
        <v>128</v>
      </c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70"/>
      <c r="P3048" s="329" t="s">
        <v>129</v>
      </c>
      <c r="Q3048" s="330"/>
      <c r="R3048" s="331" t="s">
        <v>135</v>
      </c>
      <c r="S3048" s="332"/>
      <c r="T3048" s="333"/>
      <c r="V3048" s="315"/>
      <c r="W3048" s="315"/>
      <c r="X3048" s="315"/>
    </row>
    <row r="3049" spans="2:24" ht="6" customHeight="1" x14ac:dyDescent="0.2">
      <c r="B3049" s="318"/>
      <c r="C3049" s="317"/>
      <c r="D3049" s="317"/>
      <c r="E3049" s="317"/>
      <c r="F3049" s="317"/>
      <c r="G3049" s="317"/>
      <c r="H3049" s="317"/>
      <c r="I3049" s="317"/>
      <c r="J3049" s="317"/>
      <c r="K3049" s="317"/>
      <c r="L3049" s="317"/>
      <c r="M3049" s="317"/>
      <c r="N3049" s="317"/>
      <c r="O3049" s="317"/>
      <c r="P3049" s="317"/>
      <c r="Q3049" s="317"/>
      <c r="R3049" s="317"/>
      <c r="S3049" s="317"/>
      <c r="T3049" s="314"/>
    </row>
    <row r="3050" spans="2:24" ht="18.75" customHeight="1" x14ac:dyDescent="0.2">
      <c r="B3050" s="318"/>
      <c r="C3050" s="335" t="s">
        <v>136</v>
      </c>
      <c r="D3050" s="65"/>
      <c r="E3050" s="65"/>
      <c r="F3050" s="65"/>
      <c r="G3050" s="65"/>
      <c r="H3050" s="65"/>
      <c r="I3050" s="65"/>
      <c r="J3050" s="65"/>
      <c r="K3050" s="65"/>
      <c r="L3050" s="65"/>
      <c r="M3050" s="65"/>
      <c r="N3050" s="65"/>
      <c r="O3050" s="71"/>
      <c r="P3050" s="336">
        <f>SUM(D3050:O3050)</f>
        <v>0</v>
      </c>
      <c r="Q3050" s="317"/>
      <c r="R3050" s="388"/>
      <c r="S3050" s="389"/>
      <c r="T3050" s="314"/>
    </row>
    <row r="3051" spans="2:24" ht="18.75" customHeight="1" x14ac:dyDescent="0.2">
      <c r="B3051" s="318"/>
      <c r="C3051" s="335" t="s">
        <v>137</v>
      </c>
      <c r="D3051" s="110"/>
      <c r="E3051" s="110"/>
      <c r="F3051" s="110"/>
      <c r="G3051" s="110"/>
      <c r="H3051" s="110"/>
      <c r="I3051" s="110"/>
      <c r="J3051" s="110"/>
      <c r="K3051" s="110"/>
      <c r="L3051" s="110"/>
      <c r="M3051" s="110"/>
      <c r="N3051" s="110"/>
      <c r="O3051" s="111"/>
      <c r="P3051" s="336">
        <f>SUM(D3051:O3051)</f>
        <v>0</v>
      </c>
      <c r="Q3051" s="317"/>
      <c r="R3051" s="388"/>
      <c r="S3051" s="389"/>
      <c r="T3051" s="314"/>
    </row>
    <row r="3052" spans="2:24" ht="18.75" customHeight="1" x14ac:dyDescent="0.2">
      <c r="B3052" s="318"/>
      <c r="C3052" s="131" t="s">
        <v>138</v>
      </c>
      <c r="D3052" s="65"/>
      <c r="E3052" s="65"/>
      <c r="F3052" s="65"/>
      <c r="G3052" s="65"/>
      <c r="H3052" s="65"/>
      <c r="I3052" s="65"/>
      <c r="J3052" s="65"/>
      <c r="K3052" s="65"/>
      <c r="L3052" s="65"/>
      <c r="M3052" s="65"/>
      <c r="N3052" s="65"/>
      <c r="O3052" s="71"/>
      <c r="P3052" s="336">
        <f>SUM(D3052:O3052)</f>
        <v>0</v>
      </c>
      <c r="Q3052" s="317"/>
      <c r="R3052" s="388"/>
      <c r="S3052" s="389"/>
      <c r="T3052" s="314"/>
    </row>
    <row r="3053" spans="2:24" ht="18.75" customHeight="1" x14ac:dyDescent="0.2">
      <c r="B3053" s="318"/>
      <c r="C3053" s="92" t="s">
        <v>139</v>
      </c>
      <c r="D3053" s="65"/>
      <c r="E3053" s="65"/>
      <c r="F3053" s="65"/>
      <c r="G3053" s="65"/>
      <c r="H3053" s="65"/>
      <c r="I3053" s="65"/>
      <c r="J3053" s="65"/>
      <c r="K3053" s="65"/>
      <c r="L3053" s="65"/>
      <c r="M3053" s="65"/>
      <c r="N3053" s="65"/>
      <c r="O3053" s="71"/>
      <c r="P3053" s="336">
        <f>SUM(D3053:O3053)</f>
        <v>0</v>
      </c>
      <c r="Q3053" s="317"/>
      <c r="R3053" s="388"/>
      <c r="S3053" s="389"/>
      <c r="T3053" s="314"/>
    </row>
    <row r="3054" spans="2:24" ht="18.75" customHeight="1" x14ac:dyDescent="0.2">
      <c r="B3054" s="318"/>
      <c r="C3054" s="92" t="s">
        <v>140</v>
      </c>
      <c r="D3054" s="65"/>
      <c r="E3054" s="65"/>
      <c r="F3054" s="65"/>
      <c r="G3054" s="65"/>
      <c r="H3054" s="65"/>
      <c r="I3054" s="65"/>
      <c r="J3054" s="65"/>
      <c r="K3054" s="65"/>
      <c r="L3054" s="65"/>
      <c r="M3054" s="65"/>
      <c r="N3054" s="65"/>
      <c r="O3054" s="71"/>
      <c r="P3054" s="336">
        <f>SUM(D3054:O3054)</f>
        <v>0</v>
      </c>
      <c r="Q3054" s="317"/>
      <c r="R3054" s="388"/>
      <c r="S3054" s="389"/>
      <c r="T3054" s="314"/>
    </row>
    <row r="3055" spans="2:24" ht="18.75" customHeight="1" x14ac:dyDescent="0.2">
      <c r="B3055" s="318"/>
      <c r="C3055" s="92" t="s">
        <v>141</v>
      </c>
      <c r="D3055" s="65"/>
      <c r="E3055" s="65"/>
      <c r="F3055" s="65"/>
      <c r="G3055" s="65"/>
      <c r="H3055" s="65"/>
      <c r="I3055" s="65"/>
      <c r="J3055" s="65"/>
      <c r="K3055" s="65"/>
      <c r="L3055" s="65"/>
      <c r="M3055" s="65"/>
      <c r="N3055" s="65"/>
      <c r="O3055" s="71"/>
      <c r="P3055" s="336">
        <f>SUM(D3055:O3055)</f>
        <v>0</v>
      </c>
      <c r="Q3055" s="317"/>
      <c r="R3055" s="388"/>
      <c r="S3055" s="389"/>
      <c r="T3055" s="314"/>
    </row>
    <row r="3056" spans="2:24" ht="18.75" customHeight="1" x14ac:dyDescent="0.2">
      <c r="B3056" s="318"/>
      <c r="C3056" s="92" t="s">
        <v>142</v>
      </c>
      <c r="D3056" s="65"/>
      <c r="E3056" s="65"/>
      <c r="F3056" s="65"/>
      <c r="G3056" s="65"/>
      <c r="H3056" s="65"/>
      <c r="I3056" s="65"/>
      <c r="J3056" s="65"/>
      <c r="K3056" s="65"/>
      <c r="L3056" s="65"/>
      <c r="M3056" s="65"/>
      <c r="N3056" s="65"/>
      <c r="O3056" s="71"/>
      <c r="P3056" s="336">
        <f>SUM(D3056:O3056)</f>
        <v>0</v>
      </c>
      <c r="Q3056" s="317"/>
      <c r="R3056" s="388"/>
      <c r="S3056" s="389"/>
      <c r="T3056" s="314"/>
    </row>
    <row r="3057" spans="2:20" ht="18.75" customHeight="1" x14ac:dyDescent="0.2">
      <c r="B3057" s="318"/>
      <c r="C3057" s="92" t="s">
        <v>143</v>
      </c>
      <c r="D3057" s="65"/>
      <c r="E3057" s="65"/>
      <c r="F3057" s="65"/>
      <c r="G3057" s="65"/>
      <c r="H3057" s="65"/>
      <c r="I3057" s="65"/>
      <c r="J3057" s="65"/>
      <c r="K3057" s="65"/>
      <c r="L3057" s="65"/>
      <c r="M3057" s="65"/>
      <c r="N3057" s="65"/>
      <c r="O3057" s="71"/>
      <c r="P3057" s="336">
        <f>SUM(D3057:O3057)</f>
        <v>0</v>
      </c>
      <c r="Q3057" s="317"/>
      <c r="R3057" s="388"/>
      <c r="S3057" s="389"/>
      <c r="T3057" s="314"/>
    </row>
    <row r="3058" spans="2:20" ht="18.75" customHeight="1" x14ac:dyDescent="0.2">
      <c r="B3058" s="318"/>
      <c r="C3058" s="92" t="s">
        <v>144</v>
      </c>
      <c r="D3058" s="65"/>
      <c r="E3058" s="65"/>
      <c r="F3058" s="65"/>
      <c r="G3058" s="65"/>
      <c r="H3058" s="65"/>
      <c r="I3058" s="65"/>
      <c r="J3058" s="65"/>
      <c r="K3058" s="65"/>
      <c r="L3058" s="65"/>
      <c r="M3058" s="65"/>
      <c r="N3058" s="65"/>
      <c r="O3058" s="71"/>
      <c r="P3058" s="336">
        <f>SUM(D3058:O3058)</f>
        <v>0</v>
      </c>
      <c r="Q3058" s="317"/>
      <c r="R3058" s="388"/>
      <c r="S3058" s="389"/>
      <c r="T3058" s="314"/>
    </row>
    <row r="3059" spans="2:20" ht="18.75" customHeight="1" x14ac:dyDescent="0.2">
      <c r="B3059" s="318"/>
      <c r="C3059" s="92" t="s">
        <v>145</v>
      </c>
      <c r="D3059" s="65"/>
      <c r="E3059" s="65"/>
      <c r="F3059" s="65"/>
      <c r="G3059" s="65"/>
      <c r="H3059" s="65"/>
      <c r="I3059" s="65"/>
      <c r="J3059" s="65"/>
      <c r="K3059" s="65"/>
      <c r="L3059" s="65"/>
      <c r="M3059" s="65"/>
      <c r="N3059" s="65"/>
      <c r="O3059" s="71"/>
      <c r="P3059" s="336">
        <f>SUM(D3059:O3059)</f>
        <v>0</v>
      </c>
      <c r="Q3059" s="317"/>
      <c r="R3059" s="388"/>
      <c r="S3059" s="389"/>
      <c r="T3059" s="314"/>
    </row>
    <row r="3060" spans="2:20" ht="18.75" customHeight="1" x14ac:dyDescent="0.2">
      <c r="B3060" s="318"/>
      <c r="C3060" s="322" t="s">
        <v>146</v>
      </c>
      <c r="D3060" s="337">
        <f t="shared" ref="D3060:O3060" si="243">SUBTOTAL(9,D3050:D3059)</f>
        <v>0</v>
      </c>
      <c r="E3060" s="337">
        <f t="shared" si="243"/>
        <v>0</v>
      </c>
      <c r="F3060" s="337">
        <f t="shared" si="243"/>
        <v>0</v>
      </c>
      <c r="G3060" s="337">
        <f t="shared" si="243"/>
        <v>0</v>
      </c>
      <c r="H3060" s="337">
        <f t="shared" si="243"/>
        <v>0</v>
      </c>
      <c r="I3060" s="337">
        <f t="shared" si="243"/>
        <v>0</v>
      </c>
      <c r="J3060" s="337">
        <f t="shared" si="243"/>
        <v>0</v>
      </c>
      <c r="K3060" s="337">
        <f t="shared" si="243"/>
        <v>0</v>
      </c>
      <c r="L3060" s="337">
        <f t="shared" si="243"/>
        <v>0</v>
      </c>
      <c r="M3060" s="337">
        <f t="shared" si="243"/>
        <v>0</v>
      </c>
      <c r="N3060" s="337">
        <f t="shared" si="243"/>
        <v>0</v>
      </c>
      <c r="O3060" s="338">
        <f t="shared" si="243"/>
        <v>0</v>
      </c>
      <c r="P3060" s="336">
        <f>SUM(D3060:O3060)</f>
        <v>0</v>
      </c>
      <c r="Q3060" s="317"/>
      <c r="R3060" s="388"/>
      <c r="S3060" s="389"/>
      <c r="T3060" s="314"/>
    </row>
    <row r="3061" spans="2:20" ht="18.75" customHeight="1" x14ac:dyDescent="0.2">
      <c r="B3061" s="318"/>
      <c r="C3061" s="339" t="s">
        <v>147</v>
      </c>
      <c r="D3061" s="66"/>
      <c r="E3061" s="66"/>
      <c r="F3061" s="66"/>
      <c r="G3061" s="66"/>
      <c r="H3061" s="66"/>
      <c r="I3061" s="66"/>
      <c r="J3061" s="66"/>
      <c r="K3061" s="66"/>
      <c r="L3061" s="66"/>
      <c r="M3061" s="66"/>
      <c r="N3061" s="66"/>
      <c r="O3061" s="72"/>
      <c r="P3061" s="336">
        <f>SUM(D3061:O3061)</f>
        <v>0</v>
      </c>
      <c r="Q3061" s="317"/>
      <c r="R3061" s="388"/>
      <c r="S3061" s="389"/>
      <c r="T3061" s="314"/>
    </row>
    <row r="3062" spans="2:20" ht="18.75" customHeight="1" x14ac:dyDescent="0.2">
      <c r="B3062" s="318"/>
      <c r="C3062" s="339" t="s">
        <v>148</v>
      </c>
      <c r="D3062" s="66"/>
      <c r="E3062" s="66"/>
      <c r="F3062" s="66"/>
      <c r="G3062" s="66"/>
      <c r="H3062" s="66"/>
      <c r="I3062" s="66"/>
      <c r="J3062" s="66"/>
      <c r="K3062" s="66"/>
      <c r="L3062" s="66"/>
      <c r="M3062" s="66"/>
      <c r="N3062" s="66"/>
      <c r="O3062" s="72"/>
      <c r="P3062" s="336">
        <f>SUM(D3062:O3062)</f>
        <v>0</v>
      </c>
      <c r="Q3062" s="317"/>
      <c r="R3062" s="388"/>
      <c r="S3062" s="389"/>
      <c r="T3062" s="314"/>
    </row>
    <row r="3063" spans="2:20" ht="18.75" customHeight="1" x14ac:dyDescent="0.2">
      <c r="B3063" s="318"/>
      <c r="C3063" s="322" t="s">
        <v>149</v>
      </c>
      <c r="D3063" s="337">
        <f t="shared" ref="D3063:O3063" si="244">SUBTOTAL(9,D3061:D3062)</f>
        <v>0</v>
      </c>
      <c r="E3063" s="337">
        <f t="shared" si="244"/>
        <v>0</v>
      </c>
      <c r="F3063" s="337">
        <f t="shared" si="244"/>
        <v>0</v>
      </c>
      <c r="G3063" s="337">
        <f t="shared" si="244"/>
        <v>0</v>
      </c>
      <c r="H3063" s="337">
        <f t="shared" si="244"/>
        <v>0</v>
      </c>
      <c r="I3063" s="337">
        <f t="shared" si="244"/>
        <v>0</v>
      </c>
      <c r="J3063" s="337">
        <f t="shared" si="244"/>
        <v>0</v>
      </c>
      <c r="K3063" s="337">
        <f t="shared" si="244"/>
        <v>0</v>
      </c>
      <c r="L3063" s="337">
        <f t="shared" si="244"/>
        <v>0</v>
      </c>
      <c r="M3063" s="337">
        <f t="shared" si="244"/>
        <v>0</v>
      </c>
      <c r="N3063" s="337">
        <f t="shared" si="244"/>
        <v>0</v>
      </c>
      <c r="O3063" s="338">
        <f t="shared" si="244"/>
        <v>0</v>
      </c>
      <c r="P3063" s="336">
        <f>SUM(D3063:O3063)</f>
        <v>0</v>
      </c>
      <c r="Q3063" s="317"/>
      <c r="R3063" s="388"/>
      <c r="S3063" s="389"/>
      <c r="T3063" s="314"/>
    </row>
    <row r="3064" spans="2:20" ht="18.75" customHeight="1" x14ac:dyDescent="0.2">
      <c r="B3064" s="318"/>
      <c r="C3064" s="339" t="s">
        <v>150</v>
      </c>
      <c r="D3064" s="66"/>
      <c r="E3064" s="66"/>
      <c r="F3064" s="66"/>
      <c r="G3064" s="66"/>
      <c r="H3064" s="66"/>
      <c r="I3064" s="66"/>
      <c r="J3064" s="66"/>
      <c r="K3064" s="66"/>
      <c r="L3064" s="66"/>
      <c r="M3064" s="66"/>
      <c r="N3064" s="66"/>
      <c r="O3064" s="72"/>
      <c r="P3064" s="336">
        <f>SUM(D3064:O3064)</f>
        <v>0</v>
      </c>
      <c r="Q3064" s="317"/>
      <c r="R3064" s="388"/>
      <c r="S3064" s="389"/>
      <c r="T3064" s="314"/>
    </row>
    <row r="3065" spans="2:20" ht="18.75" customHeight="1" x14ac:dyDescent="0.2">
      <c r="B3065" s="318"/>
      <c r="C3065" s="339" t="s">
        <v>151</v>
      </c>
      <c r="D3065" s="66"/>
      <c r="E3065" s="66"/>
      <c r="F3065" s="66"/>
      <c r="G3065" s="66"/>
      <c r="H3065" s="66"/>
      <c r="I3065" s="66"/>
      <c r="J3065" s="66"/>
      <c r="K3065" s="66"/>
      <c r="L3065" s="66"/>
      <c r="M3065" s="66"/>
      <c r="N3065" s="66"/>
      <c r="O3065" s="72"/>
      <c r="P3065" s="336">
        <f>SUM(D3065:O3065)</f>
        <v>0</v>
      </c>
      <c r="Q3065" s="317"/>
      <c r="R3065" s="388"/>
      <c r="S3065" s="389"/>
      <c r="T3065" s="314"/>
    </row>
    <row r="3066" spans="2:20" ht="18.75" customHeight="1" x14ac:dyDescent="0.2">
      <c r="B3066" s="318"/>
      <c r="C3066" s="339" t="s">
        <v>152</v>
      </c>
      <c r="D3066" s="66"/>
      <c r="E3066" s="66"/>
      <c r="F3066" s="66"/>
      <c r="G3066" s="66"/>
      <c r="H3066" s="66"/>
      <c r="I3066" s="66"/>
      <c r="J3066" s="66"/>
      <c r="K3066" s="66"/>
      <c r="L3066" s="66"/>
      <c r="M3066" s="66"/>
      <c r="N3066" s="66"/>
      <c r="O3066" s="72"/>
      <c r="P3066" s="336">
        <f>SUM(D3066:O3066)</f>
        <v>0</v>
      </c>
      <c r="Q3066" s="317"/>
      <c r="R3066" s="388"/>
      <c r="S3066" s="389"/>
      <c r="T3066" s="314"/>
    </row>
    <row r="3067" spans="2:20" ht="18.75" customHeight="1" x14ac:dyDescent="0.2">
      <c r="B3067" s="318"/>
      <c r="C3067" s="339" t="s">
        <v>153</v>
      </c>
      <c r="D3067" s="66"/>
      <c r="E3067" s="66"/>
      <c r="F3067" s="66"/>
      <c r="G3067" s="66"/>
      <c r="H3067" s="66"/>
      <c r="I3067" s="66"/>
      <c r="J3067" s="66"/>
      <c r="K3067" s="66"/>
      <c r="L3067" s="66"/>
      <c r="M3067" s="66"/>
      <c r="N3067" s="66"/>
      <c r="O3067" s="72"/>
      <c r="P3067" s="336">
        <f>SUM(D3067:O3067)</f>
        <v>0</v>
      </c>
      <c r="Q3067" s="317"/>
      <c r="R3067" s="388"/>
      <c r="S3067" s="389"/>
      <c r="T3067" s="314"/>
    </row>
    <row r="3068" spans="2:20" ht="18.75" customHeight="1" x14ac:dyDescent="0.2">
      <c r="B3068" s="318"/>
      <c r="C3068" s="335" t="s">
        <v>154</v>
      </c>
      <c r="D3068" s="65"/>
      <c r="E3068" s="65"/>
      <c r="F3068" s="65"/>
      <c r="G3068" s="65"/>
      <c r="H3068" s="65"/>
      <c r="I3068" s="65"/>
      <c r="J3068" s="65"/>
      <c r="K3068" s="65"/>
      <c r="L3068" s="65"/>
      <c r="M3068" s="65"/>
      <c r="N3068" s="65"/>
      <c r="O3068" s="71"/>
      <c r="P3068" s="336">
        <f>SUM(D3068:O3068)</f>
        <v>0</v>
      </c>
      <c r="Q3068" s="317"/>
      <c r="R3068" s="388"/>
      <c r="S3068" s="389"/>
      <c r="T3068" s="314"/>
    </row>
    <row r="3069" spans="2:20" ht="18.75" customHeight="1" x14ac:dyDescent="0.2">
      <c r="B3069" s="318"/>
      <c r="C3069" s="97" t="s">
        <v>155</v>
      </c>
      <c r="D3069" s="65"/>
      <c r="E3069" s="65"/>
      <c r="F3069" s="65"/>
      <c r="G3069" s="65"/>
      <c r="H3069" s="65"/>
      <c r="I3069" s="65"/>
      <c r="J3069" s="65"/>
      <c r="K3069" s="65"/>
      <c r="L3069" s="65"/>
      <c r="M3069" s="65"/>
      <c r="N3069" s="65"/>
      <c r="O3069" s="71"/>
      <c r="P3069" s="336">
        <f>SUM(D3069:O3069)</f>
        <v>0</v>
      </c>
      <c r="Q3069" s="317"/>
      <c r="R3069" s="388"/>
      <c r="S3069" s="389"/>
      <c r="T3069" s="314"/>
    </row>
    <row r="3070" spans="2:20" ht="18.75" customHeight="1" x14ac:dyDescent="0.2">
      <c r="B3070" s="318"/>
      <c r="C3070" s="98" t="s">
        <v>156</v>
      </c>
      <c r="D3070" s="68"/>
      <c r="E3070" s="68"/>
      <c r="F3070" s="68"/>
      <c r="G3070" s="68"/>
      <c r="H3070" s="68"/>
      <c r="I3070" s="68"/>
      <c r="J3070" s="68"/>
      <c r="K3070" s="68"/>
      <c r="L3070" s="68"/>
      <c r="M3070" s="68"/>
      <c r="N3070" s="68"/>
      <c r="O3070" s="73"/>
      <c r="P3070" s="340">
        <f>SUM(D3070:O3070)</f>
        <v>0</v>
      </c>
      <c r="Q3070" s="317"/>
      <c r="R3070" s="388"/>
      <c r="S3070" s="389"/>
      <c r="T3070" s="314"/>
    </row>
    <row r="3071" spans="2:20" ht="18.75" customHeight="1" x14ac:dyDescent="0.2">
      <c r="B3071" s="318"/>
      <c r="C3071" s="341" t="s">
        <v>157</v>
      </c>
      <c r="D3071" s="342">
        <f t="shared" ref="D3071:O3071" si="245">SUBTOTAL(9,D3050:D3070)</f>
        <v>0</v>
      </c>
      <c r="E3071" s="342">
        <f t="shared" si="245"/>
        <v>0</v>
      </c>
      <c r="F3071" s="342">
        <f t="shared" si="245"/>
        <v>0</v>
      </c>
      <c r="G3071" s="342">
        <f t="shared" si="245"/>
        <v>0</v>
      </c>
      <c r="H3071" s="342">
        <f t="shared" si="245"/>
        <v>0</v>
      </c>
      <c r="I3071" s="342">
        <f t="shared" si="245"/>
        <v>0</v>
      </c>
      <c r="J3071" s="342">
        <f t="shared" si="245"/>
        <v>0</v>
      </c>
      <c r="K3071" s="342">
        <f t="shared" si="245"/>
        <v>0</v>
      </c>
      <c r="L3071" s="342">
        <f t="shared" si="245"/>
        <v>0</v>
      </c>
      <c r="M3071" s="342">
        <f t="shared" si="245"/>
        <v>0</v>
      </c>
      <c r="N3071" s="342">
        <f t="shared" si="245"/>
        <v>0</v>
      </c>
      <c r="O3071" s="343">
        <f t="shared" si="245"/>
        <v>0</v>
      </c>
      <c r="P3071" s="344">
        <f>SUM(D3071:O3071)</f>
        <v>0</v>
      </c>
      <c r="Q3071" s="317"/>
      <c r="R3071" s="150"/>
      <c r="S3071" s="151"/>
      <c r="T3071" s="314"/>
    </row>
    <row r="3072" spans="2:20" ht="6" customHeight="1" x14ac:dyDescent="0.2">
      <c r="B3072" s="318"/>
      <c r="C3072" s="317"/>
      <c r="D3072" s="317"/>
      <c r="E3072" s="317"/>
      <c r="F3072" s="317"/>
      <c r="G3072" s="317"/>
      <c r="H3072" s="317"/>
      <c r="I3072" s="317"/>
      <c r="J3072" s="317"/>
      <c r="K3072" s="317"/>
      <c r="L3072" s="317"/>
      <c r="M3072" s="317"/>
      <c r="N3072" s="317"/>
      <c r="O3072" s="317"/>
      <c r="P3072" s="317"/>
      <c r="Q3072" s="317"/>
      <c r="R3072" s="345"/>
      <c r="S3072" s="345"/>
      <c r="T3072" s="314"/>
    </row>
    <row r="3073" spans="2:24" ht="18.75" customHeight="1" x14ac:dyDescent="0.2">
      <c r="B3073" s="346"/>
      <c r="C3073" s="335" t="s">
        <v>158</v>
      </c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74"/>
      <c r="P3073" s="347">
        <f>SUM(D3073:O3073)</f>
        <v>0</v>
      </c>
      <c r="Q3073" s="317"/>
      <c r="R3073" s="388"/>
      <c r="S3073" s="389"/>
      <c r="T3073" s="314"/>
    </row>
    <row r="3074" spans="2:24" ht="18.75" customHeight="1" x14ac:dyDescent="0.2">
      <c r="B3074" s="346"/>
      <c r="C3074" s="335" t="s">
        <v>159</v>
      </c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9"/>
      <c r="O3074" s="75"/>
      <c r="P3074" s="348">
        <f>SUM(D3074:O3074)</f>
        <v>0</v>
      </c>
      <c r="Q3074" s="317"/>
      <c r="R3074" s="388"/>
      <c r="S3074" s="389"/>
      <c r="T3074" s="314"/>
    </row>
    <row r="3075" spans="2:24" s="334" customFormat="1" ht="18.75" customHeight="1" x14ac:dyDescent="0.2">
      <c r="B3075" s="328"/>
      <c r="C3075" s="317"/>
      <c r="D3075" s="317"/>
      <c r="E3075" s="317"/>
      <c r="F3075" s="317"/>
      <c r="G3075" s="317"/>
      <c r="H3075" s="317"/>
      <c r="I3075" s="317"/>
      <c r="J3075" s="317"/>
      <c r="K3075" s="317"/>
      <c r="L3075" s="317"/>
      <c r="M3075" s="317"/>
      <c r="N3075" s="349" t="s">
        <v>160</v>
      </c>
      <c r="O3075" s="349"/>
      <c r="P3075" s="350">
        <f>ROUND(IF(P3073*P3074=0,0,P3071/P3073*P3074),2)</f>
        <v>0</v>
      </c>
      <c r="Q3075" s="330"/>
      <c r="R3075" s="388"/>
      <c r="S3075" s="389"/>
      <c r="T3075" s="333"/>
    </row>
    <row r="3076" spans="2:24" ht="30" customHeight="1" x14ac:dyDescent="0.2">
      <c r="B3076" s="314"/>
      <c r="C3076" s="317"/>
      <c r="D3076" s="317"/>
      <c r="E3076" s="317"/>
      <c r="F3076" s="317"/>
      <c r="G3076" s="317"/>
      <c r="H3076" s="317"/>
      <c r="I3076" s="317"/>
      <c r="J3076" s="317"/>
      <c r="K3076" s="317"/>
      <c r="L3076" s="317"/>
      <c r="M3076" s="317"/>
      <c r="N3076" s="317"/>
      <c r="O3076" s="317"/>
      <c r="P3076" s="317"/>
      <c r="Q3076" s="317"/>
      <c r="R3076" s="317"/>
      <c r="S3076" s="317"/>
      <c r="T3076" s="314"/>
    </row>
    <row r="3077" spans="2:24" ht="18.75" customHeight="1" x14ac:dyDescent="0.2">
      <c r="B3077" s="318"/>
      <c r="C3077" s="319" t="s">
        <v>124</v>
      </c>
      <c r="D3077" s="382"/>
      <c r="E3077" s="383"/>
      <c r="F3077" s="383"/>
      <c r="G3077" s="383"/>
      <c r="H3077" s="383"/>
      <c r="I3077" s="384"/>
      <c r="J3077" s="317"/>
      <c r="K3077" s="317"/>
      <c r="L3077" s="320"/>
      <c r="M3077" s="317"/>
      <c r="N3077" s="317"/>
      <c r="O3077" s="317"/>
      <c r="P3077" s="321"/>
      <c r="Q3077" s="317"/>
      <c r="R3077" s="321"/>
      <c r="S3077" s="321"/>
      <c r="T3077" s="314"/>
    </row>
    <row r="3078" spans="2:24" ht="18.75" customHeight="1" x14ac:dyDescent="0.2">
      <c r="B3078" s="318"/>
      <c r="C3078" s="322" t="s">
        <v>125</v>
      </c>
      <c r="D3078" s="382"/>
      <c r="E3078" s="383"/>
      <c r="F3078" s="383"/>
      <c r="G3078" s="383"/>
      <c r="H3078" s="383"/>
      <c r="I3078" s="384"/>
      <c r="J3078" s="317"/>
      <c r="K3078" s="320"/>
      <c r="L3078" s="317"/>
      <c r="M3078" s="317"/>
      <c r="N3078" s="317"/>
      <c r="O3078" s="317"/>
      <c r="P3078" s="321"/>
      <c r="Q3078" s="317"/>
      <c r="R3078" s="321"/>
      <c r="S3078" s="321"/>
      <c r="T3078" s="314"/>
    </row>
    <row r="3079" spans="2:24" ht="18.75" customHeight="1" x14ac:dyDescent="0.2">
      <c r="B3079" s="318"/>
      <c r="C3079" s="322" t="s">
        <v>7</v>
      </c>
      <c r="D3079" s="382"/>
      <c r="E3079" s="383"/>
      <c r="F3079" s="383"/>
      <c r="G3079" s="383"/>
      <c r="H3079" s="383"/>
      <c r="I3079" s="384"/>
      <c r="J3079" s="317"/>
      <c r="K3079" s="317"/>
      <c r="L3079" s="320"/>
      <c r="M3079" s="317"/>
      <c r="N3079" s="317"/>
      <c r="O3079" s="317"/>
      <c r="P3079" s="321"/>
      <c r="Q3079" s="317"/>
      <c r="R3079" s="323" t="s">
        <v>126</v>
      </c>
      <c r="S3079" s="324"/>
      <c r="T3079" s="314"/>
    </row>
    <row r="3080" spans="2:24" ht="18.75" customHeight="1" x14ac:dyDescent="0.2">
      <c r="B3080" s="318"/>
      <c r="C3080" s="322" t="s">
        <v>127</v>
      </c>
      <c r="D3080" s="382"/>
      <c r="E3080" s="383"/>
      <c r="F3080" s="383"/>
      <c r="G3080" s="383"/>
      <c r="H3080" s="383"/>
      <c r="I3080" s="384"/>
      <c r="J3080" s="317"/>
      <c r="K3080" s="317"/>
      <c r="L3080" s="320"/>
      <c r="M3080" s="317"/>
      <c r="N3080" s="317"/>
      <c r="O3080" s="317"/>
      <c r="P3080" s="321"/>
      <c r="Q3080" s="317"/>
      <c r="R3080" s="325" t="s">
        <v>130</v>
      </c>
      <c r="S3080" s="63"/>
      <c r="T3080" s="314"/>
    </row>
    <row r="3081" spans="2:24" ht="18.75" customHeight="1" x14ac:dyDescent="0.2">
      <c r="B3081" s="318"/>
      <c r="C3081" s="322" t="s">
        <v>131</v>
      </c>
      <c r="D3081" s="382"/>
      <c r="E3081" s="383"/>
      <c r="F3081" s="383"/>
      <c r="G3081" s="383"/>
      <c r="H3081" s="383"/>
      <c r="I3081" s="384"/>
      <c r="J3081" s="317"/>
      <c r="K3081" s="317"/>
      <c r="L3081" s="320"/>
      <c r="M3081" s="317"/>
      <c r="N3081" s="317"/>
      <c r="O3081" s="317"/>
      <c r="P3081" s="321"/>
      <c r="Q3081" s="317"/>
      <c r="R3081" s="325" t="s">
        <v>132</v>
      </c>
      <c r="S3081" s="63"/>
      <c r="T3081" s="314"/>
    </row>
    <row r="3082" spans="2:24" ht="18.75" customHeight="1" x14ac:dyDescent="0.2">
      <c r="B3082" s="318"/>
      <c r="C3082" s="322" t="s">
        <v>122</v>
      </c>
      <c r="D3082" s="385"/>
      <c r="E3082" s="386"/>
      <c r="F3082" s="386"/>
      <c r="G3082" s="386"/>
      <c r="H3082" s="386"/>
      <c r="I3082" s="387"/>
      <c r="J3082" s="317"/>
      <c r="K3082" s="320"/>
      <c r="L3082" s="317"/>
      <c r="M3082" s="317"/>
      <c r="N3082" s="317"/>
      <c r="O3082" s="317"/>
      <c r="P3082" s="321"/>
      <c r="Q3082" s="317"/>
      <c r="R3082" s="326" t="s">
        <v>133</v>
      </c>
      <c r="S3082" s="63"/>
      <c r="T3082" s="314"/>
    </row>
    <row r="3083" spans="2:24" ht="18.75" customHeight="1" x14ac:dyDescent="0.2">
      <c r="B3083" s="327"/>
      <c r="C3083" s="322" t="s">
        <v>134</v>
      </c>
      <c r="D3083" s="379"/>
      <c r="E3083" s="380"/>
      <c r="F3083" s="380"/>
      <c r="G3083" s="380"/>
      <c r="H3083" s="380"/>
      <c r="I3083" s="381"/>
      <c r="J3083" s="317"/>
      <c r="K3083" s="320"/>
      <c r="L3083" s="317"/>
      <c r="M3083" s="317"/>
      <c r="N3083" s="317"/>
      <c r="O3083" s="317"/>
      <c r="P3083" s="321"/>
      <c r="Q3083" s="317"/>
      <c r="R3083" s="321"/>
      <c r="S3083" s="321"/>
      <c r="T3083" s="314"/>
    </row>
    <row r="3084" spans="2:24" ht="12" customHeight="1" x14ac:dyDescent="0.2">
      <c r="B3084" s="318"/>
      <c r="C3084" s="317"/>
      <c r="D3084" s="317"/>
      <c r="E3084" s="317"/>
      <c r="F3084" s="317"/>
      <c r="G3084" s="317"/>
      <c r="H3084" s="317"/>
      <c r="I3084" s="317"/>
      <c r="J3084" s="317"/>
      <c r="K3084" s="317"/>
      <c r="L3084" s="317"/>
      <c r="M3084" s="317"/>
      <c r="N3084" s="317"/>
      <c r="O3084" s="317"/>
      <c r="P3084" s="317"/>
      <c r="Q3084" s="317"/>
      <c r="R3084" s="317"/>
      <c r="S3084" s="317"/>
      <c r="T3084" s="314"/>
    </row>
    <row r="3085" spans="2:24" s="334" customFormat="1" ht="18.75" customHeight="1" x14ac:dyDescent="0.2">
      <c r="B3085" s="328"/>
      <c r="C3085" s="322" t="s">
        <v>128</v>
      </c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70"/>
      <c r="P3085" s="329" t="s">
        <v>129</v>
      </c>
      <c r="Q3085" s="330"/>
      <c r="R3085" s="331" t="s">
        <v>135</v>
      </c>
      <c r="S3085" s="332"/>
      <c r="T3085" s="333"/>
      <c r="V3085" s="315"/>
      <c r="W3085" s="315"/>
      <c r="X3085" s="315"/>
    </row>
    <row r="3086" spans="2:24" ht="6" customHeight="1" x14ac:dyDescent="0.2">
      <c r="B3086" s="318"/>
      <c r="C3086" s="317"/>
      <c r="D3086" s="317"/>
      <c r="E3086" s="317"/>
      <c r="F3086" s="317"/>
      <c r="G3086" s="317"/>
      <c r="H3086" s="317"/>
      <c r="I3086" s="317"/>
      <c r="J3086" s="317"/>
      <c r="K3086" s="317"/>
      <c r="L3086" s="317"/>
      <c r="M3086" s="317"/>
      <c r="N3086" s="317"/>
      <c r="O3086" s="317"/>
      <c r="P3086" s="317"/>
      <c r="Q3086" s="317"/>
      <c r="R3086" s="317"/>
      <c r="S3086" s="317"/>
      <c r="T3086" s="314"/>
    </row>
    <row r="3087" spans="2:24" ht="18.75" customHeight="1" x14ac:dyDescent="0.2">
      <c r="B3087" s="318"/>
      <c r="C3087" s="335" t="s">
        <v>136</v>
      </c>
      <c r="D3087" s="65"/>
      <c r="E3087" s="65"/>
      <c r="F3087" s="65"/>
      <c r="G3087" s="65"/>
      <c r="H3087" s="65"/>
      <c r="I3087" s="65"/>
      <c r="J3087" s="65"/>
      <c r="K3087" s="65"/>
      <c r="L3087" s="65"/>
      <c r="M3087" s="65"/>
      <c r="N3087" s="65"/>
      <c r="O3087" s="71"/>
      <c r="P3087" s="336">
        <f>SUM(D3087:O3087)</f>
        <v>0</v>
      </c>
      <c r="Q3087" s="317"/>
      <c r="R3087" s="388"/>
      <c r="S3087" s="389"/>
      <c r="T3087" s="314"/>
    </row>
    <row r="3088" spans="2:24" ht="18.75" customHeight="1" x14ac:dyDescent="0.2">
      <c r="B3088" s="318"/>
      <c r="C3088" s="335" t="s">
        <v>137</v>
      </c>
      <c r="D3088" s="110"/>
      <c r="E3088" s="110"/>
      <c r="F3088" s="110"/>
      <c r="G3088" s="110"/>
      <c r="H3088" s="110"/>
      <c r="I3088" s="110"/>
      <c r="J3088" s="110"/>
      <c r="K3088" s="110"/>
      <c r="L3088" s="110"/>
      <c r="M3088" s="110"/>
      <c r="N3088" s="110"/>
      <c r="O3088" s="111"/>
      <c r="P3088" s="336">
        <f>SUM(D3088:O3088)</f>
        <v>0</v>
      </c>
      <c r="Q3088" s="317"/>
      <c r="R3088" s="388"/>
      <c r="S3088" s="389"/>
      <c r="T3088" s="314"/>
    </row>
    <row r="3089" spans="2:20" ht="18.75" customHeight="1" x14ac:dyDescent="0.2">
      <c r="B3089" s="318"/>
      <c r="C3089" s="131" t="s">
        <v>138</v>
      </c>
      <c r="D3089" s="65"/>
      <c r="E3089" s="65"/>
      <c r="F3089" s="65"/>
      <c r="G3089" s="65"/>
      <c r="H3089" s="65"/>
      <c r="I3089" s="65"/>
      <c r="J3089" s="65"/>
      <c r="K3089" s="65"/>
      <c r="L3089" s="65"/>
      <c r="M3089" s="65"/>
      <c r="N3089" s="65"/>
      <c r="O3089" s="71"/>
      <c r="P3089" s="336">
        <f>SUM(D3089:O3089)</f>
        <v>0</v>
      </c>
      <c r="Q3089" s="317"/>
      <c r="R3089" s="388"/>
      <c r="S3089" s="389"/>
      <c r="T3089" s="314"/>
    </row>
    <row r="3090" spans="2:20" ht="18.75" customHeight="1" x14ac:dyDescent="0.2">
      <c r="B3090" s="318"/>
      <c r="C3090" s="92" t="s">
        <v>139</v>
      </c>
      <c r="D3090" s="65"/>
      <c r="E3090" s="65"/>
      <c r="F3090" s="65"/>
      <c r="G3090" s="65"/>
      <c r="H3090" s="65"/>
      <c r="I3090" s="65"/>
      <c r="J3090" s="65"/>
      <c r="K3090" s="65"/>
      <c r="L3090" s="65"/>
      <c r="M3090" s="65"/>
      <c r="N3090" s="65"/>
      <c r="O3090" s="71"/>
      <c r="P3090" s="336">
        <f>SUM(D3090:O3090)</f>
        <v>0</v>
      </c>
      <c r="Q3090" s="317"/>
      <c r="R3090" s="388"/>
      <c r="S3090" s="389"/>
      <c r="T3090" s="314"/>
    </row>
    <row r="3091" spans="2:20" ht="18.75" customHeight="1" x14ac:dyDescent="0.2">
      <c r="B3091" s="318"/>
      <c r="C3091" s="92" t="s">
        <v>140</v>
      </c>
      <c r="D3091" s="65"/>
      <c r="E3091" s="65"/>
      <c r="F3091" s="65"/>
      <c r="G3091" s="65"/>
      <c r="H3091" s="65"/>
      <c r="I3091" s="65"/>
      <c r="J3091" s="65"/>
      <c r="K3091" s="65"/>
      <c r="L3091" s="65"/>
      <c r="M3091" s="65"/>
      <c r="N3091" s="65"/>
      <c r="O3091" s="71"/>
      <c r="P3091" s="336">
        <f>SUM(D3091:O3091)</f>
        <v>0</v>
      </c>
      <c r="Q3091" s="317"/>
      <c r="R3091" s="388"/>
      <c r="S3091" s="389"/>
      <c r="T3091" s="314"/>
    </row>
    <row r="3092" spans="2:20" ht="18.75" customHeight="1" x14ac:dyDescent="0.2">
      <c r="B3092" s="318"/>
      <c r="C3092" s="92" t="s">
        <v>141</v>
      </c>
      <c r="D3092" s="65"/>
      <c r="E3092" s="65"/>
      <c r="F3092" s="65"/>
      <c r="G3092" s="65"/>
      <c r="H3092" s="65"/>
      <c r="I3092" s="65"/>
      <c r="J3092" s="65"/>
      <c r="K3092" s="65"/>
      <c r="L3092" s="65"/>
      <c r="M3092" s="65"/>
      <c r="N3092" s="65"/>
      <c r="O3092" s="71"/>
      <c r="P3092" s="336">
        <f>SUM(D3092:O3092)</f>
        <v>0</v>
      </c>
      <c r="Q3092" s="317"/>
      <c r="R3092" s="388"/>
      <c r="S3092" s="389"/>
      <c r="T3092" s="314"/>
    </row>
    <row r="3093" spans="2:20" ht="18.75" customHeight="1" x14ac:dyDescent="0.2">
      <c r="B3093" s="318"/>
      <c r="C3093" s="92" t="s">
        <v>142</v>
      </c>
      <c r="D3093" s="65"/>
      <c r="E3093" s="65"/>
      <c r="F3093" s="65"/>
      <c r="G3093" s="65"/>
      <c r="H3093" s="65"/>
      <c r="I3093" s="65"/>
      <c r="J3093" s="65"/>
      <c r="K3093" s="65"/>
      <c r="L3093" s="65"/>
      <c r="M3093" s="65"/>
      <c r="N3093" s="65"/>
      <c r="O3093" s="71"/>
      <c r="P3093" s="336">
        <f>SUM(D3093:O3093)</f>
        <v>0</v>
      </c>
      <c r="Q3093" s="317"/>
      <c r="R3093" s="388"/>
      <c r="S3093" s="389"/>
      <c r="T3093" s="314"/>
    </row>
    <row r="3094" spans="2:20" ht="18.75" customHeight="1" x14ac:dyDescent="0.2">
      <c r="B3094" s="318"/>
      <c r="C3094" s="92" t="s">
        <v>143</v>
      </c>
      <c r="D3094" s="65"/>
      <c r="E3094" s="65"/>
      <c r="F3094" s="65"/>
      <c r="G3094" s="65"/>
      <c r="H3094" s="65"/>
      <c r="I3094" s="65"/>
      <c r="J3094" s="65"/>
      <c r="K3094" s="65"/>
      <c r="L3094" s="65"/>
      <c r="M3094" s="65"/>
      <c r="N3094" s="65"/>
      <c r="O3094" s="71"/>
      <c r="P3094" s="336">
        <f>SUM(D3094:O3094)</f>
        <v>0</v>
      </c>
      <c r="Q3094" s="317"/>
      <c r="R3094" s="388"/>
      <c r="S3094" s="389"/>
      <c r="T3094" s="314"/>
    </row>
    <row r="3095" spans="2:20" ht="18.75" customHeight="1" x14ac:dyDescent="0.2">
      <c r="B3095" s="318"/>
      <c r="C3095" s="92" t="s">
        <v>144</v>
      </c>
      <c r="D3095" s="65"/>
      <c r="E3095" s="65"/>
      <c r="F3095" s="65"/>
      <c r="G3095" s="65"/>
      <c r="H3095" s="65"/>
      <c r="I3095" s="65"/>
      <c r="J3095" s="65"/>
      <c r="K3095" s="65"/>
      <c r="L3095" s="65"/>
      <c r="M3095" s="65"/>
      <c r="N3095" s="65"/>
      <c r="O3095" s="71"/>
      <c r="P3095" s="336">
        <f>SUM(D3095:O3095)</f>
        <v>0</v>
      </c>
      <c r="Q3095" s="317"/>
      <c r="R3095" s="388"/>
      <c r="S3095" s="389"/>
      <c r="T3095" s="314"/>
    </row>
    <row r="3096" spans="2:20" ht="18.75" customHeight="1" x14ac:dyDescent="0.2">
      <c r="B3096" s="318"/>
      <c r="C3096" s="92" t="s">
        <v>145</v>
      </c>
      <c r="D3096" s="65"/>
      <c r="E3096" s="65"/>
      <c r="F3096" s="65"/>
      <c r="G3096" s="65"/>
      <c r="H3096" s="65"/>
      <c r="I3096" s="65"/>
      <c r="J3096" s="65"/>
      <c r="K3096" s="65"/>
      <c r="L3096" s="65"/>
      <c r="M3096" s="65"/>
      <c r="N3096" s="65"/>
      <c r="O3096" s="71"/>
      <c r="P3096" s="336">
        <f>SUM(D3096:O3096)</f>
        <v>0</v>
      </c>
      <c r="Q3096" s="317"/>
      <c r="R3096" s="388"/>
      <c r="S3096" s="389"/>
      <c r="T3096" s="314"/>
    </row>
    <row r="3097" spans="2:20" ht="18.75" customHeight="1" x14ac:dyDescent="0.2">
      <c r="B3097" s="318"/>
      <c r="C3097" s="322" t="s">
        <v>146</v>
      </c>
      <c r="D3097" s="337">
        <f t="shared" ref="D3097:O3097" si="246">SUBTOTAL(9,D3087:D3096)</f>
        <v>0</v>
      </c>
      <c r="E3097" s="337">
        <f t="shared" si="246"/>
        <v>0</v>
      </c>
      <c r="F3097" s="337">
        <f t="shared" si="246"/>
        <v>0</v>
      </c>
      <c r="G3097" s="337">
        <f t="shared" si="246"/>
        <v>0</v>
      </c>
      <c r="H3097" s="337">
        <f t="shared" si="246"/>
        <v>0</v>
      </c>
      <c r="I3097" s="337">
        <f t="shared" si="246"/>
        <v>0</v>
      </c>
      <c r="J3097" s="337">
        <f t="shared" si="246"/>
        <v>0</v>
      </c>
      <c r="K3097" s="337">
        <f t="shared" si="246"/>
        <v>0</v>
      </c>
      <c r="L3097" s="337">
        <f t="shared" si="246"/>
        <v>0</v>
      </c>
      <c r="M3097" s="337">
        <f t="shared" si="246"/>
        <v>0</v>
      </c>
      <c r="N3097" s="337">
        <f t="shared" si="246"/>
        <v>0</v>
      </c>
      <c r="O3097" s="338">
        <f t="shared" si="246"/>
        <v>0</v>
      </c>
      <c r="P3097" s="336">
        <f>SUM(D3097:O3097)</f>
        <v>0</v>
      </c>
      <c r="Q3097" s="317"/>
      <c r="R3097" s="388"/>
      <c r="S3097" s="389"/>
      <c r="T3097" s="314"/>
    </row>
    <row r="3098" spans="2:20" ht="18.75" customHeight="1" x14ac:dyDescent="0.2">
      <c r="B3098" s="318"/>
      <c r="C3098" s="339" t="s">
        <v>147</v>
      </c>
      <c r="D3098" s="66"/>
      <c r="E3098" s="66"/>
      <c r="F3098" s="66"/>
      <c r="G3098" s="66"/>
      <c r="H3098" s="66"/>
      <c r="I3098" s="66"/>
      <c r="J3098" s="66"/>
      <c r="K3098" s="66"/>
      <c r="L3098" s="66"/>
      <c r="M3098" s="66"/>
      <c r="N3098" s="66"/>
      <c r="O3098" s="72"/>
      <c r="P3098" s="336">
        <f>SUM(D3098:O3098)</f>
        <v>0</v>
      </c>
      <c r="Q3098" s="317"/>
      <c r="R3098" s="388"/>
      <c r="S3098" s="389"/>
      <c r="T3098" s="314"/>
    </row>
    <row r="3099" spans="2:20" ht="18.75" customHeight="1" x14ac:dyDescent="0.2">
      <c r="B3099" s="318"/>
      <c r="C3099" s="339" t="s">
        <v>148</v>
      </c>
      <c r="D3099" s="66"/>
      <c r="E3099" s="66"/>
      <c r="F3099" s="66"/>
      <c r="G3099" s="66"/>
      <c r="H3099" s="66"/>
      <c r="I3099" s="66"/>
      <c r="J3099" s="66"/>
      <c r="K3099" s="66"/>
      <c r="L3099" s="66"/>
      <c r="M3099" s="66"/>
      <c r="N3099" s="66"/>
      <c r="O3099" s="72"/>
      <c r="P3099" s="336">
        <f>SUM(D3099:O3099)</f>
        <v>0</v>
      </c>
      <c r="Q3099" s="317"/>
      <c r="R3099" s="388"/>
      <c r="S3099" s="389"/>
      <c r="T3099" s="314"/>
    </row>
    <row r="3100" spans="2:20" ht="18.75" customHeight="1" x14ac:dyDescent="0.2">
      <c r="B3100" s="318"/>
      <c r="C3100" s="322" t="s">
        <v>149</v>
      </c>
      <c r="D3100" s="337">
        <f t="shared" ref="D3100:O3100" si="247">SUBTOTAL(9,D3098:D3099)</f>
        <v>0</v>
      </c>
      <c r="E3100" s="337">
        <f t="shared" si="247"/>
        <v>0</v>
      </c>
      <c r="F3100" s="337">
        <f t="shared" si="247"/>
        <v>0</v>
      </c>
      <c r="G3100" s="337">
        <f t="shared" si="247"/>
        <v>0</v>
      </c>
      <c r="H3100" s="337">
        <f t="shared" si="247"/>
        <v>0</v>
      </c>
      <c r="I3100" s="337">
        <f t="shared" si="247"/>
        <v>0</v>
      </c>
      <c r="J3100" s="337">
        <f t="shared" si="247"/>
        <v>0</v>
      </c>
      <c r="K3100" s="337">
        <f t="shared" si="247"/>
        <v>0</v>
      </c>
      <c r="L3100" s="337">
        <f t="shared" si="247"/>
        <v>0</v>
      </c>
      <c r="M3100" s="337">
        <f t="shared" si="247"/>
        <v>0</v>
      </c>
      <c r="N3100" s="337">
        <f t="shared" si="247"/>
        <v>0</v>
      </c>
      <c r="O3100" s="338">
        <f t="shared" si="247"/>
        <v>0</v>
      </c>
      <c r="P3100" s="336">
        <f>SUM(D3100:O3100)</f>
        <v>0</v>
      </c>
      <c r="Q3100" s="317"/>
      <c r="R3100" s="388"/>
      <c r="S3100" s="389"/>
      <c r="T3100" s="314"/>
    </row>
    <row r="3101" spans="2:20" ht="18.75" customHeight="1" x14ac:dyDescent="0.2">
      <c r="B3101" s="318"/>
      <c r="C3101" s="339" t="s">
        <v>150</v>
      </c>
      <c r="D3101" s="66"/>
      <c r="E3101" s="66"/>
      <c r="F3101" s="66"/>
      <c r="G3101" s="66"/>
      <c r="H3101" s="66"/>
      <c r="I3101" s="66"/>
      <c r="J3101" s="66"/>
      <c r="K3101" s="66"/>
      <c r="L3101" s="66"/>
      <c r="M3101" s="66"/>
      <c r="N3101" s="66"/>
      <c r="O3101" s="72"/>
      <c r="P3101" s="336">
        <f>SUM(D3101:O3101)</f>
        <v>0</v>
      </c>
      <c r="Q3101" s="317"/>
      <c r="R3101" s="388"/>
      <c r="S3101" s="389"/>
      <c r="T3101" s="314"/>
    </row>
    <row r="3102" spans="2:20" ht="18.75" customHeight="1" x14ac:dyDescent="0.2">
      <c r="B3102" s="318"/>
      <c r="C3102" s="339" t="s">
        <v>151</v>
      </c>
      <c r="D3102" s="66"/>
      <c r="E3102" s="66"/>
      <c r="F3102" s="66"/>
      <c r="G3102" s="66"/>
      <c r="H3102" s="66"/>
      <c r="I3102" s="66"/>
      <c r="J3102" s="66"/>
      <c r="K3102" s="66"/>
      <c r="L3102" s="66"/>
      <c r="M3102" s="66"/>
      <c r="N3102" s="66"/>
      <c r="O3102" s="72"/>
      <c r="P3102" s="336">
        <f>SUM(D3102:O3102)</f>
        <v>0</v>
      </c>
      <c r="Q3102" s="317"/>
      <c r="R3102" s="388"/>
      <c r="S3102" s="389"/>
      <c r="T3102" s="314"/>
    </row>
    <row r="3103" spans="2:20" ht="18.75" customHeight="1" x14ac:dyDescent="0.2">
      <c r="B3103" s="318"/>
      <c r="C3103" s="339" t="s">
        <v>152</v>
      </c>
      <c r="D3103" s="66"/>
      <c r="E3103" s="66"/>
      <c r="F3103" s="66"/>
      <c r="G3103" s="66"/>
      <c r="H3103" s="66"/>
      <c r="I3103" s="66"/>
      <c r="J3103" s="66"/>
      <c r="K3103" s="66"/>
      <c r="L3103" s="66"/>
      <c r="M3103" s="66"/>
      <c r="N3103" s="66"/>
      <c r="O3103" s="72"/>
      <c r="P3103" s="336">
        <f>SUM(D3103:O3103)</f>
        <v>0</v>
      </c>
      <c r="Q3103" s="317"/>
      <c r="R3103" s="388"/>
      <c r="S3103" s="389"/>
      <c r="T3103" s="314"/>
    </row>
    <row r="3104" spans="2:20" ht="18.75" customHeight="1" x14ac:dyDescent="0.2">
      <c r="B3104" s="318"/>
      <c r="C3104" s="339" t="s">
        <v>153</v>
      </c>
      <c r="D3104" s="66"/>
      <c r="E3104" s="66"/>
      <c r="F3104" s="66"/>
      <c r="G3104" s="66"/>
      <c r="H3104" s="66"/>
      <c r="I3104" s="66"/>
      <c r="J3104" s="66"/>
      <c r="K3104" s="66"/>
      <c r="L3104" s="66"/>
      <c r="M3104" s="66"/>
      <c r="N3104" s="66"/>
      <c r="O3104" s="72"/>
      <c r="P3104" s="336">
        <f>SUM(D3104:O3104)</f>
        <v>0</v>
      </c>
      <c r="Q3104" s="317"/>
      <c r="R3104" s="388"/>
      <c r="S3104" s="389"/>
      <c r="T3104" s="314"/>
    </row>
    <row r="3105" spans="2:20" ht="18.75" customHeight="1" x14ac:dyDescent="0.2">
      <c r="B3105" s="318"/>
      <c r="C3105" s="335" t="s">
        <v>154</v>
      </c>
      <c r="D3105" s="65"/>
      <c r="E3105" s="65"/>
      <c r="F3105" s="65"/>
      <c r="G3105" s="65"/>
      <c r="H3105" s="65"/>
      <c r="I3105" s="65"/>
      <c r="J3105" s="65"/>
      <c r="K3105" s="65"/>
      <c r="L3105" s="65"/>
      <c r="M3105" s="65"/>
      <c r="N3105" s="65"/>
      <c r="O3105" s="71"/>
      <c r="P3105" s="336">
        <f>SUM(D3105:O3105)</f>
        <v>0</v>
      </c>
      <c r="Q3105" s="317"/>
      <c r="R3105" s="388"/>
      <c r="S3105" s="389"/>
      <c r="T3105" s="314"/>
    </row>
    <row r="3106" spans="2:20" ht="18.75" customHeight="1" x14ac:dyDescent="0.2">
      <c r="B3106" s="318"/>
      <c r="C3106" s="97" t="s">
        <v>155</v>
      </c>
      <c r="D3106" s="65"/>
      <c r="E3106" s="65"/>
      <c r="F3106" s="65"/>
      <c r="G3106" s="65"/>
      <c r="H3106" s="65"/>
      <c r="I3106" s="65"/>
      <c r="J3106" s="65"/>
      <c r="K3106" s="65"/>
      <c r="L3106" s="65"/>
      <c r="M3106" s="65"/>
      <c r="N3106" s="65"/>
      <c r="O3106" s="71"/>
      <c r="P3106" s="336">
        <f>SUM(D3106:O3106)</f>
        <v>0</v>
      </c>
      <c r="Q3106" s="317"/>
      <c r="R3106" s="388"/>
      <c r="S3106" s="389"/>
      <c r="T3106" s="314"/>
    </row>
    <row r="3107" spans="2:20" ht="18.75" customHeight="1" x14ac:dyDescent="0.2">
      <c r="B3107" s="318"/>
      <c r="C3107" s="98" t="s">
        <v>156</v>
      </c>
      <c r="D3107" s="68"/>
      <c r="E3107" s="68"/>
      <c r="F3107" s="68"/>
      <c r="G3107" s="68"/>
      <c r="H3107" s="68"/>
      <c r="I3107" s="68"/>
      <c r="J3107" s="68"/>
      <c r="K3107" s="68"/>
      <c r="L3107" s="68"/>
      <c r="M3107" s="68"/>
      <c r="N3107" s="68"/>
      <c r="O3107" s="73"/>
      <c r="P3107" s="340">
        <f>SUM(D3107:O3107)</f>
        <v>0</v>
      </c>
      <c r="Q3107" s="317"/>
      <c r="R3107" s="388"/>
      <c r="S3107" s="389"/>
      <c r="T3107" s="314"/>
    </row>
    <row r="3108" spans="2:20" ht="18.75" customHeight="1" x14ac:dyDescent="0.2">
      <c r="B3108" s="318"/>
      <c r="C3108" s="341" t="s">
        <v>157</v>
      </c>
      <c r="D3108" s="342">
        <f t="shared" ref="D3108:O3108" si="248">SUBTOTAL(9,D3087:D3107)</f>
        <v>0</v>
      </c>
      <c r="E3108" s="342">
        <f t="shared" si="248"/>
        <v>0</v>
      </c>
      <c r="F3108" s="342">
        <f t="shared" si="248"/>
        <v>0</v>
      </c>
      <c r="G3108" s="342">
        <f t="shared" si="248"/>
        <v>0</v>
      </c>
      <c r="H3108" s="342">
        <f t="shared" si="248"/>
        <v>0</v>
      </c>
      <c r="I3108" s="342">
        <f t="shared" si="248"/>
        <v>0</v>
      </c>
      <c r="J3108" s="342">
        <f t="shared" si="248"/>
        <v>0</v>
      </c>
      <c r="K3108" s="342">
        <f t="shared" si="248"/>
        <v>0</v>
      </c>
      <c r="L3108" s="342">
        <f t="shared" si="248"/>
        <v>0</v>
      </c>
      <c r="M3108" s="342">
        <f t="shared" si="248"/>
        <v>0</v>
      </c>
      <c r="N3108" s="342">
        <f t="shared" si="248"/>
        <v>0</v>
      </c>
      <c r="O3108" s="343">
        <f t="shared" si="248"/>
        <v>0</v>
      </c>
      <c r="P3108" s="344">
        <f>SUM(D3108:O3108)</f>
        <v>0</v>
      </c>
      <c r="Q3108" s="317"/>
      <c r="R3108" s="150"/>
      <c r="S3108" s="151"/>
      <c r="T3108" s="314"/>
    </row>
    <row r="3109" spans="2:20" ht="6" customHeight="1" x14ac:dyDescent="0.2">
      <c r="B3109" s="318"/>
      <c r="C3109" s="317"/>
      <c r="D3109" s="317"/>
      <c r="E3109" s="317"/>
      <c r="F3109" s="317"/>
      <c r="G3109" s="317"/>
      <c r="H3109" s="317"/>
      <c r="I3109" s="317"/>
      <c r="J3109" s="317"/>
      <c r="K3109" s="317"/>
      <c r="L3109" s="317"/>
      <c r="M3109" s="317"/>
      <c r="N3109" s="317"/>
      <c r="O3109" s="317"/>
      <c r="P3109" s="317"/>
      <c r="Q3109" s="317"/>
      <c r="R3109" s="345"/>
      <c r="S3109" s="345"/>
      <c r="T3109" s="314"/>
    </row>
    <row r="3110" spans="2:20" ht="18.75" customHeight="1" x14ac:dyDescent="0.2">
      <c r="B3110" s="346"/>
      <c r="C3110" s="335" t="s">
        <v>158</v>
      </c>
      <c r="D3110" s="67"/>
      <c r="E3110" s="67"/>
      <c r="F3110" s="67"/>
      <c r="G3110" s="67"/>
      <c r="H3110" s="67"/>
      <c r="I3110" s="67"/>
      <c r="J3110" s="67"/>
      <c r="K3110" s="67"/>
      <c r="L3110" s="67"/>
      <c r="M3110" s="67"/>
      <c r="N3110" s="67"/>
      <c r="O3110" s="74"/>
      <c r="P3110" s="347">
        <f>SUM(D3110:O3110)</f>
        <v>0</v>
      </c>
      <c r="Q3110" s="317"/>
      <c r="R3110" s="388"/>
      <c r="S3110" s="389"/>
      <c r="T3110" s="314"/>
    </row>
    <row r="3111" spans="2:20" ht="18.75" customHeight="1" x14ac:dyDescent="0.2">
      <c r="B3111" s="346"/>
      <c r="C3111" s="335" t="s">
        <v>159</v>
      </c>
      <c r="D3111" s="67"/>
      <c r="E3111" s="67"/>
      <c r="F3111" s="67"/>
      <c r="G3111" s="67"/>
      <c r="H3111" s="67"/>
      <c r="I3111" s="67"/>
      <c r="J3111" s="67"/>
      <c r="K3111" s="67"/>
      <c r="L3111" s="67"/>
      <c r="M3111" s="67"/>
      <c r="N3111" s="69"/>
      <c r="O3111" s="75"/>
      <c r="P3111" s="348">
        <f>SUM(D3111:O3111)</f>
        <v>0</v>
      </c>
      <c r="Q3111" s="317"/>
      <c r="R3111" s="388"/>
      <c r="S3111" s="389"/>
      <c r="T3111" s="314"/>
    </row>
    <row r="3112" spans="2:20" s="334" customFormat="1" ht="18.75" customHeight="1" x14ac:dyDescent="0.2">
      <c r="B3112" s="328"/>
      <c r="C3112" s="317"/>
      <c r="D3112" s="317"/>
      <c r="E3112" s="317"/>
      <c r="F3112" s="317"/>
      <c r="G3112" s="317"/>
      <c r="H3112" s="317"/>
      <c r="I3112" s="317"/>
      <c r="J3112" s="317"/>
      <c r="K3112" s="317"/>
      <c r="L3112" s="317"/>
      <c r="M3112" s="317"/>
      <c r="N3112" s="349" t="s">
        <v>160</v>
      </c>
      <c r="O3112" s="349"/>
      <c r="P3112" s="350">
        <f>ROUND(IF(P3110*P3111=0,0,P3108/P3110*P3111),2)</f>
        <v>0</v>
      </c>
      <c r="Q3112" s="330"/>
      <c r="R3112" s="388"/>
      <c r="S3112" s="389"/>
      <c r="T3112" s="333"/>
    </row>
    <row r="3113" spans="2:20" ht="30" customHeight="1" x14ac:dyDescent="0.2">
      <c r="B3113" s="314"/>
      <c r="C3113" s="317"/>
      <c r="D3113" s="317"/>
      <c r="E3113" s="317"/>
      <c r="F3113" s="317"/>
      <c r="G3113" s="317"/>
      <c r="H3113" s="317"/>
      <c r="I3113" s="317"/>
      <c r="J3113" s="317"/>
      <c r="K3113" s="317"/>
      <c r="L3113" s="317"/>
      <c r="M3113" s="317"/>
      <c r="N3113" s="317"/>
      <c r="O3113" s="317"/>
      <c r="P3113" s="317"/>
      <c r="Q3113" s="317"/>
      <c r="R3113" s="317"/>
      <c r="S3113" s="317"/>
      <c r="T3113" s="314"/>
    </row>
    <row r="3114" spans="2:20" ht="18.75" customHeight="1" x14ac:dyDescent="0.2">
      <c r="B3114" s="318"/>
      <c r="C3114" s="319" t="s">
        <v>124</v>
      </c>
      <c r="D3114" s="382"/>
      <c r="E3114" s="383"/>
      <c r="F3114" s="383"/>
      <c r="G3114" s="383"/>
      <c r="H3114" s="383"/>
      <c r="I3114" s="384"/>
      <c r="J3114" s="317"/>
      <c r="K3114" s="317"/>
      <c r="L3114" s="320"/>
      <c r="M3114" s="317"/>
      <c r="N3114" s="317"/>
      <c r="O3114" s="317"/>
      <c r="P3114" s="321"/>
      <c r="Q3114" s="317"/>
      <c r="R3114" s="321"/>
      <c r="S3114" s="321"/>
      <c r="T3114" s="314"/>
    </row>
    <row r="3115" spans="2:20" ht="18.75" customHeight="1" x14ac:dyDescent="0.2">
      <c r="B3115" s="318"/>
      <c r="C3115" s="322" t="s">
        <v>125</v>
      </c>
      <c r="D3115" s="382"/>
      <c r="E3115" s="383"/>
      <c r="F3115" s="383"/>
      <c r="G3115" s="383"/>
      <c r="H3115" s="383"/>
      <c r="I3115" s="384"/>
      <c r="J3115" s="317"/>
      <c r="K3115" s="320"/>
      <c r="L3115" s="317"/>
      <c r="M3115" s="317"/>
      <c r="N3115" s="317"/>
      <c r="O3115" s="317"/>
      <c r="P3115" s="321"/>
      <c r="Q3115" s="317"/>
      <c r="R3115" s="321"/>
      <c r="S3115" s="321"/>
      <c r="T3115" s="314"/>
    </row>
    <row r="3116" spans="2:20" ht="18.75" customHeight="1" x14ac:dyDescent="0.2">
      <c r="B3116" s="318"/>
      <c r="C3116" s="322" t="s">
        <v>7</v>
      </c>
      <c r="D3116" s="382"/>
      <c r="E3116" s="383"/>
      <c r="F3116" s="383"/>
      <c r="G3116" s="383"/>
      <c r="H3116" s="383"/>
      <c r="I3116" s="384"/>
      <c r="J3116" s="317"/>
      <c r="K3116" s="317"/>
      <c r="L3116" s="320"/>
      <c r="M3116" s="317"/>
      <c r="N3116" s="317"/>
      <c r="O3116" s="317"/>
      <c r="P3116" s="321"/>
      <c r="Q3116" s="317"/>
      <c r="R3116" s="323" t="s">
        <v>126</v>
      </c>
      <c r="S3116" s="324"/>
      <c r="T3116" s="314"/>
    </row>
    <row r="3117" spans="2:20" ht="18.75" customHeight="1" x14ac:dyDescent="0.2">
      <c r="B3117" s="318"/>
      <c r="C3117" s="322" t="s">
        <v>127</v>
      </c>
      <c r="D3117" s="382"/>
      <c r="E3117" s="383"/>
      <c r="F3117" s="383"/>
      <c r="G3117" s="383"/>
      <c r="H3117" s="383"/>
      <c r="I3117" s="384"/>
      <c r="J3117" s="317"/>
      <c r="K3117" s="317"/>
      <c r="L3117" s="320"/>
      <c r="M3117" s="317"/>
      <c r="N3117" s="317"/>
      <c r="O3117" s="317"/>
      <c r="P3117" s="321"/>
      <c r="Q3117" s="317"/>
      <c r="R3117" s="325" t="s">
        <v>130</v>
      </c>
      <c r="S3117" s="63"/>
      <c r="T3117" s="314"/>
    </row>
    <row r="3118" spans="2:20" ht="18.75" customHeight="1" x14ac:dyDescent="0.2">
      <c r="B3118" s="318"/>
      <c r="C3118" s="322" t="s">
        <v>131</v>
      </c>
      <c r="D3118" s="382"/>
      <c r="E3118" s="383"/>
      <c r="F3118" s="383"/>
      <c r="G3118" s="383"/>
      <c r="H3118" s="383"/>
      <c r="I3118" s="384"/>
      <c r="J3118" s="317"/>
      <c r="K3118" s="317"/>
      <c r="L3118" s="320"/>
      <c r="M3118" s="317"/>
      <c r="N3118" s="317"/>
      <c r="O3118" s="317"/>
      <c r="P3118" s="321"/>
      <c r="Q3118" s="317"/>
      <c r="R3118" s="325" t="s">
        <v>132</v>
      </c>
      <c r="S3118" s="63"/>
      <c r="T3118" s="314"/>
    </row>
    <row r="3119" spans="2:20" ht="18.75" customHeight="1" x14ac:dyDescent="0.2">
      <c r="B3119" s="318"/>
      <c r="C3119" s="322" t="s">
        <v>122</v>
      </c>
      <c r="D3119" s="385"/>
      <c r="E3119" s="386"/>
      <c r="F3119" s="386"/>
      <c r="G3119" s="386"/>
      <c r="H3119" s="386"/>
      <c r="I3119" s="387"/>
      <c r="J3119" s="317"/>
      <c r="K3119" s="320"/>
      <c r="L3119" s="317"/>
      <c r="M3119" s="317"/>
      <c r="N3119" s="317"/>
      <c r="O3119" s="317"/>
      <c r="P3119" s="321"/>
      <c r="Q3119" s="317"/>
      <c r="R3119" s="326" t="s">
        <v>133</v>
      </c>
      <c r="S3119" s="63"/>
      <c r="T3119" s="314"/>
    </row>
    <row r="3120" spans="2:20" ht="18.75" customHeight="1" x14ac:dyDescent="0.2">
      <c r="B3120" s="327"/>
      <c r="C3120" s="322" t="s">
        <v>134</v>
      </c>
      <c r="D3120" s="379"/>
      <c r="E3120" s="380"/>
      <c r="F3120" s="380"/>
      <c r="G3120" s="380"/>
      <c r="H3120" s="380"/>
      <c r="I3120" s="381"/>
      <c r="J3120" s="317"/>
      <c r="K3120" s="320"/>
      <c r="L3120" s="317"/>
      <c r="M3120" s="317"/>
      <c r="N3120" s="317"/>
      <c r="O3120" s="317"/>
      <c r="P3120" s="321"/>
      <c r="Q3120" s="317"/>
      <c r="R3120" s="321"/>
      <c r="S3120" s="321"/>
      <c r="T3120" s="314"/>
    </row>
    <row r="3121" spans="2:24" ht="12" customHeight="1" x14ac:dyDescent="0.2">
      <c r="B3121" s="318"/>
      <c r="C3121" s="317"/>
      <c r="D3121" s="317"/>
      <c r="E3121" s="317"/>
      <c r="F3121" s="317"/>
      <c r="G3121" s="317"/>
      <c r="H3121" s="317"/>
      <c r="I3121" s="317"/>
      <c r="J3121" s="317"/>
      <c r="K3121" s="317"/>
      <c r="L3121" s="317"/>
      <c r="M3121" s="317"/>
      <c r="N3121" s="317"/>
      <c r="O3121" s="317"/>
      <c r="P3121" s="317"/>
      <c r="Q3121" s="317"/>
      <c r="R3121" s="317"/>
      <c r="S3121" s="317"/>
      <c r="T3121" s="314"/>
    </row>
    <row r="3122" spans="2:24" s="334" customFormat="1" ht="18.75" customHeight="1" x14ac:dyDescent="0.2">
      <c r="B3122" s="328"/>
      <c r="C3122" s="322" t="s">
        <v>128</v>
      </c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70"/>
      <c r="P3122" s="329" t="s">
        <v>129</v>
      </c>
      <c r="Q3122" s="330"/>
      <c r="R3122" s="331" t="s">
        <v>135</v>
      </c>
      <c r="S3122" s="332"/>
      <c r="T3122" s="333"/>
      <c r="V3122" s="315"/>
      <c r="W3122" s="315"/>
      <c r="X3122" s="315"/>
    </row>
    <row r="3123" spans="2:24" ht="6" customHeight="1" x14ac:dyDescent="0.2">
      <c r="B3123" s="318"/>
      <c r="C3123" s="317"/>
      <c r="D3123" s="317"/>
      <c r="E3123" s="317"/>
      <c r="F3123" s="317"/>
      <c r="G3123" s="317"/>
      <c r="H3123" s="317"/>
      <c r="I3123" s="317"/>
      <c r="J3123" s="317"/>
      <c r="K3123" s="317"/>
      <c r="L3123" s="317"/>
      <c r="M3123" s="317"/>
      <c r="N3123" s="317"/>
      <c r="O3123" s="317"/>
      <c r="P3123" s="317"/>
      <c r="Q3123" s="317"/>
      <c r="R3123" s="317"/>
      <c r="S3123" s="317"/>
      <c r="T3123" s="314"/>
    </row>
    <row r="3124" spans="2:24" ht="18.75" customHeight="1" x14ac:dyDescent="0.2">
      <c r="B3124" s="318"/>
      <c r="C3124" s="335" t="s">
        <v>136</v>
      </c>
      <c r="D3124" s="65"/>
      <c r="E3124" s="65"/>
      <c r="F3124" s="65"/>
      <c r="G3124" s="65"/>
      <c r="H3124" s="65"/>
      <c r="I3124" s="65"/>
      <c r="J3124" s="65"/>
      <c r="K3124" s="65"/>
      <c r="L3124" s="65"/>
      <c r="M3124" s="65"/>
      <c r="N3124" s="65"/>
      <c r="O3124" s="71"/>
      <c r="P3124" s="336">
        <f>SUM(D3124:O3124)</f>
        <v>0</v>
      </c>
      <c r="Q3124" s="317"/>
      <c r="R3124" s="388"/>
      <c r="S3124" s="389"/>
      <c r="T3124" s="314"/>
    </row>
    <row r="3125" spans="2:24" ht="18.75" customHeight="1" x14ac:dyDescent="0.2">
      <c r="B3125" s="318"/>
      <c r="C3125" s="335" t="s">
        <v>137</v>
      </c>
      <c r="D3125" s="110"/>
      <c r="E3125" s="110"/>
      <c r="F3125" s="110"/>
      <c r="G3125" s="110"/>
      <c r="H3125" s="110"/>
      <c r="I3125" s="110"/>
      <c r="J3125" s="110"/>
      <c r="K3125" s="110"/>
      <c r="L3125" s="110"/>
      <c r="M3125" s="110"/>
      <c r="N3125" s="110"/>
      <c r="O3125" s="111"/>
      <c r="P3125" s="336">
        <f>SUM(D3125:O3125)</f>
        <v>0</v>
      </c>
      <c r="Q3125" s="317"/>
      <c r="R3125" s="388"/>
      <c r="S3125" s="389"/>
      <c r="T3125" s="314"/>
    </row>
    <row r="3126" spans="2:24" ht="18.75" customHeight="1" x14ac:dyDescent="0.2">
      <c r="B3126" s="318"/>
      <c r="C3126" s="131" t="s">
        <v>138</v>
      </c>
      <c r="D3126" s="65"/>
      <c r="E3126" s="65"/>
      <c r="F3126" s="65"/>
      <c r="G3126" s="65"/>
      <c r="H3126" s="65"/>
      <c r="I3126" s="65"/>
      <c r="J3126" s="65"/>
      <c r="K3126" s="65"/>
      <c r="L3126" s="65"/>
      <c r="M3126" s="65"/>
      <c r="N3126" s="65"/>
      <c r="O3126" s="71"/>
      <c r="P3126" s="336">
        <f>SUM(D3126:O3126)</f>
        <v>0</v>
      </c>
      <c r="Q3126" s="317"/>
      <c r="R3126" s="388"/>
      <c r="S3126" s="389"/>
      <c r="T3126" s="314"/>
    </row>
    <row r="3127" spans="2:24" ht="18.75" customHeight="1" x14ac:dyDescent="0.2">
      <c r="B3127" s="318"/>
      <c r="C3127" s="92" t="s">
        <v>139</v>
      </c>
      <c r="D3127" s="65"/>
      <c r="E3127" s="65"/>
      <c r="F3127" s="65"/>
      <c r="G3127" s="65"/>
      <c r="H3127" s="65"/>
      <c r="I3127" s="65"/>
      <c r="J3127" s="65"/>
      <c r="K3127" s="65"/>
      <c r="L3127" s="65"/>
      <c r="M3127" s="65"/>
      <c r="N3127" s="65"/>
      <c r="O3127" s="71"/>
      <c r="P3127" s="336">
        <f>SUM(D3127:O3127)</f>
        <v>0</v>
      </c>
      <c r="Q3127" s="317"/>
      <c r="R3127" s="388"/>
      <c r="S3127" s="389"/>
      <c r="T3127" s="314"/>
    </row>
    <row r="3128" spans="2:24" ht="18.75" customHeight="1" x14ac:dyDescent="0.2">
      <c r="B3128" s="318"/>
      <c r="C3128" s="92" t="s">
        <v>140</v>
      </c>
      <c r="D3128" s="65"/>
      <c r="E3128" s="65"/>
      <c r="F3128" s="65"/>
      <c r="G3128" s="65"/>
      <c r="H3128" s="65"/>
      <c r="I3128" s="65"/>
      <c r="J3128" s="65"/>
      <c r="K3128" s="65"/>
      <c r="L3128" s="65"/>
      <c r="M3128" s="65"/>
      <c r="N3128" s="65"/>
      <c r="O3128" s="71"/>
      <c r="P3128" s="336">
        <f>SUM(D3128:O3128)</f>
        <v>0</v>
      </c>
      <c r="Q3128" s="317"/>
      <c r="R3128" s="388"/>
      <c r="S3128" s="389"/>
      <c r="T3128" s="314"/>
    </row>
    <row r="3129" spans="2:24" ht="18.75" customHeight="1" x14ac:dyDescent="0.2">
      <c r="B3129" s="318"/>
      <c r="C3129" s="92" t="s">
        <v>141</v>
      </c>
      <c r="D3129" s="65"/>
      <c r="E3129" s="65"/>
      <c r="F3129" s="65"/>
      <c r="G3129" s="65"/>
      <c r="H3129" s="65"/>
      <c r="I3129" s="65"/>
      <c r="J3129" s="65"/>
      <c r="K3129" s="65"/>
      <c r="L3129" s="65"/>
      <c r="M3129" s="65"/>
      <c r="N3129" s="65"/>
      <c r="O3129" s="71"/>
      <c r="P3129" s="336">
        <f>SUM(D3129:O3129)</f>
        <v>0</v>
      </c>
      <c r="Q3129" s="317"/>
      <c r="R3129" s="388"/>
      <c r="S3129" s="389"/>
      <c r="T3129" s="314"/>
    </row>
    <row r="3130" spans="2:24" ht="18.75" customHeight="1" x14ac:dyDescent="0.2">
      <c r="B3130" s="318"/>
      <c r="C3130" s="92" t="s">
        <v>142</v>
      </c>
      <c r="D3130" s="65"/>
      <c r="E3130" s="65"/>
      <c r="F3130" s="65"/>
      <c r="G3130" s="65"/>
      <c r="H3130" s="65"/>
      <c r="I3130" s="65"/>
      <c r="J3130" s="65"/>
      <c r="K3130" s="65"/>
      <c r="L3130" s="65"/>
      <c r="M3130" s="65"/>
      <c r="N3130" s="65"/>
      <c r="O3130" s="71"/>
      <c r="P3130" s="336">
        <f>SUM(D3130:O3130)</f>
        <v>0</v>
      </c>
      <c r="Q3130" s="317"/>
      <c r="R3130" s="388"/>
      <c r="S3130" s="389"/>
      <c r="T3130" s="314"/>
    </row>
    <row r="3131" spans="2:24" ht="18.75" customHeight="1" x14ac:dyDescent="0.2">
      <c r="B3131" s="318"/>
      <c r="C3131" s="92" t="s">
        <v>143</v>
      </c>
      <c r="D3131" s="65"/>
      <c r="E3131" s="65"/>
      <c r="F3131" s="65"/>
      <c r="G3131" s="65"/>
      <c r="H3131" s="65"/>
      <c r="I3131" s="65"/>
      <c r="J3131" s="65"/>
      <c r="K3131" s="65"/>
      <c r="L3131" s="65"/>
      <c r="M3131" s="65"/>
      <c r="N3131" s="65"/>
      <c r="O3131" s="71"/>
      <c r="P3131" s="336">
        <f>SUM(D3131:O3131)</f>
        <v>0</v>
      </c>
      <c r="Q3131" s="317"/>
      <c r="R3131" s="388"/>
      <c r="S3131" s="389"/>
      <c r="T3131" s="314"/>
    </row>
    <row r="3132" spans="2:24" ht="18.75" customHeight="1" x14ac:dyDescent="0.2">
      <c r="B3132" s="318"/>
      <c r="C3132" s="92" t="s">
        <v>144</v>
      </c>
      <c r="D3132" s="65"/>
      <c r="E3132" s="65"/>
      <c r="F3132" s="65"/>
      <c r="G3132" s="65"/>
      <c r="H3132" s="65"/>
      <c r="I3132" s="65"/>
      <c r="J3132" s="65"/>
      <c r="K3132" s="65"/>
      <c r="L3132" s="65"/>
      <c r="M3132" s="65"/>
      <c r="N3132" s="65"/>
      <c r="O3132" s="71"/>
      <c r="P3132" s="336">
        <f>SUM(D3132:O3132)</f>
        <v>0</v>
      </c>
      <c r="Q3132" s="317"/>
      <c r="R3132" s="388"/>
      <c r="S3132" s="389"/>
      <c r="T3132" s="314"/>
    </row>
    <row r="3133" spans="2:24" ht="18.75" customHeight="1" x14ac:dyDescent="0.2">
      <c r="B3133" s="318"/>
      <c r="C3133" s="92" t="s">
        <v>145</v>
      </c>
      <c r="D3133" s="65"/>
      <c r="E3133" s="65"/>
      <c r="F3133" s="65"/>
      <c r="G3133" s="65"/>
      <c r="H3133" s="65"/>
      <c r="I3133" s="65"/>
      <c r="J3133" s="65"/>
      <c r="K3133" s="65"/>
      <c r="L3133" s="65"/>
      <c r="M3133" s="65"/>
      <c r="N3133" s="65"/>
      <c r="O3133" s="71"/>
      <c r="P3133" s="336">
        <f>SUM(D3133:O3133)</f>
        <v>0</v>
      </c>
      <c r="Q3133" s="317"/>
      <c r="R3133" s="388"/>
      <c r="S3133" s="389"/>
      <c r="T3133" s="314"/>
    </row>
    <row r="3134" spans="2:24" ht="18.75" customHeight="1" x14ac:dyDescent="0.2">
      <c r="B3134" s="318"/>
      <c r="C3134" s="322" t="s">
        <v>146</v>
      </c>
      <c r="D3134" s="337">
        <f t="shared" ref="D3134:O3134" si="249">SUBTOTAL(9,D3124:D3133)</f>
        <v>0</v>
      </c>
      <c r="E3134" s="337">
        <f t="shared" si="249"/>
        <v>0</v>
      </c>
      <c r="F3134" s="337">
        <f t="shared" si="249"/>
        <v>0</v>
      </c>
      <c r="G3134" s="337">
        <f t="shared" si="249"/>
        <v>0</v>
      </c>
      <c r="H3134" s="337">
        <f t="shared" si="249"/>
        <v>0</v>
      </c>
      <c r="I3134" s="337">
        <f t="shared" si="249"/>
        <v>0</v>
      </c>
      <c r="J3134" s="337">
        <f t="shared" si="249"/>
        <v>0</v>
      </c>
      <c r="K3134" s="337">
        <f t="shared" si="249"/>
        <v>0</v>
      </c>
      <c r="L3134" s="337">
        <f t="shared" si="249"/>
        <v>0</v>
      </c>
      <c r="M3134" s="337">
        <f t="shared" si="249"/>
        <v>0</v>
      </c>
      <c r="N3134" s="337">
        <f t="shared" si="249"/>
        <v>0</v>
      </c>
      <c r="O3134" s="338">
        <f t="shared" si="249"/>
        <v>0</v>
      </c>
      <c r="P3134" s="336">
        <f>SUM(D3134:O3134)</f>
        <v>0</v>
      </c>
      <c r="Q3134" s="317"/>
      <c r="R3134" s="388"/>
      <c r="S3134" s="389"/>
      <c r="T3134" s="314"/>
    </row>
    <row r="3135" spans="2:24" ht="18.75" customHeight="1" x14ac:dyDescent="0.2">
      <c r="B3135" s="318"/>
      <c r="C3135" s="339" t="s">
        <v>147</v>
      </c>
      <c r="D3135" s="66"/>
      <c r="E3135" s="66"/>
      <c r="F3135" s="66"/>
      <c r="G3135" s="66"/>
      <c r="H3135" s="66"/>
      <c r="I3135" s="66"/>
      <c r="J3135" s="66"/>
      <c r="K3135" s="66"/>
      <c r="L3135" s="66"/>
      <c r="M3135" s="66"/>
      <c r="N3135" s="66"/>
      <c r="O3135" s="72"/>
      <c r="P3135" s="336">
        <f>SUM(D3135:O3135)</f>
        <v>0</v>
      </c>
      <c r="Q3135" s="317"/>
      <c r="R3135" s="388"/>
      <c r="S3135" s="389"/>
      <c r="T3135" s="314"/>
    </row>
    <row r="3136" spans="2:24" ht="18.75" customHeight="1" x14ac:dyDescent="0.2">
      <c r="B3136" s="318"/>
      <c r="C3136" s="339" t="s">
        <v>148</v>
      </c>
      <c r="D3136" s="66"/>
      <c r="E3136" s="66"/>
      <c r="F3136" s="66"/>
      <c r="G3136" s="66"/>
      <c r="H3136" s="66"/>
      <c r="I3136" s="66"/>
      <c r="J3136" s="66"/>
      <c r="K3136" s="66"/>
      <c r="L3136" s="66"/>
      <c r="M3136" s="66"/>
      <c r="N3136" s="66"/>
      <c r="O3136" s="72"/>
      <c r="P3136" s="336">
        <f>SUM(D3136:O3136)</f>
        <v>0</v>
      </c>
      <c r="Q3136" s="317"/>
      <c r="R3136" s="388"/>
      <c r="S3136" s="389"/>
      <c r="T3136" s="314"/>
    </row>
    <row r="3137" spans="2:20" ht="18.75" customHeight="1" x14ac:dyDescent="0.2">
      <c r="B3137" s="318"/>
      <c r="C3137" s="322" t="s">
        <v>149</v>
      </c>
      <c r="D3137" s="337">
        <f t="shared" ref="D3137:O3137" si="250">SUBTOTAL(9,D3135:D3136)</f>
        <v>0</v>
      </c>
      <c r="E3137" s="337">
        <f t="shared" si="250"/>
        <v>0</v>
      </c>
      <c r="F3137" s="337">
        <f t="shared" si="250"/>
        <v>0</v>
      </c>
      <c r="G3137" s="337">
        <f t="shared" si="250"/>
        <v>0</v>
      </c>
      <c r="H3137" s="337">
        <f t="shared" si="250"/>
        <v>0</v>
      </c>
      <c r="I3137" s="337">
        <f t="shared" si="250"/>
        <v>0</v>
      </c>
      <c r="J3137" s="337">
        <f t="shared" si="250"/>
        <v>0</v>
      </c>
      <c r="K3137" s="337">
        <f t="shared" si="250"/>
        <v>0</v>
      </c>
      <c r="L3137" s="337">
        <f t="shared" si="250"/>
        <v>0</v>
      </c>
      <c r="M3137" s="337">
        <f t="shared" si="250"/>
        <v>0</v>
      </c>
      <c r="N3137" s="337">
        <f t="shared" si="250"/>
        <v>0</v>
      </c>
      <c r="O3137" s="338">
        <f t="shared" si="250"/>
        <v>0</v>
      </c>
      <c r="P3137" s="336">
        <f>SUM(D3137:O3137)</f>
        <v>0</v>
      </c>
      <c r="Q3137" s="317"/>
      <c r="R3137" s="388"/>
      <c r="S3137" s="389"/>
      <c r="T3137" s="314"/>
    </row>
    <row r="3138" spans="2:20" ht="18.75" customHeight="1" x14ac:dyDescent="0.2">
      <c r="B3138" s="318"/>
      <c r="C3138" s="339" t="s">
        <v>150</v>
      </c>
      <c r="D3138" s="66"/>
      <c r="E3138" s="66"/>
      <c r="F3138" s="66"/>
      <c r="G3138" s="66"/>
      <c r="H3138" s="66"/>
      <c r="I3138" s="66"/>
      <c r="J3138" s="66"/>
      <c r="K3138" s="66"/>
      <c r="L3138" s="66"/>
      <c r="M3138" s="66"/>
      <c r="N3138" s="66"/>
      <c r="O3138" s="72"/>
      <c r="P3138" s="336">
        <f>SUM(D3138:O3138)</f>
        <v>0</v>
      </c>
      <c r="Q3138" s="317"/>
      <c r="R3138" s="388"/>
      <c r="S3138" s="389"/>
      <c r="T3138" s="314"/>
    </row>
    <row r="3139" spans="2:20" ht="18.75" customHeight="1" x14ac:dyDescent="0.2">
      <c r="B3139" s="318"/>
      <c r="C3139" s="339" t="s">
        <v>151</v>
      </c>
      <c r="D3139" s="66"/>
      <c r="E3139" s="66"/>
      <c r="F3139" s="66"/>
      <c r="G3139" s="66"/>
      <c r="H3139" s="66"/>
      <c r="I3139" s="66"/>
      <c r="J3139" s="66"/>
      <c r="K3139" s="66"/>
      <c r="L3139" s="66"/>
      <c r="M3139" s="66"/>
      <c r="N3139" s="66"/>
      <c r="O3139" s="72"/>
      <c r="P3139" s="336">
        <f>SUM(D3139:O3139)</f>
        <v>0</v>
      </c>
      <c r="Q3139" s="317"/>
      <c r="R3139" s="388"/>
      <c r="S3139" s="389"/>
      <c r="T3139" s="314"/>
    </row>
    <row r="3140" spans="2:20" ht="18.75" customHeight="1" x14ac:dyDescent="0.2">
      <c r="B3140" s="318"/>
      <c r="C3140" s="339" t="s">
        <v>152</v>
      </c>
      <c r="D3140" s="66"/>
      <c r="E3140" s="66"/>
      <c r="F3140" s="66"/>
      <c r="G3140" s="66"/>
      <c r="H3140" s="66"/>
      <c r="I3140" s="66"/>
      <c r="J3140" s="66"/>
      <c r="K3140" s="66"/>
      <c r="L3140" s="66"/>
      <c r="M3140" s="66"/>
      <c r="N3140" s="66"/>
      <c r="O3140" s="72"/>
      <c r="P3140" s="336">
        <f>SUM(D3140:O3140)</f>
        <v>0</v>
      </c>
      <c r="Q3140" s="317"/>
      <c r="R3140" s="388"/>
      <c r="S3140" s="389"/>
      <c r="T3140" s="314"/>
    </row>
    <row r="3141" spans="2:20" ht="18.75" customHeight="1" x14ac:dyDescent="0.2">
      <c r="B3141" s="318"/>
      <c r="C3141" s="339" t="s">
        <v>153</v>
      </c>
      <c r="D3141" s="66"/>
      <c r="E3141" s="66"/>
      <c r="F3141" s="66"/>
      <c r="G3141" s="66"/>
      <c r="H3141" s="66"/>
      <c r="I3141" s="66"/>
      <c r="J3141" s="66"/>
      <c r="K3141" s="66"/>
      <c r="L3141" s="66"/>
      <c r="M3141" s="66"/>
      <c r="N3141" s="66"/>
      <c r="O3141" s="72"/>
      <c r="P3141" s="336">
        <f>SUM(D3141:O3141)</f>
        <v>0</v>
      </c>
      <c r="Q3141" s="317"/>
      <c r="R3141" s="388"/>
      <c r="S3141" s="389"/>
      <c r="T3141" s="314"/>
    </row>
    <row r="3142" spans="2:20" ht="18.75" customHeight="1" x14ac:dyDescent="0.2">
      <c r="B3142" s="318"/>
      <c r="C3142" s="335" t="s">
        <v>154</v>
      </c>
      <c r="D3142" s="65"/>
      <c r="E3142" s="65"/>
      <c r="F3142" s="65"/>
      <c r="G3142" s="65"/>
      <c r="H3142" s="65"/>
      <c r="I3142" s="65"/>
      <c r="J3142" s="65"/>
      <c r="K3142" s="65"/>
      <c r="L3142" s="65"/>
      <c r="M3142" s="65"/>
      <c r="N3142" s="65"/>
      <c r="O3142" s="71"/>
      <c r="P3142" s="336">
        <f>SUM(D3142:O3142)</f>
        <v>0</v>
      </c>
      <c r="Q3142" s="317"/>
      <c r="R3142" s="388"/>
      <c r="S3142" s="389"/>
      <c r="T3142" s="314"/>
    </row>
    <row r="3143" spans="2:20" ht="18.75" customHeight="1" x14ac:dyDescent="0.2">
      <c r="B3143" s="318"/>
      <c r="C3143" s="97" t="s">
        <v>155</v>
      </c>
      <c r="D3143" s="65"/>
      <c r="E3143" s="65"/>
      <c r="F3143" s="65"/>
      <c r="G3143" s="65"/>
      <c r="H3143" s="65"/>
      <c r="I3143" s="65"/>
      <c r="J3143" s="65"/>
      <c r="K3143" s="65"/>
      <c r="L3143" s="65"/>
      <c r="M3143" s="65"/>
      <c r="N3143" s="65"/>
      <c r="O3143" s="71"/>
      <c r="P3143" s="336">
        <f>SUM(D3143:O3143)</f>
        <v>0</v>
      </c>
      <c r="Q3143" s="317"/>
      <c r="R3143" s="388"/>
      <c r="S3143" s="389"/>
      <c r="T3143" s="314"/>
    </row>
    <row r="3144" spans="2:20" ht="18.75" customHeight="1" x14ac:dyDescent="0.2">
      <c r="B3144" s="318"/>
      <c r="C3144" s="98" t="s">
        <v>156</v>
      </c>
      <c r="D3144" s="68"/>
      <c r="E3144" s="68"/>
      <c r="F3144" s="68"/>
      <c r="G3144" s="68"/>
      <c r="H3144" s="68"/>
      <c r="I3144" s="68"/>
      <c r="J3144" s="68"/>
      <c r="K3144" s="68"/>
      <c r="L3144" s="68"/>
      <c r="M3144" s="68"/>
      <c r="N3144" s="68"/>
      <c r="O3144" s="73"/>
      <c r="P3144" s="340">
        <f>SUM(D3144:O3144)</f>
        <v>0</v>
      </c>
      <c r="Q3144" s="317"/>
      <c r="R3144" s="388"/>
      <c r="S3144" s="389"/>
      <c r="T3144" s="314"/>
    </row>
    <row r="3145" spans="2:20" ht="18.75" customHeight="1" x14ac:dyDescent="0.2">
      <c r="B3145" s="318"/>
      <c r="C3145" s="341" t="s">
        <v>157</v>
      </c>
      <c r="D3145" s="342">
        <f t="shared" ref="D3145:O3145" si="251">SUBTOTAL(9,D3124:D3144)</f>
        <v>0</v>
      </c>
      <c r="E3145" s="342">
        <f t="shared" si="251"/>
        <v>0</v>
      </c>
      <c r="F3145" s="342">
        <f t="shared" si="251"/>
        <v>0</v>
      </c>
      <c r="G3145" s="342">
        <f t="shared" si="251"/>
        <v>0</v>
      </c>
      <c r="H3145" s="342">
        <f t="shared" si="251"/>
        <v>0</v>
      </c>
      <c r="I3145" s="342">
        <f t="shared" si="251"/>
        <v>0</v>
      </c>
      <c r="J3145" s="342">
        <f t="shared" si="251"/>
        <v>0</v>
      </c>
      <c r="K3145" s="342">
        <f t="shared" si="251"/>
        <v>0</v>
      </c>
      <c r="L3145" s="342">
        <f t="shared" si="251"/>
        <v>0</v>
      </c>
      <c r="M3145" s="342">
        <f t="shared" si="251"/>
        <v>0</v>
      </c>
      <c r="N3145" s="342">
        <f t="shared" si="251"/>
        <v>0</v>
      </c>
      <c r="O3145" s="343">
        <f t="shared" si="251"/>
        <v>0</v>
      </c>
      <c r="P3145" s="344">
        <f>SUM(D3145:O3145)</f>
        <v>0</v>
      </c>
      <c r="Q3145" s="317"/>
      <c r="R3145" s="150"/>
      <c r="S3145" s="151"/>
      <c r="T3145" s="314"/>
    </row>
    <row r="3146" spans="2:20" ht="6" customHeight="1" x14ac:dyDescent="0.2">
      <c r="B3146" s="318"/>
      <c r="C3146" s="317"/>
      <c r="D3146" s="317"/>
      <c r="E3146" s="317"/>
      <c r="F3146" s="317"/>
      <c r="G3146" s="317"/>
      <c r="H3146" s="317"/>
      <c r="I3146" s="317"/>
      <c r="J3146" s="317"/>
      <c r="K3146" s="317"/>
      <c r="L3146" s="317"/>
      <c r="M3146" s="317"/>
      <c r="N3146" s="317"/>
      <c r="O3146" s="317"/>
      <c r="P3146" s="317"/>
      <c r="Q3146" s="317"/>
      <c r="R3146" s="345"/>
      <c r="S3146" s="345"/>
      <c r="T3146" s="314"/>
    </row>
    <row r="3147" spans="2:20" ht="18.75" customHeight="1" x14ac:dyDescent="0.2">
      <c r="B3147" s="346"/>
      <c r="C3147" s="335" t="s">
        <v>158</v>
      </c>
      <c r="D3147" s="67"/>
      <c r="E3147" s="67"/>
      <c r="F3147" s="67"/>
      <c r="G3147" s="67"/>
      <c r="H3147" s="67"/>
      <c r="I3147" s="67"/>
      <c r="J3147" s="67"/>
      <c r="K3147" s="67"/>
      <c r="L3147" s="67"/>
      <c r="M3147" s="67"/>
      <c r="N3147" s="67"/>
      <c r="O3147" s="74"/>
      <c r="P3147" s="347">
        <f>SUM(D3147:O3147)</f>
        <v>0</v>
      </c>
      <c r="Q3147" s="317"/>
      <c r="R3147" s="388"/>
      <c r="S3147" s="389"/>
      <c r="T3147" s="314"/>
    </row>
    <row r="3148" spans="2:20" ht="18.75" customHeight="1" x14ac:dyDescent="0.2">
      <c r="B3148" s="346"/>
      <c r="C3148" s="335" t="s">
        <v>159</v>
      </c>
      <c r="D3148" s="67"/>
      <c r="E3148" s="67"/>
      <c r="F3148" s="67"/>
      <c r="G3148" s="67"/>
      <c r="H3148" s="67"/>
      <c r="I3148" s="67"/>
      <c r="J3148" s="67"/>
      <c r="K3148" s="67"/>
      <c r="L3148" s="67"/>
      <c r="M3148" s="67"/>
      <c r="N3148" s="69"/>
      <c r="O3148" s="75"/>
      <c r="P3148" s="348">
        <f>SUM(D3148:O3148)</f>
        <v>0</v>
      </c>
      <c r="Q3148" s="317"/>
      <c r="R3148" s="388"/>
      <c r="S3148" s="389"/>
      <c r="T3148" s="314"/>
    </row>
    <row r="3149" spans="2:20" s="334" customFormat="1" ht="18.75" customHeight="1" x14ac:dyDescent="0.2">
      <c r="B3149" s="328"/>
      <c r="C3149" s="317"/>
      <c r="D3149" s="317"/>
      <c r="E3149" s="317"/>
      <c r="F3149" s="317"/>
      <c r="G3149" s="317"/>
      <c r="H3149" s="317"/>
      <c r="I3149" s="317"/>
      <c r="J3149" s="317"/>
      <c r="K3149" s="317"/>
      <c r="L3149" s="317"/>
      <c r="M3149" s="317"/>
      <c r="N3149" s="349" t="s">
        <v>160</v>
      </c>
      <c r="O3149" s="349"/>
      <c r="P3149" s="350">
        <f>ROUND(IF(P3147*P3148=0,0,P3145/P3147*P3148),2)</f>
        <v>0</v>
      </c>
      <c r="Q3149" s="330"/>
      <c r="R3149" s="388"/>
      <c r="S3149" s="389"/>
      <c r="T3149" s="333"/>
    </row>
    <row r="3150" spans="2:20" ht="30" customHeight="1" x14ac:dyDescent="0.2">
      <c r="B3150" s="314"/>
      <c r="C3150" s="317"/>
      <c r="D3150" s="317"/>
      <c r="E3150" s="317"/>
      <c r="F3150" s="317"/>
      <c r="G3150" s="317"/>
      <c r="H3150" s="317"/>
      <c r="I3150" s="317"/>
      <c r="J3150" s="317"/>
      <c r="K3150" s="317"/>
      <c r="L3150" s="317"/>
      <c r="M3150" s="317"/>
      <c r="N3150" s="317"/>
      <c r="O3150" s="317"/>
      <c r="P3150" s="317"/>
      <c r="Q3150" s="317"/>
      <c r="R3150" s="317"/>
      <c r="S3150" s="317"/>
      <c r="T3150" s="314"/>
    </row>
    <row r="3151" spans="2:20" ht="18.75" customHeight="1" x14ac:dyDescent="0.2">
      <c r="B3151" s="318"/>
      <c r="C3151" s="319" t="s">
        <v>124</v>
      </c>
      <c r="D3151" s="382"/>
      <c r="E3151" s="383"/>
      <c r="F3151" s="383"/>
      <c r="G3151" s="383"/>
      <c r="H3151" s="383"/>
      <c r="I3151" s="384"/>
      <c r="J3151" s="317"/>
      <c r="K3151" s="317"/>
      <c r="L3151" s="320"/>
      <c r="M3151" s="317"/>
      <c r="N3151" s="317"/>
      <c r="O3151" s="317"/>
      <c r="P3151" s="321"/>
      <c r="Q3151" s="317"/>
      <c r="R3151" s="321"/>
      <c r="S3151" s="321"/>
      <c r="T3151" s="314"/>
    </row>
    <row r="3152" spans="2:20" ht="18.75" customHeight="1" x14ac:dyDescent="0.2">
      <c r="B3152" s="318"/>
      <c r="C3152" s="322" t="s">
        <v>125</v>
      </c>
      <c r="D3152" s="382"/>
      <c r="E3152" s="383"/>
      <c r="F3152" s="383"/>
      <c r="G3152" s="383"/>
      <c r="H3152" s="383"/>
      <c r="I3152" s="384"/>
      <c r="J3152" s="317"/>
      <c r="K3152" s="320"/>
      <c r="L3152" s="317"/>
      <c r="M3152" s="317"/>
      <c r="N3152" s="317"/>
      <c r="O3152" s="317"/>
      <c r="P3152" s="321"/>
      <c r="Q3152" s="317"/>
      <c r="R3152" s="321"/>
      <c r="S3152" s="321"/>
      <c r="T3152" s="314"/>
    </row>
    <row r="3153" spans="2:24" ht="18.75" customHeight="1" x14ac:dyDescent="0.2">
      <c r="B3153" s="318"/>
      <c r="C3153" s="322" t="s">
        <v>7</v>
      </c>
      <c r="D3153" s="382"/>
      <c r="E3153" s="383"/>
      <c r="F3153" s="383"/>
      <c r="G3153" s="383"/>
      <c r="H3153" s="383"/>
      <c r="I3153" s="384"/>
      <c r="J3153" s="317"/>
      <c r="K3153" s="317"/>
      <c r="L3153" s="320"/>
      <c r="M3153" s="317"/>
      <c r="N3153" s="317"/>
      <c r="O3153" s="317"/>
      <c r="P3153" s="321"/>
      <c r="Q3153" s="317"/>
      <c r="R3153" s="323" t="s">
        <v>126</v>
      </c>
      <c r="S3153" s="324"/>
      <c r="T3153" s="314"/>
    </row>
    <row r="3154" spans="2:24" ht="18.75" customHeight="1" x14ac:dyDescent="0.2">
      <c r="B3154" s="318"/>
      <c r="C3154" s="322" t="s">
        <v>127</v>
      </c>
      <c r="D3154" s="382"/>
      <c r="E3154" s="383"/>
      <c r="F3154" s="383"/>
      <c r="G3154" s="383"/>
      <c r="H3154" s="383"/>
      <c r="I3154" s="384"/>
      <c r="J3154" s="317"/>
      <c r="K3154" s="317"/>
      <c r="L3154" s="320"/>
      <c r="M3154" s="317"/>
      <c r="N3154" s="317"/>
      <c r="O3154" s="317"/>
      <c r="P3154" s="321"/>
      <c r="Q3154" s="317"/>
      <c r="R3154" s="325" t="s">
        <v>130</v>
      </c>
      <c r="S3154" s="63"/>
      <c r="T3154" s="314"/>
    </row>
    <row r="3155" spans="2:24" ht="18.75" customHeight="1" x14ac:dyDescent="0.2">
      <c r="B3155" s="318"/>
      <c r="C3155" s="322" t="s">
        <v>131</v>
      </c>
      <c r="D3155" s="382"/>
      <c r="E3155" s="383"/>
      <c r="F3155" s="383"/>
      <c r="G3155" s="383"/>
      <c r="H3155" s="383"/>
      <c r="I3155" s="384"/>
      <c r="J3155" s="317"/>
      <c r="K3155" s="317"/>
      <c r="L3155" s="320"/>
      <c r="M3155" s="317"/>
      <c r="N3155" s="317"/>
      <c r="O3155" s="317"/>
      <c r="P3155" s="321"/>
      <c r="Q3155" s="317"/>
      <c r="R3155" s="325" t="s">
        <v>132</v>
      </c>
      <c r="S3155" s="63"/>
      <c r="T3155" s="314"/>
    </row>
    <row r="3156" spans="2:24" ht="18.75" customHeight="1" x14ac:dyDescent="0.2">
      <c r="B3156" s="318"/>
      <c r="C3156" s="322" t="s">
        <v>122</v>
      </c>
      <c r="D3156" s="385"/>
      <c r="E3156" s="386"/>
      <c r="F3156" s="386"/>
      <c r="G3156" s="386"/>
      <c r="H3156" s="386"/>
      <c r="I3156" s="387"/>
      <c r="J3156" s="317"/>
      <c r="K3156" s="320"/>
      <c r="L3156" s="317"/>
      <c r="M3156" s="317"/>
      <c r="N3156" s="317"/>
      <c r="O3156" s="317"/>
      <c r="P3156" s="321"/>
      <c r="Q3156" s="317"/>
      <c r="R3156" s="326" t="s">
        <v>133</v>
      </c>
      <c r="S3156" s="63"/>
      <c r="T3156" s="314"/>
    </row>
    <row r="3157" spans="2:24" ht="18.75" customHeight="1" x14ac:dyDescent="0.2">
      <c r="B3157" s="327"/>
      <c r="C3157" s="322" t="s">
        <v>134</v>
      </c>
      <c r="D3157" s="379"/>
      <c r="E3157" s="380"/>
      <c r="F3157" s="380"/>
      <c r="G3157" s="380"/>
      <c r="H3157" s="380"/>
      <c r="I3157" s="381"/>
      <c r="J3157" s="317"/>
      <c r="K3157" s="320"/>
      <c r="L3157" s="317"/>
      <c r="M3157" s="317"/>
      <c r="N3157" s="317"/>
      <c r="O3157" s="317"/>
      <c r="P3157" s="321"/>
      <c r="Q3157" s="317"/>
      <c r="R3157" s="321"/>
      <c r="S3157" s="321"/>
      <c r="T3157" s="314"/>
    </row>
    <row r="3158" spans="2:24" ht="12" customHeight="1" x14ac:dyDescent="0.2">
      <c r="B3158" s="318"/>
      <c r="C3158" s="317"/>
      <c r="D3158" s="317"/>
      <c r="E3158" s="317"/>
      <c r="F3158" s="317"/>
      <c r="G3158" s="317"/>
      <c r="H3158" s="317"/>
      <c r="I3158" s="317"/>
      <c r="J3158" s="317"/>
      <c r="K3158" s="317"/>
      <c r="L3158" s="317"/>
      <c r="M3158" s="317"/>
      <c r="N3158" s="317"/>
      <c r="O3158" s="317"/>
      <c r="P3158" s="317"/>
      <c r="Q3158" s="317"/>
      <c r="R3158" s="317"/>
      <c r="S3158" s="317"/>
      <c r="T3158" s="314"/>
    </row>
    <row r="3159" spans="2:24" s="334" customFormat="1" ht="18.75" customHeight="1" x14ac:dyDescent="0.2">
      <c r="B3159" s="328"/>
      <c r="C3159" s="322" t="s">
        <v>128</v>
      </c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70"/>
      <c r="P3159" s="329" t="s">
        <v>129</v>
      </c>
      <c r="Q3159" s="330"/>
      <c r="R3159" s="331" t="s">
        <v>135</v>
      </c>
      <c r="S3159" s="332"/>
      <c r="T3159" s="333"/>
      <c r="V3159" s="315"/>
      <c r="W3159" s="315"/>
      <c r="X3159" s="315"/>
    </row>
    <row r="3160" spans="2:24" ht="6" customHeight="1" x14ac:dyDescent="0.2">
      <c r="B3160" s="318"/>
      <c r="C3160" s="317"/>
      <c r="D3160" s="317"/>
      <c r="E3160" s="317"/>
      <c r="F3160" s="317"/>
      <c r="G3160" s="317"/>
      <c r="H3160" s="317"/>
      <c r="I3160" s="317"/>
      <c r="J3160" s="317"/>
      <c r="K3160" s="317"/>
      <c r="L3160" s="317"/>
      <c r="M3160" s="317"/>
      <c r="N3160" s="317"/>
      <c r="O3160" s="317"/>
      <c r="P3160" s="317"/>
      <c r="Q3160" s="317"/>
      <c r="R3160" s="317"/>
      <c r="S3160" s="317"/>
      <c r="T3160" s="314"/>
    </row>
    <row r="3161" spans="2:24" ht="18.75" customHeight="1" x14ac:dyDescent="0.2">
      <c r="B3161" s="318"/>
      <c r="C3161" s="335" t="s">
        <v>136</v>
      </c>
      <c r="D3161" s="65"/>
      <c r="E3161" s="65"/>
      <c r="F3161" s="65"/>
      <c r="G3161" s="65"/>
      <c r="H3161" s="65"/>
      <c r="I3161" s="65"/>
      <c r="J3161" s="65"/>
      <c r="K3161" s="65"/>
      <c r="L3161" s="65"/>
      <c r="M3161" s="65"/>
      <c r="N3161" s="65"/>
      <c r="O3161" s="71"/>
      <c r="P3161" s="336">
        <f>SUM(D3161:O3161)</f>
        <v>0</v>
      </c>
      <c r="Q3161" s="317"/>
      <c r="R3161" s="388"/>
      <c r="S3161" s="389"/>
      <c r="T3161" s="314"/>
    </row>
    <row r="3162" spans="2:24" ht="18.75" customHeight="1" x14ac:dyDescent="0.2">
      <c r="B3162" s="318"/>
      <c r="C3162" s="335" t="s">
        <v>137</v>
      </c>
      <c r="D3162" s="110"/>
      <c r="E3162" s="110"/>
      <c r="F3162" s="110"/>
      <c r="G3162" s="110"/>
      <c r="H3162" s="110"/>
      <c r="I3162" s="110"/>
      <c r="J3162" s="110"/>
      <c r="K3162" s="110"/>
      <c r="L3162" s="110"/>
      <c r="M3162" s="110"/>
      <c r="N3162" s="110"/>
      <c r="O3162" s="111"/>
      <c r="P3162" s="336">
        <f>SUM(D3162:O3162)</f>
        <v>0</v>
      </c>
      <c r="Q3162" s="317"/>
      <c r="R3162" s="388"/>
      <c r="S3162" s="389"/>
      <c r="T3162" s="314"/>
    </row>
    <row r="3163" spans="2:24" ht="18.75" customHeight="1" x14ac:dyDescent="0.2">
      <c r="B3163" s="318"/>
      <c r="C3163" s="131" t="s">
        <v>138</v>
      </c>
      <c r="D3163" s="65"/>
      <c r="E3163" s="65"/>
      <c r="F3163" s="65"/>
      <c r="G3163" s="65"/>
      <c r="H3163" s="65"/>
      <c r="I3163" s="65"/>
      <c r="J3163" s="65"/>
      <c r="K3163" s="65"/>
      <c r="L3163" s="65"/>
      <c r="M3163" s="65"/>
      <c r="N3163" s="65"/>
      <c r="O3163" s="71"/>
      <c r="P3163" s="336">
        <f>SUM(D3163:O3163)</f>
        <v>0</v>
      </c>
      <c r="Q3163" s="317"/>
      <c r="R3163" s="388"/>
      <c r="S3163" s="389"/>
      <c r="T3163" s="314"/>
    </row>
    <row r="3164" spans="2:24" ht="18.75" customHeight="1" x14ac:dyDescent="0.2">
      <c r="B3164" s="318"/>
      <c r="C3164" s="92" t="s">
        <v>139</v>
      </c>
      <c r="D3164" s="65"/>
      <c r="E3164" s="65"/>
      <c r="F3164" s="65"/>
      <c r="G3164" s="65"/>
      <c r="H3164" s="65"/>
      <c r="I3164" s="65"/>
      <c r="J3164" s="65"/>
      <c r="K3164" s="65"/>
      <c r="L3164" s="65"/>
      <c r="M3164" s="65"/>
      <c r="N3164" s="65"/>
      <c r="O3164" s="71"/>
      <c r="P3164" s="336">
        <f>SUM(D3164:O3164)</f>
        <v>0</v>
      </c>
      <c r="Q3164" s="317"/>
      <c r="R3164" s="388"/>
      <c r="S3164" s="389"/>
      <c r="T3164" s="314"/>
    </row>
    <row r="3165" spans="2:24" ht="18.75" customHeight="1" x14ac:dyDescent="0.2">
      <c r="B3165" s="318"/>
      <c r="C3165" s="92" t="s">
        <v>140</v>
      </c>
      <c r="D3165" s="65"/>
      <c r="E3165" s="65"/>
      <c r="F3165" s="65"/>
      <c r="G3165" s="65"/>
      <c r="H3165" s="65"/>
      <c r="I3165" s="65"/>
      <c r="J3165" s="65"/>
      <c r="K3165" s="65"/>
      <c r="L3165" s="65"/>
      <c r="M3165" s="65"/>
      <c r="N3165" s="65"/>
      <c r="O3165" s="71"/>
      <c r="P3165" s="336">
        <f>SUM(D3165:O3165)</f>
        <v>0</v>
      </c>
      <c r="Q3165" s="317"/>
      <c r="R3165" s="388"/>
      <c r="S3165" s="389"/>
      <c r="T3165" s="314"/>
    </row>
    <row r="3166" spans="2:24" ht="18.75" customHeight="1" x14ac:dyDescent="0.2">
      <c r="B3166" s="318"/>
      <c r="C3166" s="92" t="s">
        <v>141</v>
      </c>
      <c r="D3166" s="65"/>
      <c r="E3166" s="65"/>
      <c r="F3166" s="65"/>
      <c r="G3166" s="65"/>
      <c r="H3166" s="65"/>
      <c r="I3166" s="65"/>
      <c r="J3166" s="65"/>
      <c r="K3166" s="65"/>
      <c r="L3166" s="65"/>
      <c r="M3166" s="65"/>
      <c r="N3166" s="65"/>
      <c r="O3166" s="71"/>
      <c r="P3166" s="336">
        <f>SUM(D3166:O3166)</f>
        <v>0</v>
      </c>
      <c r="Q3166" s="317"/>
      <c r="R3166" s="388"/>
      <c r="S3166" s="389"/>
      <c r="T3166" s="314"/>
    </row>
    <row r="3167" spans="2:24" ht="18.75" customHeight="1" x14ac:dyDescent="0.2">
      <c r="B3167" s="318"/>
      <c r="C3167" s="92" t="s">
        <v>142</v>
      </c>
      <c r="D3167" s="65"/>
      <c r="E3167" s="65"/>
      <c r="F3167" s="65"/>
      <c r="G3167" s="65"/>
      <c r="H3167" s="65"/>
      <c r="I3167" s="65"/>
      <c r="J3167" s="65"/>
      <c r="K3167" s="65"/>
      <c r="L3167" s="65"/>
      <c r="M3167" s="65"/>
      <c r="N3167" s="65"/>
      <c r="O3167" s="71"/>
      <c r="P3167" s="336">
        <f>SUM(D3167:O3167)</f>
        <v>0</v>
      </c>
      <c r="Q3167" s="317"/>
      <c r="R3167" s="388"/>
      <c r="S3167" s="389"/>
      <c r="T3167" s="314"/>
    </row>
    <row r="3168" spans="2:24" ht="18.75" customHeight="1" x14ac:dyDescent="0.2">
      <c r="B3168" s="318"/>
      <c r="C3168" s="92" t="s">
        <v>143</v>
      </c>
      <c r="D3168" s="65"/>
      <c r="E3168" s="65"/>
      <c r="F3168" s="65"/>
      <c r="G3168" s="65"/>
      <c r="H3168" s="65"/>
      <c r="I3168" s="65"/>
      <c r="J3168" s="65"/>
      <c r="K3168" s="65"/>
      <c r="L3168" s="65"/>
      <c r="M3168" s="65"/>
      <c r="N3168" s="65"/>
      <c r="O3168" s="71"/>
      <c r="P3168" s="336">
        <f>SUM(D3168:O3168)</f>
        <v>0</v>
      </c>
      <c r="Q3168" s="317"/>
      <c r="R3168" s="388"/>
      <c r="S3168" s="389"/>
      <c r="T3168" s="314"/>
    </row>
    <row r="3169" spans="2:20" ht="18.75" customHeight="1" x14ac:dyDescent="0.2">
      <c r="B3169" s="318"/>
      <c r="C3169" s="92" t="s">
        <v>144</v>
      </c>
      <c r="D3169" s="65"/>
      <c r="E3169" s="65"/>
      <c r="F3169" s="65"/>
      <c r="G3169" s="65"/>
      <c r="H3169" s="65"/>
      <c r="I3169" s="65"/>
      <c r="J3169" s="65"/>
      <c r="K3169" s="65"/>
      <c r="L3169" s="65"/>
      <c r="M3169" s="65"/>
      <c r="N3169" s="65"/>
      <c r="O3169" s="71"/>
      <c r="P3169" s="336">
        <f>SUM(D3169:O3169)</f>
        <v>0</v>
      </c>
      <c r="Q3169" s="317"/>
      <c r="R3169" s="388"/>
      <c r="S3169" s="389"/>
      <c r="T3169" s="314"/>
    </row>
    <row r="3170" spans="2:20" ht="18.75" customHeight="1" x14ac:dyDescent="0.2">
      <c r="B3170" s="318"/>
      <c r="C3170" s="92" t="s">
        <v>145</v>
      </c>
      <c r="D3170" s="65"/>
      <c r="E3170" s="65"/>
      <c r="F3170" s="65"/>
      <c r="G3170" s="65"/>
      <c r="H3170" s="65"/>
      <c r="I3170" s="65"/>
      <c r="J3170" s="65"/>
      <c r="K3170" s="65"/>
      <c r="L3170" s="65"/>
      <c r="M3170" s="65"/>
      <c r="N3170" s="65"/>
      <c r="O3170" s="71"/>
      <c r="P3170" s="336">
        <f>SUM(D3170:O3170)</f>
        <v>0</v>
      </c>
      <c r="Q3170" s="317"/>
      <c r="R3170" s="388"/>
      <c r="S3170" s="389"/>
      <c r="T3170" s="314"/>
    </row>
    <row r="3171" spans="2:20" ht="18.75" customHeight="1" x14ac:dyDescent="0.2">
      <c r="B3171" s="318"/>
      <c r="C3171" s="322" t="s">
        <v>146</v>
      </c>
      <c r="D3171" s="337">
        <f t="shared" ref="D3171:O3171" si="252">SUBTOTAL(9,D3161:D3170)</f>
        <v>0</v>
      </c>
      <c r="E3171" s="337">
        <f t="shared" si="252"/>
        <v>0</v>
      </c>
      <c r="F3171" s="337">
        <f t="shared" si="252"/>
        <v>0</v>
      </c>
      <c r="G3171" s="337">
        <f t="shared" si="252"/>
        <v>0</v>
      </c>
      <c r="H3171" s="337">
        <f t="shared" si="252"/>
        <v>0</v>
      </c>
      <c r="I3171" s="337">
        <f t="shared" si="252"/>
        <v>0</v>
      </c>
      <c r="J3171" s="337">
        <f t="shared" si="252"/>
        <v>0</v>
      </c>
      <c r="K3171" s="337">
        <f t="shared" si="252"/>
        <v>0</v>
      </c>
      <c r="L3171" s="337">
        <f t="shared" si="252"/>
        <v>0</v>
      </c>
      <c r="M3171" s="337">
        <f t="shared" si="252"/>
        <v>0</v>
      </c>
      <c r="N3171" s="337">
        <f t="shared" si="252"/>
        <v>0</v>
      </c>
      <c r="O3171" s="338">
        <f t="shared" si="252"/>
        <v>0</v>
      </c>
      <c r="P3171" s="336">
        <f>SUM(D3171:O3171)</f>
        <v>0</v>
      </c>
      <c r="Q3171" s="317"/>
      <c r="R3171" s="388"/>
      <c r="S3171" s="389"/>
      <c r="T3171" s="314"/>
    </row>
    <row r="3172" spans="2:20" ht="18.75" customHeight="1" x14ac:dyDescent="0.2">
      <c r="B3172" s="318"/>
      <c r="C3172" s="339" t="s">
        <v>147</v>
      </c>
      <c r="D3172" s="66"/>
      <c r="E3172" s="66"/>
      <c r="F3172" s="66"/>
      <c r="G3172" s="66"/>
      <c r="H3172" s="66"/>
      <c r="I3172" s="66"/>
      <c r="J3172" s="66"/>
      <c r="K3172" s="66"/>
      <c r="L3172" s="66"/>
      <c r="M3172" s="66"/>
      <c r="N3172" s="66"/>
      <c r="O3172" s="72"/>
      <c r="P3172" s="336">
        <f>SUM(D3172:O3172)</f>
        <v>0</v>
      </c>
      <c r="Q3172" s="317"/>
      <c r="R3172" s="388"/>
      <c r="S3172" s="389"/>
      <c r="T3172" s="314"/>
    </row>
    <row r="3173" spans="2:20" ht="18.75" customHeight="1" x14ac:dyDescent="0.2">
      <c r="B3173" s="318"/>
      <c r="C3173" s="339" t="s">
        <v>148</v>
      </c>
      <c r="D3173" s="66"/>
      <c r="E3173" s="66"/>
      <c r="F3173" s="66"/>
      <c r="G3173" s="66"/>
      <c r="H3173" s="66"/>
      <c r="I3173" s="66"/>
      <c r="J3173" s="66"/>
      <c r="K3173" s="66"/>
      <c r="L3173" s="66"/>
      <c r="M3173" s="66"/>
      <c r="N3173" s="66"/>
      <c r="O3173" s="72"/>
      <c r="P3173" s="336">
        <f>SUM(D3173:O3173)</f>
        <v>0</v>
      </c>
      <c r="Q3173" s="317"/>
      <c r="R3173" s="388"/>
      <c r="S3173" s="389"/>
      <c r="T3173" s="314"/>
    </row>
    <row r="3174" spans="2:20" ht="18.75" customHeight="1" x14ac:dyDescent="0.2">
      <c r="B3174" s="318"/>
      <c r="C3174" s="322" t="s">
        <v>149</v>
      </c>
      <c r="D3174" s="337">
        <f t="shared" ref="D3174:O3174" si="253">SUBTOTAL(9,D3172:D3173)</f>
        <v>0</v>
      </c>
      <c r="E3174" s="337">
        <f t="shared" si="253"/>
        <v>0</v>
      </c>
      <c r="F3174" s="337">
        <f t="shared" si="253"/>
        <v>0</v>
      </c>
      <c r="G3174" s="337">
        <f t="shared" si="253"/>
        <v>0</v>
      </c>
      <c r="H3174" s="337">
        <f t="shared" si="253"/>
        <v>0</v>
      </c>
      <c r="I3174" s="337">
        <f t="shared" si="253"/>
        <v>0</v>
      </c>
      <c r="J3174" s="337">
        <f t="shared" si="253"/>
        <v>0</v>
      </c>
      <c r="K3174" s="337">
        <f t="shared" si="253"/>
        <v>0</v>
      </c>
      <c r="L3174" s="337">
        <f t="shared" si="253"/>
        <v>0</v>
      </c>
      <c r="M3174" s="337">
        <f t="shared" si="253"/>
        <v>0</v>
      </c>
      <c r="N3174" s="337">
        <f t="shared" si="253"/>
        <v>0</v>
      </c>
      <c r="O3174" s="338">
        <f t="shared" si="253"/>
        <v>0</v>
      </c>
      <c r="P3174" s="336">
        <f>SUM(D3174:O3174)</f>
        <v>0</v>
      </c>
      <c r="Q3174" s="317"/>
      <c r="R3174" s="388"/>
      <c r="S3174" s="389"/>
      <c r="T3174" s="314"/>
    </row>
    <row r="3175" spans="2:20" ht="18.75" customHeight="1" x14ac:dyDescent="0.2">
      <c r="B3175" s="318"/>
      <c r="C3175" s="339" t="s">
        <v>150</v>
      </c>
      <c r="D3175" s="66"/>
      <c r="E3175" s="66"/>
      <c r="F3175" s="66"/>
      <c r="G3175" s="66"/>
      <c r="H3175" s="66"/>
      <c r="I3175" s="66"/>
      <c r="J3175" s="66"/>
      <c r="K3175" s="66"/>
      <c r="L3175" s="66"/>
      <c r="M3175" s="66"/>
      <c r="N3175" s="66"/>
      <c r="O3175" s="72"/>
      <c r="P3175" s="336">
        <f>SUM(D3175:O3175)</f>
        <v>0</v>
      </c>
      <c r="Q3175" s="317"/>
      <c r="R3175" s="388"/>
      <c r="S3175" s="389"/>
      <c r="T3175" s="314"/>
    </row>
    <row r="3176" spans="2:20" ht="18.75" customHeight="1" x14ac:dyDescent="0.2">
      <c r="B3176" s="318"/>
      <c r="C3176" s="339" t="s">
        <v>151</v>
      </c>
      <c r="D3176" s="66"/>
      <c r="E3176" s="66"/>
      <c r="F3176" s="66"/>
      <c r="G3176" s="66"/>
      <c r="H3176" s="66"/>
      <c r="I3176" s="66"/>
      <c r="J3176" s="66"/>
      <c r="K3176" s="66"/>
      <c r="L3176" s="66"/>
      <c r="M3176" s="66"/>
      <c r="N3176" s="66"/>
      <c r="O3176" s="72"/>
      <c r="P3176" s="336">
        <f>SUM(D3176:O3176)</f>
        <v>0</v>
      </c>
      <c r="Q3176" s="317"/>
      <c r="R3176" s="388"/>
      <c r="S3176" s="389"/>
      <c r="T3176" s="314"/>
    </row>
    <row r="3177" spans="2:20" ht="18.75" customHeight="1" x14ac:dyDescent="0.2">
      <c r="B3177" s="318"/>
      <c r="C3177" s="339" t="s">
        <v>152</v>
      </c>
      <c r="D3177" s="66"/>
      <c r="E3177" s="66"/>
      <c r="F3177" s="66"/>
      <c r="G3177" s="66"/>
      <c r="H3177" s="66"/>
      <c r="I3177" s="66"/>
      <c r="J3177" s="66"/>
      <c r="K3177" s="66"/>
      <c r="L3177" s="66"/>
      <c r="M3177" s="66"/>
      <c r="N3177" s="66"/>
      <c r="O3177" s="72"/>
      <c r="P3177" s="336">
        <f>SUM(D3177:O3177)</f>
        <v>0</v>
      </c>
      <c r="Q3177" s="317"/>
      <c r="R3177" s="388"/>
      <c r="S3177" s="389"/>
      <c r="T3177" s="314"/>
    </row>
    <row r="3178" spans="2:20" ht="18.75" customHeight="1" x14ac:dyDescent="0.2">
      <c r="B3178" s="318"/>
      <c r="C3178" s="339" t="s">
        <v>153</v>
      </c>
      <c r="D3178" s="66"/>
      <c r="E3178" s="66"/>
      <c r="F3178" s="66"/>
      <c r="G3178" s="66"/>
      <c r="H3178" s="66"/>
      <c r="I3178" s="66"/>
      <c r="J3178" s="66"/>
      <c r="K3178" s="66"/>
      <c r="L3178" s="66"/>
      <c r="M3178" s="66"/>
      <c r="N3178" s="66"/>
      <c r="O3178" s="72"/>
      <c r="P3178" s="336">
        <f>SUM(D3178:O3178)</f>
        <v>0</v>
      </c>
      <c r="Q3178" s="317"/>
      <c r="R3178" s="388"/>
      <c r="S3178" s="389"/>
      <c r="T3178" s="314"/>
    </row>
    <row r="3179" spans="2:20" ht="18.75" customHeight="1" x14ac:dyDescent="0.2">
      <c r="B3179" s="318"/>
      <c r="C3179" s="335" t="s">
        <v>154</v>
      </c>
      <c r="D3179" s="65"/>
      <c r="E3179" s="65"/>
      <c r="F3179" s="65"/>
      <c r="G3179" s="65"/>
      <c r="H3179" s="65"/>
      <c r="I3179" s="65"/>
      <c r="J3179" s="65"/>
      <c r="K3179" s="65"/>
      <c r="L3179" s="65"/>
      <c r="M3179" s="65"/>
      <c r="N3179" s="65"/>
      <c r="O3179" s="71"/>
      <c r="P3179" s="336">
        <f>SUM(D3179:O3179)</f>
        <v>0</v>
      </c>
      <c r="Q3179" s="317"/>
      <c r="R3179" s="388"/>
      <c r="S3179" s="389"/>
      <c r="T3179" s="314"/>
    </row>
    <row r="3180" spans="2:20" ht="18.75" customHeight="1" x14ac:dyDescent="0.2">
      <c r="B3180" s="318"/>
      <c r="C3180" s="97" t="s">
        <v>155</v>
      </c>
      <c r="D3180" s="65"/>
      <c r="E3180" s="65"/>
      <c r="F3180" s="65"/>
      <c r="G3180" s="65"/>
      <c r="H3180" s="65"/>
      <c r="I3180" s="65"/>
      <c r="J3180" s="65"/>
      <c r="K3180" s="65"/>
      <c r="L3180" s="65"/>
      <c r="M3180" s="65"/>
      <c r="N3180" s="65"/>
      <c r="O3180" s="71"/>
      <c r="P3180" s="336">
        <f>SUM(D3180:O3180)</f>
        <v>0</v>
      </c>
      <c r="Q3180" s="317"/>
      <c r="R3180" s="388"/>
      <c r="S3180" s="389"/>
      <c r="T3180" s="314"/>
    </row>
    <row r="3181" spans="2:20" ht="18.75" customHeight="1" x14ac:dyDescent="0.2">
      <c r="B3181" s="318"/>
      <c r="C3181" s="98" t="s">
        <v>156</v>
      </c>
      <c r="D3181" s="68"/>
      <c r="E3181" s="68"/>
      <c r="F3181" s="68"/>
      <c r="G3181" s="68"/>
      <c r="H3181" s="68"/>
      <c r="I3181" s="68"/>
      <c r="J3181" s="68"/>
      <c r="K3181" s="68"/>
      <c r="L3181" s="68"/>
      <c r="M3181" s="68"/>
      <c r="N3181" s="68"/>
      <c r="O3181" s="73"/>
      <c r="P3181" s="340">
        <f>SUM(D3181:O3181)</f>
        <v>0</v>
      </c>
      <c r="Q3181" s="317"/>
      <c r="R3181" s="388"/>
      <c r="S3181" s="389"/>
      <c r="T3181" s="314"/>
    </row>
    <row r="3182" spans="2:20" ht="18.75" customHeight="1" x14ac:dyDescent="0.2">
      <c r="B3182" s="318"/>
      <c r="C3182" s="341" t="s">
        <v>157</v>
      </c>
      <c r="D3182" s="342">
        <f t="shared" ref="D3182:O3182" si="254">SUBTOTAL(9,D3161:D3181)</f>
        <v>0</v>
      </c>
      <c r="E3182" s="342">
        <f t="shared" si="254"/>
        <v>0</v>
      </c>
      <c r="F3182" s="342">
        <f t="shared" si="254"/>
        <v>0</v>
      </c>
      <c r="G3182" s="342">
        <f t="shared" si="254"/>
        <v>0</v>
      </c>
      <c r="H3182" s="342">
        <f t="shared" si="254"/>
        <v>0</v>
      </c>
      <c r="I3182" s="342">
        <f t="shared" si="254"/>
        <v>0</v>
      </c>
      <c r="J3182" s="342">
        <f t="shared" si="254"/>
        <v>0</v>
      </c>
      <c r="K3182" s="342">
        <f t="shared" si="254"/>
        <v>0</v>
      </c>
      <c r="L3182" s="342">
        <f t="shared" si="254"/>
        <v>0</v>
      </c>
      <c r="M3182" s="342">
        <f t="shared" si="254"/>
        <v>0</v>
      </c>
      <c r="N3182" s="342">
        <f t="shared" si="254"/>
        <v>0</v>
      </c>
      <c r="O3182" s="343">
        <f t="shared" si="254"/>
        <v>0</v>
      </c>
      <c r="P3182" s="344">
        <f>SUM(D3182:O3182)</f>
        <v>0</v>
      </c>
      <c r="Q3182" s="317"/>
      <c r="R3182" s="150"/>
      <c r="S3182" s="151"/>
      <c r="T3182" s="314"/>
    </row>
    <row r="3183" spans="2:20" ht="6" customHeight="1" x14ac:dyDescent="0.2">
      <c r="B3183" s="318"/>
      <c r="C3183" s="317"/>
      <c r="D3183" s="317"/>
      <c r="E3183" s="317"/>
      <c r="F3183" s="317"/>
      <c r="G3183" s="317"/>
      <c r="H3183" s="317"/>
      <c r="I3183" s="317"/>
      <c r="J3183" s="317"/>
      <c r="K3183" s="317"/>
      <c r="L3183" s="317"/>
      <c r="M3183" s="317"/>
      <c r="N3183" s="317"/>
      <c r="O3183" s="317"/>
      <c r="P3183" s="317"/>
      <c r="Q3183" s="317"/>
      <c r="R3183" s="345"/>
      <c r="S3183" s="345"/>
      <c r="T3183" s="314"/>
    </row>
    <row r="3184" spans="2:20" ht="18.75" customHeight="1" x14ac:dyDescent="0.2">
      <c r="B3184" s="346"/>
      <c r="C3184" s="335" t="s">
        <v>158</v>
      </c>
      <c r="D3184" s="67"/>
      <c r="E3184" s="67"/>
      <c r="F3184" s="67"/>
      <c r="G3184" s="67"/>
      <c r="H3184" s="67"/>
      <c r="I3184" s="67"/>
      <c r="J3184" s="67"/>
      <c r="K3184" s="67"/>
      <c r="L3184" s="67"/>
      <c r="M3184" s="67"/>
      <c r="N3184" s="67"/>
      <c r="O3184" s="74"/>
      <c r="P3184" s="347">
        <f>SUM(D3184:O3184)</f>
        <v>0</v>
      </c>
      <c r="Q3184" s="317"/>
      <c r="R3184" s="388"/>
      <c r="S3184" s="389"/>
      <c r="T3184" s="314"/>
    </row>
    <row r="3185" spans="2:24" ht="18.75" customHeight="1" x14ac:dyDescent="0.2">
      <c r="B3185" s="346"/>
      <c r="C3185" s="335" t="s">
        <v>159</v>
      </c>
      <c r="D3185" s="67"/>
      <c r="E3185" s="67"/>
      <c r="F3185" s="67"/>
      <c r="G3185" s="67"/>
      <c r="H3185" s="67"/>
      <c r="I3185" s="67"/>
      <c r="J3185" s="67"/>
      <c r="K3185" s="67"/>
      <c r="L3185" s="67"/>
      <c r="M3185" s="67"/>
      <c r="N3185" s="69"/>
      <c r="O3185" s="75"/>
      <c r="P3185" s="348">
        <f>SUM(D3185:O3185)</f>
        <v>0</v>
      </c>
      <c r="Q3185" s="317"/>
      <c r="R3185" s="388"/>
      <c r="S3185" s="389"/>
      <c r="T3185" s="314"/>
    </row>
    <row r="3186" spans="2:24" s="334" customFormat="1" ht="18.75" customHeight="1" x14ac:dyDescent="0.2">
      <c r="B3186" s="328"/>
      <c r="C3186" s="317"/>
      <c r="D3186" s="317"/>
      <c r="E3186" s="317"/>
      <c r="F3186" s="317"/>
      <c r="G3186" s="317"/>
      <c r="H3186" s="317"/>
      <c r="I3186" s="317"/>
      <c r="J3186" s="317"/>
      <c r="K3186" s="317"/>
      <c r="L3186" s="317"/>
      <c r="M3186" s="317"/>
      <c r="N3186" s="349" t="s">
        <v>160</v>
      </c>
      <c r="O3186" s="349"/>
      <c r="P3186" s="350">
        <f>ROUND(IF(P3184*P3185=0,0,P3182/P3184*P3185),2)</f>
        <v>0</v>
      </c>
      <c r="Q3186" s="330"/>
      <c r="R3186" s="388"/>
      <c r="S3186" s="389"/>
      <c r="T3186" s="333"/>
    </row>
    <row r="3187" spans="2:24" ht="30" customHeight="1" x14ac:dyDescent="0.2">
      <c r="B3187" s="314"/>
      <c r="C3187" s="317"/>
      <c r="D3187" s="317"/>
      <c r="E3187" s="317"/>
      <c r="F3187" s="317"/>
      <c r="G3187" s="317"/>
      <c r="H3187" s="317"/>
      <c r="I3187" s="317"/>
      <c r="J3187" s="317"/>
      <c r="K3187" s="317"/>
      <c r="L3187" s="317"/>
      <c r="M3187" s="317"/>
      <c r="N3187" s="317"/>
      <c r="O3187" s="317"/>
      <c r="P3187" s="317"/>
      <c r="Q3187" s="317"/>
      <c r="R3187" s="317"/>
      <c r="S3187" s="317"/>
      <c r="T3187" s="314"/>
    </row>
    <row r="3188" spans="2:24" ht="18.75" customHeight="1" x14ac:dyDescent="0.2">
      <c r="B3188" s="318"/>
      <c r="C3188" s="319" t="s">
        <v>124</v>
      </c>
      <c r="D3188" s="382"/>
      <c r="E3188" s="383"/>
      <c r="F3188" s="383"/>
      <c r="G3188" s="383"/>
      <c r="H3188" s="383"/>
      <c r="I3188" s="384"/>
      <c r="J3188" s="317"/>
      <c r="K3188" s="317"/>
      <c r="L3188" s="320"/>
      <c r="M3188" s="317"/>
      <c r="N3188" s="317"/>
      <c r="O3188" s="317"/>
      <c r="P3188" s="321"/>
      <c r="Q3188" s="317"/>
      <c r="R3188" s="321"/>
      <c r="S3188" s="321"/>
      <c r="T3188" s="314"/>
    </row>
    <row r="3189" spans="2:24" ht="18.75" customHeight="1" x14ac:dyDescent="0.2">
      <c r="B3189" s="318"/>
      <c r="C3189" s="322" t="s">
        <v>125</v>
      </c>
      <c r="D3189" s="382"/>
      <c r="E3189" s="383"/>
      <c r="F3189" s="383"/>
      <c r="G3189" s="383"/>
      <c r="H3189" s="383"/>
      <c r="I3189" s="384"/>
      <c r="J3189" s="317"/>
      <c r="K3189" s="320"/>
      <c r="L3189" s="317"/>
      <c r="M3189" s="317"/>
      <c r="N3189" s="317"/>
      <c r="O3189" s="317"/>
      <c r="P3189" s="321"/>
      <c r="Q3189" s="317"/>
      <c r="R3189" s="321"/>
      <c r="S3189" s="321"/>
      <c r="T3189" s="314"/>
    </row>
    <row r="3190" spans="2:24" ht="18.75" customHeight="1" x14ac:dyDescent="0.2">
      <c r="B3190" s="318"/>
      <c r="C3190" s="322" t="s">
        <v>7</v>
      </c>
      <c r="D3190" s="382"/>
      <c r="E3190" s="383"/>
      <c r="F3190" s="383"/>
      <c r="G3190" s="383"/>
      <c r="H3190" s="383"/>
      <c r="I3190" s="384"/>
      <c r="J3190" s="317"/>
      <c r="K3190" s="317"/>
      <c r="L3190" s="320"/>
      <c r="M3190" s="317"/>
      <c r="N3190" s="317"/>
      <c r="O3190" s="317"/>
      <c r="P3190" s="321"/>
      <c r="Q3190" s="317"/>
      <c r="R3190" s="323" t="s">
        <v>126</v>
      </c>
      <c r="S3190" s="324"/>
      <c r="T3190" s="314"/>
    </row>
    <row r="3191" spans="2:24" ht="18.75" customHeight="1" x14ac:dyDescent="0.2">
      <c r="B3191" s="318"/>
      <c r="C3191" s="322" t="s">
        <v>127</v>
      </c>
      <c r="D3191" s="382"/>
      <c r="E3191" s="383"/>
      <c r="F3191" s="383"/>
      <c r="G3191" s="383"/>
      <c r="H3191" s="383"/>
      <c r="I3191" s="384"/>
      <c r="J3191" s="317"/>
      <c r="K3191" s="317"/>
      <c r="L3191" s="320"/>
      <c r="M3191" s="317"/>
      <c r="N3191" s="317"/>
      <c r="O3191" s="317"/>
      <c r="P3191" s="321"/>
      <c r="Q3191" s="317"/>
      <c r="R3191" s="325" t="s">
        <v>130</v>
      </c>
      <c r="S3191" s="63"/>
      <c r="T3191" s="314"/>
    </row>
    <row r="3192" spans="2:24" ht="18.75" customHeight="1" x14ac:dyDescent="0.2">
      <c r="B3192" s="318"/>
      <c r="C3192" s="322" t="s">
        <v>131</v>
      </c>
      <c r="D3192" s="382"/>
      <c r="E3192" s="383"/>
      <c r="F3192" s="383"/>
      <c r="G3192" s="383"/>
      <c r="H3192" s="383"/>
      <c r="I3192" s="384"/>
      <c r="J3192" s="317"/>
      <c r="K3192" s="317"/>
      <c r="L3192" s="320"/>
      <c r="M3192" s="317"/>
      <c r="N3192" s="317"/>
      <c r="O3192" s="317"/>
      <c r="P3192" s="321"/>
      <c r="Q3192" s="317"/>
      <c r="R3192" s="325" t="s">
        <v>132</v>
      </c>
      <c r="S3192" s="63"/>
      <c r="T3192" s="314"/>
    </row>
    <row r="3193" spans="2:24" ht="18.75" customHeight="1" x14ac:dyDescent="0.2">
      <c r="B3193" s="318"/>
      <c r="C3193" s="322" t="s">
        <v>122</v>
      </c>
      <c r="D3193" s="385"/>
      <c r="E3193" s="386"/>
      <c r="F3193" s="386"/>
      <c r="G3193" s="386"/>
      <c r="H3193" s="386"/>
      <c r="I3193" s="387"/>
      <c r="J3193" s="317"/>
      <c r="K3193" s="320"/>
      <c r="L3193" s="317"/>
      <c r="M3193" s="317"/>
      <c r="N3193" s="317"/>
      <c r="O3193" s="317"/>
      <c r="P3193" s="321"/>
      <c r="Q3193" s="317"/>
      <c r="R3193" s="326" t="s">
        <v>133</v>
      </c>
      <c r="S3193" s="63"/>
      <c r="T3193" s="314"/>
    </row>
    <row r="3194" spans="2:24" ht="18.75" customHeight="1" x14ac:dyDescent="0.2">
      <c r="B3194" s="327"/>
      <c r="C3194" s="322" t="s">
        <v>134</v>
      </c>
      <c r="D3194" s="379"/>
      <c r="E3194" s="380"/>
      <c r="F3194" s="380"/>
      <c r="G3194" s="380"/>
      <c r="H3194" s="380"/>
      <c r="I3194" s="381"/>
      <c r="J3194" s="317"/>
      <c r="K3194" s="320"/>
      <c r="L3194" s="317"/>
      <c r="M3194" s="317"/>
      <c r="N3194" s="317"/>
      <c r="O3194" s="317"/>
      <c r="P3194" s="321"/>
      <c r="Q3194" s="317"/>
      <c r="R3194" s="321"/>
      <c r="S3194" s="321"/>
      <c r="T3194" s="314"/>
    </row>
    <row r="3195" spans="2:24" ht="12" customHeight="1" x14ac:dyDescent="0.2">
      <c r="B3195" s="318"/>
      <c r="C3195" s="317"/>
      <c r="D3195" s="317"/>
      <c r="E3195" s="317"/>
      <c r="F3195" s="317"/>
      <c r="G3195" s="317"/>
      <c r="H3195" s="317"/>
      <c r="I3195" s="317"/>
      <c r="J3195" s="317"/>
      <c r="K3195" s="317"/>
      <c r="L3195" s="317"/>
      <c r="M3195" s="317"/>
      <c r="N3195" s="317"/>
      <c r="O3195" s="317"/>
      <c r="P3195" s="317"/>
      <c r="Q3195" s="317"/>
      <c r="R3195" s="317"/>
      <c r="S3195" s="317"/>
      <c r="T3195" s="314"/>
    </row>
    <row r="3196" spans="2:24" s="334" customFormat="1" ht="18.75" customHeight="1" x14ac:dyDescent="0.2">
      <c r="B3196" s="328"/>
      <c r="C3196" s="322" t="s">
        <v>128</v>
      </c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70"/>
      <c r="P3196" s="329" t="s">
        <v>129</v>
      </c>
      <c r="Q3196" s="330"/>
      <c r="R3196" s="331" t="s">
        <v>135</v>
      </c>
      <c r="S3196" s="332"/>
      <c r="T3196" s="333"/>
      <c r="V3196" s="315"/>
      <c r="W3196" s="315"/>
      <c r="X3196" s="315"/>
    </row>
    <row r="3197" spans="2:24" ht="6" customHeight="1" x14ac:dyDescent="0.2">
      <c r="B3197" s="318"/>
      <c r="C3197" s="317"/>
      <c r="D3197" s="317"/>
      <c r="E3197" s="317"/>
      <c r="F3197" s="317"/>
      <c r="G3197" s="317"/>
      <c r="H3197" s="317"/>
      <c r="I3197" s="317"/>
      <c r="J3197" s="317"/>
      <c r="K3197" s="317"/>
      <c r="L3197" s="317"/>
      <c r="M3197" s="317"/>
      <c r="N3197" s="317"/>
      <c r="O3197" s="317"/>
      <c r="P3197" s="317"/>
      <c r="Q3197" s="317"/>
      <c r="R3197" s="317"/>
      <c r="S3197" s="317"/>
      <c r="T3197" s="314"/>
    </row>
    <row r="3198" spans="2:24" ht="18.75" customHeight="1" x14ac:dyDescent="0.2">
      <c r="B3198" s="318"/>
      <c r="C3198" s="335" t="s">
        <v>136</v>
      </c>
      <c r="D3198" s="65"/>
      <c r="E3198" s="65"/>
      <c r="F3198" s="65"/>
      <c r="G3198" s="65"/>
      <c r="H3198" s="65"/>
      <c r="I3198" s="65"/>
      <c r="J3198" s="65"/>
      <c r="K3198" s="65"/>
      <c r="L3198" s="65"/>
      <c r="M3198" s="65"/>
      <c r="N3198" s="65"/>
      <c r="O3198" s="71"/>
      <c r="P3198" s="336">
        <f>SUM(D3198:O3198)</f>
        <v>0</v>
      </c>
      <c r="Q3198" s="317"/>
      <c r="R3198" s="388"/>
      <c r="S3198" s="389"/>
      <c r="T3198" s="314"/>
    </row>
    <row r="3199" spans="2:24" ht="18.75" customHeight="1" x14ac:dyDescent="0.2">
      <c r="B3199" s="318"/>
      <c r="C3199" s="335" t="s">
        <v>137</v>
      </c>
      <c r="D3199" s="110"/>
      <c r="E3199" s="110"/>
      <c r="F3199" s="110"/>
      <c r="G3199" s="110"/>
      <c r="H3199" s="110"/>
      <c r="I3199" s="110"/>
      <c r="J3199" s="110"/>
      <c r="K3199" s="110"/>
      <c r="L3199" s="110"/>
      <c r="M3199" s="110"/>
      <c r="N3199" s="110"/>
      <c r="O3199" s="111"/>
      <c r="P3199" s="336">
        <f>SUM(D3199:O3199)</f>
        <v>0</v>
      </c>
      <c r="Q3199" s="317"/>
      <c r="R3199" s="388"/>
      <c r="S3199" s="389"/>
      <c r="T3199" s="314"/>
    </row>
    <row r="3200" spans="2:24" ht="18.75" customHeight="1" x14ac:dyDescent="0.2">
      <c r="B3200" s="318"/>
      <c r="C3200" s="131" t="s">
        <v>138</v>
      </c>
      <c r="D3200" s="65"/>
      <c r="E3200" s="65"/>
      <c r="F3200" s="65"/>
      <c r="G3200" s="65"/>
      <c r="H3200" s="65"/>
      <c r="I3200" s="65"/>
      <c r="J3200" s="65"/>
      <c r="K3200" s="65"/>
      <c r="L3200" s="65"/>
      <c r="M3200" s="65"/>
      <c r="N3200" s="65"/>
      <c r="O3200" s="71"/>
      <c r="P3200" s="336">
        <f>SUM(D3200:O3200)</f>
        <v>0</v>
      </c>
      <c r="Q3200" s="317"/>
      <c r="R3200" s="388"/>
      <c r="S3200" s="389"/>
      <c r="T3200" s="314"/>
    </row>
    <row r="3201" spans="2:20" ht="18.75" customHeight="1" x14ac:dyDescent="0.2">
      <c r="B3201" s="318"/>
      <c r="C3201" s="92" t="s">
        <v>139</v>
      </c>
      <c r="D3201" s="65"/>
      <c r="E3201" s="65"/>
      <c r="F3201" s="65"/>
      <c r="G3201" s="65"/>
      <c r="H3201" s="65"/>
      <c r="I3201" s="65"/>
      <c r="J3201" s="65"/>
      <c r="K3201" s="65"/>
      <c r="L3201" s="65"/>
      <c r="M3201" s="65"/>
      <c r="N3201" s="65"/>
      <c r="O3201" s="71"/>
      <c r="P3201" s="336">
        <f>SUM(D3201:O3201)</f>
        <v>0</v>
      </c>
      <c r="Q3201" s="317"/>
      <c r="R3201" s="388"/>
      <c r="S3201" s="389"/>
      <c r="T3201" s="314"/>
    </row>
    <row r="3202" spans="2:20" ht="18.75" customHeight="1" x14ac:dyDescent="0.2">
      <c r="B3202" s="318"/>
      <c r="C3202" s="92" t="s">
        <v>140</v>
      </c>
      <c r="D3202" s="65"/>
      <c r="E3202" s="65"/>
      <c r="F3202" s="65"/>
      <c r="G3202" s="65"/>
      <c r="H3202" s="65"/>
      <c r="I3202" s="65"/>
      <c r="J3202" s="65"/>
      <c r="K3202" s="65"/>
      <c r="L3202" s="65"/>
      <c r="M3202" s="65"/>
      <c r="N3202" s="65"/>
      <c r="O3202" s="71"/>
      <c r="P3202" s="336">
        <f>SUM(D3202:O3202)</f>
        <v>0</v>
      </c>
      <c r="Q3202" s="317"/>
      <c r="R3202" s="388"/>
      <c r="S3202" s="389"/>
      <c r="T3202" s="314"/>
    </row>
    <row r="3203" spans="2:20" ht="18.75" customHeight="1" x14ac:dyDescent="0.2">
      <c r="B3203" s="318"/>
      <c r="C3203" s="92" t="s">
        <v>141</v>
      </c>
      <c r="D3203" s="65"/>
      <c r="E3203" s="65"/>
      <c r="F3203" s="65"/>
      <c r="G3203" s="65"/>
      <c r="H3203" s="65"/>
      <c r="I3203" s="65"/>
      <c r="J3203" s="65"/>
      <c r="K3203" s="65"/>
      <c r="L3203" s="65"/>
      <c r="M3203" s="65"/>
      <c r="N3203" s="65"/>
      <c r="O3203" s="71"/>
      <c r="P3203" s="336">
        <f>SUM(D3203:O3203)</f>
        <v>0</v>
      </c>
      <c r="Q3203" s="317"/>
      <c r="R3203" s="388"/>
      <c r="S3203" s="389"/>
      <c r="T3203" s="314"/>
    </row>
    <row r="3204" spans="2:20" ht="18.75" customHeight="1" x14ac:dyDescent="0.2">
      <c r="B3204" s="318"/>
      <c r="C3204" s="92" t="s">
        <v>142</v>
      </c>
      <c r="D3204" s="65"/>
      <c r="E3204" s="65"/>
      <c r="F3204" s="65"/>
      <c r="G3204" s="65"/>
      <c r="H3204" s="65"/>
      <c r="I3204" s="65"/>
      <c r="J3204" s="65"/>
      <c r="K3204" s="65"/>
      <c r="L3204" s="65"/>
      <c r="M3204" s="65"/>
      <c r="N3204" s="65"/>
      <c r="O3204" s="71"/>
      <c r="P3204" s="336">
        <f>SUM(D3204:O3204)</f>
        <v>0</v>
      </c>
      <c r="Q3204" s="317"/>
      <c r="R3204" s="388"/>
      <c r="S3204" s="389"/>
      <c r="T3204" s="314"/>
    </row>
    <row r="3205" spans="2:20" ht="18.75" customHeight="1" x14ac:dyDescent="0.2">
      <c r="B3205" s="318"/>
      <c r="C3205" s="92" t="s">
        <v>143</v>
      </c>
      <c r="D3205" s="65"/>
      <c r="E3205" s="65"/>
      <c r="F3205" s="65"/>
      <c r="G3205" s="65"/>
      <c r="H3205" s="65"/>
      <c r="I3205" s="65"/>
      <c r="J3205" s="65"/>
      <c r="K3205" s="65"/>
      <c r="L3205" s="65"/>
      <c r="M3205" s="65"/>
      <c r="N3205" s="65"/>
      <c r="O3205" s="71"/>
      <c r="P3205" s="336">
        <f>SUM(D3205:O3205)</f>
        <v>0</v>
      </c>
      <c r="Q3205" s="317"/>
      <c r="R3205" s="388"/>
      <c r="S3205" s="389"/>
      <c r="T3205" s="314"/>
    </row>
    <row r="3206" spans="2:20" ht="18.75" customHeight="1" x14ac:dyDescent="0.2">
      <c r="B3206" s="318"/>
      <c r="C3206" s="92" t="s">
        <v>144</v>
      </c>
      <c r="D3206" s="65"/>
      <c r="E3206" s="65"/>
      <c r="F3206" s="65"/>
      <c r="G3206" s="65"/>
      <c r="H3206" s="65"/>
      <c r="I3206" s="65"/>
      <c r="J3206" s="65"/>
      <c r="K3206" s="65"/>
      <c r="L3206" s="65"/>
      <c r="M3206" s="65"/>
      <c r="N3206" s="65"/>
      <c r="O3206" s="71"/>
      <c r="P3206" s="336">
        <f>SUM(D3206:O3206)</f>
        <v>0</v>
      </c>
      <c r="Q3206" s="317"/>
      <c r="R3206" s="388"/>
      <c r="S3206" s="389"/>
      <c r="T3206" s="314"/>
    </row>
    <row r="3207" spans="2:20" ht="18.75" customHeight="1" x14ac:dyDescent="0.2">
      <c r="B3207" s="318"/>
      <c r="C3207" s="92" t="s">
        <v>145</v>
      </c>
      <c r="D3207" s="65"/>
      <c r="E3207" s="65"/>
      <c r="F3207" s="65"/>
      <c r="G3207" s="65"/>
      <c r="H3207" s="65"/>
      <c r="I3207" s="65"/>
      <c r="J3207" s="65"/>
      <c r="K3207" s="65"/>
      <c r="L3207" s="65"/>
      <c r="M3207" s="65"/>
      <c r="N3207" s="65"/>
      <c r="O3207" s="71"/>
      <c r="P3207" s="336">
        <f>SUM(D3207:O3207)</f>
        <v>0</v>
      </c>
      <c r="Q3207" s="317"/>
      <c r="R3207" s="388"/>
      <c r="S3207" s="389"/>
      <c r="T3207" s="314"/>
    </row>
    <row r="3208" spans="2:20" ht="18.75" customHeight="1" x14ac:dyDescent="0.2">
      <c r="B3208" s="318"/>
      <c r="C3208" s="322" t="s">
        <v>146</v>
      </c>
      <c r="D3208" s="337">
        <f t="shared" ref="D3208:O3208" si="255">SUBTOTAL(9,D3198:D3207)</f>
        <v>0</v>
      </c>
      <c r="E3208" s="337">
        <f t="shared" si="255"/>
        <v>0</v>
      </c>
      <c r="F3208" s="337">
        <f t="shared" si="255"/>
        <v>0</v>
      </c>
      <c r="G3208" s="337">
        <f t="shared" si="255"/>
        <v>0</v>
      </c>
      <c r="H3208" s="337">
        <f t="shared" si="255"/>
        <v>0</v>
      </c>
      <c r="I3208" s="337">
        <f t="shared" si="255"/>
        <v>0</v>
      </c>
      <c r="J3208" s="337">
        <f t="shared" si="255"/>
        <v>0</v>
      </c>
      <c r="K3208" s="337">
        <f t="shared" si="255"/>
        <v>0</v>
      </c>
      <c r="L3208" s="337">
        <f t="shared" si="255"/>
        <v>0</v>
      </c>
      <c r="M3208" s="337">
        <f t="shared" si="255"/>
        <v>0</v>
      </c>
      <c r="N3208" s="337">
        <f t="shared" si="255"/>
        <v>0</v>
      </c>
      <c r="O3208" s="338">
        <f t="shared" si="255"/>
        <v>0</v>
      </c>
      <c r="P3208" s="336">
        <f>SUM(D3208:O3208)</f>
        <v>0</v>
      </c>
      <c r="Q3208" s="317"/>
      <c r="R3208" s="388"/>
      <c r="S3208" s="389"/>
      <c r="T3208" s="314"/>
    </row>
    <row r="3209" spans="2:20" ht="18.75" customHeight="1" x14ac:dyDescent="0.2">
      <c r="B3209" s="318"/>
      <c r="C3209" s="339" t="s">
        <v>147</v>
      </c>
      <c r="D3209" s="66"/>
      <c r="E3209" s="66"/>
      <c r="F3209" s="66"/>
      <c r="G3209" s="66"/>
      <c r="H3209" s="66"/>
      <c r="I3209" s="66"/>
      <c r="J3209" s="66"/>
      <c r="K3209" s="66"/>
      <c r="L3209" s="66"/>
      <c r="M3209" s="66"/>
      <c r="N3209" s="66"/>
      <c r="O3209" s="72"/>
      <c r="P3209" s="336">
        <f>SUM(D3209:O3209)</f>
        <v>0</v>
      </c>
      <c r="Q3209" s="317"/>
      <c r="R3209" s="388"/>
      <c r="S3209" s="389"/>
      <c r="T3209" s="314"/>
    </row>
    <row r="3210" spans="2:20" ht="18.75" customHeight="1" x14ac:dyDescent="0.2">
      <c r="B3210" s="318"/>
      <c r="C3210" s="339" t="s">
        <v>148</v>
      </c>
      <c r="D3210" s="66"/>
      <c r="E3210" s="66"/>
      <c r="F3210" s="66"/>
      <c r="G3210" s="66"/>
      <c r="H3210" s="66"/>
      <c r="I3210" s="66"/>
      <c r="J3210" s="66"/>
      <c r="K3210" s="66"/>
      <c r="L3210" s="66"/>
      <c r="M3210" s="66"/>
      <c r="N3210" s="66"/>
      <c r="O3210" s="72"/>
      <c r="P3210" s="336">
        <f>SUM(D3210:O3210)</f>
        <v>0</v>
      </c>
      <c r="Q3210" s="317"/>
      <c r="R3210" s="388"/>
      <c r="S3210" s="389"/>
      <c r="T3210" s="314"/>
    </row>
    <row r="3211" spans="2:20" ht="18.75" customHeight="1" x14ac:dyDescent="0.2">
      <c r="B3211" s="318"/>
      <c r="C3211" s="322" t="s">
        <v>149</v>
      </c>
      <c r="D3211" s="337">
        <f t="shared" ref="D3211:O3211" si="256">SUBTOTAL(9,D3209:D3210)</f>
        <v>0</v>
      </c>
      <c r="E3211" s="337">
        <f t="shared" si="256"/>
        <v>0</v>
      </c>
      <c r="F3211" s="337">
        <f t="shared" si="256"/>
        <v>0</v>
      </c>
      <c r="G3211" s="337">
        <f t="shared" si="256"/>
        <v>0</v>
      </c>
      <c r="H3211" s="337">
        <f t="shared" si="256"/>
        <v>0</v>
      </c>
      <c r="I3211" s="337">
        <f t="shared" si="256"/>
        <v>0</v>
      </c>
      <c r="J3211" s="337">
        <f t="shared" si="256"/>
        <v>0</v>
      </c>
      <c r="K3211" s="337">
        <f t="shared" si="256"/>
        <v>0</v>
      </c>
      <c r="L3211" s="337">
        <f t="shared" si="256"/>
        <v>0</v>
      </c>
      <c r="M3211" s="337">
        <f t="shared" si="256"/>
        <v>0</v>
      </c>
      <c r="N3211" s="337">
        <f t="shared" si="256"/>
        <v>0</v>
      </c>
      <c r="O3211" s="338">
        <f t="shared" si="256"/>
        <v>0</v>
      </c>
      <c r="P3211" s="336">
        <f>SUM(D3211:O3211)</f>
        <v>0</v>
      </c>
      <c r="Q3211" s="317"/>
      <c r="R3211" s="388"/>
      <c r="S3211" s="389"/>
      <c r="T3211" s="314"/>
    </row>
    <row r="3212" spans="2:20" ht="18.75" customHeight="1" x14ac:dyDescent="0.2">
      <c r="B3212" s="318"/>
      <c r="C3212" s="339" t="s">
        <v>150</v>
      </c>
      <c r="D3212" s="66"/>
      <c r="E3212" s="66"/>
      <c r="F3212" s="66"/>
      <c r="G3212" s="66"/>
      <c r="H3212" s="66"/>
      <c r="I3212" s="66"/>
      <c r="J3212" s="66"/>
      <c r="K3212" s="66"/>
      <c r="L3212" s="66"/>
      <c r="M3212" s="66"/>
      <c r="N3212" s="66"/>
      <c r="O3212" s="72"/>
      <c r="P3212" s="336">
        <f>SUM(D3212:O3212)</f>
        <v>0</v>
      </c>
      <c r="Q3212" s="317"/>
      <c r="R3212" s="388"/>
      <c r="S3212" s="389"/>
      <c r="T3212" s="314"/>
    </row>
    <row r="3213" spans="2:20" ht="18.75" customHeight="1" x14ac:dyDescent="0.2">
      <c r="B3213" s="318"/>
      <c r="C3213" s="339" t="s">
        <v>151</v>
      </c>
      <c r="D3213" s="66"/>
      <c r="E3213" s="66"/>
      <c r="F3213" s="66"/>
      <c r="G3213" s="66"/>
      <c r="H3213" s="66"/>
      <c r="I3213" s="66"/>
      <c r="J3213" s="66"/>
      <c r="K3213" s="66"/>
      <c r="L3213" s="66"/>
      <c r="M3213" s="66"/>
      <c r="N3213" s="66"/>
      <c r="O3213" s="72"/>
      <c r="P3213" s="336">
        <f>SUM(D3213:O3213)</f>
        <v>0</v>
      </c>
      <c r="Q3213" s="317"/>
      <c r="R3213" s="388"/>
      <c r="S3213" s="389"/>
      <c r="T3213" s="314"/>
    </row>
    <row r="3214" spans="2:20" ht="18.75" customHeight="1" x14ac:dyDescent="0.2">
      <c r="B3214" s="318"/>
      <c r="C3214" s="339" t="s">
        <v>152</v>
      </c>
      <c r="D3214" s="66"/>
      <c r="E3214" s="66"/>
      <c r="F3214" s="66"/>
      <c r="G3214" s="66"/>
      <c r="H3214" s="66"/>
      <c r="I3214" s="66"/>
      <c r="J3214" s="66"/>
      <c r="K3214" s="66"/>
      <c r="L3214" s="66"/>
      <c r="M3214" s="66"/>
      <c r="N3214" s="66"/>
      <c r="O3214" s="72"/>
      <c r="P3214" s="336">
        <f>SUM(D3214:O3214)</f>
        <v>0</v>
      </c>
      <c r="Q3214" s="317"/>
      <c r="R3214" s="388"/>
      <c r="S3214" s="389"/>
      <c r="T3214" s="314"/>
    </row>
    <row r="3215" spans="2:20" ht="18.75" customHeight="1" x14ac:dyDescent="0.2">
      <c r="B3215" s="318"/>
      <c r="C3215" s="339" t="s">
        <v>153</v>
      </c>
      <c r="D3215" s="66"/>
      <c r="E3215" s="66"/>
      <c r="F3215" s="66"/>
      <c r="G3215" s="66"/>
      <c r="H3215" s="66"/>
      <c r="I3215" s="66"/>
      <c r="J3215" s="66"/>
      <c r="K3215" s="66"/>
      <c r="L3215" s="66"/>
      <c r="M3215" s="66"/>
      <c r="N3215" s="66"/>
      <c r="O3215" s="72"/>
      <c r="P3215" s="336">
        <f>SUM(D3215:O3215)</f>
        <v>0</v>
      </c>
      <c r="Q3215" s="317"/>
      <c r="R3215" s="388"/>
      <c r="S3215" s="389"/>
      <c r="T3215" s="314"/>
    </row>
    <row r="3216" spans="2:20" ht="18.75" customHeight="1" x14ac:dyDescent="0.2">
      <c r="B3216" s="318"/>
      <c r="C3216" s="335" t="s">
        <v>154</v>
      </c>
      <c r="D3216" s="65"/>
      <c r="E3216" s="65"/>
      <c r="F3216" s="65"/>
      <c r="G3216" s="65"/>
      <c r="H3216" s="65"/>
      <c r="I3216" s="65"/>
      <c r="J3216" s="65"/>
      <c r="K3216" s="65"/>
      <c r="L3216" s="65"/>
      <c r="M3216" s="65"/>
      <c r="N3216" s="65"/>
      <c r="O3216" s="71"/>
      <c r="P3216" s="336">
        <f>SUM(D3216:O3216)</f>
        <v>0</v>
      </c>
      <c r="Q3216" s="317"/>
      <c r="R3216" s="388"/>
      <c r="S3216" s="389"/>
      <c r="T3216" s="314"/>
    </row>
    <row r="3217" spans="2:20" ht="18.75" customHeight="1" x14ac:dyDescent="0.2">
      <c r="B3217" s="318"/>
      <c r="C3217" s="97" t="s">
        <v>155</v>
      </c>
      <c r="D3217" s="65"/>
      <c r="E3217" s="65"/>
      <c r="F3217" s="65"/>
      <c r="G3217" s="65"/>
      <c r="H3217" s="65"/>
      <c r="I3217" s="65"/>
      <c r="J3217" s="65"/>
      <c r="K3217" s="65"/>
      <c r="L3217" s="65"/>
      <c r="M3217" s="65"/>
      <c r="N3217" s="65"/>
      <c r="O3217" s="71"/>
      <c r="P3217" s="336">
        <f>SUM(D3217:O3217)</f>
        <v>0</v>
      </c>
      <c r="Q3217" s="317"/>
      <c r="R3217" s="388"/>
      <c r="S3217" s="389"/>
      <c r="T3217" s="314"/>
    </row>
    <row r="3218" spans="2:20" ht="18.75" customHeight="1" x14ac:dyDescent="0.2">
      <c r="B3218" s="318"/>
      <c r="C3218" s="98" t="s">
        <v>156</v>
      </c>
      <c r="D3218" s="68"/>
      <c r="E3218" s="68"/>
      <c r="F3218" s="68"/>
      <c r="G3218" s="68"/>
      <c r="H3218" s="68"/>
      <c r="I3218" s="68"/>
      <c r="J3218" s="68"/>
      <c r="K3218" s="68"/>
      <c r="L3218" s="68"/>
      <c r="M3218" s="68"/>
      <c r="N3218" s="68"/>
      <c r="O3218" s="73"/>
      <c r="P3218" s="340">
        <f>SUM(D3218:O3218)</f>
        <v>0</v>
      </c>
      <c r="Q3218" s="317"/>
      <c r="R3218" s="388"/>
      <c r="S3218" s="389"/>
      <c r="T3218" s="314"/>
    </row>
    <row r="3219" spans="2:20" ht="18.75" customHeight="1" x14ac:dyDescent="0.2">
      <c r="B3219" s="318"/>
      <c r="C3219" s="341" t="s">
        <v>157</v>
      </c>
      <c r="D3219" s="342">
        <f t="shared" ref="D3219:O3219" si="257">SUBTOTAL(9,D3198:D3218)</f>
        <v>0</v>
      </c>
      <c r="E3219" s="342">
        <f t="shared" si="257"/>
        <v>0</v>
      </c>
      <c r="F3219" s="342">
        <f t="shared" si="257"/>
        <v>0</v>
      </c>
      <c r="G3219" s="342">
        <f t="shared" si="257"/>
        <v>0</v>
      </c>
      <c r="H3219" s="342">
        <f t="shared" si="257"/>
        <v>0</v>
      </c>
      <c r="I3219" s="342">
        <f t="shared" si="257"/>
        <v>0</v>
      </c>
      <c r="J3219" s="342">
        <f t="shared" si="257"/>
        <v>0</v>
      </c>
      <c r="K3219" s="342">
        <f t="shared" si="257"/>
        <v>0</v>
      </c>
      <c r="L3219" s="342">
        <f t="shared" si="257"/>
        <v>0</v>
      </c>
      <c r="M3219" s="342">
        <f t="shared" si="257"/>
        <v>0</v>
      </c>
      <c r="N3219" s="342">
        <f t="shared" si="257"/>
        <v>0</v>
      </c>
      <c r="O3219" s="343">
        <f t="shared" si="257"/>
        <v>0</v>
      </c>
      <c r="P3219" s="344">
        <f>SUM(D3219:O3219)</f>
        <v>0</v>
      </c>
      <c r="Q3219" s="317"/>
      <c r="R3219" s="150"/>
      <c r="S3219" s="151"/>
      <c r="T3219" s="314"/>
    </row>
    <row r="3220" spans="2:20" ht="6" customHeight="1" x14ac:dyDescent="0.2">
      <c r="B3220" s="318"/>
      <c r="C3220" s="317"/>
      <c r="D3220" s="317"/>
      <c r="E3220" s="317"/>
      <c r="F3220" s="317"/>
      <c r="G3220" s="317"/>
      <c r="H3220" s="317"/>
      <c r="I3220" s="317"/>
      <c r="J3220" s="317"/>
      <c r="K3220" s="317"/>
      <c r="L3220" s="317"/>
      <c r="M3220" s="317"/>
      <c r="N3220" s="317"/>
      <c r="O3220" s="317"/>
      <c r="P3220" s="317"/>
      <c r="Q3220" s="317"/>
      <c r="R3220" s="345"/>
      <c r="S3220" s="345"/>
      <c r="T3220" s="314"/>
    </row>
    <row r="3221" spans="2:20" ht="18.75" customHeight="1" x14ac:dyDescent="0.2">
      <c r="B3221" s="346"/>
      <c r="C3221" s="335" t="s">
        <v>158</v>
      </c>
      <c r="D3221" s="67"/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74"/>
      <c r="P3221" s="347">
        <f>SUM(D3221:O3221)</f>
        <v>0</v>
      </c>
      <c r="Q3221" s="317"/>
      <c r="R3221" s="388"/>
      <c r="S3221" s="389"/>
      <c r="T3221" s="314"/>
    </row>
    <row r="3222" spans="2:20" ht="18.75" customHeight="1" x14ac:dyDescent="0.2">
      <c r="B3222" s="346"/>
      <c r="C3222" s="335" t="s">
        <v>159</v>
      </c>
      <c r="D3222" s="67"/>
      <c r="E3222" s="67"/>
      <c r="F3222" s="67"/>
      <c r="G3222" s="67"/>
      <c r="H3222" s="67"/>
      <c r="I3222" s="67"/>
      <c r="J3222" s="67"/>
      <c r="K3222" s="67"/>
      <c r="L3222" s="67"/>
      <c r="M3222" s="67"/>
      <c r="N3222" s="69"/>
      <c r="O3222" s="75"/>
      <c r="P3222" s="348">
        <f>SUM(D3222:O3222)</f>
        <v>0</v>
      </c>
      <c r="Q3222" s="317"/>
      <c r="R3222" s="388"/>
      <c r="S3222" s="389"/>
      <c r="T3222" s="314"/>
    </row>
    <row r="3223" spans="2:20" s="334" customFormat="1" ht="18.75" customHeight="1" x14ac:dyDescent="0.2">
      <c r="B3223" s="328"/>
      <c r="C3223" s="317"/>
      <c r="D3223" s="317"/>
      <c r="E3223" s="317"/>
      <c r="F3223" s="317"/>
      <c r="G3223" s="317"/>
      <c r="H3223" s="317"/>
      <c r="I3223" s="317"/>
      <c r="J3223" s="317"/>
      <c r="K3223" s="317"/>
      <c r="L3223" s="317"/>
      <c r="M3223" s="317"/>
      <c r="N3223" s="349" t="s">
        <v>160</v>
      </c>
      <c r="O3223" s="349"/>
      <c r="P3223" s="350">
        <f>ROUND(IF(P3221*P3222=0,0,P3219/P3221*P3222),2)</f>
        <v>0</v>
      </c>
      <c r="Q3223" s="330"/>
      <c r="R3223" s="388"/>
      <c r="S3223" s="389"/>
      <c r="T3223" s="333"/>
    </row>
    <row r="3224" spans="2:20" ht="30" customHeight="1" x14ac:dyDescent="0.2">
      <c r="B3224" s="314"/>
      <c r="C3224" s="317"/>
      <c r="D3224" s="317"/>
      <c r="E3224" s="317"/>
      <c r="F3224" s="317"/>
      <c r="G3224" s="317"/>
      <c r="H3224" s="317"/>
      <c r="I3224" s="317"/>
      <c r="J3224" s="317"/>
      <c r="K3224" s="317"/>
      <c r="L3224" s="317"/>
      <c r="M3224" s="317"/>
      <c r="N3224" s="317"/>
      <c r="O3224" s="317"/>
      <c r="P3224" s="317"/>
      <c r="Q3224" s="317"/>
      <c r="R3224" s="317"/>
      <c r="S3224" s="317"/>
      <c r="T3224" s="314"/>
    </row>
    <row r="3225" spans="2:20" ht="18.75" customHeight="1" x14ac:dyDescent="0.2">
      <c r="B3225" s="318"/>
      <c r="C3225" s="319" t="s">
        <v>124</v>
      </c>
      <c r="D3225" s="382"/>
      <c r="E3225" s="383"/>
      <c r="F3225" s="383"/>
      <c r="G3225" s="383"/>
      <c r="H3225" s="383"/>
      <c r="I3225" s="384"/>
      <c r="J3225" s="317"/>
      <c r="K3225" s="317"/>
      <c r="L3225" s="320"/>
      <c r="M3225" s="317"/>
      <c r="N3225" s="317"/>
      <c r="O3225" s="317"/>
      <c r="P3225" s="321"/>
      <c r="Q3225" s="317"/>
      <c r="R3225" s="321"/>
      <c r="S3225" s="321"/>
      <c r="T3225" s="314"/>
    </row>
    <row r="3226" spans="2:20" ht="18.75" customHeight="1" x14ac:dyDescent="0.2">
      <c r="B3226" s="318"/>
      <c r="C3226" s="322" t="s">
        <v>125</v>
      </c>
      <c r="D3226" s="382"/>
      <c r="E3226" s="383"/>
      <c r="F3226" s="383"/>
      <c r="G3226" s="383"/>
      <c r="H3226" s="383"/>
      <c r="I3226" s="384"/>
      <c r="J3226" s="317"/>
      <c r="K3226" s="320"/>
      <c r="L3226" s="317"/>
      <c r="M3226" s="317"/>
      <c r="N3226" s="317"/>
      <c r="O3226" s="317"/>
      <c r="P3226" s="321"/>
      <c r="Q3226" s="317"/>
      <c r="R3226" s="321"/>
      <c r="S3226" s="321"/>
      <c r="T3226" s="314"/>
    </row>
    <row r="3227" spans="2:20" ht="18.75" customHeight="1" x14ac:dyDescent="0.2">
      <c r="B3227" s="318"/>
      <c r="C3227" s="322" t="s">
        <v>7</v>
      </c>
      <c r="D3227" s="382"/>
      <c r="E3227" s="383"/>
      <c r="F3227" s="383"/>
      <c r="G3227" s="383"/>
      <c r="H3227" s="383"/>
      <c r="I3227" s="384"/>
      <c r="J3227" s="317"/>
      <c r="K3227" s="317"/>
      <c r="L3227" s="320"/>
      <c r="M3227" s="317"/>
      <c r="N3227" s="317"/>
      <c r="O3227" s="317"/>
      <c r="P3227" s="321"/>
      <c r="Q3227" s="317"/>
      <c r="R3227" s="323" t="s">
        <v>126</v>
      </c>
      <c r="S3227" s="324"/>
      <c r="T3227" s="314"/>
    </row>
    <row r="3228" spans="2:20" ht="18.75" customHeight="1" x14ac:dyDescent="0.2">
      <c r="B3228" s="318"/>
      <c r="C3228" s="322" t="s">
        <v>127</v>
      </c>
      <c r="D3228" s="382"/>
      <c r="E3228" s="383"/>
      <c r="F3228" s="383"/>
      <c r="G3228" s="383"/>
      <c r="H3228" s="383"/>
      <c r="I3228" s="384"/>
      <c r="J3228" s="317"/>
      <c r="K3228" s="317"/>
      <c r="L3228" s="320"/>
      <c r="M3228" s="317"/>
      <c r="N3228" s="317"/>
      <c r="O3228" s="317"/>
      <c r="P3228" s="321"/>
      <c r="Q3228" s="317"/>
      <c r="R3228" s="325" t="s">
        <v>130</v>
      </c>
      <c r="S3228" s="63"/>
      <c r="T3228" s="314"/>
    </row>
    <row r="3229" spans="2:20" ht="18.75" customHeight="1" x14ac:dyDescent="0.2">
      <c r="B3229" s="318"/>
      <c r="C3229" s="322" t="s">
        <v>131</v>
      </c>
      <c r="D3229" s="382"/>
      <c r="E3229" s="383"/>
      <c r="F3229" s="383"/>
      <c r="G3229" s="383"/>
      <c r="H3229" s="383"/>
      <c r="I3229" s="384"/>
      <c r="J3229" s="317"/>
      <c r="K3229" s="317"/>
      <c r="L3229" s="320"/>
      <c r="M3229" s="317"/>
      <c r="N3229" s="317"/>
      <c r="O3229" s="317"/>
      <c r="P3229" s="321"/>
      <c r="Q3229" s="317"/>
      <c r="R3229" s="325" t="s">
        <v>132</v>
      </c>
      <c r="S3229" s="63"/>
      <c r="T3229" s="314"/>
    </row>
    <row r="3230" spans="2:20" ht="18.75" customHeight="1" x14ac:dyDescent="0.2">
      <c r="B3230" s="318"/>
      <c r="C3230" s="322" t="s">
        <v>122</v>
      </c>
      <c r="D3230" s="385"/>
      <c r="E3230" s="386"/>
      <c r="F3230" s="386"/>
      <c r="G3230" s="386"/>
      <c r="H3230" s="386"/>
      <c r="I3230" s="387"/>
      <c r="J3230" s="317"/>
      <c r="K3230" s="320"/>
      <c r="L3230" s="317"/>
      <c r="M3230" s="317"/>
      <c r="N3230" s="317"/>
      <c r="O3230" s="317"/>
      <c r="P3230" s="321"/>
      <c r="Q3230" s="317"/>
      <c r="R3230" s="326" t="s">
        <v>133</v>
      </c>
      <c r="S3230" s="63"/>
      <c r="T3230" s="314"/>
    </row>
    <row r="3231" spans="2:20" ht="18.75" customHeight="1" x14ac:dyDescent="0.2">
      <c r="B3231" s="327"/>
      <c r="C3231" s="322" t="s">
        <v>134</v>
      </c>
      <c r="D3231" s="379"/>
      <c r="E3231" s="380"/>
      <c r="F3231" s="380"/>
      <c r="G3231" s="380"/>
      <c r="H3231" s="380"/>
      <c r="I3231" s="381"/>
      <c r="J3231" s="317"/>
      <c r="K3231" s="320"/>
      <c r="L3231" s="317"/>
      <c r="M3231" s="317"/>
      <c r="N3231" s="317"/>
      <c r="O3231" s="317"/>
      <c r="P3231" s="321"/>
      <c r="Q3231" s="317"/>
      <c r="R3231" s="321"/>
      <c r="S3231" s="321"/>
      <c r="T3231" s="314"/>
    </row>
    <row r="3232" spans="2:20" ht="12" customHeight="1" x14ac:dyDescent="0.2">
      <c r="B3232" s="318"/>
      <c r="C3232" s="317"/>
      <c r="D3232" s="317"/>
      <c r="E3232" s="317"/>
      <c r="F3232" s="317"/>
      <c r="G3232" s="317"/>
      <c r="H3232" s="317"/>
      <c r="I3232" s="317"/>
      <c r="J3232" s="317"/>
      <c r="K3232" s="317"/>
      <c r="L3232" s="317"/>
      <c r="M3232" s="317"/>
      <c r="N3232" s="317"/>
      <c r="O3232" s="317"/>
      <c r="P3232" s="317"/>
      <c r="Q3232" s="317"/>
      <c r="R3232" s="317"/>
      <c r="S3232" s="317"/>
      <c r="T3232" s="314"/>
    </row>
    <row r="3233" spans="2:24" s="334" customFormat="1" ht="18.75" customHeight="1" x14ac:dyDescent="0.2">
      <c r="B3233" s="328"/>
      <c r="C3233" s="322" t="s">
        <v>128</v>
      </c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70"/>
      <c r="P3233" s="329" t="s">
        <v>129</v>
      </c>
      <c r="Q3233" s="330"/>
      <c r="R3233" s="331" t="s">
        <v>135</v>
      </c>
      <c r="S3233" s="332"/>
      <c r="T3233" s="333"/>
      <c r="V3233" s="315"/>
      <c r="W3233" s="315"/>
      <c r="X3233" s="315"/>
    </row>
    <row r="3234" spans="2:24" ht="6" customHeight="1" x14ac:dyDescent="0.2">
      <c r="B3234" s="318"/>
      <c r="C3234" s="317"/>
      <c r="D3234" s="317"/>
      <c r="E3234" s="317"/>
      <c r="F3234" s="317"/>
      <c r="G3234" s="317"/>
      <c r="H3234" s="317"/>
      <c r="I3234" s="317"/>
      <c r="J3234" s="317"/>
      <c r="K3234" s="317"/>
      <c r="L3234" s="317"/>
      <c r="M3234" s="317"/>
      <c r="N3234" s="317"/>
      <c r="O3234" s="317"/>
      <c r="P3234" s="317"/>
      <c r="Q3234" s="317"/>
      <c r="R3234" s="317"/>
      <c r="S3234" s="317"/>
      <c r="T3234" s="314"/>
    </row>
    <row r="3235" spans="2:24" ht="18.75" customHeight="1" x14ac:dyDescent="0.2">
      <c r="B3235" s="318"/>
      <c r="C3235" s="335" t="s">
        <v>136</v>
      </c>
      <c r="D3235" s="65"/>
      <c r="E3235" s="65"/>
      <c r="F3235" s="65"/>
      <c r="G3235" s="65"/>
      <c r="H3235" s="65"/>
      <c r="I3235" s="65"/>
      <c r="J3235" s="65"/>
      <c r="K3235" s="65"/>
      <c r="L3235" s="65"/>
      <c r="M3235" s="65"/>
      <c r="N3235" s="65"/>
      <c r="O3235" s="71"/>
      <c r="P3235" s="336">
        <f>SUM(D3235:O3235)</f>
        <v>0</v>
      </c>
      <c r="Q3235" s="317"/>
      <c r="R3235" s="388"/>
      <c r="S3235" s="389"/>
      <c r="T3235" s="314"/>
    </row>
    <row r="3236" spans="2:24" ht="18.75" customHeight="1" x14ac:dyDescent="0.2">
      <c r="B3236" s="318"/>
      <c r="C3236" s="335" t="s">
        <v>137</v>
      </c>
      <c r="D3236" s="110"/>
      <c r="E3236" s="110"/>
      <c r="F3236" s="110"/>
      <c r="G3236" s="110"/>
      <c r="H3236" s="110"/>
      <c r="I3236" s="110"/>
      <c r="J3236" s="110"/>
      <c r="K3236" s="110"/>
      <c r="L3236" s="110"/>
      <c r="M3236" s="110"/>
      <c r="N3236" s="110"/>
      <c r="O3236" s="111"/>
      <c r="P3236" s="336">
        <f>SUM(D3236:O3236)</f>
        <v>0</v>
      </c>
      <c r="Q3236" s="317"/>
      <c r="R3236" s="388"/>
      <c r="S3236" s="389"/>
      <c r="T3236" s="314"/>
    </row>
    <row r="3237" spans="2:24" ht="18.75" customHeight="1" x14ac:dyDescent="0.2">
      <c r="B3237" s="318"/>
      <c r="C3237" s="131" t="s">
        <v>138</v>
      </c>
      <c r="D3237" s="65"/>
      <c r="E3237" s="65"/>
      <c r="F3237" s="65"/>
      <c r="G3237" s="65"/>
      <c r="H3237" s="65"/>
      <c r="I3237" s="65"/>
      <c r="J3237" s="65"/>
      <c r="K3237" s="65"/>
      <c r="L3237" s="65"/>
      <c r="M3237" s="65"/>
      <c r="N3237" s="65"/>
      <c r="O3237" s="71"/>
      <c r="P3237" s="336">
        <f>SUM(D3237:O3237)</f>
        <v>0</v>
      </c>
      <c r="Q3237" s="317"/>
      <c r="R3237" s="388"/>
      <c r="S3237" s="389"/>
      <c r="T3237" s="314"/>
    </row>
    <row r="3238" spans="2:24" ht="18.75" customHeight="1" x14ac:dyDescent="0.2">
      <c r="B3238" s="318"/>
      <c r="C3238" s="92" t="s">
        <v>139</v>
      </c>
      <c r="D3238" s="65"/>
      <c r="E3238" s="65"/>
      <c r="F3238" s="65"/>
      <c r="G3238" s="65"/>
      <c r="H3238" s="65"/>
      <c r="I3238" s="65"/>
      <c r="J3238" s="65"/>
      <c r="K3238" s="65"/>
      <c r="L3238" s="65"/>
      <c r="M3238" s="65"/>
      <c r="N3238" s="65"/>
      <c r="O3238" s="71"/>
      <c r="P3238" s="336">
        <f>SUM(D3238:O3238)</f>
        <v>0</v>
      </c>
      <c r="Q3238" s="317"/>
      <c r="R3238" s="388"/>
      <c r="S3238" s="389"/>
      <c r="T3238" s="314"/>
    </row>
    <row r="3239" spans="2:24" ht="18.75" customHeight="1" x14ac:dyDescent="0.2">
      <c r="B3239" s="318"/>
      <c r="C3239" s="92" t="s">
        <v>140</v>
      </c>
      <c r="D3239" s="65"/>
      <c r="E3239" s="65"/>
      <c r="F3239" s="65"/>
      <c r="G3239" s="65"/>
      <c r="H3239" s="65"/>
      <c r="I3239" s="65"/>
      <c r="J3239" s="65"/>
      <c r="K3239" s="65"/>
      <c r="L3239" s="65"/>
      <c r="M3239" s="65"/>
      <c r="N3239" s="65"/>
      <c r="O3239" s="71"/>
      <c r="P3239" s="336">
        <f>SUM(D3239:O3239)</f>
        <v>0</v>
      </c>
      <c r="Q3239" s="317"/>
      <c r="R3239" s="388"/>
      <c r="S3239" s="389"/>
      <c r="T3239" s="314"/>
    </row>
    <row r="3240" spans="2:24" ht="18.75" customHeight="1" x14ac:dyDescent="0.2">
      <c r="B3240" s="318"/>
      <c r="C3240" s="92" t="s">
        <v>141</v>
      </c>
      <c r="D3240" s="65"/>
      <c r="E3240" s="65"/>
      <c r="F3240" s="65"/>
      <c r="G3240" s="65"/>
      <c r="H3240" s="65"/>
      <c r="I3240" s="65"/>
      <c r="J3240" s="65"/>
      <c r="K3240" s="65"/>
      <c r="L3240" s="65"/>
      <c r="M3240" s="65"/>
      <c r="N3240" s="65"/>
      <c r="O3240" s="71"/>
      <c r="P3240" s="336">
        <f>SUM(D3240:O3240)</f>
        <v>0</v>
      </c>
      <c r="Q3240" s="317"/>
      <c r="R3240" s="388"/>
      <c r="S3240" s="389"/>
      <c r="T3240" s="314"/>
    </row>
    <row r="3241" spans="2:24" ht="18.75" customHeight="1" x14ac:dyDescent="0.2">
      <c r="B3241" s="318"/>
      <c r="C3241" s="92" t="s">
        <v>142</v>
      </c>
      <c r="D3241" s="65"/>
      <c r="E3241" s="65"/>
      <c r="F3241" s="65"/>
      <c r="G3241" s="65"/>
      <c r="H3241" s="65"/>
      <c r="I3241" s="65"/>
      <c r="J3241" s="65"/>
      <c r="K3241" s="65"/>
      <c r="L3241" s="65"/>
      <c r="M3241" s="65"/>
      <c r="N3241" s="65"/>
      <c r="O3241" s="71"/>
      <c r="P3241" s="336">
        <f>SUM(D3241:O3241)</f>
        <v>0</v>
      </c>
      <c r="Q3241" s="317"/>
      <c r="R3241" s="388"/>
      <c r="S3241" s="389"/>
      <c r="T3241" s="314"/>
    </row>
    <row r="3242" spans="2:24" ht="18.75" customHeight="1" x14ac:dyDescent="0.2">
      <c r="B3242" s="318"/>
      <c r="C3242" s="92" t="s">
        <v>143</v>
      </c>
      <c r="D3242" s="65"/>
      <c r="E3242" s="65"/>
      <c r="F3242" s="65"/>
      <c r="G3242" s="65"/>
      <c r="H3242" s="65"/>
      <c r="I3242" s="65"/>
      <c r="J3242" s="65"/>
      <c r="K3242" s="65"/>
      <c r="L3242" s="65"/>
      <c r="M3242" s="65"/>
      <c r="N3242" s="65"/>
      <c r="O3242" s="71"/>
      <c r="P3242" s="336">
        <f>SUM(D3242:O3242)</f>
        <v>0</v>
      </c>
      <c r="Q3242" s="317"/>
      <c r="R3242" s="388"/>
      <c r="S3242" s="389"/>
      <c r="T3242" s="314"/>
    </row>
    <row r="3243" spans="2:24" ht="18.75" customHeight="1" x14ac:dyDescent="0.2">
      <c r="B3243" s="318"/>
      <c r="C3243" s="92" t="s">
        <v>144</v>
      </c>
      <c r="D3243" s="65"/>
      <c r="E3243" s="65"/>
      <c r="F3243" s="65"/>
      <c r="G3243" s="65"/>
      <c r="H3243" s="65"/>
      <c r="I3243" s="65"/>
      <c r="J3243" s="65"/>
      <c r="K3243" s="65"/>
      <c r="L3243" s="65"/>
      <c r="M3243" s="65"/>
      <c r="N3243" s="65"/>
      <c r="O3243" s="71"/>
      <c r="P3243" s="336">
        <f>SUM(D3243:O3243)</f>
        <v>0</v>
      </c>
      <c r="Q3243" s="317"/>
      <c r="R3243" s="388"/>
      <c r="S3243" s="389"/>
      <c r="T3243" s="314"/>
    </row>
    <row r="3244" spans="2:24" ht="18.75" customHeight="1" x14ac:dyDescent="0.2">
      <c r="B3244" s="318"/>
      <c r="C3244" s="92" t="s">
        <v>145</v>
      </c>
      <c r="D3244" s="65"/>
      <c r="E3244" s="65"/>
      <c r="F3244" s="65"/>
      <c r="G3244" s="65"/>
      <c r="H3244" s="65"/>
      <c r="I3244" s="65"/>
      <c r="J3244" s="65"/>
      <c r="K3244" s="65"/>
      <c r="L3244" s="65"/>
      <c r="M3244" s="65"/>
      <c r="N3244" s="65"/>
      <c r="O3244" s="71"/>
      <c r="P3244" s="336">
        <f>SUM(D3244:O3244)</f>
        <v>0</v>
      </c>
      <c r="Q3244" s="317"/>
      <c r="R3244" s="388"/>
      <c r="S3244" s="389"/>
      <c r="T3244" s="314"/>
    </row>
    <row r="3245" spans="2:24" ht="18.75" customHeight="1" x14ac:dyDescent="0.2">
      <c r="B3245" s="318"/>
      <c r="C3245" s="322" t="s">
        <v>146</v>
      </c>
      <c r="D3245" s="337">
        <f t="shared" ref="D3245:O3245" si="258">SUBTOTAL(9,D3235:D3244)</f>
        <v>0</v>
      </c>
      <c r="E3245" s="337">
        <f t="shared" si="258"/>
        <v>0</v>
      </c>
      <c r="F3245" s="337">
        <f t="shared" si="258"/>
        <v>0</v>
      </c>
      <c r="G3245" s="337">
        <f t="shared" si="258"/>
        <v>0</v>
      </c>
      <c r="H3245" s="337">
        <f t="shared" si="258"/>
        <v>0</v>
      </c>
      <c r="I3245" s="337">
        <f t="shared" si="258"/>
        <v>0</v>
      </c>
      <c r="J3245" s="337">
        <f t="shared" si="258"/>
        <v>0</v>
      </c>
      <c r="K3245" s="337">
        <f t="shared" si="258"/>
        <v>0</v>
      </c>
      <c r="L3245" s="337">
        <f t="shared" si="258"/>
        <v>0</v>
      </c>
      <c r="M3245" s="337">
        <f t="shared" si="258"/>
        <v>0</v>
      </c>
      <c r="N3245" s="337">
        <f t="shared" si="258"/>
        <v>0</v>
      </c>
      <c r="O3245" s="338">
        <f t="shared" si="258"/>
        <v>0</v>
      </c>
      <c r="P3245" s="336">
        <f>SUM(D3245:O3245)</f>
        <v>0</v>
      </c>
      <c r="Q3245" s="317"/>
      <c r="R3245" s="388"/>
      <c r="S3245" s="389"/>
      <c r="T3245" s="314"/>
    </row>
    <row r="3246" spans="2:24" ht="18.75" customHeight="1" x14ac:dyDescent="0.2">
      <c r="B3246" s="318"/>
      <c r="C3246" s="339" t="s">
        <v>147</v>
      </c>
      <c r="D3246" s="66"/>
      <c r="E3246" s="66"/>
      <c r="F3246" s="66"/>
      <c r="G3246" s="66"/>
      <c r="H3246" s="66"/>
      <c r="I3246" s="66"/>
      <c r="J3246" s="66"/>
      <c r="K3246" s="66"/>
      <c r="L3246" s="66"/>
      <c r="M3246" s="66"/>
      <c r="N3246" s="66"/>
      <c r="O3246" s="72"/>
      <c r="P3246" s="336">
        <f>SUM(D3246:O3246)</f>
        <v>0</v>
      </c>
      <c r="Q3246" s="317"/>
      <c r="R3246" s="388"/>
      <c r="S3246" s="389"/>
      <c r="T3246" s="314"/>
    </row>
    <row r="3247" spans="2:24" ht="18.75" customHeight="1" x14ac:dyDescent="0.2">
      <c r="B3247" s="318"/>
      <c r="C3247" s="339" t="s">
        <v>148</v>
      </c>
      <c r="D3247" s="66"/>
      <c r="E3247" s="66"/>
      <c r="F3247" s="66"/>
      <c r="G3247" s="66"/>
      <c r="H3247" s="66"/>
      <c r="I3247" s="66"/>
      <c r="J3247" s="66"/>
      <c r="K3247" s="66"/>
      <c r="L3247" s="66"/>
      <c r="M3247" s="66"/>
      <c r="N3247" s="66"/>
      <c r="O3247" s="72"/>
      <c r="P3247" s="336">
        <f>SUM(D3247:O3247)</f>
        <v>0</v>
      </c>
      <c r="Q3247" s="317"/>
      <c r="R3247" s="388"/>
      <c r="S3247" s="389"/>
      <c r="T3247" s="314"/>
    </row>
    <row r="3248" spans="2:24" ht="18.75" customHeight="1" x14ac:dyDescent="0.2">
      <c r="B3248" s="318"/>
      <c r="C3248" s="322" t="s">
        <v>149</v>
      </c>
      <c r="D3248" s="337">
        <f t="shared" ref="D3248:O3248" si="259">SUBTOTAL(9,D3246:D3247)</f>
        <v>0</v>
      </c>
      <c r="E3248" s="337">
        <f t="shared" si="259"/>
        <v>0</v>
      </c>
      <c r="F3248" s="337">
        <f t="shared" si="259"/>
        <v>0</v>
      </c>
      <c r="G3248" s="337">
        <f t="shared" si="259"/>
        <v>0</v>
      </c>
      <c r="H3248" s="337">
        <f t="shared" si="259"/>
        <v>0</v>
      </c>
      <c r="I3248" s="337">
        <f t="shared" si="259"/>
        <v>0</v>
      </c>
      <c r="J3248" s="337">
        <f t="shared" si="259"/>
        <v>0</v>
      </c>
      <c r="K3248" s="337">
        <f t="shared" si="259"/>
        <v>0</v>
      </c>
      <c r="L3248" s="337">
        <f t="shared" si="259"/>
        <v>0</v>
      </c>
      <c r="M3248" s="337">
        <f t="shared" si="259"/>
        <v>0</v>
      </c>
      <c r="N3248" s="337">
        <f t="shared" si="259"/>
        <v>0</v>
      </c>
      <c r="O3248" s="338">
        <f t="shared" si="259"/>
        <v>0</v>
      </c>
      <c r="P3248" s="336">
        <f>SUM(D3248:O3248)</f>
        <v>0</v>
      </c>
      <c r="Q3248" s="317"/>
      <c r="R3248" s="388"/>
      <c r="S3248" s="389"/>
      <c r="T3248" s="314"/>
    </row>
    <row r="3249" spans="2:20" ht="18.75" customHeight="1" x14ac:dyDescent="0.2">
      <c r="B3249" s="318"/>
      <c r="C3249" s="339" t="s">
        <v>150</v>
      </c>
      <c r="D3249" s="66"/>
      <c r="E3249" s="66"/>
      <c r="F3249" s="66"/>
      <c r="G3249" s="66"/>
      <c r="H3249" s="66"/>
      <c r="I3249" s="66"/>
      <c r="J3249" s="66"/>
      <c r="K3249" s="66"/>
      <c r="L3249" s="66"/>
      <c r="M3249" s="66"/>
      <c r="N3249" s="66"/>
      <c r="O3249" s="72"/>
      <c r="P3249" s="336">
        <f>SUM(D3249:O3249)</f>
        <v>0</v>
      </c>
      <c r="Q3249" s="317"/>
      <c r="R3249" s="388"/>
      <c r="S3249" s="389"/>
      <c r="T3249" s="314"/>
    </row>
    <row r="3250" spans="2:20" ht="18.75" customHeight="1" x14ac:dyDescent="0.2">
      <c r="B3250" s="318"/>
      <c r="C3250" s="339" t="s">
        <v>151</v>
      </c>
      <c r="D3250" s="66"/>
      <c r="E3250" s="66"/>
      <c r="F3250" s="66"/>
      <c r="G3250" s="66"/>
      <c r="H3250" s="66"/>
      <c r="I3250" s="66"/>
      <c r="J3250" s="66"/>
      <c r="K3250" s="66"/>
      <c r="L3250" s="66"/>
      <c r="M3250" s="66"/>
      <c r="N3250" s="66"/>
      <c r="O3250" s="72"/>
      <c r="P3250" s="336">
        <f>SUM(D3250:O3250)</f>
        <v>0</v>
      </c>
      <c r="Q3250" s="317"/>
      <c r="R3250" s="388"/>
      <c r="S3250" s="389"/>
      <c r="T3250" s="314"/>
    </row>
    <row r="3251" spans="2:20" ht="18.75" customHeight="1" x14ac:dyDescent="0.2">
      <c r="B3251" s="318"/>
      <c r="C3251" s="339" t="s">
        <v>152</v>
      </c>
      <c r="D3251" s="66"/>
      <c r="E3251" s="66"/>
      <c r="F3251" s="66"/>
      <c r="G3251" s="66"/>
      <c r="H3251" s="66"/>
      <c r="I3251" s="66"/>
      <c r="J3251" s="66"/>
      <c r="K3251" s="66"/>
      <c r="L3251" s="66"/>
      <c r="M3251" s="66"/>
      <c r="N3251" s="66"/>
      <c r="O3251" s="72"/>
      <c r="P3251" s="336">
        <f>SUM(D3251:O3251)</f>
        <v>0</v>
      </c>
      <c r="Q3251" s="317"/>
      <c r="R3251" s="388"/>
      <c r="S3251" s="389"/>
      <c r="T3251" s="314"/>
    </row>
    <row r="3252" spans="2:20" ht="18.75" customHeight="1" x14ac:dyDescent="0.2">
      <c r="B3252" s="318"/>
      <c r="C3252" s="339" t="s">
        <v>153</v>
      </c>
      <c r="D3252" s="66"/>
      <c r="E3252" s="66"/>
      <c r="F3252" s="66"/>
      <c r="G3252" s="66"/>
      <c r="H3252" s="66"/>
      <c r="I3252" s="66"/>
      <c r="J3252" s="66"/>
      <c r="K3252" s="66"/>
      <c r="L3252" s="66"/>
      <c r="M3252" s="66"/>
      <c r="N3252" s="66"/>
      <c r="O3252" s="72"/>
      <c r="P3252" s="336">
        <f>SUM(D3252:O3252)</f>
        <v>0</v>
      </c>
      <c r="Q3252" s="317"/>
      <c r="R3252" s="388"/>
      <c r="S3252" s="389"/>
      <c r="T3252" s="314"/>
    </row>
    <row r="3253" spans="2:20" ht="18.75" customHeight="1" x14ac:dyDescent="0.2">
      <c r="B3253" s="318"/>
      <c r="C3253" s="335" t="s">
        <v>154</v>
      </c>
      <c r="D3253" s="65"/>
      <c r="E3253" s="65"/>
      <c r="F3253" s="65"/>
      <c r="G3253" s="65"/>
      <c r="H3253" s="65"/>
      <c r="I3253" s="65"/>
      <c r="J3253" s="65"/>
      <c r="K3253" s="65"/>
      <c r="L3253" s="65"/>
      <c r="M3253" s="65"/>
      <c r="N3253" s="65"/>
      <c r="O3253" s="71"/>
      <c r="P3253" s="336">
        <f>SUM(D3253:O3253)</f>
        <v>0</v>
      </c>
      <c r="Q3253" s="317"/>
      <c r="R3253" s="388"/>
      <c r="S3253" s="389"/>
      <c r="T3253" s="314"/>
    </row>
    <row r="3254" spans="2:20" ht="18.75" customHeight="1" x14ac:dyDescent="0.2">
      <c r="B3254" s="318"/>
      <c r="C3254" s="97" t="s">
        <v>155</v>
      </c>
      <c r="D3254" s="65"/>
      <c r="E3254" s="65"/>
      <c r="F3254" s="65"/>
      <c r="G3254" s="65"/>
      <c r="H3254" s="65"/>
      <c r="I3254" s="65"/>
      <c r="J3254" s="65"/>
      <c r="K3254" s="65"/>
      <c r="L3254" s="65"/>
      <c r="M3254" s="65"/>
      <c r="N3254" s="65"/>
      <c r="O3254" s="71"/>
      <c r="P3254" s="336">
        <f>SUM(D3254:O3254)</f>
        <v>0</v>
      </c>
      <c r="Q3254" s="317"/>
      <c r="R3254" s="388"/>
      <c r="S3254" s="389"/>
      <c r="T3254" s="314"/>
    </row>
    <row r="3255" spans="2:20" ht="18.75" customHeight="1" x14ac:dyDescent="0.2">
      <c r="B3255" s="318"/>
      <c r="C3255" s="98" t="s">
        <v>156</v>
      </c>
      <c r="D3255" s="68"/>
      <c r="E3255" s="68"/>
      <c r="F3255" s="68"/>
      <c r="G3255" s="68"/>
      <c r="H3255" s="68"/>
      <c r="I3255" s="68"/>
      <c r="J3255" s="68"/>
      <c r="K3255" s="68"/>
      <c r="L3255" s="68"/>
      <c r="M3255" s="68"/>
      <c r="N3255" s="68"/>
      <c r="O3255" s="73"/>
      <c r="P3255" s="340">
        <f>SUM(D3255:O3255)</f>
        <v>0</v>
      </c>
      <c r="Q3255" s="317"/>
      <c r="R3255" s="388"/>
      <c r="S3255" s="389"/>
      <c r="T3255" s="314"/>
    </row>
    <row r="3256" spans="2:20" ht="18.75" customHeight="1" x14ac:dyDescent="0.2">
      <c r="B3256" s="318"/>
      <c r="C3256" s="341" t="s">
        <v>157</v>
      </c>
      <c r="D3256" s="342">
        <f t="shared" ref="D3256:O3256" si="260">SUBTOTAL(9,D3235:D3255)</f>
        <v>0</v>
      </c>
      <c r="E3256" s="342">
        <f t="shared" si="260"/>
        <v>0</v>
      </c>
      <c r="F3256" s="342">
        <f t="shared" si="260"/>
        <v>0</v>
      </c>
      <c r="G3256" s="342">
        <f t="shared" si="260"/>
        <v>0</v>
      </c>
      <c r="H3256" s="342">
        <f t="shared" si="260"/>
        <v>0</v>
      </c>
      <c r="I3256" s="342">
        <f t="shared" si="260"/>
        <v>0</v>
      </c>
      <c r="J3256" s="342">
        <f t="shared" si="260"/>
        <v>0</v>
      </c>
      <c r="K3256" s="342">
        <f t="shared" si="260"/>
        <v>0</v>
      </c>
      <c r="L3256" s="342">
        <f t="shared" si="260"/>
        <v>0</v>
      </c>
      <c r="M3256" s="342">
        <f t="shared" si="260"/>
        <v>0</v>
      </c>
      <c r="N3256" s="342">
        <f t="shared" si="260"/>
        <v>0</v>
      </c>
      <c r="O3256" s="343">
        <f t="shared" si="260"/>
        <v>0</v>
      </c>
      <c r="P3256" s="344">
        <f>SUM(D3256:O3256)</f>
        <v>0</v>
      </c>
      <c r="Q3256" s="317"/>
      <c r="R3256" s="150"/>
      <c r="S3256" s="151"/>
      <c r="T3256" s="314"/>
    </row>
    <row r="3257" spans="2:20" ht="6" customHeight="1" x14ac:dyDescent="0.2">
      <c r="B3257" s="318"/>
      <c r="C3257" s="317"/>
      <c r="D3257" s="317"/>
      <c r="E3257" s="317"/>
      <c r="F3257" s="317"/>
      <c r="G3257" s="317"/>
      <c r="H3257" s="317"/>
      <c r="I3257" s="317"/>
      <c r="J3257" s="317"/>
      <c r="K3257" s="317"/>
      <c r="L3257" s="317"/>
      <c r="M3257" s="317"/>
      <c r="N3257" s="317"/>
      <c r="O3257" s="317"/>
      <c r="P3257" s="317"/>
      <c r="Q3257" s="317"/>
      <c r="R3257" s="345"/>
      <c r="S3257" s="345"/>
      <c r="T3257" s="314"/>
    </row>
    <row r="3258" spans="2:20" ht="18.75" customHeight="1" x14ac:dyDescent="0.2">
      <c r="B3258" s="346"/>
      <c r="C3258" s="335" t="s">
        <v>158</v>
      </c>
      <c r="D3258" s="67"/>
      <c r="E3258" s="67"/>
      <c r="F3258" s="67"/>
      <c r="G3258" s="67"/>
      <c r="H3258" s="67"/>
      <c r="I3258" s="67"/>
      <c r="J3258" s="67"/>
      <c r="K3258" s="67"/>
      <c r="L3258" s="67"/>
      <c r="M3258" s="67"/>
      <c r="N3258" s="67"/>
      <c r="O3258" s="74"/>
      <c r="P3258" s="347">
        <f>SUM(D3258:O3258)</f>
        <v>0</v>
      </c>
      <c r="Q3258" s="317"/>
      <c r="R3258" s="388"/>
      <c r="S3258" s="389"/>
      <c r="T3258" s="314"/>
    </row>
    <row r="3259" spans="2:20" ht="18.75" customHeight="1" x14ac:dyDescent="0.2">
      <c r="B3259" s="346"/>
      <c r="C3259" s="335" t="s">
        <v>159</v>
      </c>
      <c r="D3259" s="67"/>
      <c r="E3259" s="67"/>
      <c r="F3259" s="67"/>
      <c r="G3259" s="67"/>
      <c r="H3259" s="67"/>
      <c r="I3259" s="67"/>
      <c r="J3259" s="67"/>
      <c r="K3259" s="67"/>
      <c r="L3259" s="67"/>
      <c r="M3259" s="67"/>
      <c r="N3259" s="69"/>
      <c r="O3259" s="75"/>
      <c r="P3259" s="348">
        <f>SUM(D3259:O3259)</f>
        <v>0</v>
      </c>
      <c r="Q3259" s="317"/>
      <c r="R3259" s="388"/>
      <c r="S3259" s="389"/>
      <c r="T3259" s="314"/>
    </row>
    <row r="3260" spans="2:20" s="334" customFormat="1" ht="18.75" customHeight="1" x14ac:dyDescent="0.2">
      <c r="B3260" s="328"/>
      <c r="C3260" s="317"/>
      <c r="D3260" s="317"/>
      <c r="E3260" s="317"/>
      <c r="F3260" s="317"/>
      <c r="G3260" s="317"/>
      <c r="H3260" s="317"/>
      <c r="I3260" s="317"/>
      <c r="J3260" s="317"/>
      <c r="K3260" s="317"/>
      <c r="L3260" s="317"/>
      <c r="M3260" s="317"/>
      <c r="N3260" s="349" t="s">
        <v>160</v>
      </c>
      <c r="O3260" s="349"/>
      <c r="P3260" s="350">
        <f>ROUND(IF(P3258*P3259=0,0,P3256/P3258*P3259),2)</f>
        <v>0</v>
      </c>
      <c r="Q3260" s="330"/>
      <c r="R3260" s="388"/>
      <c r="S3260" s="389"/>
      <c r="T3260" s="333"/>
    </row>
    <row r="3261" spans="2:20" ht="30" customHeight="1" x14ac:dyDescent="0.2">
      <c r="B3261" s="314"/>
      <c r="C3261" s="317"/>
      <c r="D3261" s="317"/>
      <c r="E3261" s="317"/>
      <c r="F3261" s="317"/>
      <c r="G3261" s="317"/>
      <c r="H3261" s="317"/>
      <c r="I3261" s="317"/>
      <c r="J3261" s="317"/>
      <c r="K3261" s="317"/>
      <c r="L3261" s="317"/>
      <c r="M3261" s="317"/>
      <c r="N3261" s="317"/>
      <c r="O3261" s="317"/>
      <c r="P3261" s="317"/>
      <c r="Q3261" s="317"/>
      <c r="R3261" s="317"/>
      <c r="S3261" s="317"/>
      <c r="T3261" s="314"/>
    </row>
    <row r="3262" spans="2:20" ht="18.75" customHeight="1" x14ac:dyDescent="0.2">
      <c r="B3262" s="318"/>
      <c r="C3262" s="319" t="s">
        <v>124</v>
      </c>
      <c r="D3262" s="382"/>
      <c r="E3262" s="383"/>
      <c r="F3262" s="383"/>
      <c r="G3262" s="383"/>
      <c r="H3262" s="383"/>
      <c r="I3262" s="384"/>
      <c r="J3262" s="317"/>
      <c r="K3262" s="317"/>
      <c r="L3262" s="320"/>
      <c r="M3262" s="317"/>
      <c r="N3262" s="317"/>
      <c r="O3262" s="317"/>
      <c r="P3262" s="321"/>
      <c r="Q3262" s="317"/>
      <c r="R3262" s="321"/>
      <c r="S3262" s="321"/>
      <c r="T3262" s="314"/>
    </row>
    <row r="3263" spans="2:20" ht="18.75" customHeight="1" x14ac:dyDescent="0.2">
      <c r="B3263" s="318"/>
      <c r="C3263" s="322" t="s">
        <v>125</v>
      </c>
      <c r="D3263" s="382"/>
      <c r="E3263" s="383"/>
      <c r="F3263" s="383"/>
      <c r="G3263" s="383"/>
      <c r="H3263" s="383"/>
      <c r="I3263" s="384"/>
      <c r="J3263" s="317"/>
      <c r="K3263" s="320"/>
      <c r="L3263" s="317"/>
      <c r="M3263" s="317"/>
      <c r="N3263" s="317"/>
      <c r="O3263" s="317"/>
      <c r="P3263" s="321"/>
      <c r="Q3263" s="317"/>
      <c r="R3263" s="321"/>
      <c r="S3263" s="321"/>
      <c r="T3263" s="314"/>
    </row>
    <row r="3264" spans="2:20" ht="18.75" customHeight="1" x14ac:dyDescent="0.2">
      <c r="B3264" s="318"/>
      <c r="C3264" s="322" t="s">
        <v>7</v>
      </c>
      <c r="D3264" s="382"/>
      <c r="E3264" s="383"/>
      <c r="F3264" s="383"/>
      <c r="G3264" s="383"/>
      <c r="H3264" s="383"/>
      <c r="I3264" s="384"/>
      <c r="J3264" s="317"/>
      <c r="K3264" s="317"/>
      <c r="L3264" s="320"/>
      <c r="M3264" s="317"/>
      <c r="N3264" s="317"/>
      <c r="O3264" s="317"/>
      <c r="P3264" s="321"/>
      <c r="Q3264" s="317"/>
      <c r="R3264" s="323" t="s">
        <v>126</v>
      </c>
      <c r="S3264" s="324"/>
      <c r="T3264" s="314"/>
    </row>
    <row r="3265" spans="2:24" ht="18.75" customHeight="1" x14ac:dyDescent="0.2">
      <c r="B3265" s="318"/>
      <c r="C3265" s="322" t="s">
        <v>127</v>
      </c>
      <c r="D3265" s="382"/>
      <c r="E3265" s="383"/>
      <c r="F3265" s="383"/>
      <c r="G3265" s="383"/>
      <c r="H3265" s="383"/>
      <c r="I3265" s="384"/>
      <c r="J3265" s="317"/>
      <c r="K3265" s="317"/>
      <c r="L3265" s="320"/>
      <c r="M3265" s="317"/>
      <c r="N3265" s="317"/>
      <c r="O3265" s="317"/>
      <c r="P3265" s="321"/>
      <c r="Q3265" s="317"/>
      <c r="R3265" s="325" t="s">
        <v>130</v>
      </c>
      <c r="S3265" s="63"/>
      <c r="T3265" s="314"/>
    </row>
    <row r="3266" spans="2:24" ht="18.75" customHeight="1" x14ac:dyDescent="0.2">
      <c r="B3266" s="318"/>
      <c r="C3266" s="322" t="s">
        <v>131</v>
      </c>
      <c r="D3266" s="382"/>
      <c r="E3266" s="383"/>
      <c r="F3266" s="383"/>
      <c r="G3266" s="383"/>
      <c r="H3266" s="383"/>
      <c r="I3266" s="384"/>
      <c r="J3266" s="317"/>
      <c r="K3266" s="317"/>
      <c r="L3266" s="320"/>
      <c r="M3266" s="317"/>
      <c r="N3266" s="317"/>
      <c r="O3266" s="317"/>
      <c r="P3266" s="321"/>
      <c r="Q3266" s="317"/>
      <c r="R3266" s="325" t="s">
        <v>132</v>
      </c>
      <c r="S3266" s="63"/>
      <c r="T3266" s="314"/>
    </row>
    <row r="3267" spans="2:24" ht="18.75" customHeight="1" x14ac:dyDescent="0.2">
      <c r="B3267" s="318"/>
      <c r="C3267" s="322" t="s">
        <v>122</v>
      </c>
      <c r="D3267" s="385"/>
      <c r="E3267" s="386"/>
      <c r="F3267" s="386"/>
      <c r="G3267" s="386"/>
      <c r="H3267" s="386"/>
      <c r="I3267" s="387"/>
      <c r="J3267" s="317"/>
      <c r="K3267" s="320"/>
      <c r="L3267" s="317"/>
      <c r="M3267" s="317"/>
      <c r="N3267" s="317"/>
      <c r="O3267" s="317"/>
      <c r="P3267" s="321"/>
      <c r="Q3267" s="317"/>
      <c r="R3267" s="326" t="s">
        <v>133</v>
      </c>
      <c r="S3267" s="63"/>
      <c r="T3267" s="314"/>
    </row>
    <row r="3268" spans="2:24" ht="18.75" customHeight="1" x14ac:dyDescent="0.2">
      <c r="B3268" s="327"/>
      <c r="C3268" s="322" t="s">
        <v>134</v>
      </c>
      <c r="D3268" s="379"/>
      <c r="E3268" s="380"/>
      <c r="F3268" s="380"/>
      <c r="G3268" s="380"/>
      <c r="H3268" s="380"/>
      <c r="I3268" s="381"/>
      <c r="J3268" s="317"/>
      <c r="K3268" s="320"/>
      <c r="L3268" s="317"/>
      <c r="M3268" s="317"/>
      <c r="N3268" s="317"/>
      <c r="O3268" s="317"/>
      <c r="P3268" s="321"/>
      <c r="Q3268" s="317"/>
      <c r="R3268" s="321"/>
      <c r="S3268" s="321"/>
      <c r="T3268" s="314"/>
    </row>
    <row r="3269" spans="2:24" ht="12" customHeight="1" x14ac:dyDescent="0.2">
      <c r="B3269" s="318"/>
      <c r="C3269" s="317"/>
      <c r="D3269" s="317"/>
      <c r="E3269" s="317"/>
      <c r="F3269" s="317"/>
      <c r="G3269" s="317"/>
      <c r="H3269" s="317"/>
      <c r="I3269" s="317"/>
      <c r="J3269" s="317"/>
      <c r="K3269" s="317"/>
      <c r="L3269" s="317"/>
      <c r="M3269" s="317"/>
      <c r="N3269" s="317"/>
      <c r="O3269" s="317"/>
      <c r="P3269" s="317"/>
      <c r="Q3269" s="317"/>
      <c r="R3269" s="317"/>
      <c r="S3269" s="317"/>
      <c r="T3269" s="314"/>
    </row>
    <row r="3270" spans="2:24" s="334" customFormat="1" ht="18.75" customHeight="1" x14ac:dyDescent="0.2">
      <c r="B3270" s="328"/>
      <c r="C3270" s="322" t="s">
        <v>128</v>
      </c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70"/>
      <c r="P3270" s="329" t="s">
        <v>129</v>
      </c>
      <c r="Q3270" s="330"/>
      <c r="R3270" s="331" t="s">
        <v>135</v>
      </c>
      <c r="S3270" s="332"/>
      <c r="T3270" s="333"/>
      <c r="V3270" s="315"/>
      <c r="W3270" s="315"/>
      <c r="X3270" s="315"/>
    </row>
    <row r="3271" spans="2:24" ht="6" customHeight="1" x14ac:dyDescent="0.2">
      <c r="B3271" s="318"/>
      <c r="C3271" s="317"/>
      <c r="D3271" s="317"/>
      <c r="E3271" s="317"/>
      <c r="F3271" s="317"/>
      <c r="G3271" s="317"/>
      <c r="H3271" s="317"/>
      <c r="I3271" s="317"/>
      <c r="J3271" s="317"/>
      <c r="K3271" s="317"/>
      <c r="L3271" s="317"/>
      <c r="M3271" s="317"/>
      <c r="N3271" s="317"/>
      <c r="O3271" s="317"/>
      <c r="P3271" s="317"/>
      <c r="Q3271" s="317"/>
      <c r="R3271" s="317"/>
      <c r="S3271" s="317"/>
      <c r="T3271" s="314"/>
    </row>
    <row r="3272" spans="2:24" ht="18.75" customHeight="1" x14ac:dyDescent="0.2">
      <c r="B3272" s="318"/>
      <c r="C3272" s="335" t="s">
        <v>136</v>
      </c>
      <c r="D3272" s="65"/>
      <c r="E3272" s="65"/>
      <c r="F3272" s="65"/>
      <c r="G3272" s="65"/>
      <c r="H3272" s="65"/>
      <c r="I3272" s="65"/>
      <c r="J3272" s="65"/>
      <c r="K3272" s="65"/>
      <c r="L3272" s="65"/>
      <c r="M3272" s="65"/>
      <c r="N3272" s="65"/>
      <c r="O3272" s="71"/>
      <c r="P3272" s="336">
        <f>SUM(D3272:O3272)</f>
        <v>0</v>
      </c>
      <c r="Q3272" s="317"/>
      <c r="R3272" s="388"/>
      <c r="S3272" s="389"/>
      <c r="T3272" s="314"/>
    </row>
    <row r="3273" spans="2:24" ht="18.75" customHeight="1" x14ac:dyDescent="0.2">
      <c r="B3273" s="318"/>
      <c r="C3273" s="335" t="s">
        <v>137</v>
      </c>
      <c r="D3273" s="110"/>
      <c r="E3273" s="110"/>
      <c r="F3273" s="110"/>
      <c r="G3273" s="110"/>
      <c r="H3273" s="110"/>
      <c r="I3273" s="110"/>
      <c r="J3273" s="110"/>
      <c r="K3273" s="110"/>
      <c r="L3273" s="110"/>
      <c r="M3273" s="110"/>
      <c r="N3273" s="110"/>
      <c r="O3273" s="111"/>
      <c r="P3273" s="336">
        <f>SUM(D3273:O3273)</f>
        <v>0</v>
      </c>
      <c r="Q3273" s="317"/>
      <c r="R3273" s="388"/>
      <c r="S3273" s="389"/>
      <c r="T3273" s="314"/>
    </row>
    <row r="3274" spans="2:24" ht="18.75" customHeight="1" x14ac:dyDescent="0.2">
      <c r="B3274" s="318"/>
      <c r="C3274" s="131" t="s">
        <v>138</v>
      </c>
      <c r="D3274" s="65"/>
      <c r="E3274" s="65"/>
      <c r="F3274" s="65"/>
      <c r="G3274" s="65"/>
      <c r="H3274" s="65"/>
      <c r="I3274" s="65"/>
      <c r="J3274" s="65"/>
      <c r="K3274" s="65"/>
      <c r="L3274" s="65"/>
      <c r="M3274" s="65"/>
      <c r="N3274" s="65"/>
      <c r="O3274" s="71"/>
      <c r="P3274" s="336">
        <f>SUM(D3274:O3274)</f>
        <v>0</v>
      </c>
      <c r="Q3274" s="317"/>
      <c r="R3274" s="388"/>
      <c r="S3274" s="389"/>
      <c r="T3274" s="314"/>
    </row>
    <row r="3275" spans="2:24" ht="18.75" customHeight="1" x14ac:dyDescent="0.2">
      <c r="B3275" s="318"/>
      <c r="C3275" s="92" t="s">
        <v>139</v>
      </c>
      <c r="D3275" s="65"/>
      <c r="E3275" s="65"/>
      <c r="F3275" s="65"/>
      <c r="G3275" s="65"/>
      <c r="H3275" s="65"/>
      <c r="I3275" s="65"/>
      <c r="J3275" s="65"/>
      <c r="K3275" s="65"/>
      <c r="L3275" s="65"/>
      <c r="M3275" s="65"/>
      <c r="N3275" s="65"/>
      <c r="O3275" s="71"/>
      <c r="P3275" s="336">
        <f>SUM(D3275:O3275)</f>
        <v>0</v>
      </c>
      <c r="Q3275" s="317"/>
      <c r="R3275" s="388"/>
      <c r="S3275" s="389"/>
      <c r="T3275" s="314"/>
    </row>
    <row r="3276" spans="2:24" ht="18.75" customHeight="1" x14ac:dyDescent="0.2">
      <c r="B3276" s="318"/>
      <c r="C3276" s="92" t="s">
        <v>140</v>
      </c>
      <c r="D3276" s="65"/>
      <c r="E3276" s="65"/>
      <c r="F3276" s="65"/>
      <c r="G3276" s="65"/>
      <c r="H3276" s="65"/>
      <c r="I3276" s="65"/>
      <c r="J3276" s="65"/>
      <c r="K3276" s="65"/>
      <c r="L3276" s="65"/>
      <c r="M3276" s="65"/>
      <c r="N3276" s="65"/>
      <c r="O3276" s="71"/>
      <c r="P3276" s="336">
        <f>SUM(D3276:O3276)</f>
        <v>0</v>
      </c>
      <c r="Q3276" s="317"/>
      <c r="R3276" s="388"/>
      <c r="S3276" s="389"/>
      <c r="T3276" s="314"/>
    </row>
    <row r="3277" spans="2:24" ht="18.75" customHeight="1" x14ac:dyDescent="0.2">
      <c r="B3277" s="318"/>
      <c r="C3277" s="92" t="s">
        <v>141</v>
      </c>
      <c r="D3277" s="65"/>
      <c r="E3277" s="65"/>
      <c r="F3277" s="65"/>
      <c r="G3277" s="65"/>
      <c r="H3277" s="65"/>
      <c r="I3277" s="65"/>
      <c r="J3277" s="65"/>
      <c r="K3277" s="65"/>
      <c r="L3277" s="65"/>
      <c r="M3277" s="65"/>
      <c r="N3277" s="65"/>
      <c r="O3277" s="71"/>
      <c r="P3277" s="336">
        <f>SUM(D3277:O3277)</f>
        <v>0</v>
      </c>
      <c r="Q3277" s="317"/>
      <c r="R3277" s="388"/>
      <c r="S3277" s="389"/>
      <c r="T3277" s="314"/>
    </row>
    <row r="3278" spans="2:24" ht="18.75" customHeight="1" x14ac:dyDescent="0.2">
      <c r="B3278" s="318"/>
      <c r="C3278" s="92" t="s">
        <v>142</v>
      </c>
      <c r="D3278" s="65"/>
      <c r="E3278" s="65"/>
      <c r="F3278" s="65"/>
      <c r="G3278" s="65"/>
      <c r="H3278" s="65"/>
      <c r="I3278" s="65"/>
      <c r="J3278" s="65"/>
      <c r="K3278" s="65"/>
      <c r="L3278" s="65"/>
      <c r="M3278" s="65"/>
      <c r="N3278" s="65"/>
      <c r="O3278" s="71"/>
      <c r="P3278" s="336">
        <f>SUM(D3278:O3278)</f>
        <v>0</v>
      </c>
      <c r="Q3278" s="317"/>
      <c r="R3278" s="388"/>
      <c r="S3278" s="389"/>
      <c r="T3278" s="314"/>
    </row>
    <row r="3279" spans="2:24" ht="18.75" customHeight="1" x14ac:dyDescent="0.2">
      <c r="B3279" s="318"/>
      <c r="C3279" s="92" t="s">
        <v>143</v>
      </c>
      <c r="D3279" s="65"/>
      <c r="E3279" s="65"/>
      <c r="F3279" s="65"/>
      <c r="G3279" s="65"/>
      <c r="H3279" s="65"/>
      <c r="I3279" s="65"/>
      <c r="J3279" s="65"/>
      <c r="K3279" s="65"/>
      <c r="L3279" s="65"/>
      <c r="M3279" s="65"/>
      <c r="N3279" s="65"/>
      <c r="O3279" s="71"/>
      <c r="P3279" s="336">
        <f>SUM(D3279:O3279)</f>
        <v>0</v>
      </c>
      <c r="Q3279" s="317"/>
      <c r="R3279" s="388"/>
      <c r="S3279" s="389"/>
      <c r="T3279" s="314"/>
    </row>
    <row r="3280" spans="2:24" ht="18.75" customHeight="1" x14ac:dyDescent="0.2">
      <c r="B3280" s="318"/>
      <c r="C3280" s="92" t="s">
        <v>144</v>
      </c>
      <c r="D3280" s="65"/>
      <c r="E3280" s="65"/>
      <c r="F3280" s="65"/>
      <c r="G3280" s="65"/>
      <c r="H3280" s="65"/>
      <c r="I3280" s="65"/>
      <c r="J3280" s="65"/>
      <c r="K3280" s="65"/>
      <c r="L3280" s="65"/>
      <c r="M3280" s="65"/>
      <c r="N3280" s="65"/>
      <c r="O3280" s="71"/>
      <c r="P3280" s="336">
        <f>SUM(D3280:O3280)</f>
        <v>0</v>
      </c>
      <c r="Q3280" s="317"/>
      <c r="R3280" s="388"/>
      <c r="S3280" s="389"/>
      <c r="T3280" s="314"/>
    </row>
    <row r="3281" spans="2:20" ht="18.75" customHeight="1" x14ac:dyDescent="0.2">
      <c r="B3281" s="318"/>
      <c r="C3281" s="92" t="s">
        <v>145</v>
      </c>
      <c r="D3281" s="65"/>
      <c r="E3281" s="65"/>
      <c r="F3281" s="65"/>
      <c r="G3281" s="65"/>
      <c r="H3281" s="65"/>
      <c r="I3281" s="65"/>
      <c r="J3281" s="65"/>
      <c r="K3281" s="65"/>
      <c r="L3281" s="65"/>
      <c r="M3281" s="65"/>
      <c r="N3281" s="65"/>
      <c r="O3281" s="71"/>
      <c r="P3281" s="336">
        <f>SUM(D3281:O3281)</f>
        <v>0</v>
      </c>
      <c r="Q3281" s="317"/>
      <c r="R3281" s="388"/>
      <c r="S3281" s="389"/>
      <c r="T3281" s="314"/>
    </row>
    <row r="3282" spans="2:20" ht="18.75" customHeight="1" x14ac:dyDescent="0.2">
      <c r="B3282" s="318"/>
      <c r="C3282" s="322" t="s">
        <v>146</v>
      </c>
      <c r="D3282" s="337">
        <f t="shared" ref="D3282:O3282" si="261">SUBTOTAL(9,D3272:D3281)</f>
        <v>0</v>
      </c>
      <c r="E3282" s="337">
        <f t="shared" si="261"/>
        <v>0</v>
      </c>
      <c r="F3282" s="337">
        <f t="shared" si="261"/>
        <v>0</v>
      </c>
      <c r="G3282" s="337">
        <f t="shared" si="261"/>
        <v>0</v>
      </c>
      <c r="H3282" s="337">
        <f t="shared" si="261"/>
        <v>0</v>
      </c>
      <c r="I3282" s="337">
        <f t="shared" si="261"/>
        <v>0</v>
      </c>
      <c r="J3282" s="337">
        <f t="shared" si="261"/>
        <v>0</v>
      </c>
      <c r="K3282" s="337">
        <f t="shared" si="261"/>
        <v>0</v>
      </c>
      <c r="L3282" s="337">
        <f t="shared" si="261"/>
        <v>0</v>
      </c>
      <c r="M3282" s="337">
        <f t="shared" si="261"/>
        <v>0</v>
      </c>
      <c r="N3282" s="337">
        <f t="shared" si="261"/>
        <v>0</v>
      </c>
      <c r="O3282" s="338">
        <f t="shared" si="261"/>
        <v>0</v>
      </c>
      <c r="P3282" s="336">
        <f>SUM(D3282:O3282)</f>
        <v>0</v>
      </c>
      <c r="Q3282" s="317"/>
      <c r="R3282" s="388"/>
      <c r="S3282" s="389"/>
      <c r="T3282" s="314"/>
    </row>
    <row r="3283" spans="2:20" ht="18.75" customHeight="1" x14ac:dyDescent="0.2">
      <c r="B3283" s="318"/>
      <c r="C3283" s="339" t="s">
        <v>147</v>
      </c>
      <c r="D3283" s="66"/>
      <c r="E3283" s="66"/>
      <c r="F3283" s="66"/>
      <c r="G3283" s="66"/>
      <c r="H3283" s="66"/>
      <c r="I3283" s="66"/>
      <c r="J3283" s="66"/>
      <c r="K3283" s="66"/>
      <c r="L3283" s="66"/>
      <c r="M3283" s="66"/>
      <c r="N3283" s="66"/>
      <c r="O3283" s="72"/>
      <c r="P3283" s="336">
        <f>SUM(D3283:O3283)</f>
        <v>0</v>
      </c>
      <c r="Q3283" s="317"/>
      <c r="R3283" s="388"/>
      <c r="S3283" s="389"/>
      <c r="T3283" s="314"/>
    </row>
    <row r="3284" spans="2:20" ht="18.75" customHeight="1" x14ac:dyDescent="0.2">
      <c r="B3284" s="318"/>
      <c r="C3284" s="339" t="s">
        <v>148</v>
      </c>
      <c r="D3284" s="66"/>
      <c r="E3284" s="66"/>
      <c r="F3284" s="66"/>
      <c r="G3284" s="66"/>
      <c r="H3284" s="66"/>
      <c r="I3284" s="66"/>
      <c r="J3284" s="66"/>
      <c r="K3284" s="66"/>
      <c r="L3284" s="66"/>
      <c r="M3284" s="66"/>
      <c r="N3284" s="66"/>
      <c r="O3284" s="72"/>
      <c r="P3284" s="336">
        <f>SUM(D3284:O3284)</f>
        <v>0</v>
      </c>
      <c r="Q3284" s="317"/>
      <c r="R3284" s="388"/>
      <c r="S3284" s="389"/>
      <c r="T3284" s="314"/>
    </row>
    <row r="3285" spans="2:20" ht="18.75" customHeight="1" x14ac:dyDescent="0.2">
      <c r="B3285" s="318"/>
      <c r="C3285" s="322" t="s">
        <v>149</v>
      </c>
      <c r="D3285" s="337">
        <f t="shared" ref="D3285:O3285" si="262">SUBTOTAL(9,D3283:D3284)</f>
        <v>0</v>
      </c>
      <c r="E3285" s="337">
        <f t="shared" si="262"/>
        <v>0</v>
      </c>
      <c r="F3285" s="337">
        <f t="shared" si="262"/>
        <v>0</v>
      </c>
      <c r="G3285" s="337">
        <f t="shared" si="262"/>
        <v>0</v>
      </c>
      <c r="H3285" s="337">
        <f t="shared" si="262"/>
        <v>0</v>
      </c>
      <c r="I3285" s="337">
        <f t="shared" si="262"/>
        <v>0</v>
      </c>
      <c r="J3285" s="337">
        <f t="shared" si="262"/>
        <v>0</v>
      </c>
      <c r="K3285" s="337">
        <f t="shared" si="262"/>
        <v>0</v>
      </c>
      <c r="L3285" s="337">
        <f t="shared" si="262"/>
        <v>0</v>
      </c>
      <c r="M3285" s="337">
        <f t="shared" si="262"/>
        <v>0</v>
      </c>
      <c r="N3285" s="337">
        <f t="shared" si="262"/>
        <v>0</v>
      </c>
      <c r="O3285" s="338">
        <f t="shared" si="262"/>
        <v>0</v>
      </c>
      <c r="P3285" s="336">
        <f>SUM(D3285:O3285)</f>
        <v>0</v>
      </c>
      <c r="Q3285" s="317"/>
      <c r="R3285" s="388"/>
      <c r="S3285" s="389"/>
      <c r="T3285" s="314"/>
    </row>
    <row r="3286" spans="2:20" ht="18.75" customHeight="1" x14ac:dyDescent="0.2">
      <c r="B3286" s="318"/>
      <c r="C3286" s="339" t="s">
        <v>150</v>
      </c>
      <c r="D3286" s="66"/>
      <c r="E3286" s="66"/>
      <c r="F3286" s="66"/>
      <c r="G3286" s="66"/>
      <c r="H3286" s="66"/>
      <c r="I3286" s="66"/>
      <c r="J3286" s="66"/>
      <c r="K3286" s="66"/>
      <c r="L3286" s="66"/>
      <c r="M3286" s="66"/>
      <c r="N3286" s="66"/>
      <c r="O3286" s="72"/>
      <c r="P3286" s="336">
        <f>SUM(D3286:O3286)</f>
        <v>0</v>
      </c>
      <c r="Q3286" s="317"/>
      <c r="R3286" s="388"/>
      <c r="S3286" s="389"/>
      <c r="T3286" s="314"/>
    </row>
    <row r="3287" spans="2:20" ht="18.75" customHeight="1" x14ac:dyDescent="0.2">
      <c r="B3287" s="318"/>
      <c r="C3287" s="339" t="s">
        <v>151</v>
      </c>
      <c r="D3287" s="66"/>
      <c r="E3287" s="66"/>
      <c r="F3287" s="66"/>
      <c r="G3287" s="66"/>
      <c r="H3287" s="66"/>
      <c r="I3287" s="66"/>
      <c r="J3287" s="66"/>
      <c r="K3287" s="66"/>
      <c r="L3287" s="66"/>
      <c r="M3287" s="66"/>
      <c r="N3287" s="66"/>
      <c r="O3287" s="72"/>
      <c r="P3287" s="336">
        <f>SUM(D3287:O3287)</f>
        <v>0</v>
      </c>
      <c r="Q3287" s="317"/>
      <c r="R3287" s="388"/>
      <c r="S3287" s="389"/>
      <c r="T3287" s="314"/>
    </row>
    <row r="3288" spans="2:20" ht="18.75" customHeight="1" x14ac:dyDescent="0.2">
      <c r="B3288" s="318"/>
      <c r="C3288" s="339" t="s">
        <v>152</v>
      </c>
      <c r="D3288" s="66"/>
      <c r="E3288" s="66"/>
      <c r="F3288" s="66"/>
      <c r="G3288" s="66"/>
      <c r="H3288" s="66"/>
      <c r="I3288" s="66"/>
      <c r="J3288" s="66"/>
      <c r="K3288" s="66"/>
      <c r="L3288" s="66"/>
      <c r="M3288" s="66"/>
      <c r="N3288" s="66"/>
      <c r="O3288" s="72"/>
      <c r="P3288" s="336">
        <f>SUM(D3288:O3288)</f>
        <v>0</v>
      </c>
      <c r="Q3288" s="317"/>
      <c r="R3288" s="388"/>
      <c r="S3288" s="389"/>
      <c r="T3288" s="314"/>
    </row>
    <row r="3289" spans="2:20" ht="18.75" customHeight="1" x14ac:dyDescent="0.2">
      <c r="B3289" s="318"/>
      <c r="C3289" s="339" t="s">
        <v>153</v>
      </c>
      <c r="D3289" s="66"/>
      <c r="E3289" s="66"/>
      <c r="F3289" s="66"/>
      <c r="G3289" s="66"/>
      <c r="H3289" s="66"/>
      <c r="I3289" s="66"/>
      <c r="J3289" s="66"/>
      <c r="K3289" s="66"/>
      <c r="L3289" s="66"/>
      <c r="M3289" s="66"/>
      <c r="N3289" s="66"/>
      <c r="O3289" s="72"/>
      <c r="P3289" s="336">
        <f>SUM(D3289:O3289)</f>
        <v>0</v>
      </c>
      <c r="Q3289" s="317"/>
      <c r="R3289" s="388"/>
      <c r="S3289" s="389"/>
      <c r="T3289" s="314"/>
    </row>
    <row r="3290" spans="2:20" ht="18.75" customHeight="1" x14ac:dyDescent="0.2">
      <c r="B3290" s="318"/>
      <c r="C3290" s="335" t="s">
        <v>154</v>
      </c>
      <c r="D3290" s="65"/>
      <c r="E3290" s="65"/>
      <c r="F3290" s="65"/>
      <c r="G3290" s="65"/>
      <c r="H3290" s="65"/>
      <c r="I3290" s="65"/>
      <c r="J3290" s="65"/>
      <c r="K3290" s="65"/>
      <c r="L3290" s="65"/>
      <c r="M3290" s="65"/>
      <c r="N3290" s="65"/>
      <c r="O3290" s="71"/>
      <c r="P3290" s="336">
        <f>SUM(D3290:O3290)</f>
        <v>0</v>
      </c>
      <c r="Q3290" s="317"/>
      <c r="R3290" s="388"/>
      <c r="S3290" s="389"/>
      <c r="T3290" s="314"/>
    </row>
    <row r="3291" spans="2:20" ht="18.75" customHeight="1" x14ac:dyDescent="0.2">
      <c r="B3291" s="318"/>
      <c r="C3291" s="97" t="s">
        <v>155</v>
      </c>
      <c r="D3291" s="65"/>
      <c r="E3291" s="65"/>
      <c r="F3291" s="65"/>
      <c r="G3291" s="65"/>
      <c r="H3291" s="65"/>
      <c r="I3291" s="65"/>
      <c r="J3291" s="65"/>
      <c r="K3291" s="65"/>
      <c r="L3291" s="65"/>
      <c r="M3291" s="65"/>
      <c r="N3291" s="65"/>
      <c r="O3291" s="71"/>
      <c r="P3291" s="336">
        <f>SUM(D3291:O3291)</f>
        <v>0</v>
      </c>
      <c r="Q3291" s="317"/>
      <c r="R3291" s="388"/>
      <c r="S3291" s="389"/>
      <c r="T3291" s="314"/>
    </row>
    <row r="3292" spans="2:20" ht="18.75" customHeight="1" x14ac:dyDescent="0.2">
      <c r="B3292" s="318"/>
      <c r="C3292" s="98" t="s">
        <v>156</v>
      </c>
      <c r="D3292" s="68"/>
      <c r="E3292" s="68"/>
      <c r="F3292" s="68"/>
      <c r="G3292" s="68"/>
      <c r="H3292" s="68"/>
      <c r="I3292" s="68"/>
      <c r="J3292" s="68"/>
      <c r="K3292" s="68"/>
      <c r="L3292" s="68"/>
      <c r="M3292" s="68"/>
      <c r="N3292" s="68"/>
      <c r="O3292" s="73"/>
      <c r="P3292" s="340">
        <f>SUM(D3292:O3292)</f>
        <v>0</v>
      </c>
      <c r="Q3292" s="317"/>
      <c r="R3292" s="388"/>
      <c r="S3292" s="389"/>
      <c r="T3292" s="314"/>
    </row>
    <row r="3293" spans="2:20" ht="18.75" customHeight="1" x14ac:dyDescent="0.2">
      <c r="B3293" s="318"/>
      <c r="C3293" s="341" t="s">
        <v>157</v>
      </c>
      <c r="D3293" s="342">
        <f t="shared" ref="D3293:O3293" si="263">SUBTOTAL(9,D3272:D3292)</f>
        <v>0</v>
      </c>
      <c r="E3293" s="342">
        <f t="shared" si="263"/>
        <v>0</v>
      </c>
      <c r="F3293" s="342">
        <f t="shared" si="263"/>
        <v>0</v>
      </c>
      <c r="G3293" s="342">
        <f t="shared" si="263"/>
        <v>0</v>
      </c>
      <c r="H3293" s="342">
        <f t="shared" si="263"/>
        <v>0</v>
      </c>
      <c r="I3293" s="342">
        <f t="shared" si="263"/>
        <v>0</v>
      </c>
      <c r="J3293" s="342">
        <f t="shared" si="263"/>
        <v>0</v>
      </c>
      <c r="K3293" s="342">
        <f t="shared" si="263"/>
        <v>0</v>
      </c>
      <c r="L3293" s="342">
        <f t="shared" si="263"/>
        <v>0</v>
      </c>
      <c r="M3293" s="342">
        <f t="shared" si="263"/>
        <v>0</v>
      </c>
      <c r="N3293" s="342">
        <f t="shared" si="263"/>
        <v>0</v>
      </c>
      <c r="O3293" s="343">
        <f t="shared" si="263"/>
        <v>0</v>
      </c>
      <c r="P3293" s="344">
        <f>SUM(D3293:O3293)</f>
        <v>0</v>
      </c>
      <c r="Q3293" s="317"/>
      <c r="R3293" s="150"/>
      <c r="S3293" s="151"/>
      <c r="T3293" s="314"/>
    </row>
    <row r="3294" spans="2:20" ht="6" customHeight="1" x14ac:dyDescent="0.2">
      <c r="B3294" s="318"/>
      <c r="C3294" s="317"/>
      <c r="D3294" s="317"/>
      <c r="E3294" s="317"/>
      <c r="F3294" s="317"/>
      <c r="G3294" s="317"/>
      <c r="H3294" s="317"/>
      <c r="I3294" s="317"/>
      <c r="J3294" s="317"/>
      <c r="K3294" s="317"/>
      <c r="L3294" s="317"/>
      <c r="M3294" s="317"/>
      <c r="N3294" s="317"/>
      <c r="O3294" s="317"/>
      <c r="P3294" s="317"/>
      <c r="Q3294" s="317"/>
      <c r="R3294" s="345"/>
      <c r="S3294" s="345"/>
      <c r="T3294" s="314"/>
    </row>
    <row r="3295" spans="2:20" ht="18.75" customHeight="1" x14ac:dyDescent="0.2">
      <c r="B3295" s="346"/>
      <c r="C3295" s="335" t="s">
        <v>158</v>
      </c>
      <c r="D3295" s="67"/>
      <c r="E3295" s="67"/>
      <c r="F3295" s="67"/>
      <c r="G3295" s="67"/>
      <c r="H3295" s="67"/>
      <c r="I3295" s="67"/>
      <c r="J3295" s="67"/>
      <c r="K3295" s="67"/>
      <c r="L3295" s="67"/>
      <c r="M3295" s="67"/>
      <c r="N3295" s="67"/>
      <c r="O3295" s="74"/>
      <c r="P3295" s="347">
        <f>SUM(D3295:O3295)</f>
        <v>0</v>
      </c>
      <c r="Q3295" s="317"/>
      <c r="R3295" s="388"/>
      <c r="S3295" s="389"/>
      <c r="T3295" s="314"/>
    </row>
    <row r="3296" spans="2:20" ht="18.75" customHeight="1" x14ac:dyDescent="0.2">
      <c r="B3296" s="346"/>
      <c r="C3296" s="335" t="s">
        <v>159</v>
      </c>
      <c r="D3296" s="67"/>
      <c r="E3296" s="67"/>
      <c r="F3296" s="67"/>
      <c r="G3296" s="67"/>
      <c r="H3296" s="67"/>
      <c r="I3296" s="67"/>
      <c r="J3296" s="67"/>
      <c r="K3296" s="67"/>
      <c r="L3296" s="67"/>
      <c r="M3296" s="67"/>
      <c r="N3296" s="69"/>
      <c r="O3296" s="75"/>
      <c r="P3296" s="348">
        <f>SUM(D3296:O3296)</f>
        <v>0</v>
      </c>
      <c r="Q3296" s="317"/>
      <c r="R3296" s="388"/>
      <c r="S3296" s="389"/>
      <c r="T3296" s="314"/>
    </row>
    <row r="3297" spans="2:24" s="334" customFormat="1" ht="18.75" customHeight="1" x14ac:dyDescent="0.2">
      <c r="B3297" s="328"/>
      <c r="C3297" s="317"/>
      <c r="D3297" s="317"/>
      <c r="E3297" s="317"/>
      <c r="F3297" s="317"/>
      <c r="G3297" s="317"/>
      <c r="H3297" s="317"/>
      <c r="I3297" s="317"/>
      <c r="J3297" s="317"/>
      <c r="K3297" s="317"/>
      <c r="L3297" s="317"/>
      <c r="M3297" s="317"/>
      <c r="N3297" s="349" t="s">
        <v>160</v>
      </c>
      <c r="O3297" s="349"/>
      <c r="P3297" s="350">
        <f>ROUND(IF(P3295*P3296=0,0,P3293/P3295*P3296),2)</f>
        <v>0</v>
      </c>
      <c r="Q3297" s="330"/>
      <c r="R3297" s="388"/>
      <c r="S3297" s="389"/>
      <c r="T3297" s="333"/>
    </row>
    <row r="3298" spans="2:24" ht="30" customHeight="1" x14ac:dyDescent="0.2">
      <c r="B3298" s="314"/>
      <c r="C3298" s="317"/>
      <c r="D3298" s="317"/>
      <c r="E3298" s="317"/>
      <c r="F3298" s="317"/>
      <c r="G3298" s="317"/>
      <c r="H3298" s="317"/>
      <c r="I3298" s="317"/>
      <c r="J3298" s="317"/>
      <c r="K3298" s="317"/>
      <c r="L3298" s="317"/>
      <c r="M3298" s="317"/>
      <c r="N3298" s="317"/>
      <c r="O3298" s="317"/>
      <c r="P3298" s="317"/>
      <c r="Q3298" s="317"/>
      <c r="R3298" s="317"/>
      <c r="S3298" s="317"/>
      <c r="T3298" s="314"/>
    </row>
    <row r="3299" spans="2:24" ht="18.75" customHeight="1" x14ac:dyDescent="0.2">
      <c r="B3299" s="318"/>
      <c r="C3299" s="319" t="s">
        <v>124</v>
      </c>
      <c r="D3299" s="382"/>
      <c r="E3299" s="383"/>
      <c r="F3299" s="383"/>
      <c r="G3299" s="383"/>
      <c r="H3299" s="383"/>
      <c r="I3299" s="384"/>
      <c r="J3299" s="317"/>
      <c r="K3299" s="317"/>
      <c r="L3299" s="320"/>
      <c r="M3299" s="317"/>
      <c r="N3299" s="317"/>
      <c r="O3299" s="317"/>
      <c r="P3299" s="321"/>
      <c r="Q3299" s="317"/>
      <c r="R3299" s="321"/>
      <c r="S3299" s="321"/>
      <c r="T3299" s="314"/>
    </row>
    <row r="3300" spans="2:24" ht="18.75" customHeight="1" x14ac:dyDescent="0.2">
      <c r="B3300" s="318"/>
      <c r="C3300" s="322" t="s">
        <v>125</v>
      </c>
      <c r="D3300" s="382"/>
      <c r="E3300" s="383"/>
      <c r="F3300" s="383"/>
      <c r="G3300" s="383"/>
      <c r="H3300" s="383"/>
      <c r="I3300" s="384"/>
      <c r="J3300" s="317"/>
      <c r="K3300" s="320"/>
      <c r="L3300" s="317"/>
      <c r="M3300" s="317"/>
      <c r="N3300" s="317"/>
      <c r="O3300" s="317"/>
      <c r="P3300" s="321"/>
      <c r="Q3300" s="317"/>
      <c r="R3300" s="321"/>
      <c r="S3300" s="321"/>
      <c r="T3300" s="314"/>
    </row>
    <row r="3301" spans="2:24" ht="18.75" customHeight="1" x14ac:dyDescent="0.2">
      <c r="B3301" s="318"/>
      <c r="C3301" s="322" t="s">
        <v>7</v>
      </c>
      <c r="D3301" s="382"/>
      <c r="E3301" s="383"/>
      <c r="F3301" s="383"/>
      <c r="G3301" s="383"/>
      <c r="H3301" s="383"/>
      <c r="I3301" s="384"/>
      <c r="J3301" s="317"/>
      <c r="K3301" s="317"/>
      <c r="L3301" s="320"/>
      <c r="M3301" s="317"/>
      <c r="N3301" s="317"/>
      <c r="O3301" s="317"/>
      <c r="P3301" s="321"/>
      <c r="Q3301" s="317"/>
      <c r="R3301" s="323" t="s">
        <v>126</v>
      </c>
      <c r="S3301" s="324"/>
      <c r="T3301" s="314"/>
    </row>
    <row r="3302" spans="2:24" ht="18.75" customHeight="1" x14ac:dyDescent="0.2">
      <c r="B3302" s="318"/>
      <c r="C3302" s="322" t="s">
        <v>127</v>
      </c>
      <c r="D3302" s="382"/>
      <c r="E3302" s="383"/>
      <c r="F3302" s="383"/>
      <c r="G3302" s="383"/>
      <c r="H3302" s="383"/>
      <c r="I3302" s="384"/>
      <c r="J3302" s="317"/>
      <c r="K3302" s="317"/>
      <c r="L3302" s="320"/>
      <c r="M3302" s="317"/>
      <c r="N3302" s="317"/>
      <c r="O3302" s="317"/>
      <c r="P3302" s="321"/>
      <c r="Q3302" s="317"/>
      <c r="R3302" s="325" t="s">
        <v>130</v>
      </c>
      <c r="S3302" s="63"/>
      <c r="T3302" s="314"/>
    </row>
    <row r="3303" spans="2:24" ht="18.75" customHeight="1" x14ac:dyDescent="0.2">
      <c r="B3303" s="318"/>
      <c r="C3303" s="322" t="s">
        <v>131</v>
      </c>
      <c r="D3303" s="382"/>
      <c r="E3303" s="383"/>
      <c r="F3303" s="383"/>
      <c r="G3303" s="383"/>
      <c r="H3303" s="383"/>
      <c r="I3303" s="384"/>
      <c r="J3303" s="317"/>
      <c r="K3303" s="317"/>
      <c r="L3303" s="320"/>
      <c r="M3303" s="317"/>
      <c r="N3303" s="317"/>
      <c r="O3303" s="317"/>
      <c r="P3303" s="321"/>
      <c r="Q3303" s="317"/>
      <c r="R3303" s="325" t="s">
        <v>132</v>
      </c>
      <c r="S3303" s="63"/>
      <c r="T3303" s="314"/>
    </row>
    <row r="3304" spans="2:24" ht="18.75" customHeight="1" x14ac:dyDescent="0.2">
      <c r="B3304" s="318"/>
      <c r="C3304" s="322" t="s">
        <v>122</v>
      </c>
      <c r="D3304" s="385"/>
      <c r="E3304" s="386"/>
      <c r="F3304" s="386"/>
      <c r="G3304" s="386"/>
      <c r="H3304" s="386"/>
      <c r="I3304" s="387"/>
      <c r="J3304" s="317"/>
      <c r="K3304" s="320"/>
      <c r="L3304" s="317"/>
      <c r="M3304" s="317"/>
      <c r="N3304" s="317"/>
      <c r="O3304" s="317"/>
      <c r="P3304" s="321"/>
      <c r="Q3304" s="317"/>
      <c r="R3304" s="326" t="s">
        <v>133</v>
      </c>
      <c r="S3304" s="63"/>
      <c r="T3304" s="314"/>
    </row>
    <row r="3305" spans="2:24" ht="18.75" customHeight="1" x14ac:dyDescent="0.2">
      <c r="B3305" s="327"/>
      <c r="C3305" s="322" t="s">
        <v>134</v>
      </c>
      <c r="D3305" s="379"/>
      <c r="E3305" s="380"/>
      <c r="F3305" s="380"/>
      <c r="G3305" s="380"/>
      <c r="H3305" s="380"/>
      <c r="I3305" s="381"/>
      <c r="J3305" s="317"/>
      <c r="K3305" s="320"/>
      <c r="L3305" s="317"/>
      <c r="M3305" s="317"/>
      <c r="N3305" s="317"/>
      <c r="O3305" s="317"/>
      <c r="P3305" s="321"/>
      <c r="Q3305" s="317"/>
      <c r="R3305" s="321"/>
      <c r="S3305" s="321"/>
      <c r="T3305" s="314"/>
    </row>
    <row r="3306" spans="2:24" ht="12" customHeight="1" x14ac:dyDescent="0.2">
      <c r="B3306" s="318"/>
      <c r="C3306" s="317"/>
      <c r="D3306" s="317"/>
      <c r="E3306" s="317"/>
      <c r="F3306" s="317"/>
      <c r="G3306" s="317"/>
      <c r="H3306" s="317"/>
      <c r="I3306" s="317"/>
      <c r="J3306" s="317"/>
      <c r="K3306" s="317"/>
      <c r="L3306" s="317"/>
      <c r="M3306" s="317"/>
      <c r="N3306" s="317"/>
      <c r="O3306" s="317"/>
      <c r="P3306" s="317"/>
      <c r="Q3306" s="317"/>
      <c r="R3306" s="317"/>
      <c r="S3306" s="317"/>
      <c r="T3306" s="314"/>
    </row>
    <row r="3307" spans="2:24" s="334" customFormat="1" ht="18.75" customHeight="1" x14ac:dyDescent="0.2">
      <c r="B3307" s="328"/>
      <c r="C3307" s="322" t="s">
        <v>128</v>
      </c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70"/>
      <c r="P3307" s="329" t="s">
        <v>129</v>
      </c>
      <c r="Q3307" s="330"/>
      <c r="R3307" s="331" t="s">
        <v>135</v>
      </c>
      <c r="S3307" s="332"/>
      <c r="T3307" s="333"/>
      <c r="V3307" s="315"/>
      <c r="W3307" s="315"/>
      <c r="X3307" s="315"/>
    </row>
    <row r="3308" spans="2:24" ht="6" customHeight="1" x14ac:dyDescent="0.2">
      <c r="B3308" s="318"/>
      <c r="C3308" s="317"/>
      <c r="D3308" s="317"/>
      <c r="E3308" s="317"/>
      <c r="F3308" s="317"/>
      <c r="G3308" s="317"/>
      <c r="H3308" s="317"/>
      <c r="I3308" s="317"/>
      <c r="J3308" s="317"/>
      <c r="K3308" s="317"/>
      <c r="L3308" s="317"/>
      <c r="M3308" s="317"/>
      <c r="N3308" s="317"/>
      <c r="O3308" s="317"/>
      <c r="P3308" s="317"/>
      <c r="Q3308" s="317"/>
      <c r="R3308" s="317"/>
      <c r="S3308" s="317"/>
      <c r="T3308" s="314"/>
    </row>
    <row r="3309" spans="2:24" ht="18.75" customHeight="1" x14ac:dyDescent="0.2">
      <c r="B3309" s="318"/>
      <c r="C3309" s="335" t="s">
        <v>136</v>
      </c>
      <c r="D3309" s="65"/>
      <c r="E3309" s="65"/>
      <c r="F3309" s="65"/>
      <c r="G3309" s="65"/>
      <c r="H3309" s="65"/>
      <c r="I3309" s="65"/>
      <c r="J3309" s="65"/>
      <c r="K3309" s="65"/>
      <c r="L3309" s="65"/>
      <c r="M3309" s="65"/>
      <c r="N3309" s="65"/>
      <c r="O3309" s="71"/>
      <c r="P3309" s="336">
        <f>SUM(D3309:O3309)</f>
        <v>0</v>
      </c>
      <c r="Q3309" s="317"/>
      <c r="R3309" s="388"/>
      <c r="S3309" s="389"/>
      <c r="T3309" s="314"/>
    </row>
    <row r="3310" spans="2:24" ht="18.75" customHeight="1" x14ac:dyDescent="0.2">
      <c r="B3310" s="318"/>
      <c r="C3310" s="335" t="s">
        <v>137</v>
      </c>
      <c r="D3310" s="110"/>
      <c r="E3310" s="110"/>
      <c r="F3310" s="110"/>
      <c r="G3310" s="110"/>
      <c r="H3310" s="110"/>
      <c r="I3310" s="110"/>
      <c r="J3310" s="110"/>
      <c r="K3310" s="110"/>
      <c r="L3310" s="110"/>
      <c r="M3310" s="110"/>
      <c r="N3310" s="110"/>
      <c r="O3310" s="111"/>
      <c r="P3310" s="336">
        <f>SUM(D3310:O3310)</f>
        <v>0</v>
      </c>
      <c r="Q3310" s="317"/>
      <c r="R3310" s="388"/>
      <c r="S3310" s="389"/>
      <c r="T3310" s="314"/>
    </row>
    <row r="3311" spans="2:24" ht="18.75" customHeight="1" x14ac:dyDescent="0.2">
      <c r="B3311" s="318"/>
      <c r="C3311" s="131" t="s">
        <v>138</v>
      </c>
      <c r="D3311" s="65"/>
      <c r="E3311" s="65"/>
      <c r="F3311" s="65"/>
      <c r="G3311" s="65"/>
      <c r="H3311" s="65"/>
      <c r="I3311" s="65"/>
      <c r="J3311" s="65"/>
      <c r="K3311" s="65"/>
      <c r="L3311" s="65"/>
      <c r="M3311" s="65"/>
      <c r="N3311" s="65"/>
      <c r="O3311" s="71"/>
      <c r="P3311" s="336">
        <f>SUM(D3311:O3311)</f>
        <v>0</v>
      </c>
      <c r="Q3311" s="317"/>
      <c r="R3311" s="388"/>
      <c r="S3311" s="389"/>
      <c r="T3311" s="314"/>
    </row>
    <row r="3312" spans="2:24" ht="18.75" customHeight="1" x14ac:dyDescent="0.2">
      <c r="B3312" s="318"/>
      <c r="C3312" s="92" t="s">
        <v>139</v>
      </c>
      <c r="D3312" s="65"/>
      <c r="E3312" s="65"/>
      <c r="F3312" s="65"/>
      <c r="G3312" s="65"/>
      <c r="H3312" s="65"/>
      <c r="I3312" s="65"/>
      <c r="J3312" s="65"/>
      <c r="K3312" s="65"/>
      <c r="L3312" s="65"/>
      <c r="M3312" s="65"/>
      <c r="N3312" s="65"/>
      <c r="O3312" s="71"/>
      <c r="P3312" s="336">
        <f>SUM(D3312:O3312)</f>
        <v>0</v>
      </c>
      <c r="Q3312" s="317"/>
      <c r="R3312" s="388"/>
      <c r="S3312" s="389"/>
      <c r="T3312" s="314"/>
    </row>
    <row r="3313" spans="2:20" ht="18.75" customHeight="1" x14ac:dyDescent="0.2">
      <c r="B3313" s="318"/>
      <c r="C3313" s="92" t="s">
        <v>140</v>
      </c>
      <c r="D3313" s="65"/>
      <c r="E3313" s="65"/>
      <c r="F3313" s="65"/>
      <c r="G3313" s="65"/>
      <c r="H3313" s="65"/>
      <c r="I3313" s="65"/>
      <c r="J3313" s="65"/>
      <c r="K3313" s="65"/>
      <c r="L3313" s="65"/>
      <c r="M3313" s="65"/>
      <c r="N3313" s="65"/>
      <c r="O3313" s="71"/>
      <c r="P3313" s="336">
        <f>SUM(D3313:O3313)</f>
        <v>0</v>
      </c>
      <c r="Q3313" s="317"/>
      <c r="R3313" s="388"/>
      <c r="S3313" s="389"/>
      <c r="T3313" s="314"/>
    </row>
    <row r="3314" spans="2:20" ht="18.75" customHeight="1" x14ac:dyDescent="0.2">
      <c r="B3314" s="318"/>
      <c r="C3314" s="92" t="s">
        <v>141</v>
      </c>
      <c r="D3314" s="65"/>
      <c r="E3314" s="65"/>
      <c r="F3314" s="65"/>
      <c r="G3314" s="65"/>
      <c r="H3314" s="65"/>
      <c r="I3314" s="65"/>
      <c r="J3314" s="65"/>
      <c r="K3314" s="65"/>
      <c r="L3314" s="65"/>
      <c r="M3314" s="65"/>
      <c r="N3314" s="65"/>
      <c r="O3314" s="71"/>
      <c r="P3314" s="336">
        <f>SUM(D3314:O3314)</f>
        <v>0</v>
      </c>
      <c r="Q3314" s="317"/>
      <c r="R3314" s="388"/>
      <c r="S3314" s="389"/>
      <c r="T3314" s="314"/>
    </row>
    <row r="3315" spans="2:20" ht="18.75" customHeight="1" x14ac:dyDescent="0.2">
      <c r="B3315" s="318"/>
      <c r="C3315" s="92" t="s">
        <v>142</v>
      </c>
      <c r="D3315" s="65"/>
      <c r="E3315" s="65"/>
      <c r="F3315" s="65"/>
      <c r="G3315" s="65"/>
      <c r="H3315" s="65"/>
      <c r="I3315" s="65"/>
      <c r="J3315" s="65"/>
      <c r="K3315" s="65"/>
      <c r="L3315" s="65"/>
      <c r="M3315" s="65"/>
      <c r="N3315" s="65"/>
      <c r="O3315" s="71"/>
      <c r="P3315" s="336">
        <f>SUM(D3315:O3315)</f>
        <v>0</v>
      </c>
      <c r="Q3315" s="317"/>
      <c r="R3315" s="388"/>
      <c r="S3315" s="389"/>
      <c r="T3315" s="314"/>
    </row>
    <row r="3316" spans="2:20" ht="18.75" customHeight="1" x14ac:dyDescent="0.2">
      <c r="B3316" s="318"/>
      <c r="C3316" s="92" t="s">
        <v>143</v>
      </c>
      <c r="D3316" s="65"/>
      <c r="E3316" s="65"/>
      <c r="F3316" s="65"/>
      <c r="G3316" s="65"/>
      <c r="H3316" s="65"/>
      <c r="I3316" s="65"/>
      <c r="J3316" s="65"/>
      <c r="K3316" s="65"/>
      <c r="L3316" s="65"/>
      <c r="M3316" s="65"/>
      <c r="N3316" s="65"/>
      <c r="O3316" s="71"/>
      <c r="P3316" s="336">
        <f>SUM(D3316:O3316)</f>
        <v>0</v>
      </c>
      <c r="Q3316" s="317"/>
      <c r="R3316" s="388"/>
      <c r="S3316" s="389"/>
      <c r="T3316" s="314"/>
    </row>
    <row r="3317" spans="2:20" ht="18.75" customHeight="1" x14ac:dyDescent="0.2">
      <c r="B3317" s="318"/>
      <c r="C3317" s="92" t="s">
        <v>144</v>
      </c>
      <c r="D3317" s="65"/>
      <c r="E3317" s="65"/>
      <c r="F3317" s="65"/>
      <c r="G3317" s="65"/>
      <c r="H3317" s="65"/>
      <c r="I3317" s="65"/>
      <c r="J3317" s="65"/>
      <c r="K3317" s="65"/>
      <c r="L3317" s="65"/>
      <c r="M3317" s="65"/>
      <c r="N3317" s="65"/>
      <c r="O3317" s="71"/>
      <c r="P3317" s="336">
        <f>SUM(D3317:O3317)</f>
        <v>0</v>
      </c>
      <c r="Q3317" s="317"/>
      <c r="R3317" s="388"/>
      <c r="S3317" s="389"/>
      <c r="T3317" s="314"/>
    </row>
    <row r="3318" spans="2:20" ht="18.75" customHeight="1" x14ac:dyDescent="0.2">
      <c r="B3318" s="318"/>
      <c r="C3318" s="92" t="s">
        <v>145</v>
      </c>
      <c r="D3318" s="65"/>
      <c r="E3318" s="65"/>
      <c r="F3318" s="65"/>
      <c r="G3318" s="65"/>
      <c r="H3318" s="65"/>
      <c r="I3318" s="65"/>
      <c r="J3318" s="65"/>
      <c r="K3318" s="65"/>
      <c r="L3318" s="65"/>
      <c r="M3318" s="65"/>
      <c r="N3318" s="65"/>
      <c r="O3318" s="71"/>
      <c r="P3318" s="336">
        <f>SUM(D3318:O3318)</f>
        <v>0</v>
      </c>
      <c r="Q3318" s="317"/>
      <c r="R3318" s="388"/>
      <c r="S3318" s="389"/>
      <c r="T3318" s="314"/>
    </row>
    <row r="3319" spans="2:20" ht="18.75" customHeight="1" x14ac:dyDescent="0.2">
      <c r="B3319" s="318"/>
      <c r="C3319" s="322" t="s">
        <v>146</v>
      </c>
      <c r="D3319" s="337">
        <f t="shared" ref="D3319:O3319" si="264">SUBTOTAL(9,D3309:D3318)</f>
        <v>0</v>
      </c>
      <c r="E3319" s="337">
        <f t="shared" si="264"/>
        <v>0</v>
      </c>
      <c r="F3319" s="337">
        <f t="shared" si="264"/>
        <v>0</v>
      </c>
      <c r="G3319" s="337">
        <f t="shared" si="264"/>
        <v>0</v>
      </c>
      <c r="H3319" s="337">
        <f t="shared" si="264"/>
        <v>0</v>
      </c>
      <c r="I3319" s="337">
        <f t="shared" si="264"/>
        <v>0</v>
      </c>
      <c r="J3319" s="337">
        <f t="shared" si="264"/>
        <v>0</v>
      </c>
      <c r="K3319" s="337">
        <f t="shared" si="264"/>
        <v>0</v>
      </c>
      <c r="L3319" s="337">
        <f t="shared" si="264"/>
        <v>0</v>
      </c>
      <c r="M3319" s="337">
        <f t="shared" si="264"/>
        <v>0</v>
      </c>
      <c r="N3319" s="337">
        <f t="shared" si="264"/>
        <v>0</v>
      </c>
      <c r="O3319" s="338">
        <f t="shared" si="264"/>
        <v>0</v>
      </c>
      <c r="P3319" s="336">
        <f>SUM(D3319:O3319)</f>
        <v>0</v>
      </c>
      <c r="Q3319" s="317"/>
      <c r="R3319" s="388"/>
      <c r="S3319" s="389"/>
      <c r="T3319" s="314"/>
    </row>
    <row r="3320" spans="2:20" ht="18.75" customHeight="1" x14ac:dyDescent="0.2">
      <c r="B3320" s="318"/>
      <c r="C3320" s="339" t="s">
        <v>147</v>
      </c>
      <c r="D3320" s="66"/>
      <c r="E3320" s="66"/>
      <c r="F3320" s="66"/>
      <c r="G3320" s="66"/>
      <c r="H3320" s="66"/>
      <c r="I3320" s="66"/>
      <c r="J3320" s="66"/>
      <c r="K3320" s="66"/>
      <c r="L3320" s="66"/>
      <c r="M3320" s="66"/>
      <c r="N3320" s="66"/>
      <c r="O3320" s="72"/>
      <c r="P3320" s="336">
        <f>SUM(D3320:O3320)</f>
        <v>0</v>
      </c>
      <c r="Q3320" s="317"/>
      <c r="R3320" s="388"/>
      <c r="S3320" s="389"/>
      <c r="T3320" s="314"/>
    </row>
    <row r="3321" spans="2:20" ht="18.75" customHeight="1" x14ac:dyDescent="0.2">
      <c r="B3321" s="318"/>
      <c r="C3321" s="339" t="s">
        <v>148</v>
      </c>
      <c r="D3321" s="66"/>
      <c r="E3321" s="66"/>
      <c r="F3321" s="66"/>
      <c r="G3321" s="66"/>
      <c r="H3321" s="66"/>
      <c r="I3321" s="66"/>
      <c r="J3321" s="66"/>
      <c r="K3321" s="66"/>
      <c r="L3321" s="66"/>
      <c r="M3321" s="66"/>
      <c r="N3321" s="66"/>
      <c r="O3321" s="72"/>
      <c r="P3321" s="336">
        <f>SUM(D3321:O3321)</f>
        <v>0</v>
      </c>
      <c r="Q3321" s="317"/>
      <c r="R3321" s="388"/>
      <c r="S3321" s="389"/>
      <c r="T3321" s="314"/>
    </row>
    <row r="3322" spans="2:20" ht="18.75" customHeight="1" x14ac:dyDescent="0.2">
      <c r="B3322" s="318"/>
      <c r="C3322" s="322" t="s">
        <v>149</v>
      </c>
      <c r="D3322" s="337">
        <f t="shared" ref="D3322:O3322" si="265">SUBTOTAL(9,D3320:D3321)</f>
        <v>0</v>
      </c>
      <c r="E3322" s="337">
        <f t="shared" si="265"/>
        <v>0</v>
      </c>
      <c r="F3322" s="337">
        <f t="shared" si="265"/>
        <v>0</v>
      </c>
      <c r="G3322" s="337">
        <f t="shared" si="265"/>
        <v>0</v>
      </c>
      <c r="H3322" s="337">
        <f t="shared" si="265"/>
        <v>0</v>
      </c>
      <c r="I3322" s="337">
        <f t="shared" si="265"/>
        <v>0</v>
      </c>
      <c r="J3322" s="337">
        <f t="shared" si="265"/>
        <v>0</v>
      </c>
      <c r="K3322" s="337">
        <f t="shared" si="265"/>
        <v>0</v>
      </c>
      <c r="L3322" s="337">
        <f t="shared" si="265"/>
        <v>0</v>
      </c>
      <c r="M3322" s="337">
        <f t="shared" si="265"/>
        <v>0</v>
      </c>
      <c r="N3322" s="337">
        <f t="shared" si="265"/>
        <v>0</v>
      </c>
      <c r="O3322" s="338">
        <f t="shared" si="265"/>
        <v>0</v>
      </c>
      <c r="P3322" s="336">
        <f>SUM(D3322:O3322)</f>
        <v>0</v>
      </c>
      <c r="Q3322" s="317"/>
      <c r="R3322" s="388"/>
      <c r="S3322" s="389"/>
      <c r="T3322" s="314"/>
    </row>
    <row r="3323" spans="2:20" ht="18.75" customHeight="1" x14ac:dyDescent="0.2">
      <c r="B3323" s="318"/>
      <c r="C3323" s="339" t="s">
        <v>150</v>
      </c>
      <c r="D3323" s="66"/>
      <c r="E3323" s="66"/>
      <c r="F3323" s="66"/>
      <c r="G3323" s="66"/>
      <c r="H3323" s="66"/>
      <c r="I3323" s="66"/>
      <c r="J3323" s="66"/>
      <c r="K3323" s="66"/>
      <c r="L3323" s="66"/>
      <c r="M3323" s="66"/>
      <c r="N3323" s="66"/>
      <c r="O3323" s="72"/>
      <c r="P3323" s="336">
        <f>SUM(D3323:O3323)</f>
        <v>0</v>
      </c>
      <c r="Q3323" s="317"/>
      <c r="R3323" s="388"/>
      <c r="S3323" s="389"/>
      <c r="T3323" s="314"/>
    </row>
    <row r="3324" spans="2:20" ht="18.75" customHeight="1" x14ac:dyDescent="0.2">
      <c r="B3324" s="318"/>
      <c r="C3324" s="339" t="s">
        <v>151</v>
      </c>
      <c r="D3324" s="66"/>
      <c r="E3324" s="66"/>
      <c r="F3324" s="66"/>
      <c r="G3324" s="66"/>
      <c r="H3324" s="66"/>
      <c r="I3324" s="66"/>
      <c r="J3324" s="66"/>
      <c r="K3324" s="66"/>
      <c r="L3324" s="66"/>
      <c r="M3324" s="66"/>
      <c r="N3324" s="66"/>
      <c r="O3324" s="72"/>
      <c r="P3324" s="336">
        <f>SUM(D3324:O3324)</f>
        <v>0</v>
      </c>
      <c r="Q3324" s="317"/>
      <c r="R3324" s="388"/>
      <c r="S3324" s="389"/>
      <c r="T3324" s="314"/>
    </row>
    <row r="3325" spans="2:20" ht="18.75" customHeight="1" x14ac:dyDescent="0.2">
      <c r="B3325" s="318"/>
      <c r="C3325" s="339" t="s">
        <v>152</v>
      </c>
      <c r="D3325" s="66"/>
      <c r="E3325" s="66"/>
      <c r="F3325" s="66"/>
      <c r="G3325" s="66"/>
      <c r="H3325" s="66"/>
      <c r="I3325" s="66"/>
      <c r="J3325" s="66"/>
      <c r="K3325" s="66"/>
      <c r="L3325" s="66"/>
      <c r="M3325" s="66"/>
      <c r="N3325" s="66"/>
      <c r="O3325" s="72"/>
      <c r="P3325" s="336">
        <f>SUM(D3325:O3325)</f>
        <v>0</v>
      </c>
      <c r="Q3325" s="317"/>
      <c r="R3325" s="388"/>
      <c r="S3325" s="389"/>
      <c r="T3325" s="314"/>
    </row>
    <row r="3326" spans="2:20" ht="18.75" customHeight="1" x14ac:dyDescent="0.2">
      <c r="B3326" s="318"/>
      <c r="C3326" s="339" t="s">
        <v>153</v>
      </c>
      <c r="D3326" s="66"/>
      <c r="E3326" s="66"/>
      <c r="F3326" s="66"/>
      <c r="G3326" s="66"/>
      <c r="H3326" s="66"/>
      <c r="I3326" s="66"/>
      <c r="J3326" s="66"/>
      <c r="K3326" s="66"/>
      <c r="L3326" s="66"/>
      <c r="M3326" s="66"/>
      <c r="N3326" s="66"/>
      <c r="O3326" s="72"/>
      <c r="P3326" s="336">
        <f>SUM(D3326:O3326)</f>
        <v>0</v>
      </c>
      <c r="Q3326" s="317"/>
      <c r="R3326" s="388"/>
      <c r="S3326" s="389"/>
      <c r="T3326" s="314"/>
    </row>
    <row r="3327" spans="2:20" ht="18.75" customHeight="1" x14ac:dyDescent="0.2">
      <c r="B3327" s="318"/>
      <c r="C3327" s="335" t="s">
        <v>154</v>
      </c>
      <c r="D3327" s="65"/>
      <c r="E3327" s="65"/>
      <c r="F3327" s="65"/>
      <c r="G3327" s="65"/>
      <c r="H3327" s="65"/>
      <c r="I3327" s="65"/>
      <c r="J3327" s="65"/>
      <c r="K3327" s="65"/>
      <c r="L3327" s="65"/>
      <c r="M3327" s="65"/>
      <c r="N3327" s="65"/>
      <c r="O3327" s="71"/>
      <c r="P3327" s="336">
        <f>SUM(D3327:O3327)</f>
        <v>0</v>
      </c>
      <c r="Q3327" s="317"/>
      <c r="R3327" s="388"/>
      <c r="S3327" s="389"/>
      <c r="T3327" s="314"/>
    </row>
    <row r="3328" spans="2:20" ht="18.75" customHeight="1" x14ac:dyDescent="0.2">
      <c r="B3328" s="318"/>
      <c r="C3328" s="97" t="s">
        <v>155</v>
      </c>
      <c r="D3328" s="65"/>
      <c r="E3328" s="65"/>
      <c r="F3328" s="65"/>
      <c r="G3328" s="65"/>
      <c r="H3328" s="65"/>
      <c r="I3328" s="65"/>
      <c r="J3328" s="65"/>
      <c r="K3328" s="65"/>
      <c r="L3328" s="65"/>
      <c r="M3328" s="65"/>
      <c r="N3328" s="65"/>
      <c r="O3328" s="71"/>
      <c r="P3328" s="336">
        <f>SUM(D3328:O3328)</f>
        <v>0</v>
      </c>
      <c r="Q3328" s="317"/>
      <c r="R3328" s="388"/>
      <c r="S3328" s="389"/>
      <c r="T3328" s="314"/>
    </row>
    <row r="3329" spans="2:24" ht="18.75" customHeight="1" x14ac:dyDescent="0.2">
      <c r="B3329" s="318"/>
      <c r="C3329" s="98" t="s">
        <v>156</v>
      </c>
      <c r="D3329" s="68"/>
      <c r="E3329" s="68"/>
      <c r="F3329" s="68"/>
      <c r="G3329" s="68"/>
      <c r="H3329" s="68"/>
      <c r="I3329" s="68"/>
      <c r="J3329" s="68"/>
      <c r="K3329" s="68"/>
      <c r="L3329" s="68"/>
      <c r="M3329" s="68"/>
      <c r="N3329" s="68"/>
      <c r="O3329" s="73"/>
      <c r="P3329" s="340">
        <f>SUM(D3329:O3329)</f>
        <v>0</v>
      </c>
      <c r="Q3329" s="317"/>
      <c r="R3329" s="388"/>
      <c r="S3329" s="389"/>
      <c r="T3329" s="314"/>
    </row>
    <row r="3330" spans="2:24" ht="18.75" customHeight="1" x14ac:dyDescent="0.2">
      <c r="B3330" s="318"/>
      <c r="C3330" s="341" t="s">
        <v>157</v>
      </c>
      <c r="D3330" s="342">
        <f t="shared" ref="D3330:O3330" si="266">SUBTOTAL(9,D3309:D3329)</f>
        <v>0</v>
      </c>
      <c r="E3330" s="342">
        <f t="shared" si="266"/>
        <v>0</v>
      </c>
      <c r="F3330" s="342">
        <f t="shared" si="266"/>
        <v>0</v>
      </c>
      <c r="G3330" s="342">
        <f t="shared" si="266"/>
        <v>0</v>
      </c>
      <c r="H3330" s="342">
        <f t="shared" si="266"/>
        <v>0</v>
      </c>
      <c r="I3330" s="342">
        <f t="shared" si="266"/>
        <v>0</v>
      </c>
      <c r="J3330" s="342">
        <f t="shared" si="266"/>
        <v>0</v>
      </c>
      <c r="K3330" s="342">
        <f t="shared" si="266"/>
        <v>0</v>
      </c>
      <c r="L3330" s="342">
        <f t="shared" si="266"/>
        <v>0</v>
      </c>
      <c r="M3330" s="342">
        <f t="shared" si="266"/>
        <v>0</v>
      </c>
      <c r="N3330" s="342">
        <f t="shared" si="266"/>
        <v>0</v>
      </c>
      <c r="O3330" s="343">
        <f t="shared" si="266"/>
        <v>0</v>
      </c>
      <c r="P3330" s="344">
        <f>SUM(D3330:O3330)</f>
        <v>0</v>
      </c>
      <c r="Q3330" s="317"/>
      <c r="R3330" s="150"/>
      <c r="S3330" s="151"/>
      <c r="T3330" s="314"/>
    </row>
    <row r="3331" spans="2:24" ht="6" customHeight="1" x14ac:dyDescent="0.2">
      <c r="B3331" s="318"/>
      <c r="C3331" s="317"/>
      <c r="D3331" s="317"/>
      <c r="E3331" s="317"/>
      <c r="F3331" s="317"/>
      <c r="G3331" s="317"/>
      <c r="H3331" s="317"/>
      <c r="I3331" s="317"/>
      <c r="J3331" s="317"/>
      <c r="K3331" s="317"/>
      <c r="L3331" s="317"/>
      <c r="M3331" s="317"/>
      <c r="N3331" s="317"/>
      <c r="O3331" s="317"/>
      <c r="P3331" s="317"/>
      <c r="Q3331" s="317"/>
      <c r="R3331" s="345"/>
      <c r="S3331" s="345"/>
      <c r="T3331" s="314"/>
    </row>
    <row r="3332" spans="2:24" ht="18.75" customHeight="1" x14ac:dyDescent="0.2">
      <c r="B3332" s="346"/>
      <c r="C3332" s="335" t="s">
        <v>158</v>
      </c>
      <c r="D3332" s="67"/>
      <c r="E3332" s="67"/>
      <c r="F3332" s="67"/>
      <c r="G3332" s="67"/>
      <c r="H3332" s="67"/>
      <c r="I3332" s="67"/>
      <c r="J3332" s="67"/>
      <c r="K3332" s="67"/>
      <c r="L3332" s="67"/>
      <c r="M3332" s="67"/>
      <c r="N3332" s="67"/>
      <c r="O3332" s="74"/>
      <c r="P3332" s="347">
        <f>SUM(D3332:O3332)</f>
        <v>0</v>
      </c>
      <c r="Q3332" s="317"/>
      <c r="R3332" s="388"/>
      <c r="S3332" s="389"/>
      <c r="T3332" s="314"/>
    </row>
    <row r="3333" spans="2:24" ht="18.75" customHeight="1" x14ac:dyDescent="0.2">
      <c r="B3333" s="346"/>
      <c r="C3333" s="335" t="s">
        <v>159</v>
      </c>
      <c r="D3333" s="67"/>
      <c r="E3333" s="67"/>
      <c r="F3333" s="67"/>
      <c r="G3333" s="67"/>
      <c r="H3333" s="67"/>
      <c r="I3333" s="67"/>
      <c r="J3333" s="67"/>
      <c r="K3333" s="67"/>
      <c r="L3333" s="67"/>
      <c r="M3333" s="67"/>
      <c r="N3333" s="69"/>
      <c r="O3333" s="75"/>
      <c r="P3333" s="348">
        <f>SUM(D3333:O3333)</f>
        <v>0</v>
      </c>
      <c r="Q3333" s="317"/>
      <c r="R3333" s="388"/>
      <c r="S3333" s="389"/>
      <c r="T3333" s="314"/>
    </row>
    <row r="3334" spans="2:24" s="334" customFormat="1" ht="18.75" customHeight="1" x14ac:dyDescent="0.2">
      <c r="B3334" s="328"/>
      <c r="C3334" s="317"/>
      <c r="D3334" s="317"/>
      <c r="E3334" s="317"/>
      <c r="F3334" s="317"/>
      <c r="G3334" s="317"/>
      <c r="H3334" s="317"/>
      <c r="I3334" s="317"/>
      <c r="J3334" s="317"/>
      <c r="K3334" s="317"/>
      <c r="L3334" s="317"/>
      <c r="M3334" s="317"/>
      <c r="N3334" s="349" t="s">
        <v>160</v>
      </c>
      <c r="O3334" s="349"/>
      <c r="P3334" s="350">
        <f>ROUND(IF(P3332*P3333=0,0,P3330/P3332*P3333),2)</f>
        <v>0</v>
      </c>
      <c r="Q3334" s="330"/>
      <c r="R3334" s="388"/>
      <c r="S3334" s="389"/>
      <c r="T3334" s="333"/>
    </row>
    <row r="3335" spans="2:24" ht="30" customHeight="1" x14ac:dyDescent="0.2">
      <c r="B3335" s="314"/>
      <c r="C3335" s="317"/>
      <c r="D3335" s="317"/>
      <c r="E3335" s="317"/>
      <c r="F3335" s="317"/>
      <c r="G3335" s="317"/>
      <c r="H3335" s="317"/>
      <c r="I3335" s="317"/>
      <c r="J3335" s="317"/>
      <c r="K3335" s="317"/>
      <c r="L3335" s="317"/>
      <c r="M3335" s="317"/>
      <c r="N3335" s="317"/>
      <c r="O3335" s="317"/>
      <c r="P3335" s="317"/>
      <c r="Q3335" s="317"/>
      <c r="R3335" s="317"/>
      <c r="S3335" s="317"/>
      <c r="T3335" s="314"/>
    </row>
    <row r="3336" spans="2:24" ht="18.75" customHeight="1" x14ac:dyDescent="0.2">
      <c r="B3336" s="318"/>
      <c r="C3336" s="319" t="s">
        <v>124</v>
      </c>
      <c r="D3336" s="382"/>
      <c r="E3336" s="383"/>
      <c r="F3336" s="383"/>
      <c r="G3336" s="383"/>
      <c r="H3336" s="383"/>
      <c r="I3336" s="384"/>
      <c r="J3336" s="317"/>
      <c r="K3336" s="317"/>
      <c r="L3336" s="320"/>
      <c r="M3336" s="317"/>
      <c r="N3336" s="317"/>
      <c r="O3336" s="317"/>
      <c r="P3336" s="321"/>
      <c r="Q3336" s="317"/>
      <c r="R3336" s="321"/>
      <c r="S3336" s="321"/>
      <c r="T3336" s="314"/>
    </row>
    <row r="3337" spans="2:24" ht="18.75" customHeight="1" x14ac:dyDescent="0.2">
      <c r="B3337" s="318"/>
      <c r="C3337" s="322" t="s">
        <v>125</v>
      </c>
      <c r="D3337" s="382"/>
      <c r="E3337" s="383"/>
      <c r="F3337" s="383"/>
      <c r="G3337" s="383"/>
      <c r="H3337" s="383"/>
      <c r="I3337" s="384"/>
      <c r="J3337" s="317"/>
      <c r="K3337" s="320"/>
      <c r="L3337" s="317"/>
      <c r="M3337" s="317"/>
      <c r="N3337" s="317"/>
      <c r="O3337" s="317"/>
      <c r="P3337" s="321"/>
      <c r="Q3337" s="317"/>
      <c r="R3337" s="321"/>
      <c r="S3337" s="321"/>
      <c r="T3337" s="314"/>
    </row>
    <row r="3338" spans="2:24" ht="18.75" customHeight="1" x14ac:dyDescent="0.2">
      <c r="B3338" s="318"/>
      <c r="C3338" s="322" t="s">
        <v>7</v>
      </c>
      <c r="D3338" s="382"/>
      <c r="E3338" s="383"/>
      <c r="F3338" s="383"/>
      <c r="G3338" s="383"/>
      <c r="H3338" s="383"/>
      <c r="I3338" s="384"/>
      <c r="J3338" s="317"/>
      <c r="K3338" s="317"/>
      <c r="L3338" s="320"/>
      <c r="M3338" s="317"/>
      <c r="N3338" s="317"/>
      <c r="O3338" s="317"/>
      <c r="P3338" s="321"/>
      <c r="Q3338" s="317"/>
      <c r="R3338" s="323" t="s">
        <v>126</v>
      </c>
      <c r="S3338" s="324"/>
      <c r="T3338" s="314"/>
    </row>
    <row r="3339" spans="2:24" ht="18.75" customHeight="1" x14ac:dyDescent="0.2">
      <c r="B3339" s="318"/>
      <c r="C3339" s="322" t="s">
        <v>127</v>
      </c>
      <c r="D3339" s="382"/>
      <c r="E3339" s="383"/>
      <c r="F3339" s="383"/>
      <c r="G3339" s="383"/>
      <c r="H3339" s="383"/>
      <c r="I3339" s="384"/>
      <c r="J3339" s="317"/>
      <c r="K3339" s="317"/>
      <c r="L3339" s="320"/>
      <c r="M3339" s="317"/>
      <c r="N3339" s="317"/>
      <c r="O3339" s="317"/>
      <c r="P3339" s="321"/>
      <c r="Q3339" s="317"/>
      <c r="R3339" s="325" t="s">
        <v>130</v>
      </c>
      <c r="S3339" s="63"/>
      <c r="T3339" s="314"/>
    </row>
    <row r="3340" spans="2:24" ht="18.75" customHeight="1" x14ac:dyDescent="0.2">
      <c r="B3340" s="318"/>
      <c r="C3340" s="322" t="s">
        <v>131</v>
      </c>
      <c r="D3340" s="382"/>
      <c r="E3340" s="383"/>
      <c r="F3340" s="383"/>
      <c r="G3340" s="383"/>
      <c r="H3340" s="383"/>
      <c r="I3340" s="384"/>
      <c r="J3340" s="317"/>
      <c r="K3340" s="317"/>
      <c r="L3340" s="320"/>
      <c r="M3340" s="317"/>
      <c r="N3340" s="317"/>
      <c r="O3340" s="317"/>
      <c r="P3340" s="321"/>
      <c r="Q3340" s="317"/>
      <c r="R3340" s="325" t="s">
        <v>132</v>
      </c>
      <c r="S3340" s="63"/>
      <c r="T3340" s="314"/>
    </row>
    <row r="3341" spans="2:24" ht="18.75" customHeight="1" x14ac:dyDescent="0.2">
      <c r="B3341" s="318"/>
      <c r="C3341" s="322" t="s">
        <v>122</v>
      </c>
      <c r="D3341" s="385"/>
      <c r="E3341" s="386"/>
      <c r="F3341" s="386"/>
      <c r="G3341" s="386"/>
      <c r="H3341" s="386"/>
      <c r="I3341" s="387"/>
      <c r="J3341" s="317"/>
      <c r="K3341" s="320"/>
      <c r="L3341" s="317"/>
      <c r="M3341" s="317"/>
      <c r="N3341" s="317"/>
      <c r="O3341" s="317"/>
      <c r="P3341" s="321"/>
      <c r="Q3341" s="317"/>
      <c r="R3341" s="326" t="s">
        <v>133</v>
      </c>
      <c r="S3341" s="63"/>
      <c r="T3341" s="314"/>
    </row>
    <row r="3342" spans="2:24" ht="18.75" customHeight="1" x14ac:dyDescent="0.2">
      <c r="B3342" s="327"/>
      <c r="C3342" s="322" t="s">
        <v>134</v>
      </c>
      <c r="D3342" s="379"/>
      <c r="E3342" s="380"/>
      <c r="F3342" s="380"/>
      <c r="G3342" s="380"/>
      <c r="H3342" s="380"/>
      <c r="I3342" s="381"/>
      <c r="J3342" s="317"/>
      <c r="K3342" s="320"/>
      <c r="L3342" s="317"/>
      <c r="M3342" s="317"/>
      <c r="N3342" s="317"/>
      <c r="O3342" s="317"/>
      <c r="P3342" s="321"/>
      <c r="Q3342" s="317"/>
      <c r="R3342" s="321"/>
      <c r="S3342" s="321"/>
      <c r="T3342" s="314"/>
    </row>
    <row r="3343" spans="2:24" ht="12" customHeight="1" x14ac:dyDescent="0.2">
      <c r="B3343" s="318"/>
      <c r="C3343" s="317"/>
      <c r="D3343" s="317"/>
      <c r="E3343" s="317"/>
      <c r="F3343" s="317"/>
      <c r="G3343" s="317"/>
      <c r="H3343" s="317"/>
      <c r="I3343" s="317"/>
      <c r="J3343" s="317"/>
      <c r="K3343" s="317"/>
      <c r="L3343" s="317"/>
      <c r="M3343" s="317"/>
      <c r="N3343" s="317"/>
      <c r="O3343" s="317"/>
      <c r="P3343" s="317"/>
      <c r="Q3343" s="317"/>
      <c r="R3343" s="317"/>
      <c r="S3343" s="317"/>
      <c r="T3343" s="314"/>
    </row>
    <row r="3344" spans="2:24" s="334" customFormat="1" ht="18.75" customHeight="1" x14ac:dyDescent="0.2">
      <c r="B3344" s="328"/>
      <c r="C3344" s="322" t="s">
        <v>128</v>
      </c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70"/>
      <c r="P3344" s="329" t="s">
        <v>129</v>
      </c>
      <c r="Q3344" s="330"/>
      <c r="R3344" s="331" t="s">
        <v>135</v>
      </c>
      <c r="S3344" s="332"/>
      <c r="T3344" s="333"/>
      <c r="V3344" s="315"/>
      <c r="W3344" s="315"/>
      <c r="X3344" s="315"/>
    </row>
    <row r="3345" spans="2:20" ht="6" customHeight="1" x14ac:dyDescent="0.2">
      <c r="B3345" s="318"/>
      <c r="C3345" s="317"/>
      <c r="D3345" s="317"/>
      <c r="E3345" s="317"/>
      <c r="F3345" s="317"/>
      <c r="G3345" s="317"/>
      <c r="H3345" s="317"/>
      <c r="I3345" s="317"/>
      <c r="J3345" s="317"/>
      <c r="K3345" s="317"/>
      <c r="L3345" s="317"/>
      <c r="M3345" s="317"/>
      <c r="N3345" s="317"/>
      <c r="O3345" s="317"/>
      <c r="P3345" s="317"/>
      <c r="Q3345" s="317"/>
      <c r="R3345" s="317"/>
      <c r="S3345" s="317"/>
      <c r="T3345" s="314"/>
    </row>
    <row r="3346" spans="2:20" ht="18.75" customHeight="1" x14ac:dyDescent="0.2">
      <c r="B3346" s="318"/>
      <c r="C3346" s="335" t="s">
        <v>136</v>
      </c>
      <c r="D3346" s="65"/>
      <c r="E3346" s="65"/>
      <c r="F3346" s="65"/>
      <c r="G3346" s="65"/>
      <c r="H3346" s="65"/>
      <c r="I3346" s="65"/>
      <c r="J3346" s="65"/>
      <c r="K3346" s="65"/>
      <c r="L3346" s="65"/>
      <c r="M3346" s="65"/>
      <c r="N3346" s="65"/>
      <c r="O3346" s="71"/>
      <c r="P3346" s="336">
        <f>SUM(D3346:O3346)</f>
        <v>0</v>
      </c>
      <c r="Q3346" s="317"/>
      <c r="R3346" s="388"/>
      <c r="S3346" s="389"/>
      <c r="T3346" s="314"/>
    </row>
    <row r="3347" spans="2:20" ht="18.75" customHeight="1" x14ac:dyDescent="0.2">
      <c r="B3347" s="318"/>
      <c r="C3347" s="335" t="s">
        <v>137</v>
      </c>
      <c r="D3347" s="110"/>
      <c r="E3347" s="110"/>
      <c r="F3347" s="110"/>
      <c r="G3347" s="110"/>
      <c r="H3347" s="110"/>
      <c r="I3347" s="110"/>
      <c r="J3347" s="110"/>
      <c r="K3347" s="110"/>
      <c r="L3347" s="110"/>
      <c r="M3347" s="110"/>
      <c r="N3347" s="110"/>
      <c r="O3347" s="111"/>
      <c r="P3347" s="336">
        <f>SUM(D3347:O3347)</f>
        <v>0</v>
      </c>
      <c r="Q3347" s="317"/>
      <c r="R3347" s="388"/>
      <c r="S3347" s="389"/>
      <c r="T3347" s="314"/>
    </row>
    <row r="3348" spans="2:20" ht="18.75" customHeight="1" x14ac:dyDescent="0.2">
      <c r="B3348" s="318"/>
      <c r="C3348" s="131" t="s">
        <v>138</v>
      </c>
      <c r="D3348" s="65"/>
      <c r="E3348" s="65"/>
      <c r="F3348" s="65"/>
      <c r="G3348" s="65"/>
      <c r="H3348" s="65"/>
      <c r="I3348" s="65"/>
      <c r="J3348" s="65"/>
      <c r="K3348" s="65"/>
      <c r="L3348" s="65"/>
      <c r="M3348" s="65"/>
      <c r="N3348" s="65"/>
      <c r="O3348" s="71"/>
      <c r="P3348" s="336">
        <f>SUM(D3348:O3348)</f>
        <v>0</v>
      </c>
      <c r="Q3348" s="317"/>
      <c r="R3348" s="388"/>
      <c r="S3348" s="389"/>
      <c r="T3348" s="314"/>
    </row>
    <row r="3349" spans="2:20" ht="18.75" customHeight="1" x14ac:dyDescent="0.2">
      <c r="B3349" s="318"/>
      <c r="C3349" s="92" t="s">
        <v>139</v>
      </c>
      <c r="D3349" s="65"/>
      <c r="E3349" s="65"/>
      <c r="F3349" s="65"/>
      <c r="G3349" s="65"/>
      <c r="H3349" s="65"/>
      <c r="I3349" s="65"/>
      <c r="J3349" s="65"/>
      <c r="K3349" s="65"/>
      <c r="L3349" s="65"/>
      <c r="M3349" s="65"/>
      <c r="N3349" s="65"/>
      <c r="O3349" s="71"/>
      <c r="P3349" s="336">
        <f>SUM(D3349:O3349)</f>
        <v>0</v>
      </c>
      <c r="Q3349" s="317"/>
      <c r="R3349" s="388"/>
      <c r="S3349" s="389"/>
      <c r="T3349" s="314"/>
    </row>
    <row r="3350" spans="2:20" ht="18.75" customHeight="1" x14ac:dyDescent="0.2">
      <c r="B3350" s="318"/>
      <c r="C3350" s="92" t="s">
        <v>140</v>
      </c>
      <c r="D3350" s="65"/>
      <c r="E3350" s="65"/>
      <c r="F3350" s="65"/>
      <c r="G3350" s="65"/>
      <c r="H3350" s="65"/>
      <c r="I3350" s="65"/>
      <c r="J3350" s="65"/>
      <c r="K3350" s="65"/>
      <c r="L3350" s="65"/>
      <c r="M3350" s="65"/>
      <c r="N3350" s="65"/>
      <c r="O3350" s="71"/>
      <c r="P3350" s="336">
        <f>SUM(D3350:O3350)</f>
        <v>0</v>
      </c>
      <c r="Q3350" s="317"/>
      <c r="R3350" s="388"/>
      <c r="S3350" s="389"/>
      <c r="T3350" s="314"/>
    </row>
    <row r="3351" spans="2:20" ht="18.75" customHeight="1" x14ac:dyDescent="0.2">
      <c r="B3351" s="318"/>
      <c r="C3351" s="92" t="s">
        <v>141</v>
      </c>
      <c r="D3351" s="65"/>
      <c r="E3351" s="65"/>
      <c r="F3351" s="65"/>
      <c r="G3351" s="65"/>
      <c r="H3351" s="65"/>
      <c r="I3351" s="65"/>
      <c r="J3351" s="65"/>
      <c r="K3351" s="65"/>
      <c r="L3351" s="65"/>
      <c r="M3351" s="65"/>
      <c r="N3351" s="65"/>
      <c r="O3351" s="71"/>
      <c r="P3351" s="336">
        <f>SUM(D3351:O3351)</f>
        <v>0</v>
      </c>
      <c r="Q3351" s="317"/>
      <c r="R3351" s="388"/>
      <c r="S3351" s="389"/>
      <c r="T3351" s="314"/>
    </row>
    <row r="3352" spans="2:20" ht="18.75" customHeight="1" x14ac:dyDescent="0.2">
      <c r="B3352" s="318"/>
      <c r="C3352" s="92" t="s">
        <v>142</v>
      </c>
      <c r="D3352" s="65"/>
      <c r="E3352" s="65"/>
      <c r="F3352" s="65"/>
      <c r="G3352" s="65"/>
      <c r="H3352" s="65"/>
      <c r="I3352" s="65"/>
      <c r="J3352" s="65"/>
      <c r="K3352" s="65"/>
      <c r="L3352" s="65"/>
      <c r="M3352" s="65"/>
      <c r="N3352" s="65"/>
      <c r="O3352" s="71"/>
      <c r="P3352" s="336">
        <f>SUM(D3352:O3352)</f>
        <v>0</v>
      </c>
      <c r="Q3352" s="317"/>
      <c r="R3352" s="388"/>
      <c r="S3352" s="389"/>
      <c r="T3352" s="314"/>
    </row>
    <row r="3353" spans="2:20" ht="18.75" customHeight="1" x14ac:dyDescent="0.2">
      <c r="B3353" s="318"/>
      <c r="C3353" s="92" t="s">
        <v>143</v>
      </c>
      <c r="D3353" s="65"/>
      <c r="E3353" s="65"/>
      <c r="F3353" s="65"/>
      <c r="G3353" s="65"/>
      <c r="H3353" s="65"/>
      <c r="I3353" s="65"/>
      <c r="J3353" s="65"/>
      <c r="K3353" s="65"/>
      <c r="L3353" s="65"/>
      <c r="M3353" s="65"/>
      <c r="N3353" s="65"/>
      <c r="O3353" s="71"/>
      <c r="P3353" s="336">
        <f>SUM(D3353:O3353)</f>
        <v>0</v>
      </c>
      <c r="Q3353" s="317"/>
      <c r="R3353" s="388"/>
      <c r="S3353" s="389"/>
      <c r="T3353" s="314"/>
    </row>
    <row r="3354" spans="2:20" ht="18.75" customHeight="1" x14ac:dyDescent="0.2">
      <c r="B3354" s="318"/>
      <c r="C3354" s="92" t="s">
        <v>144</v>
      </c>
      <c r="D3354" s="65"/>
      <c r="E3354" s="65"/>
      <c r="F3354" s="65"/>
      <c r="G3354" s="65"/>
      <c r="H3354" s="65"/>
      <c r="I3354" s="65"/>
      <c r="J3354" s="65"/>
      <c r="K3354" s="65"/>
      <c r="L3354" s="65"/>
      <c r="M3354" s="65"/>
      <c r="N3354" s="65"/>
      <c r="O3354" s="71"/>
      <c r="P3354" s="336">
        <f>SUM(D3354:O3354)</f>
        <v>0</v>
      </c>
      <c r="Q3354" s="317"/>
      <c r="R3354" s="388"/>
      <c r="S3354" s="389"/>
      <c r="T3354" s="314"/>
    </row>
    <row r="3355" spans="2:20" ht="18.75" customHeight="1" x14ac:dyDescent="0.2">
      <c r="B3355" s="318"/>
      <c r="C3355" s="92" t="s">
        <v>145</v>
      </c>
      <c r="D3355" s="65"/>
      <c r="E3355" s="65"/>
      <c r="F3355" s="65"/>
      <c r="G3355" s="65"/>
      <c r="H3355" s="65"/>
      <c r="I3355" s="65"/>
      <c r="J3355" s="65"/>
      <c r="K3355" s="65"/>
      <c r="L3355" s="65"/>
      <c r="M3355" s="65"/>
      <c r="N3355" s="65"/>
      <c r="O3355" s="71"/>
      <c r="P3355" s="336">
        <f>SUM(D3355:O3355)</f>
        <v>0</v>
      </c>
      <c r="Q3355" s="317"/>
      <c r="R3355" s="388"/>
      <c r="S3355" s="389"/>
      <c r="T3355" s="314"/>
    </row>
    <row r="3356" spans="2:20" ht="18.75" customHeight="1" x14ac:dyDescent="0.2">
      <c r="B3356" s="318"/>
      <c r="C3356" s="322" t="s">
        <v>146</v>
      </c>
      <c r="D3356" s="337">
        <f t="shared" ref="D3356:O3356" si="267">SUBTOTAL(9,D3346:D3355)</f>
        <v>0</v>
      </c>
      <c r="E3356" s="337">
        <f t="shared" si="267"/>
        <v>0</v>
      </c>
      <c r="F3356" s="337">
        <f t="shared" si="267"/>
        <v>0</v>
      </c>
      <c r="G3356" s="337">
        <f t="shared" si="267"/>
        <v>0</v>
      </c>
      <c r="H3356" s="337">
        <f t="shared" si="267"/>
        <v>0</v>
      </c>
      <c r="I3356" s="337">
        <f t="shared" si="267"/>
        <v>0</v>
      </c>
      <c r="J3356" s="337">
        <f t="shared" si="267"/>
        <v>0</v>
      </c>
      <c r="K3356" s="337">
        <f t="shared" si="267"/>
        <v>0</v>
      </c>
      <c r="L3356" s="337">
        <f t="shared" si="267"/>
        <v>0</v>
      </c>
      <c r="M3356" s="337">
        <f t="shared" si="267"/>
        <v>0</v>
      </c>
      <c r="N3356" s="337">
        <f t="shared" si="267"/>
        <v>0</v>
      </c>
      <c r="O3356" s="338">
        <f t="shared" si="267"/>
        <v>0</v>
      </c>
      <c r="P3356" s="336">
        <f>SUM(D3356:O3356)</f>
        <v>0</v>
      </c>
      <c r="Q3356" s="317"/>
      <c r="R3356" s="388"/>
      <c r="S3356" s="389"/>
      <c r="T3356" s="314"/>
    </row>
    <row r="3357" spans="2:20" ht="18.75" customHeight="1" x14ac:dyDescent="0.2">
      <c r="B3357" s="318"/>
      <c r="C3357" s="339" t="s">
        <v>147</v>
      </c>
      <c r="D3357" s="66"/>
      <c r="E3357" s="66"/>
      <c r="F3357" s="66"/>
      <c r="G3357" s="66"/>
      <c r="H3357" s="66"/>
      <c r="I3357" s="66"/>
      <c r="J3357" s="66"/>
      <c r="K3357" s="66"/>
      <c r="L3357" s="66"/>
      <c r="M3357" s="66"/>
      <c r="N3357" s="66"/>
      <c r="O3357" s="72"/>
      <c r="P3357" s="336">
        <f>SUM(D3357:O3357)</f>
        <v>0</v>
      </c>
      <c r="Q3357" s="317"/>
      <c r="R3357" s="388"/>
      <c r="S3357" s="389"/>
      <c r="T3357" s="314"/>
    </row>
    <row r="3358" spans="2:20" ht="18.75" customHeight="1" x14ac:dyDescent="0.2">
      <c r="B3358" s="318"/>
      <c r="C3358" s="339" t="s">
        <v>148</v>
      </c>
      <c r="D3358" s="66"/>
      <c r="E3358" s="66"/>
      <c r="F3358" s="66"/>
      <c r="G3358" s="66"/>
      <c r="H3358" s="66"/>
      <c r="I3358" s="66"/>
      <c r="J3358" s="66"/>
      <c r="K3358" s="66"/>
      <c r="L3358" s="66"/>
      <c r="M3358" s="66"/>
      <c r="N3358" s="66"/>
      <c r="O3358" s="72"/>
      <c r="P3358" s="336">
        <f>SUM(D3358:O3358)</f>
        <v>0</v>
      </c>
      <c r="Q3358" s="317"/>
      <c r="R3358" s="388"/>
      <c r="S3358" s="389"/>
      <c r="T3358" s="314"/>
    </row>
    <row r="3359" spans="2:20" ht="18.75" customHeight="1" x14ac:dyDescent="0.2">
      <c r="B3359" s="318"/>
      <c r="C3359" s="322" t="s">
        <v>149</v>
      </c>
      <c r="D3359" s="337">
        <f t="shared" ref="D3359:O3359" si="268">SUBTOTAL(9,D3357:D3358)</f>
        <v>0</v>
      </c>
      <c r="E3359" s="337">
        <f t="shared" si="268"/>
        <v>0</v>
      </c>
      <c r="F3359" s="337">
        <f t="shared" si="268"/>
        <v>0</v>
      </c>
      <c r="G3359" s="337">
        <f t="shared" si="268"/>
        <v>0</v>
      </c>
      <c r="H3359" s="337">
        <f t="shared" si="268"/>
        <v>0</v>
      </c>
      <c r="I3359" s="337">
        <f t="shared" si="268"/>
        <v>0</v>
      </c>
      <c r="J3359" s="337">
        <f t="shared" si="268"/>
        <v>0</v>
      </c>
      <c r="K3359" s="337">
        <f t="shared" si="268"/>
        <v>0</v>
      </c>
      <c r="L3359" s="337">
        <f t="shared" si="268"/>
        <v>0</v>
      </c>
      <c r="M3359" s="337">
        <f t="shared" si="268"/>
        <v>0</v>
      </c>
      <c r="N3359" s="337">
        <f t="shared" si="268"/>
        <v>0</v>
      </c>
      <c r="O3359" s="338">
        <f t="shared" si="268"/>
        <v>0</v>
      </c>
      <c r="P3359" s="336">
        <f>SUM(D3359:O3359)</f>
        <v>0</v>
      </c>
      <c r="Q3359" s="317"/>
      <c r="R3359" s="388"/>
      <c r="S3359" s="389"/>
      <c r="T3359" s="314"/>
    </row>
    <row r="3360" spans="2:20" ht="18.75" customHeight="1" x14ac:dyDescent="0.2">
      <c r="B3360" s="318"/>
      <c r="C3360" s="339" t="s">
        <v>150</v>
      </c>
      <c r="D3360" s="66"/>
      <c r="E3360" s="66"/>
      <c r="F3360" s="66"/>
      <c r="G3360" s="66"/>
      <c r="H3360" s="66"/>
      <c r="I3360" s="66"/>
      <c r="J3360" s="66"/>
      <c r="K3360" s="66"/>
      <c r="L3360" s="66"/>
      <c r="M3360" s="66"/>
      <c r="N3360" s="66"/>
      <c r="O3360" s="72"/>
      <c r="P3360" s="336">
        <f>SUM(D3360:O3360)</f>
        <v>0</v>
      </c>
      <c r="Q3360" s="317"/>
      <c r="R3360" s="388"/>
      <c r="S3360" s="389"/>
      <c r="T3360" s="314"/>
    </row>
    <row r="3361" spans="2:20" ht="18.75" customHeight="1" x14ac:dyDescent="0.2">
      <c r="B3361" s="318"/>
      <c r="C3361" s="339" t="s">
        <v>151</v>
      </c>
      <c r="D3361" s="66"/>
      <c r="E3361" s="66"/>
      <c r="F3361" s="66"/>
      <c r="G3361" s="66"/>
      <c r="H3361" s="66"/>
      <c r="I3361" s="66"/>
      <c r="J3361" s="66"/>
      <c r="K3361" s="66"/>
      <c r="L3361" s="66"/>
      <c r="M3361" s="66"/>
      <c r="N3361" s="66"/>
      <c r="O3361" s="72"/>
      <c r="P3361" s="336">
        <f>SUM(D3361:O3361)</f>
        <v>0</v>
      </c>
      <c r="Q3361" s="317"/>
      <c r="R3361" s="388"/>
      <c r="S3361" s="389"/>
      <c r="T3361" s="314"/>
    </row>
    <row r="3362" spans="2:20" ht="18.75" customHeight="1" x14ac:dyDescent="0.2">
      <c r="B3362" s="318"/>
      <c r="C3362" s="339" t="s">
        <v>152</v>
      </c>
      <c r="D3362" s="66"/>
      <c r="E3362" s="66"/>
      <c r="F3362" s="66"/>
      <c r="G3362" s="66"/>
      <c r="H3362" s="66"/>
      <c r="I3362" s="66"/>
      <c r="J3362" s="66"/>
      <c r="K3362" s="66"/>
      <c r="L3362" s="66"/>
      <c r="M3362" s="66"/>
      <c r="N3362" s="66"/>
      <c r="O3362" s="72"/>
      <c r="P3362" s="336">
        <f>SUM(D3362:O3362)</f>
        <v>0</v>
      </c>
      <c r="Q3362" s="317"/>
      <c r="R3362" s="388"/>
      <c r="S3362" s="389"/>
      <c r="T3362" s="314"/>
    </row>
    <row r="3363" spans="2:20" ht="18.75" customHeight="1" x14ac:dyDescent="0.2">
      <c r="B3363" s="318"/>
      <c r="C3363" s="339" t="s">
        <v>153</v>
      </c>
      <c r="D3363" s="66"/>
      <c r="E3363" s="66"/>
      <c r="F3363" s="66"/>
      <c r="G3363" s="66"/>
      <c r="H3363" s="66"/>
      <c r="I3363" s="66"/>
      <c r="J3363" s="66"/>
      <c r="K3363" s="66"/>
      <c r="L3363" s="66"/>
      <c r="M3363" s="66"/>
      <c r="N3363" s="66"/>
      <c r="O3363" s="72"/>
      <c r="P3363" s="336">
        <f>SUM(D3363:O3363)</f>
        <v>0</v>
      </c>
      <c r="Q3363" s="317"/>
      <c r="R3363" s="388"/>
      <c r="S3363" s="389"/>
      <c r="T3363" s="314"/>
    </row>
    <row r="3364" spans="2:20" ht="18.75" customHeight="1" x14ac:dyDescent="0.2">
      <c r="B3364" s="318"/>
      <c r="C3364" s="335" t="s">
        <v>154</v>
      </c>
      <c r="D3364" s="65"/>
      <c r="E3364" s="65"/>
      <c r="F3364" s="65"/>
      <c r="G3364" s="65"/>
      <c r="H3364" s="65"/>
      <c r="I3364" s="65"/>
      <c r="J3364" s="65"/>
      <c r="K3364" s="65"/>
      <c r="L3364" s="65"/>
      <c r="M3364" s="65"/>
      <c r="N3364" s="65"/>
      <c r="O3364" s="71"/>
      <c r="P3364" s="336">
        <f>SUM(D3364:O3364)</f>
        <v>0</v>
      </c>
      <c r="Q3364" s="317"/>
      <c r="R3364" s="388"/>
      <c r="S3364" s="389"/>
      <c r="T3364" s="314"/>
    </row>
    <row r="3365" spans="2:20" ht="18.75" customHeight="1" x14ac:dyDescent="0.2">
      <c r="B3365" s="318"/>
      <c r="C3365" s="97" t="s">
        <v>155</v>
      </c>
      <c r="D3365" s="65"/>
      <c r="E3365" s="65"/>
      <c r="F3365" s="65"/>
      <c r="G3365" s="65"/>
      <c r="H3365" s="65"/>
      <c r="I3365" s="65"/>
      <c r="J3365" s="65"/>
      <c r="K3365" s="65"/>
      <c r="L3365" s="65"/>
      <c r="M3365" s="65"/>
      <c r="N3365" s="65"/>
      <c r="O3365" s="71"/>
      <c r="P3365" s="336">
        <f>SUM(D3365:O3365)</f>
        <v>0</v>
      </c>
      <c r="Q3365" s="317"/>
      <c r="R3365" s="388"/>
      <c r="S3365" s="389"/>
      <c r="T3365" s="314"/>
    </row>
    <row r="3366" spans="2:20" ht="18.75" customHeight="1" x14ac:dyDescent="0.2">
      <c r="B3366" s="318"/>
      <c r="C3366" s="98" t="s">
        <v>156</v>
      </c>
      <c r="D3366" s="68"/>
      <c r="E3366" s="68"/>
      <c r="F3366" s="68"/>
      <c r="G3366" s="68"/>
      <c r="H3366" s="68"/>
      <c r="I3366" s="68"/>
      <c r="J3366" s="68"/>
      <c r="K3366" s="68"/>
      <c r="L3366" s="68"/>
      <c r="M3366" s="68"/>
      <c r="N3366" s="68"/>
      <c r="O3366" s="73"/>
      <c r="P3366" s="340">
        <f>SUM(D3366:O3366)</f>
        <v>0</v>
      </c>
      <c r="Q3366" s="317"/>
      <c r="R3366" s="388"/>
      <c r="S3366" s="389"/>
      <c r="T3366" s="314"/>
    </row>
    <row r="3367" spans="2:20" ht="18.75" customHeight="1" x14ac:dyDescent="0.2">
      <c r="B3367" s="318"/>
      <c r="C3367" s="341" t="s">
        <v>157</v>
      </c>
      <c r="D3367" s="342">
        <f t="shared" ref="D3367:O3367" si="269">SUBTOTAL(9,D3346:D3366)</f>
        <v>0</v>
      </c>
      <c r="E3367" s="342">
        <f t="shared" si="269"/>
        <v>0</v>
      </c>
      <c r="F3367" s="342">
        <f t="shared" si="269"/>
        <v>0</v>
      </c>
      <c r="G3367" s="342">
        <f t="shared" si="269"/>
        <v>0</v>
      </c>
      <c r="H3367" s="342">
        <f t="shared" si="269"/>
        <v>0</v>
      </c>
      <c r="I3367" s="342">
        <f t="shared" si="269"/>
        <v>0</v>
      </c>
      <c r="J3367" s="342">
        <f t="shared" si="269"/>
        <v>0</v>
      </c>
      <c r="K3367" s="342">
        <f t="shared" si="269"/>
        <v>0</v>
      </c>
      <c r="L3367" s="342">
        <f t="shared" si="269"/>
        <v>0</v>
      </c>
      <c r="M3367" s="342">
        <f t="shared" si="269"/>
        <v>0</v>
      </c>
      <c r="N3367" s="342">
        <f t="shared" si="269"/>
        <v>0</v>
      </c>
      <c r="O3367" s="343">
        <f t="shared" si="269"/>
        <v>0</v>
      </c>
      <c r="P3367" s="344">
        <f>SUM(D3367:O3367)</f>
        <v>0</v>
      </c>
      <c r="Q3367" s="317"/>
      <c r="R3367" s="150"/>
      <c r="S3367" s="151"/>
      <c r="T3367" s="314"/>
    </row>
    <row r="3368" spans="2:20" ht="6" customHeight="1" x14ac:dyDescent="0.2">
      <c r="B3368" s="318"/>
      <c r="C3368" s="317"/>
      <c r="D3368" s="317"/>
      <c r="E3368" s="317"/>
      <c r="F3368" s="317"/>
      <c r="G3368" s="317"/>
      <c r="H3368" s="317"/>
      <c r="I3368" s="317"/>
      <c r="J3368" s="317"/>
      <c r="K3368" s="317"/>
      <c r="L3368" s="317"/>
      <c r="M3368" s="317"/>
      <c r="N3368" s="317"/>
      <c r="O3368" s="317"/>
      <c r="P3368" s="317"/>
      <c r="Q3368" s="317"/>
      <c r="R3368" s="345"/>
      <c r="S3368" s="345"/>
      <c r="T3368" s="314"/>
    </row>
    <row r="3369" spans="2:20" ht="18.75" customHeight="1" x14ac:dyDescent="0.2">
      <c r="B3369" s="346"/>
      <c r="C3369" s="335" t="s">
        <v>158</v>
      </c>
      <c r="D3369" s="67"/>
      <c r="E3369" s="67"/>
      <c r="F3369" s="67"/>
      <c r="G3369" s="67"/>
      <c r="H3369" s="67"/>
      <c r="I3369" s="67"/>
      <c r="J3369" s="67"/>
      <c r="K3369" s="67"/>
      <c r="L3369" s="67"/>
      <c r="M3369" s="67"/>
      <c r="N3369" s="67"/>
      <c r="O3369" s="74"/>
      <c r="P3369" s="347">
        <f>SUM(D3369:O3369)</f>
        <v>0</v>
      </c>
      <c r="Q3369" s="317"/>
      <c r="R3369" s="388"/>
      <c r="S3369" s="389"/>
      <c r="T3369" s="314"/>
    </row>
    <row r="3370" spans="2:20" ht="18.75" customHeight="1" x14ac:dyDescent="0.2">
      <c r="B3370" s="346"/>
      <c r="C3370" s="335" t="s">
        <v>159</v>
      </c>
      <c r="D3370" s="67"/>
      <c r="E3370" s="67"/>
      <c r="F3370" s="67"/>
      <c r="G3370" s="67"/>
      <c r="H3370" s="67"/>
      <c r="I3370" s="67"/>
      <c r="J3370" s="67"/>
      <c r="K3370" s="67"/>
      <c r="L3370" s="67"/>
      <c r="M3370" s="67"/>
      <c r="N3370" s="69"/>
      <c r="O3370" s="75"/>
      <c r="P3370" s="348">
        <f>SUM(D3370:O3370)</f>
        <v>0</v>
      </c>
      <c r="Q3370" s="317"/>
      <c r="R3370" s="388"/>
      <c r="S3370" s="389"/>
      <c r="T3370" s="314"/>
    </row>
    <row r="3371" spans="2:20" s="334" customFormat="1" ht="18.75" customHeight="1" x14ac:dyDescent="0.2">
      <c r="B3371" s="328"/>
      <c r="C3371" s="317"/>
      <c r="D3371" s="317"/>
      <c r="E3371" s="317"/>
      <c r="F3371" s="317"/>
      <c r="G3371" s="317"/>
      <c r="H3371" s="317"/>
      <c r="I3371" s="317"/>
      <c r="J3371" s="317"/>
      <c r="K3371" s="317"/>
      <c r="L3371" s="317"/>
      <c r="M3371" s="317"/>
      <c r="N3371" s="349" t="s">
        <v>160</v>
      </c>
      <c r="O3371" s="349"/>
      <c r="P3371" s="350">
        <f>ROUND(IF(P3369*P3370=0,0,P3367/P3369*P3370),2)</f>
        <v>0</v>
      </c>
      <c r="Q3371" s="330"/>
      <c r="R3371" s="388"/>
      <c r="S3371" s="389"/>
      <c r="T3371" s="333"/>
    </row>
    <row r="3372" spans="2:20" ht="30" customHeight="1" x14ac:dyDescent="0.2">
      <c r="B3372" s="314"/>
      <c r="C3372" s="317"/>
      <c r="D3372" s="317"/>
      <c r="E3372" s="317"/>
      <c r="F3372" s="317"/>
      <c r="G3372" s="317"/>
      <c r="H3372" s="317"/>
      <c r="I3372" s="317"/>
      <c r="J3372" s="317"/>
      <c r="K3372" s="317"/>
      <c r="L3372" s="317"/>
      <c r="M3372" s="317"/>
      <c r="N3372" s="317"/>
      <c r="O3372" s="317"/>
      <c r="P3372" s="317"/>
      <c r="Q3372" s="317"/>
      <c r="R3372" s="317"/>
      <c r="S3372" s="317"/>
      <c r="T3372" s="314"/>
    </row>
    <row r="3373" spans="2:20" ht="18.75" customHeight="1" x14ac:dyDescent="0.2">
      <c r="B3373" s="318"/>
      <c r="C3373" s="319" t="s">
        <v>124</v>
      </c>
      <c r="D3373" s="382"/>
      <c r="E3373" s="383"/>
      <c r="F3373" s="383"/>
      <c r="G3373" s="383"/>
      <c r="H3373" s="383"/>
      <c r="I3373" s="384"/>
      <c r="J3373" s="317"/>
      <c r="K3373" s="317"/>
      <c r="L3373" s="320"/>
      <c r="M3373" s="317"/>
      <c r="N3373" s="317"/>
      <c r="O3373" s="317"/>
      <c r="P3373" s="321"/>
      <c r="Q3373" s="317"/>
      <c r="R3373" s="321"/>
      <c r="S3373" s="321"/>
      <c r="T3373" s="314"/>
    </row>
    <row r="3374" spans="2:20" ht="18.75" customHeight="1" x14ac:dyDescent="0.2">
      <c r="B3374" s="318"/>
      <c r="C3374" s="322" t="s">
        <v>125</v>
      </c>
      <c r="D3374" s="382"/>
      <c r="E3374" s="383"/>
      <c r="F3374" s="383"/>
      <c r="G3374" s="383"/>
      <c r="H3374" s="383"/>
      <c r="I3374" s="384"/>
      <c r="J3374" s="317"/>
      <c r="K3374" s="320"/>
      <c r="L3374" s="317"/>
      <c r="M3374" s="317"/>
      <c r="N3374" s="317"/>
      <c r="O3374" s="317"/>
      <c r="P3374" s="321"/>
      <c r="Q3374" s="317"/>
      <c r="R3374" s="321"/>
      <c r="S3374" s="321"/>
      <c r="T3374" s="314"/>
    </row>
    <row r="3375" spans="2:20" ht="18.75" customHeight="1" x14ac:dyDescent="0.2">
      <c r="B3375" s="318"/>
      <c r="C3375" s="322" t="s">
        <v>7</v>
      </c>
      <c r="D3375" s="382"/>
      <c r="E3375" s="383"/>
      <c r="F3375" s="383"/>
      <c r="G3375" s="383"/>
      <c r="H3375" s="383"/>
      <c r="I3375" s="384"/>
      <c r="J3375" s="317"/>
      <c r="K3375" s="317"/>
      <c r="L3375" s="320"/>
      <c r="M3375" s="317"/>
      <c r="N3375" s="317"/>
      <c r="O3375" s="317"/>
      <c r="P3375" s="321"/>
      <c r="Q3375" s="317"/>
      <c r="R3375" s="323" t="s">
        <v>126</v>
      </c>
      <c r="S3375" s="324"/>
      <c r="T3375" s="314"/>
    </row>
    <row r="3376" spans="2:20" ht="18.75" customHeight="1" x14ac:dyDescent="0.2">
      <c r="B3376" s="318"/>
      <c r="C3376" s="322" t="s">
        <v>127</v>
      </c>
      <c r="D3376" s="382"/>
      <c r="E3376" s="383"/>
      <c r="F3376" s="383"/>
      <c r="G3376" s="383"/>
      <c r="H3376" s="383"/>
      <c r="I3376" s="384"/>
      <c r="J3376" s="317"/>
      <c r="K3376" s="317"/>
      <c r="L3376" s="320"/>
      <c r="M3376" s="317"/>
      <c r="N3376" s="317"/>
      <c r="O3376" s="317"/>
      <c r="P3376" s="321"/>
      <c r="Q3376" s="317"/>
      <c r="R3376" s="325" t="s">
        <v>130</v>
      </c>
      <c r="S3376" s="63"/>
      <c r="T3376" s="314"/>
    </row>
    <row r="3377" spans="2:24" ht="18.75" customHeight="1" x14ac:dyDescent="0.2">
      <c r="B3377" s="318"/>
      <c r="C3377" s="322" t="s">
        <v>131</v>
      </c>
      <c r="D3377" s="382"/>
      <c r="E3377" s="383"/>
      <c r="F3377" s="383"/>
      <c r="G3377" s="383"/>
      <c r="H3377" s="383"/>
      <c r="I3377" s="384"/>
      <c r="J3377" s="317"/>
      <c r="K3377" s="317"/>
      <c r="L3377" s="320"/>
      <c r="M3377" s="317"/>
      <c r="N3377" s="317"/>
      <c r="O3377" s="317"/>
      <c r="P3377" s="321"/>
      <c r="Q3377" s="317"/>
      <c r="R3377" s="325" t="s">
        <v>132</v>
      </c>
      <c r="S3377" s="63"/>
      <c r="T3377" s="314"/>
    </row>
    <row r="3378" spans="2:24" ht="18.75" customHeight="1" x14ac:dyDescent="0.2">
      <c r="B3378" s="318"/>
      <c r="C3378" s="322" t="s">
        <v>122</v>
      </c>
      <c r="D3378" s="385"/>
      <c r="E3378" s="386"/>
      <c r="F3378" s="386"/>
      <c r="G3378" s="386"/>
      <c r="H3378" s="386"/>
      <c r="I3378" s="387"/>
      <c r="J3378" s="317"/>
      <c r="K3378" s="320"/>
      <c r="L3378" s="317"/>
      <c r="M3378" s="317"/>
      <c r="N3378" s="317"/>
      <c r="O3378" s="317"/>
      <c r="P3378" s="321"/>
      <c r="Q3378" s="317"/>
      <c r="R3378" s="326" t="s">
        <v>133</v>
      </c>
      <c r="S3378" s="63"/>
      <c r="T3378" s="314"/>
    </row>
    <row r="3379" spans="2:24" ht="18.75" customHeight="1" x14ac:dyDescent="0.2">
      <c r="B3379" s="327"/>
      <c r="C3379" s="322" t="s">
        <v>134</v>
      </c>
      <c r="D3379" s="379"/>
      <c r="E3379" s="380"/>
      <c r="F3379" s="380"/>
      <c r="G3379" s="380"/>
      <c r="H3379" s="380"/>
      <c r="I3379" s="381"/>
      <c r="J3379" s="317"/>
      <c r="K3379" s="320"/>
      <c r="L3379" s="317"/>
      <c r="M3379" s="317"/>
      <c r="N3379" s="317"/>
      <c r="O3379" s="317"/>
      <c r="P3379" s="321"/>
      <c r="Q3379" s="317"/>
      <c r="R3379" s="321"/>
      <c r="S3379" s="321"/>
      <c r="T3379" s="314"/>
    </row>
    <row r="3380" spans="2:24" ht="12" customHeight="1" x14ac:dyDescent="0.2">
      <c r="B3380" s="318"/>
      <c r="C3380" s="317"/>
      <c r="D3380" s="317"/>
      <c r="E3380" s="317"/>
      <c r="F3380" s="317"/>
      <c r="G3380" s="317"/>
      <c r="H3380" s="317"/>
      <c r="I3380" s="317"/>
      <c r="J3380" s="317"/>
      <c r="K3380" s="317"/>
      <c r="L3380" s="317"/>
      <c r="M3380" s="317"/>
      <c r="N3380" s="317"/>
      <c r="O3380" s="317"/>
      <c r="P3380" s="317"/>
      <c r="Q3380" s="317"/>
      <c r="R3380" s="317"/>
      <c r="S3380" s="317"/>
      <c r="T3380" s="314"/>
    </row>
    <row r="3381" spans="2:24" s="334" customFormat="1" ht="18.75" customHeight="1" x14ac:dyDescent="0.2">
      <c r="B3381" s="328"/>
      <c r="C3381" s="322" t="s">
        <v>128</v>
      </c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70"/>
      <c r="P3381" s="329" t="s">
        <v>129</v>
      </c>
      <c r="Q3381" s="330"/>
      <c r="R3381" s="331" t="s">
        <v>135</v>
      </c>
      <c r="S3381" s="332"/>
      <c r="T3381" s="333"/>
      <c r="V3381" s="315"/>
      <c r="W3381" s="315"/>
      <c r="X3381" s="315"/>
    </row>
    <row r="3382" spans="2:24" ht="6" customHeight="1" x14ac:dyDescent="0.2">
      <c r="B3382" s="318"/>
      <c r="C3382" s="317"/>
      <c r="D3382" s="317"/>
      <c r="E3382" s="317"/>
      <c r="F3382" s="317"/>
      <c r="G3382" s="317"/>
      <c r="H3382" s="317"/>
      <c r="I3382" s="317"/>
      <c r="J3382" s="317"/>
      <c r="K3382" s="317"/>
      <c r="L3382" s="317"/>
      <c r="M3382" s="317"/>
      <c r="N3382" s="317"/>
      <c r="O3382" s="317"/>
      <c r="P3382" s="317"/>
      <c r="Q3382" s="317"/>
      <c r="R3382" s="317"/>
      <c r="S3382" s="317"/>
      <c r="T3382" s="314"/>
    </row>
    <row r="3383" spans="2:24" ht="18.75" customHeight="1" x14ac:dyDescent="0.2">
      <c r="B3383" s="318"/>
      <c r="C3383" s="335" t="s">
        <v>136</v>
      </c>
      <c r="D3383" s="65"/>
      <c r="E3383" s="65"/>
      <c r="F3383" s="65"/>
      <c r="G3383" s="65"/>
      <c r="H3383" s="65"/>
      <c r="I3383" s="65"/>
      <c r="J3383" s="65"/>
      <c r="K3383" s="65"/>
      <c r="L3383" s="65"/>
      <c r="M3383" s="65"/>
      <c r="N3383" s="65"/>
      <c r="O3383" s="71"/>
      <c r="P3383" s="336">
        <f>SUM(D3383:O3383)</f>
        <v>0</v>
      </c>
      <c r="Q3383" s="317"/>
      <c r="R3383" s="388"/>
      <c r="S3383" s="389"/>
      <c r="T3383" s="314"/>
    </row>
    <row r="3384" spans="2:24" ht="18.75" customHeight="1" x14ac:dyDescent="0.2">
      <c r="B3384" s="318"/>
      <c r="C3384" s="335" t="s">
        <v>137</v>
      </c>
      <c r="D3384" s="110"/>
      <c r="E3384" s="110"/>
      <c r="F3384" s="110"/>
      <c r="G3384" s="110"/>
      <c r="H3384" s="110"/>
      <c r="I3384" s="110"/>
      <c r="J3384" s="110"/>
      <c r="K3384" s="110"/>
      <c r="L3384" s="110"/>
      <c r="M3384" s="110"/>
      <c r="N3384" s="110"/>
      <c r="O3384" s="111"/>
      <c r="P3384" s="336">
        <f>SUM(D3384:O3384)</f>
        <v>0</v>
      </c>
      <c r="Q3384" s="317"/>
      <c r="R3384" s="388"/>
      <c r="S3384" s="389"/>
      <c r="T3384" s="314"/>
    </row>
    <row r="3385" spans="2:24" ht="18.75" customHeight="1" x14ac:dyDescent="0.2">
      <c r="B3385" s="318"/>
      <c r="C3385" s="131" t="s">
        <v>138</v>
      </c>
      <c r="D3385" s="65"/>
      <c r="E3385" s="65"/>
      <c r="F3385" s="65"/>
      <c r="G3385" s="65"/>
      <c r="H3385" s="65"/>
      <c r="I3385" s="65"/>
      <c r="J3385" s="65"/>
      <c r="K3385" s="65"/>
      <c r="L3385" s="65"/>
      <c r="M3385" s="65"/>
      <c r="N3385" s="65"/>
      <c r="O3385" s="71"/>
      <c r="P3385" s="336">
        <f>SUM(D3385:O3385)</f>
        <v>0</v>
      </c>
      <c r="Q3385" s="317"/>
      <c r="R3385" s="388"/>
      <c r="S3385" s="389"/>
      <c r="T3385" s="314"/>
    </row>
    <row r="3386" spans="2:24" ht="18.75" customHeight="1" x14ac:dyDescent="0.2">
      <c r="B3386" s="318"/>
      <c r="C3386" s="92" t="s">
        <v>139</v>
      </c>
      <c r="D3386" s="65"/>
      <c r="E3386" s="65"/>
      <c r="F3386" s="65"/>
      <c r="G3386" s="65"/>
      <c r="H3386" s="65"/>
      <c r="I3386" s="65"/>
      <c r="J3386" s="65"/>
      <c r="K3386" s="65"/>
      <c r="L3386" s="65"/>
      <c r="M3386" s="65"/>
      <c r="N3386" s="65"/>
      <c r="O3386" s="71"/>
      <c r="P3386" s="336">
        <f>SUM(D3386:O3386)</f>
        <v>0</v>
      </c>
      <c r="Q3386" s="317"/>
      <c r="R3386" s="388"/>
      <c r="S3386" s="389"/>
      <c r="T3386" s="314"/>
    </row>
    <row r="3387" spans="2:24" ht="18.75" customHeight="1" x14ac:dyDescent="0.2">
      <c r="B3387" s="318"/>
      <c r="C3387" s="92" t="s">
        <v>140</v>
      </c>
      <c r="D3387" s="65"/>
      <c r="E3387" s="65"/>
      <c r="F3387" s="65"/>
      <c r="G3387" s="65"/>
      <c r="H3387" s="65"/>
      <c r="I3387" s="65"/>
      <c r="J3387" s="65"/>
      <c r="K3387" s="65"/>
      <c r="L3387" s="65"/>
      <c r="M3387" s="65"/>
      <c r="N3387" s="65"/>
      <c r="O3387" s="71"/>
      <c r="P3387" s="336">
        <f>SUM(D3387:O3387)</f>
        <v>0</v>
      </c>
      <c r="Q3387" s="317"/>
      <c r="R3387" s="388"/>
      <c r="S3387" s="389"/>
      <c r="T3387" s="314"/>
    </row>
    <row r="3388" spans="2:24" ht="18.75" customHeight="1" x14ac:dyDescent="0.2">
      <c r="B3388" s="318"/>
      <c r="C3388" s="92" t="s">
        <v>141</v>
      </c>
      <c r="D3388" s="65"/>
      <c r="E3388" s="65"/>
      <c r="F3388" s="65"/>
      <c r="G3388" s="65"/>
      <c r="H3388" s="65"/>
      <c r="I3388" s="65"/>
      <c r="J3388" s="65"/>
      <c r="K3388" s="65"/>
      <c r="L3388" s="65"/>
      <c r="M3388" s="65"/>
      <c r="N3388" s="65"/>
      <c r="O3388" s="71"/>
      <c r="P3388" s="336">
        <f>SUM(D3388:O3388)</f>
        <v>0</v>
      </c>
      <c r="Q3388" s="317"/>
      <c r="R3388" s="388"/>
      <c r="S3388" s="389"/>
      <c r="T3388" s="314"/>
    </row>
    <row r="3389" spans="2:24" ht="18.75" customHeight="1" x14ac:dyDescent="0.2">
      <c r="B3389" s="318"/>
      <c r="C3389" s="92" t="s">
        <v>142</v>
      </c>
      <c r="D3389" s="65"/>
      <c r="E3389" s="65"/>
      <c r="F3389" s="65"/>
      <c r="G3389" s="65"/>
      <c r="H3389" s="65"/>
      <c r="I3389" s="65"/>
      <c r="J3389" s="65"/>
      <c r="K3389" s="65"/>
      <c r="L3389" s="65"/>
      <c r="M3389" s="65"/>
      <c r="N3389" s="65"/>
      <c r="O3389" s="71"/>
      <c r="P3389" s="336">
        <f>SUM(D3389:O3389)</f>
        <v>0</v>
      </c>
      <c r="Q3389" s="317"/>
      <c r="R3389" s="388"/>
      <c r="S3389" s="389"/>
      <c r="T3389" s="314"/>
    </row>
    <row r="3390" spans="2:24" ht="18.75" customHeight="1" x14ac:dyDescent="0.2">
      <c r="B3390" s="318"/>
      <c r="C3390" s="92" t="s">
        <v>143</v>
      </c>
      <c r="D3390" s="65"/>
      <c r="E3390" s="65"/>
      <c r="F3390" s="65"/>
      <c r="G3390" s="65"/>
      <c r="H3390" s="65"/>
      <c r="I3390" s="65"/>
      <c r="J3390" s="65"/>
      <c r="K3390" s="65"/>
      <c r="L3390" s="65"/>
      <c r="M3390" s="65"/>
      <c r="N3390" s="65"/>
      <c r="O3390" s="71"/>
      <c r="P3390" s="336">
        <f>SUM(D3390:O3390)</f>
        <v>0</v>
      </c>
      <c r="Q3390" s="317"/>
      <c r="R3390" s="388"/>
      <c r="S3390" s="389"/>
      <c r="T3390" s="314"/>
    </row>
    <row r="3391" spans="2:24" ht="18.75" customHeight="1" x14ac:dyDescent="0.2">
      <c r="B3391" s="318"/>
      <c r="C3391" s="92" t="s">
        <v>144</v>
      </c>
      <c r="D3391" s="65"/>
      <c r="E3391" s="65"/>
      <c r="F3391" s="65"/>
      <c r="G3391" s="65"/>
      <c r="H3391" s="65"/>
      <c r="I3391" s="65"/>
      <c r="J3391" s="65"/>
      <c r="K3391" s="65"/>
      <c r="L3391" s="65"/>
      <c r="M3391" s="65"/>
      <c r="N3391" s="65"/>
      <c r="O3391" s="71"/>
      <c r="P3391" s="336">
        <f>SUM(D3391:O3391)</f>
        <v>0</v>
      </c>
      <c r="Q3391" s="317"/>
      <c r="R3391" s="388"/>
      <c r="S3391" s="389"/>
      <c r="T3391" s="314"/>
    </row>
    <row r="3392" spans="2:24" ht="18.75" customHeight="1" x14ac:dyDescent="0.2">
      <c r="B3392" s="318"/>
      <c r="C3392" s="92" t="s">
        <v>145</v>
      </c>
      <c r="D3392" s="65"/>
      <c r="E3392" s="65"/>
      <c r="F3392" s="65"/>
      <c r="G3392" s="65"/>
      <c r="H3392" s="65"/>
      <c r="I3392" s="65"/>
      <c r="J3392" s="65"/>
      <c r="K3392" s="65"/>
      <c r="L3392" s="65"/>
      <c r="M3392" s="65"/>
      <c r="N3392" s="65"/>
      <c r="O3392" s="71"/>
      <c r="P3392" s="336">
        <f>SUM(D3392:O3392)</f>
        <v>0</v>
      </c>
      <c r="Q3392" s="317"/>
      <c r="R3392" s="388"/>
      <c r="S3392" s="389"/>
      <c r="T3392" s="314"/>
    </row>
    <row r="3393" spans="2:20" ht="18.75" customHeight="1" x14ac:dyDescent="0.2">
      <c r="B3393" s="318"/>
      <c r="C3393" s="322" t="s">
        <v>146</v>
      </c>
      <c r="D3393" s="337">
        <f t="shared" ref="D3393:O3393" si="270">SUBTOTAL(9,D3383:D3392)</f>
        <v>0</v>
      </c>
      <c r="E3393" s="337">
        <f t="shared" si="270"/>
        <v>0</v>
      </c>
      <c r="F3393" s="337">
        <f t="shared" si="270"/>
        <v>0</v>
      </c>
      <c r="G3393" s="337">
        <f t="shared" si="270"/>
        <v>0</v>
      </c>
      <c r="H3393" s="337">
        <f t="shared" si="270"/>
        <v>0</v>
      </c>
      <c r="I3393" s="337">
        <f t="shared" si="270"/>
        <v>0</v>
      </c>
      <c r="J3393" s="337">
        <f t="shared" si="270"/>
        <v>0</v>
      </c>
      <c r="K3393" s="337">
        <f t="shared" si="270"/>
        <v>0</v>
      </c>
      <c r="L3393" s="337">
        <f t="shared" si="270"/>
        <v>0</v>
      </c>
      <c r="M3393" s="337">
        <f t="shared" si="270"/>
        <v>0</v>
      </c>
      <c r="N3393" s="337">
        <f t="shared" si="270"/>
        <v>0</v>
      </c>
      <c r="O3393" s="338">
        <f t="shared" si="270"/>
        <v>0</v>
      </c>
      <c r="P3393" s="336">
        <f>SUM(D3393:O3393)</f>
        <v>0</v>
      </c>
      <c r="Q3393" s="317"/>
      <c r="R3393" s="388"/>
      <c r="S3393" s="389"/>
      <c r="T3393" s="314"/>
    </row>
    <row r="3394" spans="2:20" ht="18.75" customHeight="1" x14ac:dyDescent="0.2">
      <c r="B3394" s="318"/>
      <c r="C3394" s="339" t="s">
        <v>147</v>
      </c>
      <c r="D3394" s="66"/>
      <c r="E3394" s="66"/>
      <c r="F3394" s="66"/>
      <c r="G3394" s="66"/>
      <c r="H3394" s="66"/>
      <c r="I3394" s="66"/>
      <c r="J3394" s="66"/>
      <c r="K3394" s="66"/>
      <c r="L3394" s="66"/>
      <c r="M3394" s="66"/>
      <c r="N3394" s="66"/>
      <c r="O3394" s="72"/>
      <c r="P3394" s="336">
        <f>SUM(D3394:O3394)</f>
        <v>0</v>
      </c>
      <c r="Q3394" s="317"/>
      <c r="R3394" s="388"/>
      <c r="S3394" s="389"/>
      <c r="T3394" s="314"/>
    </row>
    <row r="3395" spans="2:20" ht="18.75" customHeight="1" x14ac:dyDescent="0.2">
      <c r="B3395" s="318"/>
      <c r="C3395" s="339" t="s">
        <v>148</v>
      </c>
      <c r="D3395" s="66"/>
      <c r="E3395" s="66"/>
      <c r="F3395" s="66"/>
      <c r="G3395" s="66"/>
      <c r="H3395" s="66"/>
      <c r="I3395" s="66"/>
      <c r="J3395" s="66"/>
      <c r="K3395" s="66"/>
      <c r="L3395" s="66"/>
      <c r="M3395" s="66"/>
      <c r="N3395" s="66"/>
      <c r="O3395" s="72"/>
      <c r="P3395" s="336">
        <f>SUM(D3395:O3395)</f>
        <v>0</v>
      </c>
      <c r="Q3395" s="317"/>
      <c r="R3395" s="388"/>
      <c r="S3395" s="389"/>
      <c r="T3395" s="314"/>
    </row>
    <row r="3396" spans="2:20" ht="18.75" customHeight="1" x14ac:dyDescent="0.2">
      <c r="B3396" s="318"/>
      <c r="C3396" s="322" t="s">
        <v>149</v>
      </c>
      <c r="D3396" s="337">
        <f t="shared" ref="D3396:O3396" si="271">SUBTOTAL(9,D3394:D3395)</f>
        <v>0</v>
      </c>
      <c r="E3396" s="337">
        <f t="shared" si="271"/>
        <v>0</v>
      </c>
      <c r="F3396" s="337">
        <f t="shared" si="271"/>
        <v>0</v>
      </c>
      <c r="G3396" s="337">
        <f t="shared" si="271"/>
        <v>0</v>
      </c>
      <c r="H3396" s="337">
        <f t="shared" si="271"/>
        <v>0</v>
      </c>
      <c r="I3396" s="337">
        <f t="shared" si="271"/>
        <v>0</v>
      </c>
      <c r="J3396" s="337">
        <f t="shared" si="271"/>
        <v>0</v>
      </c>
      <c r="K3396" s="337">
        <f t="shared" si="271"/>
        <v>0</v>
      </c>
      <c r="L3396" s="337">
        <f t="shared" si="271"/>
        <v>0</v>
      </c>
      <c r="M3396" s="337">
        <f t="shared" si="271"/>
        <v>0</v>
      </c>
      <c r="N3396" s="337">
        <f t="shared" si="271"/>
        <v>0</v>
      </c>
      <c r="O3396" s="338">
        <f t="shared" si="271"/>
        <v>0</v>
      </c>
      <c r="P3396" s="336">
        <f>SUM(D3396:O3396)</f>
        <v>0</v>
      </c>
      <c r="Q3396" s="317"/>
      <c r="R3396" s="388"/>
      <c r="S3396" s="389"/>
      <c r="T3396" s="314"/>
    </row>
    <row r="3397" spans="2:20" ht="18.75" customHeight="1" x14ac:dyDescent="0.2">
      <c r="B3397" s="318"/>
      <c r="C3397" s="339" t="s">
        <v>150</v>
      </c>
      <c r="D3397" s="66"/>
      <c r="E3397" s="66"/>
      <c r="F3397" s="66"/>
      <c r="G3397" s="66"/>
      <c r="H3397" s="66"/>
      <c r="I3397" s="66"/>
      <c r="J3397" s="66"/>
      <c r="K3397" s="66"/>
      <c r="L3397" s="66"/>
      <c r="M3397" s="66"/>
      <c r="N3397" s="66"/>
      <c r="O3397" s="72"/>
      <c r="P3397" s="336">
        <f>SUM(D3397:O3397)</f>
        <v>0</v>
      </c>
      <c r="Q3397" s="317"/>
      <c r="R3397" s="388"/>
      <c r="S3397" s="389"/>
      <c r="T3397" s="314"/>
    </row>
    <row r="3398" spans="2:20" ht="18.75" customHeight="1" x14ac:dyDescent="0.2">
      <c r="B3398" s="318"/>
      <c r="C3398" s="339" t="s">
        <v>151</v>
      </c>
      <c r="D3398" s="66"/>
      <c r="E3398" s="66"/>
      <c r="F3398" s="66"/>
      <c r="G3398" s="66"/>
      <c r="H3398" s="66"/>
      <c r="I3398" s="66"/>
      <c r="J3398" s="66"/>
      <c r="K3398" s="66"/>
      <c r="L3398" s="66"/>
      <c r="M3398" s="66"/>
      <c r="N3398" s="66"/>
      <c r="O3398" s="72"/>
      <c r="P3398" s="336">
        <f>SUM(D3398:O3398)</f>
        <v>0</v>
      </c>
      <c r="Q3398" s="317"/>
      <c r="R3398" s="388"/>
      <c r="S3398" s="389"/>
      <c r="T3398" s="314"/>
    </row>
    <row r="3399" spans="2:20" ht="18.75" customHeight="1" x14ac:dyDescent="0.2">
      <c r="B3399" s="318"/>
      <c r="C3399" s="339" t="s">
        <v>152</v>
      </c>
      <c r="D3399" s="66"/>
      <c r="E3399" s="66"/>
      <c r="F3399" s="66"/>
      <c r="G3399" s="66"/>
      <c r="H3399" s="66"/>
      <c r="I3399" s="66"/>
      <c r="J3399" s="66"/>
      <c r="K3399" s="66"/>
      <c r="L3399" s="66"/>
      <c r="M3399" s="66"/>
      <c r="N3399" s="66"/>
      <c r="O3399" s="72"/>
      <c r="P3399" s="336">
        <f>SUM(D3399:O3399)</f>
        <v>0</v>
      </c>
      <c r="Q3399" s="317"/>
      <c r="R3399" s="388"/>
      <c r="S3399" s="389"/>
      <c r="T3399" s="314"/>
    </row>
    <row r="3400" spans="2:20" ht="18.75" customHeight="1" x14ac:dyDescent="0.2">
      <c r="B3400" s="318"/>
      <c r="C3400" s="339" t="s">
        <v>153</v>
      </c>
      <c r="D3400" s="66"/>
      <c r="E3400" s="66"/>
      <c r="F3400" s="66"/>
      <c r="G3400" s="66"/>
      <c r="H3400" s="66"/>
      <c r="I3400" s="66"/>
      <c r="J3400" s="66"/>
      <c r="K3400" s="66"/>
      <c r="L3400" s="66"/>
      <c r="M3400" s="66"/>
      <c r="N3400" s="66"/>
      <c r="O3400" s="72"/>
      <c r="P3400" s="336">
        <f>SUM(D3400:O3400)</f>
        <v>0</v>
      </c>
      <c r="Q3400" s="317"/>
      <c r="R3400" s="388"/>
      <c r="S3400" s="389"/>
      <c r="T3400" s="314"/>
    </row>
    <row r="3401" spans="2:20" ht="18.75" customHeight="1" x14ac:dyDescent="0.2">
      <c r="B3401" s="318"/>
      <c r="C3401" s="335" t="s">
        <v>154</v>
      </c>
      <c r="D3401" s="65"/>
      <c r="E3401" s="65"/>
      <c r="F3401" s="65"/>
      <c r="G3401" s="65"/>
      <c r="H3401" s="65"/>
      <c r="I3401" s="65"/>
      <c r="J3401" s="65"/>
      <c r="K3401" s="65"/>
      <c r="L3401" s="65"/>
      <c r="M3401" s="65"/>
      <c r="N3401" s="65"/>
      <c r="O3401" s="71"/>
      <c r="P3401" s="336">
        <f>SUM(D3401:O3401)</f>
        <v>0</v>
      </c>
      <c r="Q3401" s="317"/>
      <c r="R3401" s="388"/>
      <c r="S3401" s="389"/>
      <c r="T3401" s="314"/>
    </row>
    <row r="3402" spans="2:20" ht="18.75" customHeight="1" x14ac:dyDescent="0.2">
      <c r="B3402" s="318"/>
      <c r="C3402" s="97" t="s">
        <v>155</v>
      </c>
      <c r="D3402" s="65"/>
      <c r="E3402" s="65"/>
      <c r="F3402" s="65"/>
      <c r="G3402" s="65"/>
      <c r="H3402" s="65"/>
      <c r="I3402" s="65"/>
      <c r="J3402" s="65"/>
      <c r="K3402" s="65"/>
      <c r="L3402" s="65"/>
      <c r="M3402" s="65"/>
      <c r="N3402" s="65"/>
      <c r="O3402" s="71"/>
      <c r="P3402" s="336">
        <f>SUM(D3402:O3402)</f>
        <v>0</v>
      </c>
      <c r="Q3402" s="317"/>
      <c r="R3402" s="388"/>
      <c r="S3402" s="389"/>
      <c r="T3402" s="314"/>
    </row>
    <row r="3403" spans="2:20" ht="18.75" customHeight="1" x14ac:dyDescent="0.2">
      <c r="B3403" s="318"/>
      <c r="C3403" s="98" t="s">
        <v>156</v>
      </c>
      <c r="D3403" s="68"/>
      <c r="E3403" s="68"/>
      <c r="F3403" s="68"/>
      <c r="G3403" s="68"/>
      <c r="H3403" s="68"/>
      <c r="I3403" s="68"/>
      <c r="J3403" s="68"/>
      <c r="K3403" s="68"/>
      <c r="L3403" s="68"/>
      <c r="M3403" s="68"/>
      <c r="N3403" s="68"/>
      <c r="O3403" s="73"/>
      <c r="P3403" s="340">
        <f>SUM(D3403:O3403)</f>
        <v>0</v>
      </c>
      <c r="Q3403" s="317"/>
      <c r="R3403" s="388"/>
      <c r="S3403" s="389"/>
      <c r="T3403" s="314"/>
    </row>
    <row r="3404" spans="2:20" ht="18.75" customHeight="1" x14ac:dyDescent="0.2">
      <c r="B3404" s="318"/>
      <c r="C3404" s="341" t="s">
        <v>157</v>
      </c>
      <c r="D3404" s="342">
        <f t="shared" ref="D3404:O3404" si="272">SUBTOTAL(9,D3383:D3403)</f>
        <v>0</v>
      </c>
      <c r="E3404" s="342">
        <f t="shared" si="272"/>
        <v>0</v>
      </c>
      <c r="F3404" s="342">
        <f t="shared" si="272"/>
        <v>0</v>
      </c>
      <c r="G3404" s="342">
        <f t="shared" si="272"/>
        <v>0</v>
      </c>
      <c r="H3404" s="342">
        <f t="shared" si="272"/>
        <v>0</v>
      </c>
      <c r="I3404" s="342">
        <f t="shared" si="272"/>
        <v>0</v>
      </c>
      <c r="J3404" s="342">
        <f t="shared" si="272"/>
        <v>0</v>
      </c>
      <c r="K3404" s="342">
        <f t="shared" si="272"/>
        <v>0</v>
      </c>
      <c r="L3404" s="342">
        <f t="shared" si="272"/>
        <v>0</v>
      </c>
      <c r="M3404" s="342">
        <f t="shared" si="272"/>
        <v>0</v>
      </c>
      <c r="N3404" s="342">
        <f t="shared" si="272"/>
        <v>0</v>
      </c>
      <c r="O3404" s="343">
        <f t="shared" si="272"/>
        <v>0</v>
      </c>
      <c r="P3404" s="344">
        <f>SUM(D3404:O3404)</f>
        <v>0</v>
      </c>
      <c r="Q3404" s="317"/>
      <c r="R3404" s="150"/>
      <c r="S3404" s="151"/>
      <c r="T3404" s="314"/>
    </row>
    <row r="3405" spans="2:20" ht="6" customHeight="1" x14ac:dyDescent="0.2">
      <c r="B3405" s="318"/>
      <c r="C3405" s="317"/>
      <c r="D3405" s="317"/>
      <c r="E3405" s="317"/>
      <c r="F3405" s="317"/>
      <c r="G3405" s="317"/>
      <c r="H3405" s="317"/>
      <c r="I3405" s="317"/>
      <c r="J3405" s="317"/>
      <c r="K3405" s="317"/>
      <c r="L3405" s="317"/>
      <c r="M3405" s="317"/>
      <c r="N3405" s="317"/>
      <c r="O3405" s="317"/>
      <c r="P3405" s="317"/>
      <c r="Q3405" s="317"/>
      <c r="R3405" s="345"/>
      <c r="S3405" s="345"/>
      <c r="T3405" s="314"/>
    </row>
    <row r="3406" spans="2:20" ht="18.75" customHeight="1" x14ac:dyDescent="0.2">
      <c r="B3406" s="346"/>
      <c r="C3406" s="335" t="s">
        <v>158</v>
      </c>
      <c r="D3406" s="67"/>
      <c r="E3406" s="67"/>
      <c r="F3406" s="67"/>
      <c r="G3406" s="67"/>
      <c r="H3406" s="67"/>
      <c r="I3406" s="67"/>
      <c r="J3406" s="67"/>
      <c r="K3406" s="67"/>
      <c r="L3406" s="67"/>
      <c r="M3406" s="67"/>
      <c r="N3406" s="67"/>
      <c r="O3406" s="74"/>
      <c r="P3406" s="347">
        <f>SUM(D3406:O3406)</f>
        <v>0</v>
      </c>
      <c r="Q3406" s="317"/>
      <c r="R3406" s="388"/>
      <c r="S3406" s="389"/>
      <c r="T3406" s="314"/>
    </row>
    <row r="3407" spans="2:20" ht="18.75" customHeight="1" x14ac:dyDescent="0.2">
      <c r="B3407" s="346"/>
      <c r="C3407" s="335" t="s">
        <v>159</v>
      </c>
      <c r="D3407" s="67"/>
      <c r="E3407" s="67"/>
      <c r="F3407" s="67"/>
      <c r="G3407" s="67"/>
      <c r="H3407" s="67"/>
      <c r="I3407" s="67"/>
      <c r="J3407" s="67"/>
      <c r="K3407" s="67"/>
      <c r="L3407" s="67"/>
      <c r="M3407" s="67"/>
      <c r="N3407" s="69"/>
      <c r="O3407" s="75"/>
      <c r="P3407" s="348">
        <f>SUM(D3407:O3407)</f>
        <v>0</v>
      </c>
      <c r="Q3407" s="317"/>
      <c r="R3407" s="388"/>
      <c r="S3407" s="389"/>
      <c r="T3407" s="314"/>
    </row>
    <row r="3408" spans="2:20" s="334" customFormat="1" ht="18.75" customHeight="1" x14ac:dyDescent="0.2">
      <c r="B3408" s="328"/>
      <c r="C3408" s="317"/>
      <c r="D3408" s="317"/>
      <c r="E3408" s="317"/>
      <c r="F3408" s="317"/>
      <c r="G3408" s="317"/>
      <c r="H3408" s="317"/>
      <c r="I3408" s="317"/>
      <c r="J3408" s="317"/>
      <c r="K3408" s="317"/>
      <c r="L3408" s="317"/>
      <c r="M3408" s="317"/>
      <c r="N3408" s="349" t="s">
        <v>160</v>
      </c>
      <c r="O3408" s="349"/>
      <c r="P3408" s="350">
        <f>ROUND(IF(P3406*P3407=0,0,P3404/P3406*P3407),2)</f>
        <v>0</v>
      </c>
      <c r="Q3408" s="330"/>
      <c r="R3408" s="388"/>
      <c r="S3408" s="389"/>
      <c r="T3408" s="333"/>
    </row>
    <row r="3409" spans="2:24" ht="30" customHeight="1" x14ac:dyDescent="0.2">
      <c r="B3409" s="314"/>
      <c r="C3409" s="317"/>
      <c r="D3409" s="317"/>
      <c r="E3409" s="317"/>
      <c r="F3409" s="317"/>
      <c r="G3409" s="317"/>
      <c r="H3409" s="317"/>
      <c r="I3409" s="317"/>
      <c r="J3409" s="317"/>
      <c r="K3409" s="317"/>
      <c r="L3409" s="317"/>
      <c r="M3409" s="317"/>
      <c r="N3409" s="317"/>
      <c r="O3409" s="317"/>
      <c r="P3409" s="317"/>
      <c r="Q3409" s="317"/>
      <c r="R3409" s="317"/>
      <c r="S3409" s="317"/>
      <c r="T3409" s="314"/>
    </row>
    <row r="3410" spans="2:24" ht="18.75" customHeight="1" x14ac:dyDescent="0.2">
      <c r="B3410" s="318"/>
      <c r="C3410" s="319" t="s">
        <v>124</v>
      </c>
      <c r="D3410" s="382"/>
      <c r="E3410" s="383"/>
      <c r="F3410" s="383"/>
      <c r="G3410" s="383"/>
      <c r="H3410" s="383"/>
      <c r="I3410" s="384"/>
      <c r="J3410" s="317"/>
      <c r="K3410" s="317"/>
      <c r="L3410" s="320"/>
      <c r="M3410" s="317"/>
      <c r="N3410" s="317"/>
      <c r="O3410" s="317"/>
      <c r="P3410" s="321"/>
      <c r="Q3410" s="317"/>
      <c r="R3410" s="321"/>
      <c r="S3410" s="321"/>
      <c r="T3410" s="314"/>
    </row>
    <row r="3411" spans="2:24" ht="18.75" customHeight="1" x14ac:dyDescent="0.2">
      <c r="B3411" s="318"/>
      <c r="C3411" s="322" t="s">
        <v>125</v>
      </c>
      <c r="D3411" s="382"/>
      <c r="E3411" s="383"/>
      <c r="F3411" s="383"/>
      <c r="G3411" s="383"/>
      <c r="H3411" s="383"/>
      <c r="I3411" s="384"/>
      <c r="J3411" s="317"/>
      <c r="K3411" s="320"/>
      <c r="L3411" s="317"/>
      <c r="M3411" s="317"/>
      <c r="N3411" s="317"/>
      <c r="O3411" s="317"/>
      <c r="P3411" s="321"/>
      <c r="Q3411" s="317"/>
      <c r="R3411" s="321"/>
      <c r="S3411" s="321"/>
      <c r="T3411" s="314"/>
    </row>
    <row r="3412" spans="2:24" ht="18.75" customHeight="1" x14ac:dyDescent="0.2">
      <c r="B3412" s="318"/>
      <c r="C3412" s="322" t="s">
        <v>7</v>
      </c>
      <c r="D3412" s="382"/>
      <c r="E3412" s="383"/>
      <c r="F3412" s="383"/>
      <c r="G3412" s="383"/>
      <c r="H3412" s="383"/>
      <c r="I3412" s="384"/>
      <c r="J3412" s="317"/>
      <c r="K3412" s="317"/>
      <c r="L3412" s="320"/>
      <c r="M3412" s="317"/>
      <c r="N3412" s="317"/>
      <c r="O3412" s="317"/>
      <c r="P3412" s="321"/>
      <c r="Q3412" s="317"/>
      <c r="R3412" s="323" t="s">
        <v>126</v>
      </c>
      <c r="S3412" s="324"/>
      <c r="T3412" s="314"/>
    </row>
    <row r="3413" spans="2:24" ht="18.75" customHeight="1" x14ac:dyDescent="0.2">
      <c r="B3413" s="318"/>
      <c r="C3413" s="322" t="s">
        <v>127</v>
      </c>
      <c r="D3413" s="382"/>
      <c r="E3413" s="383"/>
      <c r="F3413" s="383"/>
      <c r="G3413" s="383"/>
      <c r="H3413" s="383"/>
      <c r="I3413" s="384"/>
      <c r="J3413" s="317"/>
      <c r="K3413" s="317"/>
      <c r="L3413" s="320"/>
      <c r="M3413" s="317"/>
      <c r="N3413" s="317"/>
      <c r="O3413" s="317"/>
      <c r="P3413" s="321"/>
      <c r="Q3413" s="317"/>
      <c r="R3413" s="325" t="s">
        <v>130</v>
      </c>
      <c r="S3413" s="63"/>
      <c r="T3413" s="314"/>
    </row>
    <row r="3414" spans="2:24" ht="18.75" customHeight="1" x14ac:dyDescent="0.2">
      <c r="B3414" s="318"/>
      <c r="C3414" s="322" t="s">
        <v>131</v>
      </c>
      <c r="D3414" s="382"/>
      <c r="E3414" s="383"/>
      <c r="F3414" s="383"/>
      <c r="G3414" s="383"/>
      <c r="H3414" s="383"/>
      <c r="I3414" s="384"/>
      <c r="J3414" s="317"/>
      <c r="K3414" s="317"/>
      <c r="L3414" s="320"/>
      <c r="M3414" s="317"/>
      <c r="N3414" s="317"/>
      <c r="O3414" s="317"/>
      <c r="P3414" s="321"/>
      <c r="Q3414" s="317"/>
      <c r="R3414" s="325" t="s">
        <v>132</v>
      </c>
      <c r="S3414" s="63"/>
      <c r="T3414" s="314"/>
    </row>
    <row r="3415" spans="2:24" ht="18.75" customHeight="1" x14ac:dyDescent="0.2">
      <c r="B3415" s="318"/>
      <c r="C3415" s="322" t="s">
        <v>122</v>
      </c>
      <c r="D3415" s="385"/>
      <c r="E3415" s="386"/>
      <c r="F3415" s="386"/>
      <c r="G3415" s="386"/>
      <c r="H3415" s="386"/>
      <c r="I3415" s="387"/>
      <c r="J3415" s="317"/>
      <c r="K3415" s="320"/>
      <c r="L3415" s="317"/>
      <c r="M3415" s="317"/>
      <c r="N3415" s="317"/>
      <c r="O3415" s="317"/>
      <c r="P3415" s="321"/>
      <c r="Q3415" s="317"/>
      <c r="R3415" s="326" t="s">
        <v>133</v>
      </c>
      <c r="S3415" s="63"/>
      <c r="T3415" s="314"/>
    </row>
    <row r="3416" spans="2:24" ht="18.75" customHeight="1" x14ac:dyDescent="0.2">
      <c r="B3416" s="327"/>
      <c r="C3416" s="322" t="s">
        <v>134</v>
      </c>
      <c r="D3416" s="379"/>
      <c r="E3416" s="380"/>
      <c r="F3416" s="380"/>
      <c r="G3416" s="380"/>
      <c r="H3416" s="380"/>
      <c r="I3416" s="381"/>
      <c r="J3416" s="317"/>
      <c r="K3416" s="320"/>
      <c r="L3416" s="317"/>
      <c r="M3416" s="317"/>
      <c r="N3416" s="317"/>
      <c r="O3416" s="317"/>
      <c r="P3416" s="321"/>
      <c r="Q3416" s="317"/>
      <c r="R3416" s="321"/>
      <c r="S3416" s="321"/>
      <c r="T3416" s="314"/>
    </row>
    <row r="3417" spans="2:24" ht="12" customHeight="1" x14ac:dyDescent="0.2">
      <c r="B3417" s="318"/>
      <c r="C3417" s="317"/>
      <c r="D3417" s="317"/>
      <c r="E3417" s="317"/>
      <c r="F3417" s="317"/>
      <c r="G3417" s="317"/>
      <c r="H3417" s="317"/>
      <c r="I3417" s="317"/>
      <c r="J3417" s="317"/>
      <c r="K3417" s="317"/>
      <c r="L3417" s="317"/>
      <c r="M3417" s="317"/>
      <c r="N3417" s="317"/>
      <c r="O3417" s="317"/>
      <c r="P3417" s="317"/>
      <c r="Q3417" s="317"/>
      <c r="R3417" s="317"/>
      <c r="S3417" s="317"/>
      <c r="T3417" s="314"/>
    </row>
    <row r="3418" spans="2:24" s="334" customFormat="1" ht="18.75" customHeight="1" x14ac:dyDescent="0.2">
      <c r="B3418" s="328"/>
      <c r="C3418" s="322" t="s">
        <v>128</v>
      </c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70"/>
      <c r="P3418" s="329" t="s">
        <v>129</v>
      </c>
      <c r="Q3418" s="330"/>
      <c r="R3418" s="331" t="s">
        <v>135</v>
      </c>
      <c r="S3418" s="332"/>
      <c r="T3418" s="333"/>
      <c r="V3418" s="315"/>
      <c r="W3418" s="315"/>
      <c r="X3418" s="315"/>
    </row>
    <row r="3419" spans="2:24" ht="6" customHeight="1" x14ac:dyDescent="0.2">
      <c r="B3419" s="318"/>
      <c r="C3419" s="317"/>
      <c r="D3419" s="317"/>
      <c r="E3419" s="317"/>
      <c r="F3419" s="317"/>
      <c r="G3419" s="317"/>
      <c r="H3419" s="317"/>
      <c r="I3419" s="317"/>
      <c r="J3419" s="317"/>
      <c r="K3419" s="317"/>
      <c r="L3419" s="317"/>
      <c r="M3419" s="317"/>
      <c r="N3419" s="317"/>
      <c r="O3419" s="317"/>
      <c r="P3419" s="317"/>
      <c r="Q3419" s="317"/>
      <c r="R3419" s="317"/>
      <c r="S3419" s="317"/>
      <c r="T3419" s="314"/>
    </row>
    <row r="3420" spans="2:24" ht="18.75" customHeight="1" x14ac:dyDescent="0.2">
      <c r="B3420" s="318"/>
      <c r="C3420" s="335" t="s">
        <v>136</v>
      </c>
      <c r="D3420" s="65"/>
      <c r="E3420" s="65"/>
      <c r="F3420" s="65"/>
      <c r="G3420" s="65"/>
      <c r="H3420" s="65"/>
      <c r="I3420" s="65"/>
      <c r="J3420" s="65"/>
      <c r="K3420" s="65"/>
      <c r="L3420" s="65"/>
      <c r="M3420" s="65"/>
      <c r="N3420" s="65"/>
      <c r="O3420" s="71"/>
      <c r="P3420" s="336">
        <f>SUM(D3420:O3420)</f>
        <v>0</v>
      </c>
      <c r="Q3420" s="317"/>
      <c r="R3420" s="388"/>
      <c r="S3420" s="389"/>
      <c r="T3420" s="314"/>
    </row>
    <row r="3421" spans="2:24" ht="18.75" customHeight="1" x14ac:dyDescent="0.2">
      <c r="B3421" s="318"/>
      <c r="C3421" s="335" t="s">
        <v>137</v>
      </c>
      <c r="D3421" s="110"/>
      <c r="E3421" s="110"/>
      <c r="F3421" s="110"/>
      <c r="G3421" s="110"/>
      <c r="H3421" s="110"/>
      <c r="I3421" s="110"/>
      <c r="J3421" s="110"/>
      <c r="K3421" s="110"/>
      <c r="L3421" s="110"/>
      <c r="M3421" s="110"/>
      <c r="N3421" s="110"/>
      <c r="O3421" s="111"/>
      <c r="P3421" s="336">
        <f>SUM(D3421:O3421)</f>
        <v>0</v>
      </c>
      <c r="Q3421" s="317"/>
      <c r="R3421" s="388"/>
      <c r="S3421" s="389"/>
      <c r="T3421" s="314"/>
    </row>
    <row r="3422" spans="2:24" ht="18.75" customHeight="1" x14ac:dyDescent="0.2">
      <c r="B3422" s="318"/>
      <c r="C3422" s="131" t="s">
        <v>138</v>
      </c>
      <c r="D3422" s="65"/>
      <c r="E3422" s="65"/>
      <c r="F3422" s="65"/>
      <c r="G3422" s="65"/>
      <c r="H3422" s="65"/>
      <c r="I3422" s="65"/>
      <c r="J3422" s="65"/>
      <c r="K3422" s="65"/>
      <c r="L3422" s="65"/>
      <c r="M3422" s="65"/>
      <c r="N3422" s="65"/>
      <c r="O3422" s="71"/>
      <c r="P3422" s="336">
        <f>SUM(D3422:O3422)</f>
        <v>0</v>
      </c>
      <c r="Q3422" s="317"/>
      <c r="R3422" s="388"/>
      <c r="S3422" s="389"/>
      <c r="T3422" s="314"/>
    </row>
    <row r="3423" spans="2:24" ht="18.75" customHeight="1" x14ac:dyDescent="0.2">
      <c r="B3423" s="318"/>
      <c r="C3423" s="92" t="s">
        <v>139</v>
      </c>
      <c r="D3423" s="65"/>
      <c r="E3423" s="65"/>
      <c r="F3423" s="65"/>
      <c r="G3423" s="65"/>
      <c r="H3423" s="65"/>
      <c r="I3423" s="65"/>
      <c r="J3423" s="65"/>
      <c r="K3423" s="65"/>
      <c r="L3423" s="65"/>
      <c r="M3423" s="65"/>
      <c r="N3423" s="65"/>
      <c r="O3423" s="71"/>
      <c r="P3423" s="336">
        <f>SUM(D3423:O3423)</f>
        <v>0</v>
      </c>
      <c r="Q3423" s="317"/>
      <c r="R3423" s="388"/>
      <c r="S3423" s="389"/>
      <c r="T3423" s="314"/>
    </row>
    <row r="3424" spans="2:24" ht="18.75" customHeight="1" x14ac:dyDescent="0.2">
      <c r="B3424" s="318"/>
      <c r="C3424" s="92" t="s">
        <v>140</v>
      </c>
      <c r="D3424" s="65"/>
      <c r="E3424" s="65"/>
      <c r="F3424" s="65"/>
      <c r="G3424" s="65"/>
      <c r="H3424" s="65"/>
      <c r="I3424" s="65"/>
      <c r="J3424" s="65"/>
      <c r="K3424" s="65"/>
      <c r="L3424" s="65"/>
      <c r="M3424" s="65"/>
      <c r="N3424" s="65"/>
      <c r="O3424" s="71"/>
      <c r="P3424" s="336">
        <f>SUM(D3424:O3424)</f>
        <v>0</v>
      </c>
      <c r="Q3424" s="317"/>
      <c r="R3424" s="388"/>
      <c r="S3424" s="389"/>
      <c r="T3424" s="314"/>
    </row>
    <row r="3425" spans="2:20" ht="18.75" customHeight="1" x14ac:dyDescent="0.2">
      <c r="B3425" s="318"/>
      <c r="C3425" s="92" t="s">
        <v>141</v>
      </c>
      <c r="D3425" s="65"/>
      <c r="E3425" s="65"/>
      <c r="F3425" s="65"/>
      <c r="G3425" s="65"/>
      <c r="H3425" s="65"/>
      <c r="I3425" s="65"/>
      <c r="J3425" s="65"/>
      <c r="K3425" s="65"/>
      <c r="L3425" s="65"/>
      <c r="M3425" s="65"/>
      <c r="N3425" s="65"/>
      <c r="O3425" s="71"/>
      <c r="P3425" s="336">
        <f>SUM(D3425:O3425)</f>
        <v>0</v>
      </c>
      <c r="Q3425" s="317"/>
      <c r="R3425" s="388"/>
      <c r="S3425" s="389"/>
      <c r="T3425" s="314"/>
    </row>
    <row r="3426" spans="2:20" ht="18.75" customHeight="1" x14ac:dyDescent="0.2">
      <c r="B3426" s="318"/>
      <c r="C3426" s="92" t="s">
        <v>142</v>
      </c>
      <c r="D3426" s="65"/>
      <c r="E3426" s="65"/>
      <c r="F3426" s="65"/>
      <c r="G3426" s="65"/>
      <c r="H3426" s="65"/>
      <c r="I3426" s="65"/>
      <c r="J3426" s="65"/>
      <c r="K3426" s="65"/>
      <c r="L3426" s="65"/>
      <c r="M3426" s="65"/>
      <c r="N3426" s="65"/>
      <c r="O3426" s="71"/>
      <c r="P3426" s="336">
        <f>SUM(D3426:O3426)</f>
        <v>0</v>
      </c>
      <c r="Q3426" s="317"/>
      <c r="R3426" s="388"/>
      <c r="S3426" s="389"/>
      <c r="T3426" s="314"/>
    </row>
    <row r="3427" spans="2:20" ht="18.75" customHeight="1" x14ac:dyDescent="0.2">
      <c r="B3427" s="318"/>
      <c r="C3427" s="92" t="s">
        <v>143</v>
      </c>
      <c r="D3427" s="65"/>
      <c r="E3427" s="65"/>
      <c r="F3427" s="65"/>
      <c r="G3427" s="65"/>
      <c r="H3427" s="65"/>
      <c r="I3427" s="65"/>
      <c r="J3427" s="65"/>
      <c r="K3427" s="65"/>
      <c r="L3427" s="65"/>
      <c r="M3427" s="65"/>
      <c r="N3427" s="65"/>
      <c r="O3427" s="71"/>
      <c r="P3427" s="336">
        <f>SUM(D3427:O3427)</f>
        <v>0</v>
      </c>
      <c r="Q3427" s="317"/>
      <c r="R3427" s="388"/>
      <c r="S3427" s="389"/>
      <c r="T3427" s="314"/>
    </row>
    <row r="3428" spans="2:20" ht="18.75" customHeight="1" x14ac:dyDescent="0.2">
      <c r="B3428" s="318"/>
      <c r="C3428" s="92" t="s">
        <v>144</v>
      </c>
      <c r="D3428" s="65"/>
      <c r="E3428" s="65"/>
      <c r="F3428" s="65"/>
      <c r="G3428" s="65"/>
      <c r="H3428" s="65"/>
      <c r="I3428" s="65"/>
      <c r="J3428" s="65"/>
      <c r="K3428" s="65"/>
      <c r="L3428" s="65"/>
      <c r="M3428" s="65"/>
      <c r="N3428" s="65"/>
      <c r="O3428" s="71"/>
      <c r="P3428" s="336">
        <f>SUM(D3428:O3428)</f>
        <v>0</v>
      </c>
      <c r="Q3428" s="317"/>
      <c r="R3428" s="388"/>
      <c r="S3428" s="389"/>
      <c r="T3428" s="314"/>
    </row>
    <row r="3429" spans="2:20" ht="18.75" customHeight="1" x14ac:dyDescent="0.2">
      <c r="B3429" s="318"/>
      <c r="C3429" s="92" t="s">
        <v>145</v>
      </c>
      <c r="D3429" s="65"/>
      <c r="E3429" s="65"/>
      <c r="F3429" s="65"/>
      <c r="G3429" s="65"/>
      <c r="H3429" s="65"/>
      <c r="I3429" s="65"/>
      <c r="J3429" s="65"/>
      <c r="K3429" s="65"/>
      <c r="L3429" s="65"/>
      <c r="M3429" s="65"/>
      <c r="N3429" s="65"/>
      <c r="O3429" s="71"/>
      <c r="P3429" s="336">
        <f>SUM(D3429:O3429)</f>
        <v>0</v>
      </c>
      <c r="Q3429" s="317"/>
      <c r="R3429" s="388"/>
      <c r="S3429" s="389"/>
      <c r="T3429" s="314"/>
    </row>
    <row r="3430" spans="2:20" ht="18.75" customHeight="1" x14ac:dyDescent="0.2">
      <c r="B3430" s="318"/>
      <c r="C3430" s="322" t="s">
        <v>146</v>
      </c>
      <c r="D3430" s="337">
        <f t="shared" ref="D3430:O3430" si="273">SUBTOTAL(9,D3420:D3429)</f>
        <v>0</v>
      </c>
      <c r="E3430" s="337">
        <f t="shared" si="273"/>
        <v>0</v>
      </c>
      <c r="F3430" s="337">
        <f t="shared" si="273"/>
        <v>0</v>
      </c>
      <c r="G3430" s="337">
        <f t="shared" si="273"/>
        <v>0</v>
      </c>
      <c r="H3430" s="337">
        <f t="shared" si="273"/>
        <v>0</v>
      </c>
      <c r="I3430" s="337">
        <f t="shared" si="273"/>
        <v>0</v>
      </c>
      <c r="J3430" s="337">
        <f t="shared" si="273"/>
        <v>0</v>
      </c>
      <c r="K3430" s="337">
        <f t="shared" si="273"/>
        <v>0</v>
      </c>
      <c r="L3430" s="337">
        <f t="shared" si="273"/>
        <v>0</v>
      </c>
      <c r="M3430" s="337">
        <f t="shared" si="273"/>
        <v>0</v>
      </c>
      <c r="N3430" s="337">
        <f t="shared" si="273"/>
        <v>0</v>
      </c>
      <c r="O3430" s="338">
        <f t="shared" si="273"/>
        <v>0</v>
      </c>
      <c r="P3430" s="336">
        <f>SUM(D3430:O3430)</f>
        <v>0</v>
      </c>
      <c r="Q3430" s="317"/>
      <c r="R3430" s="388"/>
      <c r="S3430" s="389"/>
      <c r="T3430" s="314"/>
    </row>
    <row r="3431" spans="2:20" ht="18.75" customHeight="1" x14ac:dyDescent="0.2">
      <c r="B3431" s="318"/>
      <c r="C3431" s="339" t="s">
        <v>147</v>
      </c>
      <c r="D3431" s="66"/>
      <c r="E3431" s="66"/>
      <c r="F3431" s="66"/>
      <c r="G3431" s="66"/>
      <c r="H3431" s="66"/>
      <c r="I3431" s="66"/>
      <c r="J3431" s="66"/>
      <c r="K3431" s="66"/>
      <c r="L3431" s="66"/>
      <c r="M3431" s="66"/>
      <c r="N3431" s="66"/>
      <c r="O3431" s="72"/>
      <c r="P3431" s="336">
        <f>SUM(D3431:O3431)</f>
        <v>0</v>
      </c>
      <c r="Q3431" s="317"/>
      <c r="R3431" s="388"/>
      <c r="S3431" s="389"/>
      <c r="T3431" s="314"/>
    </row>
    <row r="3432" spans="2:20" ht="18.75" customHeight="1" x14ac:dyDescent="0.2">
      <c r="B3432" s="318"/>
      <c r="C3432" s="339" t="s">
        <v>148</v>
      </c>
      <c r="D3432" s="66"/>
      <c r="E3432" s="66"/>
      <c r="F3432" s="66"/>
      <c r="G3432" s="66"/>
      <c r="H3432" s="66"/>
      <c r="I3432" s="66"/>
      <c r="J3432" s="66"/>
      <c r="K3432" s="66"/>
      <c r="L3432" s="66"/>
      <c r="M3432" s="66"/>
      <c r="N3432" s="66"/>
      <c r="O3432" s="72"/>
      <c r="P3432" s="336">
        <f>SUM(D3432:O3432)</f>
        <v>0</v>
      </c>
      <c r="Q3432" s="317"/>
      <c r="R3432" s="388"/>
      <c r="S3432" s="389"/>
      <c r="T3432" s="314"/>
    </row>
    <row r="3433" spans="2:20" ht="18.75" customHeight="1" x14ac:dyDescent="0.2">
      <c r="B3433" s="318"/>
      <c r="C3433" s="322" t="s">
        <v>149</v>
      </c>
      <c r="D3433" s="337">
        <f t="shared" ref="D3433:O3433" si="274">SUBTOTAL(9,D3431:D3432)</f>
        <v>0</v>
      </c>
      <c r="E3433" s="337">
        <f t="shared" si="274"/>
        <v>0</v>
      </c>
      <c r="F3433" s="337">
        <f t="shared" si="274"/>
        <v>0</v>
      </c>
      <c r="G3433" s="337">
        <f t="shared" si="274"/>
        <v>0</v>
      </c>
      <c r="H3433" s="337">
        <f t="shared" si="274"/>
        <v>0</v>
      </c>
      <c r="I3433" s="337">
        <f t="shared" si="274"/>
        <v>0</v>
      </c>
      <c r="J3433" s="337">
        <f t="shared" si="274"/>
        <v>0</v>
      </c>
      <c r="K3433" s="337">
        <f t="shared" si="274"/>
        <v>0</v>
      </c>
      <c r="L3433" s="337">
        <f t="shared" si="274"/>
        <v>0</v>
      </c>
      <c r="M3433" s="337">
        <f t="shared" si="274"/>
        <v>0</v>
      </c>
      <c r="N3433" s="337">
        <f t="shared" si="274"/>
        <v>0</v>
      </c>
      <c r="O3433" s="338">
        <f t="shared" si="274"/>
        <v>0</v>
      </c>
      <c r="P3433" s="336">
        <f>SUM(D3433:O3433)</f>
        <v>0</v>
      </c>
      <c r="Q3433" s="317"/>
      <c r="R3433" s="388"/>
      <c r="S3433" s="389"/>
      <c r="T3433" s="314"/>
    </row>
    <row r="3434" spans="2:20" ht="18.75" customHeight="1" x14ac:dyDescent="0.2">
      <c r="B3434" s="318"/>
      <c r="C3434" s="339" t="s">
        <v>150</v>
      </c>
      <c r="D3434" s="66"/>
      <c r="E3434" s="66"/>
      <c r="F3434" s="66"/>
      <c r="G3434" s="66"/>
      <c r="H3434" s="66"/>
      <c r="I3434" s="66"/>
      <c r="J3434" s="66"/>
      <c r="K3434" s="66"/>
      <c r="L3434" s="66"/>
      <c r="M3434" s="66"/>
      <c r="N3434" s="66"/>
      <c r="O3434" s="72"/>
      <c r="P3434" s="336">
        <f>SUM(D3434:O3434)</f>
        <v>0</v>
      </c>
      <c r="Q3434" s="317"/>
      <c r="R3434" s="388"/>
      <c r="S3434" s="389"/>
      <c r="T3434" s="314"/>
    </row>
    <row r="3435" spans="2:20" ht="18.75" customHeight="1" x14ac:dyDescent="0.2">
      <c r="B3435" s="318"/>
      <c r="C3435" s="339" t="s">
        <v>151</v>
      </c>
      <c r="D3435" s="66"/>
      <c r="E3435" s="66"/>
      <c r="F3435" s="66"/>
      <c r="G3435" s="66"/>
      <c r="H3435" s="66"/>
      <c r="I3435" s="66"/>
      <c r="J3435" s="66"/>
      <c r="K3435" s="66"/>
      <c r="L3435" s="66"/>
      <c r="M3435" s="66"/>
      <c r="N3435" s="66"/>
      <c r="O3435" s="72"/>
      <c r="P3435" s="336">
        <f>SUM(D3435:O3435)</f>
        <v>0</v>
      </c>
      <c r="Q3435" s="317"/>
      <c r="R3435" s="388"/>
      <c r="S3435" s="389"/>
      <c r="T3435" s="314"/>
    </row>
    <row r="3436" spans="2:20" ht="18.75" customHeight="1" x14ac:dyDescent="0.2">
      <c r="B3436" s="318"/>
      <c r="C3436" s="339" t="s">
        <v>152</v>
      </c>
      <c r="D3436" s="66"/>
      <c r="E3436" s="66"/>
      <c r="F3436" s="66"/>
      <c r="G3436" s="66"/>
      <c r="H3436" s="66"/>
      <c r="I3436" s="66"/>
      <c r="J3436" s="66"/>
      <c r="K3436" s="66"/>
      <c r="L3436" s="66"/>
      <c r="M3436" s="66"/>
      <c r="N3436" s="66"/>
      <c r="O3436" s="72"/>
      <c r="P3436" s="336">
        <f>SUM(D3436:O3436)</f>
        <v>0</v>
      </c>
      <c r="Q3436" s="317"/>
      <c r="R3436" s="388"/>
      <c r="S3436" s="389"/>
      <c r="T3436" s="314"/>
    </row>
    <row r="3437" spans="2:20" ht="18.75" customHeight="1" x14ac:dyDescent="0.2">
      <c r="B3437" s="318"/>
      <c r="C3437" s="339" t="s">
        <v>153</v>
      </c>
      <c r="D3437" s="66"/>
      <c r="E3437" s="66"/>
      <c r="F3437" s="66"/>
      <c r="G3437" s="66"/>
      <c r="H3437" s="66"/>
      <c r="I3437" s="66"/>
      <c r="J3437" s="66"/>
      <c r="K3437" s="66"/>
      <c r="L3437" s="66"/>
      <c r="M3437" s="66"/>
      <c r="N3437" s="66"/>
      <c r="O3437" s="72"/>
      <c r="P3437" s="336">
        <f>SUM(D3437:O3437)</f>
        <v>0</v>
      </c>
      <c r="Q3437" s="317"/>
      <c r="R3437" s="388"/>
      <c r="S3437" s="389"/>
      <c r="T3437" s="314"/>
    </row>
    <row r="3438" spans="2:20" ht="18.75" customHeight="1" x14ac:dyDescent="0.2">
      <c r="B3438" s="318"/>
      <c r="C3438" s="335" t="s">
        <v>154</v>
      </c>
      <c r="D3438" s="65"/>
      <c r="E3438" s="65"/>
      <c r="F3438" s="65"/>
      <c r="G3438" s="65"/>
      <c r="H3438" s="65"/>
      <c r="I3438" s="65"/>
      <c r="J3438" s="65"/>
      <c r="K3438" s="65"/>
      <c r="L3438" s="65"/>
      <c r="M3438" s="65"/>
      <c r="N3438" s="65"/>
      <c r="O3438" s="71"/>
      <c r="P3438" s="336">
        <f>SUM(D3438:O3438)</f>
        <v>0</v>
      </c>
      <c r="Q3438" s="317"/>
      <c r="R3438" s="388"/>
      <c r="S3438" s="389"/>
      <c r="T3438" s="314"/>
    </row>
    <row r="3439" spans="2:20" ht="18.75" customHeight="1" x14ac:dyDescent="0.2">
      <c r="B3439" s="318"/>
      <c r="C3439" s="97" t="s">
        <v>155</v>
      </c>
      <c r="D3439" s="65"/>
      <c r="E3439" s="65"/>
      <c r="F3439" s="65"/>
      <c r="G3439" s="65"/>
      <c r="H3439" s="65"/>
      <c r="I3439" s="65"/>
      <c r="J3439" s="65"/>
      <c r="K3439" s="65"/>
      <c r="L3439" s="65"/>
      <c r="M3439" s="65"/>
      <c r="N3439" s="65"/>
      <c r="O3439" s="71"/>
      <c r="P3439" s="336">
        <f>SUM(D3439:O3439)</f>
        <v>0</v>
      </c>
      <c r="Q3439" s="317"/>
      <c r="R3439" s="388"/>
      <c r="S3439" s="389"/>
      <c r="T3439" s="314"/>
    </row>
    <row r="3440" spans="2:20" ht="18.75" customHeight="1" x14ac:dyDescent="0.2">
      <c r="B3440" s="318"/>
      <c r="C3440" s="98" t="s">
        <v>156</v>
      </c>
      <c r="D3440" s="68"/>
      <c r="E3440" s="68"/>
      <c r="F3440" s="68"/>
      <c r="G3440" s="68"/>
      <c r="H3440" s="68"/>
      <c r="I3440" s="68"/>
      <c r="J3440" s="68"/>
      <c r="K3440" s="68"/>
      <c r="L3440" s="68"/>
      <c r="M3440" s="68"/>
      <c r="N3440" s="68"/>
      <c r="O3440" s="73"/>
      <c r="P3440" s="340">
        <f>SUM(D3440:O3440)</f>
        <v>0</v>
      </c>
      <c r="Q3440" s="317"/>
      <c r="R3440" s="388"/>
      <c r="S3440" s="389"/>
      <c r="T3440" s="314"/>
    </row>
    <row r="3441" spans="2:24" ht="18.75" customHeight="1" x14ac:dyDescent="0.2">
      <c r="B3441" s="318"/>
      <c r="C3441" s="341" t="s">
        <v>157</v>
      </c>
      <c r="D3441" s="342">
        <f t="shared" ref="D3441:O3441" si="275">SUBTOTAL(9,D3420:D3440)</f>
        <v>0</v>
      </c>
      <c r="E3441" s="342">
        <f t="shared" si="275"/>
        <v>0</v>
      </c>
      <c r="F3441" s="342">
        <f t="shared" si="275"/>
        <v>0</v>
      </c>
      <c r="G3441" s="342">
        <f t="shared" si="275"/>
        <v>0</v>
      </c>
      <c r="H3441" s="342">
        <f t="shared" si="275"/>
        <v>0</v>
      </c>
      <c r="I3441" s="342">
        <f t="shared" si="275"/>
        <v>0</v>
      </c>
      <c r="J3441" s="342">
        <f t="shared" si="275"/>
        <v>0</v>
      </c>
      <c r="K3441" s="342">
        <f t="shared" si="275"/>
        <v>0</v>
      </c>
      <c r="L3441" s="342">
        <f t="shared" si="275"/>
        <v>0</v>
      </c>
      <c r="M3441" s="342">
        <f t="shared" si="275"/>
        <v>0</v>
      </c>
      <c r="N3441" s="342">
        <f t="shared" si="275"/>
        <v>0</v>
      </c>
      <c r="O3441" s="343">
        <f t="shared" si="275"/>
        <v>0</v>
      </c>
      <c r="P3441" s="344">
        <f>SUM(D3441:O3441)</f>
        <v>0</v>
      </c>
      <c r="Q3441" s="317"/>
      <c r="R3441" s="150"/>
      <c r="S3441" s="151"/>
      <c r="T3441" s="314"/>
    </row>
    <row r="3442" spans="2:24" ht="6" customHeight="1" x14ac:dyDescent="0.2">
      <c r="B3442" s="318"/>
      <c r="C3442" s="317"/>
      <c r="D3442" s="317"/>
      <c r="E3442" s="317"/>
      <c r="F3442" s="317"/>
      <c r="G3442" s="317"/>
      <c r="H3442" s="317"/>
      <c r="I3442" s="317"/>
      <c r="J3442" s="317"/>
      <c r="K3442" s="317"/>
      <c r="L3442" s="317"/>
      <c r="M3442" s="317"/>
      <c r="N3442" s="317"/>
      <c r="O3442" s="317"/>
      <c r="P3442" s="317"/>
      <c r="Q3442" s="317"/>
      <c r="R3442" s="345"/>
      <c r="S3442" s="345"/>
      <c r="T3442" s="314"/>
    </row>
    <row r="3443" spans="2:24" ht="18.75" customHeight="1" x14ac:dyDescent="0.2">
      <c r="B3443" s="346"/>
      <c r="C3443" s="335" t="s">
        <v>158</v>
      </c>
      <c r="D3443" s="67"/>
      <c r="E3443" s="67"/>
      <c r="F3443" s="67"/>
      <c r="G3443" s="67"/>
      <c r="H3443" s="67"/>
      <c r="I3443" s="67"/>
      <c r="J3443" s="67"/>
      <c r="K3443" s="67"/>
      <c r="L3443" s="67"/>
      <c r="M3443" s="67"/>
      <c r="N3443" s="67"/>
      <c r="O3443" s="74"/>
      <c r="P3443" s="347">
        <f>SUM(D3443:O3443)</f>
        <v>0</v>
      </c>
      <c r="Q3443" s="317"/>
      <c r="R3443" s="388"/>
      <c r="S3443" s="389"/>
      <c r="T3443" s="314"/>
    </row>
    <row r="3444" spans="2:24" ht="18.75" customHeight="1" x14ac:dyDescent="0.2">
      <c r="B3444" s="346"/>
      <c r="C3444" s="335" t="s">
        <v>159</v>
      </c>
      <c r="D3444" s="67"/>
      <c r="E3444" s="67"/>
      <c r="F3444" s="67"/>
      <c r="G3444" s="67"/>
      <c r="H3444" s="67"/>
      <c r="I3444" s="67"/>
      <c r="J3444" s="67"/>
      <c r="K3444" s="67"/>
      <c r="L3444" s="67"/>
      <c r="M3444" s="67"/>
      <c r="N3444" s="69"/>
      <c r="O3444" s="75"/>
      <c r="P3444" s="348">
        <f>SUM(D3444:O3444)</f>
        <v>0</v>
      </c>
      <c r="Q3444" s="317"/>
      <c r="R3444" s="388"/>
      <c r="S3444" s="389"/>
      <c r="T3444" s="314"/>
    </row>
    <row r="3445" spans="2:24" s="334" customFormat="1" ht="18.75" customHeight="1" x14ac:dyDescent="0.2">
      <c r="B3445" s="328"/>
      <c r="C3445" s="317"/>
      <c r="D3445" s="317"/>
      <c r="E3445" s="317"/>
      <c r="F3445" s="317"/>
      <c r="G3445" s="317"/>
      <c r="H3445" s="317"/>
      <c r="I3445" s="317"/>
      <c r="J3445" s="317"/>
      <c r="K3445" s="317"/>
      <c r="L3445" s="317"/>
      <c r="M3445" s="317"/>
      <c r="N3445" s="349" t="s">
        <v>160</v>
      </c>
      <c r="O3445" s="349"/>
      <c r="P3445" s="350">
        <f>ROUND(IF(P3443*P3444=0,0,P3441/P3443*P3444),2)</f>
        <v>0</v>
      </c>
      <c r="Q3445" s="330"/>
      <c r="R3445" s="388"/>
      <c r="S3445" s="389"/>
      <c r="T3445" s="333"/>
    </row>
    <row r="3446" spans="2:24" ht="30" customHeight="1" x14ac:dyDescent="0.2">
      <c r="B3446" s="314"/>
      <c r="C3446" s="317"/>
      <c r="D3446" s="317"/>
      <c r="E3446" s="317"/>
      <c r="F3446" s="317"/>
      <c r="G3446" s="317"/>
      <c r="H3446" s="317"/>
      <c r="I3446" s="317"/>
      <c r="J3446" s="317"/>
      <c r="K3446" s="317"/>
      <c r="L3446" s="317"/>
      <c r="M3446" s="317"/>
      <c r="N3446" s="317"/>
      <c r="O3446" s="317"/>
      <c r="P3446" s="317"/>
      <c r="Q3446" s="317"/>
      <c r="R3446" s="317"/>
      <c r="S3446" s="317"/>
      <c r="T3446" s="314"/>
    </row>
    <row r="3447" spans="2:24" ht="18.75" customHeight="1" x14ac:dyDescent="0.2">
      <c r="B3447" s="318"/>
      <c r="C3447" s="319" t="s">
        <v>124</v>
      </c>
      <c r="D3447" s="382"/>
      <c r="E3447" s="383"/>
      <c r="F3447" s="383"/>
      <c r="G3447" s="383"/>
      <c r="H3447" s="383"/>
      <c r="I3447" s="384"/>
      <c r="J3447" s="317"/>
      <c r="K3447" s="317"/>
      <c r="L3447" s="320"/>
      <c r="M3447" s="317"/>
      <c r="N3447" s="317"/>
      <c r="O3447" s="317"/>
      <c r="P3447" s="321"/>
      <c r="Q3447" s="317"/>
      <c r="R3447" s="321"/>
      <c r="S3447" s="321"/>
      <c r="T3447" s="314"/>
    </row>
    <row r="3448" spans="2:24" ht="18.75" customHeight="1" x14ac:dyDescent="0.2">
      <c r="B3448" s="318"/>
      <c r="C3448" s="322" t="s">
        <v>125</v>
      </c>
      <c r="D3448" s="382"/>
      <c r="E3448" s="383"/>
      <c r="F3448" s="383"/>
      <c r="G3448" s="383"/>
      <c r="H3448" s="383"/>
      <c r="I3448" s="384"/>
      <c r="J3448" s="317"/>
      <c r="K3448" s="320"/>
      <c r="L3448" s="317"/>
      <c r="M3448" s="317"/>
      <c r="N3448" s="317"/>
      <c r="O3448" s="317"/>
      <c r="P3448" s="321"/>
      <c r="Q3448" s="317"/>
      <c r="R3448" s="321"/>
      <c r="S3448" s="321"/>
      <c r="T3448" s="314"/>
    </row>
    <row r="3449" spans="2:24" ht="18.75" customHeight="1" x14ac:dyDescent="0.2">
      <c r="B3449" s="318"/>
      <c r="C3449" s="322" t="s">
        <v>7</v>
      </c>
      <c r="D3449" s="382"/>
      <c r="E3449" s="383"/>
      <c r="F3449" s="383"/>
      <c r="G3449" s="383"/>
      <c r="H3449" s="383"/>
      <c r="I3449" s="384"/>
      <c r="J3449" s="317"/>
      <c r="K3449" s="317"/>
      <c r="L3449" s="320"/>
      <c r="M3449" s="317"/>
      <c r="N3449" s="317"/>
      <c r="O3449" s="317"/>
      <c r="P3449" s="321"/>
      <c r="Q3449" s="317"/>
      <c r="R3449" s="323" t="s">
        <v>126</v>
      </c>
      <c r="S3449" s="324"/>
      <c r="T3449" s="314"/>
    </row>
    <row r="3450" spans="2:24" ht="18.75" customHeight="1" x14ac:dyDescent="0.2">
      <c r="B3450" s="318"/>
      <c r="C3450" s="322" t="s">
        <v>127</v>
      </c>
      <c r="D3450" s="382"/>
      <c r="E3450" s="383"/>
      <c r="F3450" s="383"/>
      <c r="G3450" s="383"/>
      <c r="H3450" s="383"/>
      <c r="I3450" s="384"/>
      <c r="J3450" s="317"/>
      <c r="K3450" s="317"/>
      <c r="L3450" s="320"/>
      <c r="M3450" s="317"/>
      <c r="N3450" s="317"/>
      <c r="O3450" s="317"/>
      <c r="P3450" s="321"/>
      <c r="Q3450" s="317"/>
      <c r="R3450" s="325" t="s">
        <v>130</v>
      </c>
      <c r="S3450" s="63"/>
      <c r="T3450" s="314"/>
    </row>
    <row r="3451" spans="2:24" ht="18.75" customHeight="1" x14ac:dyDescent="0.2">
      <c r="B3451" s="318"/>
      <c r="C3451" s="322" t="s">
        <v>131</v>
      </c>
      <c r="D3451" s="382"/>
      <c r="E3451" s="383"/>
      <c r="F3451" s="383"/>
      <c r="G3451" s="383"/>
      <c r="H3451" s="383"/>
      <c r="I3451" s="384"/>
      <c r="J3451" s="317"/>
      <c r="K3451" s="317"/>
      <c r="L3451" s="320"/>
      <c r="M3451" s="317"/>
      <c r="N3451" s="317"/>
      <c r="O3451" s="317"/>
      <c r="P3451" s="321"/>
      <c r="Q3451" s="317"/>
      <c r="R3451" s="325" t="s">
        <v>132</v>
      </c>
      <c r="S3451" s="63"/>
      <c r="T3451" s="314"/>
    </row>
    <row r="3452" spans="2:24" ht="18.75" customHeight="1" x14ac:dyDescent="0.2">
      <c r="B3452" s="318"/>
      <c r="C3452" s="322" t="s">
        <v>122</v>
      </c>
      <c r="D3452" s="385"/>
      <c r="E3452" s="386"/>
      <c r="F3452" s="386"/>
      <c r="G3452" s="386"/>
      <c r="H3452" s="386"/>
      <c r="I3452" s="387"/>
      <c r="J3452" s="317"/>
      <c r="K3452" s="320"/>
      <c r="L3452" s="317"/>
      <c r="M3452" s="317"/>
      <c r="N3452" s="317"/>
      <c r="O3452" s="317"/>
      <c r="P3452" s="321"/>
      <c r="Q3452" s="317"/>
      <c r="R3452" s="326" t="s">
        <v>133</v>
      </c>
      <c r="S3452" s="63"/>
      <c r="T3452" s="314"/>
    </row>
    <row r="3453" spans="2:24" ht="18.75" customHeight="1" x14ac:dyDescent="0.2">
      <c r="B3453" s="327"/>
      <c r="C3453" s="322" t="s">
        <v>134</v>
      </c>
      <c r="D3453" s="379"/>
      <c r="E3453" s="380"/>
      <c r="F3453" s="380"/>
      <c r="G3453" s="380"/>
      <c r="H3453" s="380"/>
      <c r="I3453" s="381"/>
      <c r="J3453" s="317"/>
      <c r="K3453" s="320"/>
      <c r="L3453" s="317"/>
      <c r="M3453" s="317"/>
      <c r="N3453" s="317"/>
      <c r="O3453" s="317"/>
      <c r="P3453" s="321"/>
      <c r="Q3453" s="317"/>
      <c r="R3453" s="321"/>
      <c r="S3453" s="321"/>
      <c r="T3453" s="314"/>
    </row>
    <row r="3454" spans="2:24" ht="12" customHeight="1" x14ac:dyDescent="0.2">
      <c r="B3454" s="318"/>
      <c r="C3454" s="317"/>
      <c r="D3454" s="317"/>
      <c r="E3454" s="317"/>
      <c r="F3454" s="317"/>
      <c r="G3454" s="317"/>
      <c r="H3454" s="317"/>
      <c r="I3454" s="317"/>
      <c r="J3454" s="317"/>
      <c r="K3454" s="317"/>
      <c r="L3454" s="317"/>
      <c r="M3454" s="317"/>
      <c r="N3454" s="317"/>
      <c r="O3454" s="317"/>
      <c r="P3454" s="317"/>
      <c r="Q3454" s="317"/>
      <c r="R3454" s="317"/>
      <c r="S3454" s="317"/>
      <c r="T3454" s="314"/>
    </row>
    <row r="3455" spans="2:24" s="334" customFormat="1" ht="18.75" customHeight="1" x14ac:dyDescent="0.2">
      <c r="B3455" s="328"/>
      <c r="C3455" s="322" t="s">
        <v>128</v>
      </c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70"/>
      <c r="P3455" s="329" t="s">
        <v>129</v>
      </c>
      <c r="Q3455" s="330"/>
      <c r="R3455" s="331" t="s">
        <v>135</v>
      </c>
      <c r="S3455" s="332"/>
      <c r="T3455" s="333"/>
      <c r="V3455" s="315"/>
      <c r="W3455" s="315"/>
      <c r="X3455" s="315"/>
    </row>
    <row r="3456" spans="2:24" ht="6" customHeight="1" x14ac:dyDescent="0.2">
      <c r="B3456" s="318"/>
      <c r="C3456" s="317"/>
      <c r="D3456" s="317"/>
      <c r="E3456" s="317"/>
      <c r="F3456" s="317"/>
      <c r="G3456" s="317"/>
      <c r="H3456" s="317"/>
      <c r="I3456" s="317"/>
      <c r="J3456" s="317"/>
      <c r="K3456" s="317"/>
      <c r="L3456" s="317"/>
      <c r="M3456" s="317"/>
      <c r="N3456" s="317"/>
      <c r="O3456" s="317"/>
      <c r="P3456" s="317"/>
      <c r="Q3456" s="317"/>
      <c r="R3456" s="317"/>
      <c r="S3456" s="317"/>
      <c r="T3456" s="314"/>
    </row>
    <row r="3457" spans="2:20" ht="18.75" customHeight="1" x14ac:dyDescent="0.2">
      <c r="B3457" s="318"/>
      <c r="C3457" s="335" t="s">
        <v>136</v>
      </c>
      <c r="D3457" s="65"/>
      <c r="E3457" s="65"/>
      <c r="F3457" s="65"/>
      <c r="G3457" s="65"/>
      <c r="H3457" s="65"/>
      <c r="I3457" s="65"/>
      <c r="J3457" s="65"/>
      <c r="K3457" s="65"/>
      <c r="L3457" s="65"/>
      <c r="M3457" s="65"/>
      <c r="N3457" s="65"/>
      <c r="O3457" s="71"/>
      <c r="P3457" s="336">
        <f>SUM(D3457:O3457)</f>
        <v>0</v>
      </c>
      <c r="Q3457" s="317"/>
      <c r="R3457" s="388"/>
      <c r="S3457" s="389"/>
      <c r="T3457" s="314"/>
    </row>
    <row r="3458" spans="2:20" ht="18.75" customHeight="1" x14ac:dyDescent="0.2">
      <c r="B3458" s="318"/>
      <c r="C3458" s="335" t="s">
        <v>137</v>
      </c>
      <c r="D3458" s="110"/>
      <c r="E3458" s="110"/>
      <c r="F3458" s="110"/>
      <c r="G3458" s="110"/>
      <c r="H3458" s="110"/>
      <c r="I3458" s="110"/>
      <c r="J3458" s="110"/>
      <c r="K3458" s="110"/>
      <c r="L3458" s="110"/>
      <c r="M3458" s="110"/>
      <c r="N3458" s="110"/>
      <c r="O3458" s="111"/>
      <c r="P3458" s="336">
        <f>SUM(D3458:O3458)</f>
        <v>0</v>
      </c>
      <c r="Q3458" s="317"/>
      <c r="R3458" s="388"/>
      <c r="S3458" s="389"/>
      <c r="T3458" s="314"/>
    </row>
    <row r="3459" spans="2:20" ht="18.75" customHeight="1" x14ac:dyDescent="0.2">
      <c r="B3459" s="318"/>
      <c r="C3459" s="131" t="s">
        <v>138</v>
      </c>
      <c r="D3459" s="65"/>
      <c r="E3459" s="65"/>
      <c r="F3459" s="65"/>
      <c r="G3459" s="65"/>
      <c r="H3459" s="65"/>
      <c r="I3459" s="65"/>
      <c r="J3459" s="65"/>
      <c r="K3459" s="65"/>
      <c r="L3459" s="65"/>
      <c r="M3459" s="65"/>
      <c r="N3459" s="65"/>
      <c r="O3459" s="71"/>
      <c r="P3459" s="336">
        <f>SUM(D3459:O3459)</f>
        <v>0</v>
      </c>
      <c r="Q3459" s="317"/>
      <c r="R3459" s="388"/>
      <c r="S3459" s="389"/>
      <c r="T3459" s="314"/>
    </row>
    <row r="3460" spans="2:20" ht="18.75" customHeight="1" x14ac:dyDescent="0.2">
      <c r="B3460" s="318"/>
      <c r="C3460" s="92" t="s">
        <v>139</v>
      </c>
      <c r="D3460" s="65"/>
      <c r="E3460" s="65"/>
      <c r="F3460" s="65"/>
      <c r="G3460" s="65"/>
      <c r="H3460" s="65"/>
      <c r="I3460" s="65"/>
      <c r="J3460" s="65"/>
      <c r="K3460" s="65"/>
      <c r="L3460" s="65"/>
      <c r="M3460" s="65"/>
      <c r="N3460" s="65"/>
      <c r="O3460" s="71"/>
      <c r="P3460" s="336">
        <f>SUM(D3460:O3460)</f>
        <v>0</v>
      </c>
      <c r="Q3460" s="317"/>
      <c r="R3460" s="388"/>
      <c r="S3460" s="389"/>
      <c r="T3460" s="314"/>
    </row>
    <row r="3461" spans="2:20" ht="18.75" customHeight="1" x14ac:dyDescent="0.2">
      <c r="B3461" s="318"/>
      <c r="C3461" s="92" t="s">
        <v>140</v>
      </c>
      <c r="D3461" s="65"/>
      <c r="E3461" s="65"/>
      <c r="F3461" s="65"/>
      <c r="G3461" s="65"/>
      <c r="H3461" s="65"/>
      <c r="I3461" s="65"/>
      <c r="J3461" s="65"/>
      <c r="K3461" s="65"/>
      <c r="L3461" s="65"/>
      <c r="M3461" s="65"/>
      <c r="N3461" s="65"/>
      <c r="O3461" s="71"/>
      <c r="P3461" s="336">
        <f>SUM(D3461:O3461)</f>
        <v>0</v>
      </c>
      <c r="Q3461" s="317"/>
      <c r="R3461" s="388"/>
      <c r="S3461" s="389"/>
      <c r="T3461" s="314"/>
    </row>
    <row r="3462" spans="2:20" ht="18.75" customHeight="1" x14ac:dyDescent="0.2">
      <c r="B3462" s="318"/>
      <c r="C3462" s="92" t="s">
        <v>141</v>
      </c>
      <c r="D3462" s="65"/>
      <c r="E3462" s="65"/>
      <c r="F3462" s="65"/>
      <c r="G3462" s="65"/>
      <c r="H3462" s="65"/>
      <c r="I3462" s="65"/>
      <c r="J3462" s="65"/>
      <c r="K3462" s="65"/>
      <c r="L3462" s="65"/>
      <c r="M3462" s="65"/>
      <c r="N3462" s="65"/>
      <c r="O3462" s="71"/>
      <c r="P3462" s="336">
        <f>SUM(D3462:O3462)</f>
        <v>0</v>
      </c>
      <c r="Q3462" s="317"/>
      <c r="R3462" s="388"/>
      <c r="S3462" s="389"/>
      <c r="T3462" s="314"/>
    </row>
    <row r="3463" spans="2:20" ht="18.75" customHeight="1" x14ac:dyDescent="0.2">
      <c r="B3463" s="318"/>
      <c r="C3463" s="92" t="s">
        <v>142</v>
      </c>
      <c r="D3463" s="65"/>
      <c r="E3463" s="65"/>
      <c r="F3463" s="65"/>
      <c r="G3463" s="65"/>
      <c r="H3463" s="65"/>
      <c r="I3463" s="65"/>
      <c r="J3463" s="65"/>
      <c r="K3463" s="65"/>
      <c r="L3463" s="65"/>
      <c r="M3463" s="65"/>
      <c r="N3463" s="65"/>
      <c r="O3463" s="71"/>
      <c r="P3463" s="336">
        <f>SUM(D3463:O3463)</f>
        <v>0</v>
      </c>
      <c r="Q3463" s="317"/>
      <c r="R3463" s="388"/>
      <c r="S3463" s="389"/>
      <c r="T3463" s="314"/>
    </row>
    <row r="3464" spans="2:20" ht="18.75" customHeight="1" x14ac:dyDescent="0.2">
      <c r="B3464" s="318"/>
      <c r="C3464" s="92" t="s">
        <v>143</v>
      </c>
      <c r="D3464" s="65"/>
      <c r="E3464" s="65"/>
      <c r="F3464" s="65"/>
      <c r="G3464" s="65"/>
      <c r="H3464" s="65"/>
      <c r="I3464" s="65"/>
      <c r="J3464" s="65"/>
      <c r="K3464" s="65"/>
      <c r="L3464" s="65"/>
      <c r="M3464" s="65"/>
      <c r="N3464" s="65"/>
      <c r="O3464" s="71"/>
      <c r="P3464" s="336">
        <f>SUM(D3464:O3464)</f>
        <v>0</v>
      </c>
      <c r="Q3464" s="317"/>
      <c r="R3464" s="388"/>
      <c r="S3464" s="389"/>
      <c r="T3464" s="314"/>
    </row>
    <row r="3465" spans="2:20" ht="18.75" customHeight="1" x14ac:dyDescent="0.2">
      <c r="B3465" s="318"/>
      <c r="C3465" s="92" t="s">
        <v>144</v>
      </c>
      <c r="D3465" s="65"/>
      <c r="E3465" s="65"/>
      <c r="F3465" s="65"/>
      <c r="G3465" s="65"/>
      <c r="H3465" s="65"/>
      <c r="I3465" s="65"/>
      <c r="J3465" s="65"/>
      <c r="K3465" s="65"/>
      <c r="L3465" s="65"/>
      <c r="M3465" s="65"/>
      <c r="N3465" s="65"/>
      <c r="O3465" s="71"/>
      <c r="P3465" s="336">
        <f>SUM(D3465:O3465)</f>
        <v>0</v>
      </c>
      <c r="Q3465" s="317"/>
      <c r="R3465" s="388"/>
      <c r="S3465" s="389"/>
      <c r="T3465" s="314"/>
    </row>
    <row r="3466" spans="2:20" ht="18.75" customHeight="1" x14ac:dyDescent="0.2">
      <c r="B3466" s="318"/>
      <c r="C3466" s="92" t="s">
        <v>145</v>
      </c>
      <c r="D3466" s="65"/>
      <c r="E3466" s="65"/>
      <c r="F3466" s="65"/>
      <c r="G3466" s="65"/>
      <c r="H3466" s="65"/>
      <c r="I3466" s="65"/>
      <c r="J3466" s="65"/>
      <c r="K3466" s="65"/>
      <c r="L3466" s="65"/>
      <c r="M3466" s="65"/>
      <c r="N3466" s="65"/>
      <c r="O3466" s="71"/>
      <c r="P3466" s="336">
        <f>SUM(D3466:O3466)</f>
        <v>0</v>
      </c>
      <c r="Q3466" s="317"/>
      <c r="R3466" s="388"/>
      <c r="S3466" s="389"/>
      <c r="T3466" s="314"/>
    </row>
    <row r="3467" spans="2:20" ht="18.75" customHeight="1" x14ac:dyDescent="0.2">
      <c r="B3467" s="318"/>
      <c r="C3467" s="322" t="s">
        <v>146</v>
      </c>
      <c r="D3467" s="337">
        <f t="shared" ref="D3467:O3467" si="276">SUBTOTAL(9,D3457:D3466)</f>
        <v>0</v>
      </c>
      <c r="E3467" s="337">
        <f t="shared" si="276"/>
        <v>0</v>
      </c>
      <c r="F3467" s="337">
        <f t="shared" si="276"/>
        <v>0</v>
      </c>
      <c r="G3467" s="337">
        <f t="shared" si="276"/>
        <v>0</v>
      </c>
      <c r="H3467" s="337">
        <f t="shared" si="276"/>
        <v>0</v>
      </c>
      <c r="I3467" s="337">
        <f t="shared" si="276"/>
        <v>0</v>
      </c>
      <c r="J3467" s="337">
        <f t="shared" si="276"/>
        <v>0</v>
      </c>
      <c r="K3467" s="337">
        <f t="shared" si="276"/>
        <v>0</v>
      </c>
      <c r="L3467" s="337">
        <f t="shared" si="276"/>
        <v>0</v>
      </c>
      <c r="M3467" s="337">
        <f t="shared" si="276"/>
        <v>0</v>
      </c>
      <c r="N3467" s="337">
        <f t="shared" si="276"/>
        <v>0</v>
      </c>
      <c r="O3467" s="338">
        <f t="shared" si="276"/>
        <v>0</v>
      </c>
      <c r="P3467" s="336">
        <f>SUM(D3467:O3467)</f>
        <v>0</v>
      </c>
      <c r="Q3467" s="317"/>
      <c r="R3467" s="388"/>
      <c r="S3467" s="389"/>
      <c r="T3467" s="314"/>
    </row>
    <row r="3468" spans="2:20" ht="18.75" customHeight="1" x14ac:dyDescent="0.2">
      <c r="B3468" s="318"/>
      <c r="C3468" s="339" t="s">
        <v>147</v>
      </c>
      <c r="D3468" s="66"/>
      <c r="E3468" s="66"/>
      <c r="F3468" s="66"/>
      <c r="G3468" s="66"/>
      <c r="H3468" s="66"/>
      <c r="I3468" s="66"/>
      <c r="J3468" s="66"/>
      <c r="K3468" s="66"/>
      <c r="L3468" s="66"/>
      <c r="M3468" s="66"/>
      <c r="N3468" s="66"/>
      <c r="O3468" s="72"/>
      <c r="P3468" s="336">
        <f>SUM(D3468:O3468)</f>
        <v>0</v>
      </c>
      <c r="Q3468" s="317"/>
      <c r="R3468" s="388"/>
      <c r="S3468" s="389"/>
      <c r="T3468" s="314"/>
    </row>
    <row r="3469" spans="2:20" ht="18.75" customHeight="1" x14ac:dyDescent="0.2">
      <c r="B3469" s="318"/>
      <c r="C3469" s="339" t="s">
        <v>148</v>
      </c>
      <c r="D3469" s="66"/>
      <c r="E3469" s="66"/>
      <c r="F3469" s="66"/>
      <c r="G3469" s="66"/>
      <c r="H3469" s="66"/>
      <c r="I3469" s="66"/>
      <c r="J3469" s="66"/>
      <c r="K3469" s="66"/>
      <c r="L3469" s="66"/>
      <c r="M3469" s="66"/>
      <c r="N3469" s="66"/>
      <c r="O3469" s="72"/>
      <c r="P3469" s="336">
        <f>SUM(D3469:O3469)</f>
        <v>0</v>
      </c>
      <c r="Q3469" s="317"/>
      <c r="R3469" s="388"/>
      <c r="S3469" s="389"/>
      <c r="T3469" s="314"/>
    </row>
    <row r="3470" spans="2:20" ht="18.75" customHeight="1" x14ac:dyDescent="0.2">
      <c r="B3470" s="318"/>
      <c r="C3470" s="322" t="s">
        <v>149</v>
      </c>
      <c r="D3470" s="337">
        <f t="shared" ref="D3470:O3470" si="277">SUBTOTAL(9,D3468:D3469)</f>
        <v>0</v>
      </c>
      <c r="E3470" s="337">
        <f t="shared" si="277"/>
        <v>0</v>
      </c>
      <c r="F3470" s="337">
        <f t="shared" si="277"/>
        <v>0</v>
      </c>
      <c r="G3470" s="337">
        <f t="shared" si="277"/>
        <v>0</v>
      </c>
      <c r="H3470" s="337">
        <f t="shared" si="277"/>
        <v>0</v>
      </c>
      <c r="I3470" s="337">
        <f t="shared" si="277"/>
        <v>0</v>
      </c>
      <c r="J3470" s="337">
        <f t="shared" si="277"/>
        <v>0</v>
      </c>
      <c r="K3470" s="337">
        <f t="shared" si="277"/>
        <v>0</v>
      </c>
      <c r="L3470" s="337">
        <f t="shared" si="277"/>
        <v>0</v>
      </c>
      <c r="M3470" s="337">
        <f t="shared" si="277"/>
        <v>0</v>
      </c>
      <c r="N3470" s="337">
        <f t="shared" si="277"/>
        <v>0</v>
      </c>
      <c r="O3470" s="338">
        <f t="shared" si="277"/>
        <v>0</v>
      </c>
      <c r="P3470" s="336">
        <f>SUM(D3470:O3470)</f>
        <v>0</v>
      </c>
      <c r="Q3470" s="317"/>
      <c r="R3470" s="388"/>
      <c r="S3470" s="389"/>
      <c r="T3470" s="314"/>
    </row>
    <row r="3471" spans="2:20" ht="18.75" customHeight="1" x14ac:dyDescent="0.2">
      <c r="B3471" s="318"/>
      <c r="C3471" s="339" t="s">
        <v>150</v>
      </c>
      <c r="D3471" s="66"/>
      <c r="E3471" s="66"/>
      <c r="F3471" s="66"/>
      <c r="G3471" s="66"/>
      <c r="H3471" s="66"/>
      <c r="I3471" s="66"/>
      <c r="J3471" s="66"/>
      <c r="K3471" s="66"/>
      <c r="L3471" s="66"/>
      <c r="M3471" s="66"/>
      <c r="N3471" s="66"/>
      <c r="O3471" s="72"/>
      <c r="P3471" s="336">
        <f>SUM(D3471:O3471)</f>
        <v>0</v>
      </c>
      <c r="Q3471" s="317"/>
      <c r="R3471" s="388"/>
      <c r="S3471" s="389"/>
      <c r="T3471" s="314"/>
    </row>
    <row r="3472" spans="2:20" ht="18.75" customHeight="1" x14ac:dyDescent="0.2">
      <c r="B3472" s="318"/>
      <c r="C3472" s="339" t="s">
        <v>151</v>
      </c>
      <c r="D3472" s="66"/>
      <c r="E3472" s="66"/>
      <c r="F3472" s="66"/>
      <c r="G3472" s="66"/>
      <c r="H3472" s="66"/>
      <c r="I3472" s="66"/>
      <c r="J3472" s="66"/>
      <c r="K3472" s="66"/>
      <c r="L3472" s="66"/>
      <c r="M3472" s="66"/>
      <c r="N3472" s="66"/>
      <c r="O3472" s="72"/>
      <c r="P3472" s="336">
        <f>SUM(D3472:O3472)</f>
        <v>0</v>
      </c>
      <c r="Q3472" s="317"/>
      <c r="R3472" s="388"/>
      <c r="S3472" s="389"/>
      <c r="T3472" s="314"/>
    </row>
    <row r="3473" spans="2:20" ht="18.75" customHeight="1" x14ac:dyDescent="0.2">
      <c r="B3473" s="318"/>
      <c r="C3473" s="339" t="s">
        <v>152</v>
      </c>
      <c r="D3473" s="66"/>
      <c r="E3473" s="66"/>
      <c r="F3473" s="66"/>
      <c r="G3473" s="66"/>
      <c r="H3473" s="66"/>
      <c r="I3473" s="66"/>
      <c r="J3473" s="66"/>
      <c r="K3473" s="66"/>
      <c r="L3473" s="66"/>
      <c r="M3473" s="66"/>
      <c r="N3473" s="66"/>
      <c r="O3473" s="72"/>
      <c r="P3473" s="336">
        <f>SUM(D3473:O3473)</f>
        <v>0</v>
      </c>
      <c r="Q3473" s="317"/>
      <c r="R3473" s="388"/>
      <c r="S3473" s="389"/>
      <c r="T3473" s="314"/>
    </row>
    <row r="3474" spans="2:20" ht="18.75" customHeight="1" x14ac:dyDescent="0.2">
      <c r="B3474" s="318"/>
      <c r="C3474" s="339" t="s">
        <v>153</v>
      </c>
      <c r="D3474" s="66"/>
      <c r="E3474" s="66"/>
      <c r="F3474" s="66"/>
      <c r="G3474" s="66"/>
      <c r="H3474" s="66"/>
      <c r="I3474" s="66"/>
      <c r="J3474" s="66"/>
      <c r="K3474" s="66"/>
      <c r="L3474" s="66"/>
      <c r="M3474" s="66"/>
      <c r="N3474" s="66"/>
      <c r="O3474" s="72"/>
      <c r="P3474" s="336">
        <f>SUM(D3474:O3474)</f>
        <v>0</v>
      </c>
      <c r="Q3474" s="317"/>
      <c r="R3474" s="388"/>
      <c r="S3474" s="389"/>
      <c r="T3474" s="314"/>
    </row>
    <row r="3475" spans="2:20" ht="18.75" customHeight="1" x14ac:dyDescent="0.2">
      <c r="B3475" s="318"/>
      <c r="C3475" s="335" t="s">
        <v>154</v>
      </c>
      <c r="D3475" s="65"/>
      <c r="E3475" s="65"/>
      <c r="F3475" s="65"/>
      <c r="G3475" s="65"/>
      <c r="H3475" s="65"/>
      <c r="I3475" s="65"/>
      <c r="J3475" s="65"/>
      <c r="K3475" s="65"/>
      <c r="L3475" s="65"/>
      <c r="M3475" s="65"/>
      <c r="N3475" s="65"/>
      <c r="O3475" s="71"/>
      <c r="P3475" s="336">
        <f>SUM(D3475:O3475)</f>
        <v>0</v>
      </c>
      <c r="Q3475" s="317"/>
      <c r="R3475" s="388"/>
      <c r="S3475" s="389"/>
      <c r="T3475" s="314"/>
    </row>
    <row r="3476" spans="2:20" ht="18.75" customHeight="1" x14ac:dyDescent="0.2">
      <c r="B3476" s="318"/>
      <c r="C3476" s="97" t="s">
        <v>155</v>
      </c>
      <c r="D3476" s="65"/>
      <c r="E3476" s="65"/>
      <c r="F3476" s="65"/>
      <c r="G3476" s="65"/>
      <c r="H3476" s="65"/>
      <c r="I3476" s="65"/>
      <c r="J3476" s="65"/>
      <c r="K3476" s="65"/>
      <c r="L3476" s="65"/>
      <c r="M3476" s="65"/>
      <c r="N3476" s="65"/>
      <c r="O3476" s="71"/>
      <c r="P3476" s="336">
        <f>SUM(D3476:O3476)</f>
        <v>0</v>
      </c>
      <c r="Q3476" s="317"/>
      <c r="R3476" s="388"/>
      <c r="S3476" s="389"/>
      <c r="T3476" s="314"/>
    </row>
    <row r="3477" spans="2:20" ht="18.75" customHeight="1" x14ac:dyDescent="0.2">
      <c r="B3477" s="318"/>
      <c r="C3477" s="98" t="s">
        <v>156</v>
      </c>
      <c r="D3477" s="68"/>
      <c r="E3477" s="68"/>
      <c r="F3477" s="68"/>
      <c r="G3477" s="68"/>
      <c r="H3477" s="68"/>
      <c r="I3477" s="68"/>
      <c r="J3477" s="68"/>
      <c r="K3477" s="68"/>
      <c r="L3477" s="68"/>
      <c r="M3477" s="68"/>
      <c r="N3477" s="68"/>
      <c r="O3477" s="73"/>
      <c r="P3477" s="340">
        <f>SUM(D3477:O3477)</f>
        <v>0</v>
      </c>
      <c r="Q3477" s="317"/>
      <c r="R3477" s="388"/>
      <c r="S3477" s="389"/>
      <c r="T3477" s="314"/>
    </row>
    <row r="3478" spans="2:20" ht="18.75" customHeight="1" x14ac:dyDescent="0.2">
      <c r="B3478" s="318"/>
      <c r="C3478" s="341" t="s">
        <v>157</v>
      </c>
      <c r="D3478" s="342">
        <f t="shared" ref="D3478:O3478" si="278">SUBTOTAL(9,D3457:D3477)</f>
        <v>0</v>
      </c>
      <c r="E3478" s="342">
        <f t="shared" si="278"/>
        <v>0</v>
      </c>
      <c r="F3478" s="342">
        <f t="shared" si="278"/>
        <v>0</v>
      </c>
      <c r="G3478" s="342">
        <f t="shared" si="278"/>
        <v>0</v>
      </c>
      <c r="H3478" s="342">
        <f t="shared" si="278"/>
        <v>0</v>
      </c>
      <c r="I3478" s="342">
        <f t="shared" si="278"/>
        <v>0</v>
      </c>
      <c r="J3478" s="342">
        <f t="shared" si="278"/>
        <v>0</v>
      </c>
      <c r="K3478" s="342">
        <f t="shared" si="278"/>
        <v>0</v>
      </c>
      <c r="L3478" s="342">
        <f t="shared" si="278"/>
        <v>0</v>
      </c>
      <c r="M3478" s="342">
        <f t="shared" si="278"/>
        <v>0</v>
      </c>
      <c r="N3478" s="342">
        <f t="shared" si="278"/>
        <v>0</v>
      </c>
      <c r="O3478" s="343">
        <f t="shared" si="278"/>
        <v>0</v>
      </c>
      <c r="P3478" s="344">
        <f>SUM(D3478:O3478)</f>
        <v>0</v>
      </c>
      <c r="Q3478" s="317"/>
      <c r="R3478" s="150"/>
      <c r="S3478" s="151"/>
      <c r="T3478" s="314"/>
    </row>
    <row r="3479" spans="2:20" ht="6" customHeight="1" x14ac:dyDescent="0.2">
      <c r="B3479" s="318"/>
      <c r="C3479" s="317"/>
      <c r="D3479" s="317"/>
      <c r="E3479" s="317"/>
      <c r="F3479" s="317"/>
      <c r="G3479" s="317"/>
      <c r="H3479" s="317"/>
      <c r="I3479" s="317"/>
      <c r="J3479" s="317"/>
      <c r="K3479" s="317"/>
      <c r="L3479" s="317"/>
      <c r="M3479" s="317"/>
      <c r="N3479" s="317"/>
      <c r="O3479" s="317"/>
      <c r="P3479" s="317"/>
      <c r="Q3479" s="317"/>
      <c r="R3479" s="345"/>
      <c r="S3479" s="345"/>
      <c r="T3479" s="314"/>
    </row>
    <row r="3480" spans="2:20" ht="18.75" customHeight="1" x14ac:dyDescent="0.2">
      <c r="B3480" s="346"/>
      <c r="C3480" s="335" t="s">
        <v>158</v>
      </c>
      <c r="D3480" s="67"/>
      <c r="E3480" s="67"/>
      <c r="F3480" s="67"/>
      <c r="G3480" s="67"/>
      <c r="H3480" s="67"/>
      <c r="I3480" s="67"/>
      <c r="J3480" s="67"/>
      <c r="K3480" s="67"/>
      <c r="L3480" s="67"/>
      <c r="M3480" s="67"/>
      <c r="N3480" s="67"/>
      <c r="O3480" s="74"/>
      <c r="P3480" s="347">
        <f>SUM(D3480:O3480)</f>
        <v>0</v>
      </c>
      <c r="Q3480" s="317"/>
      <c r="R3480" s="388"/>
      <c r="S3480" s="389"/>
      <c r="T3480" s="314"/>
    </row>
    <row r="3481" spans="2:20" ht="18.75" customHeight="1" x14ac:dyDescent="0.2">
      <c r="B3481" s="346"/>
      <c r="C3481" s="335" t="s">
        <v>159</v>
      </c>
      <c r="D3481" s="67"/>
      <c r="E3481" s="67"/>
      <c r="F3481" s="67"/>
      <c r="G3481" s="67"/>
      <c r="H3481" s="67"/>
      <c r="I3481" s="67"/>
      <c r="J3481" s="67"/>
      <c r="K3481" s="67"/>
      <c r="L3481" s="67"/>
      <c r="M3481" s="67"/>
      <c r="N3481" s="69"/>
      <c r="O3481" s="75"/>
      <c r="P3481" s="348">
        <f>SUM(D3481:O3481)</f>
        <v>0</v>
      </c>
      <c r="Q3481" s="317"/>
      <c r="R3481" s="388"/>
      <c r="S3481" s="389"/>
      <c r="T3481" s="314"/>
    </row>
    <row r="3482" spans="2:20" s="334" customFormat="1" ht="18.75" customHeight="1" x14ac:dyDescent="0.2">
      <c r="B3482" s="328"/>
      <c r="C3482" s="317"/>
      <c r="D3482" s="317"/>
      <c r="E3482" s="317"/>
      <c r="F3482" s="317"/>
      <c r="G3482" s="317"/>
      <c r="H3482" s="317"/>
      <c r="I3482" s="317"/>
      <c r="J3482" s="317"/>
      <c r="K3482" s="317"/>
      <c r="L3482" s="317"/>
      <c r="M3482" s="317"/>
      <c r="N3482" s="349" t="s">
        <v>160</v>
      </c>
      <c r="O3482" s="349"/>
      <c r="P3482" s="350">
        <f>ROUND(IF(P3480*P3481=0,0,P3478/P3480*P3481),2)</f>
        <v>0</v>
      </c>
      <c r="Q3482" s="330"/>
      <c r="R3482" s="388"/>
      <c r="S3482" s="389"/>
      <c r="T3482" s="333"/>
    </row>
    <row r="3483" spans="2:20" ht="30" customHeight="1" x14ac:dyDescent="0.2">
      <c r="B3483" s="314"/>
      <c r="C3483" s="317"/>
      <c r="D3483" s="317"/>
      <c r="E3483" s="317"/>
      <c r="F3483" s="317"/>
      <c r="G3483" s="317"/>
      <c r="H3483" s="317"/>
      <c r="I3483" s="317"/>
      <c r="J3483" s="317"/>
      <c r="K3483" s="317"/>
      <c r="L3483" s="317"/>
      <c r="M3483" s="317"/>
      <c r="N3483" s="317"/>
      <c r="O3483" s="317"/>
      <c r="P3483" s="317"/>
      <c r="Q3483" s="317"/>
      <c r="R3483" s="317"/>
      <c r="S3483" s="317"/>
      <c r="T3483" s="314"/>
    </row>
    <row r="3484" spans="2:20" ht="18.75" customHeight="1" x14ac:dyDescent="0.2">
      <c r="B3484" s="318"/>
      <c r="C3484" s="319" t="s">
        <v>124</v>
      </c>
      <c r="D3484" s="382"/>
      <c r="E3484" s="383"/>
      <c r="F3484" s="383"/>
      <c r="G3484" s="383"/>
      <c r="H3484" s="383"/>
      <c r="I3484" s="384"/>
      <c r="J3484" s="317"/>
      <c r="K3484" s="317"/>
      <c r="L3484" s="320"/>
      <c r="M3484" s="317"/>
      <c r="N3484" s="317"/>
      <c r="O3484" s="317"/>
      <c r="P3484" s="321"/>
      <c r="Q3484" s="317"/>
      <c r="R3484" s="321"/>
      <c r="S3484" s="321"/>
      <c r="T3484" s="314"/>
    </row>
    <row r="3485" spans="2:20" ht="18.75" customHeight="1" x14ac:dyDescent="0.2">
      <c r="B3485" s="318"/>
      <c r="C3485" s="322" t="s">
        <v>125</v>
      </c>
      <c r="D3485" s="382"/>
      <c r="E3485" s="383"/>
      <c r="F3485" s="383"/>
      <c r="G3485" s="383"/>
      <c r="H3485" s="383"/>
      <c r="I3485" s="384"/>
      <c r="J3485" s="317"/>
      <c r="K3485" s="320"/>
      <c r="L3485" s="317"/>
      <c r="M3485" s="317"/>
      <c r="N3485" s="317"/>
      <c r="O3485" s="317"/>
      <c r="P3485" s="321"/>
      <c r="Q3485" s="317"/>
      <c r="R3485" s="321"/>
      <c r="S3485" s="321"/>
      <c r="T3485" s="314"/>
    </row>
    <row r="3486" spans="2:20" ht="18.75" customHeight="1" x14ac:dyDescent="0.2">
      <c r="B3486" s="318"/>
      <c r="C3486" s="322" t="s">
        <v>7</v>
      </c>
      <c r="D3486" s="382"/>
      <c r="E3486" s="383"/>
      <c r="F3486" s="383"/>
      <c r="G3486" s="383"/>
      <c r="H3486" s="383"/>
      <c r="I3486" s="384"/>
      <c r="J3486" s="317"/>
      <c r="K3486" s="317"/>
      <c r="L3486" s="320"/>
      <c r="M3486" s="317"/>
      <c r="N3486" s="317"/>
      <c r="O3486" s="317"/>
      <c r="P3486" s="321"/>
      <c r="Q3486" s="317"/>
      <c r="R3486" s="323" t="s">
        <v>126</v>
      </c>
      <c r="S3486" s="324"/>
      <c r="T3486" s="314"/>
    </row>
    <row r="3487" spans="2:20" ht="18.75" customHeight="1" x14ac:dyDescent="0.2">
      <c r="B3487" s="318"/>
      <c r="C3487" s="322" t="s">
        <v>127</v>
      </c>
      <c r="D3487" s="382"/>
      <c r="E3487" s="383"/>
      <c r="F3487" s="383"/>
      <c r="G3487" s="383"/>
      <c r="H3487" s="383"/>
      <c r="I3487" s="384"/>
      <c r="J3487" s="317"/>
      <c r="K3487" s="317"/>
      <c r="L3487" s="320"/>
      <c r="M3487" s="317"/>
      <c r="N3487" s="317"/>
      <c r="O3487" s="317"/>
      <c r="P3487" s="321"/>
      <c r="Q3487" s="317"/>
      <c r="R3487" s="325" t="s">
        <v>130</v>
      </c>
      <c r="S3487" s="63"/>
      <c r="T3487" s="314"/>
    </row>
    <row r="3488" spans="2:20" ht="18.75" customHeight="1" x14ac:dyDescent="0.2">
      <c r="B3488" s="318"/>
      <c r="C3488" s="322" t="s">
        <v>131</v>
      </c>
      <c r="D3488" s="382"/>
      <c r="E3488" s="383"/>
      <c r="F3488" s="383"/>
      <c r="G3488" s="383"/>
      <c r="H3488" s="383"/>
      <c r="I3488" s="384"/>
      <c r="J3488" s="317"/>
      <c r="K3488" s="317"/>
      <c r="L3488" s="320"/>
      <c r="M3488" s="317"/>
      <c r="N3488" s="317"/>
      <c r="O3488" s="317"/>
      <c r="P3488" s="321"/>
      <c r="Q3488" s="317"/>
      <c r="R3488" s="325" t="s">
        <v>132</v>
      </c>
      <c r="S3488" s="63"/>
      <c r="T3488" s="314"/>
    </row>
    <row r="3489" spans="2:24" ht="18.75" customHeight="1" x14ac:dyDescent="0.2">
      <c r="B3489" s="318"/>
      <c r="C3489" s="322" t="s">
        <v>122</v>
      </c>
      <c r="D3489" s="385"/>
      <c r="E3489" s="386"/>
      <c r="F3489" s="386"/>
      <c r="G3489" s="386"/>
      <c r="H3489" s="386"/>
      <c r="I3489" s="387"/>
      <c r="J3489" s="317"/>
      <c r="K3489" s="320"/>
      <c r="L3489" s="317"/>
      <c r="M3489" s="317"/>
      <c r="N3489" s="317"/>
      <c r="O3489" s="317"/>
      <c r="P3489" s="321"/>
      <c r="Q3489" s="317"/>
      <c r="R3489" s="326" t="s">
        <v>133</v>
      </c>
      <c r="S3489" s="63"/>
      <c r="T3489" s="314"/>
    </row>
    <row r="3490" spans="2:24" ht="18.75" customHeight="1" x14ac:dyDescent="0.2">
      <c r="B3490" s="327"/>
      <c r="C3490" s="322" t="s">
        <v>134</v>
      </c>
      <c r="D3490" s="379"/>
      <c r="E3490" s="380"/>
      <c r="F3490" s="380"/>
      <c r="G3490" s="380"/>
      <c r="H3490" s="380"/>
      <c r="I3490" s="381"/>
      <c r="J3490" s="317"/>
      <c r="K3490" s="320"/>
      <c r="L3490" s="317"/>
      <c r="M3490" s="317"/>
      <c r="N3490" s="317"/>
      <c r="O3490" s="317"/>
      <c r="P3490" s="321"/>
      <c r="Q3490" s="317"/>
      <c r="R3490" s="321"/>
      <c r="S3490" s="321"/>
      <c r="T3490" s="314"/>
    </row>
    <row r="3491" spans="2:24" ht="12" customHeight="1" x14ac:dyDescent="0.2">
      <c r="B3491" s="318"/>
      <c r="C3491" s="317"/>
      <c r="D3491" s="317"/>
      <c r="E3491" s="317"/>
      <c r="F3491" s="317"/>
      <c r="G3491" s="317"/>
      <c r="H3491" s="317"/>
      <c r="I3491" s="317"/>
      <c r="J3491" s="317"/>
      <c r="K3491" s="317"/>
      <c r="L3491" s="317"/>
      <c r="M3491" s="317"/>
      <c r="N3491" s="317"/>
      <c r="O3491" s="317"/>
      <c r="P3491" s="317"/>
      <c r="Q3491" s="317"/>
      <c r="R3491" s="317"/>
      <c r="S3491" s="317"/>
      <c r="T3491" s="314"/>
    </row>
    <row r="3492" spans="2:24" s="334" customFormat="1" ht="18.75" customHeight="1" x14ac:dyDescent="0.2">
      <c r="B3492" s="328"/>
      <c r="C3492" s="322" t="s">
        <v>128</v>
      </c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70"/>
      <c r="P3492" s="329" t="s">
        <v>129</v>
      </c>
      <c r="Q3492" s="330"/>
      <c r="R3492" s="331" t="s">
        <v>135</v>
      </c>
      <c r="S3492" s="332"/>
      <c r="T3492" s="333"/>
      <c r="V3492" s="315"/>
      <c r="W3492" s="315"/>
      <c r="X3492" s="315"/>
    </row>
    <row r="3493" spans="2:24" ht="6" customHeight="1" x14ac:dyDescent="0.2">
      <c r="B3493" s="318"/>
      <c r="C3493" s="317"/>
      <c r="D3493" s="317"/>
      <c r="E3493" s="317"/>
      <c r="F3493" s="317"/>
      <c r="G3493" s="317"/>
      <c r="H3493" s="317"/>
      <c r="I3493" s="317"/>
      <c r="J3493" s="317"/>
      <c r="K3493" s="317"/>
      <c r="L3493" s="317"/>
      <c r="M3493" s="317"/>
      <c r="N3493" s="317"/>
      <c r="O3493" s="317"/>
      <c r="P3493" s="317"/>
      <c r="Q3493" s="317"/>
      <c r="R3493" s="317"/>
      <c r="S3493" s="317"/>
      <c r="T3493" s="314"/>
    </row>
    <row r="3494" spans="2:24" ht="18.75" customHeight="1" x14ac:dyDescent="0.2">
      <c r="B3494" s="318"/>
      <c r="C3494" s="335" t="s">
        <v>136</v>
      </c>
      <c r="D3494" s="65"/>
      <c r="E3494" s="65"/>
      <c r="F3494" s="65"/>
      <c r="G3494" s="65"/>
      <c r="H3494" s="65"/>
      <c r="I3494" s="65"/>
      <c r="J3494" s="65"/>
      <c r="K3494" s="65"/>
      <c r="L3494" s="65"/>
      <c r="M3494" s="65"/>
      <c r="N3494" s="65"/>
      <c r="O3494" s="71"/>
      <c r="P3494" s="336">
        <f>SUM(D3494:O3494)</f>
        <v>0</v>
      </c>
      <c r="Q3494" s="317"/>
      <c r="R3494" s="388"/>
      <c r="S3494" s="389"/>
      <c r="T3494" s="314"/>
    </row>
    <row r="3495" spans="2:24" ht="18.75" customHeight="1" x14ac:dyDescent="0.2">
      <c r="B3495" s="318"/>
      <c r="C3495" s="335" t="s">
        <v>137</v>
      </c>
      <c r="D3495" s="110"/>
      <c r="E3495" s="110"/>
      <c r="F3495" s="110"/>
      <c r="G3495" s="110"/>
      <c r="H3495" s="110"/>
      <c r="I3495" s="110"/>
      <c r="J3495" s="110"/>
      <c r="K3495" s="110"/>
      <c r="L3495" s="110"/>
      <c r="M3495" s="110"/>
      <c r="N3495" s="110"/>
      <c r="O3495" s="111"/>
      <c r="P3495" s="336">
        <f>SUM(D3495:O3495)</f>
        <v>0</v>
      </c>
      <c r="Q3495" s="317"/>
      <c r="R3495" s="388"/>
      <c r="S3495" s="389"/>
      <c r="T3495" s="314"/>
    </row>
    <row r="3496" spans="2:24" ht="18.75" customHeight="1" x14ac:dyDescent="0.2">
      <c r="B3496" s="318"/>
      <c r="C3496" s="131" t="s">
        <v>138</v>
      </c>
      <c r="D3496" s="65"/>
      <c r="E3496" s="65"/>
      <c r="F3496" s="65"/>
      <c r="G3496" s="65"/>
      <c r="H3496" s="65"/>
      <c r="I3496" s="65"/>
      <c r="J3496" s="65"/>
      <c r="K3496" s="65"/>
      <c r="L3496" s="65"/>
      <c r="M3496" s="65"/>
      <c r="N3496" s="65"/>
      <c r="O3496" s="71"/>
      <c r="P3496" s="336">
        <f>SUM(D3496:O3496)</f>
        <v>0</v>
      </c>
      <c r="Q3496" s="317"/>
      <c r="R3496" s="388"/>
      <c r="S3496" s="389"/>
      <c r="T3496" s="314"/>
    </row>
    <row r="3497" spans="2:24" ht="18.75" customHeight="1" x14ac:dyDescent="0.2">
      <c r="B3497" s="318"/>
      <c r="C3497" s="92" t="s">
        <v>139</v>
      </c>
      <c r="D3497" s="65"/>
      <c r="E3497" s="65"/>
      <c r="F3497" s="65"/>
      <c r="G3497" s="65"/>
      <c r="H3497" s="65"/>
      <c r="I3497" s="65"/>
      <c r="J3497" s="65"/>
      <c r="K3497" s="65"/>
      <c r="L3497" s="65"/>
      <c r="M3497" s="65"/>
      <c r="N3497" s="65"/>
      <c r="O3497" s="71"/>
      <c r="P3497" s="336">
        <f>SUM(D3497:O3497)</f>
        <v>0</v>
      </c>
      <c r="Q3497" s="317"/>
      <c r="R3497" s="388"/>
      <c r="S3497" s="389"/>
      <c r="T3497" s="314"/>
    </row>
    <row r="3498" spans="2:24" ht="18.75" customHeight="1" x14ac:dyDescent="0.2">
      <c r="B3498" s="318"/>
      <c r="C3498" s="92" t="s">
        <v>140</v>
      </c>
      <c r="D3498" s="65"/>
      <c r="E3498" s="65"/>
      <c r="F3498" s="65"/>
      <c r="G3498" s="65"/>
      <c r="H3498" s="65"/>
      <c r="I3498" s="65"/>
      <c r="J3498" s="65"/>
      <c r="K3498" s="65"/>
      <c r="L3498" s="65"/>
      <c r="M3498" s="65"/>
      <c r="N3498" s="65"/>
      <c r="O3498" s="71"/>
      <c r="P3498" s="336">
        <f>SUM(D3498:O3498)</f>
        <v>0</v>
      </c>
      <c r="Q3498" s="317"/>
      <c r="R3498" s="388"/>
      <c r="S3498" s="389"/>
      <c r="T3498" s="314"/>
    </row>
    <row r="3499" spans="2:24" ht="18.75" customHeight="1" x14ac:dyDescent="0.2">
      <c r="B3499" s="318"/>
      <c r="C3499" s="92" t="s">
        <v>141</v>
      </c>
      <c r="D3499" s="65"/>
      <c r="E3499" s="65"/>
      <c r="F3499" s="65"/>
      <c r="G3499" s="65"/>
      <c r="H3499" s="65"/>
      <c r="I3499" s="65"/>
      <c r="J3499" s="65"/>
      <c r="K3499" s="65"/>
      <c r="L3499" s="65"/>
      <c r="M3499" s="65"/>
      <c r="N3499" s="65"/>
      <c r="O3499" s="71"/>
      <c r="P3499" s="336">
        <f>SUM(D3499:O3499)</f>
        <v>0</v>
      </c>
      <c r="Q3499" s="317"/>
      <c r="R3499" s="388"/>
      <c r="S3499" s="389"/>
      <c r="T3499" s="314"/>
    </row>
    <row r="3500" spans="2:24" ht="18.75" customHeight="1" x14ac:dyDescent="0.2">
      <c r="B3500" s="318"/>
      <c r="C3500" s="92" t="s">
        <v>142</v>
      </c>
      <c r="D3500" s="65"/>
      <c r="E3500" s="65"/>
      <c r="F3500" s="65"/>
      <c r="G3500" s="65"/>
      <c r="H3500" s="65"/>
      <c r="I3500" s="65"/>
      <c r="J3500" s="65"/>
      <c r="K3500" s="65"/>
      <c r="L3500" s="65"/>
      <c r="M3500" s="65"/>
      <c r="N3500" s="65"/>
      <c r="O3500" s="71"/>
      <c r="P3500" s="336">
        <f>SUM(D3500:O3500)</f>
        <v>0</v>
      </c>
      <c r="Q3500" s="317"/>
      <c r="R3500" s="388"/>
      <c r="S3500" s="389"/>
      <c r="T3500" s="314"/>
    </row>
    <row r="3501" spans="2:24" ht="18.75" customHeight="1" x14ac:dyDescent="0.2">
      <c r="B3501" s="318"/>
      <c r="C3501" s="92" t="s">
        <v>143</v>
      </c>
      <c r="D3501" s="65"/>
      <c r="E3501" s="65"/>
      <c r="F3501" s="65"/>
      <c r="G3501" s="65"/>
      <c r="H3501" s="65"/>
      <c r="I3501" s="65"/>
      <c r="J3501" s="65"/>
      <c r="K3501" s="65"/>
      <c r="L3501" s="65"/>
      <c r="M3501" s="65"/>
      <c r="N3501" s="65"/>
      <c r="O3501" s="71"/>
      <c r="P3501" s="336">
        <f>SUM(D3501:O3501)</f>
        <v>0</v>
      </c>
      <c r="Q3501" s="317"/>
      <c r="R3501" s="388"/>
      <c r="S3501" s="389"/>
      <c r="T3501" s="314"/>
    </row>
    <row r="3502" spans="2:24" ht="18.75" customHeight="1" x14ac:dyDescent="0.2">
      <c r="B3502" s="318"/>
      <c r="C3502" s="92" t="s">
        <v>144</v>
      </c>
      <c r="D3502" s="65"/>
      <c r="E3502" s="65"/>
      <c r="F3502" s="65"/>
      <c r="G3502" s="65"/>
      <c r="H3502" s="65"/>
      <c r="I3502" s="65"/>
      <c r="J3502" s="65"/>
      <c r="K3502" s="65"/>
      <c r="L3502" s="65"/>
      <c r="M3502" s="65"/>
      <c r="N3502" s="65"/>
      <c r="O3502" s="71"/>
      <c r="P3502" s="336">
        <f>SUM(D3502:O3502)</f>
        <v>0</v>
      </c>
      <c r="Q3502" s="317"/>
      <c r="R3502" s="388"/>
      <c r="S3502" s="389"/>
      <c r="T3502" s="314"/>
    </row>
    <row r="3503" spans="2:24" ht="18.75" customHeight="1" x14ac:dyDescent="0.2">
      <c r="B3503" s="318"/>
      <c r="C3503" s="92" t="s">
        <v>145</v>
      </c>
      <c r="D3503" s="65"/>
      <c r="E3503" s="65"/>
      <c r="F3503" s="65"/>
      <c r="G3503" s="65"/>
      <c r="H3503" s="65"/>
      <c r="I3503" s="65"/>
      <c r="J3503" s="65"/>
      <c r="K3503" s="65"/>
      <c r="L3503" s="65"/>
      <c r="M3503" s="65"/>
      <c r="N3503" s="65"/>
      <c r="O3503" s="71"/>
      <c r="P3503" s="336">
        <f>SUM(D3503:O3503)</f>
        <v>0</v>
      </c>
      <c r="Q3503" s="317"/>
      <c r="R3503" s="388"/>
      <c r="S3503" s="389"/>
      <c r="T3503" s="314"/>
    </row>
    <row r="3504" spans="2:24" ht="18.75" customHeight="1" x14ac:dyDescent="0.2">
      <c r="B3504" s="318"/>
      <c r="C3504" s="322" t="s">
        <v>146</v>
      </c>
      <c r="D3504" s="337">
        <f t="shared" ref="D3504:O3504" si="279">SUBTOTAL(9,D3494:D3503)</f>
        <v>0</v>
      </c>
      <c r="E3504" s="337">
        <f t="shared" si="279"/>
        <v>0</v>
      </c>
      <c r="F3504" s="337">
        <f t="shared" si="279"/>
        <v>0</v>
      </c>
      <c r="G3504" s="337">
        <f t="shared" si="279"/>
        <v>0</v>
      </c>
      <c r="H3504" s="337">
        <f t="shared" si="279"/>
        <v>0</v>
      </c>
      <c r="I3504" s="337">
        <f t="shared" si="279"/>
        <v>0</v>
      </c>
      <c r="J3504" s="337">
        <f t="shared" si="279"/>
        <v>0</v>
      </c>
      <c r="K3504" s="337">
        <f t="shared" si="279"/>
        <v>0</v>
      </c>
      <c r="L3504" s="337">
        <f t="shared" si="279"/>
        <v>0</v>
      </c>
      <c r="M3504" s="337">
        <f t="shared" si="279"/>
        <v>0</v>
      </c>
      <c r="N3504" s="337">
        <f t="shared" si="279"/>
        <v>0</v>
      </c>
      <c r="O3504" s="338">
        <f t="shared" si="279"/>
        <v>0</v>
      </c>
      <c r="P3504" s="336">
        <f>SUM(D3504:O3504)</f>
        <v>0</v>
      </c>
      <c r="Q3504" s="317"/>
      <c r="R3504" s="388"/>
      <c r="S3504" s="389"/>
      <c r="T3504" s="314"/>
    </row>
    <row r="3505" spans="2:20" ht="18.75" customHeight="1" x14ac:dyDescent="0.2">
      <c r="B3505" s="318"/>
      <c r="C3505" s="339" t="s">
        <v>147</v>
      </c>
      <c r="D3505" s="66"/>
      <c r="E3505" s="66"/>
      <c r="F3505" s="66"/>
      <c r="G3505" s="66"/>
      <c r="H3505" s="66"/>
      <c r="I3505" s="66"/>
      <c r="J3505" s="66"/>
      <c r="K3505" s="66"/>
      <c r="L3505" s="66"/>
      <c r="M3505" s="66"/>
      <c r="N3505" s="66"/>
      <c r="O3505" s="72"/>
      <c r="P3505" s="336">
        <f>SUM(D3505:O3505)</f>
        <v>0</v>
      </c>
      <c r="Q3505" s="317"/>
      <c r="R3505" s="388"/>
      <c r="S3505" s="389"/>
      <c r="T3505" s="314"/>
    </row>
    <row r="3506" spans="2:20" ht="18.75" customHeight="1" x14ac:dyDescent="0.2">
      <c r="B3506" s="318"/>
      <c r="C3506" s="339" t="s">
        <v>148</v>
      </c>
      <c r="D3506" s="66"/>
      <c r="E3506" s="66"/>
      <c r="F3506" s="66"/>
      <c r="G3506" s="66"/>
      <c r="H3506" s="66"/>
      <c r="I3506" s="66"/>
      <c r="J3506" s="66"/>
      <c r="K3506" s="66"/>
      <c r="L3506" s="66"/>
      <c r="M3506" s="66"/>
      <c r="N3506" s="66"/>
      <c r="O3506" s="72"/>
      <c r="P3506" s="336">
        <f>SUM(D3506:O3506)</f>
        <v>0</v>
      </c>
      <c r="Q3506" s="317"/>
      <c r="R3506" s="388"/>
      <c r="S3506" s="389"/>
      <c r="T3506" s="314"/>
    </row>
    <row r="3507" spans="2:20" ht="18.75" customHeight="1" x14ac:dyDescent="0.2">
      <c r="B3507" s="318"/>
      <c r="C3507" s="322" t="s">
        <v>149</v>
      </c>
      <c r="D3507" s="337">
        <f t="shared" ref="D3507:O3507" si="280">SUBTOTAL(9,D3505:D3506)</f>
        <v>0</v>
      </c>
      <c r="E3507" s="337">
        <f t="shared" si="280"/>
        <v>0</v>
      </c>
      <c r="F3507" s="337">
        <f t="shared" si="280"/>
        <v>0</v>
      </c>
      <c r="G3507" s="337">
        <f t="shared" si="280"/>
        <v>0</v>
      </c>
      <c r="H3507" s="337">
        <f t="shared" si="280"/>
        <v>0</v>
      </c>
      <c r="I3507" s="337">
        <f t="shared" si="280"/>
        <v>0</v>
      </c>
      <c r="J3507" s="337">
        <f t="shared" si="280"/>
        <v>0</v>
      </c>
      <c r="K3507" s="337">
        <f t="shared" si="280"/>
        <v>0</v>
      </c>
      <c r="L3507" s="337">
        <f t="shared" si="280"/>
        <v>0</v>
      </c>
      <c r="M3507" s="337">
        <f t="shared" si="280"/>
        <v>0</v>
      </c>
      <c r="N3507" s="337">
        <f t="shared" si="280"/>
        <v>0</v>
      </c>
      <c r="O3507" s="338">
        <f t="shared" si="280"/>
        <v>0</v>
      </c>
      <c r="P3507" s="336">
        <f>SUM(D3507:O3507)</f>
        <v>0</v>
      </c>
      <c r="Q3507" s="317"/>
      <c r="R3507" s="388"/>
      <c r="S3507" s="389"/>
      <c r="T3507" s="314"/>
    </row>
    <row r="3508" spans="2:20" ht="18.75" customHeight="1" x14ac:dyDescent="0.2">
      <c r="B3508" s="318"/>
      <c r="C3508" s="339" t="s">
        <v>150</v>
      </c>
      <c r="D3508" s="66"/>
      <c r="E3508" s="66"/>
      <c r="F3508" s="66"/>
      <c r="G3508" s="66"/>
      <c r="H3508" s="66"/>
      <c r="I3508" s="66"/>
      <c r="J3508" s="66"/>
      <c r="K3508" s="66"/>
      <c r="L3508" s="66"/>
      <c r="M3508" s="66"/>
      <c r="N3508" s="66"/>
      <c r="O3508" s="72"/>
      <c r="P3508" s="336">
        <f>SUM(D3508:O3508)</f>
        <v>0</v>
      </c>
      <c r="Q3508" s="317"/>
      <c r="R3508" s="388"/>
      <c r="S3508" s="389"/>
      <c r="T3508" s="314"/>
    </row>
    <row r="3509" spans="2:20" ht="18.75" customHeight="1" x14ac:dyDescent="0.2">
      <c r="B3509" s="318"/>
      <c r="C3509" s="339" t="s">
        <v>151</v>
      </c>
      <c r="D3509" s="66"/>
      <c r="E3509" s="66"/>
      <c r="F3509" s="66"/>
      <c r="G3509" s="66"/>
      <c r="H3509" s="66"/>
      <c r="I3509" s="66"/>
      <c r="J3509" s="66"/>
      <c r="K3509" s="66"/>
      <c r="L3509" s="66"/>
      <c r="M3509" s="66"/>
      <c r="N3509" s="66"/>
      <c r="O3509" s="72"/>
      <c r="P3509" s="336">
        <f>SUM(D3509:O3509)</f>
        <v>0</v>
      </c>
      <c r="Q3509" s="317"/>
      <c r="R3509" s="388"/>
      <c r="S3509" s="389"/>
      <c r="T3509" s="314"/>
    </row>
    <row r="3510" spans="2:20" ht="18.75" customHeight="1" x14ac:dyDescent="0.2">
      <c r="B3510" s="318"/>
      <c r="C3510" s="339" t="s">
        <v>152</v>
      </c>
      <c r="D3510" s="66"/>
      <c r="E3510" s="66"/>
      <c r="F3510" s="66"/>
      <c r="G3510" s="66"/>
      <c r="H3510" s="66"/>
      <c r="I3510" s="66"/>
      <c r="J3510" s="66"/>
      <c r="K3510" s="66"/>
      <c r="L3510" s="66"/>
      <c r="M3510" s="66"/>
      <c r="N3510" s="66"/>
      <c r="O3510" s="72"/>
      <c r="P3510" s="336">
        <f>SUM(D3510:O3510)</f>
        <v>0</v>
      </c>
      <c r="Q3510" s="317"/>
      <c r="R3510" s="388"/>
      <c r="S3510" s="389"/>
      <c r="T3510" s="314"/>
    </row>
    <row r="3511" spans="2:20" ht="18.75" customHeight="1" x14ac:dyDescent="0.2">
      <c r="B3511" s="318"/>
      <c r="C3511" s="339" t="s">
        <v>153</v>
      </c>
      <c r="D3511" s="66"/>
      <c r="E3511" s="66"/>
      <c r="F3511" s="66"/>
      <c r="G3511" s="66"/>
      <c r="H3511" s="66"/>
      <c r="I3511" s="66"/>
      <c r="J3511" s="66"/>
      <c r="K3511" s="66"/>
      <c r="L3511" s="66"/>
      <c r="M3511" s="66"/>
      <c r="N3511" s="66"/>
      <c r="O3511" s="72"/>
      <c r="P3511" s="336">
        <f>SUM(D3511:O3511)</f>
        <v>0</v>
      </c>
      <c r="Q3511" s="317"/>
      <c r="R3511" s="388"/>
      <c r="S3511" s="389"/>
      <c r="T3511" s="314"/>
    </row>
    <row r="3512" spans="2:20" ht="18.75" customHeight="1" x14ac:dyDescent="0.2">
      <c r="B3512" s="318"/>
      <c r="C3512" s="335" t="s">
        <v>154</v>
      </c>
      <c r="D3512" s="65"/>
      <c r="E3512" s="65"/>
      <c r="F3512" s="65"/>
      <c r="G3512" s="65"/>
      <c r="H3512" s="65"/>
      <c r="I3512" s="65"/>
      <c r="J3512" s="65"/>
      <c r="K3512" s="65"/>
      <c r="L3512" s="65"/>
      <c r="M3512" s="65"/>
      <c r="N3512" s="65"/>
      <c r="O3512" s="71"/>
      <c r="P3512" s="336">
        <f>SUM(D3512:O3512)</f>
        <v>0</v>
      </c>
      <c r="Q3512" s="317"/>
      <c r="R3512" s="388"/>
      <c r="S3512" s="389"/>
      <c r="T3512" s="314"/>
    </row>
    <row r="3513" spans="2:20" ht="18.75" customHeight="1" x14ac:dyDescent="0.2">
      <c r="B3513" s="318"/>
      <c r="C3513" s="97" t="s">
        <v>155</v>
      </c>
      <c r="D3513" s="65"/>
      <c r="E3513" s="65"/>
      <c r="F3513" s="65"/>
      <c r="G3513" s="65"/>
      <c r="H3513" s="65"/>
      <c r="I3513" s="65"/>
      <c r="J3513" s="65"/>
      <c r="K3513" s="65"/>
      <c r="L3513" s="65"/>
      <c r="M3513" s="65"/>
      <c r="N3513" s="65"/>
      <c r="O3513" s="71"/>
      <c r="P3513" s="336">
        <f>SUM(D3513:O3513)</f>
        <v>0</v>
      </c>
      <c r="Q3513" s="317"/>
      <c r="R3513" s="388"/>
      <c r="S3513" s="389"/>
      <c r="T3513" s="314"/>
    </row>
    <row r="3514" spans="2:20" ht="18.75" customHeight="1" x14ac:dyDescent="0.2">
      <c r="B3514" s="318"/>
      <c r="C3514" s="98" t="s">
        <v>156</v>
      </c>
      <c r="D3514" s="68"/>
      <c r="E3514" s="68"/>
      <c r="F3514" s="68"/>
      <c r="G3514" s="68"/>
      <c r="H3514" s="68"/>
      <c r="I3514" s="68"/>
      <c r="J3514" s="68"/>
      <c r="K3514" s="68"/>
      <c r="L3514" s="68"/>
      <c r="M3514" s="68"/>
      <c r="N3514" s="68"/>
      <c r="O3514" s="73"/>
      <c r="P3514" s="340">
        <f>SUM(D3514:O3514)</f>
        <v>0</v>
      </c>
      <c r="Q3514" s="317"/>
      <c r="R3514" s="388"/>
      <c r="S3514" s="389"/>
      <c r="T3514" s="314"/>
    </row>
    <row r="3515" spans="2:20" ht="18.75" customHeight="1" x14ac:dyDescent="0.2">
      <c r="B3515" s="318"/>
      <c r="C3515" s="341" t="s">
        <v>157</v>
      </c>
      <c r="D3515" s="342">
        <f t="shared" ref="D3515:O3515" si="281">SUBTOTAL(9,D3494:D3514)</f>
        <v>0</v>
      </c>
      <c r="E3515" s="342">
        <f t="shared" si="281"/>
        <v>0</v>
      </c>
      <c r="F3515" s="342">
        <f t="shared" si="281"/>
        <v>0</v>
      </c>
      <c r="G3515" s="342">
        <f t="shared" si="281"/>
        <v>0</v>
      </c>
      <c r="H3515" s="342">
        <f t="shared" si="281"/>
        <v>0</v>
      </c>
      <c r="I3515" s="342">
        <f t="shared" si="281"/>
        <v>0</v>
      </c>
      <c r="J3515" s="342">
        <f t="shared" si="281"/>
        <v>0</v>
      </c>
      <c r="K3515" s="342">
        <f t="shared" si="281"/>
        <v>0</v>
      </c>
      <c r="L3515" s="342">
        <f t="shared" si="281"/>
        <v>0</v>
      </c>
      <c r="M3515" s="342">
        <f t="shared" si="281"/>
        <v>0</v>
      </c>
      <c r="N3515" s="342">
        <f t="shared" si="281"/>
        <v>0</v>
      </c>
      <c r="O3515" s="343">
        <f t="shared" si="281"/>
        <v>0</v>
      </c>
      <c r="P3515" s="344">
        <f>SUM(D3515:O3515)</f>
        <v>0</v>
      </c>
      <c r="Q3515" s="317"/>
      <c r="R3515" s="150"/>
      <c r="S3515" s="151"/>
      <c r="T3515" s="314"/>
    </row>
    <row r="3516" spans="2:20" ht="6" customHeight="1" x14ac:dyDescent="0.2">
      <c r="B3516" s="318"/>
      <c r="C3516" s="317"/>
      <c r="D3516" s="317"/>
      <c r="E3516" s="317"/>
      <c r="F3516" s="317"/>
      <c r="G3516" s="317"/>
      <c r="H3516" s="317"/>
      <c r="I3516" s="317"/>
      <c r="J3516" s="317"/>
      <c r="K3516" s="317"/>
      <c r="L3516" s="317"/>
      <c r="M3516" s="317"/>
      <c r="N3516" s="317"/>
      <c r="O3516" s="317"/>
      <c r="P3516" s="317"/>
      <c r="Q3516" s="317"/>
      <c r="R3516" s="345"/>
      <c r="S3516" s="345"/>
      <c r="T3516" s="314"/>
    </row>
    <row r="3517" spans="2:20" ht="18.75" customHeight="1" x14ac:dyDescent="0.2">
      <c r="B3517" s="346"/>
      <c r="C3517" s="335" t="s">
        <v>158</v>
      </c>
      <c r="D3517" s="67"/>
      <c r="E3517" s="67"/>
      <c r="F3517" s="67"/>
      <c r="G3517" s="67"/>
      <c r="H3517" s="67"/>
      <c r="I3517" s="67"/>
      <c r="J3517" s="67"/>
      <c r="K3517" s="67"/>
      <c r="L3517" s="67"/>
      <c r="M3517" s="67"/>
      <c r="N3517" s="67"/>
      <c r="O3517" s="74"/>
      <c r="P3517" s="347">
        <f>SUM(D3517:O3517)</f>
        <v>0</v>
      </c>
      <c r="Q3517" s="317"/>
      <c r="R3517" s="388"/>
      <c r="S3517" s="389"/>
      <c r="T3517" s="314"/>
    </row>
    <row r="3518" spans="2:20" ht="18.75" customHeight="1" x14ac:dyDescent="0.2">
      <c r="B3518" s="346"/>
      <c r="C3518" s="335" t="s">
        <v>159</v>
      </c>
      <c r="D3518" s="67"/>
      <c r="E3518" s="67"/>
      <c r="F3518" s="67"/>
      <c r="G3518" s="67"/>
      <c r="H3518" s="67"/>
      <c r="I3518" s="67"/>
      <c r="J3518" s="67"/>
      <c r="K3518" s="67"/>
      <c r="L3518" s="67"/>
      <c r="M3518" s="67"/>
      <c r="N3518" s="69"/>
      <c r="O3518" s="75"/>
      <c r="P3518" s="348">
        <f>SUM(D3518:O3518)</f>
        <v>0</v>
      </c>
      <c r="Q3518" s="317"/>
      <c r="R3518" s="388"/>
      <c r="S3518" s="389"/>
      <c r="T3518" s="314"/>
    </row>
    <row r="3519" spans="2:20" s="334" customFormat="1" ht="18.75" customHeight="1" x14ac:dyDescent="0.2">
      <c r="B3519" s="328"/>
      <c r="C3519" s="317"/>
      <c r="D3519" s="317"/>
      <c r="E3519" s="317"/>
      <c r="F3519" s="317"/>
      <c r="G3519" s="317"/>
      <c r="H3519" s="317"/>
      <c r="I3519" s="317"/>
      <c r="J3519" s="317"/>
      <c r="K3519" s="317"/>
      <c r="L3519" s="317"/>
      <c r="M3519" s="317"/>
      <c r="N3519" s="349" t="s">
        <v>160</v>
      </c>
      <c r="O3519" s="349"/>
      <c r="P3519" s="350">
        <f>ROUND(IF(P3517*P3518=0,0,P3515/P3517*P3518),2)</f>
        <v>0</v>
      </c>
      <c r="Q3519" s="330"/>
      <c r="R3519" s="388"/>
      <c r="S3519" s="389"/>
      <c r="T3519" s="333"/>
    </row>
    <row r="3520" spans="2:20" ht="30" customHeight="1" x14ac:dyDescent="0.2">
      <c r="B3520" s="314"/>
      <c r="C3520" s="317"/>
      <c r="D3520" s="317"/>
      <c r="E3520" s="317"/>
      <c r="F3520" s="317"/>
      <c r="G3520" s="317"/>
      <c r="H3520" s="317"/>
      <c r="I3520" s="317"/>
      <c r="J3520" s="317"/>
      <c r="K3520" s="317"/>
      <c r="L3520" s="317"/>
      <c r="M3520" s="317"/>
      <c r="N3520" s="317"/>
      <c r="O3520" s="317"/>
      <c r="P3520" s="317"/>
      <c r="Q3520" s="317"/>
      <c r="R3520" s="317"/>
      <c r="S3520" s="317"/>
      <c r="T3520" s="314"/>
    </row>
    <row r="3521" spans="2:24" ht="18.75" customHeight="1" x14ac:dyDescent="0.2">
      <c r="B3521" s="318"/>
      <c r="C3521" s="319" t="s">
        <v>124</v>
      </c>
      <c r="D3521" s="382"/>
      <c r="E3521" s="383"/>
      <c r="F3521" s="383"/>
      <c r="G3521" s="383"/>
      <c r="H3521" s="383"/>
      <c r="I3521" s="384"/>
      <c r="J3521" s="317"/>
      <c r="K3521" s="317"/>
      <c r="L3521" s="320"/>
      <c r="M3521" s="317"/>
      <c r="N3521" s="317"/>
      <c r="O3521" s="317"/>
      <c r="P3521" s="321"/>
      <c r="Q3521" s="317"/>
      <c r="R3521" s="321"/>
      <c r="S3521" s="321"/>
      <c r="T3521" s="314"/>
    </row>
    <row r="3522" spans="2:24" ht="18.75" customHeight="1" x14ac:dyDescent="0.2">
      <c r="B3522" s="318"/>
      <c r="C3522" s="322" t="s">
        <v>125</v>
      </c>
      <c r="D3522" s="382"/>
      <c r="E3522" s="383"/>
      <c r="F3522" s="383"/>
      <c r="G3522" s="383"/>
      <c r="H3522" s="383"/>
      <c r="I3522" s="384"/>
      <c r="J3522" s="317"/>
      <c r="K3522" s="320"/>
      <c r="L3522" s="317"/>
      <c r="M3522" s="317"/>
      <c r="N3522" s="317"/>
      <c r="O3522" s="317"/>
      <c r="P3522" s="321"/>
      <c r="Q3522" s="317"/>
      <c r="R3522" s="321"/>
      <c r="S3522" s="321"/>
      <c r="T3522" s="314"/>
    </row>
    <row r="3523" spans="2:24" ht="18.75" customHeight="1" x14ac:dyDescent="0.2">
      <c r="B3523" s="318"/>
      <c r="C3523" s="322" t="s">
        <v>7</v>
      </c>
      <c r="D3523" s="382"/>
      <c r="E3523" s="383"/>
      <c r="F3523" s="383"/>
      <c r="G3523" s="383"/>
      <c r="H3523" s="383"/>
      <c r="I3523" s="384"/>
      <c r="J3523" s="317"/>
      <c r="K3523" s="317"/>
      <c r="L3523" s="320"/>
      <c r="M3523" s="317"/>
      <c r="N3523" s="317"/>
      <c r="O3523" s="317"/>
      <c r="P3523" s="321"/>
      <c r="Q3523" s="317"/>
      <c r="R3523" s="323" t="s">
        <v>126</v>
      </c>
      <c r="S3523" s="324"/>
      <c r="T3523" s="314"/>
    </row>
    <row r="3524" spans="2:24" ht="18.75" customHeight="1" x14ac:dyDescent="0.2">
      <c r="B3524" s="318"/>
      <c r="C3524" s="322" t="s">
        <v>127</v>
      </c>
      <c r="D3524" s="382"/>
      <c r="E3524" s="383"/>
      <c r="F3524" s="383"/>
      <c r="G3524" s="383"/>
      <c r="H3524" s="383"/>
      <c r="I3524" s="384"/>
      <c r="J3524" s="317"/>
      <c r="K3524" s="317"/>
      <c r="L3524" s="320"/>
      <c r="M3524" s="317"/>
      <c r="N3524" s="317"/>
      <c r="O3524" s="317"/>
      <c r="P3524" s="321"/>
      <c r="Q3524" s="317"/>
      <c r="R3524" s="325" t="s">
        <v>130</v>
      </c>
      <c r="S3524" s="63"/>
      <c r="T3524" s="314"/>
    </row>
    <row r="3525" spans="2:24" ht="18.75" customHeight="1" x14ac:dyDescent="0.2">
      <c r="B3525" s="318"/>
      <c r="C3525" s="322" t="s">
        <v>131</v>
      </c>
      <c r="D3525" s="382"/>
      <c r="E3525" s="383"/>
      <c r="F3525" s="383"/>
      <c r="G3525" s="383"/>
      <c r="H3525" s="383"/>
      <c r="I3525" s="384"/>
      <c r="J3525" s="317"/>
      <c r="K3525" s="317"/>
      <c r="L3525" s="320"/>
      <c r="M3525" s="317"/>
      <c r="N3525" s="317"/>
      <c r="O3525" s="317"/>
      <c r="P3525" s="321"/>
      <c r="Q3525" s="317"/>
      <c r="R3525" s="325" t="s">
        <v>132</v>
      </c>
      <c r="S3525" s="63"/>
      <c r="T3525" s="314"/>
    </row>
    <row r="3526" spans="2:24" ht="18.75" customHeight="1" x14ac:dyDescent="0.2">
      <c r="B3526" s="318"/>
      <c r="C3526" s="322" t="s">
        <v>122</v>
      </c>
      <c r="D3526" s="385"/>
      <c r="E3526" s="386"/>
      <c r="F3526" s="386"/>
      <c r="G3526" s="386"/>
      <c r="H3526" s="386"/>
      <c r="I3526" s="387"/>
      <c r="J3526" s="317"/>
      <c r="K3526" s="320"/>
      <c r="L3526" s="317"/>
      <c r="M3526" s="317"/>
      <c r="N3526" s="317"/>
      <c r="O3526" s="317"/>
      <c r="P3526" s="321"/>
      <c r="Q3526" s="317"/>
      <c r="R3526" s="326" t="s">
        <v>133</v>
      </c>
      <c r="S3526" s="63"/>
      <c r="T3526" s="314"/>
    </row>
    <row r="3527" spans="2:24" ht="18.75" customHeight="1" x14ac:dyDescent="0.2">
      <c r="B3527" s="327"/>
      <c r="C3527" s="322" t="s">
        <v>134</v>
      </c>
      <c r="D3527" s="379"/>
      <c r="E3527" s="380"/>
      <c r="F3527" s="380"/>
      <c r="G3527" s="380"/>
      <c r="H3527" s="380"/>
      <c r="I3527" s="381"/>
      <c r="J3527" s="317"/>
      <c r="K3527" s="320"/>
      <c r="L3527" s="317"/>
      <c r="M3527" s="317"/>
      <c r="N3527" s="317"/>
      <c r="O3527" s="317"/>
      <c r="P3527" s="321"/>
      <c r="Q3527" s="317"/>
      <c r="R3527" s="321"/>
      <c r="S3527" s="321"/>
      <c r="T3527" s="314"/>
    </row>
    <row r="3528" spans="2:24" ht="12" customHeight="1" x14ac:dyDescent="0.2">
      <c r="B3528" s="318"/>
      <c r="C3528" s="317"/>
      <c r="D3528" s="317"/>
      <c r="E3528" s="317"/>
      <c r="F3528" s="317"/>
      <c r="G3528" s="317"/>
      <c r="H3528" s="317"/>
      <c r="I3528" s="317"/>
      <c r="J3528" s="317"/>
      <c r="K3528" s="317"/>
      <c r="L3528" s="317"/>
      <c r="M3528" s="317"/>
      <c r="N3528" s="317"/>
      <c r="O3528" s="317"/>
      <c r="P3528" s="317"/>
      <c r="Q3528" s="317"/>
      <c r="R3528" s="317"/>
      <c r="S3528" s="317"/>
      <c r="T3528" s="314"/>
    </row>
    <row r="3529" spans="2:24" s="334" customFormat="1" ht="18.75" customHeight="1" x14ac:dyDescent="0.2">
      <c r="B3529" s="328"/>
      <c r="C3529" s="322" t="s">
        <v>128</v>
      </c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70"/>
      <c r="P3529" s="329" t="s">
        <v>129</v>
      </c>
      <c r="Q3529" s="330"/>
      <c r="R3529" s="331" t="s">
        <v>135</v>
      </c>
      <c r="S3529" s="332"/>
      <c r="T3529" s="333"/>
      <c r="V3529" s="315"/>
      <c r="W3529" s="315"/>
      <c r="X3529" s="315"/>
    </row>
    <row r="3530" spans="2:24" ht="6" customHeight="1" x14ac:dyDescent="0.2">
      <c r="B3530" s="318"/>
      <c r="C3530" s="317"/>
      <c r="D3530" s="317"/>
      <c r="E3530" s="317"/>
      <c r="F3530" s="317"/>
      <c r="G3530" s="317"/>
      <c r="H3530" s="317"/>
      <c r="I3530" s="317"/>
      <c r="J3530" s="317"/>
      <c r="K3530" s="317"/>
      <c r="L3530" s="317"/>
      <c r="M3530" s="317"/>
      <c r="N3530" s="317"/>
      <c r="O3530" s="317"/>
      <c r="P3530" s="317"/>
      <c r="Q3530" s="317"/>
      <c r="R3530" s="317"/>
      <c r="S3530" s="317"/>
      <c r="T3530" s="314"/>
    </row>
    <row r="3531" spans="2:24" ht="18.75" customHeight="1" x14ac:dyDescent="0.2">
      <c r="B3531" s="318"/>
      <c r="C3531" s="335" t="s">
        <v>136</v>
      </c>
      <c r="D3531" s="65"/>
      <c r="E3531" s="65"/>
      <c r="F3531" s="65"/>
      <c r="G3531" s="65"/>
      <c r="H3531" s="65"/>
      <c r="I3531" s="65"/>
      <c r="J3531" s="65"/>
      <c r="K3531" s="65"/>
      <c r="L3531" s="65"/>
      <c r="M3531" s="65"/>
      <c r="N3531" s="65"/>
      <c r="O3531" s="71"/>
      <c r="P3531" s="336">
        <f>SUM(D3531:O3531)</f>
        <v>0</v>
      </c>
      <c r="Q3531" s="317"/>
      <c r="R3531" s="388"/>
      <c r="S3531" s="389"/>
      <c r="T3531" s="314"/>
    </row>
    <row r="3532" spans="2:24" ht="18.75" customHeight="1" x14ac:dyDescent="0.2">
      <c r="B3532" s="318"/>
      <c r="C3532" s="335" t="s">
        <v>137</v>
      </c>
      <c r="D3532" s="110"/>
      <c r="E3532" s="110"/>
      <c r="F3532" s="110"/>
      <c r="G3532" s="110"/>
      <c r="H3532" s="110"/>
      <c r="I3532" s="110"/>
      <c r="J3532" s="110"/>
      <c r="K3532" s="110"/>
      <c r="L3532" s="110"/>
      <c r="M3532" s="110"/>
      <c r="N3532" s="110"/>
      <c r="O3532" s="111"/>
      <c r="P3532" s="336">
        <f>SUM(D3532:O3532)</f>
        <v>0</v>
      </c>
      <c r="Q3532" s="317"/>
      <c r="R3532" s="388"/>
      <c r="S3532" s="389"/>
      <c r="T3532" s="314"/>
    </row>
    <row r="3533" spans="2:24" ht="18.75" customHeight="1" x14ac:dyDescent="0.2">
      <c r="B3533" s="318"/>
      <c r="C3533" s="131" t="s">
        <v>138</v>
      </c>
      <c r="D3533" s="65"/>
      <c r="E3533" s="65"/>
      <c r="F3533" s="65"/>
      <c r="G3533" s="65"/>
      <c r="H3533" s="65"/>
      <c r="I3533" s="65"/>
      <c r="J3533" s="65"/>
      <c r="K3533" s="65"/>
      <c r="L3533" s="65"/>
      <c r="M3533" s="65"/>
      <c r="N3533" s="65"/>
      <c r="O3533" s="71"/>
      <c r="P3533" s="336">
        <f>SUM(D3533:O3533)</f>
        <v>0</v>
      </c>
      <c r="Q3533" s="317"/>
      <c r="R3533" s="388"/>
      <c r="S3533" s="389"/>
      <c r="T3533" s="314"/>
    </row>
    <row r="3534" spans="2:24" ht="18.75" customHeight="1" x14ac:dyDescent="0.2">
      <c r="B3534" s="318"/>
      <c r="C3534" s="92" t="s">
        <v>139</v>
      </c>
      <c r="D3534" s="65"/>
      <c r="E3534" s="65"/>
      <c r="F3534" s="65"/>
      <c r="G3534" s="65"/>
      <c r="H3534" s="65"/>
      <c r="I3534" s="65"/>
      <c r="J3534" s="65"/>
      <c r="K3534" s="65"/>
      <c r="L3534" s="65"/>
      <c r="M3534" s="65"/>
      <c r="N3534" s="65"/>
      <c r="O3534" s="71"/>
      <c r="P3534" s="336">
        <f>SUM(D3534:O3534)</f>
        <v>0</v>
      </c>
      <c r="Q3534" s="317"/>
      <c r="R3534" s="388"/>
      <c r="S3534" s="389"/>
      <c r="T3534" s="314"/>
    </row>
    <row r="3535" spans="2:24" ht="18.75" customHeight="1" x14ac:dyDescent="0.2">
      <c r="B3535" s="318"/>
      <c r="C3535" s="92" t="s">
        <v>140</v>
      </c>
      <c r="D3535" s="65"/>
      <c r="E3535" s="65"/>
      <c r="F3535" s="65"/>
      <c r="G3535" s="65"/>
      <c r="H3535" s="65"/>
      <c r="I3535" s="65"/>
      <c r="J3535" s="65"/>
      <c r="K3535" s="65"/>
      <c r="L3535" s="65"/>
      <c r="M3535" s="65"/>
      <c r="N3535" s="65"/>
      <c r="O3535" s="71"/>
      <c r="P3535" s="336">
        <f>SUM(D3535:O3535)</f>
        <v>0</v>
      </c>
      <c r="Q3535" s="317"/>
      <c r="R3535" s="388"/>
      <c r="S3535" s="389"/>
      <c r="T3535" s="314"/>
    </row>
    <row r="3536" spans="2:24" ht="18.75" customHeight="1" x14ac:dyDescent="0.2">
      <c r="B3536" s="318"/>
      <c r="C3536" s="92" t="s">
        <v>141</v>
      </c>
      <c r="D3536" s="65"/>
      <c r="E3536" s="65"/>
      <c r="F3536" s="65"/>
      <c r="G3536" s="65"/>
      <c r="H3536" s="65"/>
      <c r="I3536" s="65"/>
      <c r="J3536" s="65"/>
      <c r="K3536" s="65"/>
      <c r="L3536" s="65"/>
      <c r="M3536" s="65"/>
      <c r="N3536" s="65"/>
      <c r="O3536" s="71"/>
      <c r="P3536" s="336">
        <f>SUM(D3536:O3536)</f>
        <v>0</v>
      </c>
      <c r="Q3536" s="317"/>
      <c r="R3536" s="388"/>
      <c r="S3536" s="389"/>
      <c r="T3536" s="314"/>
    </row>
    <row r="3537" spans="2:20" ht="18.75" customHeight="1" x14ac:dyDescent="0.2">
      <c r="B3537" s="318"/>
      <c r="C3537" s="92" t="s">
        <v>142</v>
      </c>
      <c r="D3537" s="65"/>
      <c r="E3537" s="65"/>
      <c r="F3537" s="65"/>
      <c r="G3537" s="65"/>
      <c r="H3537" s="65"/>
      <c r="I3537" s="65"/>
      <c r="J3537" s="65"/>
      <c r="K3537" s="65"/>
      <c r="L3537" s="65"/>
      <c r="M3537" s="65"/>
      <c r="N3537" s="65"/>
      <c r="O3537" s="71"/>
      <c r="P3537" s="336">
        <f>SUM(D3537:O3537)</f>
        <v>0</v>
      </c>
      <c r="Q3537" s="317"/>
      <c r="R3537" s="388"/>
      <c r="S3537" s="389"/>
      <c r="T3537" s="314"/>
    </row>
    <row r="3538" spans="2:20" ht="18.75" customHeight="1" x14ac:dyDescent="0.2">
      <c r="B3538" s="318"/>
      <c r="C3538" s="92" t="s">
        <v>143</v>
      </c>
      <c r="D3538" s="65"/>
      <c r="E3538" s="65"/>
      <c r="F3538" s="65"/>
      <c r="G3538" s="65"/>
      <c r="H3538" s="65"/>
      <c r="I3538" s="65"/>
      <c r="J3538" s="65"/>
      <c r="K3538" s="65"/>
      <c r="L3538" s="65"/>
      <c r="M3538" s="65"/>
      <c r="N3538" s="65"/>
      <c r="O3538" s="71"/>
      <c r="P3538" s="336">
        <f>SUM(D3538:O3538)</f>
        <v>0</v>
      </c>
      <c r="Q3538" s="317"/>
      <c r="R3538" s="388"/>
      <c r="S3538" s="389"/>
      <c r="T3538" s="314"/>
    </row>
    <row r="3539" spans="2:20" ht="18.75" customHeight="1" x14ac:dyDescent="0.2">
      <c r="B3539" s="318"/>
      <c r="C3539" s="92" t="s">
        <v>144</v>
      </c>
      <c r="D3539" s="65"/>
      <c r="E3539" s="65"/>
      <c r="F3539" s="65"/>
      <c r="G3539" s="65"/>
      <c r="H3539" s="65"/>
      <c r="I3539" s="65"/>
      <c r="J3539" s="65"/>
      <c r="K3539" s="65"/>
      <c r="L3539" s="65"/>
      <c r="M3539" s="65"/>
      <c r="N3539" s="65"/>
      <c r="O3539" s="71"/>
      <c r="P3539" s="336">
        <f>SUM(D3539:O3539)</f>
        <v>0</v>
      </c>
      <c r="Q3539" s="317"/>
      <c r="R3539" s="388"/>
      <c r="S3539" s="389"/>
      <c r="T3539" s="314"/>
    </row>
    <row r="3540" spans="2:20" ht="18.75" customHeight="1" x14ac:dyDescent="0.2">
      <c r="B3540" s="318"/>
      <c r="C3540" s="92" t="s">
        <v>145</v>
      </c>
      <c r="D3540" s="65"/>
      <c r="E3540" s="65"/>
      <c r="F3540" s="65"/>
      <c r="G3540" s="65"/>
      <c r="H3540" s="65"/>
      <c r="I3540" s="65"/>
      <c r="J3540" s="65"/>
      <c r="K3540" s="65"/>
      <c r="L3540" s="65"/>
      <c r="M3540" s="65"/>
      <c r="N3540" s="65"/>
      <c r="O3540" s="71"/>
      <c r="P3540" s="336">
        <f>SUM(D3540:O3540)</f>
        <v>0</v>
      </c>
      <c r="Q3540" s="317"/>
      <c r="R3540" s="388"/>
      <c r="S3540" s="389"/>
      <c r="T3540" s="314"/>
    </row>
    <row r="3541" spans="2:20" ht="18.75" customHeight="1" x14ac:dyDescent="0.2">
      <c r="B3541" s="318"/>
      <c r="C3541" s="322" t="s">
        <v>146</v>
      </c>
      <c r="D3541" s="337">
        <f t="shared" ref="D3541:O3541" si="282">SUBTOTAL(9,D3531:D3540)</f>
        <v>0</v>
      </c>
      <c r="E3541" s="337">
        <f t="shared" si="282"/>
        <v>0</v>
      </c>
      <c r="F3541" s="337">
        <f t="shared" si="282"/>
        <v>0</v>
      </c>
      <c r="G3541" s="337">
        <f t="shared" si="282"/>
        <v>0</v>
      </c>
      <c r="H3541" s="337">
        <f t="shared" si="282"/>
        <v>0</v>
      </c>
      <c r="I3541" s="337">
        <f t="shared" si="282"/>
        <v>0</v>
      </c>
      <c r="J3541" s="337">
        <f t="shared" si="282"/>
        <v>0</v>
      </c>
      <c r="K3541" s="337">
        <f t="shared" si="282"/>
        <v>0</v>
      </c>
      <c r="L3541" s="337">
        <f t="shared" si="282"/>
        <v>0</v>
      </c>
      <c r="M3541" s="337">
        <f t="shared" si="282"/>
        <v>0</v>
      </c>
      <c r="N3541" s="337">
        <f t="shared" si="282"/>
        <v>0</v>
      </c>
      <c r="O3541" s="338">
        <f t="shared" si="282"/>
        <v>0</v>
      </c>
      <c r="P3541" s="336">
        <f>SUM(D3541:O3541)</f>
        <v>0</v>
      </c>
      <c r="Q3541" s="317"/>
      <c r="R3541" s="388"/>
      <c r="S3541" s="389"/>
      <c r="T3541" s="314"/>
    </row>
    <row r="3542" spans="2:20" ht="18.75" customHeight="1" x14ac:dyDescent="0.2">
      <c r="B3542" s="318"/>
      <c r="C3542" s="339" t="s">
        <v>147</v>
      </c>
      <c r="D3542" s="66"/>
      <c r="E3542" s="66"/>
      <c r="F3542" s="66"/>
      <c r="G3542" s="66"/>
      <c r="H3542" s="66"/>
      <c r="I3542" s="66"/>
      <c r="J3542" s="66"/>
      <c r="K3542" s="66"/>
      <c r="L3542" s="66"/>
      <c r="M3542" s="66"/>
      <c r="N3542" s="66"/>
      <c r="O3542" s="72"/>
      <c r="P3542" s="336">
        <f>SUM(D3542:O3542)</f>
        <v>0</v>
      </c>
      <c r="Q3542" s="317"/>
      <c r="R3542" s="388"/>
      <c r="S3542" s="389"/>
      <c r="T3542" s="314"/>
    </row>
    <row r="3543" spans="2:20" ht="18.75" customHeight="1" x14ac:dyDescent="0.2">
      <c r="B3543" s="318"/>
      <c r="C3543" s="339" t="s">
        <v>148</v>
      </c>
      <c r="D3543" s="66"/>
      <c r="E3543" s="66"/>
      <c r="F3543" s="66"/>
      <c r="G3543" s="66"/>
      <c r="H3543" s="66"/>
      <c r="I3543" s="66"/>
      <c r="J3543" s="66"/>
      <c r="K3543" s="66"/>
      <c r="L3543" s="66"/>
      <c r="M3543" s="66"/>
      <c r="N3543" s="66"/>
      <c r="O3543" s="72"/>
      <c r="P3543" s="336">
        <f>SUM(D3543:O3543)</f>
        <v>0</v>
      </c>
      <c r="Q3543" s="317"/>
      <c r="R3543" s="388"/>
      <c r="S3543" s="389"/>
      <c r="T3543" s="314"/>
    </row>
    <row r="3544" spans="2:20" ht="18.75" customHeight="1" x14ac:dyDescent="0.2">
      <c r="B3544" s="318"/>
      <c r="C3544" s="322" t="s">
        <v>149</v>
      </c>
      <c r="D3544" s="337">
        <f t="shared" ref="D3544:O3544" si="283">SUBTOTAL(9,D3542:D3543)</f>
        <v>0</v>
      </c>
      <c r="E3544" s="337">
        <f t="shared" si="283"/>
        <v>0</v>
      </c>
      <c r="F3544" s="337">
        <f t="shared" si="283"/>
        <v>0</v>
      </c>
      <c r="G3544" s="337">
        <f t="shared" si="283"/>
        <v>0</v>
      </c>
      <c r="H3544" s="337">
        <f t="shared" si="283"/>
        <v>0</v>
      </c>
      <c r="I3544" s="337">
        <f t="shared" si="283"/>
        <v>0</v>
      </c>
      <c r="J3544" s="337">
        <f t="shared" si="283"/>
        <v>0</v>
      </c>
      <c r="K3544" s="337">
        <f t="shared" si="283"/>
        <v>0</v>
      </c>
      <c r="L3544" s="337">
        <f t="shared" si="283"/>
        <v>0</v>
      </c>
      <c r="M3544" s="337">
        <f t="shared" si="283"/>
        <v>0</v>
      </c>
      <c r="N3544" s="337">
        <f t="shared" si="283"/>
        <v>0</v>
      </c>
      <c r="O3544" s="338">
        <f t="shared" si="283"/>
        <v>0</v>
      </c>
      <c r="P3544" s="336">
        <f>SUM(D3544:O3544)</f>
        <v>0</v>
      </c>
      <c r="Q3544" s="317"/>
      <c r="R3544" s="388"/>
      <c r="S3544" s="389"/>
      <c r="T3544" s="314"/>
    </row>
    <row r="3545" spans="2:20" ht="18.75" customHeight="1" x14ac:dyDescent="0.2">
      <c r="B3545" s="318"/>
      <c r="C3545" s="339" t="s">
        <v>150</v>
      </c>
      <c r="D3545" s="66"/>
      <c r="E3545" s="66"/>
      <c r="F3545" s="66"/>
      <c r="G3545" s="66"/>
      <c r="H3545" s="66"/>
      <c r="I3545" s="66"/>
      <c r="J3545" s="66"/>
      <c r="K3545" s="66"/>
      <c r="L3545" s="66"/>
      <c r="M3545" s="66"/>
      <c r="N3545" s="66"/>
      <c r="O3545" s="72"/>
      <c r="P3545" s="336">
        <f>SUM(D3545:O3545)</f>
        <v>0</v>
      </c>
      <c r="Q3545" s="317"/>
      <c r="R3545" s="388"/>
      <c r="S3545" s="389"/>
      <c r="T3545" s="314"/>
    </row>
    <row r="3546" spans="2:20" ht="18.75" customHeight="1" x14ac:dyDescent="0.2">
      <c r="B3546" s="318"/>
      <c r="C3546" s="339" t="s">
        <v>151</v>
      </c>
      <c r="D3546" s="66"/>
      <c r="E3546" s="66"/>
      <c r="F3546" s="66"/>
      <c r="G3546" s="66"/>
      <c r="H3546" s="66"/>
      <c r="I3546" s="66"/>
      <c r="J3546" s="66"/>
      <c r="K3546" s="66"/>
      <c r="L3546" s="66"/>
      <c r="M3546" s="66"/>
      <c r="N3546" s="66"/>
      <c r="O3546" s="72"/>
      <c r="P3546" s="336">
        <f>SUM(D3546:O3546)</f>
        <v>0</v>
      </c>
      <c r="Q3546" s="317"/>
      <c r="R3546" s="388"/>
      <c r="S3546" s="389"/>
      <c r="T3546" s="314"/>
    </row>
    <row r="3547" spans="2:20" ht="18.75" customHeight="1" x14ac:dyDescent="0.2">
      <c r="B3547" s="318"/>
      <c r="C3547" s="339" t="s">
        <v>152</v>
      </c>
      <c r="D3547" s="66"/>
      <c r="E3547" s="66"/>
      <c r="F3547" s="66"/>
      <c r="G3547" s="66"/>
      <c r="H3547" s="66"/>
      <c r="I3547" s="66"/>
      <c r="J3547" s="66"/>
      <c r="K3547" s="66"/>
      <c r="L3547" s="66"/>
      <c r="M3547" s="66"/>
      <c r="N3547" s="66"/>
      <c r="O3547" s="72"/>
      <c r="P3547" s="336">
        <f>SUM(D3547:O3547)</f>
        <v>0</v>
      </c>
      <c r="Q3547" s="317"/>
      <c r="R3547" s="388"/>
      <c r="S3547" s="389"/>
      <c r="T3547" s="314"/>
    </row>
    <row r="3548" spans="2:20" ht="18.75" customHeight="1" x14ac:dyDescent="0.2">
      <c r="B3548" s="318"/>
      <c r="C3548" s="339" t="s">
        <v>153</v>
      </c>
      <c r="D3548" s="66"/>
      <c r="E3548" s="66"/>
      <c r="F3548" s="66"/>
      <c r="G3548" s="66"/>
      <c r="H3548" s="66"/>
      <c r="I3548" s="66"/>
      <c r="J3548" s="66"/>
      <c r="K3548" s="66"/>
      <c r="L3548" s="66"/>
      <c r="M3548" s="66"/>
      <c r="N3548" s="66"/>
      <c r="O3548" s="72"/>
      <c r="P3548" s="336">
        <f>SUM(D3548:O3548)</f>
        <v>0</v>
      </c>
      <c r="Q3548" s="317"/>
      <c r="R3548" s="388"/>
      <c r="S3548" s="389"/>
      <c r="T3548" s="314"/>
    </row>
    <row r="3549" spans="2:20" ht="18.75" customHeight="1" x14ac:dyDescent="0.2">
      <c r="B3549" s="318"/>
      <c r="C3549" s="335" t="s">
        <v>154</v>
      </c>
      <c r="D3549" s="65"/>
      <c r="E3549" s="65"/>
      <c r="F3549" s="65"/>
      <c r="G3549" s="65"/>
      <c r="H3549" s="65"/>
      <c r="I3549" s="65"/>
      <c r="J3549" s="65"/>
      <c r="K3549" s="65"/>
      <c r="L3549" s="65"/>
      <c r="M3549" s="65"/>
      <c r="N3549" s="65"/>
      <c r="O3549" s="71"/>
      <c r="P3549" s="336">
        <f>SUM(D3549:O3549)</f>
        <v>0</v>
      </c>
      <c r="Q3549" s="317"/>
      <c r="R3549" s="388"/>
      <c r="S3549" s="389"/>
      <c r="T3549" s="314"/>
    </row>
    <row r="3550" spans="2:20" ht="18.75" customHeight="1" x14ac:dyDescent="0.2">
      <c r="B3550" s="318"/>
      <c r="C3550" s="97" t="s">
        <v>155</v>
      </c>
      <c r="D3550" s="65"/>
      <c r="E3550" s="65"/>
      <c r="F3550" s="65"/>
      <c r="G3550" s="65"/>
      <c r="H3550" s="65"/>
      <c r="I3550" s="65"/>
      <c r="J3550" s="65"/>
      <c r="K3550" s="65"/>
      <c r="L3550" s="65"/>
      <c r="M3550" s="65"/>
      <c r="N3550" s="65"/>
      <c r="O3550" s="71"/>
      <c r="P3550" s="336">
        <f>SUM(D3550:O3550)</f>
        <v>0</v>
      </c>
      <c r="Q3550" s="317"/>
      <c r="R3550" s="388"/>
      <c r="S3550" s="389"/>
      <c r="T3550" s="314"/>
    </row>
    <row r="3551" spans="2:20" ht="18.75" customHeight="1" x14ac:dyDescent="0.2">
      <c r="B3551" s="318"/>
      <c r="C3551" s="98" t="s">
        <v>156</v>
      </c>
      <c r="D3551" s="68"/>
      <c r="E3551" s="68"/>
      <c r="F3551" s="68"/>
      <c r="G3551" s="68"/>
      <c r="H3551" s="68"/>
      <c r="I3551" s="68"/>
      <c r="J3551" s="68"/>
      <c r="K3551" s="68"/>
      <c r="L3551" s="68"/>
      <c r="M3551" s="68"/>
      <c r="N3551" s="68"/>
      <c r="O3551" s="73"/>
      <c r="P3551" s="340">
        <f>SUM(D3551:O3551)</f>
        <v>0</v>
      </c>
      <c r="Q3551" s="317"/>
      <c r="R3551" s="388"/>
      <c r="S3551" s="389"/>
      <c r="T3551" s="314"/>
    </row>
    <row r="3552" spans="2:20" ht="18.75" customHeight="1" x14ac:dyDescent="0.2">
      <c r="B3552" s="318"/>
      <c r="C3552" s="341" t="s">
        <v>157</v>
      </c>
      <c r="D3552" s="342">
        <f t="shared" ref="D3552:O3552" si="284">SUBTOTAL(9,D3531:D3551)</f>
        <v>0</v>
      </c>
      <c r="E3552" s="342">
        <f t="shared" si="284"/>
        <v>0</v>
      </c>
      <c r="F3552" s="342">
        <f t="shared" si="284"/>
        <v>0</v>
      </c>
      <c r="G3552" s="342">
        <f t="shared" si="284"/>
        <v>0</v>
      </c>
      <c r="H3552" s="342">
        <f t="shared" si="284"/>
        <v>0</v>
      </c>
      <c r="I3552" s="342">
        <f t="shared" si="284"/>
        <v>0</v>
      </c>
      <c r="J3552" s="342">
        <f t="shared" si="284"/>
        <v>0</v>
      </c>
      <c r="K3552" s="342">
        <f t="shared" si="284"/>
        <v>0</v>
      </c>
      <c r="L3552" s="342">
        <f t="shared" si="284"/>
        <v>0</v>
      </c>
      <c r="M3552" s="342">
        <f t="shared" si="284"/>
        <v>0</v>
      </c>
      <c r="N3552" s="342">
        <f t="shared" si="284"/>
        <v>0</v>
      </c>
      <c r="O3552" s="343">
        <f t="shared" si="284"/>
        <v>0</v>
      </c>
      <c r="P3552" s="344">
        <f>SUM(D3552:O3552)</f>
        <v>0</v>
      </c>
      <c r="Q3552" s="317"/>
      <c r="R3552" s="150"/>
      <c r="S3552" s="151"/>
      <c r="T3552" s="314"/>
    </row>
    <row r="3553" spans="2:24" ht="6" customHeight="1" x14ac:dyDescent="0.2">
      <c r="B3553" s="318"/>
      <c r="C3553" s="317"/>
      <c r="D3553" s="317"/>
      <c r="E3553" s="317"/>
      <c r="F3553" s="317"/>
      <c r="G3553" s="317"/>
      <c r="H3553" s="317"/>
      <c r="I3553" s="317"/>
      <c r="J3553" s="317"/>
      <c r="K3553" s="317"/>
      <c r="L3553" s="317"/>
      <c r="M3553" s="317"/>
      <c r="N3553" s="317"/>
      <c r="O3553" s="317"/>
      <c r="P3553" s="317"/>
      <c r="Q3553" s="317"/>
      <c r="R3553" s="345"/>
      <c r="S3553" s="345"/>
      <c r="T3553" s="314"/>
    </row>
    <row r="3554" spans="2:24" ht="18.75" customHeight="1" x14ac:dyDescent="0.2">
      <c r="B3554" s="346"/>
      <c r="C3554" s="335" t="s">
        <v>158</v>
      </c>
      <c r="D3554" s="67"/>
      <c r="E3554" s="67"/>
      <c r="F3554" s="67"/>
      <c r="G3554" s="67"/>
      <c r="H3554" s="67"/>
      <c r="I3554" s="67"/>
      <c r="J3554" s="67"/>
      <c r="K3554" s="67"/>
      <c r="L3554" s="67"/>
      <c r="M3554" s="67"/>
      <c r="N3554" s="67"/>
      <c r="O3554" s="74"/>
      <c r="P3554" s="347">
        <f>SUM(D3554:O3554)</f>
        <v>0</v>
      </c>
      <c r="Q3554" s="317"/>
      <c r="R3554" s="388"/>
      <c r="S3554" s="389"/>
      <c r="T3554" s="314"/>
    </row>
    <row r="3555" spans="2:24" ht="18.75" customHeight="1" x14ac:dyDescent="0.2">
      <c r="B3555" s="346"/>
      <c r="C3555" s="335" t="s">
        <v>159</v>
      </c>
      <c r="D3555" s="67"/>
      <c r="E3555" s="67"/>
      <c r="F3555" s="67"/>
      <c r="G3555" s="67"/>
      <c r="H3555" s="67"/>
      <c r="I3555" s="67"/>
      <c r="J3555" s="67"/>
      <c r="K3555" s="67"/>
      <c r="L3555" s="67"/>
      <c r="M3555" s="67"/>
      <c r="N3555" s="69"/>
      <c r="O3555" s="75"/>
      <c r="P3555" s="348">
        <f>SUM(D3555:O3555)</f>
        <v>0</v>
      </c>
      <c r="Q3555" s="317"/>
      <c r="R3555" s="388"/>
      <c r="S3555" s="389"/>
      <c r="T3555" s="314"/>
    </row>
    <row r="3556" spans="2:24" s="334" customFormat="1" ht="18.75" customHeight="1" x14ac:dyDescent="0.2">
      <c r="B3556" s="328"/>
      <c r="C3556" s="317"/>
      <c r="D3556" s="317"/>
      <c r="E3556" s="317"/>
      <c r="F3556" s="317"/>
      <c r="G3556" s="317"/>
      <c r="H3556" s="317"/>
      <c r="I3556" s="317"/>
      <c r="J3556" s="317"/>
      <c r="K3556" s="317"/>
      <c r="L3556" s="317"/>
      <c r="M3556" s="317"/>
      <c r="N3556" s="349" t="s">
        <v>160</v>
      </c>
      <c r="O3556" s="349"/>
      <c r="P3556" s="350">
        <f>ROUND(IF(P3554*P3555=0,0,P3552/P3554*P3555),2)</f>
        <v>0</v>
      </c>
      <c r="Q3556" s="330"/>
      <c r="R3556" s="388"/>
      <c r="S3556" s="389"/>
      <c r="T3556" s="333"/>
    </row>
    <row r="3557" spans="2:24" ht="30" customHeight="1" x14ac:dyDescent="0.2">
      <c r="B3557" s="314"/>
      <c r="C3557" s="317"/>
      <c r="D3557" s="317"/>
      <c r="E3557" s="317"/>
      <c r="F3557" s="317"/>
      <c r="G3557" s="317"/>
      <c r="H3557" s="317"/>
      <c r="I3557" s="317"/>
      <c r="J3557" s="317"/>
      <c r="K3557" s="317"/>
      <c r="L3557" s="317"/>
      <c r="M3557" s="317"/>
      <c r="N3557" s="317"/>
      <c r="O3557" s="317"/>
      <c r="P3557" s="317"/>
      <c r="Q3557" s="317"/>
      <c r="R3557" s="317"/>
      <c r="S3557" s="317"/>
      <c r="T3557" s="314"/>
    </row>
    <row r="3558" spans="2:24" ht="18.75" customHeight="1" x14ac:dyDescent="0.2">
      <c r="B3558" s="318"/>
      <c r="C3558" s="319" t="s">
        <v>124</v>
      </c>
      <c r="D3558" s="382"/>
      <c r="E3558" s="383"/>
      <c r="F3558" s="383"/>
      <c r="G3558" s="383"/>
      <c r="H3558" s="383"/>
      <c r="I3558" s="384"/>
      <c r="J3558" s="317"/>
      <c r="K3558" s="317"/>
      <c r="L3558" s="320"/>
      <c r="M3558" s="317"/>
      <c r="N3558" s="317"/>
      <c r="O3558" s="317"/>
      <c r="P3558" s="321"/>
      <c r="Q3558" s="317"/>
      <c r="R3558" s="321"/>
      <c r="S3558" s="321"/>
      <c r="T3558" s="314"/>
    </row>
    <row r="3559" spans="2:24" ht="18.75" customHeight="1" x14ac:dyDescent="0.2">
      <c r="B3559" s="318"/>
      <c r="C3559" s="322" t="s">
        <v>125</v>
      </c>
      <c r="D3559" s="382"/>
      <c r="E3559" s="383"/>
      <c r="F3559" s="383"/>
      <c r="G3559" s="383"/>
      <c r="H3559" s="383"/>
      <c r="I3559" s="384"/>
      <c r="J3559" s="317"/>
      <c r="K3559" s="320"/>
      <c r="L3559" s="317"/>
      <c r="M3559" s="317"/>
      <c r="N3559" s="317"/>
      <c r="O3559" s="317"/>
      <c r="P3559" s="321"/>
      <c r="Q3559" s="317"/>
      <c r="R3559" s="321"/>
      <c r="S3559" s="321"/>
      <c r="T3559" s="314"/>
    </row>
    <row r="3560" spans="2:24" ht="18.75" customHeight="1" x14ac:dyDescent="0.2">
      <c r="B3560" s="318"/>
      <c r="C3560" s="322" t="s">
        <v>7</v>
      </c>
      <c r="D3560" s="382"/>
      <c r="E3560" s="383"/>
      <c r="F3560" s="383"/>
      <c r="G3560" s="383"/>
      <c r="H3560" s="383"/>
      <c r="I3560" s="384"/>
      <c r="J3560" s="317"/>
      <c r="K3560" s="317"/>
      <c r="L3560" s="320"/>
      <c r="M3560" s="317"/>
      <c r="N3560" s="317"/>
      <c r="O3560" s="317"/>
      <c r="P3560" s="321"/>
      <c r="Q3560" s="317"/>
      <c r="R3560" s="323" t="s">
        <v>126</v>
      </c>
      <c r="S3560" s="324"/>
      <c r="T3560" s="314"/>
    </row>
    <row r="3561" spans="2:24" ht="18.75" customHeight="1" x14ac:dyDescent="0.2">
      <c r="B3561" s="318"/>
      <c r="C3561" s="322" t="s">
        <v>127</v>
      </c>
      <c r="D3561" s="382"/>
      <c r="E3561" s="383"/>
      <c r="F3561" s="383"/>
      <c r="G3561" s="383"/>
      <c r="H3561" s="383"/>
      <c r="I3561" s="384"/>
      <c r="J3561" s="317"/>
      <c r="K3561" s="317"/>
      <c r="L3561" s="320"/>
      <c r="M3561" s="317"/>
      <c r="N3561" s="317"/>
      <c r="O3561" s="317"/>
      <c r="P3561" s="321"/>
      <c r="Q3561" s="317"/>
      <c r="R3561" s="325" t="s">
        <v>130</v>
      </c>
      <c r="S3561" s="63"/>
      <c r="T3561" s="314"/>
    </row>
    <row r="3562" spans="2:24" ht="18.75" customHeight="1" x14ac:dyDescent="0.2">
      <c r="B3562" s="318"/>
      <c r="C3562" s="322" t="s">
        <v>131</v>
      </c>
      <c r="D3562" s="382"/>
      <c r="E3562" s="383"/>
      <c r="F3562" s="383"/>
      <c r="G3562" s="383"/>
      <c r="H3562" s="383"/>
      <c r="I3562" s="384"/>
      <c r="J3562" s="317"/>
      <c r="K3562" s="317"/>
      <c r="L3562" s="320"/>
      <c r="M3562" s="317"/>
      <c r="N3562" s="317"/>
      <c r="O3562" s="317"/>
      <c r="P3562" s="321"/>
      <c r="Q3562" s="317"/>
      <c r="R3562" s="325" t="s">
        <v>132</v>
      </c>
      <c r="S3562" s="63"/>
      <c r="T3562" s="314"/>
    </row>
    <row r="3563" spans="2:24" ht="18.75" customHeight="1" x14ac:dyDescent="0.2">
      <c r="B3563" s="318"/>
      <c r="C3563" s="322" t="s">
        <v>122</v>
      </c>
      <c r="D3563" s="385"/>
      <c r="E3563" s="386"/>
      <c r="F3563" s="386"/>
      <c r="G3563" s="386"/>
      <c r="H3563" s="386"/>
      <c r="I3563" s="387"/>
      <c r="J3563" s="317"/>
      <c r="K3563" s="320"/>
      <c r="L3563" s="317"/>
      <c r="M3563" s="317"/>
      <c r="N3563" s="317"/>
      <c r="O3563" s="317"/>
      <c r="P3563" s="321"/>
      <c r="Q3563" s="317"/>
      <c r="R3563" s="326" t="s">
        <v>133</v>
      </c>
      <c r="S3563" s="63"/>
      <c r="T3563" s="314"/>
    </row>
    <row r="3564" spans="2:24" ht="18.75" customHeight="1" x14ac:dyDescent="0.2">
      <c r="B3564" s="327"/>
      <c r="C3564" s="322" t="s">
        <v>134</v>
      </c>
      <c r="D3564" s="379"/>
      <c r="E3564" s="380"/>
      <c r="F3564" s="380"/>
      <c r="G3564" s="380"/>
      <c r="H3564" s="380"/>
      <c r="I3564" s="381"/>
      <c r="J3564" s="317"/>
      <c r="K3564" s="320"/>
      <c r="L3564" s="317"/>
      <c r="M3564" s="317"/>
      <c r="N3564" s="317"/>
      <c r="O3564" s="317"/>
      <c r="P3564" s="321"/>
      <c r="Q3564" s="317"/>
      <c r="R3564" s="321"/>
      <c r="S3564" s="321"/>
      <c r="T3564" s="314"/>
    </row>
    <row r="3565" spans="2:24" ht="12" customHeight="1" x14ac:dyDescent="0.2">
      <c r="B3565" s="318"/>
      <c r="C3565" s="317"/>
      <c r="D3565" s="317"/>
      <c r="E3565" s="317"/>
      <c r="F3565" s="317"/>
      <c r="G3565" s="317"/>
      <c r="H3565" s="317"/>
      <c r="I3565" s="317"/>
      <c r="J3565" s="317"/>
      <c r="K3565" s="317"/>
      <c r="L3565" s="317"/>
      <c r="M3565" s="317"/>
      <c r="N3565" s="317"/>
      <c r="O3565" s="317"/>
      <c r="P3565" s="317"/>
      <c r="Q3565" s="317"/>
      <c r="R3565" s="317"/>
      <c r="S3565" s="317"/>
      <c r="T3565" s="314"/>
    </row>
    <row r="3566" spans="2:24" s="334" customFormat="1" ht="18.75" customHeight="1" x14ac:dyDescent="0.2">
      <c r="B3566" s="328"/>
      <c r="C3566" s="322" t="s">
        <v>128</v>
      </c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70"/>
      <c r="P3566" s="329" t="s">
        <v>129</v>
      </c>
      <c r="Q3566" s="330"/>
      <c r="R3566" s="331" t="s">
        <v>135</v>
      </c>
      <c r="S3566" s="332"/>
      <c r="T3566" s="333"/>
      <c r="V3566" s="315"/>
      <c r="W3566" s="315"/>
      <c r="X3566" s="315"/>
    </row>
    <row r="3567" spans="2:24" ht="6" customHeight="1" x14ac:dyDescent="0.2">
      <c r="B3567" s="318"/>
      <c r="C3567" s="317"/>
      <c r="D3567" s="317"/>
      <c r="E3567" s="317"/>
      <c r="F3567" s="317"/>
      <c r="G3567" s="317"/>
      <c r="H3567" s="317"/>
      <c r="I3567" s="317"/>
      <c r="J3567" s="317"/>
      <c r="K3567" s="317"/>
      <c r="L3567" s="317"/>
      <c r="M3567" s="317"/>
      <c r="N3567" s="317"/>
      <c r="O3567" s="317"/>
      <c r="P3567" s="317"/>
      <c r="Q3567" s="317"/>
      <c r="R3567" s="317"/>
      <c r="S3567" s="317"/>
      <c r="T3567" s="314"/>
    </row>
    <row r="3568" spans="2:24" ht="18.75" customHeight="1" x14ac:dyDescent="0.2">
      <c r="B3568" s="318"/>
      <c r="C3568" s="335" t="s">
        <v>136</v>
      </c>
      <c r="D3568" s="65"/>
      <c r="E3568" s="65"/>
      <c r="F3568" s="65"/>
      <c r="G3568" s="65"/>
      <c r="H3568" s="65"/>
      <c r="I3568" s="65"/>
      <c r="J3568" s="65"/>
      <c r="K3568" s="65"/>
      <c r="L3568" s="65"/>
      <c r="M3568" s="65"/>
      <c r="N3568" s="65"/>
      <c r="O3568" s="71"/>
      <c r="P3568" s="336">
        <f>SUM(D3568:O3568)</f>
        <v>0</v>
      </c>
      <c r="Q3568" s="317"/>
      <c r="R3568" s="388"/>
      <c r="S3568" s="389"/>
      <c r="T3568" s="314"/>
    </row>
    <row r="3569" spans="2:20" ht="18.75" customHeight="1" x14ac:dyDescent="0.2">
      <c r="B3569" s="318"/>
      <c r="C3569" s="335" t="s">
        <v>137</v>
      </c>
      <c r="D3569" s="110"/>
      <c r="E3569" s="110"/>
      <c r="F3569" s="110"/>
      <c r="G3569" s="110"/>
      <c r="H3569" s="110"/>
      <c r="I3569" s="110"/>
      <c r="J3569" s="110"/>
      <c r="K3569" s="110"/>
      <c r="L3569" s="110"/>
      <c r="M3569" s="110"/>
      <c r="N3569" s="110"/>
      <c r="O3569" s="111"/>
      <c r="P3569" s="336">
        <f>SUM(D3569:O3569)</f>
        <v>0</v>
      </c>
      <c r="Q3569" s="317"/>
      <c r="R3569" s="388"/>
      <c r="S3569" s="389"/>
      <c r="T3569" s="314"/>
    </row>
    <row r="3570" spans="2:20" ht="18.75" customHeight="1" x14ac:dyDescent="0.2">
      <c r="B3570" s="318"/>
      <c r="C3570" s="131" t="s">
        <v>138</v>
      </c>
      <c r="D3570" s="65"/>
      <c r="E3570" s="65"/>
      <c r="F3570" s="65"/>
      <c r="G3570" s="65"/>
      <c r="H3570" s="65"/>
      <c r="I3570" s="65"/>
      <c r="J3570" s="65"/>
      <c r="K3570" s="65"/>
      <c r="L3570" s="65"/>
      <c r="M3570" s="65"/>
      <c r="N3570" s="65"/>
      <c r="O3570" s="71"/>
      <c r="P3570" s="336">
        <f>SUM(D3570:O3570)</f>
        <v>0</v>
      </c>
      <c r="Q3570" s="317"/>
      <c r="R3570" s="388"/>
      <c r="S3570" s="389"/>
      <c r="T3570" s="314"/>
    </row>
    <row r="3571" spans="2:20" ht="18.75" customHeight="1" x14ac:dyDescent="0.2">
      <c r="B3571" s="318"/>
      <c r="C3571" s="92" t="s">
        <v>139</v>
      </c>
      <c r="D3571" s="65"/>
      <c r="E3571" s="65"/>
      <c r="F3571" s="65"/>
      <c r="G3571" s="65"/>
      <c r="H3571" s="65"/>
      <c r="I3571" s="65"/>
      <c r="J3571" s="65"/>
      <c r="K3571" s="65"/>
      <c r="L3571" s="65"/>
      <c r="M3571" s="65"/>
      <c r="N3571" s="65"/>
      <c r="O3571" s="71"/>
      <c r="P3571" s="336">
        <f>SUM(D3571:O3571)</f>
        <v>0</v>
      </c>
      <c r="Q3571" s="317"/>
      <c r="R3571" s="388"/>
      <c r="S3571" s="389"/>
      <c r="T3571" s="314"/>
    </row>
    <row r="3572" spans="2:20" ht="18.75" customHeight="1" x14ac:dyDescent="0.2">
      <c r="B3572" s="318"/>
      <c r="C3572" s="92" t="s">
        <v>140</v>
      </c>
      <c r="D3572" s="65"/>
      <c r="E3572" s="65"/>
      <c r="F3572" s="65"/>
      <c r="G3572" s="65"/>
      <c r="H3572" s="65"/>
      <c r="I3572" s="65"/>
      <c r="J3572" s="65"/>
      <c r="K3572" s="65"/>
      <c r="L3572" s="65"/>
      <c r="M3572" s="65"/>
      <c r="N3572" s="65"/>
      <c r="O3572" s="71"/>
      <c r="P3572" s="336">
        <f>SUM(D3572:O3572)</f>
        <v>0</v>
      </c>
      <c r="Q3572" s="317"/>
      <c r="R3572" s="388"/>
      <c r="S3572" s="389"/>
      <c r="T3572" s="314"/>
    </row>
    <row r="3573" spans="2:20" ht="18.75" customHeight="1" x14ac:dyDescent="0.2">
      <c r="B3573" s="318"/>
      <c r="C3573" s="92" t="s">
        <v>141</v>
      </c>
      <c r="D3573" s="65"/>
      <c r="E3573" s="65"/>
      <c r="F3573" s="65"/>
      <c r="G3573" s="65"/>
      <c r="H3573" s="65"/>
      <c r="I3573" s="65"/>
      <c r="J3573" s="65"/>
      <c r="K3573" s="65"/>
      <c r="L3573" s="65"/>
      <c r="M3573" s="65"/>
      <c r="N3573" s="65"/>
      <c r="O3573" s="71"/>
      <c r="P3573" s="336">
        <f>SUM(D3573:O3573)</f>
        <v>0</v>
      </c>
      <c r="Q3573" s="317"/>
      <c r="R3573" s="388"/>
      <c r="S3573" s="389"/>
      <c r="T3573" s="314"/>
    </row>
    <row r="3574" spans="2:20" ht="18.75" customHeight="1" x14ac:dyDescent="0.2">
      <c r="B3574" s="318"/>
      <c r="C3574" s="92" t="s">
        <v>142</v>
      </c>
      <c r="D3574" s="65"/>
      <c r="E3574" s="65"/>
      <c r="F3574" s="65"/>
      <c r="G3574" s="65"/>
      <c r="H3574" s="65"/>
      <c r="I3574" s="65"/>
      <c r="J3574" s="65"/>
      <c r="K3574" s="65"/>
      <c r="L3574" s="65"/>
      <c r="M3574" s="65"/>
      <c r="N3574" s="65"/>
      <c r="O3574" s="71"/>
      <c r="P3574" s="336">
        <f>SUM(D3574:O3574)</f>
        <v>0</v>
      </c>
      <c r="Q3574" s="317"/>
      <c r="R3574" s="388"/>
      <c r="S3574" s="389"/>
      <c r="T3574" s="314"/>
    </row>
    <row r="3575" spans="2:20" ht="18.75" customHeight="1" x14ac:dyDescent="0.2">
      <c r="B3575" s="318"/>
      <c r="C3575" s="92" t="s">
        <v>143</v>
      </c>
      <c r="D3575" s="65"/>
      <c r="E3575" s="65"/>
      <c r="F3575" s="65"/>
      <c r="G3575" s="65"/>
      <c r="H3575" s="65"/>
      <c r="I3575" s="65"/>
      <c r="J3575" s="65"/>
      <c r="K3575" s="65"/>
      <c r="L3575" s="65"/>
      <c r="M3575" s="65"/>
      <c r="N3575" s="65"/>
      <c r="O3575" s="71"/>
      <c r="P3575" s="336">
        <f>SUM(D3575:O3575)</f>
        <v>0</v>
      </c>
      <c r="Q3575" s="317"/>
      <c r="R3575" s="388"/>
      <c r="S3575" s="389"/>
      <c r="T3575" s="314"/>
    </row>
    <row r="3576" spans="2:20" ht="18.75" customHeight="1" x14ac:dyDescent="0.2">
      <c r="B3576" s="318"/>
      <c r="C3576" s="92" t="s">
        <v>144</v>
      </c>
      <c r="D3576" s="65"/>
      <c r="E3576" s="65"/>
      <c r="F3576" s="65"/>
      <c r="G3576" s="65"/>
      <c r="H3576" s="65"/>
      <c r="I3576" s="65"/>
      <c r="J3576" s="65"/>
      <c r="K3576" s="65"/>
      <c r="L3576" s="65"/>
      <c r="M3576" s="65"/>
      <c r="N3576" s="65"/>
      <c r="O3576" s="71"/>
      <c r="P3576" s="336">
        <f>SUM(D3576:O3576)</f>
        <v>0</v>
      </c>
      <c r="Q3576" s="317"/>
      <c r="R3576" s="388"/>
      <c r="S3576" s="389"/>
      <c r="T3576" s="314"/>
    </row>
    <row r="3577" spans="2:20" ht="18.75" customHeight="1" x14ac:dyDescent="0.2">
      <c r="B3577" s="318"/>
      <c r="C3577" s="92" t="s">
        <v>145</v>
      </c>
      <c r="D3577" s="65"/>
      <c r="E3577" s="65"/>
      <c r="F3577" s="65"/>
      <c r="G3577" s="65"/>
      <c r="H3577" s="65"/>
      <c r="I3577" s="65"/>
      <c r="J3577" s="65"/>
      <c r="K3577" s="65"/>
      <c r="L3577" s="65"/>
      <c r="M3577" s="65"/>
      <c r="N3577" s="65"/>
      <c r="O3577" s="71"/>
      <c r="P3577" s="336">
        <f>SUM(D3577:O3577)</f>
        <v>0</v>
      </c>
      <c r="Q3577" s="317"/>
      <c r="R3577" s="388"/>
      <c r="S3577" s="389"/>
      <c r="T3577" s="314"/>
    </row>
    <row r="3578" spans="2:20" ht="18.75" customHeight="1" x14ac:dyDescent="0.2">
      <c r="B3578" s="318"/>
      <c r="C3578" s="322" t="s">
        <v>146</v>
      </c>
      <c r="D3578" s="337">
        <f t="shared" ref="D3578:O3578" si="285">SUBTOTAL(9,D3568:D3577)</f>
        <v>0</v>
      </c>
      <c r="E3578" s="337">
        <f t="shared" si="285"/>
        <v>0</v>
      </c>
      <c r="F3578" s="337">
        <f t="shared" si="285"/>
        <v>0</v>
      </c>
      <c r="G3578" s="337">
        <f t="shared" si="285"/>
        <v>0</v>
      </c>
      <c r="H3578" s="337">
        <f t="shared" si="285"/>
        <v>0</v>
      </c>
      <c r="I3578" s="337">
        <f t="shared" si="285"/>
        <v>0</v>
      </c>
      <c r="J3578" s="337">
        <f t="shared" si="285"/>
        <v>0</v>
      </c>
      <c r="K3578" s="337">
        <f t="shared" si="285"/>
        <v>0</v>
      </c>
      <c r="L3578" s="337">
        <f t="shared" si="285"/>
        <v>0</v>
      </c>
      <c r="M3578" s="337">
        <f t="shared" si="285"/>
        <v>0</v>
      </c>
      <c r="N3578" s="337">
        <f t="shared" si="285"/>
        <v>0</v>
      </c>
      <c r="O3578" s="338">
        <f t="shared" si="285"/>
        <v>0</v>
      </c>
      <c r="P3578" s="336">
        <f>SUM(D3578:O3578)</f>
        <v>0</v>
      </c>
      <c r="Q3578" s="317"/>
      <c r="R3578" s="388"/>
      <c r="S3578" s="389"/>
      <c r="T3578" s="314"/>
    </row>
    <row r="3579" spans="2:20" ht="18.75" customHeight="1" x14ac:dyDescent="0.2">
      <c r="B3579" s="318"/>
      <c r="C3579" s="339" t="s">
        <v>147</v>
      </c>
      <c r="D3579" s="66"/>
      <c r="E3579" s="66"/>
      <c r="F3579" s="66"/>
      <c r="G3579" s="66"/>
      <c r="H3579" s="66"/>
      <c r="I3579" s="66"/>
      <c r="J3579" s="66"/>
      <c r="K3579" s="66"/>
      <c r="L3579" s="66"/>
      <c r="M3579" s="66"/>
      <c r="N3579" s="66"/>
      <c r="O3579" s="72"/>
      <c r="P3579" s="336">
        <f>SUM(D3579:O3579)</f>
        <v>0</v>
      </c>
      <c r="Q3579" s="317"/>
      <c r="R3579" s="388"/>
      <c r="S3579" s="389"/>
      <c r="T3579" s="314"/>
    </row>
    <row r="3580" spans="2:20" ht="18.75" customHeight="1" x14ac:dyDescent="0.2">
      <c r="B3580" s="318"/>
      <c r="C3580" s="339" t="s">
        <v>148</v>
      </c>
      <c r="D3580" s="66"/>
      <c r="E3580" s="66"/>
      <c r="F3580" s="66"/>
      <c r="G3580" s="66"/>
      <c r="H3580" s="66"/>
      <c r="I3580" s="66"/>
      <c r="J3580" s="66"/>
      <c r="K3580" s="66"/>
      <c r="L3580" s="66"/>
      <c r="M3580" s="66"/>
      <c r="N3580" s="66"/>
      <c r="O3580" s="72"/>
      <c r="P3580" s="336">
        <f>SUM(D3580:O3580)</f>
        <v>0</v>
      </c>
      <c r="Q3580" s="317"/>
      <c r="R3580" s="388"/>
      <c r="S3580" s="389"/>
      <c r="T3580" s="314"/>
    </row>
    <row r="3581" spans="2:20" ht="18.75" customHeight="1" x14ac:dyDescent="0.2">
      <c r="B3581" s="318"/>
      <c r="C3581" s="322" t="s">
        <v>149</v>
      </c>
      <c r="D3581" s="337">
        <f t="shared" ref="D3581:O3581" si="286">SUBTOTAL(9,D3579:D3580)</f>
        <v>0</v>
      </c>
      <c r="E3581" s="337">
        <f t="shared" si="286"/>
        <v>0</v>
      </c>
      <c r="F3581" s="337">
        <f t="shared" si="286"/>
        <v>0</v>
      </c>
      <c r="G3581" s="337">
        <f t="shared" si="286"/>
        <v>0</v>
      </c>
      <c r="H3581" s="337">
        <f t="shared" si="286"/>
        <v>0</v>
      </c>
      <c r="I3581" s="337">
        <f t="shared" si="286"/>
        <v>0</v>
      </c>
      <c r="J3581" s="337">
        <f t="shared" si="286"/>
        <v>0</v>
      </c>
      <c r="K3581" s="337">
        <f t="shared" si="286"/>
        <v>0</v>
      </c>
      <c r="L3581" s="337">
        <f t="shared" si="286"/>
        <v>0</v>
      </c>
      <c r="M3581" s="337">
        <f t="shared" si="286"/>
        <v>0</v>
      </c>
      <c r="N3581" s="337">
        <f t="shared" si="286"/>
        <v>0</v>
      </c>
      <c r="O3581" s="338">
        <f t="shared" si="286"/>
        <v>0</v>
      </c>
      <c r="P3581" s="336">
        <f>SUM(D3581:O3581)</f>
        <v>0</v>
      </c>
      <c r="Q3581" s="317"/>
      <c r="R3581" s="388"/>
      <c r="S3581" s="389"/>
      <c r="T3581" s="314"/>
    </row>
    <row r="3582" spans="2:20" ht="18.75" customHeight="1" x14ac:dyDescent="0.2">
      <c r="B3582" s="318"/>
      <c r="C3582" s="339" t="s">
        <v>150</v>
      </c>
      <c r="D3582" s="66"/>
      <c r="E3582" s="66"/>
      <c r="F3582" s="66"/>
      <c r="G3582" s="66"/>
      <c r="H3582" s="66"/>
      <c r="I3582" s="66"/>
      <c r="J3582" s="66"/>
      <c r="K3582" s="66"/>
      <c r="L3582" s="66"/>
      <c r="M3582" s="66"/>
      <c r="N3582" s="66"/>
      <c r="O3582" s="72"/>
      <c r="P3582" s="336">
        <f>SUM(D3582:O3582)</f>
        <v>0</v>
      </c>
      <c r="Q3582" s="317"/>
      <c r="R3582" s="388"/>
      <c r="S3582" s="389"/>
      <c r="T3582" s="314"/>
    </row>
    <row r="3583" spans="2:20" ht="18.75" customHeight="1" x14ac:dyDescent="0.2">
      <c r="B3583" s="318"/>
      <c r="C3583" s="339" t="s">
        <v>151</v>
      </c>
      <c r="D3583" s="66"/>
      <c r="E3583" s="66"/>
      <c r="F3583" s="66"/>
      <c r="G3583" s="66"/>
      <c r="H3583" s="66"/>
      <c r="I3583" s="66"/>
      <c r="J3583" s="66"/>
      <c r="K3583" s="66"/>
      <c r="L3583" s="66"/>
      <c r="M3583" s="66"/>
      <c r="N3583" s="66"/>
      <c r="O3583" s="72"/>
      <c r="P3583" s="336">
        <f>SUM(D3583:O3583)</f>
        <v>0</v>
      </c>
      <c r="Q3583" s="317"/>
      <c r="R3583" s="388"/>
      <c r="S3583" s="389"/>
      <c r="T3583" s="314"/>
    </row>
    <row r="3584" spans="2:20" ht="18.75" customHeight="1" x14ac:dyDescent="0.2">
      <c r="B3584" s="318"/>
      <c r="C3584" s="339" t="s">
        <v>152</v>
      </c>
      <c r="D3584" s="66"/>
      <c r="E3584" s="66"/>
      <c r="F3584" s="66"/>
      <c r="G3584" s="66"/>
      <c r="H3584" s="66"/>
      <c r="I3584" s="66"/>
      <c r="J3584" s="66"/>
      <c r="K3584" s="66"/>
      <c r="L3584" s="66"/>
      <c r="M3584" s="66"/>
      <c r="N3584" s="66"/>
      <c r="O3584" s="72"/>
      <c r="P3584" s="336">
        <f>SUM(D3584:O3584)</f>
        <v>0</v>
      </c>
      <c r="Q3584" s="317"/>
      <c r="R3584" s="388"/>
      <c r="S3584" s="389"/>
      <c r="T3584" s="314"/>
    </row>
    <row r="3585" spans="2:20" ht="18.75" customHeight="1" x14ac:dyDescent="0.2">
      <c r="B3585" s="318"/>
      <c r="C3585" s="339" t="s">
        <v>153</v>
      </c>
      <c r="D3585" s="66"/>
      <c r="E3585" s="66"/>
      <c r="F3585" s="66"/>
      <c r="G3585" s="66"/>
      <c r="H3585" s="66"/>
      <c r="I3585" s="66"/>
      <c r="J3585" s="66"/>
      <c r="K3585" s="66"/>
      <c r="L3585" s="66"/>
      <c r="M3585" s="66"/>
      <c r="N3585" s="66"/>
      <c r="O3585" s="72"/>
      <c r="P3585" s="336">
        <f>SUM(D3585:O3585)</f>
        <v>0</v>
      </c>
      <c r="Q3585" s="317"/>
      <c r="R3585" s="388"/>
      <c r="S3585" s="389"/>
      <c r="T3585" s="314"/>
    </row>
    <row r="3586" spans="2:20" ht="18.75" customHeight="1" x14ac:dyDescent="0.2">
      <c r="B3586" s="318"/>
      <c r="C3586" s="335" t="s">
        <v>154</v>
      </c>
      <c r="D3586" s="65"/>
      <c r="E3586" s="65"/>
      <c r="F3586" s="65"/>
      <c r="G3586" s="65"/>
      <c r="H3586" s="65"/>
      <c r="I3586" s="65"/>
      <c r="J3586" s="65"/>
      <c r="K3586" s="65"/>
      <c r="L3586" s="65"/>
      <c r="M3586" s="65"/>
      <c r="N3586" s="65"/>
      <c r="O3586" s="71"/>
      <c r="P3586" s="336">
        <f>SUM(D3586:O3586)</f>
        <v>0</v>
      </c>
      <c r="Q3586" s="317"/>
      <c r="R3586" s="388"/>
      <c r="S3586" s="389"/>
      <c r="T3586" s="314"/>
    </row>
    <row r="3587" spans="2:20" ht="18.75" customHeight="1" x14ac:dyDescent="0.2">
      <c r="B3587" s="318"/>
      <c r="C3587" s="97" t="s">
        <v>155</v>
      </c>
      <c r="D3587" s="65"/>
      <c r="E3587" s="65"/>
      <c r="F3587" s="65"/>
      <c r="G3587" s="65"/>
      <c r="H3587" s="65"/>
      <c r="I3587" s="65"/>
      <c r="J3587" s="65"/>
      <c r="K3587" s="65"/>
      <c r="L3587" s="65"/>
      <c r="M3587" s="65"/>
      <c r="N3587" s="65"/>
      <c r="O3587" s="71"/>
      <c r="P3587" s="336">
        <f>SUM(D3587:O3587)</f>
        <v>0</v>
      </c>
      <c r="Q3587" s="317"/>
      <c r="R3587" s="388"/>
      <c r="S3587" s="389"/>
      <c r="T3587" s="314"/>
    </row>
    <row r="3588" spans="2:20" ht="18.75" customHeight="1" x14ac:dyDescent="0.2">
      <c r="B3588" s="318"/>
      <c r="C3588" s="98" t="s">
        <v>156</v>
      </c>
      <c r="D3588" s="68"/>
      <c r="E3588" s="68"/>
      <c r="F3588" s="68"/>
      <c r="G3588" s="68"/>
      <c r="H3588" s="68"/>
      <c r="I3588" s="68"/>
      <c r="J3588" s="68"/>
      <c r="K3588" s="68"/>
      <c r="L3588" s="68"/>
      <c r="M3588" s="68"/>
      <c r="N3588" s="68"/>
      <c r="O3588" s="73"/>
      <c r="P3588" s="340">
        <f>SUM(D3588:O3588)</f>
        <v>0</v>
      </c>
      <c r="Q3588" s="317"/>
      <c r="R3588" s="388"/>
      <c r="S3588" s="389"/>
      <c r="T3588" s="314"/>
    </row>
    <row r="3589" spans="2:20" ht="18.75" customHeight="1" x14ac:dyDescent="0.2">
      <c r="B3589" s="318"/>
      <c r="C3589" s="341" t="s">
        <v>157</v>
      </c>
      <c r="D3589" s="342">
        <f t="shared" ref="D3589:O3589" si="287">SUBTOTAL(9,D3568:D3588)</f>
        <v>0</v>
      </c>
      <c r="E3589" s="342">
        <f t="shared" si="287"/>
        <v>0</v>
      </c>
      <c r="F3589" s="342">
        <f t="shared" si="287"/>
        <v>0</v>
      </c>
      <c r="G3589" s="342">
        <f t="shared" si="287"/>
        <v>0</v>
      </c>
      <c r="H3589" s="342">
        <f t="shared" si="287"/>
        <v>0</v>
      </c>
      <c r="I3589" s="342">
        <f t="shared" si="287"/>
        <v>0</v>
      </c>
      <c r="J3589" s="342">
        <f t="shared" si="287"/>
        <v>0</v>
      </c>
      <c r="K3589" s="342">
        <f t="shared" si="287"/>
        <v>0</v>
      </c>
      <c r="L3589" s="342">
        <f t="shared" si="287"/>
        <v>0</v>
      </c>
      <c r="M3589" s="342">
        <f t="shared" si="287"/>
        <v>0</v>
      </c>
      <c r="N3589" s="342">
        <f t="shared" si="287"/>
        <v>0</v>
      </c>
      <c r="O3589" s="343">
        <f t="shared" si="287"/>
        <v>0</v>
      </c>
      <c r="P3589" s="344">
        <f>SUM(D3589:O3589)</f>
        <v>0</v>
      </c>
      <c r="Q3589" s="317"/>
      <c r="R3589" s="150"/>
      <c r="S3589" s="151"/>
      <c r="T3589" s="314"/>
    </row>
    <row r="3590" spans="2:20" ht="6" customHeight="1" x14ac:dyDescent="0.2">
      <c r="B3590" s="318"/>
      <c r="C3590" s="317"/>
      <c r="D3590" s="317"/>
      <c r="E3590" s="317"/>
      <c r="F3590" s="317"/>
      <c r="G3590" s="317"/>
      <c r="H3590" s="317"/>
      <c r="I3590" s="317"/>
      <c r="J3590" s="317"/>
      <c r="K3590" s="317"/>
      <c r="L3590" s="317"/>
      <c r="M3590" s="317"/>
      <c r="N3590" s="317"/>
      <c r="O3590" s="317"/>
      <c r="P3590" s="317"/>
      <c r="Q3590" s="317"/>
      <c r="R3590" s="345"/>
      <c r="S3590" s="345"/>
      <c r="T3590" s="314"/>
    </row>
    <row r="3591" spans="2:20" ht="18.75" customHeight="1" x14ac:dyDescent="0.2">
      <c r="B3591" s="346"/>
      <c r="C3591" s="335" t="s">
        <v>158</v>
      </c>
      <c r="D3591" s="67"/>
      <c r="E3591" s="67"/>
      <c r="F3591" s="67"/>
      <c r="G3591" s="67"/>
      <c r="H3591" s="67"/>
      <c r="I3591" s="67"/>
      <c r="J3591" s="67"/>
      <c r="K3591" s="67"/>
      <c r="L3591" s="67"/>
      <c r="M3591" s="67"/>
      <c r="N3591" s="67"/>
      <c r="O3591" s="74"/>
      <c r="P3591" s="347">
        <f>SUM(D3591:O3591)</f>
        <v>0</v>
      </c>
      <c r="Q3591" s="317"/>
      <c r="R3591" s="388"/>
      <c r="S3591" s="389"/>
      <c r="T3591" s="314"/>
    </row>
    <row r="3592" spans="2:20" ht="18.75" customHeight="1" x14ac:dyDescent="0.2">
      <c r="B3592" s="346"/>
      <c r="C3592" s="335" t="s">
        <v>159</v>
      </c>
      <c r="D3592" s="67"/>
      <c r="E3592" s="67"/>
      <c r="F3592" s="67"/>
      <c r="G3592" s="67"/>
      <c r="H3592" s="67"/>
      <c r="I3592" s="67"/>
      <c r="J3592" s="67"/>
      <c r="K3592" s="67"/>
      <c r="L3592" s="67"/>
      <c r="M3592" s="67"/>
      <c r="N3592" s="69"/>
      <c r="O3592" s="75"/>
      <c r="P3592" s="348">
        <f>SUM(D3592:O3592)</f>
        <v>0</v>
      </c>
      <c r="Q3592" s="317"/>
      <c r="R3592" s="388"/>
      <c r="S3592" s="389"/>
      <c r="T3592" s="314"/>
    </row>
    <row r="3593" spans="2:20" s="334" customFormat="1" ht="18.75" customHeight="1" x14ac:dyDescent="0.2">
      <c r="B3593" s="328"/>
      <c r="C3593" s="317"/>
      <c r="D3593" s="317"/>
      <c r="E3593" s="317"/>
      <c r="F3593" s="317"/>
      <c r="G3593" s="317"/>
      <c r="H3593" s="317"/>
      <c r="I3593" s="317"/>
      <c r="J3593" s="317"/>
      <c r="K3593" s="317"/>
      <c r="L3593" s="317"/>
      <c r="M3593" s="317"/>
      <c r="N3593" s="349" t="s">
        <v>160</v>
      </c>
      <c r="O3593" s="349"/>
      <c r="P3593" s="350">
        <f>ROUND(IF(P3591*P3592=0,0,P3589/P3591*P3592),2)</f>
        <v>0</v>
      </c>
      <c r="Q3593" s="330"/>
      <c r="R3593" s="388"/>
      <c r="S3593" s="389"/>
      <c r="T3593" s="333"/>
    </row>
    <row r="3594" spans="2:20" ht="30" customHeight="1" x14ac:dyDescent="0.2">
      <c r="B3594" s="314"/>
      <c r="C3594" s="317"/>
      <c r="D3594" s="317"/>
      <c r="E3594" s="317"/>
      <c r="F3594" s="317"/>
      <c r="G3594" s="317"/>
      <c r="H3594" s="317"/>
      <c r="I3594" s="317"/>
      <c r="J3594" s="317"/>
      <c r="K3594" s="317"/>
      <c r="L3594" s="317"/>
      <c r="M3594" s="317"/>
      <c r="N3594" s="317"/>
      <c r="O3594" s="317"/>
      <c r="P3594" s="317"/>
      <c r="Q3594" s="317"/>
      <c r="R3594" s="317"/>
      <c r="S3594" s="317"/>
      <c r="T3594" s="314"/>
    </row>
    <row r="3595" spans="2:20" ht="18.75" customHeight="1" x14ac:dyDescent="0.2">
      <c r="B3595" s="318"/>
      <c r="C3595" s="319" t="s">
        <v>124</v>
      </c>
      <c r="D3595" s="382"/>
      <c r="E3595" s="383"/>
      <c r="F3595" s="383"/>
      <c r="G3595" s="383"/>
      <c r="H3595" s="383"/>
      <c r="I3595" s="384"/>
      <c r="J3595" s="317"/>
      <c r="K3595" s="317"/>
      <c r="L3595" s="320"/>
      <c r="M3595" s="317"/>
      <c r="N3595" s="317"/>
      <c r="O3595" s="317"/>
      <c r="P3595" s="321"/>
      <c r="Q3595" s="317"/>
      <c r="R3595" s="321"/>
      <c r="S3595" s="321"/>
      <c r="T3595" s="314"/>
    </row>
    <row r="3596" spans="2:20" ht="18.75" customHeight="1" x14ac:dyDescent="0.2">
      <c r="B3596" s="318"/>
      <c r="C3596" s="322" t="s">
        <v>125</v>
      </c>
      <c r="D3596" s="382"/>
      <c r="E3596" s="383"/>
      <c r="F3596" s="383"/>
      <c r="G3596" s="383"/>
      <c r="H3596" s="383"/>
      <c r="I3596" s="384"/>
      <c r="J3596" s="317"/>
      <c r="K3596" s="320"/>
      <c r="L3596" s="317"/>
      <c r="M3596" s="317"/>
      <c r="N3596" s="317"/>
      <c r="O3596" s="317"/>
      <c r="P3596" s="321"/>
      <c r="Q3596" s="317"/>
      <c r="R3596" s="321"/>
      <c r="S3596" s="321"/>
      <c r="T3596" s="314"/>
    </row>
    <row r="3597" spans="2:20" ht="18.75" customHeight="1" x14ac:dyDescent="0.2">
      <c r="B3597" s="318"/>
      <c r="C3597" s="322" t="s">
        <v>7</v>
      </c>
      <c r="D3597" s="382"/>
      <c r="E3597" s="383"/>
      <c r="F3597" s="383"/>
      <c r="G3597" s="383"/>
      <c r="H3597" s="383"/>
      <c r="I3597" s="384"/>
      <c r="J3597" s="317"/>
      <c r="K3597" s="317"/>
      <c r="L3597" s="320"/>
      <c r="M3597" s="317"/>
      <c r="N3597" s="317"/>
      <c r="O3597" s="317"/>
      <c r="P3597" s="321"/>
      <c r="Q3597" s="317"/>
      <c r="R3597" s="323" t="s">
        <v>126</v>
      </c>
      <c r="S3597" s="324"/>
      <c r="T3597" s="314"/>
    </row>
    <row r="3598" spans="2:20" ht="18.75" customHeight="1" x14ac:dyDescent="0.2">
      <c r="B3598" s="318"/>
      <c r="C3598" s="322" t="s">
        <v>127</v>
      </c>
      <c r="D3598" s="382"/>
      <c r="E3598" s="383"/>
      <c r="F3598" s="383"/>
      <c r="G3598" s="383"/>
      <c r="H3598" s="383"/>
      <c r="I3598" s="384"/>
      <c r="J3598" s="317"/>
      <c r="K3598" s="317"/>
      <c r="L3598" s="320"/>
      <c r="M3598" s="317"/>
      <c r="N3598" s="317"/>
      <c r="O3598" s="317"/>
      <c r="P3598" s="321"/>
      <c r="Q3598" s="317"/>
      <c r="R3598" s="325" t="s">
        <v>130</v>
      </c>
      <c r="S3598" s="63"/>
      <c r="T3598" s="314"/>
    </row>
    <row r="3599" spans="2:20" ht="18.75" customHeight="1" x14ac:dyDescent="0.2">
      <c r="B3599" s="318"/>
      <c r="C3599" s="322" t="s">
        <v>131</v>
      </c>
      <c r="D3599" s="382"/>
      <c r="E3599" s="383"/>
      <c r="F3599" s="383"/>
      <c r="G3599" s="383"/>
      <c r="H3599" s="383"/>
      <c r="I3599" s="384"/>
      <c r="J3599" s="317"/>
      <c r="K3599" s="317"/>
      <c r="L3599" s="320"/>
      <c r="M3599" s="317"/>
      <c r="N3599" s="317"/>
      <c r="O3599" s="317"/>
      <c r="P3599" s="321"/>
      <c r="Q3599" s="317"/>
      <c r="R3599" s="325" t="s">
        <v>132</v>
      </c>
      <c r="S3599" s="63"/>
      <c r="T3599" s="314"/>
    </row>
    <row r="3600" spans="2:20" ht="18.75" customHeight="1" x14ac:dyDescent="0.2">
      <c r="B3600" s="318"/>
      <c r="C3600" s="322" t="s">
        <v>122</v>
      </c>
      <c r="D3600" s="385"/>
      <c r="E3600" s="386"/>
      <c r="F3600" s="386"/>
      <c r="G3600" s="386"/>
      <c r="H3600" s="386"/>
      <c r="I3600" s="387"/>
      <c r="J3600" s="317"/>
      <c r="K3600" s="320"/>
      <c r="L3600" s="317"/>
      <c r="M3600" s="317"/>
      <c r="N3600" s="317"/>
      <c r="O3600" s="317"/>
      <c r="P3600" s="321"/>
      <c r="Q3600" s="317"/>
      <c r="R3600" s="326" t="s">
        <v>133</v>
      </c>
      <c r="S3600" s="63"/>
      <c r="T3600" s="314"/>
    </row>
    <row r="3601" spans="2:24" ht="18.75" customHeight="1" x14ac:dyDescent="0.2">
      <c r="B3601" s="327"/>
      <c r="C3601" s="322" t="s">
        <v>134</v>
      </c>
      <c r="D3601" s="379"/>
      <c r="E3601" s="380"/>
      <c r="F3601" s="380"/>
      <c r="G3601" s="380"/>
      <c r="H3601" s="380"/>
      <c r="I3601" s="381"/>
      <c r="J3601" s="317"/>
      <c r="K3601" s="320"/>
      <c r="L3601" s="317"/>
      <c r="M3601" s="317"/>
      <c r="N3601" s="317"/>
      <c r="O3601" s="317"/>
      <c r="P3601" s="321"/>
      <c r="Q3601" s="317"/>
      <c r="R3601" s="321"/>
      <c r="S3601" s="321"/>
      <c r="T3601" s="314"/>
    </row>
    <row r="3602" spans="2:24" ht="12" customHeight="1" x14ac:dyDescent="0.2">
      <c r="B3602" s="318"/>
      <c r="C3602" s="317"/>
      <c r="D3602" s="317"/>
      <c r="E3602" s="317"/>
      <c r="F3602" s="317"/>
      <c r="G3602" s="317"/>
      <c r="H3602" s="317"/>
      <c r="I3602" s="317"/>
      <c r="J3602" s="317"/>
      <c r="K3602" s="317"/>
      <c r="L3602" s="317"/>
      <c r="M3602" s="317"/>
      <c r="N3602" s="317"/>
      <c r="O3602" s="317"/>
      <c r="P3602" s="317"/>
      <c r="Q3602" s="317"/>
      <c r="R3602" s="317"/>
      <c r="S3602" s="317"/>
      <c r="T3602" s="314"/>
    </row>
    <row r="3603" spans="2:24" s="334" customFormat="1" ht="18.75" customHeight="1" x14ac:dyDescent="0.2">
      <c r="B3603" s="328"/>
      <c r="C3603" s="322" t="s">
        <v>128</v>
      </c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70"/>
      <c r="P3603" s="329" t="s">
        <v>129</v>
      </c>
      <c r="Q3603" s="330"/>
      <c r="R3603" s="331" t="s">
        <v>135</v>
      </c>
      <c r="S3603" s="332"/>
      <c r="T3603" s="333"/>
      <c r="V3603" s="315"/>
      <c r="W3603" s="315"/>
      <c r="X3603" s="315"/>
    </row>
    <row r="3604" spans="2:24" ht="6" customHeight="1" x14ac:dyDescent="0.2">
      <c r="B3604" s="318"/>
      <c r="C3604" s="317"/>
      <c r="D3604" s="317"/>
      <c r="E3604" s="317"/>
      <c r="F3604" s="317"/>
      <c r="G3604" s="317"/>
      <c r="H3604" s="317"/>
      <c r="I3604" s="317"/>
      <c r="J3604" s="317"/>
      <c r="K3604" s="317"/>
      <c r="L3604" s="317"/>
      <c r="M3604" s="317"/>
      <c r="N3604" s="317"/>
      <c r="O3604" s="317"/>
      <c r="P3604" s="317"/>
      <c r="Q3604" s="317"/>
      <c r="R3604" s="317"/>
      <c r="S3604" s="317"/>
      <c r="T3604" s="314"/>
    </row>
    <row r="3605" spans="2:24" ht="18.75" customHeight="1" x14ac:dyDescent="0.2">
      <c r="B3605" s="318"/>
      <c r="C3605" s="335" t="s">
        <v>136</v>
      </c>
      <c r="D3605" s="65"/>
      <c r="E3605" s="65"/>
      <c r="F3605" s="65"/>
      <c r="G3605" s="65"/>
      <c r="H3605" s="65"/>
      <c r="I3605" s="65"/>
      <c r="J3605" s="65"/>
      <c r="K3605" s="65"/>
      <c r="L3605" s="65"/>
      <c r="M3605" s="65"/>
      <c r="N3605" s="65"/>
      <c r="O3605" s="71"/>
      <c r="P3605" s="336">
        <f>SUM(D3605:O3605)</f>
        <v>0</v>
      </c>
      <c r="Q3605" s="317"/>
      <c r="R3605" s="388"/>
      <c r="S3605" s="389"/>
      <c r="T3605" s="314"/>
    </row>
    <row r="3606" spans="2:24" ht="18.75" customHeight="1" x14ac:dyDescent="0.2">
      <c r="B3606" s="318"/>
      <c r="C3606" s="335" t="s">
        <v>137</v>
      </c>
      <c r="D3606" s="110"/>
      <c r="E3606" s="110"/>
      <c r="F3606" s="110"/>
      <c r="G3606" s="110"/>
      <c r="H3606" s="110"/>
      <c r="I3606" s="110"/>
      <c r="J3606" s="110"/>
      <c r="K3606" s="110"/>
      <c r="L3606" s="110"/>
      <c r="M3606" s="110"/>
      <c r="N3606" s="110"/>
      <c r="O3606" s="111"/>
      <c r="P3606" s="336">
        <f>SUM(D3606:O3606)</f>
        <v>0</v>
      </c>
      <c r="Q3606" s="317"/>
      <c r="R3606" s="388"/>
      <c r="S3606" s="389"/>
      <c r="T3606" s="314"/>
    </row>
    <row r="3607" spans="2:24" ht="18.75" customHeight="1" x14ac:dyDescent="0.2">
      <c r="B3607" s="318"/>
      <c r="C3607" s="131" t="s">
        <v>138</v>
      </c>
      <c r="D3607" s="65"/>
      <c r="E3607" s="65"/>
      <c r="F3607" s="65"/>
      <c r="G3607" s="65"/>
      <c r="H3607" s="65"/>
      <c r="I3607" s="65"/>
      <c r="J3607" s="65"/>
      <c r="K3607" s="65"/>
      <c r="L3607" s="65"/>
      <c r="M3607" s="65"/>
      <c r="N3607" s="65"/>
      <c r="O3607" s="71"/>
      <c r="P3607" s="336">
        <f>SUM(D3607:O3607)</f>
        <v>0</v>
      </c>
      <c r="Q3607" s="317"/>
      <c r="R3607" s="388"/>
      <c r="S3607" s="389"/>
      <c r="T3607" s="314"/>
    </row>
    <row r="3608" spans="2:24" ht="18.75" customHeight="1" x14ac:dyDescent="0.2">
      <c r="B3608" s="318"/>
      <c r="C3608" s="92" t="s">
        <v>139</v>
      </c>
      <c r="D3608" s="65"/>
      <c r="E3608" s="65"/>
      <c r="F3608" s="65"/>
      <c r="G3608" s="65"/>
      <c r="H3608" s="65"/>
      <c r="I3608" s="65"/>
      <c r="J3608" s="65"/>
      <c r="K3608" s="65"/>
      <c r="L3608" s="65"/>
      <c r="M3608" s="65"/>
      <c r="N3608" s="65"/>
      <c r="O3608" s="71"/>
      <c r="P3608" s="336">
        <f>SUM(D3608:O3608)</f>
        <v>0</v>
      </c>
      <c r="Q3608" s="317"/>
      <c r="R3608" s="388"/>
      <c r="S3608" s="389"/>
      <c r="T3608" s="314"/>
    </row>
    <row r="3609" spans="2:24" ht="18.75" customHeight="1" x14ac:dyDescent="0.2">
      <c r="B3609" s="318"/>
      <c r="C3609" s="92" t="s">
        <v>140</v>
      </c>
      <c r="D3609" s="65"/>
      <c r="E3609" s="65"/>
      <c r="F3609" s="65"/>
      <c r="G3609" s="65"/>
      <c r="H3609" s="65"/>
      <c r="I3609" s="65"/>
      <c r="J3609" s="65"/>
      <c r="K3609" s="65"/>
      <c r="L3609" s="65"/>
      <c r="M3609" s="65"/>
      <c r="N3609" s="65"/>
      <c r="O3609" s="71"/>
      <c r="P3609" s="336">
        <f>SUM(D3609:O3609)</f>
        <v>0</v>
      </c>
      <c r="Q3609" s="317"/>
      <c r="R3609" s="388"/>
      <c r="S3609" s="389"/>
      <c r="T3609" s="314"/>
    </row>
    <row r="3610" spans="2:24" ht="18.75" customHeight="1" x14ac:dyDescent="0.2">
      <c r="B3610" s="318"/>
      <c r="C3610" s="92" t="s">
        <v>141</v>
      </c>
      <c r="D3610" s="65"/>
      <c r="E3610" s="65"/>
      <c r="F3610" s="65"/>
      <c r="G3610" s="65"/>
      <c r="H3610" s="65"/>
      <c r="I3610" s="65"/>
      <c r="J3610" s="65"/>
      <c r="K3610" s="65"/>
      <c r="L3610" s="65"/>
      <c r="M3610" s="65"/>
      <c r="N3610" s="65"/>
      <c r="O3610" s="71"/>
      <c r="P3610" s="336">
        <f>SUM(D3610:O3610)</f>
        <v>0</v>
      </c>
      <c r="Q3610" s="317"/>
      <c r="R3610" s="388"/>
      <c r="S3610" s="389"/>
      <c r="T3610" s="314"/>
    </row>
    <row r="3611" spans="2:24" ht="18.75" customHeight="1" x14ac:dyDescent="0.2">
      <c r="B3611" s="318"/>
      <c r="C3611" s="92" t="s">
        <v>142</v>
      </c>
      <c r="D3611" s="65"/>
      <c r="E3611" s="65"/>
      <c r="F3611" s="65"/>
      <c r="G3611" s="65"/>
      <c r="H3611" s="65"/>
      <c r="I3611" s="65"/>
      <c r="J3611" s="65"/>
      <c r="K3611" s="65"/>
      <c r="L3611" s="65"/>
      <c r="M3611" s="65"/>
      <c r="N3611" s="65"/>
      <c r="O3611" s="71"/>
      <c r="P3611" s="336">
        <f>SUM(D3611:O3611)</f>
        <v>0</v>
      </c>
      <c r="Q3611" s="317"/>
      <c r="R3611" s="388"/>
      <c r="S3611" s="389"/>
      <c r="T3611" s="314"/>
    </row>
    <row r="3612" spans="2:24" ht="18.75" customHeight="1" x14ac:dyDescent="0.2">
      <c r="B3612" s="318"/>
      <c r="C3612" s="92" t="s">
        <v>143</v>
      </c>
      <c r="D3612" s="65"/>
      <c r="E3612" s="65"/>
      <c r="F3612" s="65"/>
      <c r="G3612" s="65"/>
      <c r="H3612" s="65"/>
      <c r="I3612" s="65"/>
      <c r="J3612" s="65"/>
      <c r="K3612" s="65"/>
      <c r="L3612" s="65"/>
      <c r="M3612" s="65"/>
      <c r="N3612" s="65"/>
      <c r="O3612" s="71"/>
      <c r="P3612" s="336">
        <f>SUM(D3612:O3612)</f>
        <v>0</v>
      </c>
      <c r="Q3612" s="317"/>
      <c r="R3612" s="388"/>
      <c r="S3612" s="389"/>
      <c r="T3612" s="314"/>
    </row>
    <row r="3613" spans="2:24" ht="18.75" customHeight="1" x14ac:dyDescent="0.2">
      <c r="B3613" s="318"/>
      <c r="C3613" s="92" t="s">
        <v>144</v>
      </c>
      <c r="D3613" s="65"/>
      <c r="E3613" s="65"/>
      <c r="F3613" s="65"/>
      <c r="G3613" s="65"/>
      <c r="H3613" s="65"/>
      <c r="I3613" s="65"/>
      <c r="J3613" s="65"/>
      <c r="K3613" s="65"/>
      <c r="L3613" s="65"/>
      <c r="M3613" s="65"/>
      <c r="N3613" s="65"/>
      <c r="O3613" s="71"/>
      <c r="P3613" s="336">
        <f>SUM(D3613:O3613)</f>
        <v>0</v>
      </c>
      <c r="Q3613" s="317"/>
      <c r="R3613" s="388"/>
      <c r="S3613" s="389"/>
      <c r="T3613" s="314"/>
    </row>
    <row r="3614" spans="2:24" ht="18.75" customHeight="1" x14ac:dyDescent="0.2">
      <c r="B3614" s="318"/>
      <c r="C3614" s="92" t="s">
        <v>145</v>
      </c>
      <c r="D3614" s="65"/>
      <c r="E3614" s="65"/>
      <c r="F3614" s="65"/>
      <c r="G3614" s="65"/>
      <c r="H3614" s="65"/>
      <c r="I3614" s="65"/>
      <c r="J3614" s="65"/>
      <c r="K3614" s="65"/>
      <c r="L3614" s="65"/>
      <c r="M3614" s="65"/>
      <c r="N3614" s="65"/>
      <c r="O3614" s="71"/>
      <c r="P3614" s="336">
        <f>SUM(D3614:O3614)</f>
        <v>0</v>
      </c>
      <c r="Q3614" s="317"/>
      <c r="R3614" s="388"/>
      <c r="S3614" s="389"/>
      <c r="T3614" s="314"/>
    </row>
    <row r="3615" spans="2:24" ht="18.75" customHeight="1" x14ac:dyDescent="0.2">
      <c r="B3615" s="318"/>
      <c r="C3615" s="322" t="s">
        <v>146</v>
      </c>
      <c r="D3615" s="337">
        <f t="shared" ref="D3615:O3615" si="288">SUBTOTAL(9,D3605:D3614)</f>
        <v>0</v>
      </c>
      <c r="E3615" s="337">
        <f t="shared" si="288"/>
        <v>0</v>
      </c>
      <c r="F3615" s="337">
        <f t="shared" si="288"/>
        <v>0</v>
      </c>
      <c r="G3615" s="337">
        <f t="shared" si="288"/>
        <v>0</v>
      </c>
      <c r="H3615" s="337">
        <f t="shared" si="288"/>
        <v>0</v>
      </c>
      <c r="I3615" s="337">
        <f t="shared" si="288"/>
        <v>0</v>
      </c>
      <c r="J3615" s="337">
        <f t="shared" si="288"/>
        <v>0</v>
      </c>
      <c r="K3615" s="337">
        <f t="shared" si="288"/>
        <v>0</v>
      </c>
      <c r="L3615" s="337">
        <f t="shared" si="288"/>
        <v>0</v>
      </c>
      <c r="M3615" s="337">
        <f t="shared" si="288"/>
        <v>0</v>
      </c>
      <c r="N3615" s="337">
        <f t="shared" si="288"/>
        <v>0</v>
      </c>
      <c r="O3615" s="338">
        <f t="shared" si="288"/>
        <v>0</v>
      </c>
      <c r="P3615" s="336">
        <f>SUM(D3615:O3615)</f>
        <v>0</v>
      </c>
      <c r="Q3615" s="317"/>
      <c r="R3615" s="388"/>
      <c r="S3615" s="389"/>
      <c r="T3615" s="314"/>
    </row>
    <row r="3616" spans="2:24" ht="18.75" customHeight="1" x14ac:dyDescent="0.2">
      <c r="B3616" s="318"/>
      <c r="C3616" s="339" t="s">
        <v>147</v>
      </c>
      <c r="D3616" s="66"/>
      <c r="E3616" s="66"/>
      <c r="F3616" s="66"/>
      <c r="G3616" s="66"/>
      <c r="H3616" s="66"/>
      <c r="I3616" s="66"/>
      <c r="J3616" s="66"/>
      <c r="K3616" s="66"/>
      <c r="L3616" s="66"/>
      <c r="M3616" s="66"/>
      <c r="N3616" s="66"/>
      <c r="O3616" s="72"/>
      <c r="P3616" s="336">
        <f>SUM(D3616:O3616)</f>
        <v>0</v>
      </c>
      <c r="Q3616" s="317"/>
      <c r="R3616" s="388"/>
      <c r="S3616" s="389"/>
      <c r="T3616" s="314"/>
    </row>
    <row r="3617" spans="2:20" ht="18.75" customHeight="1" x14ac:dyDescent="0.2">
      <c r="B3617" s="318"/>
      <c r="C3617" s="339" t="s">
        <v>148</v>
      </c>
      <c r="D3617" s="66"/>
      <c r="E3617" s="66"/>
      <c r="F3617" s="66"/>
      <c r="G3617" s="66"/>
      <c r="H3617" s="66"/>
      <c r="I3617" s="66"/>
      <c r="J3617" s="66"/>
      <c r="K3617" s="66"/>
      <c r="L3617" s="66"/>
      <c r="M3617" s="66"/>
      <c r="N3617" s="66"/>
      <c r="O3617" s="72"/>
      <c r="P3617" s="336">
        <f>SUM(D3617:O3617)</f>
        <v>0</v>
      </c>
      <c r="Q3617" s="317"/>
      <c r="R3617" s="388"/>
      <c r="S3617" s="389"/>
      <c r="T3617" s="314"/>
    </row>
    <row r="3618" spans="2:20" ht="18.75" customHeight="1" x14ac:dyDescent="0.2">
      <c r="B3618" s="318"/>
      <c r="C3618" s="322" t="s">
        <v>149</v>
      </c>
      <c r="D3618" s="337">
        <f t="shared" ref="D3618:O3618" si="289">SUBTOTAL(9,D3616:D3617)</f>
        <v>0</v>
      </c>
      <c r="E3618" s="337">
        <f t="shared" si="289"/>
        <v>0</v>
      </c>
      <c r="F3618" s="337">
        <f t="shared" si="289"/>
        <v>0</v>
      </c>
      <c r="G3618" s="337">
        <f t="shared" si="289"/>
        <v>0</v>
      </c>
      <c r="H3618" s="337">
        <f t="shared" si="289"/>
        <v>0</v>
      </c>
      <c r="I3618" s="337">
        <f t="shared" si="289"/>
        <v>0</v>
      </c>
      <c r="J3618" s="337">
        <f t="shared" si="289"/>
        <v>0</v>
      </c>
      <c r="K3618" s="337">
        <f t="shared" si="289"/>
        <v>0</v>
      </c>
      <c r="L3618" s="337">
        <f t="shared" si="289"/>
        <v>0</v>
      </c>
      <c r="M3618" s="337">
        <f t="shared" si="289"/>
        <v>0</v>
      </c>
      <c r="N3618" s="337">
        <f t="shared" si="289"/>
        <v>0</v>
      </c>
      <c r="O3618" s="338">
        <f t="shared" si="289"/>
        <v>0</v>
      </c>
      <c r="P3618" s="336">
        <f>SUM(D3618:O3618)</f>
        <v>0</v>
      </c>
      <c r="Q3618" s="317"/>
      <c r="R3618" s="388"/>
      <c r="S3618" s="389"/>
      <c r="T3618" s="314"/>
    </row>
    <row r="3619" spans="2:20" ht="18.75" customHeight="1" x14ac:dyDescent="0.2">
      <c r="B3619" s="318"/>
      <c r="C3619" s="339" t="s">
        <v>150</v>
      </c>
      <c r="D3619" s="66"/>
      <c r="E3619" s="66"/>
      <c r="F3619" s="66"/>
      <c r="G3619" s="66"/>
      <c r="H3619" s="66"/>
      <c r="I3619" s="66"/>
      <c r="J3619" s="66"/>
      <c r="K3619" s="66"/>
      <c r="L3619" s="66"/>
      <c r="M3619" s="66"/>
      <c r="N3619" s="66"/>
      <c r="O3619" s="72"/>
      <c r="P3619" s="336">
        <f>SUM(D3619:O3619)</f>
        <v>0</v>
      </c>
      <c r="Q3619" s="317"/>
      <c r="R3619" s="388"/>
      <c r="S3619" s="389"/>
      <c r="T3619" s="314"/>
    </row>
    <row r="3620" spans="2:20" ht="18.75" customHeight="1" x14ac:dyDescent="0.2">
      <c r="B3620" s="318"/>
      <c r="C3620" s="339" t="s">
        <v>151</v>
      </c>
      <c r="D3620" s="66"/>
      <c r="E3620" s="66"/>
      <c r="F3620" s="66"/>
      <c r="G3620" s="66"/>
      <c r="H3620" s="66"/>
      <c r="I3620" s="66"/>
      <c r="J3620" s="66"/>
      <c r="K3620" s="66"/>
      <c r="L3620" s="66"/>
      <c r="M3620" s="66"/>
      <c r="N3620" s="66"/>
      <c r="O3620" s="72"/>
      <c r="P3620" s="336">
        <f>SUM(D3620:O3620)</f>
        <v>0</v>
      </c>
      <c r="Q3620" s="317"/>
      <c r="R3620" s="388"/>
      <c r="S3620" s="389"/>
      <c r="T3620" s="314"/>
    </row>
    <row r="3621" spans="2:20" ht="18.75" customHeight="1" x14ac:dyDescent="0.2">
      <c r="B3621" s="318"/>
      <c r="C3621" s="339" t="s">
        <v>152</v>
      </c>
      <c r="D3621" s="66"/>
      <c r="E3621" s="66"/>
      <c r="F3621" s="66"/>
      <c r="G3621" s="66"/>
      <c r="H3621" s="66"/>
      <c r="I3621" s="66"/>
      <c r="J3621" s="66"/>
      <c r="K3621" s="66"/>
      <c r="L3621" s="66"/>
      <c r="M3621" s="66"/>
      <c r="N3621" s="66"/>
      <c r="O3621" s="72"/>
      <c r="P3621" s="336">
        <f>SUM(D3621:O3621)</f>
        <v>0</v>
      </c>
      <c r="Q3621" s="317"/>
      <c r="R3621" s="388"/>
      <c r="S3621" s="389"/>
      <c r="T3621" s="314"/>
    </row>
    <row r="3622" spans="2:20" ht="18.75" customHeight="1" x14ac:dyDescent="0.2">
      <c r="B3622" s="318"/>
      <c r="C3622" s="339" t="s">
        <v>153</v>
      </c>
      <c r="D3622" s="66"/>
      <c r="E3622" s="66"/>
      <c r="F3622" s="66"/>
      <c r="G3622" s="66"/>
      <c r="H3622" s="66"/>
      <c r="I3622" s="66"/>
      <c r="J3622" s="66"/>
      <c r="K3622" s="66"/>
      <c r="L3622" s="66"/>
      <c r="M3622" s="66"/>
      <c r="N3622" s="66"/>
      <c r="O3622" s="72"/>
      <c r="P3622" s="336">
        <f>SUM(D3622:O3622)</f>
        <v>0</v>
      </c>
      <c r="Q3622" s="317"/>
      <c r="R3622" s="388"/>
      <c r="S3622" s="389"/>
      <c r="T3622" s="314"/>
    </row>
    <row r="3623" spans="2:20" ht="18.75" customHeight="1" x14ac:dyDescent="0.2">
      <c r="B3623" s="318"/>
      <c r="C3623" s="335" t="s">
        <v>154</v>
      </c>
      <c r="D3623" s="65"/>
      <c r="E3623" s="65"/>
      <c r="F3623" s="65"/>
      <c r="G3623" s="65"/>
      <c r="H3623" s="65"/>
      <c r="I3623" s="65"/>
      <c r="J3623" s="65"/>
      <c r="K3623" s="65"/>
      <c r="L3623" s="65"/>
      <c r="M3623" s="65"/>
      <c r="N3623" s="65"/>
      <c r="O3623" s="71"/>
      <c r="P3623" s="336">
        <f>SUM(D3623:O3623)</f>
        <v>0</v>
      </c>
      <c r="Q3623" s="317"/>
      <c r="R3623" s="388"/>
      <c r="S3623" s="389"/>
      <c r="T3623" s="314"/>
    </row>
    <row r="3624" spans="2:20" ht="18.75" customHeight="1" x14ac:dyDescent="0.2">
      <c r="B3624" s="318"/>
      <c r="C3624" s="97" t="s">
        <v>155</v>
      </c>
      <c r="D3624" s="65"/>
      <c r="E3624" s="65"/>
      <c r="F3624" s="65"/>
      <c r="G3624" s="65"/>
      <c r="H3624" s="65"/>
      <c r="I3624" s="65"/>
      <c r="J3624" s="65"/>
      <c r="K3624" s="65"/>
      <c r="L3624" s="65"/>
      <c r="M3624" s="65"/>
      <c r="N3624" s="65"/>
      <c r="O3624" s="71"/>
      <c r="P3624" s="336">
        <f>SUM(D3624:O3624)</f>
        <v>0</v>
      </c>
      <c r="Q3624" s="317"/>
      <c r="R3624" s="388"/>
      <c r="S3624" s="389"/>
      <c r="T3624" s="314"/>
    </row>
    <row r="3625" spans="2:20" ht="18.75" customHeight="1" x14ac:dyDescent="0.2">
      <c r="B3625" s="318"/>
      <c r="C3625" s="98" t="s">
        <v>156</v>
      </c>
      <c r="D3625" s="68"/>
      <c r="E3625" s="68"/>
      <c r="F3625" s="68"/>
      <c r="G3625" s="68"/>
      <c r="H3625" s="68"/>
      <c r="I3625" s="68"/>
      <c r="J3625" s="68"/>
      <c r="K3625" s="68"/>
      <c r="L3625" s="68"/>
      <c r="M3625" s="68"/>
      <c r="N3625" s="68"/>
      <c r="O3625" s="73"/>
      <c r="P3625" s="340">
        <f>SUM(D3625:O3625)</f>
        <v>0</v>
      </c>
      <c r="Q3625" s="317"/>
      <c r="R3625" s="388"/>
      <c r="S3625" s="389"/>
      <c r="T3625" s="314"/>
    </row>
    <row r="3626" spans="2:20" ht="18.75" customHeight="1" x14ac:dyDescent="0.2">
      <c r="B3626" s="318"/>
      <c r="C3626" s="341" t="s">
        <v>157</v>
      </c>
      <c r="D3626" s="342">
        <f t="shared" ref="D3626:O3626" si="290">SUBTOTAL(9,D3605:D3625)</f>
        <v>0</v>
      </c>
      <c r="E3626" s="342">
        <f t="shared" si="290"/>
        <v>0</v>
      </c>
      <c r="F3626" s="342">
        <f t="shared" si="290"/>
        <v>0</v>
      </c>
      <c r="G3626" s="342">
        <f t="shared" si="290"/>
        <v>0</v>
      </c>
      <c r="H3626" s="342">
        <f t="shared" si="290"/>
        <v>0</v>
      </c>
      <c r="I3626" s="342">
        <f t="shared" si="290"/>
        <v>0</v>
      </c>
      <c r="J3626" s="342">
        <f t="shared" si="290"/>
        <v>0</v>
      </c>
      <c r="K3626" s="342">
        <f t="shared" si="290"/>
        <v>0</v>
      </c>
      <c r="L3626" s="342">
        <f t="shared" si="290"/>
        <v>0</v>
      </c>
      <c r="M3626" s="342">
        <f t="shared" si="290"/>
        <v>0</v>
      </c>
      <c r="N3626" s="342">
        <f t="shared" si="290"/>
        <v>0</v>
      </c>
      <c r="O3626" s="343">
        <f t="shared" si="290"/>
        <v>0</v>
      </c>
      <c r="P3626" s="344">
        <f>SUM(D3626:O3626)</f>
        <v>0</v>
      </c>
      <c r="Q3626" s="317"/>
      <c r="R3626" s="150"/>
      <c r="S3626" s="151"/>
      <c r="T3626" s="314"/>
    </row>
    <row r="3627" spans="2:20" ht="6" customHeight="1" x14ac:dyDescent="0.2">
      <c r="B3627" s="318"/>
      <c r="C3627" s="317"/>
      <c r="D3627" s="317"/>
      <c r="E3627" s="317"/>
      <c r="F3627" s="317"/>
      <c r="G3627" s="317"/>
      <c r="H3627" s="317"/>
      <c r="I3627" s="317"/>
      <c r="J3627" s="317"/>
      <c r="K3627" s="317"/>
      <c r="L3627" s="317"/>
      <c r="M3627" s="317"/>
      <c r="N3627" s="317"/>
      <c r="O3627" s="317"/>
      <c r="P3627" s="317"/>
      <c r="Q3627" s="317"/>
      <c r="R3627" s="345"/>
      <c r="S3627" s="345"/>
      <c r="T3627" s="314"/>
    </row>
    <row r="3628" spans="2:20" ht="18.75" customHeight="1" x14ac:dyDescent="0.2">
      <c r="B3628" s="346"/>
      <c r="C3628" s="335" t="s">
        <v>158</v>
      </c>
      <c r="D3628" s="67"/>
      <c r="E3628" s="67"/>
      <c r="F3628" s="67"/>
      <c r="G3628" s="67"/>
      <c r="H3628" s="67"/>
      <c r="I3628" s="67"/>
      <c r="J3628" s="67"/>
      <c r="K3628" s="67"/>
      <c r="L3628" s="67"/>
      <c r="M3628" s="67"/>
      <c r="N3628" s="67"/>
      <c r="O3628" s="74"/>
      <c r="P3628" s="347">
        <f>SUM(D3628:O3628)</f>
        <v>0</v>
      </c>
      <c r="Q3628" s="317"/>
      <c r="R3628" s="388"/>
      <c r="S3628" s="389"/>
      <c r="T3628" s="314"/>
    </row>
    <row r="3629" spans="2:20" ht="18.75" customHeight="1" x14ac:dyDescent="0.2">
      <c r="B3629" s="346"/>
      <c r="C3629" s="335" t="s">
        <v>159</v>
      </c>
      <c r="D3629" s="67"/>
      <c r="E3629" s="67"/>
      <c r="F3629" s="67"/>
      <c r="G3629" s="67"/>
      <c r="H3629" s="67"/>
      <c r="I3629" s="67"/>
      <c r="J3629" s="67"/>
      <c r="K3629" s="67"/>
      <c r="L3629" s="67"/>
      <c r="M3629" s="67"/>
      <c r="N3629" s="69"/>
      <c r="O3629" s="75"/>
      <c r="P3629" s="348">
        <f>SUM(D3629:O3629)</f>
        <v>0</v>
      </c>
      <c r="Q3629" s="317"/>
      <c r="R3629" s="388"/>
      <c r="S3629" s="389"/>
      <c r="T3629" s="314"/>
    </row>
    <row r="3630" spans="2:20" s="334" customFormat="1" ht="18.75" customHeight="1" x14ac:dyDescent="0.2">
      <c r="B3630" s="328"/>
      <c r="C3630" s="317"/>
      <c r="D3630" s="317"/>
      <c r="E3630" s="317"/>
      <c r="F3630" s="317"/>
      <c r="G3630" s="317"/>
      <c r="H3630" s="317"/>
      <c r="I3630" s="317"/>
      <c r="J3630" s="317"/>
      <c r="K3630" s="317"/>
      <c r="L3630" s="317"/>
      <c r="M3630" s="317"/>
      <c r="N3630" s="349" t="s">
        <v>160</v>
      </c>
      <c r="O3630" s="349"/>
      <c r="P3630" s="350">
        <f>ROUND(IF(P3628*P3629=0,0,P3626/P3628*P3629),2)</f>
        <v>0</v>
      </c>
      <c r="Q3630" s="330"/>
      <c r="R3630" s="388"/>
      <c r="S3630" s="389"/>
      <c r="T3630" s="333"/>
    </row>
    <row r="3631" spans="2:20" ht="30" customHeight="1" x14ac:dyDescent="0.2">
      <c r="B3631" s="314"/>
      <c r="C3631" s="317"/>
      <c r="D3631" s="317"/>
      <c r="E3631" s="317"/>
      <c r="F3631" s="317"/>
      <c r="G3631" s="317"/>
      <c r="H3631" s="317"/>
      <c r="I3631" s="317"/>
      <c r="J3631" s="317"/>
      <c r="K3631" s="317"/>
      <c r="L3631" s="317"/>
      <c r="M3631" s="317"/>
      <c r="N3631" s="317"/>
      <c r="O3631" s="317"/>
      <c r="P3631" s="317"/>
      <c r="Q3631" s="317"/>
      <c r="R3631" s="317"/>
      <c r="S3631" s="317"/>
      <c r="T3631" s="314"/>
    </row>
    <row r="3632" spans="2:20" ht="18.75" customHeight="1" x14ac:dyDescent="0.2">
      <c r="B3632" s="318"/>
      <c r="C3632" s="319" t="s">
        <v>124</v>
      </c>
      <c r="D3632" s="382"/>
      <c r="E3632" s="383"/>
      <c r="F3632" s="383"/>
      <c r="G3632" s="383"/>
      <c r="H3632" s="383"/>
      <c r="I3632" s="384"/>
      <c r="J3632" s="317"/>
      <c r="K3632" s="317"/>
      <c r="L3632" s="320"/>
      <c r="M3632" s="317"/>
      <c r="N3632" s="317"/>
      <c r="O3632" s="317"/>
      <c r="P3632" s="321"/>
      <c r="Q3632" s="317"/>
      <c r="R3632" s="321"/>
      <c r="S3632" s="321"/>
      <c r="T3632" s="314"/>
    </row>
    <row r="3633" spans="2:24" ht="18.75" customHeight="1" x14ac:dyDescent="0.2">
      <c r="B3633" s="318"/>
      <c r="C3633" s="322" t="s">
        <v>125</v>
      </c>
      <c r="D3633" s="382"/>
      <c r="E3633" s="383"/>
      <c r="F3633" s="383"/>
      <c r="G3633" s="383"/>
      <c r="H3633" s="383"/>
      <c r="I3633" s="384"/>
      <c r="J3633" s="317"/>
      <c r="K3633" s="320"/>
      <c r="L3633" s="317"/>
      <c r="M3633" s="317"/>
      <c r="N3633" s="317"/>
      <c r="O3633" s="317"/>
      <c r="P3633" s="321"/>
      <c r="Q3633" s="317"/>
      <c r="R3633" s="321"/>
      <c r="S3633" s="321"/>
      <c r="T3633" s="314"/>
    </row>
    <row r="3634" spans="2:24" ht="18.75" customHeight="1" x14ac:dyDescent="0.2">
      <c r="B3634" s="318"/>
      <c r="C3634" s="322" t="s">
        <v>7</v>
      </c>
      <c r="D3634" s="382"/>
      <c r="E3634" s="383"/>
      <c r="F3634" s="383"/>
      <c r="G3634" s="383"/>
      <c r="H3634" s="383"/>
      <c r="I3634" s="384"/>
      <c r="J3634" s="317"/>
      <c r="K3634" s="317"/>
      <c r="L3634" s="320"/>
      <c r="M3634" s="317"/>
      <c r="N3634" s="317"/>
      <c r="O3634" s="317"/>
      <c r="P3634" s="321"/>
      <c r="Q3634" s="317"/>
      <c r="R3634" s="323" t="s">
        <v>126</v>
      </c>
      <c r="S3634" s="324"/>
      <c r="T3634" s="314"/>
    </row>
    <row r="3635" spans="2:24" ht="18.75" customHeight="1" x14ac:dyDescent="0.2">
      <c r="B3635" s="318"/>
      <c r="C3635" s="322" t="s">
        <v>127</v>
      </c>
      <c r="D3635" s="382"/>
      <c r="E3635" s="383"/>
      <c r="F3635" s="383"/>
      <c r="G3635" s="383"/>
      <c r="H3635" s="383"/>
      <c r="I3635" s="384"/>
      <c r="J3635" s="317"/>
      <c r="K3635" s="317"/>
      <c r="L3635" s="320"/>
      <c r="M3635" s="317"/>
      <c r="N3635" s="317"/>
      <c r="O3635" s="317"/>
      <c r="P3635" s="321"/>
      <c r="Q3635" s="317"/>
      <c r="R3635" s="325" t="s">
        <v>130</v>
      </c>
      <c r="S3635" s="63"/>
      <c r="T3635" s="314"/>
    </row>
    <row r="3636" spans="2:24" ht="18.75" customHeight="1" x14ac:dyDescent="0.2">
      <c r="B3636" s="318"/>
      <c r="C3636" s="322" t="s">
        <v>131</v>
      </c>
      <c r="D3636" s="382"/>
      <c r="E3636" s="383"/>
      <c r="F3636" s="383"/>
      <c r="G3636" s="383"/>
      <c r="H3636" s="383"/>
      <c r="I3636" s="384"/>
      <c r="J3636" s="317"/>
      <c r="K3636" s="317"/>
      <c r="L3636" s="320"/>
      <c r="M3636" s="317"/>
      <c r="N3636" s="317"/>
      <c r="O3636" s="317"/>
      <c r="P3636" s="321"/>
      <c r="Q3636" s="317"/>
      <c r="R3636" s="325" t="s">
        <v>132</v>
      </c>
      <c r="S3636" s="63"/>
      <c r="T3636" s="314"/>
    </row>
    <row r="3637" spans="2:24" ht="18.75" customHeight="1" x14ac:dyDescent="0.2">
      <c r="B3637" s="318"/>
      <c r="C3637" s="322" t="s">
        <v>122</v>
      </c>
      <c r="D3637" s="385"/>
      <c r="E3637" s="386"/>
      <c r="F3637" s="386"/>
      <c r="G3637" s="386"/>
      <c r="H3637" s="386"/>
      <c r="I3637" s="387"/>
      <c r="J3637" s="317"/>
      <c r="K3637" s="320"/>
      <c r="L3637" s="317"/>
      <c r="M3637" s="317"/>
      <c r="N3637" s="317"/>
      <c r="O3637" s="317"/>
      <c r="P3637" s="321"/>
      <c r="Q3637" s="317"/>
      <c r="R3637" s="326" t="s">
        <v>133</v>
      </c>
      <c r="S3637" s="63"/>
      <c r="T3637" s="314"/>
    </row>
    <row r="3638" spans="2:24" ht="18.75" customHeight="1" x14ac:dyDescent="0.2">
      <c r="B3638" s="327"/>
      <c r="C3638" s="322" t="s">
        <v>134</v>
      </c>
      <c r="D3638" s="379"/>
      <c r="E3638" s="380"/>
      <c r="F3638" s="380"/>
      <c r="G3638" s="380"/>
      <c r="H3638" s="380"/>
      <c r="I3638" s="381"/>
      <c r="J3638" s="317"/>
      <c r="K3638" s="320"/>
      <c r="L3638" s="317"/>
      <c r="M3638" s="317"/>
      <c r="N3638" s="317"/>
      <c r="O3638" s="317"/>
      <c r="P3638" s="321"/>
      <c r="Q3638" s="317"/>
      <c r="R3638" s="321"/>
      <c r="S3638" s="321"/>
      <c r="T3638" s="314"/>
    </row>
    <row r="3639" spans="2:24" ht="12" customHeight="1" x14ac:dyDescent="0.2">
      <c r="B3639" s="318"/>
      <c r="C3639" s="317"/>
      <c r="D3639" s="317"/>
      <c r="E3639" s="317"/>
      <c r="F3639" s="317"/>
      <c r="G3639" s="317"/>
      <c r="H3639" s="317"/>
      <c r="I3639" s="317"/>
      <c r="J3639" s="317"/>
      <c r="K3639" s="317"/>
      <c r="L3639" s="317"/>
      <c r="M3639" s="317"/>
      <c r="N3639" s="317"/>
      <c r="O3639" s="317"/>
      <c r="P3639" s="317"/>
      <c r="Q3639" s="317"/>
      <c r="R3639" s="317"/>
      <c r="S3639" s="317"/>
      <c r="T3639" s="314"/>
    </row>
    <row r="3640" spans="2:24" s="334" customFormat="1" ht="18.75" customHeight="1" x14ac:dyDescent="0.2">
      <c r="B3640" s="328"/>
      <c r="C3640" s="322" t="s">
        <v>128</v>
      </c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70"/>
      <c r="P3640" s="329" t="s">
        <v>129</v>
      </c>
      <c r="Q3640" s="330"/>
      <c r="R3640" s="331" t="s">
        <v>135</v>
      </c>
      <c r="S3640" s="332"/>
      <c r="T3640" s="333"/>
      <c r="V3640" s="315"/>
      <c r="W3640" s="315"/>
      <c r="X3640" s="315"/>
    </row>
    <row r="3641" spans="2:24" ht="6" customHeight="1" x14ac:dyDescent="0.2">
      <c r="B3641" s="318"/>
      <c r="C3641" s="317"/>
      <c r="D3641" s="317"/>
      <c r="E3641" s="317"/>
      <c r="F3641" s="317"/>
      <c r="G3641" s="317"/>
      <c r="H3641" s="317"/>
      <c r="I3641" s="317"/>
      <c r="J3641" s="317"/>
      <c r="K3641" s="317"/>
      <c r="L3641" s="317"/>
      <c r="M3641" s="317"/>
      <c r="N3641" s="317"/>
      <c r="O3641" s="317"/>
      <c r="P3641" s="317"/>
      <c r="Q3641" s="317"/>
      <c r="R3641" s="317"/>
      <c r="S3641" s="317"/>
      <c r="T3641" s="314"/>
    </row>
    <row r="3642" spans="2:24" ht="18.75" customHeight="1" x14ac:dyDescent="0.2">
      <c r="B3642" s="318"/>
      <c r="C3642" s="335" t="s">
        <v>136</v>
      </c>
      <c r="D3642" s="65"/>
      <c r="E3642" s="65"/>
      <c r="F3642" s="65"/>
      <c r="G3642" s="65"/>
      <c r="H3642" s="65"/>
      <c r="I3642" s="65"/>
      <c r="J3642" s="65"/>
      <c r="K3642" s="65"/>
      <c r="L3642" s="65"/>
      <c r="M3642" s="65"/>
      <c r="N3642" s="65"/>
      <c r="O3642" s="71"/>
      <c r="P3642" s="336">
        <f>SUM(D3642:O3642)</f>
        <v>0</v>
      </c>
      <c r="Q3642" s="317"/>
      <c r="R3642" s="388"/>
      <c r="S3642" s="389"/>
      <c r="T3642" s="314"/>
    </row>
    <row r="3643" spans="2:24" ht="18.75" customHeight="1" x14ac:dyDescent="0.2">
      <c r="B3643" s="318"/>
      <c r="C3643" s="335" t="s">
        <v>137</v>
      </c>
      <c r="D3643" s="110"/>
      <c r="E3643" s="110"/>
      <c r="F3643" s="110"/>
      <c r="G3643" s="110"/>
      <c r="H3643" s="110"/>
      <c r="I3643" s="110"/>
      <c r="J3643" s="110"/>
      <c r="K3643" s="110"/>
      <c r="L3643" s="110"/>
      <c r="M3643" s="110"/>
      <c r="N3643" s="110"/>
      <c r="O3643" s="111"/>
      <c r="P3643" s="336">
        <f>SUM(D3643:O3643)</f>
        <v>0</v>
      </c>
      <c r="Q3643" s="317"/>
      <c r="R3643" s="388"/>
      <c r="S3643" s="389"/>
      <c r="T3643" s="314"/>
    </row>
    <row r="3644" spans="2:24" ht="18.75" customHeight="1" x14ac:dyDescent="0.2">
      <c r="B3644" s="318"/>
      <c r="C3644" s="131" t="s">
        <v>138</v>
      </c>
      <c r="D3644" s="65"/>
      <c r="E3644" s="65"/>
      <c r="F3644" s="65"/>
      <c r="G3644" s="65"/>
      <c r="H3644" s="65"/>
      <c r="I3644" s="65"/>
      <c r="J3644" s="65"/>
      <c r="K3644" s="65"/>
      <c r="L3644" s="65"/>
      <c r="M3644" s="65"/>
      <c r="N3644" s="65"/>
      <c r="O3644" s="71"/>
      <c r="P3644" s="336">
        <f>SUM(D3644:O3644)</f>
        <v>0</v>
      </c>
      <c r="Q3644" s="317"/>
      <c r="R3644" s="388"/>
      <c r="S3644" s="389"/>
      <c r="T3644" s="314"/>
    </row>
    <row r="3645" spans="2:24" ht="18.75" customHeight="1" x14ac:dyDescent="0.2">
      <c r="B3645" s="318"/>
      <c r="C3645" s="92" t="s">
        <v>139</v>
      </c>
      <c r="D3645" s="65"/>
      <c r="E3645" s="65"/>
      <c r="F3645" s="65"/>
      <c r="G3645" s="65"/>
      <c r="H3645" s="65"/>
      <c r="I3645" s="65"/>
      <c r="J3645" s="65"/>
      <c r="K3645" s="65"/>
      <c r="L3645" s="65"/>
      <c r="M3645" s="65"/>
      <c r="N3645" s="65"/>
      <c r="O3645" s="71"/>
      <c r="P3645" s="336">
        <f>SUM(D3645:O3645)</f>
        <v>0</v>
      </c>
      <c r="Q3645" s="317"/>
      <c r="R3645" s="388"/>
      <c r="S3645" s="389"/>
      <c r="T3645" s="314"/>
    </row>
    <row r="3646" spans="2:24" ht="18.75" customHeight="1" x14ac:dyDescent="0.2">
      <c r="B3646" s="318"/>
      <c r="C3646" s="92" t="s">
        <v>140</v>
      </c>
      <c r="D3646" s="65"/>
      <c r="E3646" s="65"/>
      <c r="F3646" s="65"/>
      <c r="G3646" s="65"/>
      <c r="H3646" s="65"/>
      <c r="I3646" s="65"/>
      <c r="J3646" s="65"/>
      <c r="K3646" s="65"/>
      <c r="L3646" s="65"/>
      <c r="M3646" s="65"/>
      <c r="N3646" s="65"/>
      <c r="O3646" s="71"/>
      <c r="P3646" s="336">
        <f>SUM(D3646:O3646)</f>
        <v>0</v>
      </c>
      <c r="Q3646" s="317"/>
      <c r="R3646" s="388"/>
      <c r="S3646" s="389"/>
      <c r="T3646" s="314"/>
    </row>
    <row r="3647" spans="2:24" ht="18.75" customHeight="1" x14ac:dyDescent="0.2">
      <c r="B3647" s="318"/>
      <c r="C3647" s="92" t="s">
        <v>141</v>
      </c>
      <c r="D3647" s="65"/>
      <c r="E3647" s="65"/>
      <c r="F3647" s="65"/>
      <c r="G3647" s="65"/>
      <c r="H3647" s="65"/>
      <c r="I3647" s="65"/>
      <c r="J3647" s="65"/>
      <c r="K3647" s="65"/>
      <c r="L3647" s="65"/>
      <c r="M3647" s="65"/>
      <c r="N3647" s="65"/>
      <c r="O3647" s="71"/>
      <c r="P3647" s="336">
        <f>SUM(D3647:O3647)</f>
        <v>0</v>
      </c>
      <c r="Q3647" s="317"/>
      <c r="R3647" s="388"/>
      <c r="S3647" s="389"/>
      <c r="T3647" s="314"/>
    </row>
    <row r="3648" spans="2:24" ht="18.75" customHeight="1" x14ac:dyDescent="0.2">
      <c r="B3648" s="318"/>
      <c r="C3648" s="92" t="s">
        <v>142</v>
      </c>
      <c r="D3648" s="65"/>
      <c r="E3648" s="65"/>
      <c r="F3648" s="65"/>
      <c r="G3648" s="65"/>
      <c r="H3648" s="65"/>
      <c r="I3648" s="65"/>
      <c r="J3648" s="65"/>
      <c r="K3648" s="65"/>
      <c r="L3648" s="65"/>
      <c r="M3648" s="65"/>
      <c r="N3648" s="65"/>
      <c r="O3648" s="71"/>
      <c r="P3648" s="336">
        <f>SUM(D3648:O3648)</f>
        <v>0</v>
      </c>
      <c r="Q3648" s="317"/>
      <c r="R3648" s="388"/>
      <c r="S3648" s="389"/>
      <c r="T3648" s="314"/>
    </row>
    <row r="3649" spans="2:20" ht="18.75" customHeight="1" x14ac:dyDescent="0.2">
      <c r="B3649" s="318"/>
      <c r="C3649" s="92" t="s">
        <v>143</v>
      </c>
      <c r="D3649" s="65"/>
      <c r="E3649" s="65"/>
      <c r="F3649" s="65"/>
      <c r="G3649" s="65"/>
      <c r="H3649" s="65"/>
      <c r="I3649" s="65"/>
      <c r="J3649" s="65"/>
      <c r="K3649" s="65"/>
      <c r="L3649" s="65"/>
      <c r="M3649" s="65"/>
      <c r="N3649" s="65"/>
      <c r="O3649" s="71"/>
      <c r="P3649" s="336">
        <f>SUM(D3649:O3649)</f>
        <v>0</v>
      </c>
      <c r="Q3649" s="317"/>
      <c r="R3649" s="388"/>
      <c r="S3649" s="389"/>
      <c r="T3649" s="314"/>
    </row>
    <row r="3650" spans="2:20" ht="18.75" customHeight="1" x14ac:dyDescent="0.2">
      <c r="B3650" s="318"/>
      <c r="C3650" s="92" t="s">
        <v>144</v>
      </c>
      <c r="D3650" s="65"/>
      <c r="E3650" s="65"/>
      <c r="F3650" s="65"/>
      <c r="G3650" s="65"/>
      <c r="H3650" s="65"/>
      <c r="I3650" s="65"/>
      <c r="J3650" s="65"/>
      <c r="K3650" s="65"/>
      <c r="L3650" s="65"/>
      <c r="M3650" s="65"/>
      <c r="N3650" s="65"/>
      <c r="O3650" s="71"/>
      <c r="P3650" s="336">
        <f>SUM(D3650:O3650)</f>
        <v>0</v>
      </c>
      <c r="Q3650" s="317"/>
      <c r="R3650" s="388"/>
      <c r="S3650" s="389"/>
      <c r="T3650" s="314"/>
    </row>
    <row r="3651" spans="2:20" ht="18.75" customHeight="1" x14ac:dyDescent="0.2">
      <c r="B3651" s="318"/>
      <c r="C3651" s="92" t="s">
        <v>145</v>
      </c>
      <c r="D3651" s="65"/>
      <c r="E3651" s="65"/>
      <c r="F3651" s="65"/>
      <c r="G3651" s="65"/>
      <c r="H3651" s="65"/>
      <c r="I3651" s="65"/>
      <c r="J3651" s="65"/>
      <c r="K3651" s="65"/>
      <c r="L3651" s="65"/>
      <c r="M3651" s="65"/>
      <c r="N3651" s="65"/>
      <c r="O3651" s="71"/>
      <c r="P3651" s="336">
        <f>SUM(D3651:O3651)</f>
        <v>0</v>
      </c>
      <c r="Q3651" s="317"/>
      <c r="R3651" s="388"/>
      <c r="S3651" s="389"/>
      <c r="T3651" s="314"/>
    </row>
    <row r="3652" spans="2:20" ht="18.75" customHeight="1" x14ac:dyDescent="0.2">
      <c r="B3652" s="318"/>
      <c r="C3652" s="322" t="s">
        <v>146</v>
      </c>
      <c r="D3652" s="337">
        <f t="shared" ref="D3652:O3652" si="291">SUBTOTAL(9,D3642:D3651)</f>
        <v>0</v>
      </c>
      <c r="E3652" s="337">
        <f t="shared" si="291"/>
        <v>0</v>
      </c>
      <c r="F3652" s="337">
        <f t="shared" si="291"/>
        <v>0</v>
      </c>
      <c r="G3652" s="337">
        <f t="shared" si="291"/>
        <v>0</v>
      </c>
      <c r="H3652" s="337">
        <f t="shared" si="291"/>
        <v>0</v>
      </c>
      <c r="I3652" s="337">
        <f t="shared" si="291"/>
        <v>0</v>
      </c>
      <c r="J3652" s="337">
        <f t="shared" si="291"/>
        <v>0</v>
      </c>
      <c r="K3652" s="337">
        <f t="shared" si="291"/>
        <v>0</v>
      </c>
      <c r="L3652" s="337">
        <f t="shared" si="291"/>
        <v>0</v>
      </c>
      <c r="M3652" s="337">
        <f t="shared" si="291"/>
        <v>0</v>
      </c>
      <c r="N3652" s="337">
        <f t="shared" si="291"/>
        <v>0</v>
      </c>
      <c r="O3652" s="338">
        <f t="shared" si="291"/>
        <v>0</v>
      </c>
      <c r="P3652" s="336">
        <f>SUM(D3652:O3652)</f>
        <v>0</v>
      </c>
      <c r="Q3652" s="317"/>
      <c r="R3652" s="388"/>
      <c r="S3652" s="389"/>
      <c r="T3652" s="314"/>
    </row>
    <row r="3653" spans="2:20" ht="18.75" customHeight="1" x14ac:dyDescent="0.2">
      <c r="B3653" s="318"/>
      <c r="C3653" s="339" t="s">
        <v>147</v>
      </c>
      <c r="D3653" s="66"/>
      <c r="E3653" s="66"/>
      <c r="F3653" s="66"/>
      <c r="G3653" s="66"/>
      <c r="H3653" s="66"/>
      <c r="I3653" s="66"/>
      <c r="J3653" s="66"/>
      <c r="K3653" s="66"/>
      <c r="L3653" s="66"/>
      <c r="M3653" s="66"/>
      <c r="N3653" s="66"/>
      <c r="O3653" s="72"/>
      <c r="P3653" s="336">
        <f>SUM(D3653:O3653)</f>
        <v>0</v>
      </c>
      <c r="Q3653" s="317"/>
      <c r="R3653" s="388"/>
      <c r="S3653" s="389"/>
      <c r="T3653" s="314"/>
    </row>
    <row r="3654" spans="2:20" ht="18.75" customHeight="1" x14ac:dyDescent="0.2">
      <c r="B3654" s="318"/>
      <c r="C3654" s="339" t="s">
        <v>148</v>
      </c>
      <c r="D3654" s="66"/>
      <c r="E3654" s="66"/>
      <c r="F3654" s="66"/>
      <c r="G3654" s="66"/>
      <c r="H3654" s="66"/>
      <c r="I3654" s="66"/>
      <c r="J3654" s="66"/>
      <c r="K3654" s="66"/>
      <c r="L3654" s="66"/>
      <c r="M3654" s="66"/>
      <c r="N3654" s="66"/>
      <c r="O3654" s="72"/>
      <c r="P3654" s="336">
        <f>SUM(D3654:O3654)</f>
        <v>0</v>
      </c>
      <c r="Q3654" s="317"/>
      <c r="R3654" s="388"/>
      <c r="S3654" s="389"/>
      <c r="T3654" s="314"/>
    </row>
    <row r="3655" spans="2:20" ht="18.75" customHeight="1" x14ac:dyDescent="0.2">
      <c r="B3655" s="318"/>
      <c r="C3655" s="322" t="s">
        <v>149</v>
      </c>
      <c r="D3655" s="337">
        <f t="shared" ref="D3655:O3655" si="292">SUBTOTAL(9,D3653:D3654)</f>
        <v>0</v>
      </c>
      <c r="E3655" s="337">
        <f t="shared" si="292"/>
        <v>0</v>
      </c>
      <c r="F3655" s="337">
        <f t="shared" si="292"/>
        <v>0</v>
      </c>
      <c r="G3655" s="337">
        <f t="shared" si="292"/>
        <v>0</v>
      </c>
      <c r="H3655" s="337">
        <f t="shared" si="292"/>
        <v>0</v>
      </c>
      <c r="I3655" s="337">
        <f t="shared" si="292"/>
        <v>0</v>
      </c>
      <c r="J3655" s="337">
        <f t="shared" si="292"/>
        <v>0</v>
      </c>
      <c r="K3655" s="337">
        <f t="shared" si="292"/>
        <v>0</v>
      </c>
      <c r="L3655" s="337">
        <f t="shared" si="292"/>
        <v>0</v>
      </c>
      <c r="M3655" s="337">
        <f t="shared" si="292"/>
        <v>0</v>
      </c>
      <c r="N3655" s="337">
        <f t="shared" si="292"/>
        <v>0</v>
      </c>
      <c r="O3655" s="338">
        <f t="shared" si="292"/>
        <v>0</v>
      </c>
      <c r="P3655" s="336">
        <f>SUM(D3655:O3655)</f>
        <v>0</v>
      </c>
      <c r="Q3655" s="317"/>
      <c r="R3655" s="388"/>
      <c r="S3655" s="389"/>
      <c r="T3655" s="314"/>
    </row>
    <row r="3656" spans="2:20" ht="18.75" customHeight="1" x14ac:dyDescent="0.2">
      <c r="B3656" s="318"/>
      <c r="C3656" s="339" t="s">
        <v>150</v>
      </c>
      <c r="D3656" s="66"/>
      <c r="E3656" s="66"/>
      <c r="F3656" s="66"/>
      <c r="G3656" s="66"/>
      <c r="H3656" s="66"/>
      <c r="I3656" s="66"/>
      <c r="J3656" s="66"/>
      <c r="K3656" s="66"/>
      <c r="L3656" s="66"/>
      <c r="M3656" s="66"/>
      <c r="N3656" s="66"/>
      <c r="O3656" s="72"/>
      <c r="P3656" s="336">
        <f>SUM(D3656:O3656)</f>
        <v>0</v>
      </c>
      <c r="Q3656" s="317"/>
      <c r="R3656" s="388"/>
      <c r="S3656" s="389"/>
      <c r="T3656" s="314"/>
    </row>
    <row r="3657" spans="2:20" ht="18.75" customHeight="1" x14ac:dyDescent="0.2">
      <c r="B3657" s="318"/>
      <c r="C3657" s="339" t="s">
        <v>151</v>
      </c>
      <c r="D3657" s="66"/>
      <c r="E3657" s="66"/>
      <c r="F3657" s="66"/>
      <c r="G3657" s="66"/>
      <c r="H3657" s="66"/>
      <c r="I3657" s="66"/>
      <c r="J3657" s="66"/>
      <c r="K3657" s="66"/>
      <c r="L3657" s="66"/>
      <c r="M3657" s="66"/>
      <c r="N3657" s="66"/>
      <c r="O3657" s="72"/>
      <c r="P3657" s="336">
        <f>SUM(D3657:O3657)</f>
        <v>0</v>
      </c>
      <c r="Q3657" s="317"/>
      <c r="R3657" s="388"/>
      <c r="S3657" s="389"/>
      <c r="T3657" s="314"/>
    </row>
    <row r="3658" spans="2:20" ht="18.75" customHeight="1" x14ac:dyDescent="0.2">
      <c r="B3658" s="318"/>
      <c r="C3658" s="339" t="s">
        <v>152</v>
      </c>
      <c r="D3658" s="66"/>
      <c r="E3658" s="66"/>
      <c r="F3658" s="66"/>
      <c r="G3658" s="66"/>
      <c r="H3658" s="66"/>
      <c r="I3658" s="66"/>
      <c r="J3658" s="66"/>
      <c r="K3658" s="66"/>
      <c r="L3658" s="66"/>
      <c r="M3658" s="66"/>
      <c r="N3658" s="66"/>
      <c r="O3658" s="72"/>
      <c r="P3658" s="336">
        <f>SUM(D3658:O3658)</f>
        <v>0</v>
      </c>
      <c r="Q3658" s="317"/>
      <c r="R3658" s="388"/>
      <c r="S3658" s="389"/>
      <c r="T3658" s="314"/>
    </row>
    <row r="3659" spans="2:20" ht="18.75" customHeight="1" x14ac:dyDescent="0.2">
      <c r="B3659" s="318"/>
      <c r="C3659" s="339" t="s">
        <v>153</v>
      </c>
      <c r="D3659" s="66"/>
      <c r="E3659" s="66"/>
      <c r="F3659" s="66"/>
      <c r="G3659" s="66"/>
      <c r="H3659" s="66"/>
      <c r="I3659" s="66"/>
      <c r="J3659" s="66"/>
      <c r="K3659" s="66"/>
      <c r="L3659" s="66"/>
      <c r="M3659" s="66"/>
      <c r="N3659" s="66"/>
      <c r="O3659" s="72"/>
      <c r="P3659" s="336">
        <f>SUM(D3659:O3659)</f>
        <v>0</v>
      </c>
      <c r="Q3659" s="317"/>
      <c r="R3659" s="388"/>
      <c r="S3659" s="389"/>
      <c r="T3659" s="314"/>
    </row>
    <row r="3660" spans="2:20" ht="18.75" customHeight="1" x14ac:dyDescent="0.2">
      <c r="B3660" s="318"/>
      <c r="C3660" s="335" t="s">
        <v>154</v>
      </c>
      <c r="D3660" s="65"/>
      <c r="E3660" s="65"/>
      <c r="F3660" s="65"/>
      <c r="G3660" s="65"/>
      <c r="H3660" s="65"/>
      <c r="I3660" s="65"/>
      <c r="J3660" s="65"/>
      <c r="K3660" s="65"/>
      <c r="L3660" s="65"/>
      <c r="M3660" s="65"/>
      <c r="N3660" s="65"/>
      <c r="O3660" s="71"/>
      <c r="P3660" s="336">
        <f>SUM(D3660:O3660)</f>
        <v>0</v>
      </c>
      <c r="Q3660" s="317"/>
      <c r="R3660" s="388"/>
      <c r="S3660" s="389"/>
      <c r="T3660" s="314"/>
    </row>
    <row r="3661" spans="2:20" ht="18.75" customHeight="1" x14ac:dyDescent="0.2">
      <c r="B3661" s="318"/>
      <c r="C3661" s="97" t="s">
        <v>155</v>
      </c>
      <c r="D3661" s="65"/>
      <c r="E3661" s="65"/>
      <c r="F3661" s="65"/>
      <c r="G3661" s="65"/>
      <c r="H3661" s="65"/>
      <c r="I3661" s="65"/>
      <c r="J3661" s="65"/>
      <c r="K3661" s="65"/>
      <c r="L3661" s="65"/>
      <c r="M3661" s="65"/>
      <c r="N3661" s="65"/>
      <c r="O3661" s="71"/>
      <c r="P3661" s="336">
        <f>SUM(D3661:O3661)</f>
        <v>0</v>
      </c>
      <c r="Q3661" s="317"/>
      <c r="R3661" s="388"/>
      <c r="S3661" s="389"/>
      <c r="T3661" s="314"/>
    </row>
    <row r="3662" spans="2:20" ht="18.75" customHeight="1" x14ac:dyDescent="0.2">
      <c r="B3662" s="318"/>
      <c r="C3662" s="98" t="s">
        <v>156</v>
      </c>
      <c r="D3662" s="68"/>
      <c r="E3662" s="68"/>
      <c r="F3662" s="68"/>
      <c r="G3662" s="68"/>
      <c r="H3662" s="68"/>
      <c r="I3662" s="68"/>
      <c r="J3662" s="68"/>
      <c r="K3662" s="68"/>
      <c r="L3662" s="68"/>
      <c r="M3662" s="68"/>
      <c r="N3662" s="68"/>
      <c r="O3662" s="73"/>
      <c r="P3662" s="340">
        <f>SUM(D3662:O3662)</f>
        <v>0</v>
      </c>
      <c r="Q3662" s="317"/>
      <c r="R3662" s="388"/>
      <c r="S3662" s="389"/>
      <c r="T3662" s="314"/>
    </row>
    <row r="3663" spans="2:20" ht="18.75" customHeight="1" x14ac:dyDescent="0.2">
      <c r="B3663" s="318"/>
      <c r="C3663" s="341" t="s">
        <v>157</v>
      </c>
      <c r="D3663" s="342">
        <f t="shared" ref="D3663:O3663" si="293">SUBTOTAL(9,D3642:D3662)</f>
        <v>0</v>
      </c>
      <c r="E3663" s="342">
        <f t="shared" si="293"/>
        <v>0</v>
      </c>
      <c r="F3663" s="342">
        <f t="shared" si="293"/>
        <v>0</v>
      </c>
      <c r="G3663" s="342">
        <f t="shared" si="293"/>
        <v>0</v>
      </c>
      <c r="H3663" s="342">
        <f t="shared" si="293"/>
        <v>0</v>
      </c>
      <c r="I3663" s="342">
        <f t="shared" si="293"/>
        <v>0</v>
      </c>
      <c r="J3663" s="342">
        <f t="shared" si="293"/>
        <v>0</v>
      </c>
      <c r="K3663" s="342">
        <f t="shared" si="293"/>
        <v>0</v>
      </c>
      <c r="L3663" s="342">
        <f t="shared" si="293"/>
        <v>0</v>
      </c>
      <c r="M3663" s="342">
        <f t="shared" si="293"/>
        <v>0</v>
      </c>
      <c r="N3663" s="342">
        <f t="shared" si="293"/>
        <v>0</v>
      </c>
      <c r="O3663" s="343">
        <f t="shared" si="293"/>
        <v>0</v>
      </c>
      <c r="P3663" s="344">
        <f>SUM(D3663:O3663)</f>
        <v>0</v>
      </c>
      <c r="Q3663" s="317"/>
      <c r="R3663" s="150"/>
      <c r="S3663" s="151"/>
      <c r="T3663" s="314"/>
    </row>
    <row r="3664" spans="2:20" ht="6" customHeight="1" x14ac:dyDescent="0.2">
      <c r="B3664" s="318"/>
      <c r="C3664" s="317"/>
      <c r="D3664" s="317"/>
      <c r="E3664" s="317"/>
      <c r="F3664" s="317"/>
      <c r="G3664" s="317"/>
      <c r="H3664" s="317"/>
      <c r="I3664" s="317"/>
      <c r="J3664" s="317"/>
      <c r="K3664" s="317"/>
      <c r="L3664" s="317"/>
      <c r="M3664" s="317"/>
      <c r="N3664" s="317"/>
      <c r="O3664" s="317"/>
      <c r="P3664" s="317"/>
      <c r="Q3664" s="317"/>
      <c r="R3664" s="345"/>
      <c r="S3664" s="345"/>
      <c r="T3664" s="314"/>
    </row>
    <row r="3665" spans="2:24" ht="18.75" customHeight="1" x14ac:dyDescent="0.2">
      <c r="B3665" s="346"/>
      <c r="C3665" s="335" t="s">
        <v>158</v>
      </c>
      <c r="D3665" s="67"/>
      <c r="E3665" s="67"/>
      <c r="F3665" s="67"/>
      <c r="G3665" s="67"/>
      <c r="H3665" s="67"/>
      <c r="I3665" s="67"/>
      <c r="J3665" s="67"/>
      <c r="K3665" s="67"/>
      <c r="L3665" s="67"/>
      <c r="M3665" s="67"/>
      <c r="N3665" s="67"/>
      <c r="O3665" s="74"/>
      <c r="P3665" s="347">
        <f>SUM(D3665:O3665)</f>
        <v>0</v>
      </c>
      <c r="Q3665" s="317"/>
      <c r="R3665" s="388"/>
      <c r="S3665" s="389"/>
      <c r="T3665" s="314"/>
    </row>
    <row r="3666" spans="2:24" ht="18.75" customHeight="1" x14ac:dyDescent="0.2">
      <c r="B3666" s="346"/>
      <c r="C3666" s="335" t="s">
        <v>159</v>
      </c>
      <c r="D3666" s="67"/>
      <c r="E3666" s="67"/>
      <c r="F3666" s="67"/>
      <c r="G3666" s="67"/>
      <c r="H3666" s="67"/>
      <c r="I3666" s="67"/>
      <c r="J3666" s="67"/>
      <c r="K3666" s="67"/>
      <c r="L3666" s="67"/>
      <c r="M3666" s="67"/>
      <c r="N3666" s="69"/>
      <c r="O3666" s="75"/>
      <c r="P3666" s="348">
        <f>SUM(D3666:O3666)</f>
        <v>0</v>
      </c>
      <c r="Q3666" s="317"/>
      <c r="R3666" s="388"/>
      <c r="S3666" s="389"/>
      <c r="T3666" s="314"/>
    </row>
    <row r="3667" spans="2:24" s="334" customFormat="1" ht="18.75" customHeight="1" x14ac:dyDescent="0.2">
      <c r="B3667" s="328"/>
      <c r="C3667" s="317"/>
      <c r="D3667" s="317"/>
      <c r="E3667" s="317"/>
      <c r="F3667" s="317"/>
      <c r="G3667" s="317"/>
      <c r="H3667" s="317"/>
      <c r="I3667" s="317"/>
      <c r="J3667" s="317"/>
      <c r="K3667" s="317"/>
      <c r="L3667" s="317"/>
      <c r="M3667" s="317"/>
      <c r="N3667" s="349" t="s">
        <v>160</v>
      </c>
      <c r="O3667" s="349"/>
      <c r="P3667" s="350">
        <f>ROUND(IF(P3665*P3666=0,0,P3663/P3665*P3666),2)</f>
        <v>0</v>
      </c>
      <c r="Q3667" s="330"/>
      <c r="R3667" s="388"/>
      <c r="S3667" s="389"/>
      <c r="T3667" s="333"/>
    </row>
    <row r="3668" spans="2:24" ht="30" customHeight="1" x14ac:dyDescent="0.2">
      <c r="B3668" s="314"/>
      <c r="C3668" s="317"/>
      <c r="D3668" s="317"/>
      <c r="E3668" s="317"/>
      <c r="F3668" s="317"/>
      <c r="G3668" s="317"/>
      <c r="H3668" s="317"/>
      <c r="I3668" s="317"/>
      <c r="J3668" s="317"/>
      <c r="K3668" s="317"/>
      <c r="L3668" s="317"/>
      <c r="M3668" s="317"/>
      <c r="N3668" s="317"/>
      <c r="O3668" s="317"/>
      <c r="P3668" s="317"/>
      <c r="Q3668" s="317"/>
      <c r="R3668" s="317"/>
      <c r="S3668" s="317"/>
      <c r="T3668" s="314"/>
    </row>
    <row r="3669" spans="2:24" ht="18.75" customHeight="1" x14ac:dyDescent="0.2">
      <c r="B3669" s="318"/>
      <c r="C3669" s="319" t="s">
        <v>124</v>
      </c>
      <c r="D3669" s="382"/>
      <c r="E3669" s="383"/>
      <c r="F3669" s="383"/>
      <c r="G3669" s="383"/>
      <c r="H3669" s="383"/>
      <c r="I3669" s="384"/>
      <c r="J3669" s="317"/>
      <c r="K3669" s="317"/>
      <c r="L3669" s="320"/>
      <c r="M3669" s="317"/>
      <c r="N3669" s="317"/>
      <c r="O3669" s="317"/>
      <c r="P3669" s="321"/>
      <c r="Q3669" s="317"/>
      <c r="R3669" s="321"/>
      <c r="S3669" s="321"/>
      <c r="T3669" s="314"/>
    </row>
    <row r="3670" spans="2:24" ht="18.75" customHeight="1" x14ac:dyDescent="0.2">
      <c r="B3670" s="318"/>
      <c r="C3670" s="322" t="s">
        <v>125</v>
      </c>
      <c r="D3670" s="382"/>
      <c r="E3670" s="383"/>
      <c r="F3670" s="383"/>
      <c r="G3670" s="383"/>
      <c r="H3670" s="383"/>
      <c r="I3670" s="384"/>
      <c r="J3670" s="317"/>
      <c r="K3670" s="320"/>
      <c r="L3670" s="317"/>
      <c r="M3670" s="317"/>
      <c r="N3670" s="317"/>
      <c r="O3670" s="317"/>
      <c r="P3670" s="321"/>
      <c r="Q3670" s="317"/>
      <c r="R3670" s="321"/>
      <c r="S3670" s="321"/>
      <c r="T3670" s="314"/>
    </row>
    <row r="3671" spans="2:24" ht="18.75" customHeight="1" x14ac:dyDescent="0.2">
      <c r="B3671" s="318"/>
      <c r="C3671" s="322" t="s">
        <v>7</v>
      </c>
      <c r="D3671" s="382"/>
      <c r="E3671" s="383"/>
      <c r="F3671" s="383"/>
      <c r="G3671" s="383"/>
      <c r="H3671" s="383"/>
      <c r="I3671" s="384"/>
      <c r="J3671" s="317"/>
      <c r="K3671" s="317"/>
      <c r="L3671" s="320"/>
      <c r="M3671" s="317"/>
      <c r="N3671" s="317"/>
      <c r="O3671" s="317"/>
      <c r="P3671" s="321"/>
      <c r="Q3671" s="317"/>
      <c r="R3671" s="323" t="s">
        <v>126</v>
      </c>
      <c r="S3671" s="324"/>
      <c r="T3671" s="314"/>
    </row>
    <row r="3672" spans="2:24" ht="18.75" customHeight="1" x14ac:dyDescent="0.2">
      <c r="B3672" s="318"/>
      <c r="C3672" s="322" t="s">
        <v>127</v>
      </c>
      <c r="D3672" s="382"/>
      <c r="E3672" s="383"/>
      <c r="F3672" s="383"/>
      <c r="G3672" s="383"/>
      <c r="H3672" s="383"/>
      <c r="I3672" s="384"/>
      <c r="J3672" s="317"/>
      <c r="K3672" s="317"/>
      <c r="L3672" s="320"/>
      <c r="M3672" s="317"/>
      <c r="N3672" s="317"/>
      <c r="O3672" s="317"/>
      <c r="P3672" s="321"/>
      <c r="Q3672" s="317"/>
      <c r="R3672" s="325" t="s">
        <v>130</v>
      </c>
      <c r="S3672" s="63"/>
      <c r="T3672" s="314"/>
    </row>
    <row r="3673" spans="2:24" ht="18.75" customHeight="1" x14ac:dyDescent="0.2">
      <c r="B3673" s="318"/>
      <c r="C3673" s="322" t="s">
        <v>131</v>
      </c>
      <c r="D3673" s="382"/>
      <c r="E3673" s="383"/>
      <c r="F3673" s="383"/>
      <c r="G3673" s="383"/>
      <c r="H3673" s="383"/>
      <c r="I3673" s="384"/>
      <c r="J3673" s="317"/>
      <c r="K3673" s="317"/>
      <c r="L3673" s="320"/>
      <c r="M3673" s="317"/>
      <c r="N3673" s="317"/>
      <c r="O3673" s="317"/>
      <c r="P3673" s="321"/>
      <c r="Q3673" s="317"/>
      <c r="R3673" s="325" t="s">
        <v>132</v>
      </c>
      <c r="S3673" s="63"/>
      <c r="T3673" s="314"/>
    </row>
    <row r="3674" spans="2:24" ht="18.75" customHeight="1" x14ac:dyDescent="0.2">
      <c r="B3674" s="318"/>
      <c r="C3674" s="322" t="s">
        <v>122</v>
      </c>
      <c r="D3674" s="385"/>
      <c r="E3674" s="386"/>
      <c r="F3674" s="386"/>
      <c r="G3674" s="386"/>
      <c r="H3674" s="386"/>
      <c r="I3674" s="387"/>
      <c r="J3674" s="317"/>
      <c r="K3674" s="320"/>
      <c r="L3674" s="317"/>
      <c r="M3674" s="317"/>
      <c r="N3674" s="317"/>
      <c r="O3674" s="317"/>
      <c r="P3674" s="321"/>
      <c r="Q3674" s="317"/>
      <c r="R3674" s="326" t="s">
        <v>133</v>
      </c>
      <c r="S3674" s="63"/>
      <c r="T3674" s="314"/>
    </row>
    <row r="3675" spans="2:24" ht="18.75" customHeight="1" x14ac:dyDescent="0.2">
      <c r="B3675" s="327"/>
      <c r="C3675" s="322" t="s">
        <v>134</v>
      </c>
      <c r="D3675" s="379"/>
      <c r="E3675" s="380"/>
      <c r="F3675" s="380"/>
      <c r="G3675" s="380"/>
      <c r="H3675" s="380"/>
      <c r="I3675" s="381"/>
      <c r="J3675" s="317"/>
      <c r="K3675" s="320"/>
      <c r="L3675" s="317"/>
      <c r="M3675" s="317"/>
      <c r="N3675" s="317"/>
      <c r="O3675" s="317"/>
      <c r="P3675" s="321"/>
      <c r="Q3675" s="317"/>
      <c r="R3675" s="321"/>
      <c r="S3675" s="321"/>
      <c r="T3675" s="314"/>
    </row>
    <row r="3676" spans="2:24" ht="12" customHeight="1" x14ac:dyDescent="0.2">
      <c r="B3676" s="318"/>
      <c r="C3676" s="317"/>
      <c r="D3676" s="317"/>
      <c r="E3676" s="317"/>
      <c r="F3676" s="317"/>
      <c r="G3676" s="317"/>
      <c r="H3676" s="317"/>
      <c r="I3676" s="317"/>
      <c r="J3676" s="317"/>
      <c r="K3676" s="317"/>
      <c r="L3676" s="317"/>
      <c r="M3676" s="317"/>
      <c r="N3676" s="317"/>
      <c r="O3676" s="317"/>
      <c r="P3676" s="317"/>
      <c r="Q3676" s="317"/>
      <c r="R3676" s="317"/>
      <c r="S3676" s="317"/>
      <c r="T3676" s="314"/>
    </row>
    <row r="3677" spans="2:24" s="334" customFormat="1" ht="18.75" customHeight="1" x14ac:dyDescent="0.2">
      <c r="B3677" s="328"/>
      <c r="C3677" s="322" t="s">
        <v>128</v>
      </c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70"/>
      <c r="P3677" s="329" t="s">
        <v>129</v>
      </c>
      <c r="Q3677" s="330"/>
      <c r="R3677" s="331" t="s">
        <v>135</v>
      </c>
      <c r="S3677" s="332"/>
      <c r="T3677" s="333"/>
      <c r="V3677" s="315"/>
      <c r="W3677" s="315"/>
      <c r="X3677" s="315"/>
    </row>
    <row r="3678" spans="2:24" ht="6" customHeight="1" x14ac:dyDescent="0.2">
      <c r="B3678" s="318"/>
      <c r="C3678" s="317"/>
      <c r="D3678" s="317"/>
      <c r="E3678" s="317"/>
      <c r="F3678" s="317"/>
      <c r="G3678" s="317"/>
      <c r="H3678" s="317"/>
      <c r="I3678" s="317"/>
      <c r="J3678" s="317"/>
      <c r="K3678" s="317"/>
      <c r="L3678" s="317"/>
      <c r="M3678" s="317"/>
      <c r="N3678" s="317"/>
      <c r="O3678" s="317"/>
      <c r="P3678" s="317"/>
      <c r="Q3678" s="317"/>
      <c r="R3678" s="317"/>
      <c r="S3678" s="317"/>
      <c r="T3678" s="314"/>
    </row>
    <row r="3679" spans="2:24" ht="18.75" customHeight="1" x14ac:dyDescent="0.2">
      <c r="B3679" s="318"/>
      <c r="C3679" s="335" t="s">
        <v>136</v>
      </c>
      <c r="D3679" s="65"/>
      <c r="E3679" s="65"/>
      <c r="F3679" s="65"/>
      <c r="G3679" s="65"/>
      <c r="H3679" s="65"/>
      <c r="I3679" s="65"/>
      <c r="J3679" s="65"/>
      <c r="K3679" s="65"/>
      <c r="L3679" s="65"/>
      <c r="M3679" s="65"/>
      <c r="N3679" s="65"/>
      <c r="O3679" s="71"/>
      <c r="P3679" s="336">
        <f>SUM(D3679:O3679)</f>
        <v>0</v>
      </c>
      <c r="Q3679" s="317"/>
      <c r="R3679" s="388"/>
      <c r="S3679" s="389"/>
      <c r="T3679" s="314"/>
    </row>
    <row r="3680" spans="2:24" ht="18.75" customHeight="1" x14ac:dyDescent="0.2">
      <c r="B3680" s="318"/>
      <c r="C3680" s="335" t="s">
        <v>137</v>
      </c>
      <c r="D3680" s="110"/>
      <c r="E3680" s="110"/>
      <c r="F3680" s="110"/>
      <c r="G3680" s="110"/>
      <c r="H3680" s="110"/>
      <c r="I3680" s="110"/>
      <c r="J3680" s="110"/>
      <c r="K3680" s="110"/>
      <c r="L3680" s="110"/>
      <c r="M3680" s="110"/>
      <c r="N3680" s="110"/>
      <c r="O3680" s="111"/>
      <c r="P3680" s="336">
        <f>SUM(D3680:O3680)</f>
        <v>0</v>
      </c>
      <c r="Q3680" s="317"/>
      <c r="R3680" s="388"/>
      <c r="S3680" s="389"/>
      <c r="T3680" s="314"/>
    </row>
    <row r="3681" spans="2:20" ht="18.75" customHeight="1" x14ac:dyDescent="0.2">
      <c r="B3681" s="318"/>
      <c r="C3681" s="131" t="s">
        <v>138</v>
      </c>
      <c r="D3681" s="65"/>
      <c r="E3681" s="65"/>
      <c r="F3681" s="65"/>
      <c r="G3681" s="65"/>
      <c r="H3681" s="65"/>
      <c r="I3681" s="65"/>
      <c r="J3681" s="65"/>
      <c r="K3681" s="65"/>
      <c r="L3681" s="65"/>
      <c r="M3681" s="65"/>
      <c r="N3681" s="65"/>
      <c r="O3681" s="71"/>
      <c r="P3681" s="336">
        <f>SUM(D3681:O3681)</f>
        <v>0</v>
      </c>
      <c r="Q3681" s="317"/>
      <c r="R3681" s="388"/>
      <c r="S3681" s="389"/>
      <c r="T3681" s="314"/>
    </row>
    <row r="3682" spans="2:20" ht="18.75" customHeight="1" x14ac:dyDescent="0.2">
      <c r="B3682" s="318"/>
      <c r="C3682" s="92" t="s">
        <v>139</v>
      </c>
      <c r="D3682" s="65"/>
      <c r="E3682" s="65"/>
      <c r="F3682" s="65"/>
      <c r="G3682" s="65"/>
      <c r="H3682" s="65"/>
      <c r="I3682" s="65"/>
      <c r="J3682" s="65"/>
      <c r="K3682" s="65"/>
      <c r="L3682" s="65"/>
      <c r="M3682" s="65"/>
      <c r="N3682" s="65"/>
      <c r="O3682" s="71"/>
      <c r="P3682" s="336">
        <f>SUM(D3682:O3682)</f>
        <v>0</v>
      </c>
      <c r="Q3682" s="317"/>
      <c r="R3682" s="388"/>
      <c r="S3682" s="389"/>
      <c r="T3682" s="314"/>
    </row>
    <row r="3683" spans="2:20" ht="18.75" customHeight="1" x14ac:dyDescent="0.2">
      <c r="B3683" s="318"/>
      <c r="C3683" s="92" t="s">
        <v>140</v>
      </c>
      <c r="D3683" s="65"/>
      <c r="E3683" s="65"/>
      <c r="F3683" s="65"/>
      <c r="G3683" s="65"/>
      <c r="H3683" s="65"/>
      <c r="I3683" s="65"/>
      <c r="J3683" s="65"/>
      <c r="K3683" s="65"/>
      <c r="L3683" s="65"/>
      <c r="M3683" s="65"/>
      <c r="N3683" s="65"/>
      <c r="O3683" s="71"/>
      <c r="P3683" s="336">
        <f>SUM(D3683:O3683)</f>
        <v>0</v>
      </c>
      <c r="Q3683" s="317"/>
      <c r="R3683" s="388"/>
      <c r="S3683" s="389"/>
      <c r="T3683" s="314"/>
    </row>
    <row r="3684" spans="2:20" ht="18.75" customHeight="1" x14ac:dyDescent="0.2">
      <c r="B3684" s="318"/>
      <c r="C3684" s="92" t="s">
        <v>141</v>
      </c>
      <c r="D3684" s="65"/>
      <c r="E3684" s="65"/>
      <c r="F3684" s="65"/>
      <c r="G3684" s="65"/>
      <c r="H3684" s="65"/>
      <c r="I3684" s="65"/>
      <c r="J3684" s="65"/>
      <c r="K3684" s="65"/>
      <c r="L3684" s="65"/>
      <c r="M3684" s="65"/>
      <c r="N3684" s="65"/>
      <c r="O3684" s="71"/>
      <c r="P3684" s="336">
        <f>SUM(D3684:O3684)</f>
        <v>0</v>
      </c>
      <c r="Q3684" s="317"/>
      <c r="R3684" s="388"/>
      <c r="S3684" s="389"/>
      <c r="T3684" s="314"/>
    </row>
    <row r="3685" spans="2:20" ht="18.75" customHeight="1" x14ac:dyDescent="0.2">
      <c r="B3685" s="318"/>
      <c r="C3685" s="92" t="s">
        <v>142</v>
      </c>
      <c r="D3685" s="65"/>
      <c r="E3685" s="65"/>
      <c r="F3685" s="65"/>
      <c r="G3685" s="65"/>
      <c r="H3685" s="65"/>
      <c r="I3685" s="65"/>
      <c r="J3685" s="65"/>
      <c r="K3685" s="65"/>
      <c r="L3685" s="65"/>
      <c r="M3685" s="65"/>
      <c r="N3685" s="65"/>
      <c r="O3685" s="71"/>
      <c r="P3685" s="336">
        <f>SUM(D3685:O3685)</f>
        <v>0</v>
      </c>
      <c r="Q3685" s="317"/>
      <c r="R3685" s="388"/>
      <c r="S3685" s="389"/>
      <c r="T3685" s="314"/>
    </row>
    <row r="3686" spans="2:20" ht="18.75" customHeight="1" x14ac:dyDescent="0.2">
      <c r="B3686" s="318"/>
      <c r="C3686" s="92" t="s">
        <v>143</v>
      </c>
      <c r="D3686" s="65"/>
      <c r="E3686" s="65"/>
      <c r="F3686" s="65"/>
      <c r="G3686" s="65"/>
      <c r="H3686" s="65"/>
      <c r="I3686" s="65"/>
      <c r="J3686" s="65"/>
      <c r="K3686" s="65"/>
      <c r="L3686" s="65"/>
      <c r="M3686" s="65"/>
      <c r="N3686" s="65"/>
      <c r="O3686" s="71"/>
      <c r="P3686" s="336">
        <f>SUM(D3686:O3686)</f>
        <v>0</v>
      </c>
      <c r="Q3686" s="317"/>
      <c r="R3686" s="388"/>
      <c r="S3686" s="389"/>
      <c r="T3686" s="314"/>
    </row>
    <row r="3687" spans="2:20" ht="18.75" customHeight="1" x14ac:dyDescent="0.2">
      <c r="B3687" s="318"/>
      <c r="C3687" s="92" t="s">
        <v>144</v>
      </c>
      <c r="D3687" s="65"/>
      <c r="E3687" s="65"/>
      <c r="F3687" s="65"/>
      <c r="G3687" s="65"/>
      <c r="H3687" s="65"/>
      <c r="I3687" s="65"/>
      <c r="J3687" s="65"/>
      <c r="K3687" s="65"/>
      <c r="L3687" s="65"/>
      <c r="M3687" s="65"/>
      <c r="N3687" s="65"/>
      <c r="O3687" s="71"/>
      <c r="P3687" s="336">
        <f>SUM(D3687:O3687)</f>
        <v>0</v>
      </c>
      <c r="Q3687" s="317"/>
      <c r="R3687" s="388"/>
      <c r="S3687" s="389"/>
      <c r="T3687" s="314"/>
    </row>
    <row r="3688" spans="2:20" ht="18.75" customHeight="1" x14ac:dyDescent="0.2">
      <c r="B3688" s="318"/>
      <c r="C3688" s="92" t="s">
        <v>145</v>
      </c>
      <c r="D3688" s="65"/>
      <c r="E3688" s="65"/>
      <c r="F3688" s="65"/>
      <c r="G3688" s="65"/>
      <c r="H3688" s="65"/>
      <c r="I3688" s="65"/>
      <c r="J3688" s="65"/>
      <c r="K3688" s="65"/>
      <c r="L3688" s="65"/>
      <c r="M3688" s="65"/>
      <c r="N3688" s="65"/>
      <c r="O3688" s="71"/>
      <c r="P3688" s="336">
        <f>SUM(D3688:O3688)</f>
        <v>0</v>
      </c>
      <c r="Q3688" s="317"/>
      <c r="R3688" s="388"/>
      <c r="S3688" s="389"/>
      <c r="T3688" s="314"/>
    </row>
    <row r="3689" spans="2:20" ht="18.75" customHeight="1" x14ac:dyDescent="0.2">
      <c r="B3689" s="318"/>
      <c r="C3689" s="322" t="s">
        <v>146</v>
      </c>
      <c r="D3689" s="337">
        <f t="shared" ref="D3689:O3689" si="294">SUBTOTAL(9,D3679:D3688)</f>
        <v>0</v>
      </c>
      <c r="E3689" s="337">
        <f t="shared" si="294"/>
        <v>0</v>
      </c>
      <c r="F3689" s="337">
        <f t="shared" si="294"/>
        <v>0</v>
      </c>
      <c r="G3689" s="337">
        <f t="shared" si="294"/>
        <v>0</v>
      </c>
      <c r="H3689" s="337">
        <f t="shared" si="294"/>
        <v>0</v>
      </c>
      <c r="I3689" s="337">
        <f t="shared" si="294"/>
        <v>0</v>
      </c>
      <c r="J3689" s="337">
        <f t="shared" si="294"/>
        <v>0</v>
      </c>
      <c r="K3689" s="337">
        <f t="shared" si="294"/>
        <v>0</v>
      </c>
      <c r="L3689" s="337">
        <f t="shared" si="294"/>
        <v>0</v>
      </c>
      <c r="M3689" s="337">
        <f t="shared" si="294"/>
        <v>0</v>
      </c>
      <c r="N3689" s="337">
        <f t="shared" si="294"/>
        <v>0</v>
      </c>
      <c r="O3689" s="338">
        <f t="shared" si="294"/>
        <v>0</v>
      </c>
      <c r="P3689" s="336">
        <f>SUM(D3689:O3689)</f>
        <v>0</v>
      </c>
      <c r="Q3689" s="317"/>
      <c r="R3689" s="388"/>
      <c r="S3689" s="389"/>
      <c r="T3689" s="314"/>
    </row>
    <row r="3690" spans="2:20" ht="18.75" customHeight="1" x14ac:dyDescent="0.2">
      <c r="B3690" s="318"/>
      <c r="C3690" s="339" t="s">
        <v>147</v>
      </c>
      <c r="D3690" s="66"/>
      <c r="E3690" s="66"/>
      <c r="F3690" s="66"/>
      <c r="G3690" s="66"/>
      <c r="H3690" s="66"/>
      <c r="I3690" s="66"/>
      <c r="J3690" s="66"/>
      <c r="K3690" s="66"/>
      <c r="L3690" s="66"/>
      <c r="M3690" s="66"/>
      <c r="N3690" s="66"/>
      <c r="O3690" s="72"/>
      <c r="P3690" s="336">
        <f>SUM(D3690:O3690)</f>
        <v>0</v>
      </c>
      <c r="Q3690" s="317"/>
      <c r="R3690" s="388"/>
      <c r="S3690" s="389"/>
      <c r="T3690" s="314"/>
    </row>
    <row r="3691" spans="2:20" ht="18.75" customHeight="1" x14ac:dyDescent="0.2">
      <c r="B3691" s="318"/>
      <c r="C3691" s="339" t="s">
        <v>148</v>
      </c>
      <c r="D3691" s="66"/>
      <c r="E3691" s="66"/>
      <c r="F3691" s="66"/>
      <c r="G3691" s="66"/>
      <c r="H3691" s="66"/>
      <c r="I3691" s="66"/>
      <c r="J3691" s="66"/>
      <c r="K3691" s="66"/>
      <c r="L3691" s="66"/>
      <c r="M3691" s="66"/>
      <c r="N3691" s="66"/>
      <c r="O3691" s="72"/>
      <c r="P3691" s="336">
        <f>SUM(D3691:O3691)</f>
        <v>0</v>
      </c>
      <c r="Q3691" s="317"/>
      <c r="R3691" s="388"/>
      <c r="S3691" s="389"/>
      <c r="T3691" s="314"/>
    </row>
    <row r="3692" spans="2:20" ht="18.75" customHeight="1" x14ac:dyDescent="0.2">
      <c r="B3692" s="318"/>
      <c r="C3692" s="322" t="s">
        <v>149</v>
      </c>
      <c r="D3692" s="337">
        <f t="shared" ref="D3692:O3692" si="295">SUBTOTAL(9,D3690:D3691)</f>
        <v>0</v>
      </c>
      <c r="E3692" s="337">
        <f t="shared" si="295"/>
        <v>0</v>
      </c>
      <c r="F3692" s="337">
        <f t="shared" si="295"/>
        <v>0</v>
      </c>
      <c r="G3692" s="337">
        <f t="shared" si="295"/>
        <v>0</v>
      </c>
      <c r="H3692" s="337">
        <f t="shared" si="295"/>
        <v>0</v>
      </c>
      <c r="I3692" s="337">
        <f t="shared" si="295"/>
        <v>0</v>
      </c>
      <c r="J3692" s="337">
        <f t="shared" si="295"/>
        <v>0</v>
      </c>
      <c r="K3692" s="337">
        <f t="shared" si="295"/>
        <v>0</v>
      </c>
      <c r="L3692" s="337">
        <f t="shared" si="295"/>
        <v>0</v>
      </c>
      <c r="M3692" s="337">
        <f t="shared" si="295"/>
        <v>0</v>
      </c>
      <c r="N3692" s="337">
        <f t="shared" si="295"/>
        <v>0</v>
      </c>
      <c r="O3692" s="338">
        <f t="shared" si="295"/>
        <v>0</v>
      </c>
      <c r="P3692" s="336">
        <f>SUM(D3692:O3692)</f>
        <v>0</v>
      </c>
      <c r="Q3692" s="317"/>
      <c r="R3692" s="388"/>
      <c r="S3692" s="389"/>
      <c r="T3692" s="314"/>
    </row>
    <row r="3693" spans="2:20" ht="18.75" customHeight="1" x14ac:dyDescent="0.2">
      <c r="B3693" s="318"/>
      <c r="C3693" s="339" t="s">
        <v>150</v>
      </c>
      <c r="D3693" s="66"/>
      <c r="E3693" s="66"/>
      <c r="F3693" s="66"/>
      <c r="G3693" s="66"/>
      <c r="H3693" s="66"/>
      <c r="I3693" s="66"/>
      <c r="J3693" s="66"/>
      <c r="K3693" s="66"/>
      <c r="L3693" s="66"/>
      <c r="M3693" s="66"/>
      <c r="N3693" s="66"/>
      <c r="O3693" s="72"/>
      <c r="P3693" s="336">
        <f>SUM(D3693:O3693)</f>
        <v>0</v>
      </c>
      <c r="Q3693" s="317"/>
      <c r="R3693" s="388"/>
      <c r="S3693" s="389"/>
      <c r="T3693" s="314"/>
    </row>
    <row r="3694" spans="2:20" ht="18.75" customHeight="1" x14ac:dyDescent="0.2">
      <c r="B3694" s="318"/>
      <c r="C3694" s="339" t="s">
        <v>151</v>
      </c>
      <c r="D3694" s="66"/>
      <c r="E3694" s="66"/>
      <c r="F3694" s="66"/>
      <c r="G3694" s="66"/>
      <c r="H3694" s="66"/>
      <c r="I3694" s="66"/>
      <c r="J3694" s="66"/>
      <c r="K3694" s="66"/>
      <c r="L3694" s="66"/>
      <c r="M3694" s="66"/>
      <c r="N3694" s="66"/>
      <c r="O3694" s="72"/>
      <c r="P3694" s="336">
        <f>SUM(D3694:O3694)</f>
        <v>0</v>
      </c>
      <c r="Q3694" s="317"/>
      <c r="R3694" s="388"/>
      <c r="S3694" s="389"/>
      <c r="T3694" s="314"/>
    </row>
    <row r="3695" spans="2:20" ht="18.75" customHeight="1" x14ac:dyDescent="0.2">
      <c r="B3695" s="318"/>
      <c r="C3695" s="339" t="s">
        <v>152</v>
      </c>
      <c r="D3695" s="66"/>
      <c r="E3695" s="66"/>
      <c r="F3695" s="66"/>
      <c r="G3695" s="66"/>
      <c r="H3695" s="66"/>
      <c r="I3695" s="66"/>
      <c r="J3695" s="66"/>
      <c r="K3695" s="66"/>
      <c r="L3695" s="66"/>
      <c r="M3695" s="66"/>
      <c r="N3695" s="66"/>
      <c r="O3695" s="72"/>
      <c r="P3695" s="336">
        <f>SUM(D3695:O3695)</f>
        <v>0</v>
      </c>
      <c r="Q3695" s="317"/>
      <c r="R3695" s="388"/>
      <c r="S3695" s="389"/>
      <c r="T3695" s="314"/>
    </row>
    <row r="3696" spans="2:20" ht="18.75" customHeight="1" x14ac:dyDescent="0.2">
      <c r="B3696" s="318"/>
      <c r="C3696" s="339" t="s">
        <v>153</v>
      </c>
      <c r="D3696" s="66"/>
      <c r="E3696" s="66"/>
      <c r="F3696" s="66"/>
      <c r="G3696" s="66"/>
      <c r="H3696" s="66"/>
      <c r="I3696" s="66"/>
      <c r="J3696" s="66"/>
      <c r="K3696" s="66"/>
      <c r="L3696" s="66"/>
      <c r="M3696" s="66"/>
      <c r="N3696" s="66"/>
      <c r="O3696" s="72"/>
      <c r="P3696" s="336">
        <f>SUM(D3696:O3696)</f>
        <v>0</v>
      </c>
      <c r="Q3696" s="317"/>
      <c r="R3696" s="388"/>
      <c r="S3696" s="389"/>
      <c r="T3696" s="314"/>
    </row>
    <row r="3697" spans="2:20" ht="18.75" customHeight="1" x14ac:dyDescent="0.2">
      <c r="B3697" s="318"/>
      <c r="C3697" s="335" t="s">
        <v>154</v>
      </c>
      <c r="D3697" s="65"/>
      <c r="E3697" s="65"/>
      <c r="F3697" s="65"/>
      <c r="G3697" s="65"/>
      <c r="H3697" s="65"/>
      <c r="I3697" s="65"/>
      <c r="J3697" s="65"/>
      <c r="K3697" s="65"/>
      <c r="L3697" s="65"/>
      <c r="M3697" s="65"/>
      <c r="N3697" s="65"/>
      <c r="O3697" s="71"/>
      <c r="P3697" s="336">
        <f>SUM(D3697:O3697)</f>
        <v>0</v>
      </c>
      <c r="Q3697" s="317"/>
      <c r="R3697" s="388"/>
      <c r="S3697" s="389"/>
      <c r="T3697" s="314"/>
    </row>
    <row r="3698" spans="2:20" ht="18.75" customHeight="1" x14ac:dyDescent="0.2">
      <c r="B3698" s="318"/>
      <c r="C3698" s="97" t="s">
        <v>155</v>
      </c>
      <c r="D3698" s="65"/>
      <c r="E3698" s="65"/>
      <c r="F3698" s="65"/>
      <c r="G3698" s="65"/>
      <c r="H3698" s="65"/>
      <c r="I3698" s="65"/>
      <c r="J3698" s="65"/>
      <c r="K3698" s="65"/>
      <c r="L3698" s="65"/>
      <c r="M3698" s="65"/>
      <c r="N3698" s="65"/>
      <c r="O3698" s="71"/>
      <c r="P3698" s="336">
        <f>SUM(D3698:O3698)</f>
        <v>0</v>
      </c>
      <c r="Q3698" s="317"/>
      <c r="R3698" s="388"/>
      <c r="S3698" s="389"/>
      <c r="T3698" s="314"/>
    </row>
    <row r="3699" spans="2:20" ht="18.75" customHeight="1" x14ac:dyDescent="0.2">
      <c r="B3699" s="318"/>
      <c r="C3699" s="98" t="s">
        <v>156</v>
      </c>
      <c r="D3699" s="68"/>
      <c r="E3699" s="68"/>
      <c r="F3699" s="68"/>
      <c r="G3699" s="68"/>
      <c r="H3699" s="68"/>
      <c r="I3699" s="68"/>
      <c r="J3699" s="68"/>
      <c r="K3699" s="68"/>
      <c r="L3699" s="68"/>
      <c r="M3699" s="68"/>
      <c r="N3699" s="68"/>
      <c r="O3699" s="73"/>
      <c r="P3699" s="340">
        <f>SUM(D3699:O3699)</f>
        <v>0</v>
      </c>
      <c r="Q3699" s="317"/>
      <c r="R3699" s="388"/>
      <c r="S3699" s="389"/>
      <c r="T3699" s="314"/>
    </row>
    <row r="3700" spans="2:20" ht="18.75" customHeight="1" x14ac:dyDescent="0.2">
      <c r="B3700" s="318"/>
      <c r="C3700" s="341" t="s">
        <v>157</v>
      </c>
      <c r="D3700" s="342">
        <f t="shared" ref="D3700:O3700" si="296">SUBTOTAL(9,D3679:D3699)</f>
        <v>0</v>
      </c>
      <c r="E3700" s="342">
        <f t="shared" si="296"/>
        <v>0</v>
      </c>
      <c r="F3700" s="342">
        <f t="shared" si="296"/>
        <v>0</v>
      </c>
      <c r="G3700" s="342">
        <f t="shared" si="296"/>
        <v>0</v>
      </c>
      <c r="H3700" s="342">
        <f t="shared" si="296"/>
        <v>0</v>
      </c>
      <c r="I3700" s="342">
        <f t="shared" si="296"/>
        <v>0</v>
      </c>
      <c r="J3700" s="342">
        <f t="shared" si="296"/>
        <v>0</v>
      </c>
      <c r="K3700" s="342">
        <f t="shared" si="296"/>
        <v>0</v>
      </c>
      <c r="L3700" s="342">
        <f t="shared" si="296"/>
        <v>0</v>
      </c>
      <c r="M3700" s="342">
        <f t="shared" si="296"/>
        <v>0</v>
      </c>
      <c r="N3700" s="342">
        <f t="shared" si="296"/>
        <v>0</v>
      </c>
      <c r="O3700" s="343">
        <f t="shared" si="296"/>
        <v>0</v>
      </c>
      <c r="P3700" s="344">
        <f>SUM(D3700:O3700)</f>
        <v>0</v>
      </c>
      <c r="Q3700" s="317"/>
      <c r="R3700" s="150"/>
      <c r="S3700" s="151"/>
      <c r="T3700" s="314"/>
    </row>
    <row r="3701" spans="2:20" ht="6" customHeight="1" x14ac:dyDescent="0.2">
      <c r="B3701" s="318"/>
      <c r="C3701" s="317"/>
      <c r="D3701" s="317"/>
      <c r="E3701" s="317"/>
      <c r="F3701" s="317"/>
      <c r="G3701" s="317"/>
      <c r="H3701" s="317"/>
      <c r="I3701" s="317"/>
      <c r="J3701" s="317"/>
      <c r="K3701" s="317"/>
      <c r="L3701" s="317"/>
      <c r="M3701" s="317"/>
      <c r="N3701" s="317"/>
      <c r="O3701" s="317"/>
      <c r="P3701" s="317"/>
      <c r="Q3701" s="317"/>
      <c r="R3701" s="345"/>
      <c r="S3701" s="345"/>
      <c r="T3701" s="314"/>
    </row>
    <row r="3702" spans="2:20" ht="18.75" customHeight="1" x14ac:dyDescent="0.2">
      <c r="B3702" s="346"/>
      <c r="C3702" s="335" t="s">
        <v>158</v>
      </c>
      <c r="D3702" s="67"/>
      <c r="E3702" s="67"/>
      <c r="F3702" s="67"/>
      <c r="G3702" s="67"/>
      <c r="H3702" s="67"/>
      <c r="I3702" s="67"/>
      <c r="J3702" s="67"/>
      <c r="K3702" s="67"/>
      <c r="L3702" s="67"/>
      <c r="M3702" s="67"/>
      <c r="N3702" s="67"/>
      <c r="O3702" s="74"/>
      <c r="P3702" s="347">
        <f>SUM(D3702:O3702)</f>
        <v>0</v>
      </c>
      <c r="Q3702" s="317"/>
      <c r="R3702" s="388"/>
      <c r="S3702" s="389"/>
      <c r="T3702" s="314"/>
    </row>
    <row r="3703" spans="2:20" ht="18.75" customHeight="1" x14ac:dyDescent="0.2">
      <c r="B3703" s="346"/>
      <c r="C3703" s="335" t="s">
        <v>159</v>
      </c>
      <c r="D3703" s="67"/>
      <c r="E3703" s="67"/>
      <c r="F3703" s="67"/>
      <c r="G3703" s="67"/>
      <c r="H3703" s="67"/>
      <c r="I3703" s="67"/>
      <c r="J3703" s="67"/>
      <c r="K3703" s="67"/>
      <c r="L3703" s="67"/>
      <c r="M3703" s="67"/>
      <c r="N3703" s="69"/>
      <c r="O3703" s="75"/>
      <c r="P3703" s="348">
        <f>SUM(D3703:O3703)</f>
        <v>0</v>
      </c>
      <c r="Q3703" s="317"/>
      <c r="R3703" s="388"/>
      <c r="S3703" s="389"/>
      <c r="T3703" s="314"/>
    </row>
    <row r="3704" spans="2:20" s="334" customFormat="1" ht="18.75" customHeight="1" x14ac:dyDescent="0.2">
      <c r="B3704" s="328"/>
      <c r="C3704" s="317"/>
      <c r="D3704" s="317"/>
      <c r="E3704" s="317"/>
      <c r="F3704" s="317"/>
      <c r="G3704" s="317"/>
      <c r="H3704" s="317"/>
      <c r="I3704" s="317"/>
      <c r="J3704" s="317"/>
      <c r="K3704" s="317"/>
      <c r="L3704" s="317"/>
      <c r="M3704" s="317"/>
      <c r="N3704" s="349" t="s">
        <v>160</v>
      </c>
      <c r="O3704" s="349"/>
      <c r="P3704" s="350">
        <f>ROUND(IF(P3702*P3703=0,0,P3700/P3702*P3703),2)</f>
        <v>0</v>
      </c>
      <c r="Q3704" s="330"/>
      <c r="R3704" s="388"/>
      <c r="S3704" s="389"/>
      <c r="T3704" s="333"/>
    </row>
    <row r="3705" spans="2:20" ht="30" customHeight="1" x14ac:dyDescent="0.2">
      <c r="B3705" s="314"/>
      <c r="C3705" s="317"/>
      <c r="D3705" s="317"/>
      <c r="E3705" s="317"/>
      <c r="F3705" s="317"/>
      <c r="G3705" s="317"/>
      <c r="H3705" s="317"/>
      <c r="I3705" s="317"/>
      <c r="J3705" s="317"/>
      <c r="K3705" s="317"/>
      <c r="L3705" s="317"/>
      <c r="M3705" s="317"/>
      <c r="N3705" s="317"/>
      <c r="O3705" s="317"/>
      <c r="P3705" s="317"/>
      <c r="Q3705" s="317"/>
      <c r="R3705" s="317"/>
      <c r="S3705" s="317"/>
      <c r="T3705" s="314"/>
    </row>
    <row r="3706" spans="2:20" ht="18.75" customHeight="1" x14ac:dyDescent="0.2">
      <c r="B3706" s="318"/>
      <c r="C3706" s="319" t="s">
        <v>124</v>
      </c>
      <c r="D3706" s="382"/>
      <c r="E3706" s="383"/>
      <c r="F3706" s="383"/>
      <c r="G3706" s="383"/>
      <c r="H3706" s="383"/>
      <c r="I3706" s="384"/>
      <c r="J3706" s="317"/>
      <c r="K3706" s="317"/>
      <c r="L3706" s="320"/>
      <c r="M3706" s="317"/>
      <c r="N3706" s="317"/>
      <c r="O3706" s="317"/>
      <c r="P3706" s="321"/>
      <c r="Q3706" s="317"/>
      <c r="R3706" s="321"/>
      <c r="S3706" s="321"/>
      <c r="T3706" s="314"/>
    </row>
    <row r="3707" spans="2:20" ht="18.75" customHeight="1" x14ac:dyDescent="0.2">
      <c r="B3707" s="318"/>
      <c r="C3707" s="322" t="s">
        <v>125</v>
      </c>
      <c r="D3707" s="382"/>
      <c r="E3707" s="383"/>
      <c r="F3707" s="383"/>
      <c r="G3707" s="383"/>
      <c r="H3707" s="383"/>
      <c r="I3707" s="384"/>
      <c r="J3707" s="317"/>
      <c r="K3707" s="320"/>
      <c r="L3707" s="317"/>
      <c r="M3707" s="317"/>
      <c r="N3707" s="317"/>
      <c r="O3707" s="317"/>
      <c r="P3707" s="321"/>
      <c r="Q3707" s="317"/>
      <c r="R3707" s="321"/>
      <c r="S3707" s="321"/>
      <c r="T3707" s="314"/>
    </row>
    <row r="3708" spans="2:20" ht="18.75" customHeight="1" x14ac:dyDescent="0.2">
      <c r="B3708" s="318"/>
      <c r="C3708" s="322" t="s">
        <v>7</v>
      </c>
      <c r="D3708" s="382"/>
      <c r="E3708" s="383"/>
      <c r="F3708" s="383"/>
      <c r="G3708" s="383"/>
      <c r="H3708" s="383"/>
      <c r="I3708" s="384"/>
      <c r="J3708" s="317"/>
      <c r="K3708" s="317"/>
      <c r="L3708" s="320"/>
      <c r="M3708" s="317"/>
      <c r="N3708" s="317"/>
      <c r="O3708" s="317"/>
      <c r="P3708" s="321"/>
      <c r="Q3708" s="317"/>
      <c r="R3708" s="323" t="s">
        <v>126</v>
      </c>
      <c r="S3708" s="324"/>
      <c r="T3708" s="314"/>
    </row>
    <row r="3709" spans="2:20" ht="18.75" customHeight="1" x14ac:dyDescent="0.2">
      <c r="B3709" s="318"/>
      <c r="C3709" s="322" t="s">
        <v>127</v>
      </c>
      <c r="D3709" s="382"/>
      <c r="E3709" s="383"/>
      <c r="F3709" s="383"/>
      <c r="G3709" s="383"/>
      <c r="H3709" s="383"/>
      <c r="I3709" s="384"/>
      <c r="J3709" s="317"/>
      <c r="K3709" s="317"/>
      <c r="L3709" s="320"/>
      <c r="M3709" s="317"/>
      <c r="N3709" s="317"/>
      <c r="O3709" s="317"/>
      <c r="P3709" s="321"/>
      <c r="Q3709" s="317"/>
      <c r="R3709" s="325" t="s">
        <v>130</v>
      </c>
      <c r="S3709" s="63"/>
      <c r="T3709" s="314"/>
    </row>
    <row r="3710" spans="2:20" ht="18.75" customHeight="1" x14ac:dyDescent="0.2">
      <c r="B3710" s="318"/>
      <c r="C3710" s="322" t="s">
        <v>131</v>
      </c>
      <c r="D3710" s="382"/>
      <c r="E3710" s="383"/>
      <c r="F3710" s="383"/>
      <c r="G3710" s="383"/>
      <c r="H3710" s="383"/>
      <c r="I3710" s="384"/>
      <c r="J3710" s="317"/>
      <c r="K3710" s="317"/>
      <c r="L3710" s="320"/>
      <c r="M3710" s="317"/>
      <c r="N3710" s="317"/>
      <c r="O3710" s="317"/>
      <c r="P3710" s="321"/>
      <c r="Q3710" s="317"/>
      <c r="R3710" s="325" t="s">
        <v>132</v>
      </c>
      <c r="S3710" s="63"/>
      <c r="T3710" s="314"/>
    </row>
    <row r="3711" spans="2:20" ht="18.75" customHeight="1" x14ac:dyDescent="0.2">
      <c r="B3711" s="318"/>
      <c r="C3711" s="322" t="s">
        <v>122</v>
      </c>
      <c r="D3711" s="385"/>
      <c r="E3711" s="386"/>
      <c r="F3711" s="386"/>
      <c r="G3711" s="386"/>
      <c r="H3711" s="386"/>
      <c r="I3711" s="387"/>
      <c r="J3711" s="317"/>
      <c r="K3711" s="320"/>
      <c r="L3711" s="317"/>
      <c r="M3711" s="317"/>
      <c r="N3711" s="317"/>
      <c r="O3711" s="317"/>
      <c r="P3711" s="321"/>
      <c r="Q3711" s="317"/>
      <c r="R3711" s="326" t="s">
        <v>133</v>
      </c>
      <c r="S3711" s="63"/>
      <c r="T3711" s="314"/>
    </row>
    <row r="3712" spans="2:20" ht="18.75" customHeight="1" x14ac:dyDescent="0.2">
      <c r="B3712" s="327"/>
      <c r="C3712" s="322" t="s">
        <v>134</v>
      </c>
      <c r="D3712" s="379"/>
      <c r="E3712" s="380"/>
      <c r="F3712" s="380"/>
      <c r="G3712" s="380"/>
      <c r="H3712" s="380"/>
      <c r="I3712" s="381"/>
      <c r="J3712" s="317"/>
      <c r="K3712" s="320"/>
      <c r="L3712" s="317"/>
      <c r="M3712" s="317"/>
      <c r="N3712" s="317"/>
      <c r="O3712" s="317"/>
      <c r="P3712" s="321"/>
      <c r="Q3712" s="317"/>
      <c r="R3712" s="321"/>
      <c r="S3712" s="321"/>
      <c r="T3712" s="314"/>
    </row>
    <row r="3713" spans="2:24" ht="12" customHeight="1" x14ac:dyDescent="0.2">
      <c r="B3713" s="318"/>
      <c r="C3713" s="317"/>
      <c r="D3713" s="317"/>
      <c r="E3713" s="317"/>
      <c r="F3713" s="317"/>
      <c r="G3713" s="317"/>
      <c r="H3713" s="317"/>
      <c r="I3713" s="317"/>
      <c r="J3713" s="317"/>
      <c r="K3713" s="317"/>
      <c r="L3713" s="317"/>
      <c r="M3713" s="317"/>
      <c r="N3713" s="317"/>
      <c r="O3713" s="317"/>
      <c r="P3713" s="317"/>
      <c r="Q3713" s="317"/>
      <c r="R3713" s="317"/>
      <c r="S3713" s="317"/>
      <c r="T3713" s="314"/>
    </row>
    <row r="3714" spans="2:24" s="334" customFormat="1" ht="18.75" customHeight="1" x14ac:dyDescent="0.2">
      <c r="B3714" s="328"/>
      <c r="C3714" s="322" t="s">
        <v>128</v>
      </c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70"/>
      <c r="P3714" s="329" t="s">
        <v>129</v>
      </c>
      <c r="Q3714" s="330"/>
      <c r="R3714" s="331" t="s">
        <v>135</v>
      </c>
      <c r="S3714" s="332"/>
      <c r="T3714" s="333"/>
      <c r="V3714" s="315"/>
      <c r="W3714" s="315"/>
      <c r="X3714" s="315"/>
    </row>
    <row r="3715" spans="2:24" ht="6" customHeight="1" x14ac:dyDescent="0.2">
      <c r="B3715" s="318"/>
      <c r="C3715" s="317"/>
      <c r="D3715" s="317"/>
      <c r="E3715" s="317"/>
      <c r="F3715" s="317"/>
      <c r="G3715" s="317"/>
      <c r="H3715" s="317"/>
      <c r="I3715" s="317"/>
      <c r="J3715" s="317"/>
      <c r="K3715" s="317"/>
      <c r="L3715" s="317"/>
      <c r="M3715" s="317"/>
      <c r="N3715" s="317"/>
      <c r="O3715" s="317"/>
      <c r="P3715" s="317"/>
      <c r="Q3715" s="317"/>
      <c r="R3715" s="317"/>
      <c r="S3715" s="317"/>
      <c r="T3715" s="314"/>
    </row>
    <row r="3716" spans="2:24" ht="18.75" customHeight="1" x14ac:dyDescent="0.2">
      <c r="B3716" s="318"/>
      <c r="C3716" s="335" t="s">
        <v>136</v>
      </c>
      <c r="D3716" s="65"/>
      <c r="E3716" s="65"/>
      <c r="F3716" s="65"/>
      <c r="G3716" s="65"/>
      <c r="H3716" s="65"/>
      <c r="I3716" s="65"/>
      <c r="J3716" s="65"/>
      <c r="K3716" s="65"/>
      <c r="L3716" s="65"/>
      <c r="M3716" s="65"/>
      <c r="N3716" s="65"/>
      <c r="O3716" s="71"/>
      <c r="P3716" s="336">
        <f>SUM(D3716:O3716)</f>
        <v>0</v>
      </c>
      <c r="Q3716" s="317"/>
      <c r="R3716" s="388"/>
      <c r="S3716" s="389"/>
      <c r="T3716" s="314"/>
    </row>
    <row r="3717" spans="2:24" ht="18.75" customHeight="1" x14ac:dyDescent="0.2">
      <c r="B3717" s="318"/>
      <c r="C3717" s="335" t="s">
        <v>137</v>
      </c>
      <c r="D3717" s="110"/>
      <c r="E3717" s="110"/>
      <c r="F3717" s="110"/>
      <c r="G3717" s="110"/>
      <c r="H3717" s="110"/>
      <c r="I3717" s="110"/>
      <c r="J3717" s="110"/>
      <c r="K3717" s="110"/>
      <c r="L3717" s="110"/>
      <c r="M3717" s="110"/>
      <c r="N3717" s="110"/>
      <c r="O3717" s="111"/>
      <c r="P3717" s="336">
        <f>SUM(D3717:O3717)</f>
        <v>0</v>
      </c>
      <c r="Q3717" s="317"/>
      <c r="R3717" s="388"/>
      <c r="S3717" s="389"/>
      <c r="T3717" s="314"/>
    </row>
    <row r="3718" spans="2:24" ht="18.75" customHeight="1" x14ac:dyDescent="0.2">
      <c r="B3718" s="318"/>
      <c r="C3718" s="131" t="s">
        <v>138</v>
      </c>
      <c r="D3718" s="65"/>
      <c r="E3718" s="65"/>
      <c r="F3718" s="65"/>
      <c r="G3718" s="65"/>
      <c r="H3718" s="65"/>
      <c r="I3718" s="65"/>
      <c r="J3718" s="65"/>
      <c r="K3718" s="65"/>
      <c r="L3718" s="65"/>
      <c r="M3718" s="65"/>
      <c r="N3718" s="65"/>
      <c r="O3718" s="71"/>
      <c r="P3718" s="336">
        <f>SUM(D3718:O3718)</f>
        <v>0</v>
      </c>
      <c r="Q3718" s="317"/>
      <c r="R3718" s="388"/>
      <c r="S3718" s="389"/>
      <c r="T3718" s="314"/>
    </row>
    <row r="3719" spans="2:24" ht="18.75" customHeight="1" x14ac:dyDescent="0.2">
      <c r="B3719" s="318"/>
      <c r="C3719" s="92" t="s">
        <v>139</v>
      </c>
      <c r="D3719" s="65"/>
      <c r="E3719" s="65"/>
      <c r="F3719" s="65"/>
      <c r="G3719" s="65"/>
      <c r="H3719" s="65"/>
      <c r="I3719" s="65"/>
      <c r="J3719" s="65"/>
      <c r="K3719" s="65"/>
      <c r="L3719" s="65"/>
      <c r="M3719" s="65"/>
      <c r="N3719" s="65"/>
      <c r="O3719" s="71"/>
      <c r="P3719" s="336">
        <f>SUM(D3719:O3719)</f>
        <v>0</v>
      </c>
      <c r="Q3719" s="317"/>
      <c r="R3719" s="388"/>
      <c r="S3719" s="389"/>
      <c r="T3719" s="314"/>
    </row>
    <row r="3720" spans="2:24" ht="18.75" customHeight="1" x14ac:dyDescent="0.2">
      <c r="B3720" s="318"/>
      <c r="C3720" s="92" t="s">
        <v>140</v>
      </c>
      <c r="D3720" s="65"/>
      <c r="E3720" s="65"/>
      <c r="F3720" s="65"/>
      <c r="G3720" s="65"/>
      <c r="H3720" s="65"/>
      <c r="I3720" s="65"/>
      <c r="J3720" s="65"/>
      <c r="K3720" s="65"/>
      <c r="L3720" s="65"/>
      <c r="M3720" s="65"/>
      <c r="N3720" s="65"/>
      <c r="O3720" s="71"/>
      <c r="P3720" s="336">
        <f>SUM(D3720:O3720)</f>
        <v>0</v>
      </c>
      <c r="Q3720" s="317"/>
      <c r="R3720" s="388"/>
      <c r="S3720" s="389"/>
      <c r="T3720" s="314"/>
    </row>
    <row r="3721" spans="2:24" ht="18.75" customHeight="1" x14ac:dyDescent="0.2">
      <c r="B3721" s="318"/>
      <c r="C3721" s="92" t="s">
        <v>141</v>
      </c>
      <c r="D3721" s="65"/>
      <c r="E3721" s="65"/>
      <c r="F3721" s="65"/>
      <c r="G3721" s="65"/>
      <c r="H3721" s="65"/>
      <c r="I3721" s="65"/>
      <c r="J3721" s="65"/>
      <c r="K3721" s="65"/>
      <c r="L3721" s="65"/>
      <c r="M3721" s="65"/>
      <c r="N3721" s="65"/>
      <c r="O3721" s="71"/>
      <c r="P3721" s="336">
        <f>SUM(D3721:O3721)</f>
        <v>0</v>
      </c>
      <c r="Q3721" s="317"/>
      <c r="R3721" s="388"/>
      <c r="S3721" s="389"/>
      <c r="T3721" s="314"/>
    </row>
    <row r="3722" spans="2:24" ht="18.75" customHeight="1" x14ac:dyDescent="0.2">
      <c r="B3722" s="318"/>
      <c r="C3722" s="92" t="s">
        <v>142</v>
      </c>
      <c r="D3722" s="65"/>
      <c r="E3722" s="65"/>
      <c r="F3722" s="65"/>
      <c r="G3722" s="65"/>
      <c r="H3722" s="65"/>
      <c r="I3722" s="65"/>
      <c r="J3722" s="65"/>
      <c r="K3722" s="65"/>
      <c r="L3722" s="65"/>
      <c r="M3722" s="65"/>
      <c r="N3722" s="65"/>
      <c r="O3722" s="71"/>
      <c r="P3722" s="336">
        <f>SUM(D3722:O3722)</f>
        <v>0</v>
      </c>
      <c r="Q3722" s="317"/>
      <c r="R3722" s="388"/>
      <c r="S3722" s="389"/>
      <c r="T3722" s="314"/>
    </row>
    <row r="3723" spans="2:24" ht="18.75" customHeight="1" x14ac:dyDescent="0.2">
      <c r="B3723" s="318"/>
      <c r="C3723" s="92" t="s">
        <v>143</v>
      </c>
      <c r="D3723" s="65"/>
      <c r="E3723" s="65"/>
      <c r="F3723" s="65"/>
      <c r="G3723" s="65"/>
      <c r="H3723" s="65"/>
      <c r="I3723" s="65"/>
      <c r="J3723" s="65"/>
      <c r="K3723" s="65"/>
      <c r="L3723" s="65"/>
      <c r="M3723" s="65"/>
      <c r="N3723" s="65"/>
      <c r="O3723" s="71"/>
      <c r="P3723" s="336">
        <f>SUM(D3723:O3723)</f>
        <v>0</v>
      </c>
      <c r="Q3723" s="317"/>
      <c r="R3723" s="388"/>
      <c r="S3723" s="389"/>
      <c r="T3723" s="314"/>
    </row>
    <row r="3724" spans="2:24" ht="18.75" customHeight="1" x14ac:dyDescent="0.2">
      <c r="B3724" s="318"/>
      <c r="C3724" s="92" t="s">
        <v>144</v>
      </c>
      <c r="D3724" s="65"/>
      <c r="E3724" s="65"/>
      <c r="F3724" s="65"/>
      <c r="G3724" s="65"/>
      <c r="H3724" s="65"/>
      <c r="I3724" s="65"/>
      <c r="J3724" s="65"/>
      <c r="K3724" s="65"/>
      <c r="L3724" s="65"/>
      <c r="M3724" s="65"/>
      <c r="N3724" s="65"/>
      <c r="O3724" s="71"/>
      <c r="P3724" s="336">
        <f>SUM(D3724:O3724)</f>
        <v>0</v>
      </c>
      <c r="Q3724" s="317"/>
      <c r="R3724" s="388"/>
      <c r="S3724" s="389"/>
      <c r="T3724" s="314"/>
    </row>
    <row r="3725" spans="2:24" ht="18.75" customHeight="1" x14ac:dyDescent="0.2">
      <c r="B3725" s="318"/>
      <c r="C3725" s="92" t="s">
        <v>145</v>
      </c>
      <c r="D3725" s="65"/>
      <c r="E3725" s="65"/>
      <c r="F3725" s="65"/>
      <c r="G3725" s="65"/>
      <c r="H3725" s="65"/>
      <c r="I3725" s="65"/>
      <c r="J3725" s="65"/>
      <c r="K3725" s="65"/>
      <c r="L3725" s="65"/>
      <c r="M3725" s="65"/>
      <c r="N3725" s="65"/>
      <c r="O3725" s="71"/>
      <c r="P3725" s="336">
        <f>SUM(D3725:O3725)</f>
        <v>0</v>
      </c>
      <c r="Q3725" s="317"/>
      <c r="R3725" s="388"/>
      <c r="S3725" s="389"/>
      <c r="T3725" s="314"/>
    </row>
    <row r="3726" spans="2:24" ht="18.75" customHeight="1" x14ac:dyDescent="0.2">
      <c r="B3726" s="318"/>
      <c r="C3726" s="322" t="s">
        <v>146</v>
      </c>
      <c r="D3726" s="337">
        <f t="shared" ref="D3726:O3726" si="297">SUBTOTAL(9,D3716:D3725)</f>
        <v>0</v>
      </c>
      <c r="E3726" s="337">
        <f t="shared" si="297"/>
        <v>0</v>
      </c>
      <c r="F3726" s="337">
        <f t="shared" si="297"/>
        <v>0</v>
      </c>
      <c r="G3726" s="337">
        <f t="shared" si="297"/>
        <v>0</v>
      </c>
      <c r="H3726" s="337">
        <f t="shared" si="297"/>
        <v>0</v>
      </c>
      <c r="I3726" s="337">
        <f t="shared" si="297"/>
        <v>0</v>
      </c>
      <c r="J3726" s="337">
        <f t="shared" si="297"/>
        <v>0</v>
      </c>
      <c r="K3726" s="337">
        <f t="shared" si="297"/>
        <v>0</v>
      </c>
      <c r="L3726" s="337">
        <f t="shared" si="297"/>
        <v>0</v>
      </c>
      <c r="M3726" s="337">
        <f t="shared" si="297"/>
        <v>0</v>
      </c>
      <c r="N3726" s="337">
        <f t="shared" si="297"/>
        <v>0</v>
      </c>
      <c r="O3726" s="338">
        <f t="shared" si="297"/>
        <v>0</v>
      </c>
      <c r="P3726" s="336">
        <f>SUM(D3726:O3726)</f>
        <v>0</v>
      </c>
      <c r="Q3726" s="317"/>
      <c r="R3726" s="388"/>
      <c r="S3726" s="389"/>
      <c r="T3726" s="314"/>
    </row>
    <row r="3727" spans="2:24" ht="18.75" customHeight="1" x14ac:dyDescent="0.2">
      <c r="B3727" s="318"/>
      <c r="C3727" s="339" t="s">
        <v>147</v>
      </c>
      <c r="D3727" s="66"/>
      <c r="E3727" s="66"/>
      <c r="F3727" s="66"/>
      <c r="G3727" s="66"/>
      <c r="H3727" s="66"/>
      <c r="I3727" s="66"/>
      <c r="J3727" s="66"/>
      <c r="K3727" s="66"/>
      <c r="L3727" s="66"/>
      <c r="M3727" s="66"/>
      <c r="N3727" s="66"/>
      <c r="O3727" s="72"/>
      <c r="P3727" s="336">
        <f>SUM(D3727:O3727)</f>
        <v>0</v>
      </c>
      <c r="Q3727" s="317"/>
      <c r="R3727" s="388"/>
      <c r="S3727" s="389"/>
      <c r="T3727" s="314"/>
    </row>
    <row r="3728" spans="2:24" ht="18.75" customHeight="1" x14ac:dyDescent="0.2">
      <c r="B3728" s="318"/>
      <c r="C3728" s="339" t="s">
        <v>148</v>
      </c>
      <c r="D3728" s="66"/>
      <c r="E3728" s="66"/>
      <c r="F3728" s="66"/>
      <c r="G3728" s="66"/>
      <c r="H3728" s="66"/>
      <c r="I3728" s="66"/>
      <c r="J3728" s="66"/>
      <c r="K3728" s="66"/>
      <c r="L3728" s="66"/>
      <c r="M3728" s="66"/>
      <c r="N3728" s="66"/>
      <c r="O3728" s="72"/>
      <c r="P3728" s="336">
        <f>SUM(D3728:O3728)</f>
        <v>0</v>
      </c>
      <c r="Q3728" s="317"/>
      <c r="R3728" s="388"/>
      <c r="S3728" s="389"/>
      <c r="T3728" s="314"/>
    </row>
    <row r="3729" spans="2:20" ht="18.75" customHeight="1" x14ac:dyDescent="0.2">
      <c r="B3729" s="318"/>
      <c r="C3729" s="322" t="s">
        <v>149</v>
      </c>
      <c r="D3729" s="337">
        <f t="shared" ref="D3729:O3729" si="298">SUBTOTAL(9,D3727:D3728)</f>
        <v>0</v>
      </c>
      <c r="E3729" s="337">
        <f t="shared" si="298"/>
        <v>0</v>
      </c>
      <c r="F3729" s="337">
        <f t="shared" si="298"/>
        <v>0</v>
      </c>
      <c r="G3729" s="337">
        <f t="shared" si="298"/>
        <v>0</v>
      </c>
      <c r="H3729" s="337">
        <f t="shared" si="298"/>
        <v>0</v>
      </c>
      <c r="I3729" s="337">
        <f t="shared" si="298"/>
        <v>0</v>
      </c>
      <c r="J3729" s="337">
        <f t="shared" si="298"/>
        <v>0</v>
      </c>
      <c r="K3729" s="337">
        <f t="shared" si="298"/>
        <v>0</v>
      </c>
      <c r="L3729" s="337">
        <f t="shared" si="298"/>
        <v>0</v>
      </c>
      <c r="M3729" s="337">
        <f t="shared" si="298"/>
        <v>0</v>
      </c>
      <c r="N3729" s="337">
        <f t="shared" si="298"/>
        <v>0</v>
      </c>
      <c r="O3729" s="338">
        <f t="shared" si="298"/>
        <v>0</v>
      </c>
      <c r="P3729" s="336">
        <f>SUM(D3729:O3729)</f>
        <v>0</v>
      </c>
      <c r="Q3729" s="317"/>
      <c r="R3729" s="388"/>
      <c r="S3729" s="389"/>
      <c r="T3729" s="314"/>
    </row>
    <row r="3730" spans="2:20" ht="18.75" customHeight="1" x14ac:dyDescent="0.2">
      <c r="B3730" s="318"/>
      <c r="C3730" s="339" t="s">
        <v>150</v>
      </c>
      <c r="D3730" s="66"/>
      <c r="E3730" s="66"/>
      <c r="F3730" s="66"/>
      <c r="G3730" s="66"/>
      <c r="H3730" s="66"/>
      <c r="I3730" s="66"/>
      <c r="J3730" s="66"/>
      <c r="K3730" s="66"/>
      <c r="L3730" s="66"/>
      <c r="M3730" s="66"/>
      <c r="N3730" s="66"/>
      <c r="O3730" s="72"/>
      <c r="P3730" s="336">
        <f>SUM(D3730:O3730)</f>
        <v>0</v>
      </c>
      <c r="Q3730" s="317"/>
      <c r="R3730" s="388"/>
      <c r="S3730" s="389"/>
      <c r="T3730" s="314"/>
    </row>
    <row r="3731" spans="2:20" ht="18.75" customHeight="1" x14ac:dyDescent="0.2">
      <c r="B3731" s="318"/>
      <c r="C3731" s="339" t="s">
        <v>151</v>
      </c>
      <c r="D3731" s="66"/>
      <c r="E3731" s="66"/>
      <c r="F3731" s="66"/>
      <c r="G3731" s="66"/>
      <c r="H3731" s="66"/>
      <c r="I3731" s="66"/>
      <c r="J3731" s="66"/>
      <c r="K3731" s="66"/>
      <c r="L3731" s="66"/>
      <c r="M3731" s="66"/>
      <c r="N3731" s="66"/>
      <c r="O3731" s="72"/>
      <c r="P3731" s="336">
        <f>SUM(D3731:O3731)</f>
        <v>0</v>
      </c>
      <c r="Q3731" s="317"/>
      <c r="R3731" s="388"/>
      <c r="S3731" s="389"/>
      <c r="T3731" s="314"/>
    </row>
    <row r="3732" spans="2:20" ht="18.75" customHeight="1" x14ac:dyDescent="0.2">
      <c r="B3732" s="318"/>
      <c r="C3732" s="339" t="s">
        <v>152</v>
      </c>
      <c r="D3732" s="66"/>
      <c r="E3732" s="66"/>
      <c r="F3732" s="66"/>
      <c r="G3732" s="66"/>
      <c r="H3732" s="66"/>
      <c r="I3732" s="66"/>
      <c r="J3732" s="66"/>
      <c r="K3732" s="66"/>
      <c r="L3732" s="66"/>
      <c r="M3732" s="66"/>
      <c r="N3732" s="66"/>
      <c r="O3732" s="72"/>
      <c r="P3732" s="336">
        <f>SUM(D3732:O3732)</f>
        <v>0</v>
      </c>
      <c r="Q3732" s="317"/>
      <c r="R3732" s="388"/>
      <c r="S3732" s="389"/>
      <c r="T3732" s="314"/>
    </row>
    <row r="3733" spans="2:20" ht="18.75" customHeight="1" x14ac:dyDescent="0.2">
      <c r="B3733" s="318"/>
      <c r="C3733" s="339" t="s">
        <v>153</v>
      </c>
      <c r="D3733" s="66"/>
      <c r="E3733" s="66"/>
      <c r="F3733" s="66"/>
      <c r="G3733" s="66"/>
      <c r="H3733" s="66"/>
      <c r="I3733" s="66"/>
      <c r="J3733" s="66"/>
      <c r="K3733" s="66"/>
      <c r="L3733" s="66"/>
      <c r="M3733" s="66"/>
      <c r="N3733" s="66"/>
      <c r="O3733" s="72"/>
      <c r="P3733" s="336">
        <f>SUM(D3733:O3733)</f>
        <v>0</v>
      </c>
      <c r="Q3733" s="317"/>
      <c r="R3733" s="388"/>
      <c r="S3733" s="389"/>
      <c r="T3733" s="314"/>
    </row>
    <row r="3734" spans="2:20" ht="18.75" customHeight="1" x14ac:dyDescent="0.2">
      <c r="B3734" s="318"/>
      <c r="C3734" s="335" t="s">
        <v>154</v>
      </c>
      <c r="D3734" s="65"/>
      <c r="E3734" s="65"/>
      <c r="F3734" s="65"/>
      <c r="G3734" s="65"/>
      <c r="H3734" s="65"/>
      <c r="I3734" s="65"/>
      <c r="J3734" s="65"/>
      <c r="K3734" s="65"/>
      <c r="L3734" s="65"/>
      <c r="M3734" s="65"/>
      <c r="N3734" s="65"/>
      <c r="O3734" s="71"/>
      <c r="P3734" s="336">
        <f>SUM(D3734:O3734)</f>
        <v>0</v>
      </c>
      <c r="Q3734" s="317"/>
      <c r="R3734" s="388"/>
      <c r="S3734" s="389"/>
      <c r="T3734" s="314"/>
    </row>
    <row r="3735" spans="2:20" ht="18.75" customHeight="1" x14ac:dyDescent="0.2">
      <c r="B3735" s="318"/>
      <c r="C3735" s="97" t="s">
        <v>155</v>
      </c>
      <c r="D3735" s="65"/>
      <c r="E3735" s="65"/>
      <c r="F3735" s="65"/>
      <c r="G3735" s="65"/>
      <c r="H3735" s="65"/>
      <c r="I3735" s="65"/>
      <c r="J3735" s="65"/>
      <c r="K3735" s="65"/>
      <c r="L3735" s="65"/>
      <c r="M3735" s="65"/>
      <c r="N3735" s="65"/>
      <c r="O3735" s="71"/>
      <c r="P3735" s="336">
        <f>SUM(D3735:O3735)</f>
        <v>0</v>
      </c>
      <c r="Q3735" s="317"/>
      <c r="R3735" s="388"/>
      <c r="S3735" s="389"/>
      <c r="T3735" s="314"/>
    </row>
    <row r="3736" spans="2:20" ht="18.75" customHeight="1" x14ac:dyDescent="0.2">
      <c r="B3736" s="318"/>
      <c r="C3736" s="98" t="s">
        <v>156</v>
      </c>
      <c r="D3736" s="68"/>
      <c r="E3736" s="68"/>
      <c r="F3736" s="68"/>
      <c r="G3736" s="68"/>
      <c r="H3736" s="68"/>
      <c r="I3736" s="68"/>
      <c r="J3736" s="68"/>
      <c r="K3736" s="68"/>
      <c r="L3736" s="68"/>
      <c r="M3736" s="68"/>
      <c r="N3736" s="68"/>
      <c r="O3736" s="73"/>
      <c r="P3736" s="340">
        <f>SUM(D3736:O3736)</f>
        <v>0</v>
      </c>
      <c r="Q3736" s="317"/>
      <c r="R3736" s="388"/>
      <c r="S3736" s="389"/>
      <c r="T3736" s="314"/>
    </row>
    <row r="3737" spans="2:20" ht="18.75" customHeight="1" x14ac:dyDescent="0.2">
      <c r="B3737" s="318"/>
      <c r="C3737" s="341" t="s">
        <v>157</v>
      </c>
      <c r="D3737" s="342">
        <f t="shared" ref="D3737:O3737" si="299">SUBTOTAL(9,D3716:D3736)</f>
        <v>0</v>
      </c>
      <c r="E3737" s="342">
        <f t="shared" si="299"/>
        <v>0</v>
      </c>
      <c r="F3737" s="342">
        <f t="shared" si="299"/>
        <v>0</v>
      </c>
      <c r="G3737" s="342">
        <f t="shared" si="299"/>
        <v>0</v>
      </c>
      <c r="H3737" s="342">
        <f t="shared" si="299"/>
        <v>0</v>
      </c>
      <c r="I3737" s="342">
        <f t="shared" si="299"/>
        <v>0</v>
      </c>
      <c r="J3737" s="342">
        <f t="shared" si="299"/>
        <v>0</v>
      </c>
      <c r="K3737" s="342">
        <f t="shared" si="299"/>
        <v>0</v>
      </c>
      <c r="L3737" s="342">
        <f t="shared" si="299"/>
        <v>0</v>
      </c>
      <c r="M3737" s="342">
        <f t="shared" si="299"/>
        <v>0</v>
      </c>
      <c r="N3737" s="342">
        <f t="shared" si="299"/>
        <v>0</v>
      </c>
      <c r="O3737" s="343">
        <f t="shared" si="299"/>
        <v>0</v>
      </c>
      <c r="P3737" s="344">
        <f>SUM(D3737:O3737)</f>
        <v>0</v>
      </c>
      <c r="Q3737" s="317"/>
      <c r="R3737" s="150"/>
      <c r="S3737" s="151"/>
      <c r="T3737" s="314"/>
    </row>
    <row r="3738" spans="2:20" ht="6" customHeight="1" x14ac:dyDescent="0.2">
      <c r="B3738" s="318"/>
      <c r="C3738" s="317"/>
      <c r="D3738" s="317"/>
      <c r="E3738" s="317"/>
      <c r="F3738" s="317"/>
      <c r="G3738" s="317"/>
      <c r="H3738" s="317"/>
      <c r="I3738" s="317"/>
      <c r="J3738" s="317"/>
      <c r="K3738" s="317"/>
      <c r="L3738" s="317"/>
      <c r="M3738" s="317"/>
      <c r="N3738" s="317"/>
      <c r="O3738" s="317"/>
      <c r="P3738" s="317"/>
      <c r="Q3738" s="317"/>
      <c r="R3738" s="345"/>
      <c r="S3738" s="345"/>
      <c r="T3738" s="314"/>
    </row>
    <row r="3739" spans="2:20" ht="18.75" customHeight="1" x14ac:dyDescent="0.2">
      <c r="B3739" s="346"/>
      <c r="C3739" s="335" t="s">
        <v>158</v>
      </c>
      <c r="D3739" s="67"/>
      <c r="E3739" s="67"/>
      <c r="F3739" s="67"/>
      <c r="G3739" s="67"/>
      <c r="H3739" s="67"/>
      <c r="I3739" s="67"/>
      <c r="J3739" s="67"/>
      <c r="K3739" s="67"/>
      <c r="L3739" s="67"/>
      <c r="M3739" s="67"/>
      <c r="N3739" s="67"/>
      <c r="O3739" s="74"/>
      <c r="P3739" s="347">
        <f>SUM(D3739:O3739)</f>
        <v>0</v>
      </c>
      <c r="Q3739" s="317"/>
      <c r="R3739" s="388"/>
      <c r="S3739" s="389"/>
      <c r="T3739" s="314"/>
    </row>
    <row r="3740" spans="2:20" ht="18.75" customHeight="1" x14ac:dyDescent="0.2">
      <c r="B3740" s="346"/>
      <c r="C3740" s="335" t="s">
        <v>159</v>
      </c>
      <c r="D3740" s="67"/>
      <c r="E3740" s="67"/>
      <c r="F3740" s="67"/>
      <c r="G3740" s="67"/>
      <c r="H3740" s="67"/>
      <c r="I3740" s="67"/>
      <c r="J3740" s="67"/>
      <c r="K3740" s="67"/>
      <c r="L3740" s="67"/>
      <c r="M3740" s="67"/>
      <c r="N3740" s="69"/>
      <c r="O3740" s="75"/>
      <c r="P3740" s="348">
        <f>SUM(D3740:O3740)</f>
        <v>0</v>
      </c>
      <c r="Q3740" s="317"/>
      <c r="R3740" s="388"/>
      <c r="S3740" s="389"/>
      <c r="T3740" s="314"/>
    </row>
    <row r="3741" spans="2:20" s="334" customFormat="1" ht="18.75" customHeight="1" x14ac:dyDescent="0.2">
      <c r="B3741" s="328"/>
      <c r="C3741" s="317"/>
      <c r="D3741" s="317"/>
      <c r="E3741" s="317"/>
      <c r="F3741" s="317"/>
      <c r="G3741" s="317"/>
      <c r="H3741" s="317"/>
      <c r="I3741" s="317"/>
      <c r="J3741" s="317"/>
      <c r="K3741" s="317"/>
      <c r="L3741" s="317"/>
      <c r="M3741" s="317"/>
      <c r="N3741" s="349" t="s">
        <v>160</v>
      </c>
      <c r="O3741" s="349"/>
      <c r="P3741" s="350">
        <f>ROUND(IF(P3739*P3740=0,0,P3737/P3739*P3740),2)</f>
        <v>0</v>
      </c>
      <c r="Q3741" s="330"/>
      <c r="R3741" s="388"/>
      <c r="S3741" s="389"/>
      <c r="T3741" s="333"/>
    </row>
    <row r="3742" spans="2:20" ht="30" customHeight="1" x14ac:dyDescent="0.2">
      <c r="B3742" s="314"/>
      <c r="C3742" s="317"/>
      <c r="D3742" s="317"/>
      <c r="E3742" s="317"/>
      <c r="F3742" s="317"/>
      <c r="G3742" s="317"/>
      <c r="H3742" s="317"/>
      <c r="I3742" s="317"/>
      <c r="J3742" s="317"/>
      <c r="K3742" s="317"/>
      <c r="L3742" s="317"/>
      <c r="M3742" s="317"/>
      <c r="N3742" s="317"/>
      <c r="O3742" s="317"/>
      <c r="P3742" s="317"/>
      <c r="Q3742" s="317"/>
      <c r="R3742" s="317"/>
      <c r="S3742" s="317"/>
      <c r="T3742" s="314"/>
    </row>
    <row r="3743" spans="2:20" ht="18.75" customHeight="1" x14ac:dyDescent="0.2">
      <c r="B3743" s="318"/>
      <c r="C3743" s="319" t="s">
        <v>124</v>
      </c>
      <c r="D3743" s="382"/>
      <c r="E3743" s="383"/>
      <c r="F3743" s="383"/>
      <c r="G3743" s="383"/>
      <c r="H3743" s="383"/>
      <c r="I3743" s="384"/>
      <c r="J3743" s="317"/>
      <c r="K3743" s="317"/>
      <c r="L3743" s="320"/>
      <c r="M3743" s="317"/>
      <c r="N3743" s="317"/>
      <c r="O3743" s="317"/>
      <c r="P3743" s="321"/>
      <c r="Q3743" s="317"/>
      <c r="R3743" s="321"/>
      <c r="S3743" s="321"/>
      <c r="T3743" s="314"/>
    </row>
    <row r="3744" spans="2:20" ht="18.75" customHeight="1" x14ac:dyDescent="0.2">
      <c r="B3744" s="318"/>
      <c r="C3744" s="322" t="s">
        <v>125</v>
      </c>
      <c r="D3744" s="382"/>
      <c r="E3744" s="383"/>
      <c r="F3744" s="383"/>
      <c r="G3744" s="383"/>
      <c r="H3744" s="383"/>
      <c r="I3744" s="384"/>
      <c r="J3744" s="317"/>
      <c r="K3744" s="320"/>
      <c r="L3744" s="317"/>
      <c r="M3744" s="317"/>
      <c r="N3744" s="317"/>
      <c r="O3744" s="317"/>
      <c r="P3744" s="321"/>
      <c r="Q3744" s="317"/>
      <c r="R3744" s="321"/>
      <c r="S3744" s="321"/>
      <c r="T3744" s="314"/>
    </row>
    <row r="3745" spans="2:24" ht="18.75" customHeight="1" x14ac:dyDescent="0.2">
      <c r="B3745" s="318"/>
      <c r="C3745" s="322" t="s">
        <v>7</v>
      </c>
      <c r="D3745" s="382"/>
      <c r="E3745" s="383"/>
      <c r="F3745" s="383"/>
      <c r="G3745" s="383"/>
      <c r="H3745" s="383"/>
      <c r="I3745" s="384"/>
      <c r="J3745" s="317"/>
      <c r="K3745" s="317"/>
      <c r="L3745" s="320"/>
      <c r="M3745" s="317"/>
      <c r="N3745" s="317"/>
      <c r="O3745" s="317"/>
      <c r="P3745" s="321"/>
      <c r="Q3745" s="317"/>
      <c r="R3745" s="323" t="s">
        <v>126</v>
      </c>
      <c r="S3745" s="324"/>
      <c r="T3745" s="314"/>
    </row>
    <row r="3746" spans="2:24" ht="18.75" customHeight="1" x14ac:dyDescent="0.2">
      <c r="B3746" s="318"/>
      <c r="C3746" s="322" t="s">
        <v>127</v>
      </c>
      <c r="D3746" s="382"/>
      <c r="E3746" s="383"/>
      <c r="F3746" s="383"/>
      <c r="G3746" s="383"/>
      <c r="H3746" s="383"/>
      <c r="I3746" s="384"/>
      <c r="J3746" s="317"/>
      <c r="K3746" s="317"/>
      <c r="L3746" s="320"/>
      <c r="M3746" s="317"/>
      <c r="N3746" s="317"/>
      <c r="O3746" s="317"/>
      <c r="P3746" s="321"/>
      <c r="Q3746" s="317"/>
      <c r="R3746" s="325" t="s">
        <v>130</v>
      </c>
      <c r="S3746" s="63"/>
      <c r="T3746" s="314"/>
    </row>
    <row r="3747" spans="2:24" ht="18.75" customHeight="1" x14ac:dyDescent="0.2">
      <c r="B3747" s="318"/>
      <c r="C3747" s="322" t="s">
        <v>131</v>
      </c>
      <c r="D3747" s="382"/>
      <c r="E3747" s="383"/>
      <c r="F3747" s="383"/>
      <c r="G3747" s="383"/>
      <c r="H3747" s="383"/>
      <c r="I3747" s="384"/>
      <c r="J3747" s="317"/>
      <c r="K3747" s="317"/>
      <c r="L3747" s="320"/>
      <c r="M3747" s="317"/>
      <c r="N3747" s="317"/>
      <c r="O3747" s="317"/>
      <c r="P3747" s="321"/>
      <c r="Q3747" s="317"/>
      <c r="R3747" s="325" t="s">
        <v>132</v>
      </c>
      <c r="S3747" s="63"/>
      <c r="T3747" s="314"/>
    </row>
    <row r="3748" spans="2:24" ht="18.75" customHeight="1" x14ac:dyDescent="0.2">
      <c r="B3748" s="318"/>
      <c r="C3748" s="322" t="s">
        <v>122</v>
      </c>
      <c r="D3748" s="385"/>
      <c r="E3748" s="386"/>
      <c r="F3748" s="386"/>
      <c r="G3748" s="386"/>
      <c r="H3748" s="386"/>
      <c r="I3748" s="387"/>
      <c r="J3748" s="317"/>
      <c r="K3748" s="320"/>
      <c r="L3748" s="317"/>
      <c r="M3748" s="317"/>
      <c r="N3748" s="317"/>
      <c r="O3748" s="317"/>
      <c r="P3748" s="321"/>
      <c r="Q3748" s="317"/>
      <c r="R3748" s="326" t="s">
        <v>133</v>
      </c>
      <c r="S3748" s="63"/>
      <c r="T3748" s="314"/>
    </row>
    <row r="3749" spans="2:24" ht="18.75" customHeight="1" x14ac:dyDescent="0.2">
      <c r="B3749" s="327"/>
      <c r="C3749" s="322" t="s">
        <v>134</v>
      </c>
      <c r="D3749" s="379"/>
      <c r="E3749" s="380"/>
      <c r="F3749" s="380"/>
      <c r="G3749" s="380"/>
      <c r="H3749" s="380"/>
      <c r="I3749" s="381"/>
      <c r="J3749" s="317"/>
      <c r="K3749" s="320"/>
      <c r="L3749" s="317"/>
      <c r="M3749" s="317"/>
      <c r="N3749" s="317"/>
      <c r="O3749" s="317"/>
      <c r="P3749" s="321"/>
      <c r="Q3749" s="317"/>
      <c r="R3749" s="321"/>
      <c r="S3749" s="321"/>
      <c r="T3749" s="314"/>
    </row>
    <row r="3750" spans="2:24" ht="12" customHeight="1" x14ac:dyDescent="0.2">
      <c r="B3750" s="318"/>
      <c r="C3750" s="317"/>
      <c r="D3750" s="317"/>
      <c r="E3750" s="317"/>
      <c r="F3750" s="317"/>
      <c r="G3750" s="317"/>
      <c r="H3750" s="317"/>
      <c r="I3750" s="317"/>
      <c r="J3750" s="317"/>
      <c r="K3750" s="317"/>
      <c r="L3750" s="317"/>
      <c r="M3750" s="317"/>
      <c r="N3750" s="317"/>
      <c r="O3750" s="317"/>
      <c r="P3750" s="317"/>
      <c r="Q3750" s="317"/>
      <c r="R3750" s="317"/>
      <c r="S3750" s="317"/>
      <c r="T3750" s="314"/>
    </row>
    <row r="3751" spans="2:24" s="334" customFormat="1" ht="18.75" customHeight="1" x14ac:dyDescent="0.2">
      <c r="B3751" s="328"/>
      <c r="C3751" s="322" t="s">
        <v>128</v>
      </c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70"/>
      <c r="P3751" s="329" t="s">
        <v>129</v>
      </c>
      <c r="Q3751" s="330"/>
      <c r="R3751" s="331" t="s">
        <v>135</v>
      </c>
      <c r="S3751" s="332"/>
      <c r="T3751" s="333"/>
      <c r="V3751" s="315"/>
      <c r="W3751" s="315"/>
      <c r="X3751" s="315"/>
    </row>
    <row r="3752" spans="2:24" ht="6" customHeight="1" x14ac:dyDescent="0.2">
      <c r="B3752" s="318"/>
      <c r="C3752" s="317"/>
      <c r="D3752" s="317"/>
      <c r="E3752" s="317"/>
      <c r="F3752" s="317"/>
      <c r="G3752" s="317"/>
      <c r="H3752" s="317"/>
      <c r="I3752" s="317"/>
      <c r="J3752" s="317"/>
      <c r="K3752" s="317"/>
      <c r="L3752" s="317"/>
      <c r="M3752" s="317"/>
      <c r="N3752" s="317"/>
      <c r="O3752" s="317"/>
      <c r="P3752" s="317"/>
      <c r="Q3752" s="317"/>
      <c r="R3752" s="317"/>
      <c r="S3752" s="317"/>
      <c r="T3752" s="314"/>
    </row>
    <row r="3753" spans="2:24" ht="18.75" customHeight="1" x14ac:dyDescent="0.2">
      <c r="B3753" s="318"/>
      <c r="C3753" s="335" t="s">
        <v>136</v>
      </c>
      <c r="D3753" s="65"/>
      <c r="E3753" s="65"/>
      <c r="F3753" s="65"/>
      <c r="G3753" s="65"/>
      <c r="H3753" s="65"/>
      <c r="I3753" s="65"/>
      <c r="J3753" s="65"/>
      <c r="K3753" s="65"/>
      <c r="L3753" s="65"/>
      <c r="M3753" s="65"/>
      <c r="N3753" s="65"/>
      <c r="O3753" s="71"/>
      <c r="P3753" s="336">
        <f>SUM(D3753:O3753)</f>
        <v>0</v>
      </c>
      <c r="Q3753" s="317"/>
      <c r="R3753" s="388"/>
      <c r="S3753" s="389"/>
      <c r="T3753" s="314"/>
    </row>
    <row r="3754" spans="2:24" ht="18.75" customHeight="1" x14ac:dyDescent="0.2">
      <c r="B3754" s="318"/>
      <c r="C3754" s="335" t="s">
        <v>137</v>
      </c>
      <c r="D3754" s="110"/>
      <c r="E3754" s="110"/>
      <c r="F3754" s="110"/>
      <c r="G3754" s="110"/>
      <c r="H3754" s="110"/>
      <c r="I3754" s="110"/>
      <c r="J3754" s="110"/>
      <c r="K3754" s="110"/>
      <c r="L3754" s="110"/>
      <c r="M3754" s="110"/>
      <c r="N3754" s="110"/>
      <c r="O3754" s="111"/>
      <c r="P3754" s="336">
        <f>SUM(D3754:O3754)</f>
        <v>0</v>
      </c>
      <c r="Q3754" s="317"/>
      <c r="R3754" s="388"/>
      <c r="S3754" s="389"/>
      <c r="T3754" s="314"/>
    </row>
    <row r="3755" spans="2:24" ht="18.75" customHeight="1" x14ac:dyDescent="0.2">
      <c r="B3755" s="318"/>
      <c r="C3755" s="131" t="s">
        <v>138</v>
      </c>
      <c r="D3755" s="65"/>
      <c r="E3755" s="65"/>
      <c r="F3755" s="65"/>
      <c r="G3755" s="65"/>
      <c r="H3755" s="65"/>
      <c r="I3755" s="65"/>
      <c r="J3755" s="65"/>
      <c r="K3755" s="65"/>
      <c r="L3755" s="65"/>
      <c r="M3755" s="65"/>
      <c r="N3755" s="65"/>
      <c r="O3755" s="71"/>
      <c r="P3755" s="336">
        <f>SUM(D3755:O3755)</f>
        <v>0</v>
      </c>
      <c r="Q3755" s="317"/>
      <c r="R3755" s="388"/>
      <c r="S3755" s="389"/>
      <c r="T3755" s="314"/>
    </row>
    <row r="3756" spans="2:24" ht="18.75" customHeight="1" x14ac:dyDescent="0.2">
      <c r="B3756" s="318"/>
      <c r="C3756" s="92" t="s">
        <v>139</v>
      </c>
      <c r="D3756" s="65"/>
      <c r="E3756" s="65"/>
      <c r="F3756" s="65"/>
      <c r="G3756" s="65"/>
      <c r="H3756" s="65"/>
      <c r="I3756" s="65"/>
      <c r="J3756" s="65"/>
      <c r="K3756" s="65"/>
      <c r="L3756" s="65"/>
      <c r="M3756" s="65"/>
      <c r="N3756" s="65"/>
      <c r="O3756" s="71"/>
      <c r="P3756" s="336">
        <f>SUM(D3756:O3756)</f>
        <v>0</v>
      </c>
      <c r="Q3756" s="317"/>
      <c r="R3756" s="388"/>
      <c r="S3756" s="389"/>
      <c r="T3756" s="314"/>
    </row>
    <row r="3757" spans="2:24" ht="18.75" customHeight="1" x14ac:dyDescent="0.2">
      <c r="B3757" s="318"/>
      <c r="C3757" s="92" t="s">
        <v>140</v>
      </c>
      <c r="D3757" s="65"/>
      <c r="E3757" s="65"/>
      <c r="F3757" s="65"/>
      <c r="G3757" s="65"/>
      <c r="H3757" s="65"/>
      <c r="I3757" s="65"/>
      <c r="J3757" s="65"/>
      <c r="K3757" s="65"/>
      <c r="L3757" s="65"/>
      <c r="M3757" s="65"/>
      <c r="N3757" s="65"/>
      <c r="O3757" s="71"/>
      <c r="P3757" s="336">
        <f>SUM(D3757:O3757)</f>
        <v>0</v>
      </c>
      <c r="Q3757" s="317"/>
      <c r="R3757" s="388"/>
      <c r="S3757" s="389"/>
      <c r="T3757" s="314"/>
    </row>
    <row r="3758" spans="2:24" ht="18.75" customHeight="1" x14ac:dyDescent="0.2">
      <c r="B3758" s="318"/>
      <c r="C3758" s="92" t="s">
        <v>141</v>
      </c>
      <c r="D3758" s="65"/>
      <c r="E3758" s="65"/>
      <c r="F3758" s="65"/>
      <c r="G3758" s="65"/>
      <c r="H3758" s="65"/>
      <c r="I3758" s="65"/>
      <c r="J3758" s="65"/>
      <c r="K3758" s="65"/>
      <c r="L3758" s="65"/>
      <c r="M3758" s="65"/>
      <c r="N3758" s="65"/>
      <c r="O3758" s="71"/>
      <c r="P3758" s="336">
        <f>SUM(D3758:O3758)</f>
        <v>0</v>
      </c>
      <c r="Q3758" s="317"/>
      <c r="R3758" s="388"/>
      <c r="S3758" s="389"/>
      <c r="T3758" s="314"/>
    </row>
    <row r="3759" spans="2:24" ht="18.75" customHeight="1" x14ac:dyDescent="0.2">
      <c r="B3759" s="318"/>
      <c r="C3759" s="92" t="s">
        <v>142</v>
      </c>
      <c r="D3759" s="65"/>
      <c r="E3759" s="65"/>
      <c r="F3759" s="65"/>
      <c r="G3759" s="65"/>
      <c r="H3759" s="65"/>
      <c r="I3759" s="65"/>
      <c r="J3759" s="65"/>
      <c r="K3759" s="65"/>
      <c r="L3759" s="65"/>
      <c r="M3759" s="65"/>
      <c r="N3759" s="65"/>
      <c r="O3759" s="71"/>
      <c r="P3759" s="336">
        <f>SUM(D3759:O3759)</f>
        <v>0</v>
      </c>
      <c r="Q3759" s="317"/>
      <c r="R3759" s="388"/>
      <c r="S3759" s="389"/>
      <c r="T3759" s="314"/>
    </row>
    <row r="3760" spans="2:24" ht="18.75" customHeight="1" x14ac:dyDescent="0.2">
      <c r="B3760" s="318"/>
      <c r="C3760" s="92" t="s">
        <v>143</v>
      </c>
      <c r="D3760" s="65"/>
      <c r="E3760" s="65"/>
      <c r="F3760" s="65"/>
      <c r="G3760" s="65"/>
      <c r="H3760" s="65"/>
      <c r="I3760" s="65"/>
      <c r="J3760" s="65"/>
      <c r="K3760" s="65"/>
      <c r="L3760" s="65"/>
      <c r="M3760" s="65"/>
      <c r="N3760" s="65"/>
      <c r="O3760" s="71"/>
      <c r="P3760" s="336">
        <f>SUM(D3760:O3760)</f>
        <v>0</v>
      </c>
      <c r="Q3760" s="317"/>
      <c r="R3760" s="388"/>
      <c r="S3760" s="389"/>
      <c r="T3760" s="314"/>
    </row>
    <row r="3761" spans="2:20" ht="18.75" customHeight="1" x14ac:dyDescent="0.2">
      <c r="B3761" s="318"/>
      <c r="C3761" s="92" t="s">
        <v>144</v>
      </c>
      <c r="D3761" s="65"/>
      <c r="E3761" s="65"/>
      <c r="F3761" s="65"/>
      <c r="G3761" s="65"/>
      <c r="H3761" s="65"/>
      <c r="I3761" s="65"/>
      <c r="J3761" s="65"/>
      <c r="K3761" s="65"/>
      <c r="L3761" s="65"/>
      <c r="M3761" s="65"/>
      <c r="N3761" s="65"/>
      <c r="O3761" s="71"/>
      <c r="P3761" s="336">
        <f>SUM(D3761:O3761)</f>
        <v>0</v>
      </c>
      <c r="Q3761" s="317"/>
      <c r="R3761" s="388"/>
      <c r="S3761" s="389"/>
      <c r="T3761" s="314"/>
    </row>
    <row r="3762" spans="2:20" ht="18.75" customHeight="1" x14ac:dyDescent="0.2">
      <c r="B3762" s="318"/>
      <c r="C3762" s="92" t="s">
        <v>145</v>
      </c>
      <c r="D3762" s="65"/>
      <c r="E3762" s="65"/>
      <c r="F3762" s="65"/>
      <c r="G3762" s="65"/>
      <c r="H3762" s="65"/>
      <c r="I3762" s="65"/>
      <c r="J3762" s="65"/>
      <c r="K3762" s="65"/>
      <c r="L3762" s="65"/>
      <c r="M3762" s="65"/>
      <c r="N3762" s="65"/>
      <c r="O3762" s="71"/>
      <c r="P3762" s="336">
        <f>SUM(D3762:O3762)</f>
        <v>0</v>
      </c>
      <c r="Q3762" s="317"/>
      <c r="R3762" s="388"/>
      <c r="S3762" s="389"/>
      <c r="T3762" s="314"/>
    </row>
    <row r="3763" spans="2:20" ht="18.75" customHeight="1" x14ac:dyDescent="0.2">
      <c r="B3763" s="318"/>
      <c r="C3763" s="322" t="s">
        <v>146</v>
      </c>
      <c r="D3763" s="337">
        <f t="shared" ref="D3763:O3763" si="300">SUBTOTAL(9,D3753:D3762)</f>
        <v>0</v>
      </c>
      <c r="E3763" s="337">
        <f t="shared" si="300"/>
        <v>0</v>
      </c>
      <c r="F3763" s="337">
        <f t="shared" si="300"/>
        <v>0</v>
      </c>
      <c r="G3763" s="337">
        <f t="shared" si="300"/>
        <v>0</v>
      </c>
      <c r="H3763" s="337">
        <f t="shared" si="300"/>
        <v>0</v>
      </c>
      <c r="I3763" s="337">
        <f t="shared" si="300"/>
        <v>0</v>
      </c>
      <c r="J3763" s="337">
        <f t="shared" si="300"/>
        <v>0</v>
      </c>
      <c r="K3763" s="337">
        <f t="shared" si="300"/>
        <v>0</v>
      </c>
      <c r="L3763" s="337">
        <f t="shared" si="300"/>
        <v>0</v>
      </c>
      <c r="M3763" s="337">
        <f t="shared" si="300"/>
        <v>0</v>
      </c>
      <c r="N3763" s="337">
        <f t="shared" si="300"/>
        <v>0</v>
      </c>
      <c r="O3763" s="338">
        <f t="shared" si="300"/>
        <v>0</v>
      </c>
      <c r="P3763" s="336">
        <f>SUM(D3763:O3763)</f>
        <v>0</v>
      </c>
      <c r="Q3763" s="317"/>
      <c r="R3763" s="388"/>
      <c r="S3763" s="389"/>
      <c r="T3763" s="314"/>
    </row>
    <row r="3764" spans="2:20" ht="18.75" customHeight="1" x14ac:dyDescent="0.2">
      <c r="B3764" s="318"/>
      <c r="C3764" s="339" t="s">
        <v>147</v>
      </c>
      <c r="D3764" s="66"/>
      <c r="E3764" s="66"/>
      <c r="F3764" s="66"/>
      <c r="G3764" s="66"/>
      <c r="H3764" s="66"/>
      <c r="I3764" s="66"/>
      <c r="J3764" s="66"/>
      <c r="K3764" s="66"/>
      <c r="L3764" s="66"/>
      <c r="M3764" s="66"/>
      <c r="N3764" s="66"/>
      <c r="O3764" s="72"/>
      <c r="P3764" s="336">
        <f>SUM(D3764:O3764)</f>
        <v>0</v>
      </c>
      <c r="Q3764" s="317"/>
      <c r="R3764" s="388"/>
      <c r="S3764" s="389"/>
      <c r="T3764" s="314"/>
    </row>
    <row r="3765" spans="2:20" ht="18.75" customHeight="1" x14ac:dyDescent="0.2">
      <c r="B3765" s="318"/>
      <c r="C3765" s="339" t="s">
        <v>148</v>
      </c>
      <c r="D3765" s="66"/>
      <c r="E3765" s="66"/>
      <c r="F3765" s="66"/>
      <c r="G3765" s="66"/>
      <c r="H3765" s="66"/>
      <c r="I3765" s="66"/>
      <c r="J3765" s="66"/>
      <c r="K3765" s="66"/>
      <c r="L3765" s="66"/>
      <c r="M3765" s="66"/>
      <c r="N3765" s="66"/>
      <c r="O3765" s="72"/>
      <c r="P3765" s="336">
        <f>SUM(D3765:O3765)</f>
        <v>0</v>
      </c>
      <c r="Q3765" s="317"/>
      <c r="R3765" s="388"/>
      <c r="S3765" s="389"/>
      <c r="T3765" s="314"/>
    </row>
    <row r="3766" spans="2:20" ht="18.75" customHeight="1" x14ac:dyDescent="0.2">
      <c r="B3766" s="318"/>
      <c r="C3766" s="322" t="s">
        <v>149</v>
      </c>
      <c r="D3766" s="337">
        <f t="shared" ref="D3766:O3766" si="301">SUBTOTAL(9,D3764:D3765)</f>
        <v>0</v>
      </c>
      <c r="E3766" s="337">
        <f t="shared" si="301"/>
        <v>0</v>
      </c>
      <c r="F3766" s="337">
        <f t="shared" si="301"/>
        <v>0</v>
      </c>
      <c r="G3766" s="337">
        <f t="shared" si="301"/>
        <v>0</v>
      </c>
      <c r="H3766" s="337">
        <f t="shared" si="301"/>
        <v>0</v>
      </c>
      <c r="I3766" s="337">
        <f t="shared" si="301"/>
        <v>0</v>
      </c>
      <c r="J3766" s="337">
        <f t="shared" si="301"/>
        <v>0</v>
      </c>
      <c r="K3766" s="337">
        <f t="shared" si="301"/>
        <v>0</v>
      </c>
      <c r="L3766" s="337">
        <f t="shared" si="301"/>
        <v>0</v>
      </c>
      <c r="M3766" s="337">
        <f t="shared" si="301"/>
        <v>0</v>
      </c>
      <c r="N3766" s="337">
        <f t="shared" si="301"/>
        <v>0</v>
      </c>
      <c r="O3766" s="338">
        <f t="shared" si="301"/>
        <v>0</v>
      </c>
      <c r="P3766" s="336">
        <f>SUM(D3766:O3766)</f>
        <v>0</v>
      </c>
      <c r="Q3766" s="317"/>
      <c r="R3766" s="388"/>
      <c r="S3766" s="389"/>
      <c r="T3766" s="314"/>
    </row>
    <row r="3767" spans="2:20" ht="18.75" customHeight="1" x14ac:dyDescent="0.2">
      <c r="B3767" s="318"/>
      <c r="C3767" s="339" t="s">
        <v>150</v>
      </c>
      <c r="D3767" s="66"/>
      <c r="E3767" s="66"/>
      <c r="F3767" s="66"/>
      <c r="G3767" s="66"/>
      <c r="H3767" s="66"/>
      <c r="I3767" s="66"/>
      <c r="J3767" s="66"/>
      <c r="K3767" s="66"/>
      <c r="L3767" s="66"/>
      <c r="M3767" s="66"/>
      <c r="N3767" s="66"/>
      <c r="O3767" s="72"/>
      <c r="P3767" s="336">
        <f>SUM(D3767:O3767)</f>
        <v>0</v>
      </c>
      <c r="Q3767" s="317"/>
      <c r="R3767" s="388"/>
      <c r="S3767" s="389"/>
      <c r="T3767" s="314"/>
    </row>
    <row r="3768" spans="2:20" ht="18.75" customHeight="1" x14ac:dyDescent="0.2">
      <c r="B3768" s="318"/>
      <c r="C3768" s="339" t="s">
        <v>151</v>
      </c>
      <c r="D3768" s="66"/>
      <c r="E3768" s="66"/>
      <c r="F3768" s="66"/>
      <c r="G3768" s="66"/>
      <c r="H3768" s="66"/>
      <c r="I3768" s="66"/>
      <c r="J3768" s="66"/>
      <c r="K3768" s="66"/>
      <c r="L3768" s="66"/>
      <c r="M3768" s="66"/>
      <c r="N3768" s="66"/>
      <c r="O3768" s="72"/>
      <c r="P3768" s="336">
        <f>SUM(D3768:O3768)</f>
        <v>0</v>
      </c>
      <c r="Q3768" s="317"/>
      <c r="R3768" s="388"/>
      <c r="S3768" s="389"/>
      <c r="T3768" s="314"/>
    </row>
    <row r="3769" spans="2:20" ht="18.75" customHeight="1" x14ac:dyDescent="0.2">
      <c r="B3769" s="318"/>
      <c r="C3769" s="339" t="s">
        <v>152</v>
      </c>
      <c r="D3769" s="66"/>
      <c r="E3769" s="66"/>
      <c r="F3769" s="66"/>
      <c r="G3769" s="66"/>
      <c r="H3769" s="66"/>
      <c r="I3769" s="66"/>
      <c r="J3769" s="66"/>
      <c r="K3769" s="66"/>
      <c r="L3769" s="66"/>
      <c r="M3769" s="66"/>
      <c r="N3769" s="66"/>
      <c r="O3769" s="72"/>
      <c r="P3769" s="336">
        <f>SUM(D3769:O3769)</f>
        <v>0</v>
      </c>
      <c r="Q3769" s="317"/>
      <c r="R3769" s="388"/>
      <c r="S3769" s="389"/>
      <c r="T3769" s="314"/>
    </row>
    <row r="3770" spans="2:20" ht="18.75" customHeight="1" x14ac:dyDescent="0.2">
      <c r="B3770" s="318"/>
      <c r="C3770" s="339" t="s">
        <v>153</v>
      </c>
      <c r="D3770" s="66"/>
      <c r="E3770" s="66"/>
      <c r="F3770" s="66"/>
      <c r="G3770" s="66"/>
      <c r="H3770" s="66"/>
      <c r="I3770" s="66"/>
      <c r="J3770" s="66"/>
      <c r="K3770" s="66"/>
      <c r="L3770" s="66"/>
      <c r="M3770" s="66"/>
      <c r="N3770" s="66"/>
      <c r="O3770" s="72"/>
      <c r="P3770" s="336">
        <f>SUM(D3770:O3770)</f>
        <v>0</v>
      </c>
      <c r="Q3770" s="317"/>
      <c r="R3770" s="388"/>
      <c r="S3770" s="389"/>
      <c r="T3770" s="314"/>
    </row>
    <row r="3771" spans="2:20" ht="18.75" customHeight="1" x14ac:dyDescent="0.2">
      <c r="B3771" s="318"/>
      <c r="C3771" s="335" t="s">
        <v>154</v>
      </c>
      <c r="D3771" s="65"/>
      <c r="E3771" s="65"/>
      <c r="F3771" s="65"/>
      <c r="G3771" s="65"/>
      <c r="H3771" s="65"/>
      <c r="I3771" s="65"/>
      <c r="J3771" s="65"/>
      <c r="K3771" s="65"/>
      <c r="L3771" s="65"/>
      <c r="M3771" s="65"/>
      <c r="N3771" s="65"/>
      <c r="O3771" s="71"/>
      <c r="P3771" s="336">
        <f>SUM(D3771:O3771)</f>
        <v>0</v>
      </c>
      <c r="Q3771" s="317"/>
      <c r="R3771" s="388"/>
      <c r="S3771" s="389"/>
      <c r="T3771" s="314"/>
    </row>
    <row r="3772" spans="2:20" ht="18.75" customHeight="1" x14ac:dyDescent="0.2">
      <c r="B3772" s="318"/>
      <c r="C3772" s="97" t="s">
        <v>155</v>
      </c>
      <c r="D3772" s="65"/>
      <c r="E3772" s="65"/>
      <c r="F3772" s="65"/>
      <c r="G3772" s="65"/>
      <c r="H3772" s="65"/>
      <c r="I3772" s="65"/>
      <c r="J3772" s="65"/>
      <c r="K3772" s="65"/>
      <c r="L3772" s="65"/>
      <c r="M3772" s="65"/>
      <c r="N3772" s="65"/>
      <c r="O3772" s="71"/>
      <c r="P3772" s="336">
        <f>SUM(D3772:O3772)</f>
        <v>0</v>
      </c>
      <c r="Q3772" s="317"/>
      <c r="R3772" s="388"/>
      <c r="S3772" s="389"/>
      <c r="T3772" s="314"/>
    </row>
    <row r="3773" spans="2:20" ht="18.75" customHeight="1" x14ac:dyDescent="0.2">
      <c r="B3773" s="318"/>
      <c r="C3773" s="98" t="s">
        <v>156</v>
      </c>
      <c r="D3773" s="68"/>
      <c r="E3773" s="68"/>
      <c r="F3773" s="68"/>
      <c r="G3773" s="68"/>
      <c r="H3773" s="68"/>
      <c r="I3773" s="68"/>
      <c r="J3773" s="68"/>
      <c r="K3773" s="68"/>
      <c r="L3773" s="68"/>
      <c r="M3773" s="68"/>
      <c r="N3773" s="68"/>
      <c r="O3773" s="73"/>
      <c r="P3773" s="340">
        <f>SUM(D3773:O3773)</f>
        <v>0</v>
      </c>
      <c r="Q3773" s="317"/>
      <c r="R3773" s="388"/>
      <c r="S3773" s="389"/>
      <c r="T3773" s="314"/>
    </row>
    <row r="3774" spans="2:20" ht="18.75" customHeight="1" x14ac:dyDescent="0.2">
      <c r="B3774" s="318"/>
      <c r="C3774" s="341" t="s">
        <v>157</v>
      </c>
      <c r="D3774" s="342">
        <f t="shared" ref="D3774:O3774" si="302">SUBTOTAL(9,D3753:D3773)</f>
        <v>0</v>
      </c>
      <c r="E3774" s="342">
        <f t="shared" si="302"/>
        <v>0</v>
      </c>
      <c r="F3774" s="342">
        <f t="shared" si="302"/>
        <v>0</v>
      </c>
      <c r="G3774" s="342">
        <f t="shared" si="302"/>
        <v>0</v>
      </c>
      <c r="H3774" s="342">
        <f t="shared" si="302"/>
        <v>0</v>
      </c>
      <c r="I3774" s="342">
        <f t="shared" si="302"/>
        <v>0</v>
      </c>
      <c r="J3774" s="342">
        <f t="shared" si="302"/>
        <v>0</v>
      </c>
      <c r="K3774" s="342">
        <f t="shared" si="302"/>
        <v>0</v>
      </c>
      <c r="L3774" s="342">
        <f t="shared" si="302"/>
        <v>0</v>
      </c>
      <c r="M3774" s="342">
        <f t="shared" si="302"/>
        <v>0</v>
      </c>
      <c r="N3774" s="342">
        <f t="shared" si="302"/>
        <v>0</v>
      </c>
      <c r="O3774" s="343">
        <f t="shared" si="302"/>
        <v>0</v>
      </c>
      <c r="P3774" s="344">
        <f>SUM(D3774:O3774)</f>
        <v>0</v>
      </c>
      <c r="Q3774" s="317"/>
      <c r="R3774" s="150"/>
      <c r="S3774" s="151"/>
      <c r="T3774" s="314"/>
    </row>
    <row r="3775" spans="2:20" ht="6" customHeight="1" x14ac:dyDescent="0.2">
      <c r="B3775" s="318"/>
      <c r="C3775" s="317"/>
      <c r="D3775" s="317"/>
      <c r="E3775" s="317"/>
      <c r="F3775" s="317"/>
      <c r="G3775" s="317"/>
      <c r="H3775" s="317"/>
      <c r="I3775" s="317"/>
      <c r="J3775" s="317"/>
      <c r="K3775" s="317"/>
      <c r="L3775" s="317"/>
      <c r="M3775" s="317"/>
      <c r="N3775" s="317"/>
      <c r="O3775" s="317"/>
      <c r="P3775" s="317"/>
      <c r="Q3775" s="317"/>
      <c r="R3775" s="345"/>
      <c r="S3775" s="345"/>
      <c r="T3775" s="314"/>
    </row>
    <row r="3776" spans="2:20" ht="18.75" customHeight="1" x14ac:dyDescent="0.2">
      <c r="B3776" s="346"/>
      <c r="C3776" s="335" t="s">
        <v>158</v>
      </c>
      <c r="D3776" s="67"/>
      <c r="E3776" s="67"/>
      <c r="F3776" s="67"/>
      <c r="G3776" s="67"/>
      <c r="H3776" s="67"/>
      <c r="I3776" s="67"/>
      <c r="J3776" s="67"/>
      <c r="K3776" s="67"/>
      <c r="L3776" s="67"/>
      <c r="M3776" s="67"/>
      <c r="N3776" s="67"/>
      <c r="O3776" s="74"/>
      <c r="P3776" s="347">
        <f>SUM(D3776:O3776)</f>
        <v>0</v>
      </c>
      <c r="Q3776" s="317"/>
      <c r="R3776" s="388"/>
      <c r="S3776" s="389"/>
      <c r="T3776" s="314"/>
    </row>
    <row r="3777" spans="2:24" ht="18.75" customHeight="1" x14ac:dyDescent="0.2">
      <c r="B3777" s="346"/>
      <c r="C3777" s="335" t="s">
        <v>159</v>
      </c>
      <c r="D3777" s="67"/>
      <c r="E3777" s="67"/>
      <c r="F3777" s="67"/>
      <c r="G3777" s="67"/>
      <c r="H3777" s="67"/>
      <c r="I3777" s="67"/>
      <c r="J3777" s="67"/>
      <c r="K3777" s="67"/>
      <c r="L3777" s="67"/>
      <c r="M3777" s="67"/>
      <c r="N3777" s="69"/>
      <c r="O3777" s="75"/>
      <c r="P3777" s="348">
        <f>SUM(D3777:O3777)</f>
        <v>0</v>
      </c>
      <c r="Q3777" s="317"/>
      <c r="R3777" s="388"/>
      <c r="S3777" s="389"/>
      <c r="T3777" s="314"/>
    </row>
    <row r="3778" spans="2:24" s="334" customFormat="1" ht="18.75" customHeight="1" x14ac:dyDescent="0.2">
      <c r="B3778" s="328"/>
      <c r="C3778" s="317"/>
      <c r="D3778" s="317"/>
      <c r="E3778" s="317"/>
      <c r="F3778" s="317"/>
      <c r="G3778" s="317"/>
      <c r="H3778" s="317"/>
      <c r="I3778" s="317"/>
      <c r="J3778" s="317"/>
      <c r="K3778" s="317"/>
      <c r="L3778" s="317"/>
      <c r="M3778" s="317"/>
      <c r="N3778" s="349" t="s">
        <v>160</v>
      </c>
      <c r="O3778" s="349"/>
      <c r="P3778" s="350">
        <f>ROUND(IF(P3776*P3777=0,0,P3774/P3776*P3777),2)</f>
        <v>0</v>
      </c>
      <c r="Q3778" s="330"/>
      <c r="R3778" s="388"/>
      <c r="S3778" s="389"/>
      <c r="T3778" s="333"/>
    </row>
    <row r="3779" spans="2:24" ht="30" customHeight="1" x14ac:dyDescent="0.2">
      <c r="B3779" s="314"/>
      <c r="C3779" s="317"/>
      <c r="D3779" s="317"/>
      <c r="E3779" s="317"/>
      <c r="F3779" s="317"/>
      <c r="G3779" s="317"/>
      <c r="H3779" s="317"/>
      <c r="I3779" s="317"/>
      <c r="J3779" s="317"/>
      <c r="K3779" s="317"/>
      <c r="L3779" s="317"/>
      <c r="M3779" s="317"/>
      <c r="N3779" s="317"/>
      <c r="O3779" s="317"/>
      <c r="P3779" s="317"/>
      <c r="Q3779" s="317"/>
      <c r="R3779" s="317"/>
      <c r="S3779" s="317"/>
      <c r="T3779" s="314"/>
    </row>
    <row r="3780" spans="2:24" ht="18.75" customHeight="1" x14ac:dyDescent="0.2">
      <c r="B3780" s="318"/>
      <c r="C3780" s="319" t="s">
        <v>124</v>
      </c>
      <c r="D3780" s="382"/>
      <c r="E3780" s="383"/>
      <c r="F3780" s="383"/>
      <c r="G3780" s="383"/>
      <c r="H3780" s="383"/>
      <c r="I3780" s="384"/>
      <c r="J3780" s="317"/>
      <c r="K3780" s="317"/>
      <c r="L3780" s="320"/>
      <c r="M3780" s="317"/>
      <c r="N3780" s="317"/>
      <c r="O3780" s="317"/>
      <c r="P3780" s="321"/>
      <c r="Q3780" s="317"/>
      <c r="R3780" s="321"/>
      <c r="S3780" s="321"/>
      <c r="T3780" s="314"/>
    </row>
    <row r="3781" spans="2:24" ht="18.75" customHeight="1" x14ac:dyDescent="0.2">
      <c r="B3781" s="318"/>
      <c r="C3781" s="322" t="s">
        <v>125</v>
      </c>
      <c r="D3781" s="382"/>
      <c r="E3781" s="383"/>
      <c r="F3781" s="383"/>
      <c r="G3781" s="383"/>
      <c r="H3781" s="383"/>
      <c r="I3781" s="384"/>
      <c r="J3781" s="317"/>
      <c r="K3781" s="320"/>
      <c r="L3781" s="317"/>
      <c r="M3781" s="317"/>
      <c r="N3781" s="317"/>
      <c r="O3781" s="317"/>
      <c r="P3781" s="321"/>
      <c r="Q3781" s="317"/>
      <c r="R3781" s="321"/>
      <c r="S3781" s="321"/>
      <c r="T3781" s="314"/>
    </row>
    <row r="3782" spans="2:24" ht="18.75" customHeight="1" x14ac:dyDescent="0.2">
      <c r="B3782" s="318"/>
      <c r="C3782" s="322" t="s">
        <v>7</v>
      </c>
      <c r="D3782" s="382"/>
      <c r="E3782" s="383"/>
      <c r="F3782" s="383"/>
      <c r="G3782" s="383"/>
      <c r="H3782" s="383"/>
      <c r="I3782" s="384"/>
      <c r="J3782" s="317"/>
      <c r="K3782" s="317"/>
      <c r="L3782" s="320"/>
      <c r="M3782" s="317"/>
      <c r="N3782" s="317"/>
      <c r="O3782" s="317"/>
      <c r="P3782" s="321"/>
      <c r="Q3782" s="317"/>
      <c r="R3782" s="323" t="s">
        <v>126</v>
      </c>
      <c r="S3782" s="324"/>
      <c r="T3782" s="314"/>
    </row>
    <row r="3783" spans="2:24" ht="18.75" customHeight="1" x14ac:dyDescent="0.2">
      <c r="B3783" s="318"/>
      <c r="C3783" s="322" t="s">
        <v>127</v>
      </c>
      <c r="D3783" s="382"/>
      <c r="E3783" s="383"/>
      <c r="F3783" s="383"/>
      <c r="G3783" s="383"/>
      <c r="H3783" s="383"/>
      <c r="I3783" s="384"/>
      <c r="J3783" s="317"/>
      <c r="K3783" s="317"/>
      <c r="L3783" s="320"/>
      <c r="M3783" s="317"/>
      <c r="N3783" s="317"/>
      <c r="O3783" s="317"/>
      <c r="P3783" s="321"/>
      <c r="Q3783" s="317"/>
      <c r="R3783" s="325" t="s">
        <v>130</v>
      </c>
      <c r="S3783" s="63"/>
      <c r="T3783" s="314"/>
    </row>
    <row r="3784" spans="2:24" ht="18.75" customHeight="1" x14ac:dyDescent="0.2">
      <c r="B3784" s="318"/>
      <c r="C3784" s="322" t="s">
        <v>131</v>
      </c>
      <c r="D3784" s="382"/>
      <c r="E3784" s="383"/>
      <c r="F3784" s="383"/>
      <c r="G3784" s="383"/>
      <c r="H3784" s="383"/>
      <c r="I3784" s="384"/>
      <c r="J3784" s="317"/>
      <c r="K3784" s="317"/>
      <c r="L3784" s="320"/>
      <c r="M3784" s="317"/>
      <c r="N3784" s="317"/>
      <c r="O3784" s="317"/>
      <c r="P3784" s="321"/>
      <c r="Q3784" s="317"/>
      <c r="R3784" s="325" t="s">
        <v>132</v>
      </c>
      <c r="S3784" s="63"/>
      <c r="T3784" s="314"/>
    </row>
    <row r="3785" spans="2:24" ht="18.75" customHeight="1" x14ac:dyDescent="0.2">
      <c r="B3785" s="318"/>
      <c r="C3785" s="322" t="s">
        <v>122</v>
      </c>
      <c r="D3785" s="385"/>
      <c r="E3785" s="386"/>
      <c r="F3785" s="386"/>
      <c r="G3785" s="386"/>
      <c r="H3785" s="386"/>
      <c r="I3785" s="387"/>
      <c r="J3785" s="317"/>
      <c r="K3785" s="320"/>
      <c r="L3785" s="317"/>
      <c r="M3785" s="317"/>
      <c r="N3785" s="317"/>
      <c r="O3785" s="317"/>
      <c r="P3785" s="321"/>
      <c r="Q3785" s="317"/>
      <c r="R3785" s="326" t="s">
        <v>133</v>
      </c>
      <c r="S3785" s="63"/>
      <c r="T3785" s="314"/>
    </row>
    <row r="3786" spans="2:24" ht="18.75" customHeight="1" x14ac:dyDescent="0.2">
      <c r="B3786" s="327"/>
      <c r="C3786" s="322" t="s">
        <v>134</v>
      </c>
      <c r="D3786" s="379"/>
      <c r="E3786" s="380"/>
      <c r="F3786" s="380"/>
      <c r="G3786" s="380"/>
      <c r="H3786" s="380"/>
      <c r="I3786" s="381"/>
      <c r="J3786" s="317"/>
      <c r="K3786" s="320"/>
      <c r="L3786" s="317"/>
      <c r="M3786" s="317"/>
      <c r="N3786" s="317"/>
      <c r="O3786" s="317"/>
      <c r="P3786" s="321"/>
      <c r="Q3786" s="317"/>
      <c r="R3786" s="321"/>
      <c r="S3786" s="321"/>
      <c r="T3786" s="314"/>
    </row>
    <row r="3787" spans="2:24" ht="12" customHeight="1" x14ac:dyDescent="0.2">
      <c r="B3787" s="318"/>
      <c r="C3787" s="317"/>
      <c r="D3787" s="317"/>
      <c r="E3787" s="317"/>
      <c r="F3787" s="317"/>
      <c r="G3787" s="317"/>
      <c r="H3787" s="317"/>
      <c r="I3787" s="317"/>
      <c r="J3787" s="317"/>
      <c r="K3787" s="317"/>
      <c r="L3787" s="317"/>
      <c r="M3787" s="317"/>
      <c r="N3787" s="317"/>
      <c r="O3787" s="317"/>
      <c r="P3787" s="317"/>
      <c r="Q3787" s="317"/>
      <c r="R3787" s="317"/>
      <c r="S3787" s="317"/>
      <c r="T3787" s="314"/>
    </row>
    <row r="3788" spans="2:24" s="334" customFormat="1" ht="18.75" customHeight="1" x14ac:dyDescent="0.2">
      <c r="B3788" s="328"/>
      <c r="C3788" s="322" t="s">
        <v>128</v>
      </c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70"/>
      <c r="P3788" s="329" t="s">
        <v>129</v>
      </c>
      <c r="Q3788" s="330"/>
      <c r="R3788" s="331" t="s">
        <v>135</v>
      </c>
      <c r="S3788" s="332"/>
      <c r="T3788" s="333"/>
      <c r="V3788" s="315"/>
      <c r="W3788" s="315"/>
      <c r="X3788" s="315"/>
    </row>
    <row r="3789" spans="2:24" ht="6" customHeight="1" x14ac:dyDescent="0.2">
      <c r="B3789" s="318"/>
      <c r="C3789" s="317"/>
      <c r="D3789" s="317"/>
      <c r="E3789" s="317"/>
      <c r="F3789" s="317"/>
      <c r="G3789" s="317"/>
      <c r="H3789" s="317"/>
      <c r="I3789" s="317"/>
      <c r="J3789" s="317"/>
      <c r="K3789" s="317"/>
      <c r="L3789" s="317"/>
      <c r="M3789" s="317"/>
      <c r="N3789" s="317"/>
      <c r="O3789" s="317"/>
      <c r="P3789" s="317"/>
      <c r="Q3789" s="317"/>
      <c r="R3789" s="317"/>
      <c r="S3789" s="317"/>
      <c r="T3789" s="314"/>
    </row>
    <row r="3790" spans="2:24" ht="18.75" customHeight="1" x14ac:dyDescent="0.2">
      <c r="B3790" s="318"/>
      <c r="C3790" s="335" t="s">
        <v>136</v>
      </c>
      <c r="D3790" s="65"/>
      <c r="E3790" s="65"/>
      <c r="F3790" s="65"/>
      <c r="G3790" s="65"/>
      <c r="H3790" s="65"/>
      <c r="I3790" s="65"/>
      <c r="J3790" s="65"/>
      <c r="K3790" s="65"/>
      <c r="L3790" s="65"/>
      <c r="M3790" s="65"/>
      <c r="N3790" s="65"/>
      <c r="O3790" s="71"/>
      <c r="P3790" s="336">
        <f>SUM(D3790:O3790)</f>
        <v>0</v>
      </c>
      <c r="Q3790" s="317"/>
      <c r="R3790" s="388"/>
      <c r="S3790" s="389"/>
      <c r="T3790" s="314"/>
    </row>
    <row r="3791" spans="2:24" ht="18.75" customHeight="1" x14ac:dyDescent="0.2">
      <c r="B3791" s="318"/>
      <c r="C3791" s="335" t="s">
        <v>137</v>
      </c>
      <c r="D3791" s="110"/>
      <c r="E3791" s="110"/>
      <c r="F3791" s="110"/>
      <c r="G3791" s="110"/>
      <c r="H3791" s="110"/>
      <c r="I3791" s="110"/>
      <c r="J3791" s="110"/>
      <c r="K3791" s="110"/>
      <c r="L3791" s="110"/>
      <c r="M3791" s="110"/>
      <c r="N3791" s="110"/>
      <c r="O3791" s="111"/>
      <c r="P3791" s="336">
        <f>SUM(D3791:O3791)</f>
        <v>0</v>
      </c>
      <c r="Q3791" s="317"/>
      <c r="R3791" s="388"/>
      <c r="S3791" s="389"/>
      <c r="T3791" s="314"/>
    </row>
    <row r="3792" spans="2:24" ht="18.75" customHeight="1" x14ac:dyDescent="0.2">
      <c r="B3792" s="318"/>
      <c r="C3792" s="131" t="s">
        <v>138</v>
      </c>
      <c r="D3792" s="65"/>
      <c r="E3792" s="65"/>
      <c r="F3792" s="65"/>
      <c r="G3792" s="65"/>
      <c r="H3792" s="65"/>
      <c r="I3792" s="65"/>
      <c r="J3792" s="65"/>
      <c r="K3792" s="65"/>
      <c r="L3792" s="65"/>
      <c r="M3792" s="65"/>
      <c r="N3792" s="65"/>
      <c r="O3792" s="71"/>
      <c r="P3792" s="336">
        <f>SUM(D3792:O3792)</f>
        <v>0</v>
      </c>
      <c r="Q3792" s="317"/>
      <c r="R3792" s="388"/>
      <c r="S3792" s="389"/>
      <c r="T3792" s="314"/>
    </row>
    <row r="3793" spans="2:20" ht="18.75" customHeight="1" x14ac:dyDescent="0.2">
      <c r="B3793" s="318"/>
      <c r="C3793" s="92" t="s">
        <v>139</v>
      </c>
      <c r="D3793" s="65"/>
      <c r="E3793" s="65"/>
      <c r="F3793" s="65"/>
      <c r="G3793" s="65"/>
      <c r="H3793" s="65"/>
      <c r="I3793" s="65"/>
      <c r="J3793" s="65"/>
      <c r="K3793" s="65"/>
      <c r="L3793" s="65"/>
      <c r="M3793" s="65"/>
      <c r="N3793" s="65"/>
      <c r="O3793" s="71"/>
      <c r="P3793" s="336">
        <f>SUM(D3793:O3793)</f>
        <v>0</v>
      </c>
      <c r="Q3793" s="317"/>
      <c r="R3793" s="388"/>
      <c r="S3793" s="389"/>
      <c r="T3793" s="314"/>
    </row>
    <row r="3794" spans="2:20" ht="18.75" customHeight="1" x14ac:dyDescent="0.2">
      <c r="B3794" s="318"/>
      <c r="C3794" s="92" t="s">
        <v>140</v>
      </c>
      <c r="D3794" s="65"/>
      <c r="E3794" s="65"/>
      <c r="F3794" s="65"/>
      <c r="G3794" s="65"/>
      <c r="H3794" s="65"/>
      <c r="I3794" s="65"/>
      <c r="J3794" s="65"/>
      <c r="K3794" s="65"/>
      <c r="L3794" s="65"/>
      <c r="M3794" s="65"/>
      <c r="N3794" s="65"/>
      <c r="O3794" s="71"/>
      <c r="P3794" s="336">
        <f>SUM(D3794:O3794)</f>
        <v>0</v>
      </c>
      <c r="Q3794" s="317"/>
      <c r="R3794" s="388"/>
      <c r="S3794" s="389"/>
      <c r="T3794" s="314"/>
    </row>
    <row r="3795" spans="2:20" ht="18.75" customHeight="1" x14ac:dyDescent="0.2">
      <c r="B3795" s="318"/>
      <c r="C3795" s="92" t="s">
        <v>141</v>
      </c>
      <c r="D3795" s="65"/>
      <c r="E3795" s="65"/>
      <c r="F3795" s="65"/>
      <c r="G3795" s="65"/>
      <c r="H3795" s="65"/>
      <c r="I3795" s="65"/>
      <c r="J3795" s="65"/>
      <c r="K3795" s="65"/>
      <c r="L3795" s="65"/>
      <c r="M3795" s="65"/>
      <c r="N3795" s="65"/>
      <c r="O3795" s="71"/>
      <c r="P3795" s="336">
        <f>SUM(D3795:O3795)</f>
        <v>0</v>
      </c>
      <c r="Q3795" s="317"/>
      <c r="R3795" s="388"/>
      <c r="S3795" s="389"/>
      <c r="T3795" s="314"/>
    </row>
    <row r="3796" spans="2:20" ht="18.75" customHeight="1" x14ac:dyDescent="0.2">
      <c r="B3796" s="318"/>
      <c r="C3796" s="92" t="s">
        <v>142</v>
      </c>
      <c r="D3796" s="65"/>
      <c r="E3796" s="65"/>
      <c r="F3796" s="65"/>
      <c r="G3796" s="65"/>
      <c r="H3796" s="65"/>
      <c r="I3796" s="65"/>
      <c r="J3796" s="65"/>
      <c r="K3796" s="65"/>
      <c r="L3796" s="65"/>
      <c r="M3796" s="65"/>
      <c r="N3796" s="65"/>
      <c r="O3796" s="71"/>
      <c r="P3796" s="336">
        <f>SUM(D3796:O3796)</f>
        <v>0</v>
      </c>
      <c r="Q3796" s="317"/>
      <c r="R3796" s="388"/>
      <c r="S3796" s="389"/>
      <c r="T3796" s="314"/>
    </row>
    <row r="3797" spans="2:20" ht="18.75" customHeight="1" x14ac:dyDescent="0.2">
      <c r="B3797" s="318"/>
      <c r="C3797" s="92" t="s">
        <v>143</v>
      </c>
      <c r="D3797" s="65"/>
      <c r="E3797" s="65"/>
      <c r="F3797" s="65"/>
      <c r="G3797" s="65"/>
      <c r="H3797" s="65"/>
      <c r="I3797" s="65"/>
      <c r="J3797" s="65"/>
      <c r="K3797" s="65"/>
      <c r="L3797" s="65"/>
      <c r="M3797" s="65"/>
      <c r="N3797" s="65"/>
      <c r="O3797" s="71"/>
      <c r="P3797" s="336">
        <f>SUM(D3797:O3797)</f>
        <v>0</v>
      </c>
      <c r="Q3797" s="317"/>
      <c r="R3797" s="388"/>
      <c r="S3797" s="389"/>
      <c r="T3797" s="314"/>
    </row>
    <row r="3798" spans="2:20" ht="18.75" customHeight="1" x14ac:dyDescent="0.2">
      <c r="B3798" s="318"/>
      <c r="C3798" s="92" t="s">
        <v>144</v>
      </c>
      <c r="D3798" s="65"/>
      <c r="E3798" s="65"/>
      <c r="F3798" s="65"/>
      <c r="G3798" s="65"/>
      <c r="H3798" s="65"/>
      <c r="I3798" s="65"/>
      <c r="J3798" s="65"/>
      <c r="K3798" s="65"/>
      <c r="L3798" s="65"/>
      <c r="M3798" s="65"/>
      <c r="N3798" s="65"/>
      <c r="O3798" s="71"/>
      <c r="P3798" s="336">
        <f>SUM(D3798:O3798)</f>
        <v>0</v>
      </c>
      <c r="Q3798" s="317"/>
      <c r="R3798" s="388"/>
      <c r="S3798" s="389"/>
      <c r="T3798" s="314"/>
    </row>
    <row r="3799" spans="2:20" ht="18.75" customHeight="1" x14ac:dyDescent="0.2">
      <c r="B3799" s="318"/>
      <c r="C3799" s="92" t="s">
        <v>145</v>
      </c>
      <c r="D3799" s="65"/>
      <c r="E3799" s="65"/>
      <c r="F3799" s="65"/>
      <c r="G3799" s="65"/>
      <c r="H3799" s="65"/>
      <c r="I3799" s="65"/>
      <c r="J3799" s="65"/>
      <c r="K3799" s="65"/>
      <c r="L3799" s="65"/>
      <c r="M3799" s="65"/>
      <c r="N3799" s="65"/>
      <c r="O3799" s="71"/>
      <c r="P3799" s="336">
        <f>SUM(D3799:O3799)</f>
        <v>0</v>
      </c>
      <c r="Q3799" s="317"/>
      <c r="R3799" s="388"/>
      <c r="S3799" s="389"/>
      <c r="T3799" s="314"/>
    </row>
    <row r="3800" spans="2:20" ht="18.75" customHeight="1" x14ac:dyDescent="0.2">
      <c r="B3800" s="318"/>
      <c r="C3800" s="322" t="s">
        <v>146</v>
      </c>
      <c r="D3800" s="337">
        <f t="shared" ref="D3800:O3800" si="303">SUBTOTAL(9,D3790:D3799)</f>
        <v>0</v>
      </c>
      <c r="E3800" s="337">
        <f t="shared" si="303"/>
        <v>0</v>
      </c>
      <c r="F3800" s="337">
        <f t="shared" si="303"/>
        <v>0</v>
      </c>
      <c r="G3800" s="337">
        <f t="shared" si="303"/>
        <v>0</v>
      </c>
      <c r="H3800" s="337">
        <f t="shared" si="303"/>
        <v>0</v>
      </c>
      <c r="I3800" s="337">
        <f t="shared" si="303"/>
        <v>0</v>
      </c>
      <c r="J3800" s="337">
        <f t="shared" si="303"/>
        <v>0</v>
      </c>
      <c r="K3800" s="337">
        <f t="shared" si="303"/>
        <v>0</v>
      </c>
      <c r="L3800" s="337">
        <f t="shared" si="303"/>
        <v>0</v>
      </c>
      <c r="M3800" s="337">
        <f t="shared" si="303"/>
        <v>0</v>
      </c>
      <c r="N3800" s="337">
        <f t="shared" si="303"/>
        <v>0</v>
      </c>
      <c r="O3800" s="338">
        <f t="shared" si="303"/>
        <v>0</v>
      </c>
      <c r="P3800" s="336">
        <f>SUM(D3800:O3800)</f>
        <v>0</v>
      </c>
      <c r="Q3800" s="317"/>
      <c r="R3800" s="388"/>
      <c r="S3800" s="389"/>
      <c r="T3800" s="314"/>
    </row>
    <row r="3801" spans="2:20" ht="18.75" customHeight="1" x14ac:dyDescent="0.2">
      <c r="B3801" s="318"/>
      <c r="C3801" s="339" t="s">
        <v>147</v>
      </c>
      <c r="D3801" s="66"/>
      <c r="E3801" s="66"/>
      <c r="F3801" s="66"/>
      <c r="G3801" s="66"/>
      <c r="H3801" s="66"/>
      <c r="I3801" s="66"/>
      <c r="J3801" s="66"/>
      <c r="K3801" s="66"/>
      <c r="L3801" s="66"/>
      <c r="M3801" s="66"/>
      <c r="N3801" s="66"/>
      <c r="O3801" s="72"/>
      <c r="P3801" s="336">
        <f>SUM(D3801:O3801)</f>
        <v>0</v>
      </c>
      <c r="Q3801" s="317"/>
      <c r="R3801" s="388"/>
      <c r="S3801" s="389"/>
      <c r="T3801" s="314"/>
    </row>
    <row r="3802" spans="2:20" ht="18.75" customHeight="1" x14ac:dyDescent="0.2">
      <c r="B3802" s="318"/>
      <c r="C3802" s="339" t="s">
        <v>148</v>
      </c>
      <c r="D3802" s="66"/>
      <c r="E3802" s="66"/>
      <c r="F3802" s="66"/>
      <c r="G3802" s="66"/>
      <c r="H3802" s="66"/>
      <c r="I3802" s="66"/>
      <c r="J3802" s="66"/>
      <c r="K3802" s="66"/>
      <c r="L3802" s="66"/>
      <c r="M3802" s="66"/>
      <c r="N3802" s="66"/>
      <c r="O3802" s="72"/>
      <c r="P3802" s="336">
        <f>SUM(D3802:O3802)</f>
        <v>0</v>
      </c>
      <c r="Q3802" s="317"/>
      <c r="R3802" s="388"/>
      <c r="S3802" s="389"/>
      <c r="T3802" s="314"/>
    </row>
    <row r="3803" spans="2:20" ht="18.75" customHeight="1" x14ac:dyDescent="0.2">
      <c r="B3803" s="318"/>
      <c r="C3803" s="322" t="s">
        <v>149</v>
      </c>
      <c r="D3803" s="337">
        <f t="shared" ref="D3803:O3803" si="304">SUBTOTAL(9,D3801:D3802)</f>
        <v>0</v>
      </c>
      <c r="E3803" s="337">
        <f t="shared" si="304"/>
        <v>0</v>
      </c>
      <c r="F3803" s="337">
        <f t="shared" si="304"/>
        <v>0</v>
      </c>
      <c r="G3803" s="337">
        <f t="shared" si="304"/>
        <v>0</v>
      </c>
      <c r="H3803" s="337">
        <f t="shared" si="304"/>
        <v>0</v>
      </c>
      <c r="I3803" s="337">
        <f t="shared" si="304"/>
        <v>0</v>
      </c>
      <c r="J3803" s="337">
        <f t="shared" si="304"/>
        <v>0</v>
      </c>
      <c r="K3803" s="337">
        <f t="shared" si="304"/>
        <v>0</v>
      </c>
      <c r="L3803" s="337">
        <f t="shared" si="304"/>
        <v>0</v>
      </c>
      <c r="M3803" s="337">
        <f t="shared" si="304"/>
        <v>0</v>
      </c>
      <c r="N3803" s="337">
        <f t="shared" si="304"/>
        <v>0</v>
      </c>
      <c r="O3803" s="338">
        <f t="shared" si="304"/>
        <v>0</v>
      </c>
      <c r="P3803" s="336">
        <f>SUM(D3803:O3803)</f>
        <v>0</v>
      </c>
      <c r="Q3803" s="317"/>
      <c r="R3803" s="388"/>
      <c r="S3803" s="389"/>
      <c r="T3803" s="314"/>
    </row>
    <row r="3804" spans="2:20" ht="18.75" customHeight="1" x14ac:dyDescent="0.2">
      <c r="B3804" s="318"/>
      <c r="C3804" s="339" t="s">
        <v>150</v>
      </c>
      <c r="D3804" s="66"/>
      <c r="E3804" s="66"/>
      <c r="F3804" s="66"/>
      <c r="G3804" s="66"/>
      <c r="H3804" s="66"/>
      <c r="I3804" s="66"/>
      <c r="J3804" s="66"/>
      <c r="K3804" s="66"/>
      <c r="L3804" s="66"/>
      <c r="M3804" s="66"/>
      <c r="N3804" s="66"/>
      <c r="O3804" s="72"/>
      <c r="P3804" s="336">
        <f>SUM(D3804:O3804)</f>
        <v>0</v>
      </c>
      <c r="Q3804" s="317"/>
      <c r="R3804" s="388"/>
      <c r="S3804" s="389"/>
      <c r="T3804" s="314"/>
    </row>
    <row r="3805" spans="2:20" ht="18.75" customHeight="1" x14ac:dyDescent="0.2">
      <c r="B3805" s="318"/>
      <c r="C3805" s="339" t="s">
        <v>151</v>
      </c>
      <c r="D3805" s="66"/>
      <c r="E3805" s="66"/>
      <c r="F3805" s="66"/>
      <c r="G3805" s="66"/>
      <c r="H3805" s="66"/>
      <c r="I3805" s="66"/>
      <c r="J3805" s="66"/>
      <c r="K3805" s="66"/>
      <c r="L3805" s="66"/>
      <c r="M3805" s="66"/>
      <c r="N3805" s="66"/>
      <c r="O3805" s="72"/>
      <c r="P3805" s="336">
        <f>SUM(D3805:O3805)</f>
        <v>0</v>
      </c>
      <c r="Q3805" s="317"/>
      <c r="R3805" s="388"/>
      <c r="S3805" s="389"/>
      <c r="T3805" s="314"/>
    </row>
    <row r="3806" spans="2:20" ht="18.75" customHeight="1" x14ac:dyDescent="0.2">
      <c r="B3806" s="318"/>
      <c r="C3806" s="339" t="s">
        <v>152</v>
      </c>
      <c r="D3806" s="66"/>
      <c r="E3806" s="66"/>
      <c r="F3806" s="66"/>
      <c r="G3806" s="66"/>
      <c r="H3806" s="66"/>
      <c r="I3806" s="66"/>
      <c r="J3806" s="66"/>
      <c r="K3806" s="66"/>
      <c r="L3806" s="66"/>
      <c r="M3806" s="66"/>
      <c r="N3806" s="66"/>
      <c r="O3806" s="72"/>
      <c r="P3806" s="336">
        <f>SUM(D3806:O3806)</f>
        <v>0</v>
      </c>
      <c r="Q3806" s="317"/>
      <c r="R3806" s="388"/>
      <c r="S3806" s="389"/>
      <c r="T3806" s="314"/>
    </row>
    <row r="3807" spans="2:20" ht="18.75" customHeight="1" x14ac:dyDescent="0.2">
      <c r="B3807" s="318"/>
      <c r="C3807" s="339" t="s">
        <v>153</v>
      </c>
      <c r="D3807" s="66"/>
      <c r="E3807" s="66"/>
      <c r="F3807" s="66"/>
      <c r="G3807" s="66"/>
      <c r="H3807" s="66"/>
      <c r="I3807" s="66"/>
      <c r="J3807" s="66"/>
      <c r="K3807" s="66"/>
      <c r="L3807" s="66"/>
      <c r="M3807" s="66"/>
      <c r="N3807" s="66"/>
      <c r="O3807" s="72"/>
      <c r="P3807" s="336">
        <f>SUM(D3807:O3807)</f>
        <v>0</v>
      </c>
      <c r="Q3807" s="317"/>
      <c r="R3807" s="388"/>
      <c r="S3807" s="389"/>
      <c r="T3807" s="314"/>
    </row>
    <row r="3808" spans="2:20" ht="18.75" customHeight="1" x14ac:dyDescent="0.2">
      <c r="B3808" s="318"/>
      <c r="C3808" s="335" t="s">
        <v>154</v>
      </c>
      <c r="D3808" s="65"/>
      <c r="E3808" s="65"/>
      <c r="F3808" s="65"/>
      <c r="G3808" s="65"/>
      <c r="H3808" s="65"/>
      <c r="I3808" s="65"/>
      <c r="J3808" s="65"/>
      <c r="K3808" s="65"/>
      <c r="L3808" s="65"/>
      <c r="M3808" s="65"/>
      <c r="N3808" s="65"/>
      <c r="O3808" s="71"/>
      <c r="P3808" s="336">
        <f>SUM(D3808:O3808)</f>
        <v>0</v>
      </c>
      <c r="Q3808" s="317"/>
      <c r="R3808" s="388"/>
      <c r="S3808" s="389"/>
      <c r="T3808" s="314"/>
    </row>
    <row r="3809" spans="2:20" ht="18.75" customHeight="1" x14ac:dyDescent="0.2">
      <c r="B3809" s="318"/>
      <c r="C3809" s="97" t="s">
        <v>155</v>
      </c>
      <c r="D3809" s="65"/>
      <c r="E3809" s="65"/>
      <c r="F3809" s="65"/>
      <c r="G3809" s="65"/>
      <c r="H3809" s="65"/>
      <c r="I3809" s="65"/>
      <c r="J3809" s="65"/>
      <c r="K3809" s="65"/>
      <c r="L3809" s="65"/>
      <c r="M3809" s="65"/>
      <c r="N3809" s="65"/>
      <c r="O3809" s="71"/>
      <c r="P3809" s="336">
        <f>SUM(D3809:O3809)</f>
        <v>0</v>
      </c>
      <c r="Q3809" s="317"/>
      <c r="R3809" s="388"/>
      <c r="S3809" s="389"/>
      <c r="T3809" s="314"/>
    </row>
    <row r="3810" spans="2:20" ht="18.75" customHeight="1" x14ac:dyDescent="0.2">
      <c r="B3810" s="318"/>
      <c r="C3810" s="98" t="s">
        <v>156</v>
      </c>
      <c r="D3810" s="68"/>
      <c r="E3810" s="68"/>
      <c r="F3810" s="68"/>
      <c r="G3810" s="68"/>
      <c r="H3810" s="68"/>
      <c r="I3810" s="68"/>
      <c r="J3810" s="68"/>
      <c r="K3810" s="68"/>
      <c r="L3810" s="68"/>
      <c r="M3810" s="68"/>
      <c r="N3810" s="68"/>
      <c r="O3810" s="73"/>
      <c r="P3810" s="340">
        <f>SUM(D3810:O3810)</f>
        <v>0</v>
      </c>
      <c r="Q3810" s="317"/>
      <c r="R3810" s="388"/>
      <c r="S3810" s="389"/>
      <c r="T3810" s="314"/>
    </row>
    <row r="3811" spans="2:20" ht="18.75" customHeight="1" x14ac:dyDescent="0.2">
      <c r="B3811" s="318"/>
      <c r="C3811" s="341" t="s">
        <v>157</v>
      </c>
      <c r="D3811" s="342">
        <f t="shared" ref="D3811:O3811" si="305">SUBTOTAL(9,D3790:D3810)</f>
        <v>0</v>
      </c>
      <c r="E3811" s="342">
        <f t="shared" si="305"/>
        <v>0</v>
      </c>
      <c r="F3811" s="342">
        <f t="shared" si="305"/>
        <v>0</v>
      </c>
      <c r="G3811" s="342">
        <f t="shared" si="305"/>
        <v>0</v>
      </c>
      <c r="H3811" s="342">
        <f t="shared" si="305"/>
        <v>0</v>
      </c>
      <c r="I3811" s="342">
        <f t="shared" si="305"/>
        <v>0</v>
      </c>
      <c r="J3811" s="342">
        <f t="shared" si="305"/>
        <v>0</v>
      </c>
      <c r="K3811" s="342">
        <f t="shared" si="305"/>
        <v>0</v>
      </c>
      <c r="L3811" s="342">
        <f t="shared" si="305"/>
        <v>0</v>
      </c>
      <c r="M3811" s="342">
        <f t="shared" si="305"/>
        <v>0</v>
      </c>
      <c r="N3811" s="342">
        <f t="shared" si="305"/>
        <v>0</v>
      </c>
      <c r="O3811" s="343">
        <f t="shared" si="305"/>
        <v>0</v>
      </c>
      <c r="P3811" s="344">
        <f>SUM(D3811:O3811)</f>
        <v>0</v>
      </c>
      <c r="Q3811" s="317"/>
      <c r="R3811" s="150"/>
      <c r="S3811" s="151"/>
      <c r="T3811" s="314"/>
    </row>
    <row r="3812" spans="2:20" ht="6" customHeight="1" x14ac:dyDescent="0.2">
      <c r="B3812" s="318"/>
      <c r="C3812" s="317"/>
      <c r="D3812" s="317"/>
      <c r="E3812" s="317"/>
      <c r="F3812" s="317"/>
      <c r="G3812" s="317"/>
      <c r="H3812" s="317"/>
      <c r="I3812" s="317"/>
      <c r="J3812" s="317"/>
      <c r="K3812" s="317"/>
      <c r="L3812" s="317"/>
      <c r="M3812" s="317"/>
      <c r="N3812" s="317"/>
      <c r="O3812" s="317"/>
      <c r="P3812" s="317"/>
      <c r="Q3812" s="317"/>
      <c r="R3812" s="345"/>
      <c r="S3812" s="345"/>
      <c r="T3812" s="314"/>
    </row>
    <row r="3813" spans="2:20" ht="18.75" customHeight="1" x14ac:dyDescent="0.2">
      <c r="B3813" s="346"/>
      <c r="C3813" s="335" t="s">
        <v>158</v>
      </c>
      <c r="D3813" s="67"/>
      <c r="E3813" s="67"/>
      <c r="F3813" s="67"/>
      <c r="G3813" s="67"/>
      <c r="H3813" s="67"/>
      <c r="I3813" s="67"/>
      <c r="J3813" s="67"/>
      <c r="K3813" s="67"/>
      <c r="L3813" s="67"/>
      <c r="M3813" s="67"/>
      <c r="N3813" s="67"/>
      <c r="O3813" s="74"/>
      <c r="P3813" s="347">
        <f>SUM(D3813:O3813)</f>
        <v>0</v>
      </c>
      <c r="Q3813" s="317"/>
      <c r="R3813" s="388"/>
      <c r="S3813" s="389"/>
      <c r="T3813" s="314"/>
    </row>
    <row r="3814" spans="2:20" ht="18.75" customHeight="1" x14ac:dyDescent="0.2">
      <c r="B3814" s="346"/>
      <c r="C3814" s="335" t="s">
        <v>159</v>
      </c>
      <c r="D3814" s="67"/>
      <c r="E3814" s="67"/>
      <c r="F3814" s="67"/>
      <c r="G3814" s="67"/>
      <c r="H3814" s="67"/>
      <c r="I3814" s="67"/>
      <c r="J3814" s="67"/>
      <c r="K3814" s="67"/>
      <c r="L3814" s="67"/>
      <c r="M3814" s="67"/>
      <c r="N3814" s="69"/>
      <c r="O3814" s="75"/>
      <c r="P3814" s="348">
        <f>SUM(D3814:O3814)</f>
        <v>0</v>
      </c>
      <c r="Q3814" s="317"/>
      <c r="R3814" s="388"/>
      <c r="S3814" s="389"/>
      <c r="T3814" s="314"/>
    </row>
    <row r="3815" spans="2:20" s="334" customFormat="1" ht="18.75" customHeight="1" x14ac:dyDescent="0.2">
      <c r="B3815" s="328"/>
      <c r="C3815" s="317"/>
      <c r="D3815" s="317"/>
      <c r="E3815" s="317"/>
      <c r="F3815" s="317"/>
      <c r="G3815" s="317"/>
      <c r="H3815" s="317"/>
      <c r="I3815" s="317"/>
      <c r="J3815" s="317"/>
      <c r="K3815" s="317"/>
      <c r="L3815" s="317"/>
      <c r="M3815" s="317"/>
      <c r="N3815" s="349" t="s">
        <v>160</v>
      </c>
      <c r="O3815" s="349"/>
      <c r="P3815" s="350">
        <f>ROUND(IF(P3813*P3814=0,0,P3811/P3813*P3814),2)</f>
        <v>0</v>
      </c>
      <c r="Q3815" s="330"/>
      <c r="R3815" s="388"/>
      <c r="S3815" s="389"/>
      <c r="T3815" s="333"/>
    </row>
    <row r="3816" spans="2:20" ht="30" customHeight="1" x14ac:dyDescent="0.2">
      <c r="B3816" s="314"/>
      <c r="C3816" s="317"/>
      <c r="D3816" s="317"/>
      <c r="E3816" s="317"/>
      <c r="F3816" s="317"/>
      <c r="G3816" s="317"/>
      <c r="H3816" s="317"/>
      <c r="I3816" s="317"/>
      <c r="J3816" s="317"/>
      <c r="K3816" s="317"/>
      <c r="L3816" s="317"/>
      <c r="M3816" s="317"/>
      <c r="N3816" s="317"/>
      <c r="O3816" s="317"/>
      <c r="P3816" s="317"/>
      <c r="Q3816" s="317"/>
      <c r="R3816" s="317"/>
      <c r="S3816" s="317"/>
      <c r="T3816" s="314"/>
    </row>
    <row r="3817" spans="2:20" ht="18.75" customHeight="1" x14ac:dyDescent="0.2">
      <c r="B3817" s="318"/>
      <c r="C3817" s="319" t="s">
        <v>124</v>
      </c>
      <c r="D3817" s="382"/>
      <c r="E3817" s="383"/>
      <c r="F3817" s="383"/>
      <c r="G3817" s="383"/>
      <c r="H3817" s="383"/>
      <c r="I3817" s="384"/>
      <c r="J3817" s="317"/>
      <c r="K3817" s="317"/>
      <c r="L3817" s="320"/>
      <c r="M3817" s="317"/>
      <c r="N3817" s="317"/>
      <c r="O3817" s="317"/>
      <c r="P3817" s="321"/>
      <c r="Q3817" s="317"/>
      <c r="R3817" s="321"/>
      <c r="S3817" s="321"/>
      <c r="T3817" s="314"/>
    </row>
    <row r="3818" spans="2:20" ht="18.75" customHeight="1" x14ac:dyDescent="0.2">
      <c r="B3818" s="318"/>
      <c r="C3818" s="322" t="s">
        <v>125</v>
      </c>
      <c r="D3818" s="382"/>
      <c r="E3818" s="383"/>
      <c r="F3818" s="383"/>
      <c r="G3818" s="383"/>
      <c r="H3818" s="383"/>
      <c r="I3818" s="384"/>
      <c r="J3818" s="317"/>
      <c r="K3818" s="320"/>
      <c r="L3818" s="317"/>
      <c r="M3818" s="317"/>
      <c r="N3818" s="317"/>
      <c r="O3818" s="317"/>
      <c r="P3818" s="321"/>
      <c r="Q3818" s="317"/>
      <c r="R3818" s="321"/>
      <c r="S3818" s="321"/>
      <c r="T3818" s="314"/>
    </row>
    <row r="3819" spans="2:20" ht="18.75" customHeight="1" x14ac:dyDescent="0.2">
      <c r="B3819" s="318"/>
      <c r="C3819" s="322" t="s">
        <v>7</v>
      </c>
      <c r="D3819" s="382"/>
      <c r="E3819" s="383"/>
      <c r="F3819" s="383"/>
      <c r="G3819" s="383"/>
      <c r="H3819" s="383"/>
      <c r="I3819" s="384"/>
      <c r="J3819" s="317"/>
      <c r="K3819" s="317"/>
      <c r="L3819" s="320"/>
      <c r="M3819" s="317"/>
      <c r="N3819" s="317"/>
      <c r="O3819" s="317"/>
      <c r="P3819" s="321"/>
      <c r="Q3819" s="317"/>
      <c r="R3819" s="323" t="s">
        <v>126</v>
      </c>
      <c r="S3819" s="324"/>
      <c r="T3819" s="314"/>
    </row>
    <row r="3820" spans="2:20" ht="18.75" customHeight="1" x14ac:dyDescent="0.2">
      <c r="B3820" s="318"/>
      <c r="C3820" s="322" t="s">
        <v>127</v>
      </c>
      <c r="D3820" s="382"/>
      <c r="E3820" s="383"/>
      <c r="F3820" s="383"/>
      <c r="G3820" s="383"/>
      <c r="H3820" s="383"/>
      <c r="I3820" s="384"/>
      <c r="J3820" s="317"/>
      <c r="K3820" s="317"/>
      <c r="L3820" s="320"/>
      <c r="M3820" s="317"/>
      <c r="N3820" s="317"/>
      <c r="O3820" s="317"/>
      <c r="P3820" s="321"/>
      <c r="Q3820" s="317"/>
      <c r="R3820" s="325" t="s">
        <v>130</v>
      </c>
      <c r="S3820" s="63"/>
      <c r="T3820" s="314"/>
    </row>
    <row r="3821" spans="2:20" ht="18.75" customHeight="1" x14ac:dyDescent="0.2">
      <c r="B3821" s="318"/>
      <c r="C3821" s="322" t="s">
        <v>131</v>
      </c>
      <c r="D3821" s="382"/>
      <c r="E3821" s="383"/>
      <c r="F3821" s="383"/>
      <c r="G3821" s="383"/>
      <c r="H3821" s="383"/>
      <c r="I3821" s="384"/>
      <c r="J3821" s="317"/>
      <c r="K3821" s="317"/>
      <c r="L3821" s="320"/>
      <c r="M3821" s="317"/>
      <c r="N3821" s="317"/>
      <c r="O3821" s="317"/>
      <c r="P3821" s="321"/>
      <c r="Q3821" s="317"/>
      <c r="R3821" s="325" t="s">
        <v>132</v>
      </c>
      <c r="S3821" s="63"/>
      <c r="T3821" s="314"/>
    </row>
    <row r="3822" spans="2:20" ht="18.75" customHeight="1" x14ac:dyDescent="0.2">
      <c r="B3822" s="318"/>
      <c r="C3822" s="322" t="s">
        <v>122</v>
      </c>
      <c r="D3822" s="385"/>
      <c r="E3822" s="386"/>
      <c r="F3822" s="386"/>
      <c r="G3822" s="386"/>
      <c r="H3822" s="386"/>
      <c r="I3822" s="387"/>
      <c r="J3822" s="317"/>
      <c r="K3822" s="320"/>
      <c r="L3822" s="317"/>
      <c r="M3822" s="317"/>
      <c r="N3822" s="317"/>
      <c r="O3822" s="317"/>
      <c r="P3822" s="321"/>
      <c r="Q3822" s="317"/>
      <c r="R3822" s="326" t="s">
        <v>133</v>
      </c>
      <c r="S3822" s="63"/>
      <c r="T3822" s="314"/>
    </row>
    <row r="3823" spans="2:20" ht="18.75" customHeight="1" x14ac:dyDescent="0.2">
      <c r="B3823" s="327"/>
      <c r="C3823" s="322" t="s">
        <v>134</v>
      </c>
      <c r="D3823" s="379"/>
      <c r="E3823" s="380"/>
      <c r="F3823" s="380"/>
      <c r="G3823" s="380"/>
      <c r="H3823" s="380"/>
      <c r="I3823" s="381"/>
      <c r="J3823" s="317"/>
      <c r="K3823" s="320"/>
      <c r="L3823" s="317"/>
      <c r="M3823" s="317"/>
      <c r="N3823" s="317"/>
      <c r="O3823" s="317"/>
      <c r="P3823" s="321"/>
      <c r="Q3823" s="317"/>
      <c r="R3823" s="321"/>
      <c r="S3823" s="321"/>
      <c r="T3823" s="314"/>
    </row>
    <row r="3824" spans="2:20" ht="12" customHeight="1" x14ac:dyDescent="0.2">
      <c r="B3824" s="318"/>
      <c r="C3824" s="317"/>
      <c r="D3824" s="317"/>
      <c r="E3824" s="317"/>
      <c r="F3824" s="317"/>
      <c r="G3824" s="317"/>
      <c r="H3824" s="317"/>
      <c r="I3824" s="317"/>
      <c r="J3824" s="317"/>
      <c r="K3824" s="317"/>
      <c r="L3824" s="317"/>
      <c r="M3824" s="317"/>
      <c r="N3824" s="317"/>
      <c r="O3824" s="317"/>
      <c r="P3824" s="317"/>
      <c r="Q3824" s="317"/>
      <c r="R3824" s="317"/>
      <c r="S3824" s="317"/>
      <c r="T3824" s="314"/>
    </row>
    <row r="3825" spans="2:24" s="334" customFormat="1" ht="18.75" customHeight="1" x14ac:dyDescent="0.2">
      <c r="B3825" s="328"/>
      <c r="C3825" s="322" t="s">
        <v>128</v>
      </c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70"/>
      <c r="P3825" s="329" t="s">
        <v>129</v>
      </c>
      <c r="Q3825" s="330"/>
      <c r="R3825" s="331" t="s">
        <v>135</v>
      </c>
      <c r="S3825" s="332"/>
      <c r="T3825" s="333"/>
      <c r="V3825" s="315"/>
      <c r="W3825" s="315"/>
      <c r="X3825" s="315"/>
    </row>
    <row r="3826" spans="2:24" ht="6" customHeight="1" x14ac:dyDescent="0.2">
      <c r="B3826" s="318"/>
      <c r="C3826" s="317"/>
      <c r="D3826" s="317"/>
      <c r="E3826" s="317"/>
      <c r="F3826" s="317"/>
      <c r="G3826" s="317"/>
      <c r="H3826" s="317"/>
      <c r="I3826" s="317"/>
      <c r="J3826" s="317"/>
      <c r="K3826" s="317"/>
      <c r="L3826" s="317"/>
      <c r="M3826" s="317"/>
      <c r="N3826" s="317"/>
      <c r="O3826" s="317"/>
      <c r="P3826" s="317"/>
      <c r="Q3826" s="317"/>
      <c r="R3826" s="317"/>
      <c r="S3826" s="317"/>
      <c r="T3826" s="314"/>
    </row>
    <row r="3827" spans="2:24" ht="18.75" customHeight="1" x14ac:dyDescent="0.2">
      <c r="B3827" s="318"/>
      <c r="C3827" s="335" t="s">
        <v>136</v>
      </c>
      <c r="D3827" s="65"/>
      <c r="E3827" s="65"/>
      <c r="F3827" s="65"/>
      <c r="G3827" s="65"/>
      <c r="H3827" s="65"/>
      <c r="I3827" s="65"/>
      <c r="J3827" s="65"/>
      <c r="K3827" s="65"/>
      <c r="L3827" s="65"/>
      <c r="M3827" s="65"/>
      <c r="N3827" s="65"/>
      <c r="O3827" s="71"/>
      <c r="P3827" s="336">
        <f>SUM(D3827:O3827)</f>
        <v>0</v>
      </c>
      <c r="Q3827" s="317"/>
      <c r="R3827" s="388"/>
      <c r="S3827" s="389"/>
      <c r="T3827" s="314"/>
    </row>
    <row r="3828" spans="2:24" ht="18.75" customHeight="1" x14ac:dyDescent="0.2">
      <c r="B3828" s="318"/>
      <c r="C3828" s="335" t="s">
        <v>137</v>
      </c>
      <c r="D3828" s="110"/>
      <c r="E3828" s="110"/>
      <c r="F3828" s="110"/>
      <c r="G3828" s="110"/>
      <c r="H3828" s="110"/>
      <c r="I3828" s="110"/>
      <c r="J3828" s="110"/>
      <c r="K3828" s="110"/>
      <c r="L3828" s="110"/>
      <c r="M3828" s="110"/>
      <c r="N3828" s="110"/>
      <c r="O3828" s="111"/>
      <c r="P3828" s="336">
        <f>SUM(D3828:O3828)</f>
        <v>0</v>
      </c>
      <c r="Q3828" s="317"/>
      <c r="R3828" s="388"/>
      <c r="S3828" s="389"/>
      <c r="T3828" s="314"/>
    </row>
    <row r="3829" spans="2:24" ht="18.75" customHeight="1" x14ac:dyDescent="0.2">
      <c r="B3829" s="318"/>
      <c r="C3829" s="131" t="s">
        <v>138</v>
      </c>
      <c r="D3829" s="65"/>
      <c r="E3829" s="65"/>
      <c r="F3829" s="65"/>
      <c r="G3829" s="65"/>
      <c r="H3829" s="65"/>
      <c r="I3829" s="65"/>
      <c r="J3829" s="65"/>
      <c r="K3829" s="65"/>
      <c r="L3829" s="65"/>
      <c r="M3829" s="65"/>
      <c r="N3829" s="65"/>
      <c r="O3829" s="71"/>
      <c r="P3829" s="336">
        <f>SUM(D3829:O3829)</f>
        <v>0</v>
      </c>
      <c r="Q3829" s="317"/>
      <c r="R3829" s="388"/>
      <c r="S3829" s="389"/>
      <c r="T3829" s="314"/>
    </row>
    <row r="3830" spans="2:24" ht="18.75" customHeight="1" x14ac:dyDescent="0.2">
      <c r="B3830" s="318"/>
      <c r="C3830" s="92" t="s">
        <v>139</v>
      </c>
      <c r="D3830" s="65"/>
      <c r="E3830" s="65"/>
      <c r="F3830" s="65"/>
      <c r="G3830" s="65"/>
      <c r="H3830" s="65"/>
      <c r="I3830" s="65"/>
      <c r="J3830" s="65"/>
      <c r="K3830" s="65"/>
      <c r="L3830" s="65"/>
      <c r="M3830" s="65"/>
      <c r="N3830" s="65"/>
      <c r="O3830" s="71"/>
      <c r="P3830" s="336">
        <f>SUM(D3830:O3830)</f>
        <v>0</v>
      </c>
      <c r="Q3830" s="317"/>
      <c r="R3830" s="388"/>
      <c r="S3830" s="389"/>
      <c r="T3830" s="314"/>
    </row>
    <row r="3831" spans="2:24" ht="18.75" customHeight="1" x14ac:dyDescent="0.2">
      <c r="B3831" s="318"/>
      <c r="C3831" s="92" t="s">
        <v>140</v>
      </c>
      <c r="D3831" s="65"/>
      <c r="E3831" s="65"/>
      <c r="F3831" s="65"/>
      <c r="G3831" s="65"/>
      <c r="H3831" s="65"/>
      <c r="I3831" s="65"/>
      <c r="J3831" s="65"/>
      <c r="K3831" s="65"/>
      <c r="L3831" s="65"/>
      <c r="M3831" s="65"/>
      <c r="N3831" s="65"/>
      <c r="O3831" s="71"/>
      <c r="P3831" s="336">
        <f>SUM(D3831:O3831)</f>
        <v>0</v>
      </c>
      <c r="Q3831" s="317"/>
      <c r="R3831" s="388"/>
      <c r="S3831" s="389"/>
      <c r="T3831" s="314"/>
    </row>
    <row r="3832" spans="2:24" ht="18.75" customHeight="1" x14ac:dyDescent="0.2">
      <c r="B3832" s="318"/>
      <c r="C3832" s="92" t="s">
        <v>141</v>
      </c>
      <c r="D3832" s="65"/>
      <c r="E3832" s="65"/>
      <c r="F3832" s="65"/>
      <c r="G3832" s="65"/>
      <c r="H3832" s="65"/>
      <c r="I3832" s="65"/>
      <c r="J3832" s="65"/>
      <c r="K3832" s="65"/>
      <c r="L3832" s="65"/>
      <c r="M3832" s="65"/>
      <c r="N3832" s="65"/>
      <c r="O3832" s="71"/>
      <c r="P3832" s="336">
        <f>SUM(D3832:O3832)</f>
        <v>0</v>
      </c>
      <c r="Q3832" s="317"/>
      <c r="R3832" s="388"/>
      <c r="S3832" s="389"/>
      <c r="T3832" s="314"/>
    </row>
    <row r="3833" spans="2:24" ht="18.75" customHeight="1" x14ac:dyDescent="0.2">
      <c r="B3833" s="318"/>
      <c r="C3833" s="92" t="s">
        <v>142</v>
      </c>
      <c r="D3833" s="65"/>
      <c r="E3833" s="65"/>
      <c r="F3833" s="65"/>
      <c r="G3833" s="65"/>
      <c r="H3833" s="65"/>
      <c r="I3833" s="65"/>
      <c r="J3833" s="65"/>
      <c r="K3833" s="65"/>
      <c r="L3833" s="65"/>
      <c r="M3833" s="65"/>
      <c r="N3833" s="65"/>
      <c r="O3833" s="71"/>
      <c r="P3833" s="336">
        <f>SUM(D3833:O3833)</f>
        <v>0</v>
      </c>
      <c r="Q3833" s="317"/>
      <c r="R3833" s="388"/>
      <c r="S3833" s="389"/>
      <c r="T3833" s="314"/>
    </row>
    <row r="3834" spans="2:24" ht="18.75" customHeight="1" x14ac:dyDescent="0.2">
      <c r="B3834" s="318"/>
      <c r="C3834" s="92" t="s">
        <v>143</v>
      </c>
      <c r="D3834" s="65"/>
      <c r="E3834" s="65"/>
      <c r="F3834" s="65"/>
      <c r="G3834" s="65"/>
      <c r="H3834" s="65"/>
      <c r="I3834" s="65"/>
      <c r="J3834" s="65"/>
      <c r="K3834" s="65"/>
      <c r="L3834" s="65"/>
      <c r="M3834" s="65"/>
      <c r="N3834" s="65"/>
      <c r="O3834" s="71"/>
      <c r="P3834" s="336">
        <f>SUM(D3834:O3834)</f>
        <v>0</v>
      </c>
      <c r="Q3834" s="317"/>
      <c r="R3834" s="388"/>
      <c r="S3834" s="389"/>
      <c r="T3834" s="314"/>
    </row>
    <row r="3835" spans="2:24" ht="18.75" customHeight="1" x14ac:dyDescent="0.2">
      <c r="B3835" s="318"/>
      <c r="C3835" s="92" t="s">
        <v>144</v>
      </c>
      <c r="D3835" s="65"/>
      <c r="E3835" s="65"/>
      <c r="F3835" s="65"/>
      <c r="G3835" s="65"/>
      <c r="H3835" s="65"/>
      <c r="I3835" s="65"/>
      <c r="J3835" s="65"/>
      <c r="K3835" s="65"/>
      <c r="L3835" s="65"/>
      <c r="M3835" s="65"/>
      <c r="N3835" s="65"/>
      <c r="O3835" s="71"/>
      <c r="P3835" s="336">
        <f>SUM(D3835:O3835)</f>
        <v>0</v>
      </c>
      <c r="Q3835" s="317"/>
      <c r="R3835" s="388"/>
      <c r="S3835" s="389"/>
      <c r="T3835" s="314"/>
    </row>
    <row r="3836" spans="2:24" ht="18.75" customHeight="1" x14ac:dyDescent="0.2">
      <c r="B3836" s="318"/>
      <c r="C3836" s="92" t="s">
        <v>145</v>
      </c>
      <c r="D3836" s="65"/>
      <c r="E3836" s="65"/>
      <c r="F3836" s="65"/>
      <c r="G3836" s="65"/>
      <c r="H3836" s="65"/>
      <c r="I3836" s="65"/>
      <c r="J3836" s="65"/>
      <c r="K3836" s="65"/>
      <c r="L3836" s="65"/>
      <c r="M3836" s="65"/>
      <c r="N3836" s="65"/>
      <c r="O3836" s="71"/>
      <c r="P3836" s="336">
        <f>SUM(D3836:O3836)</f>
        <v>0</v>
      </c>
      <c r="Q3836" s="317"/>
      <c r="R3836" s="388"/>
      <c r="S3836" s="389"/>
      <c r="T3836" s="314"/>
    </row>
    <row r="3837" spans="2:24" ht="18.75" customHeight="1" x14ac:dyDescent="0.2">
      <c r="B3837" s="318"/>
      <c r="C3837" s="322" t="s">
        <v>146</v>
      </c>
      <c r="D3837" s="337">
        <f t="shared" ref="D3837:O3837" si="306">SUBTOTAL(9,D3827:D3836)</f>
        <v>0</v>
      </c>
      <c r="E3837" s="337">
        <f t="shared" si="306"/>
        <v>0</v>
      </c>
      <c r="F3837" s="337">
        <f t="shared" si="306"/>
        <v>0</v>
      </c>
      <c r="G3837" s="337">
        <f t="shared" si="306"/>
        <v>0</v>
      </c>
      <c r="H3837" s="337">
        <f t="shared" si="306"/>
        <v>0</v>
      </c>
      <c r="I3837" s="337">
        <f t="shared" si="306"/>
        <v>0</v>
      </c>
      <c r="J3837" s="337">
        <f t="shared" si="306"/>
        <v>0</v>
      </c>
      <c r="K3837" s="337">
        <f t="shared" si="306"/>
        <v>0</v>
      </c>
      <c r="L3837" s="337">
        <f t="shared" si="306"/>
        <v>0</v>
      </c>
      <c r="M3837" s="337">
        <f t="shared" si="306"/>
        <v>0</v>
      </c>
      <c r="N3837" s="337">
        <f t="shared" si="306"/>
        <v>0</v>
      </c>
      <c r="O3837" s="338">
        <f t="shared" si="306"/>
        <v>0</v>
      </c>
      <c r="P3837" s="336">
        <f>SUM(D3837:O3837)</f>
        <v>0</v>
      </c>
      <c r="Q3837" s="317"/>
      <c r="R3837" s="388"/>
      <c r="S3837" s="389"/>
      <c r="T3837" s="314"/>
    </row>
    <row r="3838" spans="2:24" ht="18.75" customHeight="1" x14ac:dyDescent="0.2">
      <c r="B3838" s="318"/>
      <c r="C3838" s="339" t="s">
        <v>147</v>
      </c>
      <c r="D3838" s="66"/>
      <c r="E3838" s="66"/>
      <c r="F3838" s="66"/>
      <c r="G3838" s="66"/>
      <c r="H3838" s="66"/>
      <c r="I3838" s="66"/>
      <c r="J3838" s="66"/>
      <c r="K3838" s="66"/>
      <c r="L3838" s="66"/>
      <c r="M3838" s="66"/>
      <c r="N3838" s="66"/>
      <c r="O3838" s="72"/>
      <c r="P3838" s="336">
        <f>SUM(D3838:O3838)</f>
        <v>0</v>
      </c>
      <c r="Q3838" s="317"/>
      <c r="R3838" s="388"/>
      <c r="S3838" s="389"/>
      <c r="T3838" s="314"/>
    </row>
    <row r="3839" spans="2:24" ht="18.75" customHeight="1" x14ac:dyDescent="0.2">
      <c r="B3839" s="318"/>
      <c r="C3839" s="339" t="s">
        <v>148</v>
      </c>
      <c r="D3839" s="66"/>
      <c r="E3839" s="66"/>
      <c r="F3839" s="66"/>
      <c r="G3839" s="66"/>
      <c r="H3839" s="66"/>
      <c r="I3839" s="66"/>
      <c r="J3839" s="66"/>
      <c r="K3839" s="66"/>
      <c r="L3839" s="66"/>
      <c r="M3839" s="66"/>
      <c r="N3839" s="66"/>
      <c r="O3839" s="72"/>
      <c r="P3839" s="336">
        <f>SUM(D3839:O3839)</f>
        <v>0</v>
      </c>
      <c r="Q3839" s="317"/>
      <c r="R3839" s="388"/>
      <c r="S3839" s="389"/>
      <c r="T3839" s="314"/>
    </row>
    <row r="3840" spans="2:24" ht="18.75" customHeight="1" x14ac:dyDescent="0.2">
      <c r="B3840" s="318"/>
      <c r="C3840" s="322" t="s">
        <v>149</v>
      </c>
      <c r="D3840" s="337">
        <f t="shared" ref="D3840:O3840" si="307">SUBTOTAL(9,D3838:D3839)</f>
        <v>0</v>
      </c>
      <c r="E3840" s="337">
        <f t="shared" si="307"/>
        <v>0</v>
      </c>
      <c r="F3840" s="337">
        <f t="shared" si="307"/>
        <v>0</v>
      </c>
      <c r="G3840" s="337">
        <f t="shared" si="307"/>
        <v>0</v>
      </c>
      <c r="H3840" s="337">
        <f t="shared" si="307"/>
        <v>0</v>
      </c>
      <c r="I3840" s="337">
        <f t="shared" si="307"/>
        <v>0</v>
      </c>
      <c r="J3840" s="337">
        <f t="shared" si="307"/>
        <v>0</v>
      </c>
      <c r="K3840" s="337">
        <f t="shared" si="307"/>
        <v>0</v>
      </c>
      <c r="L3840" s="337">
        <f t="shared" si="307"/>
        <v>0</v>
      </c>
      <c r="M3840" s="337">
        <f t="shared" si="307"/>
        <v>0</v>
      </c>
      <c r="N3840" s="337">
        <f t="shared" si="307"/>
        <v>0</v>
      </c>
      <c r="O3840" s="338">
        <f t="shared" si="307"/>
        <v>0</v>
      </c>
      <c r="P3840" s="336">
        <f>SUM(D3840:O3840)</f>
        <v>0</v>
      </c>
      <c r="Q3840" s="317"/>
      <c r="R3840" s="388"/>
      <c r="S3840" s="389"/>
      <c r="T3840" s="314"/>
    </row>
    <row r="3841" spans="2:20" ht="18.75" customHeight="1" x14ac:dyDescent="0.2">
      <c r="B3841" s="318"/>
      <c r="C3841" s="339" t="s">
        <v>150</v>
      </c>
      <c r="D3841" s="66"/>
      <c r="E3841" s="66"/>
      <c r="F3841" s="66"/>
      <c r="G3841" s="66"/>
      <c r="H3841" s="66"/>
      <c r="I3841" s="66"/>
      <c r="J3841" s="66"/>
      <c r="K3841" s="66"/>
      <c r="L3841" s="66"/>
      <c r="M3841" s="66"/>
      <c r="N3841" s="66"/>
      <c r="O3841" s="72"/>
      <c r="P3841" s="336">
        <f>SUM(D3841:O3841)</f>
        <v>0</v>
      </c>
      <c r="Q3841" s="317"/>
      <c r="R3841" s="388"/>
      <c r="S3841" s="389"/>
      <c r="T3841" s="314"/>
    </row>
    <row r="3842" spans="2:20" ht="18.75" customHeight="1" x14ac:dyDescent="0.2">
      <c r="B3842" s="318"/>
      <c r="C3842" s="339" t="s">
        <v>151</v>
      </c>
      <c r="D3842" s="66"/>
      <c r="E3842" s="66"/>
      <c r="F3842" s="66"/>
      <c r="G3842" s="66"/>
      <c r="H3842" s="66"/>
      <c r="I3842" s="66"/>
      <c r="J3842" s="66"/>
      <c r="K3842" s="66"/>
      <c r="L3842" s="66"/>
      <c r="M3842" s="66"/>
      <c r="N3842" s="66"/>
      <c r="O3842" s="72"/>
      <c r="P3842" s="336">
        <f>SUM(D3842:O3842)</f>
        <v>0</v>
      </c>
      <c r="Q3842" s="317"/>
      <c r="R3842" s="388"/>
      <c r="S3842" s="389"/>
      <c r="T3842" s="314"/>
    </row>
    <row r="3843" spans="2:20" ht="18.75" customHeight="1" x14ac:dyDescent="0.2">
      <c r="B3843" s="318"/>
      <c r="C3843" s="339" t="s">
        <v>152</v>
      </c>
      <c r="D3843" s="66"/>
      <c r="E3843" s="66"/>
      <c r="F3843" s="66"/>
      <c r="G3843" s="66"/>
      <c r="H3843" s="66"/>
      <c r="I3843" s="66"/>
      <c r="J3843" s="66"/>
      <c r="K3843" s="66"/>
      <c r="L3843" s="66"/>
      <c r="M3843" s="66"/>
      <c r="N3843" s="66"/>
      <c r="O3843" s="72"/>
      <c r="P3843" s="336">
        <f>SUM(D3843:O3843)</f>
        <v>0</v>
      </c>
      <c r="Q3843" s="317"/>
      <c r="R3843" s="388"/>
      <c r="S3843" s="389"/>
      <c r="T3843" s="314"/>
    </row>
    <row r="3844" spans="2:20" ht="18.75" customHeight="1" x14ac:dyDescent="0.2">
      <c r="B3844" s="318"/>
      <c r="C3844" s="339" t="s">
        <v>153</v>
      </c>
      <c r="D3844" s="66"/>
      <c r="E3844" s="66"/>
      <c r="F3844" s="66"/>
      <c r="G3844" s="66"/>
      <c r="H3844" s="66"/>
      <c r="I3844" s="66"/>
      <c r="J3844" s="66"/>
      <c r="K3844" s="66"/>
      <c r="L3844" s="66"/>
      <c r="M3844" s="66"/>
      <c r="N3844" s="66"/>
      <c r="O3844" s="72"/>
      <c r="P3844" s="336">
        <f>SUM(D3844:O3844)</f>
        <v>0</v>
      </c>
      <c r="Q3844" s="317"/>
      <c r="R3844" s="388"/>
      <c r="S3844" s="389"/>
      <c r="T3844" s="314"/>
    </row>
    <row r="3845" spans="2:20" ht="18.75" customHeight="1" x14ac:dyDescent="0.2">
      <c r="B3845" s="318"/>
      <c r="C3845" s="335" t="s">
        <v>154</v>
      </c>
      <c r="D3845" s="65"/>
      <c r="E3845" s="65"/>
      <c r="F3845" s="65"/>
      <c r="G3845" s="65"/>
      <c r="H3845" s="65"/>
      <c r="I3845" s="65"/>
      <c r="J3845" s="65"/>
      <c r="K3845" s="65"/>
      <c r="L3845" s="65"/>
      <c r="M3845" s="65"/>
      <c r="N3845" s="65"/>
      <c r="O3845" s="71"/>
      <c r="P3845" s="336">
        <f>SUM(D3845:O3845)</f>
        <v>0</v>
      </c>
      <c r="Q3845" s="317"/>
      <c r="R3845" s="388"/>
      <c r="S3845" s="389"/>
      <c r="T3845" s="314"/>
    </row>
    <row r="3846" spans="2:20" ht="18.75" customHeight="1" x14ac:dyDescent="0.2">
      <c r="B3846" s="318"/>
      <c r="C3846" s="97" t="s">
        <v>155</v>
      </c>
      <c r="D3846" s="65"/>
      <c r="E3846" s="65"/>
      <c r="F3846" s="65"/>
      <c r="G3846" s="65"/>
      <c r="H3846" s="65"/>
      <c r="I3846" s="65"/>
      <c r="J3846" s="65"/>
      <c r="K3846" s="65"/>
      <c r="L3846" s="65"/>
      <c r="M3846" s="65"/>
      <c r="N3846" s="65"/>
      <c r="O3846" s="71"/>
      <c r="P3846" s="336">
        <f>SUM(D3846:O3846)</f>
        <v>0</v>
      </c>
      <c r="Q3846" s="317"/>
      <c r="R3846" s="388"/>
      <c r="S3846" s="389"/>
      <c r="T3846" s="314"/>
    </row>
    <row r="3847" spans="2:20" ht="18.75" customHeight="1" x14ac:dyDescent="0.2">
      <c r="B3847" s="318"/>
      <c r="C3847" s="98" t="s">
        <v>156</v>
      </c>
      <c r="D3847" s="68"/>
      <c r="E3847" s="68"/>
      <c r="F3847" s="68"/>
      <c r="G3847" s="68"/>
      <c r="H3847" s="68"/>
      <c r="I3847" s="68"/>
      <c r="J3847" s="68"/>
      <c r="K3847" s="68"/>
      <c r="L3847" s="68"/>
      <c r="M3847" s="68"/>
      <c r="N3847" s="68"/>
      <c r="O3847" s="73"/>
      <c r="P3847" s="340">
        <f>SUM(D3847:O3847)</f>
        <v>0</v>
      </c>
      <c r="Q3847" s="317"/>
      <c r="R3847" s="388"/>
      <c r="S3847" s="389"/>
      <c r="T3847" s="314"/>
    </row>
    <row r="3848" spans="2:20" ht="18.75" customHeight="1" x14ac:dyDescent="0.2">
      <c r="B3848" s="318"/>
      <c r="C3848" s="341" t="s">
        <v>157</v>
      </c>
      <c r="D3848" s="342">
        <f t="shared" ref="D3848:O3848" si="308">SUBTOTAL(9,D3827:D3847)</f>
        <v>0</v>
      </c>
      <c r="E3848" s="342">
        <f t="shared" si="308"/>
        <v>0</v>
      </c>
      <c r="F3848" s="342">
        <f t="shared" si="308"/>
        <v>0</v>
      </c>
      <c r="G3848" s="342">
        <f t="shared" si="308"/>
        <v>0</v>
      </c>
      <c r="H3848" s="342">
        <f t="shared" si="308"/>
        <v>0</v>
      </c>
      <c r="I3848" s="342">
        <f t="shared" si="308"/>
        <v>0</v>
      </c>
      <c r="J3848" s="342">
        <f t="shared" si="308"/>
        <v>0</v>
      </c>
      <c r="K3848" s="342">
        <f t="shared" si="308"/>
        <v>0</v>
      </c>
      <c r="L3848" s="342">
        <f t="shared" si="308"/>
        <v>0</v>
      </c>
      <c r="M3848" s="342">
        <f t="shared" si="308"/>
        <v>0</v>
      </c>
      <c r="N3848" s="342">
        <f t="shared" si="308"/>
        <v>0</v>
      </c>
      <c r="O3848" s="343">
        <f t="shared" si="308"/>
        <v>0</v>
      </c>
      <c r="P3848" s="344">
        <f>SUM(D3848:O3848)</f>
        <v>0</v>
      </c>
      <c r="Q3848" s="317"/>
      <c r="R3848" s="150"/>
      <c r="S3848" s="151"/>
      <c r="T3848" s="314"/>
    </row>
    <row r="3849" spans="2:20" ht="6" customHeight="1" x14ac:dyDescent="0.2">
      <c r="B3849" s="318"/>
      <c r="C3849" s="317"/>
      <c r="D3849" s="317"/>
      <c r="E3849" s="317"/>
      <c r="F3849" s="317"/>
      <c r="G3849" s="317"/>
      <c r="H3849" s="317"/>
      <c r="I3849" s="317"/>
      <c r="J3849" s="317"/>
      <c r="K3849" s="317"/>
      <c r="L3849" s="317"/>
      <c r="M3849" s="317"/>
      <c r="N3849" s="317"/>
      <c r="O3849" s="317"/>
      <c r="P3849" s="317"/>
      <c r="Q3849" s="317"/>
      <c r="R3849" s="345"/>
      <c r="S3849" s="345"/>
      <c r="T3849" s="314"/>
    </row>
    <row r="3850" spans="2:20" ht="18.75" customHeight="1" x14ac:dyDescent="0.2">
      <c r="B3850" s="346"/>
      <c r="C3850" s="335" t="s">
        <v>158</v>
      </c>
      <c r="D3850" s="67"/>
      <c r="E3850" s="67"/>
      <c r="F3850" s="67"/>
      <c r="G3850" s="67"/>
      <c r="H3850" s="67"/>
      <c r="I3850" s="67"/>
      <c r="J3850" s="67"/>
      <c r="K3850" s="67"/>
      <c r="L3850" s="67"/>
      <c r="M3850" s="67"/>
      <c r="N3850" s="67"/>
      <c r="O3850" s="74"/>
      <c r="P3850" s="347">
        <f>SUM(D3850:O3850)</f>
        <v>0</v>
      </c>
      <c r="Q3850" s="317"/>
      <c r="R3850" s="388"/>
      <c r="S3850" s="389"/>
      <c r="T3850" s="314"/>
    </row>
    <row r="3851" spans="2:20" ht="18.75" customHeight="1" x14ac:dyDescent="0.2">
      <c r="B3851" s="346"/>
      <c r="C3851" s="335" t="s">
        <v>159</v>
      </c>
      <c r="D3851" s="67"/>
      <c r="E3851" s="67"/>
      <c r="F3851" s="67"/>
      <c r="G3851" s="67"/>
      <c r="H3851" s="67"/>
      <c r="I3851" s="67"/>
      <c r="J3851" s="67"/>
      <c r="K3851" s="67"/>
      <c r="L3851" s="67"/>
      <c r="M3851" s="67"/>
      <c r="N3851" s="69"/>
      <c r="O3851" s="75"/>
      <c r="P3851" s="348">
        <f>SUM(D3851:O3851)</f>
        <v>0</v>
      </c>
      <c r="Q3851" s="317"/>
      <c r="R3851" s="388"/>
      <c r="S3851" s="389"/>
      <c r="T3851" s="314"/>
    </row>
    <row r="3852" spans="2:20" s="334" customFormat="1" ht="18.75" customHeight="1" x14ac:dyDescent="0.2">
      <c r="B3852" s="328"/>
      <c r="C3852" s="317"/>
      <c r="D3852" s="317"/>
      <c r="E3852" s="317"/>
      <c r="F3852" s="317"/>
      <c r="G3852" s="317"/>
      <c r="H3852" s="317"/>
      <c r="I3852" s="317"/>
      <c r="J3852" s="317"/>
      <c r="K3852" s="317"/>
      <c r="L3852" s="317"/>
      <c r="M3852" s="317"/>
      <c r="N3852" s="349" t="s">
        <v>160</v>
      </c>
      <c r="O3852" s="349"/>
      <c r="P3852" s="350">
        <f>ROUND(IF(P3850*P3851=0,0,P3848/P3850*P3851),2)</f>
        <v>0</v>
      </c>
      <c r="Q3852" s="330"/>
      <c r="R3852" s="388"/>
      <c r="S3852" s="389"/>
      <c r="T3852" s="333"/>
    </row>
    <row r="3853" spans="2:20" ht="30" customHeight="1" x14ac:dyDescent="0.2">
      <c r="B3853" s="314"/>
      <c r="C3853" s="317"/>
      <c r="D3853" s="317"/>
      <c r="E3853" s="317"/>
      <c r="F3853" s="317"/>
      <c r="G3853" s="317"/>
      <c r="H3853" s="317"/>
      <c r="I3853" s="317"/>
      <c r="J3853" s="317"/>
      <c r="K3853" s="317"/>
      <c r="L3853" s="317"/>
      <c r="M3853" s="317"/>
      <c r="N3853" s="317"/>
      <c r="O3853" s="317"/>
      <c r="P3853" s="317"/>
      <c r="Q3853" s="317"/>
      <c r="R3853" s="317"/>
      <c r="S3853" s="317"/>
      <c r="T3853" s="314"/>
    </row>
    <row r="3854" spans="2:20" ht="18.75" customHeight="1" x14ac:dyDescent="0.2">
      <c r="B3854" s="318"/>
      <c r="C3854" s="319" t="s">
        <v>124</v>
      </c>
      <c r="D3854" s="382"/>
      <c r="E3854" s="383"/>
      <c r="F3854" s="383"/>
      <c r="G3854" s="383"/>
      <c r="H3854" s="383"/>
      <c r="I3854" s="384"/>
      <c r="J3854" s="317"/>
      <c r="K3854" s="317"/>
      <c r="L3854" s="320"/>
      <c r="M3854" s="317"/>
      <c r="N3854" s="317"/>
      <c r="O3854" s="317"/>
      <c r="P3854" s="321"/>
      <c r="Q3854" s="317"/>
      <c r="R3854" s="321"/>
      <c r="S3854" s="321"/>
      <c r="T3854" s="314"/>
    </row>
    <row r="3855" spans="2:20" ht="18.75" customHeight="1" x14ac:dyDescent="0.2">
      <c r="B3855" s="318"/>
      <c r="C3855" s="322" t="s">
        <v>125</v>
      </c>
      <c r="D3855" s="382"/>
      <c r="E3855" s="383"/>
      <c r="F3855" s="383"/>
      <c r="G3855" s="383"/>
      <c r="H3855" s="383"/>
      <c r="I3855" s="384"/>
      <c r="J3855" s="317"/>
      <c r="K3855" s="320"/>
      <c r="L3855" s="317"/>
      <c r="M3855" s="317"/>
      <c r="N3855" s="317"/>
      <c r="O3855" s="317"/>
      <c r="P3855" s="321"/>
      <c r="Q3855" s="317"/>
      <c r="R3855" s="321"/>
      <c r="S3855" s="321"/>
      <c r="T3855" s="314"/>
    </row>
    <row r="3856" spans="2:20" ht="18.75" customHeight="1" x14ac:dyDescent="0.2">
      <c r="B3856" s="318"/>
      <c r="C3856" s="322" t="s">
        <v>7</v>
      </c>
      <c r="D3856" s="382"/>
      <c r="E3856" s="383"/>
      <c r="F3856" s="383"/>
      <c r="G3856" s="383"/>
      <c r="H3856" s="383"/>
      <c r="I3856" s="384"/>
      <c r="J3856" s="317"/>
      <c r="K3856" s="317"/>
      <c r="L3856" s="320"/>
      <c r="M3856" s="317"/>
      <c r="N3856" s="317"/>
      <c r="O3856" s="317"/>
      <c r="P3856" s="321"/>
      <c r="Q3856" s="317"/>
      <c r="R3856" s="323" t="s">
        <v>126</v>
      </c>
      <c r="S3856" s="324"/>
      <c r="T3856" s="314"/>
    </row>
    <row r="3857" spans="2:24" ht="18.75" customHeight="1" x14ac:dyDescent="0.2">
      <c r="B3857" s="318"/>
      <c r="C3857" s="322" t="s">
        <v>127</v>
      </c>
      <c r="D3857" s="382"/>
      <c r="E3857" s="383"/>
      <c r="F3857" s="383"/>
      <c r="G3857" s="383"/>
      <c r="H3857" s="383"/>
      <c r="I3857" s="384"/>
      <c r="J3857" s="317"/>
      <c r="K3857" s="317"/>
      <c r="L3857" s="320"/>
      <c r="M3857" s="317"/>
      <c r="N3857" s="317"/>
      <c r="O3857" s="317"/>
      <c r="P3857" s="321"/>
      <c r="Q3857" s="317"/>
      <c r="R3857" s="325" t="s">
        <v>130</v>
      </c>
      <c r="S3857" s="63"/>
      <c r="T3857" s="314"/>
    </row>
    <row r="3858" spans="2:24" ht="18.75" customHeight="1" x14ac:dyDescent="0.2">
      <c r="B3858" s="318"/>
      <c r="C3858" s="322" t="s">
        <v>131</v>
      </c>
      <c r="D3858" s="382"/>
      <c r="E3858" s="383"/>
      <c r="F3858" s="383"/>
      <c r="G3858" s="383"/>
      <c r="H3858" s="383"/>
      <c r="I3858" s="384"/>
      <c r="J3858" s="317"/>
      <c r="K3858" s="317"/>
      <c r="L3858" s="320"/>
      <c r="M3858" s="317"/>
      <c r="N3858" s="317"/>
      <c r="O3858" s="317"/>
      <c r="P3858" s="321"/>
      <c r="Q3858" s="317"/>
      <c r="R3858" s="325" t="s">
        <v>132</v>
      </c>
      <c r="S3858" s="63"/>
      <c r="T3858" s="314"/>
    </row>
    <row r="3859" spans="2:24" ht="18.75" customHeight="1" x14ac:dyDescent="0.2">
      <c r="B3859" s="318"/>
      <c r="C3859" s="322" t="s">
        <v>122</v>
      </c>
      <c r="D3859" s="385"/>
      <c r="E3859" s="386"/>
      <c r="F3859" s="386"/>
      <c r="G3859" s="386"/>
      <c r="H3859" s="386"/>
      <c r="I3859" s="387"/>
      <c r="J3859" s="317"/>
      <c r="K3859" s="320"/>
      <c r="L3859" s="317"/>
      <c r="M3859" s="317"/>
      <c r="N3859" s="317"/>
      <c r="O3859" s="317"/>
      <c r="P3859" s="321"/>
      <c r="Q3859" s="317"/>
      <c r="R3859" s="326" t="s">
        <v>133</v>
      </c>
      <c r="S3859" s="63"/>
      <c r="T3859" s="314"/>
    </row>
    <row r="3860" spans="2:24" ht="18.75" customHeight="1" x14ac:dyDescent="0.2">
      <c r="B3860" s="327"/>
      <c r="C3860" s="322" t="s">
        <v>134</v>
      </c>
      <c r="D3860" s="379"/>
      <c r="E3860" s="380"/>
      <c r="F3860" s="380"/>
      <c r="G3860" s="380"/>
      <c r="H3860" s="380"/>
      <c r="I3860" s="381"/>
      <c r="J3860" s="317"/>
      <c r="K3860" s="320"/>
      <c r="L3860" s="317"/>
      <c r="M3860" s="317"/>
      <c r="N3860" s="317"/>
      <c r="O3860" s="317"/>
      <c r="P3860" s="321"/>
      <c r="Q3860" s="317"/>
      <c r="R3860" s="321"/>
      <c r="S3860" s="321"/>
      <c r="T3860" s="314"/>
    </row>
    <row r="3861" spans="2:24" ht="12" customHeight="1" x14ac:dyDescent="0.2">
      <c r="B3861" s="318"/>
      <c r="C3861" s="317"/>
      <c r="D3861" s="317"/>
      <c r="E3861" s="317"/>
      <c r="F3861" s="317"/>
      <c r="G3861" s="317"/>
      <c r="H3861" s="317"/>
      <c r="I3861" s="317"/>
      <c r="J3861" s="317"/>
      <c r="K3861" s="317"/>
      <c r="L3861" s="317"/>
      <c r="M3861" s="317"/>
      <c r="N3861" s="317"/>
      <c r="O3861" s="317"/>
      <c r="P3861" s="317"/>
      <c r="Q3861" s="317"/>
      <c r="R3861" s="317"/>
      <c r="S3861" s="317"/>
      <c r="T3861" s="314"/>
    </row>
    <row r="3862" spans="2:24" s="334" customFormat="1" ht="18.75" customHeight="1" x14ac:dyDescent="0.2">
      <c r="B3862" s="328"/>
      <c r="C3862" s="322" t="s">
        <v>128</v>
      </c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70"/>
      <c r="P3862" s="329" t="s">
        <v>129</v>
      </c>
      <c r="Q3862" s="330"/>
      <c r="R3862" s="331" t="s">
        <v>135</v>
      </c>
      <c r="S3862" s="332"/>
      <c r="T3862" s="333"/>
      <c r="V3862" s="315"/>
      <c r="W3862" s="315"/>
      <c r="X3862" s="315"/>
    </row>
    <row r="3863" spans="2:24" ht="6" customHeight="1" x14ac:dyDescent="0.2">
      <c r="B3863" s="318"/>
      <c r="C3863" s="317"/>
      <c r="D3863" s="317"/>
      <c r="E3863" s="317"/>
      <c r="F3863" s="317"/>
      <c r="G3863" s="317"/>
      <c r="H3863" s="317"/>
      <c r="I3863" s="317"/>
      <c r="J3863" s="317"/>
      <c r="K3863" s="317"/>
      <c r="L3863" s="317"/>
      <c r="M3863" s="317"/>
      <c r="N3863" s="317"/>
      <c r="O3863" s="317"/>
      <c r="P3863" s="317"/>
      <c r="Q3863" s="317"/>
      <c r="R3863" s="317"/>
      <c r="S3863" s="317"/>
      <c r="T3863" s="314"/>
    </row>
    <row r="3864" spans="2:24" ht="18.75" customHeight="1" x14ac:dyDescent="0.2">
      <c r="B3864" s="318"/>
      <c r="C3864" s="335" t="s">
        <v>136</v>
      </c>
      <c r="D3864" s="65"/>
      <c r="E3864" s="65"/>
      <c r="F3864" s="65"/>
      <c r="G3864" s="65"/>
      <c r="H3864" s="65"/>
      <c r="I3864" s="65"/>
      <c r="J3864" s="65"/>
      <c r="K3864" s="65"/>
      <c r="L3864" s="65"/>
      <c r="M3864" s="65"/>
      <c r="N3864" s="65"/>
      <c r="O3864" s="71"/>
      <c r="P3864" s="336">
        <f>SUM(D3864:O3864)</f>
        <v>0</v>
      </c>
      <c r="Q3864" s="317"/>
      <c r="R3864" s="388"/>
      <c r="S3864" s="389"/>
      <c r="T3864" s="314"/>
    </row>
    <row r="3865" spans="2:24" ht="18.75" customHeight="1" x14ac:dyDescent="0.2">
      <c r="B3865" s="318"/>
      <c r="C3865" s="335" t="s">
        <v>137</v>
      </c>
      <c r="D3865" s="110"/>
      <c r="E3865" s="110"/>
      <c r="F3865" s="110"/>
      <c r="G3865" s="110"/>
      <c r="H3865" s="110"/>
      <c r="I3865" s="110"/>
      <c r="J3865" s="110"/>
      <c r="K3865" s="110"/>
      <c r="L3865" s="110"/>
      <c r="M3865" s="110"/>
      <c r="N3865" s="110"/>
      <c r="O3865" s="111"/>
      <c r="P3865" s="336">
        <f>SUM(D3865:O3865)</f>
        <v>0</v>
      </c>
      <c r="Q3865" s="317"/>
      <c r="R3865" s="388"/>
      <c r="S3865" s="389"/>
      <c r="T3865" s="314"/>
    </row>
    <row r="3866" spans="2:24" ht="18.75" customHeight="1" x14ac:dyDescent="0.2">
      <c r="B3866" s="318"/>
      <c r="C3866" s="131" t="s">
        <v>138</v>
      </c>
      <c r="D3866" s="65"/>
      <c r="E3866" s="65"/>
      <c r="F3866" s="65"/>
      <c r="G3866" s="65"/>
      <c r="H3866" s="65"/>
      <c r="I3866" s="65"/>
      <c r="J3866" s="65"/>
      <c r="K3866" s="65"/>
      <c r="L3866" s="65"/>
      <c r="M3866" s="65"/>
      <c r="N3866" s="65"/>
      <c r="O3866" s="71"/>
      <c r="P3866" s="336">
        <f>SUM(D3866:O3866)</f>
        <v>0</v>
      </c>
      <c r="Q3866" s="317"/>
      <c r="R3866" s="388"/>
      <c r="S3866" s="389"/>
      <c r="T3866" s="314"/>
    </row>
    <row r="3867" spans="2:24" ht="18.75" customHeight="1" x14ac:dyDescent="0.2">
      <c r="B3867" s="318"/>
      <c r="C3867" s="92" t="s">
        <v>139</v>
      </c>
      <c r="D3867" s="65"/>
      <c r="E3867" s="65"/>
      <c r="F3867" s="65"/>
      <c r="G3867" s="65"/>
      <c r="H3867" s="65"/>
      <c r="I3867" s="65"/>
      <c r="J3867" s="65"/>
      <c r="K3867" s="65"/>
      <c r="L3867" s="65"/>
      <c r="M3867" s="65"/>
      <c r="N3867" s="65"/>
      <c r="O3867" s="71"/>
      <c r="P3867" s="336">
        <f>SUM(D3867:O3867)</f>
        <v>0</v>
      </c>
      <c r="Q3867" s="317"/>
      <c r="R3867" s="388"/>
      <c r="S3867" s="389"/>
      <c r="T3867" s="314"/>
    </row>
    <row r="3868" spans="2:24" ht="18.75" customHeight="1" x14ac:dyDescent="0.2">
      <c r="B3868" s="318"/>
      <c r="C3868" s="92" t="s">
        <v>140</v>
      </c>
      <c r="D3868" s="65"/>
      <c r="E3868" s="65"/>
      <c r="F3868" s="65"/>
      <c r="G3868" s="65"/>
      <c r="H3868" s="65"/>
      <c r="I3868" s="65"/>
      <c r="J3868" s="65"/>
      <c r="K3868" s="65"/>
      <c r="L3868" s="65"/>
      <c r="M3868" s="65"/>
      <c r="N3868" s="65"/>
      <c r="O3868" s="71"/>
      <c r="P3868" s="336">
        <f>SUM(D3868:O3868)</f>
        <v>0</v>
      </c>
      <c r="Q3868" s="317"/>
      <c r="R3868" s="388"/>
      <c r="S3868" s="389"/>
      <c r="T3868" s="314"/>
    </row>
    <row r="3869" spans="2:24" ht="18.75" customHeight="1" x14ac:dyDescent="0.2">
      <c r="B3869" s="318"/>
      <c r="C3869" s="92" t="s">
        <v>141</v>
      </c>
      <c r="D3869" s="65"/>
      <c r="E3869" s="65"/>
      <c r="F3869" s="65"/>
      <c r="G3869" s="65"/>
      <c r="H3869" s="65"/>
      <c r="I3869" s="65"/>
      <c r="J3869" s="65"/>
      <c r="K3869" s="65"/>
      <c r="L3869" s="65"/>
      <c r="M3869" s="65"/>
      <c r="N3869" s="65"/>
      <c r="O3869" s="71"/>
      <c r="P3869" s="336">
        <f>SUM(D3869:O3869)</f>
        <v>0</v>
      </c>
      <c r="Q3869" s="317"/>
      <c r="R3869" s="388"/>
      <c r="S3869" s="389"/>
      <c r="T3869" s="314"/>
    </row>
    <row r="3870" spans="2:24" ht="18.75" customHeight="1" x14ac:dyDescent="0.2">
      <c r="B3870" s="318"/>
      <c r="C3870" s="92" t="s">
        <v>142</v>
      </c>
      <c r="D3870" s="65"/>
      <c r="E3870" s="65"/>
      <c r="F3870" s="65"/>
      <c r="G3870" s="65"/>
      <c r="H3870" s="65"/>
      <c r="I3870" s="65"/>
      <c r="J3870" s="65"/>
      <c r="K3870" s="65"/>
      <c r="L3870" s="65"/>
      <c r="M3870" s="65"/>
      <c r="N3870" s="65"/>
      <c r="O3870" s="71"/>
      <c r="P3870" s="336">
        <f>SUM(D3870:O3870)</f>
        <v>0</v>
      </c>
      <c r="Q3870" s="317"/>
      <c r="R3870" s="388"/>
      <c r="S3870" s="389"/>
      <c r="T3870" s="314"/>
    </row>
    <row r="3871" spans="2:24" ht="18.75" customHeight="1" x14ac:dyDescent="0.2">
      <c r="B3871" s="318"/>
      <c r="C3871" s="92" t="s">
        <v>143</v>
      </c>
      <c r="D3871" s="65"/>
      <c r="E3871" s="65"/>
      <c r="F3871" s="65"/>
      <c r="G3871" s="65"/>
      <c r="H3871" s="65"/>
      <c r="I3871" s="65"/>
      <c r="J3871" s="65"/>
      <c r="K3871" s="65"/>
      <c r="L3871" s="65"/>
      <c r="M3871" s="65"/>
      <c r="N3871" s="65"/>
      <c r="O3871" s="71"/>
      <c r="P3871" s="336">
        <f>SUM(D3871:O3871)</f>
        <v>0</v>
      </c>
      <c r="Q3871" s="317"/>
      <c r="R3871" s="388"/>
      <c r="S3871" s="389"/>
      <c r="T3871" s="314"/>
    </row>
    <row r="3872" spans="2:24" ht="18.75" customHeight="1" x14ac:dyDescent="0.2">
      <c r="B3872" s="318"/>
      <c r="C3872" s="92" t="s">
        <v>144</v>
      </c>
      <c r="D3872" s="65"/>
      <c r="E3872" s="65"/>
      <c r="F3872" s="65"/>
      <c r="G3872" s="65"/>
      <c r="H3872" s="65"/>
      <c r="I3872" s="65"/>
      <c r="J3872" s="65"/>
      <c r="K3872" s="65"/>
      <c r="L3872" s="65"/>
      <c r="M3872" s="65"/>
      <c r="N3872" s="65"/>
      <c r="O3872" s="71"/>
      <c r="P3872" s="336">
        <f>SUM(D3872:O3872)</f>
        <v>0</v>
      </c>
      <c r="Q3872" s="317"/>
      <c r="R3872" s="388"/>
      <c r="S3872" s="389"/>
      <c r="T3872" s="314"/>
    </row>
    <row r="3873" spans="2:20" ht="18.75" customHeight="1" x14ac:dyDescent="0.2">
      <c r="B3873" s="318"/>
      <c r="C3873" s="92" t="s">
        <v>145</v>
      </c>
      <c r="D3873" s="65"/>
      <c r="E3873" s="65"/>
      <c r="F3873" s="65"/>
      <c r="G3873" s="65"/>
      <c r="H3873" s="65"/>
      <c r="I3873" s="65"/>
      <c r="J3873" s="65"/>
      <c r="K3873" s="65"/>
      <c r="L3873" s="65"/>
      <c r="M3873" s="65"/>
      <c r="N3873" s="65"/>
      <c r="O3873" s="71"/>
      <c r="P3873" s="336">
        <f>SUM(D3873:O3873)</f>
        <v>0</v>
      </c>
      <c r="Q3873" s="317"/>
      <c r="R3873" s="388"/>
      <c r="S3873" s="389"/>
      <c r="T3873" s="314"/>
    </row>
    <row r="3874" spans="2:20" ht="18.75" customHeight="1" x14ac:dyDescent="0.2">
      <c r="B3874" s="318"/>
      <c r="C3874" s="322" t="s">
        <v>146</v>
      </c>
      <c r="D3874" s="337">
        <f t="shared" ref="D3874:O3874" si="309">SUBTOTAL(9,D3864:D3873)</f>
        <v>0</v>
      </c>
      <c r="E3874" s="337">
        <f t="shared" si="309"/>
        <v>0</v>
      </c>
      <c r="F3874" s="337">
        <f t="shared" si="309"/>
        <v>0</v>
      </c>
      <c r="G3874" s="337">
        <f t="shared" si="309"/>
        <v>0</v>
      </c>
      <c r="H3874" s="337">
        <f t="shared" si="309"/>
        <v>0</v>
      </c>
      <c r="I3874" s="337">
        <f t="shared" si="309"/>
        <v>0</v>
      </c>
      <c r="J3874" s="337">
        <f t="shared" si="309"/>
        <v>0</v>
      </c>
      <c r="K3874" s="337">
        <f t="shared" si="309"/>
        <v>0</v>
      </c>
      <c r="L3874" s="337">
        <f t="shared" si="309"/>
        <v>0</v>
      </c>
      <c r="M3874" s="337">
        <f t="shared" si="309"/>
        <v>0</v>
      </c>
      <c r="N3874" s="337">
        <f t="shared" si="309"/>
        <v>0</v>
      </c>
      <c r="O3874" s="338">
        <f t="shared" si="309"/>
        <v>0</v>
      </c>
      <c r="P3874" s="336">
        <f>SUM(D3874:O3874)</f>
        <v>0</v>
      </c>
      <c r="Q3874" s="317"/>
      <c r="R3874" s="388"/>
      <c r="S3874" s="389"/>
      <c r="T3874" s="314"/>
    </row>
    <row r="3875" spans="2:20" ht="18.75" customHeight="1" x14ac:dyDescent="0.2">
      <c r="B3875" s="318"/>
      <c r="C3875" s="339" t="s">
        <v>147</v>
      </c>
      <c r="D3875" s="66"/>
      <c r="E3875" s="66"/>
      <c r="F3875" s="66"/>
      <c r="G3875" s="66"/>
      <c r="H3875" s="66"/>
      <c r="I3875" s="66"/>
      <c r="J3875" s="66"/>
      <c r="K3875" s="66"/>
      <c r="L3875" s="66"/>
      <c r="M3875" s="66"/>
      <c r="N3875" s="66"/>
      <c r="O3875" s="72"/>
      <c r="P3875" s="336">
        <f>SUM(D3875:O3875)</f>
        <v>0</v>
      </c>
      <c r="Q3875" s="317"/>
      <c r="R3875" s="388"/>
      <c r="S3875" s="389"/>
      <c r="T3875" s="314"/>
    </row>
    <row r="3876" spans="2:20" ht="18.75" customHeight="1" x14ac:dyDescent="0.2">
      <c r="B3876" s="318"/>
      <c r="C3876" s="339" t="s">
        <v>148</v>
      </c>
      <c r="D3876" s="66"/>
      <c r="E3876" s="66"/>
      <c r="F3876" s="66"/>
      <c r="G3876" s="66"/>
      <c r="H3876" s="66"/>
      <c r="I3876" s="66"/>
      <c r="J3876" s="66"/>
      <c r="K3876" s="66"/>
      <c r="L3876" s="66"/>
      <c r="M3876" s="66"/>
      <c r="N3876" s="66"/>
      <c r="O3876" s="72"/>
      <c r="P3876" s="336">
        <f>SUM(D3876:O3876)</f>
        <v>0</v>
      </c>
      <c r="Q3876" s="317"/>
      <c r="R3876" s="388"/>
      <c r="S3876" s="389"/>
      <c r="T3876" s="314"/>
    </row>
    <row r="3877" spans="2:20" ht="18.75" customHeight="1" x14ac:dyDescent="0.2">
      <c r="B3877" s="318"/>
      <c r="C3877" s="322" t="s">
        <v>149</v>
      </c>
      <c r="D3877" s="337">
        <f t="shared" ref="D3877:O3877" si="310">SUBTOTAL(9,D3875:D3876)</f>
        <v>0</v>
      </c>
      <c r="E3877" s="337">
        <f t="shared" si="310"/>
        <v>0</v>
      </c>
      <c r="F3877" s="337">
        <f t="shared" si="310"/>
        <v>0</v>
      </c>
      <c r="G3877" s="337">
        <f t="shared" si="310"/>
        <v>0</v>
      </c>
      <c r="H3877" s="337">
        <f t="shared" si="310"/>
        <v>0</v>
      </c>
      <c r="I3877" s="337">
        <f t="shared" si="310"/>
        <v>0</v>
      </c>
      <c r="J3877" s="337">
        <f t="shared" si="310"/>
        <v>0</v>
      </c>
      <c r="K3877" s="337">
        <f t="shared" si="310"/>
        <v>0</v>
      </c>
      <c r="L3877" s="337">
        <f t="shared" si="310"/>
        <v>0</v>
      </c>
      <c r="M3877" s="337">
        <f t="shared" si="310"/>
        <v>0</v>
      </c>
      <c r="N3877" s="337">
        <f t="shared" si="310"/>
        <v>0</v>
      </c>
      <c r="O3877" s="338">
        <f t="shared" si="310"/>
        <v>0</v>
      </c>
      <c r="P3877" s="336">
        <f>SUM(D3877:O3877)</f>
        <v>0</v>
      </c>
      <c r="Q3877" s="317"/>
      <c r="R3877" s="388"/>
      <c r="S3877" s="389"/>
      <c r="T3877" s="314"/>
    </row>
    <row r="3878" spans="2:20" ht="18.75" customHeight="1" x14ac:dyDescent="0.2">
      <c r="B3878" s="318"/>
      <c r="C3878" s="339" t="s">
        <v>150</v>
      </c>
      <c r="D3878" s="66"/>
      <c r="E3878" s="66"/>
      <c r="F3878" s="66"/>
      <c r="G3878" s="66"/>
      <c r="H3878" s="66"/>
      <c r="I3878" s="66"/>
      <c r="J3878" s="66"/>
      <c r="K3878" s="66"/>
      <c r="L3878" s="66"/>
      <c r="M3878" s="66"/>
      <c r="N3878" s="66"/>
      <c r="O3878" s="72"/>
      <c r="P3878" s="336">
        <f>SUM(D3878:O3878)</f>
        <v>0</v>
      </c>
      <c r="Q3878" s="317"/>
      <c r="R3878" s="388"/>
      <c r="S3878" s="389"/>
      <c r="T3878" s="314"/>
    </row>
    <row r="3879" spans="2:20" ht="18.75" customHeight="1" x14ac:dyDescent="0.2">
      <c r="B3879" s="318"/>
      <c r="C3879" s="339" t="s">
        <v>151</v>
      </c>
      <c r="D3879" s="66"/>
      <c r="E3879" s="66"/>
      <c r="F3879" s="66"/>
      <c r="G3879" s="66"/>
      <c r="H3879" s="66"/>
      <c r="I3879" s="66"/>
      <c r="J3879" s="66"/>
      <c r="K3879" s="66"/>
      <c r="L3879" s="66"/>
      <c r="M3879" s="66"/>
      <c r="N3879" s="66"/>
      <c r="O3879" s="72"/>
      <c r="P3879" s="336">
        <f>SUM(D3879:O3879)</f>
        <v>0</v>
      </c>
      <c r="Q3879" s="317"/>
      <c r="R3879" s="388"/>
      <c r="S3879" s="389"/>
      <c r="T3879" s="314"/>
    </row>
    <row r="3880" spans="2:20" ht="18.75" customHeight="1" x14ac:dyDescent="0.2">
      <c r="B3880" s="318"/>
      <c r="C3880" s="339" t="s">
        <v>152</v>
      </c>
      <c r="D3880" s="66"/>
      <c r="E3880" s="66"/>
      <c r="F3880" s="66"/>
      <c r="G3880" s="66"/>
      <c r="H3880" s="66"/>
      <c r="I3880" s="66"/>
      <c r="J3880" s="66"/>
      <c r="K3880" s="66"/>
      <c r="L3880" s="66"/>
      <c r="M3880" s="66"/>
      <c r="N3880" s="66"/>
      <c r="O3880" s="72"/>
      <c r="P3880" s="336">
        <f>SUM(D3880:O3880)</f>
        <v>0</v>
      </c>
      <c r="Q3880" s="317"/>
      <c r="R3880" s="388"/>
      <c r="S3880" s="389"/>
      <c r="T3880" s="314"/>
    </row>
    <row r="3881" spans="2:20" ht="18.75" customHeight="1" x14ac:dyDescent="0.2">
      <c r="B3881" s="318"/>
      <c r="C3881" s="339" t="s">
        <v>153</v>
      </c>
      <c r="D3881" s="66"/>
      <c r="E3881" s="66"/>
      <c r="F3881" s="66"/>
      <c r="G3881" s="66"/>
      <c r="H3881" s="66"/>
      <c r="I3881" s="66"/>
      <c r="J3881" s="66"/>
      <c r="K3881" s="66"/>
      <c r="L3881" s="66"/>
      <c r="M3881" s="66"/>
      <c r="N3881" s="66"/>
      <c r="O3881" s="72"/>
      <c r="P3881" s="336">
        <f>SUM(D3881:O3881)</f>
        <v>0</v>
      </c>
      <c r="Q3881" s="317"/>
      <c r="R3881" s="388"/>
      <c r="S3881" s="389"/>
      <c r="T3881" s="314"/>
    </row>
    <row r="3882" spans="2:20" ht="18.75" customHeight="1" x14ac:dyDescent="0.2">
      <c r="B3882" s="318"/>
      <c r="C3882" s="335" t="s">
        <v>154</v>
      </c>
      <c r="D3882" s="65"/>
      <c r="E3882" s="65"/>
      <c r="F3882" s="65"/>
      <c r="G3882" s="65"/>
      <c r="H3882" s="65"/>
      <c r="I3882" s="65"/>
      <c r="J3882" s="65"/>
      <c r="K3882" s="65"/>
      <c r="L3882" s="65"/>
      <c r="M3882" s="65"/>
      <c r="N3882" s="65"/>
      <c r="O3882" s="71"/>
      <c r="P3882" s="336">
        <f>SUM(D3882:O3882)</f>
        <v>0</v>
      </c>
      <c r="Q3882" s="317"/>
      <c r="R3882" s="388"/>
      <c r="S3882" s="389"/>
      <c r="T3882" s="314"/>
    </row>
    <row r="3883" spans="2:20" ht="18.75" customHeight="1" x14ac:dyDescent="0.2">
      <c r="B3883" s="318"/>
      <c r="C3883" s="97" t="s">
        <v>155</v>
      </c>
      <c r="D3883" s="65"/>
      <c r="E3883" s="65"/>
      <c r="F3883" s="65"/>
      <c r="G3883" s="65"/>
      <c r="H3883" s="65"/>
      <c r="I3883" s="65"/>
      <c r="J3883" s="65"/>
      <c r="K3883" s="65"/>
      <c r="L3883" s="65"/>
      <c r="M3883" s="65"/>
      <c r="N3883" s="65"/>
      <c r="O3883" s="71"/>
      <c r="P3883" s="336">
        <f>SUM(D3883:O3883)</f>
        <v>0</v>
      </c>
      <c r="Q3883" s="317"/>
      <c r="R3883" s="388"/>
      <c r="S3883" s="389"/>
      <c r="T3883" s="314"/>
    </row>
    <row r="3884" spans="2:20" ht="18.75" customHeight="1" x14ac:dyDescent="0.2">
      <c r="B3884" s="318"/>
      <c r="C3884" s="98" t="s">
        <v>156</v>
      </c>
      <c r="D3884" s="68"/>
      <c r="E3884" s="68"/>
      <c r="F3884" s="68"/>
      <c r="G3884" s="68"/>
      <c r="H3884" s="68"/>
      <c r="I3884" s="68"/>
      <c r="J3884" s="68"/>
      <c r="K3884" s="68"/>
      <c r="L3884" s="68"/>
      <c r="M3884" s="68"/>
      <c r="N3884" s="68"/>
      <c r="O3884" s="73"/>
      <c r="P3884" s="340">
        <f>SUM(D3884:O3884)</f>
        <v>0</v>
      </c>
      <c r="Q3884" s="317"/>
      <c r="R3884" s="388"/>
      <c r="S3884" s="389"/>
      <c r="T3884" s="314"/>
    </row>
    <row r="3885" spans="2:20" ht="18.75" customHeight="1" x14ac:dyDescent="0.2">
      <c r="B3885" s="318"/>
      <c r="C3885" s="341" t="s">
        <v>157</v>
      </c>
      <c r="D3885" s="342">
        <f t="shared" ref="D3885:O3885" si="311">SUBTOTAL(9,D3864:D3884)</f>
        <v>0</v>
      </c>
      <c r="E3885" s="342">
        <f t="shared" si="311"/>
        <v>0</v>
      </c>
      <c r="F3885" s="342">
        <f t="shared" si="311"/>
        <v>0</v>
      </c>
      <c r="G3885" s="342">
        <f t="shared" si="311"/>
        <v>0</v>
      </c>
      <c r="H3885" s="342">
        <f t="shared" si="311"/>
        <v>0</v>
      </c>
      <c r="I3885" s="342">
        <f t="shared" si="311"/>
        <v>0</v>
      </c>
      <c r="J3885" s="342">
        <f t="shared" si="311"/>
        <v>0</v>
      </c>
      <c r="K3885" s="342">
        <f t="shared" si="311"/>
        <v>0</v>
      </c>
      <c r="L3885" s="342">
        <f t="shared" si="311"/>
        <v>0</v>
      </c>
      <c r="M3885" s="342">
        <f t="shared" si="311"/>
        <v>0</v>
      </c>
      <c r="N3885" s="342">
        <f t="shared" si="311"/>
        <v>0</v>
      </c>
      <c r="O3885" s="343">
        <f t="shared" si="311"/>
        <v>0</v>
      </c>
      <c r="P3885" s="344">
        <f>SUM(D3885:O3885)</f>
        <v>0</v>
      </c>
      <c r="Q3885" s="317"/>
      <c r="R3885" s="150"/>
      <c r="S3885" s="151"/>
      <c r="T3885" s="314"/>
    </row>
    <row r="3886" spans="2:20" ht="6" customHeight="1" x14ac:dyDescent="0.2">
      <c r="B3886" s="318"/>
      <c r="C3886" s="317"/>
      <c r="D3886" s="317"/>
      <c r="E3886" s="317"/>
      <c r="F3886" s="317"/>
      <c r="G3886" s="317"/>
      <c r="H3886" s="317"/>
      <c r="I3886" s="317"/>
      <c r="J3886" s="317"/>
      <c r="K3886" s="317"/>
      <c r="L3886" s="317"/>
      <c r="M3886" s="317"/>
      <c r="N3886" s="317"/>
      <c r="O3886" s="317"/>
      <c r="P3886" s="317"/>
      <c r="Q3886" s="317"/>
      <c r="R3886" s="345"/>
      <c r="S3886" s="345"/>
      <c r="T3886" s="314"/>
    </row>
    <row r="3887" spans="2:20" ht="18.75" customHeight="1" x14ac:dyDescent="0.2">
      <c r="B3887" s="346"/>
      <c r="C3887" s="335" t="s">
        <v>158</v>
      </c>
      <c r="D3887" s="67"/>
      <c r="E3887" s="67"/>
      <c r="F3887" s="67"/>
      <c r="G3887" s="67"/>
      <c r="H3887" s="67"/>
      <c r="I3887" s="67"/>
      <c r="J3887" s="67"/>
      <c r="K3887" s="67"/>
      <c r="L3887" s="67"/>
      <c r="M3887" s="67"/>
      <c r="N3887" s="67"/>
      <c r="O3887" s="74"/>
      <c r="P3887" s="347">
        <f>SUM(D3887:O3887)</f>
        <v>0</v>
      </c>
      <c r="Q3887" s="317"/>
      <c r="R3887" s="388"/>
      <c r="S3887" s="389"/>
      <c r="T3887" s="314"/>
    </row>
    <row r="3888" spans="2:20" ht="18.75" customHeight="1" x14ac:dyDescent="0.2">
      <c r="B3888" s="346"/>
      <c r="C3888" s="335" t="s">
        <v>159</v>
      </c>
      <c r="D3888" s="67"/>
      <c r="E3888" s="67"/>
      <c r="F3888" s="67"/>
      <c r="G3888" s="67"/>
      <c r="H3888" s="67"/>
      <c r="I3888" s="67"/>
      <c r="J3888" s="67"/>
      <c r="K3888" s="67"/>
      <c r="L3888" s="67"/>
      <c r="M3888" s="67"/>
      <c r="N3888" s="69"/>
      <c r="O3888" s="75"/>
      <c r="P3888" s="348">
        <f>SUM(D3888:O3888)</f>
        <v>0</v>
      </c>
      <c r="Q3888" s="317"/>
      <c r="R3888" s="388"/>
      <c r="S3888" s="389"/>
      <c r="T3888" s="314"/>
    </row>
    <row r="3889" spans="2:24" s="334" customFormat="1" ht="18.75" customHeight="1" x14ac:dyDescent="0.2">
      <c r="B3889" s="328"/>
      <c r="C3889" s="317"/>
      <c r="D3889" s="317"/>
      <c r="E3889" s="317"/>
      <c r="F3889" s="317"/>
      <c r="G3889" s="317"/>
      <c r="H3889" s="317"/>
      <c r="I3889" s="317"/>
      <c r="J3889" s="317"/>
      <c r="K3889" s="317"/>
      <c r="L3889" s="317"/>
      <c r="M3889" s="317"/>
      <c r="N3889" s="349" t="s">
        <v>160</v>
      </c>
      <c r="O3889" s="349"/>
      <c r="P3889" s="350">
        <f>ROUND(IF(P3887*P3888=0,0,P3885/P3887*P3888),2)</f>
        <v>0</v>
      </c>
      <c r="Q3889" s="330"/>
      <c r="R3889" s="388"/>
      <c r="S3889" s="389"/>
      <c r="T3889" s="333"/>
    </row>
    <row r="3890" spans="2:24" ht="30" customHeight="1" x14ac:dyDescent="0.2">
      <c r="B3890" s="314"/>
      <c r="C3890" s="317"/>
      <c r="D3890" s="317"/>
      <c r="E3890" s="317"/>
      <c r="F3890" s="317"/>
      <c r="G3890" s="317"/>
      <c r="H3890" s="317"/>
      <c r="I3890" s="317"/>
      <c r="J3890" s="317"/>
      <c r="K3890" s="317"/>
      <c r="L3890" s="317"/>
      <c r="M3890" s="317"/>
      <c r="N3890" s="317"/>
      <c r="O3890" s="317"/>
      <c r="P3890" s="317"/>
      <c r="Q3890" s="317"/>
      <c r="R3890" s="317"/>
      <c r="S3890" s="317"/>
      <c r="T3890" s="314"/>
    </row>
    <row r="3891" spans="2:24" ht="18.75" customHeight="1" x14ac:dyDescent="0.2">
      <c r="B3891" s="318"/>
      <c r="C3891" s="319" t="s">
        <v>124</v>
      </c>
      <c r="D3891" s="382"/>
      <c r="E3891" s="383"/>
      <c r="F3891" s="383"/>
      <c r="G3891" s="383"/>
      <c r="H3891" s="383"/>
      <c r="I3891" s="384"/>
      <c r="J3891" s="317"/>
      <c r="K3891" s="317"/>
      <c r="L3891" s="320"/>
      <c r="M3891" s="317"/>
      <c r="N3891" s="317"/>
      <c r="O3891" s="317"/>
      <c r="P3891" s="321"/>
      <c r="Q3891" s="317"/>
      <c r="R3891" s="321"/>
      <c r="S3891" s="321"/>
      <c r="T3891" s="314"/>
    </row>
    <row r="3892" spans="2:24" ht="18.75" customHeight="1" x14ac:dyDescent="0.2">
      <c r="B3892" s="318"/>
      <c r="C3892" s="322" t="s">
        <v>125</v>
      </c>
      <c r="D3892" s="382"/>
      <c r="E3892" s="383"/>
      <c r="F3892" s="383"/>
      <c r="G3892" s="383"/>
      <c r="H3892" s="383"/>
      <c r="I3892" s="384"/>
      <c r="J3892" s="317"/>
      <c r="K3892" s="320"/>
      <c r="L3892" s="317"/>
      <c r="M3892" s="317"/>
      <c r="N3892" s="317"/>
      <c r="O3892" s="317"/>
      <c r="P3892" s="321"/>
      <c r="Q3892" s="317"/>
      <c r="R3892" s="321"/>
      <c r="S3892" s="321"/>
      <c r="T3892" s="314"/>
    </row>
    <row r="3893" spans="2:24" ht="18.75" customHeight="1" x14ac:dyDescent="0.2">
      <c r="B3893" s="318"/>
      <c r="C3893" s="322" t="s">
        <v>7</v>
      </c>
      <c r="D3893" s="382"/>
      <c r="E3893" s="383"/>
      <c r="F3893" s="383"/>
      <c r="G3893" s="383"/>
      <c r="H3893" s="383"/>
      <c r="I3893" s="384"/>
      <c r="J3893" s="317"/>
      <c r="K3893" s="317"/>
      <c r="L3893" s="320"/>
      <c r="M3893" s="317"/>
      <c r="N3893" s="317"/>
      <c r="O3893" s="317"/>
      <c r="P3893" s="321"/>
      <c r="Q3893" s="317"/>
      <c r="R3893" s="323" t="s">
        <v>126</v>
      </c>
      <c r="S3893" s="324"/>
      <c r="T3893" s="314"/>
    </row>
    <row r="3894" spans="2:24" ht="18.75" customHeight="1" x14ac:dyDescent="0.2">
      <c r="B3894" s="318"/>
      <c r="C3894" s="322" t="s">
        <v>127</v>
      </c>
      <c r="D3894" s="382"/>
      <c r="E3894" s="383"/>
      <c r="F3894" s="383"/>
      <c r="G3894" s="383"/>
      <c r="H3894" s="383"/>
      <c r="I3894" s="384"/>
      <c r="J3894" s="317"/>
      <c r="K3894" s="317"/>
      <c r="L3894" s="320"/>
      <c r="M3894" s="317"/>
      <c r="N3894" s="317"/>
      <c r="O3894" s="317"/>
      <c r="P3894" s="321"/>
      <c r="Q3894" s="317"/>
      <c r="R3894" s="325" t="s">
        <v>130</v>
      </c>
      <c r="S3894" s="63"/>
      <c r="T3894" s="314"/>
    </row>
    <row r="3895" spans="2:24" ht="18.75" customHeight="1" x14ac:dyDescent="0.2">
      <c r="B3895" s="318"/>
      <c r="C3895" s="322" t="s">
        <v>131</v>
      </c>
      <c r="D3895" s="382"/>
      <c r="E3895" s="383"/>
      <c r="F3895" s="383"/>
      <c r="G3895" s="383"/>
      <c r="H3895" s="383"/>
      <c r="I3895" s="384"/>
      <c r="J3895" s="317"/>
      <c r="K3895" s="317"/>
      <c r="L3895" s="320"/>
      <c r="M3895" s="317"/>
      <c r="N3895" s="317"/>
      <c r="O3895" s="317"/>
      <c r="P3895" s="321"/>
      <c r="Q3895" s="317"/>
      <c r="R3895" s="325" t="s">
        <v>132</v>
      </c>
      <c r="S3895" s="63"/>
      <c r="T3895" s="314"/>
    </row>
    <row r="3896" spans="2:24" ht="18.75" customHeight="1" x14ac:dyDescent="0.2">
      <c r="B3896" s="318"/>
      <c r="C3896" s="322" t="s">
        <v>122</v>
      </c>
      <c r="D3896" s="385"/>
      <c r="E3896" s="386"/>
      <c r="F3896" s="386"/>
      <c r="G3896" s="386"/>
      <c r="H3896" s="386"/>
      <c r="I3896" s="387"/>
      <c r="J3896" s="317"/>
      <c r="K3896" s="320"/>
      <c r="L3896" s="317"/>
      <c r="M3896" s="317"/>
      <c r="N3896" s="317"/>
      <c r="O3896" s="317"/>
      <c r="P3896" s="321"/>
      <c r="Q3896" s="317"/>
      <c r="R3896" s="326" t="s">
        <v>133</v>
      </c>
      <c r="S3896" s="63"/>
      <c r="T3896" s="314"/>
    </row>
    <row r="3897" spans="2:24" ht="18.75" customHeight="1" x14ac:dyDescent="0.2">
      <c r="B3897" s="327"/>
      <c r="C3897" s="322" t="s">
        <v>134</v>
      </c>
      <c r="D3897" s="379"/>
      <c r="E3897" s="380"/>
      <c r="F3897" s="380"/>
      <c r="G3897" s="380"/>
      <c r="H3897" s="380"/>
      <c r="I3897" s="381"/>
      <c r="J3897" s="317"/>
      <c r="K3897" s="320"/>
      <c r="L3897" s="317"/>
      <c r="M3897" s="317"/>
      <c r="N3897" s="317"/>
      <c r="O3897" s="317"/>
      <c r="P3897" s="321"/>
      <c r="Q3897" s="317"/>
      <c r="R3897" s="321"/>
      <c r="S3897" s="321"/>
      <c r="T3897" s="314"/>
    </row>
    <row r="3898" spans="2:24" ht="12" customHeight="1" x14ac:dyDescent="0.2">
      <c r="B3898" s="318"/>
      <c r="C3898" s="317"/>
      <c r="D3898" s="317"/>
      <c r="E3898" s="317"/>
      <c r="F3898" s="317"/>
      <c r="G3898" s="317"/>
      <c r="H3898" s="317"/>
      <c r="I3898" s="317"/>
      <c r="J3898" s="317"/>
      <c r="K3898" s="317"/>
      <c r="L3898" s="317"/>
      <c r="M3898" s="317"/>
      <c r="N3898" s="317"/>
      <c r="O3898" s="317"/>
      <c r="P3898" s="317"/>
      <c r="Q3898" s="317"/>
      <c r="R3898" s="317"/>
      <c r="S3898" s="317"/>
      <c r="T3898" s="314"/>
    </row>
    <row r="3899" spans="2:24" s="334" customFormat="1" ht="18.75" customHeight="1" x14ac:dyDescent="0.2">
      <c r="B3899" s="328"/>
      <c r="C3899" s="322" t="s">
        <v>128</v>
      </c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70"/>
      <c r="P3899" s="329" t="s">
        <v>129</v>
      </c>
      <c r="Q3899" s="330"/>
      <c r="R3899" s="331" t="s">
        <v>135</v>
      </c>
      <c r="S3899" s="332"/>
      <c r="T3899" s="333"/>
      <c r="V3899" s="315"/>
      <c r="W3899" s="315"/>
      <c r="X3899" s="315"/>
    </row>
    <row r="3900" spans="2:24" ht="6" customHeight="1" x14ac:dyDescent="0.2">
      <c r="B3900" s="318"/>
      <c r="C3900" s="317"/>
      <c r="D3900" s="317"/>
      <c r="E3900" s="317"/>
      <c r="F3900" s="317"/>
      <c r="G3900" s="317"/>
      <c r="H3900" s="317"/>
      <c r="I3900" s="317"/>
      <c r="J3900" s="317"/>
      <c r="K3900" s="317"/>
      <c r="L3900" s="317"/>
      <c r="M3900" s="317"/>
      <c r="N3900" s="317"/>
      <c r="O3900" s="317"/>
      <c r="P3900" s="317"/>
      <c r="Q3900" s="317"/>
      <c r="R3900" s="317"/>
      <c r="S3900" s="317"/>
      <c r="T3900" s="314"/>
    </row>
    <row r="3901" spans="2:24" ht="18.75" customHeight="1" x14ac:dyDescent="0.2">
      <c r="B3901" s="318"/>
      <c r="C3901" s="335" t="s">
        <v>136</v>
      </c>
      <c r="D3901" s="65"/>
      <c r="E3901" s="65"/>
      <c r="F3901" s="65"/>
      <c r="G3901" s="65"/>
      <c r="H3901" s="65"/>
      <c r="I3901" s="65"/>
      <c r="J3901" s="65"/>
      <c r="K3901" s="65"/>
      <c r="L3901" s="65"/>
      <c r="M3901" s="65"/>
      <c r="N3901" s="65"/>
      <c r="O3901" s="71"/>
      <c r="P3901" s="336">
        <f>SUM(D3901:O3901)</f>
        <v>0</v>
      </c>
      <c r="Q3901" s="317"/>
      <c r="R3901" s="388"/>
      <c r="S3901" s="389"/>
      <c r="T3901" s="314"/>
    </row>
    <row r="3902" spans="2:24" ht="18.75" customHeight="1" x14ac:dyDescent="0.2">
      <c r="B3902" s="318"/>
      <c r="C3902" s="335" t="s">
        <v>137</v>
      </c>
      <c r="D3902" s="110"/>
      <c r="E3902" s="110"/>
      <c r="F3902" s="110"/>
      <c r="G3902" s="110"/>
      <c r="H3902" s="110"/>
      <c r="I3902" s="110"/>
      <c r="J3902" s="110"/>
      <c r="K3902" s="110"/>
      <c r="L3902" s="110"/>
      <c r="M3902" s="110"/>
      <c r="N3902" s="110"/>
      <c r="O3902" s="111"/>
      <c r="P3902" s="336">
        <f>SUM(D3902:O3902)</f>
        <v>0</v>
      </c>
      <c r="Q3902" s="317"/>
      <c r="R3902" s="388"/>
      <c r="S3902" s="389"/>
      <c r="T3902" s="314"/>
    </row>
    <row r="3903" spans="2:24" ht="18.75" customHeight="1" x14ac:dyDescent="0.2">
      <c r="B3903" s="318"/>
      <c r="C3903" s="131" t="s">
        <v>138</v>
      </c>
      <c r="D3903" s="65"/>
      <c r="E3903" s="65"/>
      <c r="F3903" s="65"/>
      <c r="G3903" s="65"/>
      <c r="H3903" s="65"/>
      <c r="I3903" s="65"/>
      <c r="J3903" s="65"/>
      <c r="K3903" s="65"/>
      <c r="L3903" s="65"/>
      <c r="M3903" s="65"/>
      <c r="N3903" s="65"/>
      <c r="O3903" s="71"/>
      <c r="P3903" s="336">
        <f>SUM(D3903:O3903)</f>
        <v>0</v>
      </c>
      <c r="Q3903" s="317"/>
      <c r="R3903" s="388"/>
      <c r="S3903" s="389"/>
      <c r="T3903" s="314"/>
    </row>
    <row r="3904" spans="2:24" ht="18.75" customHeight="1" x14ac:dyDescent="0.2">
      <c r="B3904" s="318"/>
      <c r="C3904" s="92" t="s">
        <v>139</v>
      </c>
      <c r="D3904" s="65"/>
      <c r="E3904" s="65"/>
      <c r="F3904" s="65"/>
      <c r="G3904" s="65"/>
      <c r="H3904" s="65"/>
      <c r="I3904" s="65"/>
      <c r="J3904" s="65"/>
      <c r="K3904" s="65"/>
      <c r="L3904" s="65"/>
      <c r="M3904" s="65"/>
      <c r="N3904" s="65"/>
      <c r="O3904" s="71"/>
      <c r="P3904" s="336">
        <f>SUM(D3904:O3904)</f>
        <v>0</v>
      </c>
      <c r="Q3904" s="317"/>
      <c r="R3904" s="388"/>
      <c r="S3904" s="389"/>
      <c r="T3904" s="314"/>
    </row>
    <row r="3905" spans="2:20" ht="18.75" customHeight="1" x14ac:dyDescent="0.2">
      <c r="B3905" s="318"/>
      <c r="C3905" s="92" t="s">
        <v>140</v>
      </c>
      <c r="D3905" s="65"/>
      <c r="E3905" s="65"/>
      <c r="F3905" s="65"/>
      <c r="G3905" s="65"/>
      <c r="H3905" s="65"/>
      <c r="I3905" s="65"/>
      <c r="J3905" s="65"/>
      <c r="K3905" s="65"/>
      <c r="L3905" s="65"/>
      <c r="M3905" s="65"/>
      <c r="N3905" s="65"/>
      <c r="O3905" s="71"/>
      <c r="P3905" s="336">
        <f>SUM(D3905:O3905)</f>
        <v>0</v>
      </c>
      <c r="Q3905" s="317"/>
      <c r="R3905" s="388"/>
      <c r="S3905" s="389"/>
      <c r="T3905" s="314"/>
    </row>
    <row r="3906" spans="2:20" ht="18.75" customHeight="1" x14ac:dyDescent="0.2">
      <c r="B3906" s="318"/>
      <c r="C3906" s="92" t="s">
        <v>141</v>
      </c>
      <c r="D3906" s="65"/>
      <c r="E3906" s="65"/>
      <c r="F3906" s="65"/>
      <c r="G3906" s="65"/>
      <c r="H3906" s="65"/>
      <c r="I3906" s="65"/>
      <c r="J3906" s="65"/>
      <c r="K3906" s="65"/>
      <c r="L3906" s="65"/>
      <c r="M3906" s="65"/>
      <c r="N3906" s="65"/>
      <c r="O3906" s="71"/>
      <c r="P3906" s="336">
        <f>SUM(D3906:O3906)</f>
        <v>0</v>
      </c>
      <c r="Q3906" s="317"/>
      <c r="R3906" s="388"/>
      <c r="S3906" s="389"/>
      <c r="T3906" s="314"/>
    </row>
    <row r="3907" spans="2:20" ht="18.75" customHeight="1" x14ac:dyDescent="0.2">
      <c r="B3907" s="318"/>
      <c r="C3907" s="92" t="s">
        <v>142</v>
      </c>
      <c r="D3907" s="65"/>
      <c r="E3907" s="65"/>
      <c r="F3907" s="65"/>
      <c r="G3907" s="65"/>
      <c r="H3907" s="65"/>
      <c r="I3907" s="65"/>
      <c r="J3907" s="65"/>
      <c r="K3907" s="65"/>
      <c r="L3907" s="65"/>
      <c r="M3907" s="65"/>
      <c r="N3907" s="65"/>
      <c r="O3907" s="71"/>
      <c r="P3907" s="336">
        <f>SUM(D3907:O3907)</f>
        <v>0</v>
      </c>
      <c r="Q3907" s="317"/>
      <c r="R3907" s="388"/>
      <c r="S3907" s="389"/>
      <c r="T3907" s="314"/>
    </row>
    <row r="3908" spans="2:20" ht="18.75" customHeight="1" x14ac:dyDescent="0.2">
      <c r="B3908" s="318"/>
      <c r="C3908" s="92" t="s">
        <v>143</v>
      </c>
      <c r="D3908" s="65"/>
      <c r="E3908" s="65"/>
      <c r="F3908" s="65"/>
      <c r="G3908" s="65"/>
      <c r="H3908" s="65"/>
      <c r="I3908" s="65"/>
      <c r="J3908" s="65"/>
      <c r="K3908" s="65"/>
      <c r="L3908" s="65"/>
      <c r="M3908" s="65"/>
      <c r="N3908" s="65"/>
      <c r="O3908" s="71"/>
      <c r="P3908" s="336">
        <f>SUM(D3908:O3908)</f>
        <v>0</v>
      </c>
      <c r="Q3908" s="317"/>
      <c r="R3908" s="388"/>
      <c r="S3908" s="389"/>
      <c r="T3908" s="314"/>
    </row>
    <row r="3909" spans="2:20" ht="18.75" customHeight="1" x14ac:dyDescent="0.2">
      <c r="B3909" s="318"/>
      <c r="C3909" s="92" t="s">
        <v>144</v>
      </c>
      <c r="D3909" s="65"/>
      <c r="E3909" s="65"/>
      <c r="F3909" s="65"/>
      <c r="G3909" s="65"/>
      <c r="H3909" s="65"/>
      <c r="I3909" s="65"/>
      <c r="J3909" s="65"/>
      <c r="K3909" s="65"/>
      <c r="L3909" s="65"/>
      <c r="M3909" s="65"/>
      <c r="N3909" s="65"/>
      <c r="O3909" s="71"/>
      <c r="P3909" s="336">
        <f>SUM(D3909:O3909)</f>
        <v>0</v>
      </c>
      <c r="Q3909" s="317"/>
      <c r="R3909" s="388"/>
      <c r="S3909" s="389"/>
      <c r="T3909" s="314"/>
    </row>
    <row r="3910" spans="2:20" ht="18.75" customHeight="1" x14ac:dyDescent="0.2">
      <c r="B3910" s="318"/>
      <c r="C3910" s="92" t="s">
        <v>145</v>
      </c>
      <c r="D3910" s="65"/>
      <c r="E3910" s="65"/>
      <c r="F3910" s="65"/>
      <c r="G3910" s="65"/>
      <c r="H3910" s="65"/>
      <c r="I3910" s="65"/>
      <c r="J3910" s="65"/>
      <c r="K3910" s="65"/>
      <c r="L3910" s="65"/>
      <c r="M3910" s="65"/>
      <c r="N3910" s="65"/>
      <c r="O3910" s="71"/>
      <c r="P3910" s="336">
        <f>SUM(D3910:O3910)</f>
        <v>0</v>
      </c>
      <c r="Q3910" s="317"/>
      <c r="R3910" s="388"/>
      <c r="S3910" s="389"/>
      <c r="T3910" s="314"/>
    </row>
    <row r="3911" spans="2:20" ht="18.75" customHeight="1" x14ac:dyDescent="0.2">
      <c r="B3911" s="318"/>
      <c r="C3911" s="322" t="s">
        <v>146</v>
      </c>
      <c r="D3911" s="337">
        <f t="shared" ref="D3911:O3911" si="312">SUBTOTAL(9,D3901:D3910)</f>
        <v>0</v>
      </c>
      <c r="E3911" s="337">
        <f t="shared" si="312"/>
        <v>0</v>
      </c>
      <c r="F3911" s="337">
        <f t="shared" si="312"/>
        <v>0</v>
      </c>
      <c r="G3911" s="337">
        <f t="shared" si="312"/>
        <v>0</v>
      </c>
      <c r="H3911" s="337">
        <f t="shared" si="312"/>
        <v>0</v>
      </c>
      <c r="I3911" s="337">
        <f t="shared" si="312"/>
        <v>0</v>
      </c>
      <c r="J3911" s="337">
        <f t="shared" si="312"/>
        <v>0</v>
      </c>
      <c r="K3911" s="337">
        <f t="shared" si="312"/>
        <v>0</v>
      </c>
      <c r="L3911" s="337">
        <f t="shared" si="312"/>
        <v>0</v>
      </c>
      <c r="M3911" s="337">
        <f t="shared" si="312"/>
        <v>0</v>
      </c>
      <c r="N3911" s="337">
        <f t="shared" si="312"/>
        <v>0</v>
      </c>
      <c r="O3911" s="338">
        <f t="shared" si="312"/>
        <v>0</v>
      </c>
      <c r="P3911" s="336">
        <f>SUM(D3911:O3911)</f>
        <v>0</v>
      </c>
      <c r="Q3911" s="317"/>
      <c r="R3911" s="388"/>
      <c r="S3911" s="389"/>
      <c r="T3911" s="314"/>
    </row>
    <row r="3912" spans="2:20" ht="18.75" customHeight="1" x14ac:dyDescent="0.2">
      <c r="B3912" s="318"/>
      <c r="C3912" s="339" t="s">
        <v>147</v>
      </c>
      <c r="D3912" s="66"/>
      <c r="E3912" s="66"/>
      <c r="F3912" s="66"/>
      <c r="G3912" s="66"/>
      <c r="H3912" s="66"/>
      <c r="I3912" s="66"/>
      <c r="J3912" s="66"/>
      <c r="K3912" s="66"/>
      <c r="L3912" s="66"/>
      <c r="M3912" s="66"/>
      <c r="N3912" s="66"/>
      <c r="O3912" s="72"/>
      <c r="P3912" s="336">
        <f>SUM(D3912:O3912)</f>
        <v>0</v>
      </c>
      <c r="Q3912" s="317"/>
      <c r="R3912" s="388"/>
      <c r="S3912" s="389"/>
      <c r="T3912" s="314"/>
    </row>
    <row r="3913" spans="2:20" ht="18.75" customHeight="1" x14ac:dyDescent="0.2">
      <c r="B3913" s="318"/>
      <c r="C3913" s="339" t="s">
        <v>148</v>
      </c>
      <c r="D3913" s="66"/>
      <c r="E3913" s="66"/>
      <c r="F3913" s="66"/>
      <c r="G3913" s="66"/>
      <c r="H3913" s="66"/>
      <c r="I3913" s="66"/>
      <c r="J3913" s="66"/>
      <c r="K3913" s="66"/>
      <c r="L3913" s="66"/>
      <c r="M3913" s="66"/>
      <c r="N3913" s="66"/>
      <c r="O3913" s="72"/>
      <c r="P3913" s="336">
        <f>SUM(D3913:O3913)</f>
        <v>0</v>
      </c>
      <c r="Q3913" s="317"/>
      <c r="R3913" s="388"/>
      <c r="S3913" s="389"/>
      <c r="T3913" s="314"/>
    </row>
    <row r="3914" spans="2:20" ht="18.75" customHeight="1" x14ac:dyDescent="0.2">
      <c r="B3914" s="318"/>
      <c r="C3914" s="322" t="s">
        <v>149</v>
      </c>
      <c r="D3914" s="337">
        <f t="shared" ref="D3914:O3914" si="313">SUBTOTAL(9,D3912:D3913)</f>
        <v>0</v>
      </c>
      <c r="E3914" s="337">
        <f t="shared" si="313"/>
        <v>0</v>
      </c>
      <c r="F3914" s="337">
        <f t="shared" si="313"/>
        <v>0</v>
      </c>
      <c r="G3914" s="337">
        <f t="shared" si="313"/>
        <v>0</v>
      </c>
      <c r="H3914" s="337">
        <f t="shared" si="313"/>
        <v>0</v>
      </c>
      <c r="I3914" s="337">
        <f t="shared" si="313"/>
        <v>0</v>
      </c>
      <c r="J3914" s="337">
        <f t="shared" si="313"/>
        <v>0</v>
      </c>
      <c r="K3914" s="337">
        <f t="shared" si="313"/>
        <v>0</v>
      </c>
      <c r="L3914" s="337">
        <f t="shared" si="313"/>
        <v>0</v>
      </c>
      <c r="M3914" s="337">
        <f t="shared" si="313"/>
        <v>0</v>
      </c>
      <c r="N3914" s="337">
        <f t="shared" si="313"/>
        <v>0</v>
      </c>
      <c r="O3914" s="338">
        <f t="shared" si="313"/>
        <v>0</v>
      </c>
      <c r="P3914" s="336">
        <f>SUM(D3914:O3914)</f>
        <v>0</v>
      </c>
      <c r="Q3914" s="317"/>
      <c r="R3914" s="388"/>
      <c r="S3914" s="389"/>
      <c r="T3914" s="314"/>
    </row>
    <row r="3915" spans="2:20" ht="18.75" customHeight="1" x14ac:dyDescent="0.2">
      <c r="B3915" s="318"/>
      <c r="C3915" s="339" t="s">
        <v>150</v>
      </c>
      <c r="D3915" s="66"/>
      <c r="E3915" s="66"/>
      <c r="F3915" s="66"/>
      <c r="G3915" s="66"/>
      <c r="H3915" s="66"/>
      <c r="I3915" s="66"/>
      <c r="J3915" s="66"/>
      <c r="K3915" s="66"/>
      <c r="L3915" s="66"/>
      <c r="M3915" s="66"/>
      <c r="N3915" s="66"/>
      <c r="O3915" s="72"/>
      <c r="P3915" s="336">
        <f>SUM(D3915:O3915)</f>
        <v>0</v>
      </c>
      <c r="Q3915" s="317"/>
      <c r="R3915" s="388"/>
      <c r="S3915" s="389"/>
      <c r="T3915" s="314"/>
    </row>
    <row r="3916" spans="2:20" ht="18.75" customHeight="1" x14ac:dyDescent="0.2">
      <c r="B3916" s="318"/>
      <c r="C3916" s="339" t="s">
        <v>151</v>
      </c>
      <c r="D3916" s="66"/>
      <c r="E3916" s="66"/>
      <c r="F3916" s="66"/>
      <c r="G3916" s="66"/>
      <c r="H3916" s="66"/>
      <c r="I3916" s="66"/>
      <c r="J3916" s="66"/>
      <c r="K3916" s="66"/>
      <c r="L3916" s="66"/>
      <c r="M3916" s="66"/>
      <c r="N3916" s="66"/>
      <c r="O3916" s="72"/>
      <c r="P3916" s="336">
        <f>SUM(D3916:O3916)</f>
        <v>0</v>
      </c>
      <c r="Q3916" s="317"/>
      <c r="R3916" s="388"/>
      <c r="S3916" s="389"/>
      <c r="T3916" s="314"/>
    </row>
    <row r="3917" spans="2:20" ht="18.75" customHeight="1" x14ac:dyDescent="0.2">
      <c r="B3917" s="318"/>
      <c r="C3917" s="339" t="s">
        <v>152</v>
      </c>
      <c r="D3917" s="66"/>
      <c r="E3917" s="66"/>
      <c r="F3917" s="66"/>
      <c r="G3917" s="66"/>
      <c r="H3917" s="66"/>
      <c r="I3917" s="66"/>
      <c r="J3917" s="66"/>
      <c r="K3917" s="66"/>
      <c r="L3917" s="66"/>
      <c r="M3917" s="66"/>
      <c r="N3917" s="66"/>
      <c r="O3917" s="72"/>
      <c r="P3917" s="336">
        <f>SUM(D3917:O3917)</f>
        <v>0</v>
      </c>
      <c r="Q3917" s="317"/>
      <c r="R3917" s="388"/>
      <c r="S3917" s="389"/>
      <c r="T3917" s="314"/>
    </row>
    <row r="3918" spans="2:20" ht="18.75" customHeight="1" x14ac:dyDescent="0.2">
      <c r="B3918" s="318"/>
      <c r="C3918" s="339" t="s">
        <v>153</v>
      </c>
      <c r="D3918" s="66"/>
      <c r="E3918" s="66"/>
      <c r="F3918" s="66"/>
      <c r="G3918" s="66"/>
      <c r="H3918" s="66"/>
      <c r="I3918" s="66"/>
      <c r="J3918" s="66"/>
      <c r="K3918" s="66"/>
      <c r="L3918" s="66"/>
      <c r="M3918" s="66"/>
      <c r="N3918" s="66"/>
      <c r="O3918" s="72"/>
      <c r="P3918" s="336">
        <f>SUM(D3918:O3918)</f>
        <v>0</v>
      </c>
      <c r="Q3918" s="317"/>
      <c r="R3918" s="388"/>
      <c r="S3918" s="389"/>
      <c r="T3918" s="314"/>
    </row>
    <row r="3919" spans="2:20" ht="18.75" customHeight="1" x14ac:dyDescent="0.2">
      <c r="B3919" s="318"/>
      <c r="C3919" s="335" t="s">
        <v>154</v>
      </c>
      <c r="D3919" s="65"/>
      <c r="E3919" s="65"/>
      <c r="F3919" s="65"/>
      <c r="G3919" s="65"/>
      <c r="H3919" s="65"/>
      <c r="I3919" s="65"/>
      <c r="J3919" s="65"/>
      <c r="K3919" s="65"/>
      <c r="L3919" s="65"/>
      <c r="M3919" s="65"/>
      <c r="N3919" s="65"/>
      <c r="O3919" s="71"/>
      <c r="P3919" s="336">
        <f>SUM(D3919:O3919)</f>
        <v>0</v>
      </c>
      <c r="Q3919" s="317"/>
      <c r="R3919" s="388"/>
      <c r="S3919" s="389"/>
      <c r="T3919" s="314"/>
    </row>
    <row r="3920" spans="2:20" ht="18.75" customHeight="1" x14ac:dyDescent="0.2">
      <c r="B3920" s="318"/>
      <c r="C3920" s="97" t="s">
        <v>155</v>
      </c>
      <c r="D3920" s="65"/>
      <c r="E3920" s="65"/>
      <c r="F3920" s="65"/>
      <c r="G3920" s="65"/>
      <c r="H3920" s="65"/>
      <c r="I3920" s="65"/>
      <c r="J3920" s="65"/>
      <c r="K3920" s="65"/>
      <c r="L3920" s="65"/>
      <c r="M3920" s="65"/>
      <c r="N3920" s="65"/>
      <c r="O3920" s="71"/>
      <c r="P3920" s="336">
        <f>SUM(D3920:O3920)</f>
        <v>0</v>
      </c>
      <c r="Q3920" s="317"/>
      <c r="R3920" s="388"/>
      <c r="S3920" s="389"/>
      <c r="T3920" s="314"/>
    </row>
    <row r="3921" spans="2:24" ht="18.75" customHeight="1" x14ac:dyDescent="0.2">
      <c r="B3921" s="318"/>
      <c r="C3921" s="98" t="s">
        <v>156</v>
      </c>
      <c r="D3921" s="68"/>
      <c r="E3921" s="68"/>
      <c r="F3921" s="68"/>
      <c r="G3921" s="68"/>
      <c r="H3921" s="68"/>
      <c r="I3921" s="68"/>
      <c r="J3921" s="68"/>
      <c r="K3921" s="68"/>
      <c r="L3921" s="68"/>
      <c r="M3921" s="68"/>
      <c r="N3921" s="68"/>
      <c r="O3921" s="73"/>
      <c r="P3921" s="340">
        <f>SUM(D3921:O3921)</f>
        <v>0</v>
      </c>
      <c r="Q3921" s="317"/>
      <c r="R3921" s="388"/>
      <c r="S3921" s="389"/>
      <c r="T3921" s="314"/>
    </row>
    <row r="3922" spans="2:24" ht="18.75" customHeight="1" x14ac:dyDescent="0.2">
      <c r="B3922" s="318"/>
      <c r="C3922" s="341" t="s">
        <v>157</v>
      </c>
      <c r="D3922" s="342">
        <f t="shared" ref="D3922:O3922" si="314">SUBTOTAL(9,D3901:D3921)</f>
        <v>0</v>
      </c>
      <c r="E3922" s="342">
        <f t="shared" si="314"/>
        <v>0</v>
      </c>
      <c r="F3922" s="342">
        <f t="shared" si="314"/>
        <v>0</v>
      </c>
      <c r="G3922" s="342">
        <f t="shared" si="314"/>
        <v>0</v>
      </c>
      <c r="H3922" s="342">
        <f t="shared" si="314"/>
        <v>0</v>
      </c>
      <c r="I3922" s="342">
        <f t="shared" si="314"/>
        <v>0</v>
      </c>
      <c r="J3922" s="342">
        <f t="shared" si="314"/>
        <v>0</v>
      </c>
      <c r="K3922" s="342">
        <f t="shared" si="314"/>
        <v>0</v>
      </c>
      <c r="L3922" s="342">
        <f t="shared" si="314"/>
        <v>0</v>
      </c>
      <c r="M3922" s="342">
        <f t="shared" si="314"/>
        <v>0</v>
      </c>
      <c r="N3922" s="342">
        <f t="shared" si="314"/>
        <v>0</v>
      </c>
      <c r="O3922" s="343">
        <f t="shared" si="314"/>
        <v>0</v>
      </c>
      <c r="P3922" s="344">
        <f>SUM(D3922:O3922)</f>
        <v>0</v>
      </c>
      <c r="Q3922" s="317"/>
      <c r="R3922" s="150"/>
      <c r="S3922" s="151"/>
      <c r="T3922" s="314"/>
    </row>
    <row r="3923" spans="2:24" ht="6" customHeight="1" x14ac:dyDescent="0.2">
      <c r="B3923" s="318"/>
      <c r="C3923" s="317"/>
      <c r="D3923" s="317"/>
      <c r="E3923" s="317"/>
      <c r="F3923" s="317"/>
      <c r="G3923" s="317"/>
      <c r="H3923" s="317"/>
      <c r="I3923" s="317"/>
      <c r="J3923" s="317"/>
      <c r="K3923" s="317"/>
      <c r="L3923" s="317"/>
      <c r="M3923" s="317"/>
      <c r="N3923" s="317"/>
      <c r="O3923" s="317"/>
      <c r="P3923" s="317"/>
      <c r="Q3923" s="317"/>
      <c r="R3923" s="345"/>
      <c r="S3923" s="345"/>
      <c r="T3923" s="314"/>
    </row>
    <row r="3924" spans="2:24" ht="18.75" customHeight="1" x14ac:dyDescent="0.2">
      <c r="B3924" s="346"/>
      <c r="C3924" s="335" t="s">
        <v>158</v>
      </c>
      <c r="D3924" s="67"/>
      <c r="E3924" s="67"/>
      <c r="F3924" s="67"/>
      <c r="G3924" s="67"/>
      <c r="H3924" s="67"/>
      <c r="I3924" s="67"/>
      <c r="J3924" s="67"/>
      <c r="K3924" s="67"/>
      <c r="L3924" s="67"/>
      <c r="M3924" s="67"/>
      <c r="N3924" s="67"/>
      <c r="O3924" s="74"/>
      <c r="P3924" s="347">
        <f>SUM(D3924:O3924)</f>
        <v>0</v>
      </c>
      <c r="Q3924" s="317"/>
      <c r="R3924" s="388"/>
      <c r="S3924" s="389"/>
      <c r="T3924" s="314"/>
    </row>
    <row r="3925" spans="2:24" ht="18.75" customHeight="1" x14ac:dyDescent="0.2">
      <c r="B3925" s="346"/>
      <c r="C3925" s="335" t="s">
        <v>159</v>
      </c>
      <c r="D3925" s="67"/>
      <c r="E3925" s="67"/>
      <c r="F3925" s="67"/>
      <c r="G3925" s="67"/>
      <c r="H3925" s="67"/>
      <c r="I3925" s="67"/>
      <c r="J3925" s="67"/>
      <c r="K3925" s="67"/>
      <c r="L3925" s="67"/>
      <c r="M3925" s="67"/>
      <c r="N3925" s="69"/>
      <c r="O3925" s="75"/>
      <c r="P3925" s="348">
        <f>SUM(D3925:O3925)</f>
        <v>0</v>
      </c>
      <c r="Q3925" s="317"/>
      <c r="R3925" s="388"/>
      <c r="S3925" s="389"/>
      <c r="T3925" s="314"/>
    </row>
    <row r="3926" spans="2:24" s="334" customFormat="1" ht="18.75" customHeight="1" x14ac:dyDescent="0.2">
      <c r="B3926" s="328"/>
      <c r="C3926" s="317"/>
      <c r="D3926" s="317"/>
      <c r="E3926" s="317"/>
      <c r="F3926" s="317"/>
      <c r="G3926" s="317"/>
      <c r="H3926" s="317"/>
      <c r="I3926" s="317"/>
      <c r="J3926" s="317"/>
      <c r="K3926" s="317"/>
      <c r="L3926" s="317"/>
      <c r="M3926" s="317"/>
      <c r="N3926" s="349" t="s">
        <v>160</v>
      </c>
      <c r="O3926" s="349"/>
      <c r="P3926" s="350">
        <f>ROUND(IF(P3924*P3925=0,0,P3922/P3924*P3925),2)</f>
        <v>0</v>
      </c>
      <c r="Q3926" s="330"/>
      <c r="R3926" s="388"/>
      <c r="S3926" s="389"/>
      <c r="T3926" s="333"/>
    </row>
    <row r="3927" spans="2:24" ht="30" customHeight="1" x14ac:dyDescent="0.2">
      <c r="B3927" s="314"/>
      <c r="C3927" s="317"/>
      <c r="D3927" s="317"/>
      <c r="E3927" s="317"/>
      <c r="F3927" s="317"/>
      <c r="G3927" s="317"/>
      <c r="H3927" s="317"/>
      <c r="I3927" s="317"/>
      <c r="J3927" s="317"/>
      <c r="K3927" s="317"/>
      <c r="L3927" s="317"/>
      <c r="M3927" s="317"/>
      <c r="N3927" s="317"/>
      <c r="O3927" s="317"/>
      <c r="P3927" s="317"/>
      <c r="Q3927" s="317"/>
      <c r="R3927" s="317"/>
      <c r="S3927" s="317"/>
      <c r="T3927" s="314"/>
    </row>
    <row r="3928" spans="2:24" ht="18.75" customHeight="1" x14ac:dyDescent="0.2">
      <c r="B3928" s="318"/>
      <c r="C3928" s="319" t="s">
        <v>124</v>
      </c>
      <c r="D3928" s="382"/>
      <c r="E3928" s="383"/>
      <c r="F3928" s="383"/>
      <c r="G3928" s="383"/>
      <c r="H3928" s="383"/>
      <c r="I3928" s="384"/>
      <c r="J3928" s="317"/>
      <c r="K3928" s="317"/>
      <c r="L3928" s="320"/>
      <c r="M3928" s="317"/>
      <c r="N3928" s="317"/>
      <c r="O3928" s="317"/>
      <c r="P3928" s="321"/>
      <c r="Q3928" s="317"/>
      <c r="R3928" s="321"/>
      <c r="S3928" s="321"/>
      <c r="T3928" s="314"/>
    </row>
    <row r="3929" spans="2:24" ht="18.75" customHeight="1" x14ac:dyDescent="0.2">
      <c r="B3929" s="318"/>
      <c r="C3929" s="322" t="s">
        <v>125</v>
      </c>
      <c r="D3929" s="382"/>
      <c r="E3929" s="383"/>
      <c r="F3929" s="383"/>
      <c r="G3929" s="383"/>
      <c r="H3929" s="383"/>
      <c r="I3929" s="384"/>
      <c r="J3929" s="317"/>
      <c r="K3929" s="320"/>
      <c r="L3929" s="317"/>
      <c r="M3929" s="317"/>
      <c r="N3929" s="317"/>
      <c r="O3929" s="317"/>
      <c r="P3929" s="321"/>
      <c r="Q3929" s="317"/>
      <c r="R3929" s="321"/>
      <c r="S3929" s="321"/>
      <c r="T3929" s="314"/>
    </row>
    <row r="3930" spans="2:24" ht="18.75" customHeight="1" x14ac:dyDescent="0.2">
      <c r="B3930" s="318"/>
      <c r="C3930" s="322" t="s">
        <v>7</v>
      </c>
      <c r="D3930" s="382"/>
      <c r="E3930" s="383"/>
      <c r="F3930" s="383"/>
      <c r="G3930" s="383"/>
      <c r="H3930" s="383"/>
      <c r="I3930" s="384"/>
      <c r="J3930" s="317"/>
      <c r="K3930" s="317"/>
      <c r="L3930" s="320"/>
      <c r="M3930" s="317"/>
      <c r="N3930" s="317"/>
      <c r="O3930" s="317"/>
      <c r="P3930" s="321"/>
      <c r="Q3930" s="317"/>
      <c r="R3930" s="323" t="s">
        <v>126</v>
      </c>
      <c r="S3930" s="324"/>
      <c r="T3930" s="314"/>
    </row>
    <row r="3931" spans="2:24" ht="18.75" customHeight="1" x14ac:dyDescent="0.2">
      <c r="B3931" s="318"/>
      <c r="C3931" s="322" t="s">
        <v>127</v>
      </c>
      <c r="D3931" s="382"/>
      <c r="E3931" s="383"/>
      <c r="F3931" s="383"/>
      <c r="G3931" s="383"/>
      <c r="H3931" s="383"/>
      <c r="I3931" s="384"/>
      <c r="J3931" s="317"/>
      <c r="K3931" s="317"/>
      <c r="L3931" s="320"/>
      <c r="M3931" s="317"/>
      <c r="N3931" s="317"/>
      <c r="O3931" s="317"/>
      <c r="P3931" s="321"/>
      <c r="Q3931" s="317"/>
      <c r="R3931" s="325" t="s">
        <v>130</v>
      </c>
      <c r="S3931" s="63"/>
      <c r="T3931" s="314"/>
    </row>
    <row r="3932" spans="2:24" ht="18.75" customHeight="1" x14ac:dyDescent="0.2">
      <c r="B3932" s="318"/>
      <c r="C3932" s="322" t="s">
        <v>131</v>
      </c>
      <c r="D3932" s="382"/>
      <c r="E3932" s="383"/>
      <c r="F3932" s="383"/>
      <c r="G3932" s="383"/>
      <c r="H3932" s="383"/>
      <c r="I3932" s="384"/>
      <c r="J3932" s="317"/>
      <c r="K3932" s="317"/>
      <c r="L3932" s="320"/>
      <c r="M3932" s="317"/>
      <c r="N3932" s="317"/>
      <c r="O3932" s="317"/>
      <c r="P3932" s="321"/>
      <c r="Q3932" s="317"/>
      <c r="R3932" s="325" t="s">
        <v>132</v>
      </c>
      <c r="S3932" s="63"/>
      <c r="T3932" s="314"/>
    </row>
    <row r="3933" spans="2:24" ht="18.75" customHeight="1" x14ac:dyDescent="0.2">
      <c r="B3933" s="318"/>
      <c r="C3933" s="322" t="s">
        <v>122</v>
      </c>
      <c r="D3933" s="385"/>
      <c r="E3933" s="386"/>
      <c r="F3933" s="386"/>
      <c r="G3933" s="386"/>
      <c r="H3933" s="386"/>
      <c r="I3933" s="387"/>
      <c r="J3933" s="317"/>
      <c r="K3933" s="320"/>
      <c r="L3933" s="317"/>
      <c r="M3933" s="317"/>
      <c r="N3933" s="317"/>
      <c r="O3933" s="317"/>
      <c r="P3933" s="321"/>
      <c r="Q3933" s="317"/>
      <c r="R3933" s="326" t="s">
        <v>133</v>
      </c>
      <c r="S3933" s="63"/>
      <c r="T3933" s="314"/>
    </row>
    <row r="3934" spans="2:24" ht="18.75" customHeight="1" x14ac:dyDescent="0.2">
      <c r="B3934" s="327"/>
      <c r="C3934" s="322" t="s">
        <v>134</v>
      </c>
      <c r="D3934" s="379"/>
      <c r="E3934" s="380"/>
      <c r="F3934" s="380"/>
      <c r="G3934" s="380"/>
      <c r="H3934" s="380"/>
      <c r="I3934" s="381"/>
      <c r="J3934" s="317"/>
      <c r="K3934" s="320"/>
      <c r="L3934" s="317"/>
      <c r="M3934" s="317"/>
      <c r="N3934" s="317"/>
      <c r="O3934" s="317"/>
      <c r="P3934" s="321"/>
      <c r="Q3934" s="317"/>
      <c r="R3934" s="321"/>
      <c r="S3934" s="321"/>
      <c r="T3934" s="314"/>
    </row>
    <row r="3935" spans="2:24" ht="12" customHeight="1" x14ac:dyDescent="0.2">
      <c r="B3935" s="318"/>
      <c r="C3935" s="317"/>
      <c r="D3935" s="317"/>
      <c r="E3935" s="317"/>
      <c r="F3935" s="317"/>
      <c r="G3935" s="317"/>
      <c r="H3935" s="317"/>
      <c r="I3935" s="317"/>
      <c r="J3935" s="317"/>
      <c r="K3935" s="317"/>
      <c r="L3935" s="317"/>
      <c r="M3935" s="317"/>
      <c r="N3935" s="317"/>
      <c r="O3935" s="317"/>
      <c r="P3935" s="317"/>
      <c r="Q3935" s="317"/>
      <c r="R3935" s="317"/>
      <c r="S3935" s="317"/>
      <c r="T3935" s="314"/>
    </row>
    <row r="3936" spans="2:24" s="334" customFormat="1" ht="18.75" customHeight="1" x14ac:dyDescent="0.2">
      <c r="B3936" s="328"/>
      <c r="C3936" s="322" t="s">
        <v>128</v>
      </c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70"/>
      <c r="P3936" s="329" t="s">
        <v>129</v>
      </c>
      <c r="Q3936" s="330"/>
      <c r="R3936" s="331" t="s">
        <v>135</v>
      </c>
      <c r="S3936" s="332"/>
      <c r="T3936" s="333"/>
      <c r="V3936" s="315"/>
      <c r="W3936" s="315"/>
      <c r="X3936" s="315"/>
    </row>
    <row r="3937" spans="2:20" ht="6" customHeight="1" x14ac:dyDescent="0.2">
      <c r="B3937" s="318"/>
      <c r="C3937" s="317"/>
      <c r="D3937" s="317"/>
      <c r="E3937" s="317"/>
      <c r="F3937" s="317"/>
      <c r="G3937" s="317"/>
      <c r="H3937" s="317"/>
      <c r="I3937" s="317"/>
      <c r="J3937" s="317"/>
      <c r="K3937" s="317"/>
      <c r="L3937" s="317"/>
      <c r="M3937" s="317"/>
      <c r="N3937" s="317"/>
      <c r="O3937" s="317"/>
      <c r="P3937" s="317"/>
      <c r="Q3937" s="317"/>
      <c r="R3937" s="317"/>
      <c r="S3937" s="317"/>
      <c r="T3937" s="314"/>
    </row>
    <row r="3938" spans="2:20" ht="18.75" customHeight="1" x14ac:dyDescent="0.2">
      <c r="B3938" s="318"/>
      <c r="C3938" s="335" t="s">
        <v>136</v>
      </c>
      <c r="D3938" s="65"/>
      <c r="E3938" s="65"/>
      <c r="F3938" s="65"/>
      <c r="G3938" s="65"/>
      <c r="H3938" s="65"/>
      <c r="I3938" s="65"/>
      <c r="J3938" s="65"/>
      <c r="K3938" s="65"/>
      <c r="L3938" s="65"/>
      <c r="M3938" s="65"/>
      <c r="N3938" s="65"/>
      <c r="O3938" s="71"/>
      <c r="P3938" s="336">
        <f>SUM(D3938:O3938)</f>
        <v>0</v>
      </c>
      <c r="Q3938" s="317"/>
      <c r="R3938" s="388"/>
      <c r="S3938" s="389"/>
      <c r="T3938" s="314"/>
    </row>
    <row r="3939" spans="2:20" ht="18.75" customHeight="1" x14ac:dyDescent="0.2">
      <c r="B3939" s="318"/>
      <c r="C3939" s="335" t="s">
        <v>137</v>
      </c>
      <c r="D3939" s="110"/>
      <c r="E3939" s="110"/>
      <c r="F3939" s="110"/>
      <c r="G3939" s="110"/>
      <c r="H3939" s="110"/>
      <c r="I3939" s="110"/>
      <c r="J3939" s="110"/>
      <c r="K3939" s="110"/>
      <c r="L3939" s="110"/>
      <c r="M3939" s="110"/>
      <c r="N3939" s="110"/>
      <c r="O3939" s="111"/>
      <c r="P3939" s="336">
        <f>SUM(D3939:O3939)</f>
        <v>0</v>
      </c>
      <c r="Q3939" s="317"/>
      <c r="R3939" s="388"/>
      <c r="S3939" s="389"/>
      <c r="T3939" s="314"/>
    </row>
    <row r="3940" spans="2:20" ht="18.75" customHeight="1" x14ac:dyDescent="0.2">
      <c r="B3940" s="318"/>
      <c r="C3940" s="131" t="s">
        <v>138</v>
      </c>
      <c r="D3940" s="65"/>
      <c r="E3940" s="65"/>
      <c r="F3940" s="65"/>
      <c r="G3940" s="65"/>
      <c r="H3940" s="65"/>
      <c r="I3940" s="65"/>
      <c r="J3940" s="65"/>
      <c r="K3940" s="65"/>
      <c r="L3940" s="65"/>
      <c r="M3940" s="65"/>
      <c r="N3940" s="65"/>
      <c r="O3940" s="71"/>
      <c r="P3940" s="336">
        <f>SUM(D3940:O3940)</f>
        <v>0</v>
      </c>
      <c r="Q3940" s="317"/>
      <c r="R3940" s="388"/>
      <c r="S3940" s="389"/>
      <c r="T3940" s="314"/>
    </row>
    <row r="3941" spans="2:20" ht="18.75" customHeight="1" x14ac:dyDescent="0.2">
      <c r="B3941" s="318"/>
      <c r="C3941" s="92" t="s">
        <v>139</v>
      </c>
      <c r="D3941" s="65"/>
      <c r="E3941" s="65"/>
      <c r="F3941" s="65"/>
      <c r="G3941" s="65"/>
      <c r="H3941" s="65"/>
      <c r="I3941" s="65"/>
      <c r="J3941" s="65"/>
      <c r="K3941" s="65"/>
      <c r="L3941" s="65"/>
      <c r="M3941" s="65"/>
      <c r="N3941" s="65"/>
      <c r="O3941" s="71"/>
      <c r="P3941" s="336">
        <f>SUM(D3941:O3941)</f>
        <v>0</v>
      </c>
      <c r="Q3941" s="317"/>
      <c r="R3941" s="388"/>
      <c r="S3941" s="389"/>
      <c r="T3941" s="314"/>
    </row>
    <row r="3942" spans="2:20" ht="18.75" customHeight="1" x14ac:dyDescent="0.2">
      <c r="B3942" s="318"/>
      <c r="C3942" s="92" t="s">
        <v>140</v>
      </c>
      <c r="D3942" s="65"/>
      <c r="E3942" s="65"/>
      <c r="F3942" s="65"/>
      <c r="G3942" s="65"/>
      <c r="H3942" s="65"/>
      <c r="I3942" s="65"/>
      <c r="J3942" s="65"/>
      <c r="K3942" s="65"/>
      <c r="L3942" s="65"/>
      <c r="M3942" s="65"/>
      <c r="N3942" s="65"/>
      <c r="O3942" s="71"/>
      <c r="P3942" s="336">
        <f>SUM(D3942:O3942)</f>
        <v>0</v>
      </c>
      <c r="Q3942" s="317"/>
      <c r="R3942" s="388"/>
      <c r="S3942" s="389"/>
      <c r="T3942" s="314"/>
    </row>
    <row r="3943" spans="2:20" ht="18.75" customHeight="1" x14ac:dyDescent="0.2">
      <c r="B3943" s="318"/>
      <c r="C3943" s="92" t="s">
        <v>141</v>
      </c>
      <c r="D3943" s="65"/>
      <c r="E3943" s="65"/>
      <c r="F3943" s="65"/>
      <c r="G3943" s="65"/>
      <c r="H3943" s="65"/>
      <c r="I3943" s="65"/>
      <c r="J3943" s="65"/>
      <c r="K3943" s="65"/>
      <c r="L3943" s="65"/>
      <c r="M3943" s="65"/>
      <c r="N3943" s="65"/>
      <c r="O3943" s="71"/>
      <c r="P3943" s="336">
        <f>SUM(D3943:O3943)</f>
        <v>0</v>
      </c>
      <c r="Q3943" s="317"/>
      <c r="R3943" s="388"/>
      <c r="S3943" s="389"/>
      <c r="T3943" s="314"/>
    </row>
    <row r="3944" spans="2:20" ht="18.75" customHeight="1" x14ac:dyDescent="0.2">
      <c r="B3944" s="318"/>
      <c r="C3944" s="92" t="s">
        <v>142</v>
      </c>
      <c r="D3944" s="65"/>
      <c r="E3944" s="65"/>
      <c r="F3944" s="65"/>
      <c r="G3944" s="65"/>
      <c r="H3944" s="65"/>
      <c r="I3944" s="65"/>
      <c r="J3944" s="65"/>
      <c r="K3944" s="65"/>
      <c r="L3944" s="65"/>
      <c r="M3944" s="65"/>
      <c r="N3944" s="65"/>
      <c r="O3944" s="71"/>
      <c r="P3944" s="336">
        <f>SUM(D3944:O3944)</f>
        <v>0</v>
      </c>
      <c r="Q3944" s="317"/>
      <c r="R3944" s="388"/>
      <c r="S3944" s="389"/>
      <c r="T3944" s="314"/>
    </row>
    <row r="3945" spans="2:20" ht="18.75" customHeight="1" x14ac:dyDescent="0.2">
      <c r="B3945" s="318"/>
      <c r="C3945" s="92" t="s">
        <v>143</v>
      </c>
      <c r="D3945" s="65"/>
      <c r="E3945" s="65"/>
      <c r="F3945" s="65"/>
      <c r="G3945" s="65"/>
      <c r="H3945" s="65"/>
      <c r="I3945" s="65"/>
      <c r="J3945" s="65"/>
      <c r="K3945" s="65"/>
      <c r="L3945" s="65"/>
      <c r="M3945" s="65"/>
      <c r="N3945" s="65"/>
      <c r="O3945" s="71"/>
      <c r="P3945" s="336">
        <f>SUM(D3945:O3945)</f>
        <v>0</v>
      </c>
      <c r="Q3945" s="317"/>
      <c r="R3945" s="388"/>
      <c r="S3945" s="389"/>
      <c r="T3945" s="314"/>
    </row>
    <row r="3946" spans="2:20" ht="18.75" customHeight="1" x14ac:dyDescent="0.2">
      <c r="B3946" s="318"/>
      <c r="C3946" s="92" t="s">
        <v>144</v>
      </c>
      <c r="D3946" s="65"/>
      <c r="E3946" s="65"/>
      <c r="F3946" s="65"/>
      <c r="G3946" s="65"/>
      <c r="H3946" s="65"/>
      <c r="I3946" s="65"/>
      <c r="J3946" s="65"/>
      <c r="K3946" s="65"/>
      <c r="L3946" s="65"/>
      <c r="M3946" s="65"/>
      <c r="N3946" s="65"/>
      <c r="O3946" s="71"/>
      <c r="P3946" s="336">
        <f>SUM(D3946:O3946)</f>
        <v>0</v>
      </c>
      <c r="Q3946" s="317"/>
      <c r="R3946" s="388"/>
      <c r="S3946" s="389"/>
      <c r="T3946" s="314"/>
    </row>
    <row r="3947" spans="2:20" ht="18.75" customHeight="1" x14ac:dyDescent="0.2">
      <c r="B3947" s="318"/>
      <c r="C3947" s="92" t="s">
        <v>145</v>
      </c>
      <c r="D3947" s="65"/>
      <c r="E3947" s="65"/>
      <c r="F3947" s="65"/>
      <c r="G3947" s="65"/>
      <c r="H3947" s="65"/>
      <c r="I3947" s="65"/>
      <c r="J3947" s="65"/>
      <c r="K3947" s="65"/>
      <c r="L3947" s="65"/>
      <c r="M3947" s="65"/>
      <c r="N3947" s="65"/>
      <c r="O3947" s="71"/>
      <c r="P3947" s="336">
        <f>SUM(D3947:O3947)</f>
        <v>0</v>
      </c>
      <c r="Q3947" s="317"/>
      <c r="R3947" s="388"/>
      <c r="S3947" s="389"/>
      <c r="T3947" s="314"/>
    </row>
    <row r="3948" spans="2:20" ht="18.75" customHeight="1" x14ac:dyDescent="0.2">
      <c r="B3948" s="318"/>
      <c r="C3948" s="322" t="s">
        <v>146</v>
      </c>
      <c r="D3948" s="337">
        <f t="shared" ref="D3948:O3948" si="315">SUBTOTAL(9,D3938:D3947)</f>
        <v>0</v>
      </c>
      <c r="E3948" s="337">
        <f t="shared" si="315"/>
        <v>0</v>
      </c>
      <c r="F3948" s="337">
        <f t="shared" si="315"/>
        <v>0</v>
      </c>
      <c r="G3948" s="337">
        <f t="shared" si="315"/>
        <v>0</v>
      </c>
      <c r="H3948" s="337">
        <f t="shared" si="315"/>
        <v>0</v>
      </c>
      <c r="I3948" s="337">
        <f t="shared" si="315"/>
        <v>0</v>
      </c>
      <c r="J3948" s="337">
        <f t="shared" si="315"/>
        <v>0</v>
      </c>
      <c r="K3948" s="337">
        <f t="shared" si="315"/>
        <v>0</v>
      </c>
      <c r="L3948" s="337">
        <f t="shared" si="315"/>
        <v>0</v>
      </c>
      <c r="M3948" s="337">
        <f t="shared" si="315"/>
        <v>0</v>
      </c>
      <c r="N3948" s="337">
        <f t="shared" si="315"/>
        <v>0</v>
      </c>
      <c r="O3948" s="338">
        <f t="shared" si="315"/>
        <v>0</v>
      </c>
      <c r="P3948" s="336">
        <f>SUM(D3948:O3948)</f>
        <v>0</v>
      </c>
      <c r="Q3948" s="317"/>
      <c r="R3948" s="388"/>
      <c r="S3948" s="389"/>
      <c r="T3948" s="314"/>
    </row>
    <row r="3949" spans="2:20" ht="18.75" customHeight="1" x14ac:dyDescent="0.2">
      <c r="B3949" s="318"/>
      <c r="C3949" s="339" t="s">
        <v>147</v>
      </c>
      <c r="D3949" s="66"/>
      <c r="E3949" s="66"/>
      <c r="F3949" s="66"/>
      <c r="G3949" s="66"/>
      <c r="H3949" s="66"/>
      <c r="I3949" s="66"/>
      <c r="J3949" s="66"/>
      <c r="K3949" s="66"/>
      <c r="L3949" s="66"/>
      <c r="M3949" s="66"/>
      <c r="N3949" s="66"/>
      <c r="O3949" s="72"/>
      <c r="P3949" s="336">
        <f>SUM(D3949:O3949)</f>
        <v>0</v>
      </c>
      <c r="Q3949" s="317"/>
      <c r="R3949" s="388"/>
      <c r="S3949" s="389"/>
      <c r="T3949" s="314"/>
    </row>
    <row r="3950" spans="2:20" ht="18.75" customHeight="1" x14ac:dyDescent="0.2">
      <c r="B3950" s="318"/>
      <c r="C3950" s="339" t="s">
        <v>148</v>
      </c>
      <c r="D3950" s="66"/>
      <c r="E3950" s="66"/>
      <c r="F3950" s="66"/>
      <c r="G3950" s="66"/>
      <c r="H3950" s="66"/>
      <c r="I3950" s="66"/>
      <c r="J3950" s="66"/>
      <c r="K3950" s="66"/>
      <c r="L3950" s="66"/>
      <c r="M3950" s="66"/>
      <c r="N3950" s="66"/>
      <c r="O3950" s="72"/>
      <c r="P3950" s="336">
        <f>SUM(D3950:O3950)</f>
        <v>0</v>
      </c>
      <c r="Q3950" s="317"/>
      <c r="R3950" s="388"/>
      <c r="S3950" s="389"/>
      <c r="T3950" s="314"/>
    </row>
    <row r="3951" spans="2:20" ht="18.75" customHeight="1" x14ac:dyDescent="0.2">
      <c r="B3951" s="318"/>
      <c r="C3951" s="322" t="s">
        <v>149</v>
      </c>
      <c r="D3951" s="337">
        <f t="shared" ref="D3951:O3951" si="316">SUBTOTAL(9,D3949:D3950)</f>
        <v>0</v>
      </c>
      <c r="E3951" s="337">
        <f t="shared" si="316"/>
        <v>0</v>
      </c>
      <c r="F3951" s="337">
        <f t="shared" si="316"/>
        <v>0</v>
      </c>
      <c r="G3951" s="337">
        <f t="shared" si="316"/>
        <v>0</v>
      </c>
      <c r="H3951" s="337">
        <f t="shared" si="316"/>
        <v>0</v>
      </c>
      <c r="I3951" s="337">
        <f t="shared" si="316"/>
        <v>0</v>
      </c>
      <c r="J3951" s="337">
        <f t="shared" si="316"/>
        <v>0</v>
      </c>
      <c r="K3951" s="337">
        <f t="shared" si="316"/>
        <v>0</v>
      </c>
      <c r="L3951" s="337">
        <f t="shared" si="316"/>
        <v>0</v>
      </c>
      <c r="M3951" s="337">
        <f t="shared" si="316"/>
        <v>0</v>
      </c>
      <c r="N3951" s="337">
        <f t="shared" si="316"/>
        <v>0</v>
      </c>
      <c r="O3951" s="338">
        <f t="shared" si="316"/>
        <v>0</v>
      </c>
      <c r="P3951" s="336">
        <f>SUM(D3951:O3951)</f>
        <v>0</v>
      </c>
      <c r="Q3951" s="317"/>
      <c r="R3951" s="388"/>
      <c r="S3951" s="389"/>
      <c r="T3951" s="314"/>
    </row>
    <row r="3952" spans="2:20" ht="18.75" customHeight="1" x14ac:dyDescent="0.2">
      <c r="B3952" s="318"/>
      <c r="C3952" s="339" t="s">
        <v>150</v>
      </c>
      <c r="D3952" s="66"/>
      <c r="E3952" s="66"/>
      <c r="F3952" s="66"/>
      <c r="G3952" s="66"/>
      <c r="H3952" s="66"/>
      <c r="I3952" s="66"/>
      <c r="J3952" s="66"/>
      <c r="K3952" s="66"/>
      <c r="L3952" s="66"/>
      <c r="M3952" s="66"/>
      <c r="N3952" s="66"/>
      <c r="O3952" s="72"/>
      <c r="P3952" s="336">
        <f>SUM(D3952:O3952)</f>
        <v>0</v>
      </c>
      <c r="Q3952" s="317"/>
      <c r="R3952" s="388"/>
      <c r="S3952" s="389"/>
      <c r="T3952" s="314"/>
    </row>
    <row r="3953" spans="2:20" ht="18.75" customHeight="1" x14ac:dyDescent="0.2">
      <c r="B3953" s="318"/>
      <c r="C3953" s="339" t="s">
        <v>151</v>
      </c>
      <c r="D3953" s="66"/>
      <c r="E3953" s="66"/>
      <c r="F3953" s="66"/>
      <c r="G3953" s="66"/>
      <c r="H3953" s="66"/>
      <c r="I3953" s="66"/>
      <c r="J3953" s="66"/>
      <c r="K3953" s="66"/>
      <c r="L3953" s="66"/>
      <c r="M3953" s="66"/>
      <c r="N3953" s="66"/>
      <c r="O3953" s="72"/>
      <c r="P3953" s="336">
        <f>SUM(D3953:O3953)</f>
        <v>0</v>
      </c>
      <c r="Q3953" s="317"/>
      <c r="R3953" s="388"/>
      <c r="S3953" s="389"/>
      <c r="T3953" s="314"/>
    </row>
    <row r="3954" spans="2:20" ht="18.75" customHeight="1" x14ac:dyDescent="0.2">
      <c r="B3954" s="318"/>
      <c r="C3954" s="339" t="s">
        <v>152</v>
      </c>
      <c r="D3954" s="66"/>
      <c r="E3954" s="66"/>
      <c r="F3954" s="66"/>
      <c r="G3954" s="66"/>
      <c r="H3954" s="66"/>
      <c r="I3954" s="66"/>
      <c r="J3954" s="66"/>
      <c r="K3954" s="66"/>
      <c r="L3954" s="66"/>
      <c r="M3954" s="66"/>
      <c r="N3954" s="66"/>
      <c r="O3954" s="72"/>
      <c r="P3954" s="336">
        <f>SUM(D3954:O3954)</f>
        <v>0</v>
      </c>
      <c r="Q3954" s="317"/>
      <c r="R3954" s="388"/>
      <c r="S3954" s="389"/>
      <c r="T3954" s="314"/>
    </row>
    <row r="3955" spans="2:20" ht="18.75" customHeight="1" x14ac:dyDescent="0.2">
      <c r="B3955" s="318"/>
      <c r="C3955" s="339" t="s">
        <v>153</v>
      </c>
      <c r="D3955" s="66"/>
      <c r="E3955" s="66"/>
      <c r="F3955" s="66"/>
      <c r="G3955" s="66"/>
      <c r="H3955" s="66"/>
      <c r="I3955" s="66"/>
      <c r="J3955" s="66"/>
      <c r="K3955" s="66"/>
      <c r="L3955" s="66"/>
      <c r="M3955" s="66"/>
      <c r="N3955" s="66"/>
      <c r="O3955" s="72"/>
      <c r="P3955" s="336">
        <f>SUM(D3955:O3955)</f>
        <v>0</v>
      </c>
      <c r="Q3955" s="317"/>
      <c r="R3955" s="388"/>
      <c r="S3955" s="389"/>
      <c r="T3955" s="314"/>
    </row>
    <row r="3956" spans="2:20" ht="18.75" customHeight="1" x14ac:dyDescent="0.2">
      <c r="B3956" s="318"/>
      <c r="C3956" s="335" t="s">
        <v>154</v>
      </c>
      <c r="D3956" s="65"/>
      <c r="E3956" s="65"/>
      <c r="F3956" s="65"/>
      <c r="G3956" s="65"/>
      <c r="H3956" s="65"/>
      <c r="I3956" s="65"/>
      <c r="J3956" s="65"/>
      <c r="K3956" s="65"/>
      <c r="L3956" s="65"/>
      <c r="M3956" s="65"/>
      <c r="N3956" s="65"/>
      <c r="O3956" s="71"/>
      <c r="P3956" s="336">
        <f>SUM(D3956:O3956)</f>
        <v>0</v>
      </c>
      <c r="Q3956" s="317"/>
      <c r="R3956" s="388"/>
      <c r="S3956" s="389"/>
      <c r="T3956" s="314"/>
    </row>
    <row r="3957" spans="2:20" ht="18.75" customHeight="1" x14ac:dyDescent="0.2">
      <c r="B3957" s="318"/>
      <c r="C3957" s="97" t="s">
        <v>155</v>
      </c>
      <c r="D3957" s="65"/>
      <c r="E3957" s="65"/>
      <c r="F3957" s="65"/>
      <c r="G3957" s="65"/>
      <c r="H3957" s="65"/>
      <c r="I3957" s="65"/>
      <c r="J3957" s="65"/>
      <c r="K3957" s="65"/>
      <c r="L3957" s="65"/>
      <c r="M3957" s="65"/>
      <c r="N3957" s="65"/>
      <c r="O3957" s="71"/>
      <c r="P3957" s="336">
        <f>SUM(D3957:O3957)</f>
        <v>0</v>
      </c>
      <c r="Q3957" s="317"/>
      <c r="R3957" s="388"/>
      <c r="S3957" s="389"/>
      <c r="T3957" s="314"/>
    </row>
    <row r="3958" spans="2:20" ht="18.75" customHeight="1" x14ac:dyDescent="0.2">
      <c r="B3958" s="318"/>
      <c r="C3958" s="98" t="s">
        <v>156</v>
      </c>
      <c r="D3958" s="68"/>
      <c r="E3958" s="68"/>
      <c r="F3958" s="68"/>
      <c r="G3958" s="68"/>
      <c r="H3958" s="68"/>
      <c r="I3958" s="68"/>
      <c r="J3958" s="68"/>
      <c r="K3958" s="68"/>
      <c r="L3958" s="68"/>
      <c r="M3958" s="68"/>
      <c r="N3958" s="68"/>
      <c r="O3958" s="73"/>
      <c r="P3958" s="340">
        <f>SUM(D3958:O3958)</f>
        <v>0</v>
      </c>
      <c r="Q3958" s="317"/>
      <c r="R3958" s="388"/>
      <c r="S3958" s="389"/>
      <c r="T3958" s="314"/>
    </row>
    <row r="3959" spans="2:20" ht="18.75" customHeight="1" x14ac:dyDescent="0.2">
      <c r="B3959" s="318"/>
      <c r="C3959" s="341" t="s">
        <v>157</v>
      </c>
      <c r="D3959" s="342">
        <f t="shared" ref="D3959:O3959" si="317">SUBTOTAL(9,D3938:D3958)</f>
        <v>0</v>
      </c>
      <c r="E3959" s="342">
        <f t="shared" si="317"/>
        <v>0</v>
      </c>
      <c r="F3959" s="342">
        <f t="shared" si="317"/>
        <v>0</v>
      </c>
      <c r="G3959" s="342">
        <f t="shared" si="317"/>
        <v>0</v>
      </c>
      <c r="H3959" s="342">
        <f t="shared" si="317"/>
        <v>0</v>
      </c>
      <c r="I3959" s="342">
        <f t="shared" si="317"/>
        <v>0</v>
      </c>
      <c r="J3959" s="342">
        <f t="shared" si="317"/>
        <v>0</v>
      </c>
      <c r="K3959" s="342">
        <f t="shared" si="317"/>
        <v>0</v>
      </c>
      <c r="L3959" s="342">
        <f t="shared" si="317"/>
        <v>0</v>
      </c>
      <c r="M3959" s="342">
        <f t="shared" si="317"/>
        <v>0</v>
      </c>
      <c r="N3959" s="342">
        <f t="shared" si="317"/>
        <v>0</v>
      </c>
      <c r="O3959" s="343">
        <f t="shared" si="317"/>
        <v>0</v>
      </c>
      <c r="P3959" s="344">
        <f>SUM(D3959:O3959)</f>
        <v>0</v>
      </c>
      <c r="Q3959" s="317"/>
      <c r="R3959" s="150"/>
      <c r="S3959" s="151"/>
      <c r="T3959" s="314"/>
    </row>
    <row r="3960" spans="2:20" ht="6" customHeight="1" x14ac:dyDescent="0.2">
      <c r="B3960" s="318"/>
      <c r="C3960" s="317"/>
      <c r="D3960" s="317"/>
      <c r="E3960" s="317"/>
      <c r="F3960" s="317"/>
      <c r="G3960" s="317"/>
      <c r="H3960" s="317"/>
      <c r="I3960" s="317"/>
      <c r="J3960" s="317"/>
      <c r="K3960" s="317"/>
      <c r="L3960" s="317"/>
      <c r="M3960" s="317"/>
      <c r="N3960" s="317"/>
      <c r="O3960" s="317"/>
      <c r="P3960" s="317"/>
      <c r="Q3960" s="317"/>
      <c r="R3960" s="345"/>
      <c r="S3960" s="345"/>
      <c r="T3960" s="314"/>
    </row>
    <row r="3961" spans="2:20" ht="18.75" customHeight="1" x14ac:dyDescent="0.2">
      <c r="B3961" s="346"/>
      <c r="C3961" s="335" t="s">
        <v>158</v>
      </c>
      <c r="D3961" s="67"/>
      <c r="E3961" s="67"/>
      <c r="F3961" s="67"/>
      <c r="G3961" s="67"/>
      <c r="H3961" s="67"/>
      <c r="I3961" s="67"/>
      <c r="J3961" s="67"/>
      <c r="K3961" s="67"/>
      <c r="L3961" s="67"/>
      <c r="M3961" s="67"/>
      <c r="N3961" s="67"/>
      <c r="O3961" s="74"/>
      <c r="P3961" s="347">
        <f>SUM(D3961:O3961)</f>
        <v>0</v>
      </c>
      <c r="Q3961" s="317"/>
      <c r="R3961" s="388"/>
      <c r="S3961" s="389"/>
      <c r="T3961" s="314"/>
    </row>
    <row r="3962" spans="2:20" ht="18.75" customHeight="1" x14ac:dyDescent="0.2">
      <c r="B3962" s="346"/>
      <c r="C3962" s="335" t="s">
        <v>159</v>
      </c>
      <c r="D3962" s="67"/>
      <c r="E3962" s="67"/>
      <c r="F3962" s="67"/>
      <c r="G3962" s="67"/>
      <c r="H3962" s="67"/>
      <c r="I3962" s="67"/>
      <c r="J3962" s="67"/>
      <c r="K3962" s="67"/>
      <c r="L3962" s="67"/>
      <c r="M3962" s="67"/>
      <c r="N3962" s="69"/>
      <c r="O3962" s="75"/>
      <c r="P3962" s="348">
        <f>SUM(D3962:O3962)</f>
        <v>0</v>
      </c>
      <c r="Q3962" s="317"/>
      <c r="R3962" s="388"/>
      <c r="S3962" s="389"/>
      <c r="T3962" s="314"/>
    </row>
    <row r="3963" spans="2:20" s="334" customFormat="1" ht="18.75" customHeight="1" x14ac:dyDescent="0.2">
      <c r="B3963" s="328"/>
      <c r="C3963" s="317"/>
      <c r="D3963" s="317"/>
      <c r="E3963" s="317"/>
      <c r="F3963" s="317"/>
      <c r="G3963" s="317"/>
      <c r="H3963" s="317"/>
      <c r="I3963" s="317"/>
      <c r="J3963" s="317"/>
      <c r="K3963" s="317"/>
      <c r="L3963" s="317"/>
      <c r="M3963" s="317"/>
      <c r="N3963" s="349" t="s">
        <v>160</v>
      </c>
      <c r="O3963" s="349"/>
      <c r="P3963" s="350">
        <f>ROUND(IF(P3961*P3962=0,0,P3959/P3961*P3962),2)</f>
        <v>0</v>
      </c>
      <c r="Q3963" s="330"/>
      <c r="R3963" s="388"/>
      <c r="S3963" s="389"/>
      <c r="T3963" s="333"/>
    </row>
    <row r="3964" spans="2:20" ht="30" customHeight="1" x14ac:dyDescent="0.2">
      <c r="B3964" s="314"/>
      <c r="C3964" s="317"/>
      <c r="D3964" s="317"/>
      <c r="E3964" s="317"/>
      <c r="F3964" s="317"/>
      <c r="G3964" s="317"/>
      <c r="H3964" s="317"/>
      <c r="I3964" s="317"/>
      <c r="J3964" s="317"/>
      <c r="K3964" s="317"/>
      <c r="L3964" s="317"/>
      <c r="M3964" s="317"/>
      <c r="N3964" s="317"/>
      <c r="O3964" s="317"/>
      <c r="P3964" s="317"/>
      <c r="Q3964" s="317"/>
      <c r="R3964" s="317"/>
      <c r="S3964" s="317"/>
      <c r="T3964" s="314"/>
    </row>
    <row r="3965" spans="2:20" ht="18.75" customHeight="1" x14ac:dyDescent="0.2">
      <c r="B3965" s="318"/>
      <c r="C3965" s="319" t="s">
        <v>124</v>
      </c>
      <c r="D3965" s="382"/>
      <c r="E3965" s="383"/>
      <c r="F3965" s="383"/>
      <c r="G3965" s="383"/>
      <c r="H3965" s="383"/>
      <c r="I3965" s="384"/>
      <c r="J3965" s="317"/>
      <c r="K3965" s="317"/>
      <c r="L3965" s="320"/>
      <c r="M3965" s="317"/>
      <c r="N3965" s="317"/>
      <c r="O3965" s="317"/>
      <c r="P3965" s="321"/>
      <c r="Q3965" s="317"/>
      <c r="R3965" s="321"/>
      <c r="S3965" s="321"/>
      <c r="T3965" s="314"/>
    </row>
    <row r="3966" spans="2:20" ht="18.75" customHeight="1" x14ac:dyDescent="0.2">
      <c r="B3966" s="318"/>
      <c r="C3966" s="322" t="s">
        <v>125</v>
      </c>
      <c r="D3966" s="382"/>
      <c r="E3966" s="383"/>
      <c r="F3966" s="383"/>
      <c r="G3966" s="383"/>
      <c r="H3966" s="383"/>
      <c r="I3966" s="384"/>
      <c r="J3966" s="317"/>
      <c r="K3966" s="320"/>
      <c r="L3966" s="317"/>
      <c r="M3966" s="317"/>
      <c r="N3966" s="317"/>
      <c r="O3966" s="317"/>
      <c r="P3966" s="321"/>
      <c r="Q3966" s="317"/>
      <c r="R3966" s="321"/>
      <c r="S3966" s="321"/>
      <c r="T3966" s="314"/>
    </row>
    <row r="3967" spans="2:20" ht="18.75" customHeight="1" x14ac:dyDescent="0.2">
      <c r="B3967" s="318"/>
      <c r="C3967" s="322" t="s">
        <v>7</v>
      </c>
      <c r="D3967" s="382"/>
      <c r="E3967" s="383"/>
      <c r="F3967" s="383"/>
      <c r="G3967" s="383"/>
      <c r="H3967" s="383"/>
      <c r="I3967" s="384"/>
      <c r="J3967" s="317"/>
      <c r="K3967" s="317"/>
      <c r="L3967" s="320"/>
      <c r="M3967" s="317"/>
      <c r="N3967" s="317"/>
      <c r="O3967" s="317"/>
      <c r="P3967" s="321"/>
      <c r="Q3967" s="317"/>
      <c r="R3967" s="323" t="s">
        <v>126</v>
      </c>
      <c r="S3967" s="324"/>
      <c r="T3967" s="314"/>
    </row>
    <row r="3968" spans="2:20" ht="18.75" customHeight="1" x14ac:dyDescent="0.2">
      <c r="B3968" s="318"/>
      <c r="C3968" s="322" t="s">
        <v>127</v>
      </c>
      <c r="D3968" s="382"/>
      <c r="E3968" s="383"/>
      <c r="F3968" s="383"/>
      <c r="G3968" s="383"/>
      <c r="H3968" s="383"/>
      <c r="I3968" s="384"/>
      <c r="J3968" s="317"/>
      <c r="K3968" s="317"/>
      <c r="L3968" s="320"/>
      <c r="M3968" s="317"/>
      <c r="N3968" s="317"/>
      <c r="O3968" s="317"/>
      <c r="P3968" s="321"/>
      <c r="Q3968" s="317"/>
      <c r="R3968" s="325" t="s">
        <v>130</v>
      </c>
      <c r="S3968" s="63"/>
      <c r="T3968" s="314"/>
    </row>
    <row r="3969" spans="2:24" ht="18.75" customHeight="1" x14ac:dyDescent="0.2">
      <c r="B3969" s="318"/>
      <c r="C3969" s="322" t="s">
        <v>131</v>
      </c>
      <c r="D3969" s="382"/>
      <c r="E3969" s="383"/>
      <c r="F3969" s="383"/>
      <c r="G3969" s="383"/>
      <c r="H3969" s="383"/>
      <c r="I3969" s="384"/>
      <c r="J3969" s="317"/>
      <c r="K3969" s="317"/>
      <c r="L3969" s="320"/>
      <c r="M3969" s="317"/>
      <c r="N3969" s="317"/>
      <c r="O3969" s="317"/>
      <c r="P3969" s="321"/>
      <c r="Q3969" s="317"/>
      <c r="R3969" s="325" t="s">
        <v>132</v>
      </c>
      <c r="S3969" s="63"/>
      <c r="T3969" s="314"/>
    </row>
    <row r="3970" spans="2:24" ht="18.75" customHeight="1" x14ac:dyDescent="0.2">
      <c r="B3970" s="318"/>
      <c r="C3970" s="322" t="s">
        <v>122</v>
      </c>
      <c r="D3970" s="385"/>
      <c r="E3970" s="386"/>
      <c r="F3970" s="386"/>
      <c r="G3970" s="386"/>
      <c r="H3970" s="386"/>
      <c r="I3970" s="387"/>
      <c r="J3970" s="317"/>
      <c r="K3970" s="320"/>
      <c r="L3970" s="317"/>
      <c r="M3970" s="317"/>
      <c r="N3970" s="317"/>
      <c r="O3970" s="317"/>
      <c r="P3970" s="321"/>
      <c r="Q3970" s="317"/>
      <c r="R3970" s="326" t="s">
        <v>133</v>
      </c>
      <c r="S3970" s="63"/>
      <c r="T3970" s="314"/>
    </row>
    <row r="3971" spans="2:24" ht="18.75" customHeight="1" x14ac:dyDescent="0.2">
      <c r="B3971" s="327"/>
      <c r="C3971" s="322" t="s">
        <v>134</v>
      </c>
      <c r="D3971" s="379"/>
      <c r="E3971" s="380"/>
      <c r="F3971" s="380"/>
      <c r="G3971" s="380"/>
      <c r="H3971" s="380"/>
      <c r="I3971" s="381"/>
      <c r="J3971" s="317"/>
      <c r="K3971" s="320"/>
      <c r="L3971" s="317"/>
      <c r="M3971" s="317"/>
      <c r="N3971" s="317"/>
      <c r="O3971" s="317"/>
      <c r="P3971" s="321"/>
      <c r="Q3971" s="317"/>
      <c r="R3971" s="321"/>
      <c r="S3971" s="321"/>
      <c r="T3971" s="314"/>
    </row>
    <row r="3972" spans="2:24" ht="12" customHeight="1" x14ac:dyDescent="0.2">
      <c r="B3972" s="318"/>
      <c r="C3972" s="317"/>
      <c r="D3972" s="317"/>
      <c r="E3972" s="317"/>
      <c r="F3972" s="317"/>
      <c r="G3972" s="317"/>
      <c r="H3972" s="317"/>
      <c r="I3972" s="317"/>
      <c r="J3972" s="317"/>
      <c r="K3972" s="317"/>
      <c r="L3972" s="317"/>
      <c r="M3972" s="317"/>
      <c r="N3972" s="317"/>
      <c r="O3972" s="317"/>
      <c r="P3972" s="317"/>
      <c r="Q3972" s="317"/>
      <c r="R3972" s="317"/>
      <c r="S3972" s="317"/>
      <c r="T3972" s="314"/>
    </row>
    <row r="3973" spans="2:24" s="334" customFormat="1" ht="18.75" customHeight="1" x14ac:dyDescent="0.2">
      <c r="B3973" s="328"/>
      <c r="C3973" s="322" t="s">
        <v>128</v>
      </c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70"/>
      <c r="P3973" s="329" t="s">
        <v>129</v>
      </c>
      <c r="Q3973" s="330"/>
      <c r="R3973" s="331" t="s">
        <v>135</v>
      </c>
      <c r="S3973" s="332"/>
      <c r="T3973" s="333"/>
      <c r="V3973" s="315"/>
      <c r="W3973" s="315"/>
      <c r="X3973" s="315"/>
    </row>
    <row r="3974" spans="2:24" ht="6" customHeight="1" x14ac:dyDescent="0.2">
      <c r="B3974" s="318"/>
      <c r="C3974" s="317"/>
      <c r="D3974" s="317"/>
      <c r="E3974" s="317"/>
      <c r="F3974" s="317"/>
      <c r="G3974" s="317"/>
      <c r="H3974" s="317"/>
      <c r="I3974" s="317"/>
      <c r="J3974" s="317"/>
      <c r="K3974" s="317"/>
      <c r="L3974" s="317"/>
      <c r="M3974" s="317"/>
      <c r="N3974" s="317"/>
      <c r="O3974" s="317"/>
      <c r="P3974" s="317"/>
      <c r="Q3974" s="317"/>
      <c r="R3974" s="317"/>
      <c r="S3974" s="317"/>
      <c r="T3974" s="314"/>
    </row>
    <row r="3975" spans="2:24" ht="18.75" customHeight="1" x14ac:dyDescent="0.2">
      <c r="B3975" s="318"/>
      <c r="C3975" s="335" t="s">
        <v>136</v>
      </c>
      <c r="D3975" s="65"/>
      <c r="E3975" s="65"/>
      <c r="F3975" s="65"/>
      <c r="G3975" s="65"/>
      <c r="H3975" s="65"/>
      <c r="I3975" s="65"/>
      <c r="J3975" s="65"/>
      <c r="K3975" s="65"/>
      <c r="L3975" s="65"/>
      <c r="M3975" s="65"/>
      <c r="N3975" s="65"/>
      <c r="O3975" s="71"/>
      <c r="P3975" s="336">
        <f>SUM(D3975:O3975)</f>
        <v>0</v>
      </c>
      <c r="Q3975" s="317"/>
      <c r="R3975" s="388"/>
      <c r="S3975" s="389"/>
      <c r="T3975" s="314"/>
    </row>
    <row r="3976" spans="2:24" ht="18.75" customHeight="1" x14ac:dyDescent="0.2">
      <c r="B3976" s="318"/>
      <c r="C3976" s="335" t="s">
        <v>137</v>
      </c>
      <c r="D3976" s="110"/>
      <c r="E3976" s="110"/>
      <c r="F3976" s="110"/>
      <c r="G3976" s="110"/>
      <c r="H3976" s="110"/>
      <c r="I3976" s="110"/>
      <c r="J3976" s="110"/>
      <c r="K3976" s="110"/>
      <c r="L3976" s="110"/>
      <c r="M3976" s="110"/>
      <c r="N3976" s="110"/>
      <c r="O3976" s="111"/>
      <c r="P3976" s="336">
        <f>SUM(D3976:O3976)</f>
        <v>0</v>
      </c>
      <c r="Q3976" s="317"/>
      <c r="R3976" s="388"/>
      <c r="S3976" s="389"/>
      <c r="T3976" s="314"/>
    </row>
    <row r="3977" spans="2:24" ht="18.75" customHeight="1" x14ac:dyDescent="0.2">
      <c r="B3977" s="318"/>
      <c r="C3977" s="131" t="s">
        <v>138</v>
      </c>
      <c r="D3977" s="65"/>
      <c r="E3977" s="65"/>
      <c r="F3977" s="65"/>
      <c r="G3977" s="65"/>
      <c r="H3977" s="65"/>
      <c r="I3977" s="65"/>
      <c r="J3977" s="65"/>
      <c r="K3977" s="65"/>
      <c r="L3977" s="65"/>
      <c r="M3977" s="65"/>
      <c r="N3977" s="65"/>
      <c r="O3977" s="71"/>
      <c r="P3977" s="336">
        <f>SUM(D3977:O3977)</f>
        <v>0</v>
      </c>
      <c r="Q3977" s="317"/>
      <c r="R3977" s="388"/>
      <c r="S3977" s="389"/>
      <c r="T3977" s="314"/>
    </row>
    <row r="3978" spans="2:24" ht="18.75" customHeight="1" x14ac:dyDescent="0.2">
      <c r="B3978" s="318"/>
      <c r="C3978" s="92" t="s">
        <v>139</v>
      </c>
      <c r="D3978" s="65"/>
      <c r="E3978" s="65"/>
      <c r="F3978" s="65"/>
      <c r="G3978" s="65"/>
      <c r="H3978" s="65"/>
      <c r="I3978" s="65"/>
      <c r="J3978" s="65"/>
      <c r="K3978" s="65"/>
      <c r="L3978" s="65"/>
      <c r="M3978" s="65"/>
      <c r="N3978" s="65"/>
      <c r="O3978" s="71"/>
      <c r="P3978" s="336">
        <f>SUM(D3978:O3978)</f>
        <v>0</v>
      </c>
      <c r="Q3978" s="317"/>
      <c r="R3978" s="388"/>
      <c r="S3978" s="389"/>
      <c r="T3978" s="314"/>
    </row>
    <row r="3979" spans="2:24" ht="18.75" customHeight="1" x14ac:dyDescent="0.2">
      <c r="B3979" s="318"/>
      <c r="C3979" s="92" t="s">
        <v>140</v>
      </c>
      <c r="D3979" s="65"/>
      <c r="E3979" s="65"/>
      <c r="F3979" s="65"/>
      <c r="G3979" s="65"/>
      <c r="H3979" s="65"/>
      <c r="I3979" s="65"/>
      <c r="J3979" s="65"/>
      <c r="K3979" s="65"/>
      <c r="L3979" s="65"/>
      <c r="M3979" s="65"/>
      <c r="N3979" s="65"/>
      <c r="O3979" s="71"/>
      <c r="P3979" s="336">
        <f>SUM(D3979:O3979)</f>
        <v>0</v>
      </c>
      <c r="Q3979" s="317"/>
      <c r="R3979" s="388"/>
      <c r="S3979" s="389"/>
      <c r="T3979" s="314"/>
    </row>
    <row r="3980" spans="2:24" ht="18.75" customHeight="1" x14ac:dyDescent="0.2">
      <c r="B3980" s="318"/>
      <c r="C3980" s="92" t="s">
        <v>141</v>
      </c>
      <c r="D3980" s="65"/>
      <c r="E3980" s="65"/>
      <c r="F3980" s="65"/>
      <c r="G3980" s="65"/>
      <c r="H3980" s="65"/>
      <c r="I3980" s="65"/>
      <c r="J3980" s="65"/>
      <c r="K3980" s="65"/>
      <c r="L3980" s="65"/>
      <c r="M3980" s="65"/>
      <c r="N3980" s="65"/>
      <c r="O3980" s="71"/>
      <c r="P3980" s="336">
        <f>SUM(D3980:O3980)</f>
        <v>0</v>
      </c>
      <c r="Q3980" s="317"/>
      <c r="R3980" s="388"/>
      <c r="S3980" s="389"/>
      <c r="T3980" s="314"/>
    </row>
    <row r="3981" spans="2:24" ht="18.75" customHeight="1" x14ac:dyDescent="0.2">
      <c r="B3981" s="318"/>
      <c r="C3981" s="92" t="s">
        <v>142</v>
      </c>
      <c r="D3981" s="65"/>
      <c r="E3981" s="65"/>
      <c r="F3981" s="65"/>
      <c r="G3981" s="65"/>
      <c r="H3981" s="65"/>
      <c r="I3981" s="65"/>
      <c r="J3981" s="65"/>
      <c r="K3981" s="65"/>
      <c r="L3981" s="65"/>
      <c r="M3981" s="65"/>
      <c r="N3981" s="65"/>
      <c r="O3981" s="71"/>
      <c r="P3981" s="336">
        <f>SUM(D3981:O3981)</f>
        <v>0</v>
      </c>
      <c r="Q3981" s="317"/>
      <c r="R3981" s="388"/>
      <c r="S3981" s="389"/>
      <c r="T3981" s="314"/>
    </row>
    <row r="3982" spans="2:24" ht="18.75" customHeight="1" x14ac:dyDescent="0.2">
      <c r="B3982" s="318"/>
      <c r="C3982" s="92" t="s">
        <v>143</v>
      </c>
      <c r="D3982" s="65"/>
      <c r="E3982" s="65"/>
      <c r="F3982" s="65"/>
      <c r="G3982" s="65"/>
      <c r="H3982" s="65"/>
      <c r="I3982" s="65"/>
      <c r="J3982" s="65"/>
      <c r="K3982" s="65"/>
      <c r="L3982" s="65"/>
      <c r="M3982" s="65"/>
      <c r="N3982" s="65"/>
      <c r="O3982" s="71"/>
      <c r="P3982" s="336">
        <f>SUM(D3982:O3982)</f>
        <v>0</v>
      </c>
      <c r="Q3982" s="317"/>
      <c r="R3982" s="388"/>
      <c r="S3982" s="389"/>
      <c r="T3982" s="314"/>
    </row>
    <row r="3983" spans="2:24" ht="18.75" customHeight="1" x14ac:dyDescent="0.2">
      <c r="B3983" s="318"/>
      <c r="C3983" s="92" t="s">
        <v>144</v>
      </c>
      <c r="D3983" s="65"/>
      <c r="E3983" s="65"/>
      <c r="F3983" s="65"/>
      <c r="G3983" s="65"/>
      <c r="H3983" s="65"/>
      <c r="I3983" s="65"/>
      <c r="J3983" s="65"/>
      <c r="K3983" s="65"/>
      <c r="L3983" s="65"/>
      <c r="M3983" s="65"/>
      <c r="N3983" s="65"/>
      <c r="O3983" s="71"/>
      <c r="P3983" s="336">
        <f>SUM(D3983:O3983)</f>
        <v>0</v>
      </c>
      <c r="Q3983" s="317"/>
      <c r="R3983" s="388"/>
      <c r="S3983" s="389"/>
      <c r="T3983" s="314"/>
    </row>
    <row r="3984" spans="2:24" ht="18.75" customHeight="1" x14ac:dyDescent="0.2">
      <c r="B3984" s="318"/>
      <c r="C3984" s="92" t="s">
        <v>145</v>
      </c>
      <c r="D3984" s="65"/>
      <c r="E3984" s="65"/>
      <c r="F3984" s="65"/>
      <c r="G3984" s="65"/>
      <c r="H3984" s="65"/>
      <c r="I3984" s="65"/>
      <c r="J3984" s="65"/>
      <c r="K3984" s="65"/>
      <c r="L3984" s="65"/>
      <c r="M3984" s="65"/>
      <c r="N3984" s="65"/>
      <c r="O3984" s="71"/>
      <c r="P3984" s="336">
        <f>SUM(D3984:O3984)</f>
        <v>0</v>
      </c>
      <c r="Q3984" s="317"/>
      <c r="R3984" s="388"/>
      <c r="S3984" s="389"/>
      <c r="T3984" s="314"/>
    </row>
    <row r="3985" spans="2:20" ht="18.75" customHeight="1" x14ac:dyDescent="0.2">
      <c r="B3985" s="318"/>
      <c r="C3985" s="322" t="s">
        <v>146</v>
      </c>
      <c r="D3985" s="337">
        <f t="shared" ref="D3985:O3985" si="318">SUBTOTAL(9,D3975:D3984)</f>
        <v>0</v>
      </c>
      <c r="E3985" s="337">
        <f t="shared" si="318"/>
        <v>0</v>
      </c>
      <c r="F3985" s="337">
        <f t="shared" si="318"/>
        <v>0</v>
      </c>
      <c r="G3985" s="337">
        <f t="shared" si="318"/>
        <v>0</v>
      </c>
      <c r="H3985" s="337">
        <f t="shared" si="318"/>
        <v>0</v>
      </c>
      <c r="I3985" s="337">
        <f t="shared" si="318"/>
        <v>0</v>
      </c>
      <c r="J3985" s="337">
        <f t="shared" si="318"/>
        <v>0</v>
      </c>
      <c r="K3985" s="337">
        <f t="shared" si="318"/>
        <v>0</v>
      </c>
      <c r="L3985" s="337">
        <f t="shared" si="318"/>
        <v>0</v>
      </c>
      <c r="M3985" s="337">
        <f t="shared" si="318"/>
        <v>0</v>
      </c>
      <c r="N3985" s="337">
        <f t="shared" si="318"/>
        <v>0</v>
      </c>
      <c r="O3985" s="338">
        <f t="shared" si="318"/>
        <v>0</v>
      </c>
      <c r="P3985" s="336">
        <f>SUM(D3985:O3985)</f>
        <v>0</v>
      </c>
      <c r="Q3985" s="317"/>
      <c r="R3985" s="388"/>
      <c r="S3985" s="389"/>
      <c r="T3985" s="314"/>
    </row>
    <row r="3986" spans="2:20" ht="18.75" customHeight="1" x14ac:dyDescent="0.2">
      <c r="B3986" s="318"/>
      <c r="C3986" s="339" t="s">
        <v>147</v>
      </c>
      <c r="D3986" s="66"/>
      <c r="E3986" s="66"/>
      <c r="F3986" s="66"/>
      <c r="G3986" s="66"/>
      <c r="H3986" s="66"/>
      <c r="I3986" s="66"/>
      <c r="J3986" s="66"/>
      <c r="K3986" s="66"/>
      <c r="L3986" s="66"/>
      <c r="M3986" s="66"/>
      <c r="N3986" s="66"/>
      <c r="O3986" s="72"/>
      <c r="P3986" s="336">
        <f>SUM(D3986:O3986)</f>
        <v>0</v>
      </c>
      <c r="Q3986" s="317"/>
      <c r="R3986" s="388"/>
      <c r="S3986" s="389"/>
      <c r="T3986" s="314"/>
    </row>
    <row r="3987" spans="2:20" ht="18.75" customHeight="1" x14ac:dyDescent="0.2">
      <c r="B3987" s="318"/>
      <c r="C3987" s="339" t="s">
        <v>148</v>
      </c>
      <c r="D3987" s="66"/>
      <c r="E3987" s="66"/>
      <c r="F3987" s="66"/>
      <c r="G3987" s="66"/>
      <c r="H3987" s="66"/>
      <c r="I3987" s="66"/>
      <c r="J3987" s="66"/>
      <c r="K3987" s="66"/>
      <c r="L3987" s="66"/>
      <c r="M3987" s="66"/>
      <c r="N3987" s="66"/>
      <c r="O3987" s="72"/>
      <c r="P3987" s="336">
        <f>SUM(D3987:O3987)</f>
        <v>0</v>
      </c>
      <c r="Q3987" s="317"/>
      <c r="R3987" s="388"/>
      <c r="S3987" s="389"/>
      <c r="T3987" s="314"/>
    </row>
    <row r="3988" spans="2:20" ht="18.75" customHeight="1" x14ac:dyDescent="0.2">
      <c r="B3988" s="318"/>
      <c r="C3988" s="322" t="s">
        <v>149</v>
      </c>
      <c r="D3988" s="337">
        <f t="shared" ref="D3988:O3988" si="319">SUBTOTAL(9,D3986:D3987)</f>
        <v>0</v>
      </c>
      <c r="E3988" s="337">
        <f t="shared" si="319"/>
        <v>0</v>
      </c>
      <c r="F3988" s="337">
        <f t="shared" si="319"/>
        <v>0</v>
      </c>
      <c r="G3988" s="337">
        <f t="shared" si="319"/>
        <v>0</v>
      </c>
      <c r="H3988" s="337">
        <f t="shared" si="319"/>
        <v>0</v>
      </c>
      <c r="I3988" s="337">
        <f t="shared" si="319"/>
        <v>0</v>
      </c>
      <c r="J3988" s="337">
        <f t="shared" si="319"/>
        <v>0</v>
      </c>
      <c r="K3988" s="337">
        <f t="shared" si="319"/>
        <v>0</v>
      </c>
      <c r="L3988" s="337">
        <f t="shared" si="319"/>
        <v>0</v>
      </c>
      <c r="M3988" s="337">
        <f t="shared" si="319"/>
        <v>0</v>
      </c>
      <c r="N3988" s="337">
        <f t="shared" si="319"/>
        <v>0</v>
      </c>
      <c r="O3988" s="338">
        <f t="shared" si="319"/>
        <v>0</v>
      </c>
      <c r="P3988" s="336">
        <f>SUM(D3988:O3988)</f>
        <v>0</v>
      </c>
      <c r="Q3988" s="317"/>
      <c r="R3988" s="388"/>
      <c r="S3988" s="389"/>
      <c r="T3988" s="314"/>
    </row>
    <row r="3989" spans="2:20" ht="18.75" customHeight="1" x14ac:dyDescent="0.2">
      <c r="B3989" s="318"/>
      <c r="C3989" s="339" t="s">
        <v>150</v>
      </c>
      <c r="D3989" s="66"/>
      <c r="E3989" s="66"/>
      <c r="F3989" s="66"/>
      <c r="G3989" s="66"/>
      <c r="H3989" s="66"/>
      <c r="I3989" s="66"/>
      <c r="J3989" s="66"/>
      <c r="K3989" s="66"/>
      <c r="L3989" s="66"/>
      <c r="M3989" s="66"/>
      <c r="N3989" s="66"/>
      <c r="O3989" s="72"/>
      <c r="P3989" s="336">
        <f>SUM(D3989:O3989)</f>
        <v>0</v>
      </c>
      <c r="Q3989" s="317"/>
      <c r="R3989" s="388"/>
      <c r="S3989" s="389"/>
      <c r="T3989" s="314"/>
    </row>
    <row r="3990" spans="2:20" ht="18.75" customHeight="1" x14ac:dyDescent="0.2">
      <c r="B3990" s="318"/>
      <c r="C3990" s="339" t="s">
        <v>151</v>
      </c>
      <c r="D3990" s="66"/>
      <c r="E3990" s="66"/>
      <c r="F3990" s="66"/>
      <c r="G3990" s="66"/>
      <c r="H3990" s="66"/>
      <c r="I3990" s="66"/>
      <c r="J3990" s="66"/>
      <c r="K3990" s="66"/>
      <c r="L3990" s="66"/>
      <c r="M3990" s="66"/>
      <c r="N3990" s="66"/>
      <c r="O3990" s="72"/>
      <c r="P3990" s="336">
        <f>SUM(D3990:O3990)</f>
        <v>0</v>
      </c>
      <c r="Q3990" s="317"/>
      <c r="R3990" s="388"/>
      <c r="S3990" s="389"/>
      <c r="T3990" s="314"/>
    </row>
    <row r="3991" spans="2:20" ht="18.75" customHeight="1" x14ac:dyDescent="0.2">
      <c r="B3991" s="318"/>
      <c r="C3991" s="339" t="s">
        <v>152</v>
      </c>
      <c r="D3991" s="66"/>
      <c r="E3991" s="66"/>
      <c r="F3991" s="66"/>
      <c r="G3991" s="66"/>
      <c r="H3991" s="66"/>
      <c r="I3991" s="66"/>
      <c r="J3991" s="66"/>
      <c r="K3991" s="66"/>
      <c r="L3991" s="66"/>
      <c r="M3991" s="66"/>
      <c r="N3991" s="66"/>
      <c r="O3991" s="72"/>
      <c r="P3991" s="336">
        <f>SUM(D3991:O3991)</f>
        <v>0</v>
      </c>
      <c r="Q3991" s="317"/>
      <c r="R3991" s="388"/>
      <c r="S3991" s="389"/>
      <c r="T3991" s="314"/>
    </row>
    <row r="3992" spans="2:20" ht="18.75" customHeight="1" x14ac:dyDescent="0.2">
      <c r="B3992" s="318"/>
      <c r="C3992" s="339" t="s">
        <v>153</v>
      </c>
      <c r="D3992" s="66"/>
      <c r="E3992" s="66"/>
      <c r="F3992" s="66"/>
      <c r="G3992" s="66"/>
      <c r="H3992" s="66"/>
      <c r="I3992" s="66"/>
      <c r="J3992" s="66"/>
      <c r="K3992" s="66"/>
      <c r="L3992" s="66"/>
      <c r="M3992" s="66"/>
      <c r="N3992" s="66"/>
      <c r="O3992" s="72"/>
      <c r="P3992" s="336">
        <f>SUM(D3992:O3992)</f>
        <v>0</v>
      </c>
      <c r="Q3992" s="317"/>
      <c r="R3992" s="388"/>
      <c r="S3992" s="389"/>
      <c r="T3992" s="314"/>
    </row>
    <row r="3993" spans="2:20" ht="18.75" customHeight="1" x14ac:dyDescent="0.2">
      <c r="B3993" s="318"/>
      <c r="C3993" s="335" t="s">
        <v>154</v>
      </c>
      <c r="D3993" s="65"/>
      <c r="E3993" s="65"/>
      <c r="F3993" s="65"/>
      <c r="G3993" s="65"/>
      <c r="H3993" s="65"/>
      <c r="I3993" s="65"/>
      <c r="J3993" s="65"/>
      <c r="K3993" s="65"/>
      <c r="L3993" s="65"/>
      <c r="M3993" s="65"/>
      <c r="N3993" s="65"/>
      <c r="O3993" s="71"/>
      <c r="P3993" s="336">
        <f>SUM(D3993:O3993)</f>
        <v>0</v>
      </c>
      <c r="Q3993" s="317"/>
      <c r="R3993" s="388"/>
      <c r="S3993" s="389"/>
      <c r="T3993" s="314"/>
    </row>
    <row r="3994" spans="2:20" ht="18.75" customHeight="1" x14ac:dyDescent="0.2">
      <c r="B3994" s="318"/>
      <c r="C3994" s="97" t="s">
        <v>155</v>
      </c>
      <c r="D3994" s="65"/>
      <c r="E3994" s="65"/>
      <c r="F3994" s="65"/>
      <c r="G3994" s="65"/>
      <c r="H3994" s="65"/>
      <c r="I3994" s="65"/>
      <c r="J3994" s="65"/>
      <c r="K3994" s="65"/>
      <c r="L3994" s="65"/>
      <c r="M3994" s="65"/>
      <c r="N3994" s="65"/>
      <c r="O3994" s="71"/>
      <c r="P3994" s="336">
        <f>SUM(D3994:O3994)</f>
        <v>0</v>
      </c>
      <c r="Q3994" s="317"/>
      <c r="R3994" s="388"/>
      <c r="S3994" s="389"/>
      <c r="T3994" s="314"/>
    </row>
    <row r="3995" spans="2:20" ht="18.75" customHeight="1" x14ac:dyDescent="0.2">
      <c r="B3995" s="318"/>
      <c r="C3995" s="98" t="s">
        <v>156</v>
      </c>
      <c r="D3995" s="68"/>
      <c r="E3995" s="68"/>
      <c r="F3995" s="68"/>
      <c r="G3995" s="68"/>
      <c r="H3995" s="68"/>
      <c r="I3995" s="68"/>
      <c r="J3995" s="68"/>
      <c r="K3995" s="68"/>
      <c r="L3995" s="68"/>
      <c r="M3995" s="68"/>
      <c r="N3995" s="68"/>
      <c r="O3995" s="73"/>
      <c r="P3995" s="340">
        <f>SUM(D3995:O3995)</f>
        <v>0</v>
      </c>
      <c r="Q3995" s="317"/>
      <c r="R3995" s="388"/>
      <c r="S3995" s="389"/>
      <c r="T3995" s="314"/>
    </row>
    <row r="3996" spans="2:20" ht="18.75" customHeight="1" x14ac:dyDescent="0.2">
      <c r="B3996" s="318"/>
      <c r="C3996" s="341" t="s">
        <v>157</v>
      </c>
      <c r="D3996" s="342">
        <f t="shared" ref="D3996:O3996" si="320">SUBTOTAL(9,D3975:D3995)</f>
        <v>0</v>
      </c>
      <c r="E3996" s="342">
        <f t="shared" si="320"/>
        <v>0</v>
      </c>
      <c r="F3996" s="342">
        <f t="shared" si="320"/>
        <v>0</v>
      </c>
      <c r="G3996" s="342">
        <f t="shared" si="320"/>
        <v>0</v>
      </c>
      <c r="H3996" s="342">
        <f t="shared" si="320"/>
        <v>0</v>
      </c>
      <c r="I3996" s="342">
        <f t="shared" si="320"/>
        <v>0</v>
      </c>
      <c r="J3996" s="342">
        <f t="shared" si="320"/>
        <v>0</v>
      </c>
      <c r="K3996" s="342">
        <f t="shared" si="320"/>
        <v>0</v>
      </c>
      <c r="L3996" s="342">
        <f t="shared" si="320"/>
        <v>0</v>
      </c>
      <c r="M3996" s="342">
        <f t="shared" si="320"/>
        <v>0</v>
      </c>
      <c r="N3996" s="342">
        <f t="shared" si="320"/>
        <v>0</v>
      </c>
      <c r="O3996" s="343">
        <f t="shared" si="320"/>
        <v>0</v>
      </c>
      <c r="P3996" s="344">
        <f>SUM(D3996:O3996)</f>
        <v>0</v>
      </c>
      <c r="Q3996" s="317"/>
      <c r="R3996" s="150"/>
      <c r="S3996" s="151"/>
      <c r="T3996" s="314"/>
    </row>
    <row r="3997" spans="2:20" ht="6" customHeight="1" x14ac:dyDescent="0.2">
      <c r="B3997" s="318"/>
      <c r="C3997" s="317"/>
      <c r="D3997" s="317"/>
      <c r="E3997" s="317"/>
      <c r="F3997" s="317"/>
      <c r="G3997" s="317"/>
      <c r="H3997" s="317"/>
      <c r="I3997" s="317"/>
      <c r="J3997" s="317"/>
      <c r="K3997" s="317"/>
      <c r="L3997" s="317"/>
      <c r="M3997" s="317"/>
      <c r="N3997" s="317"/>
      <c r="O3997" s="317"/>
      <c r="P3997" s="317"/>
      <c r="Q3997" s="317"/>
      <c r="R3997" s="345"/>
      <c r="S3997" s="345"/>
      <c r="T3997" s="314"/>
    </row>
    <row r="3998" spans="2:20" ht="18.75" customHeight="1" x14ac:dyDescent="0.2">
      <c r="B3998" s="346"/>
      <c r="C3998" s="335" t="s">
        <v>158</v>
      </c>
      <c r="D3998" s="67"/>
      <c r="E3998" s="67"/>
      <c r="F3998" s="67"/>
      <c r="G3998" s="67"/>
      <c r="H3998" s="67"/>
      <c r="I3998" s="67"/>
      <c r="J3998" s="67"/>
      <c r="K3998" s="67"/>
      <c r="L3998" s="67"/>
      <c r="M3998" s="67"/>
      <c r="N3998" s="67"/>
      <c r="O3998" s="74"/>
      <c r="P3998" s="347">
        <f>SUM(D3998:O3998)</f>
        <v>0</v>
      </c>
      <c r="Q3998" s="317"/>
      <c r="R3998" s="388"/>
      <c r="S3998" s="389"/>
      <c r="T3998" s="314"/>
    </row>
    <row r="3999" spans="2:20" ht="18.75" customHeight="1" x14ac:dyDescent="0.2">
      <c r="B3999" s="346"/>
      <c r="C3999" s="335" t="s">
        <v>159</v>
      </c>
      <c r="D3999" s="67"/>
      <c r="E3999" s="67"/>
      <c r="F3999" s="67"/>
      <c r="G3999" s="67"/>
      <c r="H3999" s="67"/>
      <c r="I3999" s="67"/>
      <c r="J3999" s="67"/>
      <c r="K3999" s="67"/>
      <c r="L3999" s="67"/>
      <c r="M3999" s="67"/>
      <c r="N3999" s="69"/>
      <c r="O3999" s="75"/>
      <c r="P3999" s="348">
        <f>SUM(D3999:O3999)</f>
        <v>0</v>
      </c>
      <c r="Q3999" s="317"/>
      <c r="R3999" s="388"/>
      <c r="S3999" s="389"/>
      <c r="T3999" s="314"/>
    </row>
    <row r="4000" spans="2:20" s="334" customFormat="1" ht="18.75" customHeight="1" x14ac:dyDescent="0.2">
      <c r="B4000" s="328"/>
      <c r="C4000" s="317"/>
      <c r="D4000" s="317"/>
      <c r="E4000" s="317"/>
      <c r="F4000" s="317"/>
      <c r="G4000" s="317"/>
      <c r="H4000" s="317"/>
      <c r="I4000" s="317"/>
      <c r="J4000" s="317"/>
      <c r="K4000" s="317"/>
      <c r="L4000" s="317"/>
      <c r="M4000" s="317"/>
      <c r="N4000" s="349" t="s">
        <v>160</v>
      </c>
      <c r="O4000" s="349"/>
      <c r="P4000" s="350">
        <f>ROUND(IF(P3998*P3999=0,0,P3996/P3998*P3999),2)</f>
        <v>0</v>
      </c>
      <c r="Q4000" s="330"/>
      <c r="R4000" s="388"/>
      <c r="S4000" s="389"/>
      <c r="T4000" s="333"/>
    </row>
    <row r="4001" spans="2:24" ht="30" customHeight="1" x14ac:dyDescent="0.2">
      <c r="B4001" s="314"/>
      <c r="C4001" s="317"/>
      <c r="D4001" s="317"/>
      <c r="E4001" s="317"/>
      <c r="F4001" s="317"/>
      <c r="G4001" s="317"/>
      <c r="H4001" s="317"/>
      <c r="I4001" s="317"/>
      <c r="J4001" s="317"/>
      <c r="K4001" s="317"/>
      <c r="L4001" s="317"/>
      <c r="M4001" s="317"/>
      <c r="N4001" s="317"/>
      <c r="O4001" s="317"/>
      <c r="P4001" s="317"/>
      <c r="Q4001" s="317"/>
      <c r="R4001" s="317"/>
      <c r="S4001" s="317"/>
      <c r="T4001" s="314"/>
    </row>
    <row r="4002" spans="2:24" ht="18.75" customHeight="1" x14ac:dyDescent="0.2">
      <c r="B4002" s="318"/>
      <c r="C4002" s="319" t="s">
        <v>124</v>
      </c>
      <c r="D4002" s="382"/>
      <c r="E4002" s="383"/>
      <c r="F4002" s="383"/>
      <c r="G4002" s="383"/>
      <c r="H4002" s="383"/>
      <c r="I4002" s="384"/>
      <c r="J4002" s="317"/>
      <c r="K4002" s="317"/>
      <c r="L4002" s="320"/>
      <c r="M4002" s="317"/>
      <c r="N4002" s="317"/>
      <c r="O4002" s="317"/>
      <c r="P4002" s="321"/>
      <c r="Q4002" s="317"/>
      <c r="R4002" s="321"/>
      <c r="S4002" s="321"/>
      <c r="T4002" s="314"/>
    </row>
    <row r="4003" spans="2:24" ht="18.75" customHeight="1" x14ac:dyDescent="0.2">
      <c r="B4003" s="318"/>
      <c r="C4003" s="322" t="s">
        <v>125</v>
      </c>
      <c r="D4003" s="382"/>
      <c r="E4003" s="383"/>
      <c r="F4003" s="383"/>
      <c r="G4003" s="383"/>
      <c r="H4003" s="383"/>
      <c r="I4003" s="384"/>
      <c r="J4003" s="317"/>
      <c r="K4003" s="320"/>
      <c r="L4003" s="317"/>
      <c r="M4003" s="317"/>
      <c r="N4003" s="317"/>
      <c r="O4003" s="317"/>
      <c r="P4003" s="321"/>
      <c r="Q4003" s="317"/>
      <c r="R4003" s="321"/>
      <c r="S4003" s="321"/>
      <c r="T4003" s="314"/>
    </row>
    <row r="4004" spans="2:24" ht="18.75" customHeight="1" x14ac:dyDescent="0.2">
      <c r="B4004" s="318"/>
      <c r="C4004" s="322" t="s">
        <v>7</v>
      </c>
      <c r="D4004" s="382"/>
      <c r="E4004" s="383"/>
      <c r="F4004" s="383"/>
      <c r="G4004" s="383"/>
      <c r="H4004" s="383"/>
      <c r="I4004" s="384"/>
      <c r="J4004" s="317"/>
      <c r="K4004" s="317"/>
      <c r="L4004" s="320"/>
      <c r="M4004" s="317"/>
      <c r="N4004" s="317"/>
      <c r="O4004" s="317"/>
      <c r="P4004" s="321"/>
      <c r="Q4004" s="317"/>
      <c r="R4004" s="323" t="s">
        <v>126</v>
      </c>
      <c r="S4004" s="324"/>
      <c r="T4004" s="314"/>
    </row>
    <row r="4005" spans="2:24" ht="18.75" customHeight="1" x14ac:dyDescent="0.2">
      <c r="B4005" s="318"/>
      <c r="C4005" s="322" t="s">
        <v>127</v>
      </c>
      <c r="D4005" s="382"/>
      <c r="E4005" s="383"/>
      <c r="F4005" s="383"/>
      <c r="G4005" s="383"/>
      <c r="H4005" s="383"/>
      <c r="I4005" s="384"/>
      <c r="J4005" s="317"/>
      <c r="K4005" s="317"/>
      <c r="L4005" s="320"/>
      <c r="M4005" s="317"/>
      <c r="N4005" s="317"/>
      <c r="O4005" s="317"/>
      <c r="P4005" s="321"/>
      <c r="Q4005" s="317"/>
      <c r="R4005" s="325" t="s">
        <v>130</v>
      </c>
      <c r="S4005" s="63"/>
      <c r="T4005" s="314"/>
    </row>
    <row r="4006" spans="2:24" ht="18.75" customHeight="1" x14ac:dyDescent="0.2">
      <c r="B4006" s="318"/>
      <c r="C4006" s="322" t="s">
        <v>131</v>
      </c>
      <c r="D4006" s="382"/>
      <c r="E4006" s="383"/>
      <c r="F4006" s="383"/>
      <c r="G4006" s="383"/>
      <c r="H4006" s="383"/>
      <c r="I4006" s="384"/>
      <c r="J4006" s="317"/>
      <c r="K4006" s="317"/>
      <c r="L4006" s="320"/>
      <c r="M4006" s="317"/>
      <c r="N4006" s="317"/>
      <c r="O4006" s="317"/>
      <c r="P4006" s="321"/>
      <c r="Q4006" s="317"/>
      <c r="R4006" s="325" t="s">
        <v>132</v>
      </c>
      <c r="S4006" s="63"/>
      <c r="T4006" s="314"/>
    </row>
    <row r="4007" spans="2:24" ht="18.75" customHeight="1" x14ac:dyDescent="0.2">
      <c r="B4007" s="318"/>
      <c r="C4007" s="322" t="s">
        <v>122</v>
      </c>
      <c r="D4007" s="385"/>
      <c r="E4007" s="386"/>
      <c r="F4007" s="386"/>
      <c r="G4007" s="386"/>
      <c r="H4007" s="386"/>
      <c r="I4007" s="387"/>
      <c r="J4007" s="317"/>
      <c r="K4007" s="320"/>
      <c r="L4007" s="317"/>
      <c r="M4007" s="317"/>
      <c r="N4007" s="317"/>
      <c r="O4007" s="317"/>
      <c r="P4007" s="321"/>
      <c r="Q4007" s="317"/>
      <c r="R4007" s="326" t="s">
        <v>133</v>
      </c>
      <c r="S4007" s="63"/>
      <c r="T4007" s="314"/>
    </row>
    <row r="4008" spans="2:24" ht="18.75" customHeight="1" x14ac:dyDescent="0.2">
      <c r="B4008" s="327"/>
      <c r="C4008" s="322" t="s">
        <v>134</v>
      </c>
      <c r="D4008" s="379"/>
      <c r="E4008" s="380"/>
      <c r="F4008" s="380"/>
      <c r="G4008" s="380"/>
      <c r="H4008" s="380"/>
      <c r="I4008" s="381"/>
      <c r="J4008" s="317"/>
      <c r="K4008" s="320"/>
      <c r="L4008" s="317"/>
      <c r="M4008" s="317"/>
      <c r="N4008" s="317"/>
      <c r="O4008" s="317"/>
      <c r="P4008" s="321"/>
      <c r="Q4008" s="317"/>
      <c r="R4008" s="321"/>
      <c r="S4008" s="321"/>
      <c r="T4008" s="314"/>
    </row>
    <row r="4009" spans="2:24" ht="12" customHeight="1" x14ac:dyDescent="0.2">
      <c r="B4009" s="318"/>
      <c r="C4009" s="317"/>
      <c r="D4009" s="317"/>
      <c r="E4009" s="317"/>
      <c r="F4009" s="317"/>
      <c r="G4009" s="317"/>
      <c r="H4009" s="317"/>
      <c r="I4009" s="317"/>
      <c r="J4009" s="317"/>
      <c r="K4009" s="317"/>
      <c r="L4009" s="317"/>
      <c r="M4009" s="317"/>
      <c r="N4009" s="317"/>
      <c r="O4009" s="317"/>
      <c r="P4009" s="317"/>
      <c r="Q4009" s="317"/>
      <c r="R4009" s="317"/>
      <c r="S4009" s="317"/>
      <c r="T4009" s="314"/>
    </row>
    <row r="4010" spans="2:24" s="334" customFormat="1" ht="18.75" customHeight="1" x14ac:dyDescent="0.2">
      <c r="B4010" s="328"/>
      <c r="C4010" s="322" t="s">
        <v>128</v>
      </c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70"/>
      <c r="P4010" s="329" t="s">
        <v>129</v>
      </c>
      <c r="Q4010" s="330"/>
      <c r="R4010" s="331" t="s">
        <v>135</v>
      </c>
      <c r="S4010" s="332"/>
      <c r="T4010" s="333"/>
      <c r="V4010" s="315"/>
      <c r="W4010" s="315"/>
      <c r="X4010" s="315"/>
    </row>
    <row r="4011" spans="2:24" ht="6" customHeight="1" x14ac:dyDescent="0.2">
      <c r="B4011" s="318"/>
      <c r="C4011" s="317"/>
      <c r="D4011" s="317"/>
      <c r="E4011" s="317"/>
      <c r="F4011" s="317"/>
      <c r="G4011" s="317"/>
      <c r="H4011" s="317"/>
      <c r="I4011" s="317"/>
      <c r="J4011" s="317"/>
      <c r="K4011" s="317"/>
      <c r="L4011" s="317"/>
      <c r="M4011" s="317"/>
      <c r="N4011" s="317"/>
      <c r="O4011" s="317"/>
      <c r="P4011" s="317"/>
      <c r="Q4011" s="317"/>
      <c r="R4011" s="317"/>
      <c r="S4011" s="317"/>
      <c r="T4011" s="314"/>
    </row>
    <row r="4012" spans="2:24" ht="18.75" customHeight="1" x14ac:dyDescent="0.2">
      <c r="B4012" s="318"/>
      <c r="C4012" s="335" t="s">
        <v>136</v>
      </c>
      <c r="D4012" s="65"/>
      <c r="E4012" s="65"/>
      <c r="F4012" s="65"/>
      <c r="G4012" s="65"/>
      <c r="H4012" s="65"/>
      <c r="I4012" s="65"/>
      <c r="J4012" s="65"/>
      <c r="K4012" s="65"/>
      <c r="L4012" s="65"/>
      <c r="M4012" s="65"/>
      <c r="N4012" s="65"/>
      <c r="O4012" s="71"/>
      <c r="P4012" s="336">
        <f>SUM(D4012:O4012)</f>
        <v>0</v>
      </c>
      <c r="Q4012" s="317"/>
      <c r="R4012" s="388"/>
      <c r="S4012" s="389"/>
      <c r="T4012" s="314"/>
    </row>
    <row r="4013" spans="2:24" ht="18.75" customHeight="1" x14ac:dyDescent="0.2">
      <c r="B4013" s="318"/>
      <c r="C4013" s="335" t="s">
        <v>137</v>
      </c>
      <c r="D4013" s="110"/>
      <c r="E4013" s="110"/>
      <c r="F4013" s="110"/>
      <c r="G4013" s="110"/>
      <c r="H4013" s="110"/>
      <c r="I4013" s="110"/>
      <c r="J4013" s="110"/>
      <c r="K4013" s="110"/>
      <c r="L4013" s="110"/>
      <c r="M4013" s="110"/>
      <c r="N4013" s="110"/>
      <c r="O4013" s="111"/>
      <c r="P4013" s="336">
        <f>SUM(D4013:O4013)</f>
        <v>0</v>
      </c>
      <c r="Q4013" s="317"/>
      <c r="R4013" s="388"/>
      <c r="S4013" s="389"/>
      <c r="T4013" s="314"/>
    </row>
    <row r="4014" spans="2:24" ht="18.75" customHeight="1" x14ac:dyDescent="0.2">
      <c r="B4014" s="318"/>
      <c r="C4014" s="131" t="s">
        <v>138</v>
      </c>
      <c r="D4014" s="65"/>
      <c r="E4014" s="65"/>
      <c r="F4014" s="65"/>
      <c r="G4014" s="65"/>
      <c r="H4014" s="65"/>
      <c r="I4014" s="65"/>
      <c r="J4014" s="65"/>
      <c r="K4014" s="65"/>
      <c r="L4014" s="65"/>
      <c r="M4014" s="65"/>
      <c r="N4014" s="65"/>
      <c r="O4014" s="71"/>
      <c r="P4014" s="336">
        <f>SUM(D4014:O4014)</f>
        <v>0</v>
      </c>
      <c r="Q4014" s="317"/>
      <c r="R4014" s="388"/>
      <c r="S4014" s="389"/>
      <c r="T4014" s="314"/>
    </row>
    <row r="4015" spans="2:24" ht="18.75" customHeight="1" x14ac:dyDescent="0.2">
      <c r="B4015" s="318"/>
      <c r="C4015" s="92" t="s">
        <v>139</v>
      </c>
      <c r="D4015" s="65"/>
      <c r="E4015" s="65"/>
      <c r="F4015" s="65"/>
      <c r="G4015" s="65"/>
      <c r="H4015" s="65"/>
      <c r="I4015" s="65"/>
      <c r="J4015" s="65"/>
      <c r="K4015" s="65"/>
      <c r="L4015" s="65"/>
      <c r="M4015" s="65"/>
      <c r="N4015" s="65"/>
      <c r="O4015" s="71"/>
      <c r="P4015" s="336">
        <f>SUM(D4015:O4015)</f>
        <v>0</v>
      </c>
      <c r="Q4015" s="317"/>
      <c r="R4015" s="388"/>
      <c r="S4015" s="389"/>
      <c r="T4015" s="314"/>
    </row>
    <row r="4016" spans="2:24" ht="18.75" customHeight="1" x14ac:dyDescent="0.2">
      <c r="B4016" s="318"/>
      <c r="C4016" s="92" t="s">
        <v>140</v>
      </c>
      <c r="D4016" s="65"/>
      <c r="E4016" s="65"/>
      <c r="F4016" s="65"/>
      <c r="G4016" s="65"/>
      <c r="H4016" s="65"/>
      <c r="I4016" s="65"/>
      <c r="J4016" s="65"/>
      <c r="K4016" s="65"/>
      <c r="L4016" s="65"/>
      <c r="M4016" s="65"/>
      <c r="N4016" s="65"/>
      <c r="O4016" s="71"/>
      <c r="P4016" s="336">
        <f>SUM(D4016:O4016)</f>
        <v>0</v>
      </c>
      <c r="Q4016" s="317"/>
      <c r="R4016" s="388"/>
      <c r="S4016" s="389"/>
      <c r="T4016" s="314"/>
    </row>
    <row r="4017" spans="2:20" ht="18.75" customHeight="1" x14ac:dyDescent="0.2">
      <c r="B4017" s="318"/>
      <c r="C4017" s="92" t="s">
        <v>141</v>
      </c>
      <c r="D4017" s="65"/>
      <c r="E4017" s="65"/>
      <c r="F4017" s="65"/>
      <c r="G4017" s="65"/>
      <c r="H4017" s="65"/>
      <c r="I4017" s="65"/>
      <c r="J4017" s="65"/>
      <c r="K4017" s="65"/>
      <c r="L4017" s="65"/>
      <c r="M4017" s="65"/>
      <c r="N4017" s="65"/>
      <c r="O4017" s="71"/>
      <c r="P4017" s="336">
        <f>SUM(D4017:O4017)</f>
        <v>0</v>
      </c>
      <c r="Q4017" s="317"/>
      <c r="R4017" s="388"/>
      <c r="S4017" s="389"/>
      <c r="T4017" s="314"/>
    </row>
    <row r="4018" spans="2:20" ht="18.75" customHeight="1" x14ac:dyDescent="0.2">
      <c r="B4018" s="318"/>
      <c r="C4018" s="92" t="s">
        <v>142</v>
      </c>
      <c r="D4018" s="65"/>
      <c r="E4018" s="65"/>
      <c r="F4018" s="65"/>
      <c r="G4018" s="65"/>
      <c r="H4018" s="65"/>
      <c r="I4018" s="65"/>
      <c r="J4018" s="65"/>
      <c r="K4018" s="65"/>
      <c r="L4018" s="65"/>
      <c r="M4018" s="65"/>
      <c r="N4018" s="65"/>
      <c r="O4018" s="71"/>
      <c r="P4018" s="336">
        <f>SUM(D4018:O4018)</f>
        <v>0</v>
      </c>
      <c r="Q4018" s="317"/>
      <c r="R4018" s="388"/>
      <c r="S4018" s="389"/>
      <c r="T4018" s="314"/>
    </row>
    <row r="4019" spans="2:20" ht="18.75" customHeight="1" x14ac:dyDescent="0.2">
      <c r="B4019" s="318"/>
      <c r="C4019" s="92" t="s">
        <v>143</v>
      </c>
      <c r="D4019" s="65"/>
      <c r="E4019" s="65"/>
      <c r="F4019" s="65"/>
      <c r="G4019" s="65"/>
      <c r="H4019" s="65"/>
      <c r="I4019" s="65"/>
      <c r="J4019" s="65"/>
      <c r="K4019" s="65"/>
      <c r="L4019" s="65"/>
      <c r="M4019" s="65"/>
      <c r="N4019" s="65"/>
      <c r="O4019" s="71"/>
      <c r="P4019" s="336">
        <f>SUM(D4019:O4019)</f>
        <v>0</v>
      </c>
      <c r="Q4019" s="317"/>
      <c r="R4019" s="388"/>
      <c r="S4019" s="389"/>
      <c r="T4019" s="314"/>
    </row>
    <row r="4020" spans="2:20" ht="18.75" customHeight="1" x14ac:dyDescent="0.2">
      <c r="B4020" s="318"/>
      <c r="C4020" s="92" t="s">
        <v>144</v>
      </c>
      <c r="D4020" s="65"/>
      <c r="E4020" s="65"/>
      <c r="F4020" s="65"/>
      <c r="G4020" s="65"/>
      <c r="H4020" s="65"/>
      <c r="I4020" s="65"/>
      <c r="J4020" s="65"/>
      <c r="K4020" s="65"/>
      <c r="L4020" s="65"/>
      <c r="M4020" s="65"/>
      <c r="N4020" s="65"/>
      <c r="O4020" s="71"/>
      <c r="P4020" s="336">
        <f>SUM(D4020:O4020)</f>
        <v>0</v>
      </c>
      <c r="Q4020" s="317"/>
      <c r="R4020" s="388"/>
      <c r="S4020" s="389"/>
      <c r="T4020" s="314"/>
    </row>
    <row r="4021" spans="2:20" ht="18.75" customHeight="1" x14ac:dyDescent="0.2">
      <c r="B4021" s="318"/>
      <c r="C4021" s="92" t="s">
        <v>145</v>
      </c>
      <c r="D4021" s="65"/>
      <c r="E4021" s="65"/>
      <c r="F4021" s="65"/>
      <c r="G4021" s="65"/>
      <c r="H4021" s="65"/>
      <c r="I4021" s="65"/>
      <c r="J4021" s="65"/>
      <c r="K4021" s="65"/>
      <c r="L4021" s="65"/>
      <c r="M4021" s="65"/>
      <c r="N4021" s="65"/>
      <c r="O4021" s="71"/>
      <c r="P4021" s="336">
        <f>SUM(D4021:O4021)</f>
        <v>0</v>
      </c>
      <c r="Q4021" s="317"/>
      <c r="R4021" s="388"/>
      <c r="S4021" s="389"/>
      <c r="T4021" s="314"/>
    </row>
    <row r="4022" spans="2:20" ht="18.75" customHeight="1" x14ac:dyDescent="0.2">
      <c r="B4022" s="318"/>
      <c r="C4022" s="322" t="s">
        <v>146</v>
      </c>
      <c r="D4022" s="337">
        <f t="shared" ref="D4022:O4022" si="321">SUBTOTAL(9,D4012:D4021)</f>
        <v>0</v>
      </c>
      <c r="E4022" s="337">
        <f t="shared" si="321"/>
        <v>0</v>
      </c>
      <c r="F4022" s="337">
        <f t="shared" si="321"/>
        <v>0</v>
      </c>
      <c r="G4022" s="337">
        <f t="shared" si="321"/>
        <v>0</v>
      </c>
      <c r="H4022" s="337">
        <f t="shared" si="321"/>
        <v>0</v>
      </c>
      <c r="I4022" s="337">
        <f t="shared" si="321"/>
        <v>0</v>
      </c>
      <c r="J4022" s="337">
        <f t="shared" si="321"/>
        <v>0</v>
      </c>
      <c r="K4022" s="337">
        <f t="shared" si="321"/>
        <v>0</v>
      </c>
      <c r="L4022" s="337">
        <f t="shared" si="321"/>
        <v>0</v>
      </c>
      <c r="M4022" s="337">
        <f t="shared" si="321"/>
        <v>0</v>
      </c>
      <c r="N4022" s="337">
        <f t="shared" si="321"/>
        <v>0</v>
      </c>
      <c r="O4022" s="338">
        <f t="shared" si="321"/>
        <v>0</v>
      </c>
      <c r="P4022" s="336">
        <f>SUM(D4022:O4022)</f>
        <v>0</v>
      </c>
      <c r="Q4022" s="317"/>
      <c r="R4022" s="388"/>
      <c r="S4022" s="389"/>
      <c r="T4022" s="314"/>
    </row>
    <row r="4023" spans="2:20" ht="18.75" customHeight="1" x14ac:dyDescent="0.2">
      <c r="B4023" s="318"/>
      <c r="C4023" s="339" t="s">
        <v>147</v>
      </c>
      <c r="D4023" s="66"/>
      <c r="E4023" s="66"/>
      <c r="F4023" s="66"/>
      <c r="G4023" s="66"/>
      <c r="H4023" s="66"/>
      <c r="I4023" s="66"/>
      <c r="J4023" s="66"/>
      <c r="K4023" s="66"/>
      <c r="L4023" s="66"/>
      <c r="M4023" s="66"/>
      <c r="N4023" s="66"/>
      <c r="O4023" s="72"/>
      <c r="P4023" s="336">
        <f>SUM(D4023:O4023)</f>
        <v>0</v>
      </c>
      <c r="Q4023" s="317"/>
      <c r="R4023" s="388"/>
      <c r="S4023" s="389"/>
      <c r="T4023" s="314"/>
    </row>
    <row r="4024" spans="2:20" ht="18.75" customHeight="1" x14ac:dyDescent="0.2">
      <c r="B4024" s="318"/>
      <c r="C4024" s="339" t="s">
        <v>148</v>
      </c>
      <c r="D4024" s="66"/>
      <c r="E4024" s="66"/>
      <c r="F4024" s="66"/>
      <c r="G4024" s="66"/>
      <c r="H4024" s="66"/>
      <c r="I4024" s="66"/>
      <c r="J4024" s="66"/>
      <c r="K4024" s="66"/>
      <c r="L4024" s="66"/>
      <c r="M4024" s="66"/>
      <c r="N4024" s="66"/>
      <c r="O4024" s="72"/>
      <c r="P4024" s="336">
        <f>SUM(D4024:O4024)</f>
        <v>0</v>
      </c>
      <c r="Q4024" s="317"/>
      <c r="R4024" s="388"/>
      <c r="S4024" s="389"/>
      <c r="T4024" s="314"/>
    </row>
    <row r="4025" spans="2:20" ht="18.75" customHeight="1" x14ac:dyDescent="0.2">
      <c r="B4025" s="318"/>
      <c r="C4025" s="322" t="s">
        <v>149</v>
      </c>
      <c r="D4025" s="337">
        <f t="shared" ref="D4025:O4025" si="322">SUBTOTAL(9,D4023:D4024)</f>
        <v>0</v>
      </c>
      <c r="E4025" s="337">
        <f t="shared" si="322"/>
        <v>0</v>
      </c>
      <c r="F4025" s="337">
        <f t="shared" si="322"/>
        <v>0</v>
      </c>
      <c r="G4025" s="337">
        <f t="shared" si="322"/>
        <v>0</v>
      </c>
      <c r="H4025" s="337">
        <f t="shared" si="322"/>
        <v>0</v>
      </c>
      <c r="I4025" s="337">
        <f t="shared" si="322"/>
        <v>0</v>
      </c>
      <c r="J4025" s="337">
        <f t="shared" si="322"/>
        <v>0</v>
      </c>
      <c r="K4025" s="337">
        <f t="shared" si="322"/>
        <v>0</v>
      </c>
      <c r="L4025" s="337">
        <f t="shared" si="322"/>
        <v>0</v>
      </c>
      <c r="M4025" s="337">
        <f t="shared" si="322"/>
        <v>0</v>
      </c>
      <c r="N4025" s="337">
        <f t="shared" si="322"/>
        <v>0</v>
      </c>
      <c r="O4025" s="338">
        <f t="shared" si="322"/>
        <v>0</v>
      </c>
      <c r="P4025" s="336">
        <f>SUM(D4025:O4025)</f>
        <v>0</v>
      </c>
      <c r="Q4025" s="317"/>
      <c r="R4025" s="388"/>
      <c r="S4025" s="389"/>
      <c r="T4025" s="314"/>
    </row>
    <row r="4026" spans="2:20" ht="18.75" customHeight="1" x14ac:dyDescent="0.2">
      <c r="B4026" s="318"/>
      <c r="C4026" s="339" t="s">
        <v>150</v>
      </c>
      <c r="D4026" s="66"/>
      <c r="E4026" s="66"/>
      <c r="F4026" s="66"/>
      <c r="G4026" s="66"/>
      <c r="H4026" s="66"/>
      <c r="I4026" s="66"/>
      <c r="J4026" s="66"/>
      <c r="K4026" s="66"/>
      <c r="L4026" s="66"/>
      <c r="M4026" s="66"/>
      <c r="N4026" s="66"/>
      <c r="O4026" s="72"/>
      <c r="P4026" s="336">
        <f>SUM(D4026:O4026)</f>
        <v>0</v>
      </c>
      <c r="Q4026" s="317"/>
      <c r="R4026" s="388"/>
      <c r="S4026" s="389"/>
      <c r="T4026" s="314"/>
    </row>
    <row r="4027" spans="2:20" ht="18.75" customHeight="1" x14ac:dyDescent="0.2">
      <c r="B4027" s="318"/>
      <c r="C4027" s="339" t="s">
        <v>151</v>
      </c>
      <c r="D4027" s="66"/>
      <c r="E4027" s="66"/>
      <c r="F4027" s="66"/>
      <c r="G4027" s="66"/>
      <c r="H4027" s="66"/>
      <c r="I4027" s="66"/>
      <c r="J4027" s="66"/>
      <c r="K4027" s="66"/>
      <c r="L4027" s="66"/>
      <c r="M4027" s="66"/>
      <c r="N4027" s="66"/>
      <c r="O4027" s="72"/>
      <c r="P4027" s="336">
        <f>SUM(D4027:O4027)</f>
        <v>0</v>
      </c>
      <c r="Q4027" s="317"/>
      <c r="R4027" s="388"/>
      <c r="S4027" s="389"/>
      <c r="T4027" s="314"/>
    </row>
    <row r="4028" spans="2:20" ht="18.75" customHeight="1" x14ac:dyDescent="0.2">
      <c r="B4028" s="318"/>
      <c r="C4028" s="339" t="s">
        <v>152</v>
      </c>
      <c r="D4028" s="66"/>
      <c r="E4028" s="66"/>
      <c r="F4028" s="66"/>
      <c r="G4028" s="66"/>
      <c r="H4028" s="66"/>
      <c r="I4028" s="66"/>
      <c r="J4028" s="66"/>
      <c r="K4028" s="66"/>
      <c r="L4028" s="66"/>
      <c r="M4028" s="66"/>
      <c r="N4028" s="66"/>
      <c r="O4028" s="72"/>
      <c r="P4028" s="336">
        <f>SUM(D4028:O4028)</f>
        <v>0</v>
      </c>
      <c r="Q4028" s="317"/>
      <c r="R4028" s="388"/>
      <c r="S4028" s="389"/>
      <c r="T4028" s="314"/>
    </row>
    <row r="4029" spans="2:20" ht="18.75" customHeight="1" x14ac:dyDescent="0.2">
      <c r="B4029" s="318"/>
      <c r="C4029" s="339" t="s">
        <v>153</v>
      </c>
      <c r="D4029" s="66"/>
      <c r="E4029" s="66"/>
      <c r="F4029" s="66"/>
      <c r="G4029" s="66"/>
      <c r="H4029" s="66"/>
      <c r="I4029" s="66"/>
      <c r="J4029" s="66"/>
      <c r="K4029" s="66"/>
      <c r="L4029" s="66"/>
      <c r="M4029" s="66"/>
      <c r="N4029" s="66"/>
      <c r="O4029" s="72"/>
      <c r="P4029" s="336">
        <f>SUM(D4029:O4029)</f>
        <v>0</v>
      </c>
      <c r="Q4029" s="317"/>
      <c r="R4029" s="388"/>
      <c r="S4029" s="389"/>
      <c r="T4029" s="314"/>
    </row>
    <row r="4030" spans="2:20" ht="18.75" customHeight="1" x14ac:dyDescent="0.2">
      <c r="B4030" s="318"/>
      <c r="C4030" s="335" t="s">
        <v>154</v>
      </c>
      <c r="D4030" s="65"/>
      <c r="E4030" s="65"/>
      <c r="F4030" s="65"/>
      <c r="G4030" s="65"/>
      <c r="H4030" s="65"/>
      <c r="I4030" s="65"/>
      <c r="J4030" s="65"/>
      <c r="K4030" s="65"/>
      <c r="L4030" s="65"/>
      <c r="M4030" s="65"/>
      <c r="N4030" s="65"/>
      <c r="O4030" s="71"/>
      <c r="P4030" s="336">
        <f>SUM(D4030:O4030)</f>
        <v>0</v>
      </c>
      <c r="Q4030" s="317"/>
      <c r="R4030" s="388"/>
      <c r="S4030" s="389"/>
      <c r="T4030" s="314"/>
    </row>
    <row r="4031" spans="2:20" ht="18.75" customHeight="1" x14ac:dyDescent="0.2">
      <c r="B4031" s="318"/>
      <c r="C4031" s="97" t="s">
        <v>155</v>
      </c>
      <c r="D4031" s="65"/>
      <c r="E4031" s="65"/>
      <c r="F4031" s="65"/>
      <c r="G4031" s="65"/>
      <c r="H4031" s="65"/>
      <c r="I4031" s="65"/>
      <c r="J4031" s="65"/>
      <c r="K4031" s="65"/>
      <c r="L4031" s="65"/>
      <c r="M4031" s="65"/>
      <c r="N4031" s="65"/>
      <c r="O4031" s="71"/>
      <c r="P4031" s="336">
        <f>SUM(D4031:O4031)</f>
        <v>0</v>
      </c>
      <c r="Q4031" s="317"/>
      <c r="R4031" s="388"/>
      <c r="S4031" s="389"/>
      <c r="T4031" s="314"/>
    </row>
    <row r="4032" spans="2:20" ht="18.75" customHeight="1" x14ac:dyDescent="0.2">
      <c r="B4032" s="318"/>
      <c r="C4032" s="98" t="s">
        <v>156</v>
      </c>
      <c r="D4032" s="68"/>
      <c r="E4032" s="68"/>
      <c r="F4032" s="68"/>
      <c r="G4032" s="68"/>
      <c r="H4032" s="68"/>
      <c r="I4032" s="68"/>
      <c r="J4032" s="68"/>
      <c r="K4032" s="68"/>
      <c r="L4032" s="68"/>
      <c r="M4032" s="68"/>
      <c r="N4032" s="68"/>
      <c r="O4032" s="73"/>
      <c r="P4032" s="340">
        <f>SUM(D4032:O4032)</f>
        <v>0</v>
      </c>
      <c r="Q4032" s="317"/>
      <c r="R4032" s="388"/>
      <c r="S4032" s="389"/>
      <c r="T4032" s="314"/>
    </row>
    <row r="4033" spans="2:24" ht="18.75" customHeight="1" x14ac:dyDescent="0.2">
      <c r="B4033" s="318"/>
      <c r="C4033" s="341" t="s">
        <v>157</v>
      </c>
      <c r="D4033" s="342">
        <f t="shared" ref="D4033:O4033" si="323">SUBTOTAL(9,D4012:D4032)</f>
        <v>0</v>
      </c>
      <c r="E4033" s="342">
        <f t="shared" si="323"/>
        <v>0</v>
      </c>
      <c r="F4033" s="342">
        <f t="shared" si="323"/>
        <v>0</v>
      </c>
      <c r="G4033" s="342">
        <f t="shared" si="323"/>
        <v>0</v>
      </c>
      <c r="H4033" s="342">
        <f t="shared" si="323"/>
        <v>0</v>
      </c>
      <c r="I4033" s="342">
        <f t="shared" si="323"/>
        <v>0</v>
      </c>
      <c r="J4033" s="342">
        <f t="shared" si="323"/>
        <v>0</v>
      </c>
      <c r="K4033" s="342">
        <f t="shared" si="323"/>
        <v>0</v>
      </c>
      <c r="L4033" s="342">
        <f t="shared" si="323"/>
        <v>0</v>
      </c>
      <c r="M4033" s="342">
        <f t="shared" si="323"/>
        <v>0</v>
      </c>
      <c r="N4033" s="342">
        <f t="shared" si="323"/>
        <v>0</v>
      </c>
      <c r="O4033" s="343">
        <f t="shared" si="323"/>
        <v>0</v>
      </c>
      <c r="P4033" s="344">
        <f>SUM(D4033:O4033)</f>
        <v>0</v>
      </c>
      <c r="Q4033" s="317"/>
      <c r="R4033" s="150"/>
      <c r="S4033" s="151"/>
      <c r="T4033" s="314"/>
    </row>
    <row r="4034" spans="2:24" ht="6" customHeight="1" x14ac:dyDescent="0.2">
      <c r="B4034" s="318"/>
      <c r="C4034" s="317"/>
      <c r="D4034" s="317"/>
      <c r="E4034" s="317"/>
      <c r="F4034" s="317"/>
      <c r="G4034" s="317"/>
      <c r="H4034" s="317"/>
      <c r="I4034" s="317"/>
      <c r="J4034" s="317"/>
      <c r="K4034" s="317"/>
      <c r="L4034" s="317"/>
      <c r="M4034" s="317"/>
      <c r="N4034" s="317"/>
      <c r="O4034" s="317"/>
      <c r="P4034" s="317"/>
      <c r="Q4034" s="317"/>
      <c r="R4034" s="345"/>
      <c r="S4034" s="345"/>
      <c r="T4034" s="314"/>
    </row>
    <row r="4035" spans="2:24" ht="18.75" customHeight="1" x14ac:dyDescent="0.2">
      <c r="B4035" s="346"/>
      <c r="C4035" s="335" t="s">
        <v>158</v>
      </c>
      <c r="D4035" s="67"/>
      <c r="E4035" s="67"/>
      <c r="F4035" s="67"/>
      <c r="G4035" s="67"/>
      <c r="H4035" s="67"/>
      <c r="I4035" s="67"/>
      <c r="J4035" s="67"/>
      <c r="K4035" s="67"/>
      <c r="L4035" s="67"/>
      <c r="M4035" s="67"/>
      <c r="N4035" s="67"/>
      <c r="O4035" s="74"/>
      <c r="P4035" s="347">
        <f>SUM(D4035:O4035)</f>
        <v>0</v>
      </c>
      <c r="Q4035" s="317"/>
      <c r="R4035" s="388"/>
      <c r="S4035" s="389"/>
      <c r="T4035" s="314"/>
    </row>
    <row r="4036" spans="2:24" ht="18.75" customHeight="1" x14ac:dyDescent="0.2">
      <c r="B4036" s="346"/>
      <c r="C4036" s="335" t="s">
        <v>159</v>
      </c>
      <c r="D4036" s="67"/>
      <c r="E4036" s="67"/>
      <c r="F4036" s="67"/>
      <c r="G4036" s="67"/>
      <c r="H4036" s="67"/>
      <c r="I4036" s="67"/>
      <c r="J4036" s="67"/>
      <c r="K4036" s="67"/>
      <c r="L4036" s="67"/>
      <c r="M4036" s="67"/>
      <c r="N4036" s="69"/>
      <c r="O4036" s="75"/>
      <c r="P4036" s="348">
        <f>SUM(D4036:O4036)</f>
        <v>0</v>
      </c>
      <c r="Q4036" s="317"/>
      <c r="R4036" s="388"/>
      <c r="S4036" s="389"/>
      <c r="T4036" s="314"/>
    </row>
    <row r="4037" spans="2:24" s="334" customFormat="1" ht="18.75" customHeight="1" x14ac:dyDescent="0.2">
      <c r="B4037" s="328"/>
      <c r="C4037" s="317"/>
      <c r="D4037" s="317"/>
      <c r="E4037" s="317"/>
      <c r="F4037" s="317"/>
      <c r="G4037" s="317"/>
      <c r="H4037" s="317"/>
      <c r="I4037" s="317"/>
      <c r="J4037" s="317"/>
      <c r="K4037" s="317"/>
      <c r="L4037" s="317"/>
      <c r="M4037" s="317"/>
      <c r="N4037" s="349" t="s">
        <v>160</v>
      </c>
      <c r="O4037" s="349"/>
      <c r="P4037" s="350">
        <f>ROUND(IF(P4035*P4036=0,0,P4033/P4035*P4036),2)</f>
        <v>0</v>
      </c>
      <c r="Q4037" s="330"/>
      <c r="R4037" s="388"/>
      <c r="S4037" s="389"/>
      <c r="T4037" s="333"/>
    </row>
    <row r="4038" spans="2:24" ht="30" customHeight="1" x14ac:dyDescent="0.2">
      <c r="B4038" s="314"/>
      <c r="C4038" s="317"/>
      <c r="D4038" s="317"/>
      <c r="E4038" s="317"/>
      <c r="F4038" s="317"/>
      <c r="G4038" s="317"/>
      <c r="H4038" s="317"/>
      <c r="I4038" s="317"/>
      <c r="J4038" s="317"/>
      <c r="K4038" s="317"/>
      <c r="L4038" s="317"/>
      <c r="M4038" s="317"/>
      <c r="N4038" s="317"/>
      <c r="O4038" s="317"/>
      <c r="P4038" s="317"/>
      <c r="Q4038" s="317"/>
      <c r="R4038" s="317"/>
      <c r="S4038" s="317"/>
      <c r="T4038" s="314"/>
    </row>
    <row r="4039" spans="2:24" ht="18.75" customHeight="1" x14ac:dyDescent="0.2">
      <c r="B4039" s="318"/>
      <c r="C4039" s="319" t="s">
        <v>124</v>
      </c>
      <c r="D4039" s="382"/>
      <c r="E4039" s="383"/>
      <c r="F4039" s="383"/>
      <c r="G4039" s="383"/>
      <c r="H4039" s="383"/>
      <c r="I4039" s="384"/>
      <c r="J4039" s="317"/>
      <c r="K4039" s="317"/>
      <c r="L4039" s="320"/>
      <c r="M4039" s="317"/>
      <c r="N4039" s="317"/>
      <c r="O4039" s="317"/>
      <c r="P4039" s="321"/>
      <c r="Q4039" s="317"/>
      <c r="R4039" s="321"/>
      <c r="S4039" s="321"/>
      <c r="T4039" s="314"/>
    </row>
    <row r="4040" spans="2:24" ht="18.75" customHeight="1" x14ac:dyDescent="0.2">
      <c r="B4040" s="318"/>
      <c r="C4040" s="322" t="s">
        <v>125</v>
      </c>
      <c r="D4040" s="382"/>
      <c r="E4040" s="383"/>
      <c r="F4040" s="383"/>
      <c r="G4040" s="383"/>
      <c r="H4040" s="383"/>
      <c r="I4040" s="384"/>
      <c r="J4040" s="317"/>
      <c r="K4040" s="320"/>
      <c r="L4040" s="317"/>
      <c r="M4040" s="317"/>
      <c r="N4040" s="317"/>
      <c r="O4040" s="317"/>
      <c r="P4040" s="321"/>
      <c r="Q4040" s="317"/>
      <c r="R4040" s="321"/>
      <c r="S4040" s="321"/>
      <c r="T4040" s="314"/>
    </row>
    <row r="4041" spans="2:24" ht="18.75" customHeight="1" x14ac:dyDescent="0.2">
      <c r="B4041" s="318"/>
      <c r="C4041" s="322" t="s">
        <v>7</v>
      </c>
      <c r="D4041" s="382"/>
      <c r="E4041" s="383"/>
      <c r="F4041" s="383"/>
      <c r="G4041" s="383"/>
      <c r="H4041" s="383"/>
      <c r="I4041" s="384"/>
      <c r="J4041" s="317"/>
      <c r="K4041" s="317"/>
      <c r="L4041" s="320"/>
      <c r="M4041" s="317"/>
      <c r="N4041" s="317"/>
      <c r="O4041" s="317"/>
      <c r="P4041" s="321"/>
      <c r="Q4041" s="317"/>
      <c r="R4041" s="323" t="s">
        <v>126</v>
      </c>
      <c r="S4041" s="324"/>
      <c r="T4041" s="314"/>
    </row>
    <row r="4042" spans="2:24" ht="18.75" customHeight="1" x14ac:dyDescent="0.2">
      <c r="B4042" s="318"/>
      <c r="C4042" s="322" t="s">
        <v>127</v>
      </c>
      <c r="D4042" s="382"/>
      <c r="E4042" s="383"/>
      <c r="F4042" s="383"/>
      <c r="G4042" s="383"/>
      <c r="H4042" s="383"/>
      <c r="I4042" s="384"/>
      <c r="J4042" s="317"/>
      <c r="K4042" s="317"/>
      <c r="L4042" s="320"/>
      <c r="M4042" s="317"/>
      <c r="N4042" s="317"/>
      <c r="O4042" s="317"/>
      <c r="P4042" s="321"/>
      <c r="Q4042" s="317"/>
      <c r="R4042" s="325" t="s">
        <v>130</v>
      </c>
      <c r="S4042" s="63"/>
      <c r="T4042" s="314"/>
    </row>
    <row r="4043" spans="2:24" ht="18.75" customHeight="1" x14ac:dyDescent="0.2">
      <c r="B4043" s="318"/>
      <c r="C4043" s="322" t="s">
        <v>131</v>
      </c>
      <c r="D4043" s="382"/>
      <c r="E4043" s="383"/>
      <c r="F4043" s="383"/>
      <c r="G4043" s="383"/>
      <c r="H4043" s="383"/>
      <c r="I4043" s="384"/>
      <c r="J4043" s="317"/>
      <c r="K4043" s="317"/>
      <c r="L4043" s="320"/>
      <c r="M4043" s="317"/>
      <c r="N4043" s="317"/>
      <c r="O4043" s="317"/>
      <c r="P4043" s="321"/>
      <c r="Q4043" s="317"/>
      <c r="R4043" s="325" t="s">
        <v>132</v>
      </c>
      <c r="S4043" s="63"/>
      <c r="T4043" s="314"/>
    </row>
    <row r="4044" spans="2:24" ht="18.75" customHeight="1" x14ac:dyDescent="0.2">
      <c r="B4044" s="318"/>
      <c r="C4044" s="322" t="s">
        <v>122</v>
      </c>
      <c r="D4044" s="385"/>
      <c r="E4044" s="386"/>
      <c r="F4044" s="386"/>
      <c r="G4044" s="386"/>
      <c r="H4044" s="386"/>
      <c r="I4044" s="387"/>
      <c r="J4044" s="317"/>
      <c r="K4044" s="320"/>
      <c r="L4044" s="317"/>
      <c r="M4044" s="317"/>
      <c r="N4044" s="317"/>
      <c r="O4044" s="317"/>
      <c r="P4044" s="321"/>
      <c r="Q4044" s="317"/>
      <c r="R4044" s="326" t="s">
        <v>133</v>
      </c>
      <c r="S4044" s="63"/>
      <c r="T4044" s="314"/>
    </row>
    <row r="4045" spans="2:24" ht="18.75" customHeight="1" x14ac:dyDescent="0.2">
      <c r="B4045" s="327"/>
      <c r="C4045" s="322" t="s">
        <v>134</v>
      </c>
      <c r="D4045" s="379"/>
      <c r="E4045" s="380"/>
      <c r="F4045" s="380"/>
      <c r="G4045" s="380"/>
      <c r="H4045" s="380"/>
      <c r="I4045" s="381"/>
      <c r="J4045" s="317"/>
      <c r="K4045" s="320"/>
      <c r="L4045" s="317"/>
      <c r="M4045" s="317"/>
      <c r="N4045" s="317"/>
      <c r="O4045" s="317"/>
      <c r="P4045" s="321"/>
      <c r="Q4045" s="317"/>
      <c r="R4045" s="321"/>
      <c r="S4045" s="321"/>
      <c r="T4045" s="314"/>
    </row>
    <row r="4046" spans="2:24" ht="12" customHeight="1" x14ac:dyDescent="0.2">
      <c r="B4046" s="318"/>
      <c r="C4046" s="317"/>
      <c r="D4046" s="317"/>
      <c r="E4046" s="317"/>
      <c r="F4046" s="317"/>
      <c r="G4046" s="317"/>
      <c r="H4046" s="317"/>
      <c r="I4046" s="317"/>
      <c r="J4046" s="317"/>
      <c r="K4046" s="317"/>
      <c r="L4046" s="317"/>
      <c r="M4046" s="317"/>
      <c r="N4046" s="317"/>
      <c r="O4046" s="317"/>
      <c r="P4046" s="317"/>
      <c r="Q4046" s="317"/>
      <c r="R4046" s="317"/>
      <c r="S4046" s="317"/>
      <c r="T4046" s="314"/>
    </row>
    <row r="4047" spans="2:24" s="334" customFormat="1" ht="18.75" customHeight="1" x14ac:dyDescent="0.2">
      <c r="B4047" s="328"/>
      <c r="C4047" s="322" t="s">
        <v>128</v>
      </c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70"/>
      <c r="P4047" s="329" t="s">
        <v>129</v>
      </c>
      <c r="Q4047" s="330"/>
      <c r="R4047" s="331" t="s">
        <v>135</v>
      </c>
      <c r="S4047" s="332"/>
      <c r="T4047" s="333"/>
      <c r="V4047" s="315"/>
      <c r="W4047" s="315"/>
      <c r="X4047" s="315"/>
    </row>
    <row r="4048" spans="2:24" ht="6" customHeight="1" x14ac:dyDescent="0.2">
      <c r="B4048" s="318"/>
      <c r="C4048" s="317"/>
      <c r="D4048" s="317"/>
      <c r="E4048" s="317"/>
      <c r="F4048" s="317"/>
      <c r="G4048" s="317"/>
      <c r="H4048" s="317"/>
      <c r="I4048" s="317"/>
      <c r="J4048" s="317"/>
      <c r="K4048" s="317"/>
      <c r="L4048" s="317"/>
      <c r="M4048" s="317"/>
      <c r="N4048" s="317"/>
      <c r="O4048" s="317"/>
      <c r="P4048" s="317"/>
      <c r="Q4048" s="317"/>
      <c r="R4048" s="317"/>
      <c r="S4048" s="317"/>
      <c r="T4048" s="314"/>
    </row>
    <row r="4049" spans="2:20" ht="18.75" customHeight="1" x14ac:dyDescent="0.2">
      <c r="B4049" s="318"/>
      <c r="C4049" s="335" t="s">
        <v>136</v>
      </c>
      <c r="D4049" s="65"/>
      <c r="E4049" s="65"/>
      <c r="F4049" s="65"/>
      <c r="G4049" s="65"/>
      <c r="H4049" s="65"/>
      <c r="I4049" s="65"/>
      <c r="J4049" s="65"/>
      <c r="K4049" s="65"/>
      <c r="L4049" s="65"/>
      <c r="M4049" s="65"/>
      <c r="N4049" s="65"/>
      <c r="O4049" s="71"/>
      <c r="P4049" s="336">
        <f>SUM(D4049:O4049)</f>
        <v>0</v>
      </c>
      <c r="Q4049" s="317"/>
      <c r="R4049" s="388"/>
      <c r="S4049" s="389"/>
      <c r="T4049" s="314"/>
    </row>
    <row r="4050" spans="2:20" ht="18.75" customHeight="1" x14ac:dyDescent="0.2">
      <c r="B4050" s="318"/>
      <c r="C4050" s="335" t="s">
        <v>137</v>
      </c>
      <c r="D4050" s="110"/>
      <c r="E4050" s="110"/>
      <c r="F4050" s="110"/>
      <c r="G4050" s="110"/>
      <c r="H4050" s="110"/>
      <c r="I4050" s="110"/>
      <c r="J4050" s="110"/>
      <c r="K4050" s="110"/>
      <c r="L4050" s="110"/>
      <c r="M4050" s="110"/>
      <c r="N4050" s="110"/>
      <c r="O4050" s="111"/>
      <c r="P4050" s="336">
        <f>SUM(D4050:O4050)</f>
        <v>0</v>
      </c>
      <c r="Q4050" s="317"/>
      <c r="R4050" s="388"/>
      <c r="S4050" s="389"/>
      <c r="T4050" s="314"/>
    </row>
    <row r="4051" spans="2:20" ht="18.75" customHeight="1" x14ac:dyDescent="0.2">
      <c r="B4051" s="318"/>
      <c r="C4051" s="131" t="s">
        <v>138</v>
      </c>
      <c r="D4051" s="65"/>
      <c r="E4051" s="65"/>
      <c r="F4051" s="65"/>
      <c r="G4051" s="65"/>
      <c r="H4051" s="65"/>
      <c r="I4051" s="65"/>
      <c r="J4051" s="65"/>
      <c r="K4051" s="65"/>
      <c r="L4051" s="65"/>
      <c r="M4051" s="65"/>
      <c r="N4051" s="65"/>
      <c r="O4051" s="71"/>
      <c r="P4051" s="336">
        <f>SUM(D4051:O4051)</f>
        <v>0</v>
      </c>
      <c r="Q4051" s="317"/>
      <c r="R4051" s="388"/>
      <c r="S4051" s="389"/>
      <c r="T4051" s="314"/>
    </row>
    <row r="4052" spans="2:20" ht="18.75" customHeight="1" x14ac:dyDescent="0.2">
      <c r="B4052" s="318"/>
      <c r="C4052" s="92" t="s">
        <v>139</v>
      </c>
      <c r="D4052" s="65"/>
      <c r="E4052" s="65"/>
      <c r="F4052" s="65"/>
      <c r="G4052" s="65"/>
      <c r="H4052" s="65"/>
      <c r="I4052" s="65"/>
      <c r="J4052" s="65"/>
      <c r="K4052" s="65"/>
      <c r="L4052" s="65"/>
      <c r="M4052" s="65"/>
      <c r="N4052" s="65"/>
      <c r="O4052" s="71"/>
      <c r="P4052" s="336">
        <f>SUM(D4052:O4052)</f>
        <v>0</v>
      </c>
      <c r="Q4052" s="317"/>
      <c r="R4052" s="388"/>
      <c r="S4052" s="389"/>
      <c r="T4052" s="314"/>
    </row>
    <row r="4053" spans="2:20" ht="18.75" customHeight="1" x14ac:dyDescent="0.2">
      <c r="B4053" s="318"/>
      <c r="C4053" s="92" t="s">
        <v>140</v>
      </c>
      <c r="D4053" s="65"/>
      <c r="E4053" s="65"/>
      <c r="F4053" s="65"/>
      <c r="G4053" s="65"/>
      <c r="H4053" s="65"/>
      <c r="I4053" s="65"/>
      <c r="J4053" s="65"/>
      <c r="K4053" s="65"/>
      <c r="L4053" s="65"/>
      <c r="M4053" s="65"/>
      <c r="N4053" s="65"/>
      <c r="O4053" s="71"/>
      <c r="P4053" s="336">
        <f>SUM(D4053:O4053)</f>
        <v>0</v>
      </c>
      <c r="Q4053" s="317"/>
      <c r="R4053" s="388"/>
      <c r="S4053" s="389"/>
      <c r="T4053" s="314"/>
    </row>
    <row r="4054" spans="2:20" ht="18.75" customHeight="1" x14ac:dyDescent="0.2">
      <c r="B4054" s="318"/>
      <c r="C4054" s="92" t="s">
        <v>141</v>
      </c>
      <c r="D4054" s="65"/>
      <c r="E4054" s="65"/>
      <c r="F4054" s="65"/>
      <c r="G4054" s="65"/>
      <c r="H4054" s="65"/>
      <c r="I4054" s="65"/>
      <c r="J4054" s="65"/>
      <c r="K4054" s="65"/>
      <c r="L4054" s="65"/>
      <c r="M4054" s="65"/>
      <c r="N4054" s="65"/>
      <c r="O4054" s="71"/>
      <c r="P4054" s="336">
        <f>SUM(D4054:O4054)</f>
        <v>0</v>
      </c>
      <c r="Q4054" s="317"/>
      <c r="R4054" s="388"/>
      <c r="S4054" s="389"/>
      <c r="T4054" s="314"/>
    </row>
    <row r="4055" spans="2:20" ht="18.75" customHeight="1" x14ac:dyDescent="0.2">
      <c r="B4055" s="318"/>
      <c r="C4055" s="92" t="s">
        <v>142</v>
      </c>
      <c r="D4055" s="65"/>
      <c r="E4055" s="65"/>
      <c r="F4055" s="65"/>
      <c r="G4055" s="65"/>
      <c r="H4055" s="65"/>
      <c r="I4055" s="65"/>
      <c r="J4055" s="65"/>
      <c r="K4055" s="65"/>
      <c r="L4055" s="65"/>
      <c r="M4055" s="65"/>
      <c r="N4055" s="65"/>
      <c r="O4055" s="71"/>
      <c r="P4055" s="336">
        <f>SUM(D4055:O4055)</f>
        <v>0</v>
      </c>
      <c r="Q4055" s="317"/>
      <c r="R4055" s="388"/>
      <c r="S4055" s="389"/>
      <c r="T4055" s="314"/>
    </row>
    <row r="4056" spans="2:20" ht="18.75" customHeight="1" x14ac:dyDescent="0.2">
      <c r="B4056" s="318"/>
      <c r="C4056" s="92" t="s">
        <v>143</v>
      </c>
      <c r="D4056" s="65"/>
      <c r="E4056" s="65"/>
      <c r="F4056" s="65"/>
      <c r="G4056" s="65"/>
      <c r="H4056" s="65"/>
      <c r="I4056" s="65"/>
      <c r="J4056" s="65"/>
      <c r="K4056" s="65"/>
      <c r="L4056" s="65"/>
      <c r="M4056" s="65"/>
      <c r="N4056" s="65"/>
      <c r="O4056" s="71"/>
      <c r="P4056" s="336">
        <f>SUM(D4056:O4056)</f>
        <v>0</v>
      </c>
      <c r="Q4056" s="317"/>
      <c r="R4056" s="388"/>
      <c r="S4056" s="389"/>
      <c r="T4056" s="314"/>
    </row>
    <row r="4057" spans="2:20" ht="18.75" customHeight="1" x14ac:dyDescent="0.2">
      <c r="B4057" s="318"/>
      <c r="C4057" s="92" t="s">
        <v>144</v>
      </c>
      <c r="D4057" s="65"/>
      <c r="E4057" s="65"/>
      <c r="F4057" s="65"/>
      <c r="G4057" s="65"/>
      <c r="H4057" s="65"/>
      <c r="I4057" s="65"/>
      <c r="J4057" s="65"/>
      <c r="K4057" s="65"/>
      <c r="L4057" s="65"/>
      <c r="M4057" s="65"/>
      <c r="N4057" s="65"/>
      <c r="O4057" s="71"/>
      <c r="P4057" s="336">
        <f>SUM(D4057:O4057)</f>
        <v>0</v>
      </c>
      <c r="Q4057" s="317"/>
      <c r="R4057" s="388"/>
      <c r="S4057" s="389"/>
      <c r="T4057" s="314"/>
    </row>
    <row r="4058" spans="2:20" ht="18.75" customHeight="1" x14ac:dyDescent="0.2">
      <c r="B4058" s="318"/>
      <c r="C4058" s="92" t="s">
        <v>145</v>
      </c>
      <c r="D4058" s="65"/>
      <c r="E4058" s="65"/>
      <c r="F4058" s="65"/>
      <c r="G4058" s="65"/>
      <c r="H4058" s="65"/>
      <c r="I4058" s="65"/>
      <c r="J4058" s="65"/>
      <c r="K4058" s="65"/>
      <c r="L4058" s="65"/>
      <c r="M4058" s="65"/>
      <c r="N4058" s="65"/>
      <c r="O4058" s="71"/>
      <c r="P4058" s="336">
        <f>SUM(D4058:O4058)</f>
        <v>0</v>
      </c>
      <c r="Q4058" s="317"/>
      <c r="R4058" s="388"/>
      <c r="S4058" s="389"/>
      <c r="T4058" s="314"/>
    </row>
    <row r="4059" spans="2:20" ht="18.75" customHeight="1" x14ac:dyDescent="0.2">
      <c r="B4059" s="318"/>
      <c r="C4059" s="322" t="s">
        <v>146</v>
      </c>
      <c r="D4059" s="337">
        <f t="shared" ref="D4059:O4059" si="324">SUBTOTAL(9,D4049:D4058)</f>
        <v>0</v>
      </c>
      <c r="E4059" s="337">
        <f t="shared" si="324"/>
        <v>0</v>
      </c>
      <c r="F4059" s="337">
        <f t="shared" si="324"/>
        <v>0</v>
      </c>
      <c r="G4059" s="337">
        <f t="shared" si="324"/>
        <v>0</v>
      </c>
      <c r="H4059" s="337">
        <f t="shared" si="324"/>
        <v>0</v>
      </c>
      <c r="I4059" s="337">
        <f t="shared" si="324"/>
        <v>0</v>
      </c>
      <c r="J4059" s="337">
        <f t="shared" si="324"/>
        <v>0</v>
      </c>
      <c r="K4059" s="337">
        <f t="shared" si="324"/>
        <v>0</v>
      </c>
      <c r="L4059" s="337">
        <f t="shared" si="324"/>
        <v>0</v>
      </c>
      <c r="M4059" s="337">
        <f t="shared" si="324"/>
        <v>0</v>
      </c>
      <c r="N4059" s="337">
        <f t="shared" si="324"/>
        <v>0</v>
      </c>
      <c r="O4059" s="338">
        <f t="shared" si="324"/>
        <v>0</v>
      </c>
      <c r="P4059" s="336">
        <f>SUM(D4059:O4059)</f>
        <v>0</v>
      </c>
      <c r="Q4059" s="317"/>
      <c r="R4059" s="388"/>
      <c r="S4059" s="389"/>
      <c r="T4059" s="314"/>
    </row>
    <row r="4060" spans="2:20" ht="18.75" customHeight="1" x14ac:dyDescent="0.2">
      <c r="B4060" s="318"/>
      <c r="C4060" s="339" t="s">
        <v>147</v>
      </c>
      <c r="D4060" s="66"/>
      <c r="E4060" s="66"/>
      <c r="F4060" s="66"/>
      <c r="G4060" s="66"/>
      <c r="H4060" s="66"/>
      <c r="I4060" s="66"/>
      <c r="J4060" s="66"/>
      <c r="K4060" s="66"/>
      <c r="L4060" s="66"/>
      <c r="M4060" s="66"/>
      <c r="N4060" s="66"/>
      <c r="O4060" s="72"/>
      <c r="P4060" s="336">
        <f>SUM(D4060:O4060)</f>
        <v>0</v>
      </c>
      <c r="Q4060" s="317"/>
      <c r="R4060" s="388"/>
      <c r="S4060" s="389"/>
      <c r="T4060" s="314"/>
    </row>
    <row r="4061" spans="2:20" ht="18.75" customHeight="1" x14ac:dyDescent="0.2">
      <c r="B4061" s="318"/>
      <c r="C4061" s="339" t="s">
        <v>148</v>
      </c>
      <c r="D4061" s="66"/>
      <c r="E4061" s="66"/>
      <c r="F4061" s="66"/>
      <c r="G4061" s="66"/>
      <c r="H4061" s="66"/>
      <c r="I4061" s="66"/>
      <c r="J4061" s="66"/>
      <c r="K4061" s="66"/>
      <c r="L4061" s="66"/>
      <c r="M4061" s="66"/>
      <c r="N4061" s="66"/>
      <c r="O4061" s="72"/>
      <c r="P4061" s="336">
        <f>SUM(D4061:O4061)</f>
        <v>0</v>
      </c>
      <c r="Q4061" s="317"/>
      <c r="R4061" s="388"/>
      <c r="S4061" s="389"/>
      <c r="T4061" s="314"/>
    </row>
    <row r="4062" spans="2:20" ht="18.75" customHeight="1" x14ac:dyDescent="0.2">
      <c r="B4062" s="318"/>
      <c r="C4062" s="322" t="s">
        <v>149</v>
      </c>
      <c r="D4062" s="337">
        <f t="shared" ref="D4062:O4062" si="325">SUBTOTAL(9,D4060:D4061)</f>
        <v>0</v>
      </c>
      <c r="E4062" s="337">
        <f t="shared" si="325"/>
        <v>0</v>
      </c>
      <c r="F4062" s="337">
        <f t="shared" si="325"/>
        <v>0</v>
      </c>
      <c r="G4062" s="337">
        <f t="shared" si="325"/>
        <v>0</v>
      </c>
      <c r="H4062" s="337">
        <f t="shared" si="325"/>
        <v>0</v>
      </c>
      <c r="I4062" s="337">
        <f t="shared" si="325"/>
        <v>0</v>
      </c>
      <c r="J4062" s="337">
        <f t="shared" si="325"/>
        <v>0</v>
      </c>
      <c r="K4062" s="337">
        <f t="shared" si="325"/>
        <v>0</v>
      </c>
      <c r="L4062" s="337">
        <f t="shared" si="325"/>
        <v>0</v>
      </c>
      <c r="M4062" s="337">
        <f t="shared" si="325"/>
        <v>0</v>
      </c>
      <c r="N4062" s="337">
        <f t="shared" si="325"/>
        <v>0</v>
      </c>
      <c r="O4062" s="338">
        <f t="shared" si="325"/>
        <v>0</v>
      </c>
      <c r="P4062" s="336">
        <f>SUM(D4062:O4062)</f>
        <v>0</v>
      </c>
      <c r="Q4062" s="317"/>
      <c r="R4062" s="388"/>
      <c r="S4062" s="389"/>
      <c r="T4062" s="314"/>
    </row>
    <row r="4063" spans="2:20" ht="18.75" customHeight="1" x14ac:dyDescent="0.2">
      <c r="B4063" s="318"/>
      <c r="C4063" s="339" t="s">
        <v>150</v>
      </c>
      <c r="D4063" s="66"/>
      <c r="E4063" s="66"/>
      <c r="F4063" s="66"/>
      <c r="G4063" s="66"/>
      <c r="H4063" s="66"/>
      <c r="I4063" s="66"/>
      <c r="J4063" s="66"/>
      <c r="K4063" s="66"/>
      <c r="L4063" s="66"/>
      <c r="M4063" s="66"/>
      <c r="N4063" s="66"/>
      <c r="O4063" s="72"/>
      <c r="P4063" s="336">
        <f>SUM(D4063:O4063)</f>
        <v>0</v>
      </c>
      <c r="Q4063" s="317"/>
      <c r="R4063" s="388"/>
      <c r="S4063" s="389"/>
      <c r="T4063" s="314"/>
    </row>
    <row r="4064" spans="2:20" ht="18.75" customHeight="1" x14ac:dyDescent="0.2">
      <c r="B4064" s="318"/>
      <c r="C4064" s="339" t="s">
        <v>151</v>
      </c>
      <c r="D4064" s="66"/>
      <c r="E4064" s="66"/>
      <c r="F4064" s="66"/>
      <c r="G4064" s="66"/>
      <c r="H4064" s="66"/>
      <c r="I4064" s="66"/>
      <c r="J4064" s="66"/>
      <c r="K4064" s="66"/>
      <c r="L4064" s="66"/>
      <c r="M4064" s="66"/>
      <c r="N4064" s="66"/>
      <c r="O4064" s="72"/>
      <c r="P4064" s="336">
        <f>SUM(D4064:O4064)</f>
        <v>0</v>
      </c>
      <c r="Q4064" s="317"/>
      <c r="R4064" s="388"/>
      <c r="S4064" s="389"/>
      <c r="T4064" s="314"/>
    </row>
    <row r="4065" spans="2:20" ht="18.75" customHeight="1" x14ac:dyDescent="0.2">
      <c r="B4065" s="318"/>
      <c r="C4065" s="339" t="s">
        <v>152</v>
      </c>
      <c r="D4065" s="66"/>
      <c r="E4065" s="66"/>
      <c r="F4065" s="66"/>
      <c r="G4065" s="66"/>
      <c r="H4065" s="66"/>
      <c r="I4065" s="66"/>
      <c r="J4065" s="66"/>
      <c r="K4065" s="66"/>
      <c r="L4065" s="66"/>
      <c r="M4065" s="66"/>
      <c r="N4065" s="66"/>
      <c r="O4065" s="72"/>
      <c r="P4065" s="336">
        <f>SUM(D4065:O4065)</f>
        <v>0</v>
      </c>
      <c r="Q4065" s="317"/>
      <c r="R4065" s="388"/>
      <c r="S4065" s="389"/>
      <c r="T4065" s="314"/>
    </row>
    <row r="4066" spans="2:20" ht="18.75" customHeight="1" x14ac:dyDescent="0.2">
      <c r="B4066" s="318"/>
      <c r="C4066" s="339" t="s">
        <v>153</v>
      </c>
      <c r="D4066" s="66"/>
      <c r="E4066" s="66"/>
      <c r="F4066" s="66"/>
      <c r="G4066" s="66"/>
      <c r="H4066" s="66"/>
      <c r="I4066" s="66"/>
      <c r="J4066" s="66"/>
      <c r="K4066" s="66"/>
      <c r="L4066" s="66"/>
      <c r="M4066" s="66"/>
      <c r="N4066" s="66"/>
      <c r="O4066" s="72"/>
      <c r="P4066" s="336">
        <f>SUM(D4066:O4066)</f>
        <v>0</v>
      </c>
      <c r="Q4066" s="317"/>
      <c r="R4066" s="388"/>
      <c r="S4066" s="389"/>
      <c r="T4066" s="314"/>
    </row>
    <row r="4067" spans="2:20" ht="18.75" customHeight="1" x14ac:dyDescent="0.2">
      <c r="B4067" s="318"/>
      <c r="C4067" s="335" t="s">
        <v>154</v>
      </c>
      <c r="D4067" s="65"/>
      <c r="E4067" s="65"/>
      <c r="F4067" s="65"/>
      <c r="G4067" s="65"/>
      <c r="H4067" s="65"/>
      <c r="I4067" s="65"/>
      <c r="J4067" s="65"/>
      <c r="K4067" s="65"/>
      <c r="L4067" s="65"/>
      <c r="M4067" s="65"/>
      <c r="N4067" s="65"/>
      <c r="O4067" s="71"/>
      <c r="P4067" s="336">
        <f>SUM(D4067:O4067)</f>
        <v>0</v>
      </c>
      <c r="Q4067" s="317"/>
      <c r="R4067" s="388"/>
      <c r="S4067" s="389"/>
      <c r="T4067" s="314"/>
    </row>
    <row r="4068" spans="2:20" ht="18.75" customHeight="1" x14ac:dyDescent="0.2">
      <c r="B4068" s="318"/>
      <c r="C4068" s="97" t="s">
        <v>155</v>
      </c>
      <c r="D4068" s="65"/>
      <c r="E4068" s="65"/>
      <c r="F4068" s="65"/>
      <c r="G4068" s="65"/>
      <c r="H4068" s="65"/>
      <c r="I4068" s="65"/>
      <c r="J4068" s="65"/>
      <c r="K4068" s="65"/>
      <c r="L4068" s="65"/>
      <c r="M4068" s="65"/>
      <c r="N4068" s="65"/>
      <c r="O4068" s="71"/>
      <c r="P4068" s="336">
        <f>SUM(D4068:O4068)</f>
        <v>0</v>
      </c>
      <c r="Q4068" s="317"/>
      <c r="R4068" s="388"/>
      <c r="S4068" s="389"/>
      <c r="T4068" s="314"/>
    </row>
    <row r="4069" spans="2:20" ht="18.75" customHeight="1" x14ac:dyDescent="0.2">
      <c r="B4069" s="318"/>
      <c r="C4069" s="98" t="s">
        <v>156</v>
      </c>
      <c r="D4069" s="68"/>
      <c r="E4069" s="68"/>
      <c r="F4069" s="68"/>
      <c r="G4069" s="68"/>
      <c r="H4069" s="68"/>
      <c r="I4069" s="68"/>
      <c r="J4069" s="68"/>
      <c r="K4069" s="68"/>
      <c r="L4069" s="68"/>
      <c r="M4069" s="68"/>
      <c r="N4069" s="68"/>
      <c r="O4069" s="73"/>
      <c r="P4069" s="340">
        <f>SUM(D4069:O4069)</f>
        <v>0</v>
      </c>
      <c r="Q4069" s="317"/>
      <c r="R4069" s="388"/>
      <c r="S4069" s="389"/>
      <c r="T4069" s="314"/>
    </row>
    <row r="4070" spans="2:20" ht="18.75" customHeight="1" x14ac:dyDescent="0.2">
      <c r="B4070" s="318"/>
      <c r="C4070" s="341" t="s">
        <v>157</v>
      </c>
      <c r="D4070" s="342">
        <f t="shared" ref="D4070:O4070" si="326">SUBTOTAL(9,D4049:D4069)</f>
        <v>0</v>
      </c>
      <c r="E4070" s="342">
        <f t="shared" si="326"/>
        <v>0</v>
      </c>
      <c r="F4070" s="342">
        <f t="shared" si="326"/>
        <v>0</v>
      </c>
      <c r="G4070" s="342">
        <f t="shared" si="326"/>
        <v>0</v>
      </c>
      <c r="H4070" s="342">
        <f t="shared" si="326"/>
        <v>0</v>
      </c>
      <c r="I4070" s="342">
        <f t="shared" si="326"/>
        <v>0</v>
      </c>
      <c r="J4070" s="342">
        <f t="shared" si="326"/>
        <v>0</v>
      </c>
      <c r="K4070" s="342">
        <f t="shared" si="326"/>
        <v>0</v>
      </c>
      <c r="L4070" s="342">
        <f t="shared" si="326"/>
        <v>0</v>
      </c>
      <c r="M4070" s="342">
        <f t="shared" si="326"/>
        <v>0</v>
      </c>
      <c r="N4070" s="342">
        <f t="shared" si="326"/>
        <v>0</v>
      </c>
      <c r="O4070" s="343">
        <f t="shared" si="326"/>
        <v>0</v>
      </c>
      <c r="P4070" s="344">
        <f>SUM(D4070:O4070)</f>
        <v>0</v>
      </c>
      <c r="Q4070" s="317"/>
      <c r="R4070" s="150"/>
      <c r="S4070" s="151"/>
      <c r="T4070" s="314"/>
    </row>
    <row r="4071" spans="2:20" ht="6" customHeight="1" x14ac:dyDescent="0.2">
      <c r="B4071" s="318"/>
      <c r="C4071" s="317"/>
      <c r="D4071" s="317"/>
      <c r="E4071" s="317"/>
      <c r="F4071" s="317"/>
      <c r="G4071" s="317"/>
      <c r="H4071" s="317"/>
      <c r="I4071" s="317"/>
      <c r="J4071" s="317"/>
      <c r="K4071" s="317"/>
      <c r="L4071" s="317"/>
      <c r="M4071" s="317"/>
      <c r="N4071" s="317"/>
      <c r="O4071" s="317"/>
      <c r="P4071" s="317"/>
      <c r="Q4071" s="317"/>
      <c r="R4071" s="345"/>
      <c r="S4071" s="345"/>
      <c r="T4071" s="314"/>
    </row>
    <row r="4072" spans="2:20" ht="18.75" customHeight="1" x14ac:dyDescent="0.2">
      <c r="B4072" s="346"/>
      <c r="C4072" s="335" t="s">
        <v>158</v>
      </c>
      <c r="D4072" s="67"/>
      <c r="E4072" s="67"/>
      <c r="F4072" s="67"/>
      <c r="G4072" s="67"/>
      <c r="H4072" s="67"/>
      <c r="I4072" s="67"/>
      <c r="J4072" s="67"/>
      <c r="K4072" s="67"/>
      <c r="L4072" s="67"/>
      <c r="M4072" s="67"/>
      <c r="N4072" s="67"/>
      <c r="O4072" s="74"/>
      <c r="P4072" s="347">
        <f>SUM(D4072:O4072)</f>
        <v>0</v>
      </c>
      <c r="Q4072" s="317"/>
      <c r="R4072" s="388"/>
      <c r="S4072" s="389"/>
      <c r="T4072" s="314"/>
    </row>
    <row r="4073" spans="2:20" ht="18.75" customHeight="1" x14ac:dyDescent="0.2">
      <c r="B4073" s="346"/>
      <c r="C4073" s="335" t="s">
        <v>159</v>
      </c>
      <c r="D4073" s="67"/>
      <c r="E4073" s="67"/>
      <c r="F4073" s="67"/>
      <c r="G4073" s="67"/>
      <c r="H4073" s="67"/>
      <c r="I4073" s="67"/>
      <c r="J4073" s="67"/>
      <c r="K4073" s="67"/>
      <c r="L4073" s="67"/>
      <c r="M4073" s="67"/>
      <c r="N4073" s="69"/>
      <c r="O4073" s="75"/>
      <c r="P4073" s="348">
        <f>SUM(D4073:O4073)</f>
        <v>0</v>
      </c>
      <c r="Q4073" s="317"/>
      <c r="R4073" s="388"/>
      <c r="S4073" s="389"/>
      <c r="T4073" s="314"/>
    </row>
    <row r="4074" spans="2:20" s="334" customFormat="1" ht="18.75" customHeight="1" x14ac:dyDescent="0.2">
      <c r="B4074" s="328"/>
      <c r="C4074" s="317"/>
      <c r="D4074" s="317"/>
      <c r="E4074" s="317"/>
      <c r="F4074" s="317"/>
      <c r="G4074" s="317"/>
      <c r="H4074" s="317"/>
      <c r="I4074" s="317"/>
      <c r="J4074" s="317"/>
      <c r="K4074" s="317"/>
      <c r="L4074" s="317"/>
      <c r="M4074" s="317"/>
      <c r="N4074" s="349" t="s">
        <v>160</v>
      </c>
      <c r="O4074" s="349"/>
      <c r="P4074" s="350">
        <f>ROUND(IF(P4072*P4073=0,0,P4070/P4072*P4073),2)</f>
        <v>0</v>
      </c>
      <c r="Q4074" s="330"/>
      <c r="R4074" s="388"/>
      <c r="S4074" s="389"/>
      <c r="T4074" s="333"/>
    </row>
    <row r="4075" spans="2:20" ht="30" customHeight="1" x14ac:dyDescent="0.2">
      <c r="B4075" s="314"/>
      <c r="C4075" s="317"/>
      <c r="D4075" s="317"/>
      <c r="E4075" s="317"/>
      <c r="F4075" s="317"/>
      <c r="G4075" s="317"/>
      <c r="H4075" s="317"/>
      <c r="I4075" s="317"/>
      <c r="J4075" s="317"/>
      <c r="K4075" s="317"/>
      <c r="L4075" s="317"/>
      <c r="M4075" s="317"/>
      <c r="N4075" s="317"/>
      <c r="O4075" s="317"/>
      <c r="P4075" s="317"/>
      <c r="Q4075" s="317"/>
      <c r="R4075" s="317"/>
      <c r="S4075" s="317"/>
      <c r="T4075" s="314"/>
    </row>
    <row r="4076" spans="2:20" ht="18.75" customHeight="1" x14ac:dyDescent="0.2">
      <c r="B4076" s="318"/>
      <c r="C4076" s="319" t="s">
        <v>124</v>
      </c>
      <c r="D4076" s="382"/>
      <c r="E4076" s="383"/>
      <c r="F4076" s="383"/>
      <c r="G4076" s="383"/>
      <c r="H4076" s="383"/>
      <c r="I4076" s="384"/>
      <c r="J4076" s="317"/>
      <c r="K4076" s="317"/>
      <c r="L4076" s="320"/>
      <c r="M4076" s="317"/>
      <c r="N4076" s="317"/>
      <c r="O4076" s="317"/>
      <c r="P4076" s="321"/>
      <c r="Q4076" s="317"/>
      <c r="R4076" s="321"/>
      <c r="S4076" s="321"/>
      <c r="T4076" s="314"/>
    </row>
    <row r="4077" spans="2:20" ht="18.75" customHeight="1" x14ac:dyDescent="0.2">
      <c r="B4077" s="318"/>
      <c r="C4077" s="322" t="s">
        <v>125</v>
      </c>
      <c r="D4077" s="382"/>
      <c r="E4077" s="383"/>
      <c r="F4077" s="383"/>
      <c r="G4077" s="383"/>
      <c r="H4077" s="383"/>
      <c r="I4077" s="384"/>
      <c r="J4077" s="317"/>
      <c r="K4077" s="320"/>
      <c r="L4077" s="317"/>
      <c r="M4077" s="317"/>
      <c r="N4077" s="317"/>
      <c r="O4077" s="317"/>
      <c r="P4077" s="321"/>
      <c r="Q4077" s="317"/>
      <c r="R4077" s="321"/>
      <c r="S4077" s="321"/>
      <c r="T4077" s="314"/>
    </row>
    <row r="4078" spans="2:20" ht="18.75" customHeight="1" x14ac:dyDescent="0.2">
      <c r="B4078" s="318"/>
      <c r="C4078" s="322" t="s">
        <v>7</v>
      </c>
      <c r="D4078" s="382"/>
      <c r="E4078" s="383"/>
      <c r="F4078" s="383"/>
      <c r="G4078" s="383"/>
      <c r="H4078" s="383"/>
      <c r="I4078" s="384"/>
      <c r="J4078" s="317"/>
      <c r="K4078" s="317"/>
      <c r="L4078" s="320"/>
      <c r="M4078" s="317"/>
      <c r="N4078" s="317"/>
      <c r="O4078" s="317"/>
      <c r="P4078" s="321"/>
      <c r="Q4078" s="317"/>
      <c r="R4078" s="323" t="s">
        <v>126</v>
      </c>
      <c r="S4078" s="324"/>
      <c r="T4078" s="314"/>
    </row>
    <row r="4079" spans="2:20" ht="18.75" customHeight="1" x14ac:dyDescent="0.2">
      <c r="B4079" s="318"/>
      <c r="C4079" s="322" t="s">
        <v>127</v>
      </c>
      <c r="D4079" s="382"/>
      <c r="E4079" s="383"/>
      <c r="F4079" s="383"/>
      <c r="G4079" s="383"/>
      <c r="H4079" s="383"/>
      <c r="I4079" s="384"/>
      <c r="J4079" s="317"/>
      <c r="K4079" s="317"/>
      <c r="L4079" s="320"/>
      <c r="M4079" s="317"/>
      <c r="N4079" s="317"/>
      <c r="O4079" s="317"/>
      <c r="P4079" s="321"/>
      <c r="Q4079" s="317"/>
      <c r="R4079" s="325" t="s">
        <v>130</v>
      </c>
      <c r="S4079" s="63"/>
      <c r="T4079" s="314"/>
    </row>
    <row r="4080" spans="2:20" ht="18.75" customHeight="1" x14ac:dyDescent="0.2">
      <c r="B4080" s="318"/>
      <c r="C4080" s="322" t="s">
        <v>131</v>
      </c>
      <c r="D4080" s="382"/>
      <c r="E4080" s="383"/>
      <c r="F4080" s="383"/>
      <c r="G4080" s="383"/>
      <c r="H4080" s="383"/>
      <c r="I4080" s="384"/>
      <c r="J4080" s="317"/>
      <c r="K4080" s="317"/>
      <c r="L4080" s="320"/>
      <c r="M4080" s="317"/>
      <c r="N4080" s="317"/>
      <c r="O4080" s="317"/>
      <c r="P4080" s="321"/>
      <c r="Q4080" s="317"/>
      <c r="R4080" s="325" t="s">
        <v>132</v>
      </c>
      <c r="S4080" s="63"/>
      <c r="T4080" s="314"/>
    </row>
    <row r="4081" spans="2:24" ht="18.75" customHeight="1" x14ac:dyDescent="0.2">
      <c r="B4081" s="318"/>
      <c r="C4081" s="322" t="s">
        <v>122</v>
      </c>
      <c r="D4081" s="385"/>
      <c r="E4081" s="386"/>
      <c r="F4081" s="386"/>
      <c r="G4081" s="386"/>
      <c r="H4081" s="386"/>
      <c r="I4081" s="387"/>
      <c r="J4081" s="317"/>
      <c r="K4081" s="320"/>
      <c r="L4081" s="317"/>
      <c r="M4081" s="317"/>
      <c r="N4081" s="317"/>
      <c r="O4081" s="317"/>
      <c r="P4081" s="321"/>
      <c r="Q4081" s="317"/>
      <c r="R4081" s="326" t="s">
        <v>133</v>
      </c>
      <c r="S4081" s="63"/>
      <c r="T4081" s="314"/>
    </row>
    <row r="4082" spans="2:24" ht="18.75" customHeight="1" x14ac:dyDescent="0.2">
      <c r="B4082" s="327"/>
      <c r="C4082" s="322" t="s">
        <v>134</v>
      </c>
      <c r="D4082" s="379"/>
      <c r="E4082" s="380"/>
      <c r="F4082" s="380"/>
      <c r="G4082" s="380"/>
      <c r="H4082" s="380"/>
      <c r="I4082" s="381"/>
      <c r="J4082" s="317"/>
      <c r="K4082" s="320"/>
      <c r="L4082" s="317"/>
      <c r="M4082" s="317"/>
      <c r="N4082" s="317"/>
      <c r="O4082" s="317"/>
      <c r="P4082" s="321"/>
      <c r="Q4082" s="317"/>
      <c r="R4082" s="321"/>
      <c r="S4082" s="321"/>
      <c r="T4082" s="314"/>
    </row>
    <row r="4083" spans="2:24" ht="12" customHeight="1" x14ac:dyDescent="0.2">
      <c r="B4083" s="318"/>
      <c r="C4083" s="317"/>
      <c r="D4083" s="317"/>
      <c r="E4083" s="317"/>
      <c r="F4083" s="317"/>
      <c r="G4083" s="317"/>
      <c r="H4083" s="317"/>
      <c r="I4083" s="317"/>
      <c r="J4083" s="317"/>
      <c r="K4083" s="317"/>
      <c r="L4083" s="317"/>
      <c r="M4083" s="317"/>
      <c r="N4083" s="317"/>
      <c r="O4083" s="317"/>
      <c r="P4083" s="317"/>
      <c r="Q4083" s="317"/>
      <c r="R4083" s="317"/>
      <c r="S4083" s="317"/>
      <c r="T4083" s="314"/>
    </row>
    <row r="4084" spans="2:24" s="334" customFormat="1" ht="18.75" customHeight="1" x14ac:dyDescent="0.2">
      <c r="B4084" s="328"/>
      <c r="C4084" s="322" t="s">
        <v>128</v>
      </c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70"/>
      <c r="P4084" s="329" t="s">
        <v>129</v>
      </c>
      <c r="Q4084" s="330"/>
      <c r="R4084" s="331" t="s">
        <v>135</v>
      </c>
      <c r="S4084" s="332"/>
      <c r="T4084" s="333"/>
      <c r="V4084" s="315"/>
      <c r="W4084" s="315"/>
      <c r="X4084" s="315"/>
    </row>
    <row r="4085" spans="2:24" ht="6" customHeight="1" x14ac:dyDescent="0.2">
      <c r="B4085" s="318"/>
      <c r="C4085" s="317"/>
      <c r="D4085" s="317"/>
      <c r="E4085" s="317"/>
      <c r="F4085" s="317"/>
      <c r="G4085" s="317"/>
      <c r="H4085" s="317"/>
      <c r="I4085" s="317"/>
      <c r="J4085" s="317"/>
      <c r="K4085" s="317"/>
      <c r="L4085" s="317"/>
      <c r="M4085" s="317"/>
      <c r="N4085" s="317"/>
      <c r="O4085" s="317"/>
      <c r="P4085" s="317"/>
      <c r="Q4085" s="317"/>
      <c r="R4085" s="317"/>
      <c r="S4085" s="317"/>
      <c r="T4085" s="314"/>
    </row>
    <row r="4086" spans="2:24" ht="18.75" customHeight="1" x14ac:dyDescent="0.2">
      <c r="B4086" s="318"/>
      <c r="C4086" s="335" t="s">
        <v>136</v>
      </c>
      <c r="D4086" s="65"/>
      <c r="E4086" s="65"/>
      <c r="F4086" s="65"/>
      <c r="G4086" s="65"/>
      <c r="H4086" s="65"/>
      <c r="I4086" s="65"/>
      <c r="J4086" s="65"/>
      <c r="K4086" s="65"/>
      <c r="L4086" s="65"/>
      <c r="M4086" s="65"/>
      <c r="N4086" s="65"/>
      <c r="O4086" s="71"/>
      <c r="P4086" s="336">
        <f>SUM(D4086:O4086)</f>
        <v>0</v>
      </c>
      <c r="Q4086" s="317"/>
      <c r="R4086" s="388"/>
      <c r="S4086" s="389"/>
      <c r="T4086" s="314"/>
    </row>
    <row r="4087" spans="2:24" ht="18.75" customHeight="1" x14ac:dyDescent="0.2">
      <c r="B4087" s="318"/>
      <c r="C4087" s="335" t="s">
        <v>137</v>
      </c>
      <c r="D4087" s="110"/>
      <c r="E4087" s="110"/>
      <c r="F4087" s="110"/>
      <c r="G4087" s="110"/>
      <c r="H4087" s="110"/>
      <c r="I4087" s="110"/>
      <c r="J4087" s="110"/>
      <c r="K4087" s="110"/>
      <c r="L4087" s="110"/>
      <c r="M4087" s="110"/>
      <c r="N4087" s="110"/>
      <c r="O4087" s="111"/>
      <c r="P4087" s="336">
        <f>SUM(D4087:O4087)</f>
        <v>0</v>
      </c>
      <c r="Q4087" s="317"/>
      <c r="R4087" s="388"/>
      <c r="S4087" s="389"/>
      <c r="T4087" s="314"/>
    </row>
    <row r="4088" spans="2:24" ht="18.75" customHeight="1" x14ac:dyDescent="0.2">
      <c r="B4088" s="318"/>
      <c r="C4088" s="131" t="s">
        <v>138</v>
      </c>
      <c r="D4088" s="65"/>
      <c r="E4088" s="65"/>
      <c r="F4088" s="65"/>
      <c r="G4088" s="65"/>
      <c r="H4088" s="65"/>
      <c r="I4088" s="65"/>
      <c r="J4088" s="65"/>
      <c r="K4088" s="65"/>
      <c r="L4088" s="65"/>
      <c r="M4088" s="65"/>
      <c r="N4088" s="65"/>
      <c r="O4088" s="71"/>
      <c r="P4088" s="336">
        <f>SUM(D4088:O4088)</f>
        <v>0</v>
      </c>
      <c r="Q4088" s="317"/>
      <c r="R4088" s="388"/>
      <c r="S4088" s="389"/>
      <c r="T4088" s="314"/>
    </row>
    <row r="4089" spans="2:24" ht="18.75" customHeight="1" x14ac:dyDescent="0.2">
      <c r="B4089" s="318"/>
      <c r="C4089" s="92" t="s">
        <v>139</v>
      </c>
      <c r="D4089" s="65"/>
      <c r="E4089" s="65"/>
      <c r="F4089" s="65"/>
      <c r="G4089" s="65"/>
      <c r="H4089" s="65"/>
      <c r="I4089" s="65"/>
      <c r="J4089" s="65"/>
      <c r="K4089" s="65"/>
      <c r="L4089" s="65"/>
      <c r="M4089" s="65"/>
      <c r="N4089" s="65"/>
      <c r="O4089" s="71"/>
      <c r="P4089" s="336">
        <f>SUM(D4089:O4089)</f>
        <v>0</v>
      </c>
      <c r="Q4089" s="317"/>
      <c r="R4089" s="388"/>
      <c r="S4089" s="389"/>
      <c r="T4089" s="314"/>
    </row>
    <row r="4090" spans="2:24" ht="18.75" customHeight="1" x14ac:dyDescent="0.2">
      <c r="B4090" s="318"/>
      <c r="C4090" s="92" t="s">
        <v>140</v>
      </c>
      <c r="D4090" s="65"/>
      <c r="E4090" s="65"/>
      <c r="F4090" s="65"/>
      <c r="G4090" s="65"/>
      <c r="H4090" s="65"/>
      <c r="I4090" s="65"/>
      <c r="J4090" s="65"/>
      <c r="K4090" s="65"/>
      <c r="L4090" s="65"/>
      <c r="M4090" s="65"/>
      <c r="N4090" s="65"/>
      <c r="O4090" s="71"/>
      <c r="P4090" s="336">
        <f>SUM(D4090:O4090)</f>
        <v>0</v>
      </c>
      <c r="Q4090" s="317"/>
      <c r="R4090" s="388"/>
      <c r="S4090" s="389"/>
      <c r="T4090" s="314"/>
    </row>
    <row r="4091" spans="2:24" ht="18.75" customHeight="1" x14ac:dyDescent="0.2">
      <c r="B4091" s="318"/>
      <c r="C4091" s="92" t="s">
        <v>141</v>
      </c>
      <c r="D4091" s="65"/>
      <c r="E4091" s="65"/>
      <c r="F4091" s="65"/>
      <c r="G4091" s="65"/>
      <c r="H4091" s="65"/>
      <c r="I4091" s="65"/>
      <c r="J4091" s="65"/>
      <c r="K4091" s="65"/>
      <c r="L4091" s="65"/>
      <c r="M4091" s="65"/>
      <c r="N4091" s="65"/>
      <c r="O4091" s="71"/>
      <c r="P4091" s="336">
        <f>SUM(D4091:O4091)</f>
        <v>0</v>
      </c>
      <c r="Q4091" s="317"/>
      <c r="R4091" s="388"/>
      <c r="S4091" s="389"/>
      <c r="T4091" s="314"/>
    </row>
    <row r="4092" spans="2:24" ht="18.75" customHeight="1" x14ac:dyDescent="0.2">
      <c r="B4092" s="318"/>
      <c r="C4092" s="92" t="s">
        <v>142</v>
      </c>
      <c r="D4092" s="65"/>
      <c r="E4092" s="65"/>
      <c r="F4092" s="65"/>
      <c r="G4092" s="65"/>
      <c r="H4092" s="65"/>
      <c r="I4092" s="65"/>
      <c r="J4092" s="65"/>
      <c r="K4092" s="65"/>
      <c r="L4092" s="65"/>
      <c r="M4092" s="65"/>
      <c r="N4092" s="65"/>
      <c r="O4092" s="71"/>
      <c r="P4092" s="336">
        <f>SUM(D4092:O4092)</f>
        <v>0</v>
      </c>
      <c r="Q4092" s="317"/>
      <c r="R4092" s="388"/>
      <c r="S4092" s="389"/>
      <c r="T4092" s="314"/>
    </row>
    <row r="4093" spans="2:24" ht="18.75" customHeight="1" x14ac:dyDescent="0.2">
      <c r="B4093" s="318"/>
      <c r="C4093" s="92" t="s">
        <v>143</v>
      </c>
      <c r="D4093" s="65"/>
      <c r="E4093" s="65"/>
      <c r="F4093" s="65"/>
      <c r="G4093" s="65"/>
      <c r="H4093" s="65"/>
      <c r="I4093" s="65"/>
      <c r="J4093" s="65"/>
      <c r="K4093" s="65"/>
      <c r="L4093" s="65"/>
      <c r="M4093" s="65"/>
      <c r="N4093" s="65"/>
      <c r="O4093" s="71"/>
      <c r="P4093" s="336">
        <f>SUM(D4093:O4093)</f>
        <v>0</v>
      </c>
      <c r="Q4093" s="317"/>
      <c r="R4093" s="388"/>
      <c r="S4093" s="389"/>
      <c r="T4093" s="314"/>
    </row>
    <row r="4094" spans="2:24" ht="18.75" customHeight="1" x14ac:dyDescent="0.2">
      <c r="B4094" s="318"/>
      <c r="C4094" s="92" t="s">
        <v>144</v>
      </c>
      <c r="D4094" s="65"/>
      <c r="E4094" s="65"/>
      <c r="F4094" s="65"/>
      <c r="G4094" s="65"/>
      <c r="H4094" s="65"/>
      <c r="I4094" s="65"/>
      <c r="J4094" s="65"/>
      <c r="K4094" s="65"/>
      <c r="L4094" s="65"/>
      <c r="M4094" s="65"/>
      <c r="N4094" s="65"/>
      <c r="O4094" s="71"/>
      <c r="P4094" s="336">
        <f>SUM(D4094:O4094)</f>
        <v>0</v>
      </c>
      <c r="Q4094" s="317"/>
      <c r="R4094" s="388"/>
      <c r="S4094" s="389"/>
      <c r="T4094" s="314"/>
    </row>
    <row r="4095" spans="2:24" ht="18.75" customHeight="1" x14ac:dyDescent="0.2">
      <c r="B4095" s="318"/>
      <c r="C4095" s="92" t="s">
        <v>145</v>
      </c>
      <c r="D4095" s="65"/>
      <c r="E4095" s="65"/>
      <c r="F4095" s="65"/>
      <c r="G4095" s="65"/>
      <c r="H4095" s="65"/>
      <c r="I4095" s="65"/>
      <c r="J4095" s="65"/>
      <c r="K4095" s="65"/>
      <c r="L4095" s="65"/>
      <c r="M4095" s="65"/>
      <c r="N4095" s="65"/>
      <c r="O4095" s="71"/>
      <c r="P4095" s="336">
        <f>SUM(D4095:O4095)</f>
        <v>0</v>
      </c>
      <c r="Q4095" s="317"/>
      <c r="R4095" s="388"/>
      <c r="S4095" s="389"/>
      <c r="T4095" s="314"/>
    </row>
    <row r="4096" spans="2:24" ht="18.75" customHeight="1" x14ac:dyDescent="0.2">
      <c r="B4096" s="318"/>
      <c r="C4096" s="322" t="s">
        <v>146</v>
      </c>
      <c r="D4096" s="337">
        <f t="shared" ref="D4096:O4096" si="327">SUBTOTAL(9,D4086:D4095)</f>
        <v>0</v>
      </c>
      <c r="E4096" s="337">
        <f t="shared" si="327"/>
        <v>0</v>
      </c>
      <c r="F4096" s="337">
        <f t="shared" si="327"/>
        <v>0</v>
      </c>
      <c r="G4096" s="337">
        <f t="shared" si="327"/>
        <v>0</v>
      </c>
      <c r="H4096" s="337">
        <f t="shared" si="327"/>
        <v>0</v>
      </c>
      <c r="I4096" s="337">
        <f t="shared" si="327"/>
        <v>0</v>
      </c>
      <c r="J4096" s="337">
        <f t="shared" si="327"/>
        <v>0</v>
      </c>
      <c r="K4096" s="337">
        <f t="shared" si="327"/>
        <v>0</v>
      </c>
      <c r="L4096" s="337">
        <f t="shared" si="327"/>
        <v>0</v>
      </c>
      <c r="M4096" s="337">
        <f t="shared" si="327"/>
        <v>0</v>
      </c>
      <c r="N4096" s="337">
        <f t="shared" si="327"/>
        <v>0</v>
      </c>
      <c r="O4096" s="338">
        <f t="shared" si="327"/>
        <v>0</v>
      </c>
      <c r="P4096" s="336">
        <f>SUM(D4096:O4096)</f>
        <v>0</v>
      </c>
      <c r="Q4096" s="317"/>
      <c r="R4096" s="388"/>
      <c r="S4096" s="389"/>
      <c r="T4096" s="314"/>
    </row>
    <row r="4097" spans="2:20" ht="18.75" customHeight="1" x14ac:dyDescent="0.2">
      <c r="B4097" s="318"/>
      <c r="C4097" s="339" t="s">
        <v>147</v>
      </c>
      <c r="D4097" s="66"/>
      <c r="E4097" s="66"/>
      <c r="F4097" s="66"/>
      <c r="G4097" s="66"/>
      <c r="H4097" s="66"/>
      <c r="I4097" s="66"/>
      <c r="J4097" s="66"/>
      <c r="K4097" s="66"/>
      <c r="L4097" s="66"/>
      <c r="M4097" s="66"/>
      <c r="N4097" s="66"/>
      <c r="O4097" s="72"/>
      <c r="P4097" s="336">
        <f>SUM(D4097:O4097)</f>
        <v>0</v>
      </c>
      <c r="Q4097" s="317"/>
      <c r="R4097" s="388"/>
      <c r="S4097" s="389"/>
      <c r="T4097" s="314"/>
    </row>
    <row r="4098" spans="2:20" ht="18.75" customHeight="1" x14ac:dyDescent="0.2">
      <c r="B4098" s="318"/>
      <c r="C4098" s="339" t="s">
        <v>148</v>
      </c>
      <c r="D4098" s="66"/>
      <c r="E4098" s="66"/>
      <c r="F4098" s="66"/>
      <c r="G4098" s="66"/>
      <c r="H4098" s="66"/>
      <c r="I4098" s="66"/>
      <c r="J4098" s="66"/>
      <c r="K4098" s="66"/>
      <c r="L4098" s="66"/>
      <c r="M4098" s="66"/>
      <c r="N4098" s="66"/>
      <c r="O4098" s="72"/>
      <c r="P4098" s="336">
        <f>SUM(D4098:O4098)</f>
        <v>0</v>
      </c>
      <c r="Q4098" s="317"/>
      <c r="R4098" s="388"/>
      <c r="S4098" s="389"/>
      <c r="T4098" s="314"/>
    </row>
    <row r="4099" spans="2:20" ht="18.75" customHeight="1" x14ac:dyDescent="0.2">
      <c r="B4099" s="318"/>
      <c r="C4099" s="322" t="s">
        <v>149</v>
      </c>
      <c r="D4099" s="337">
        <f t="shared" ref="D4099:O4099" si="328">SUBTOTAL(9,D4097:D4098)</f>
        <v>0</v>
      </c>
      <c r="E4099" s="337">
        <f t="shared" si="328"/>
        <v>0</v>
      </c>
      <c r="F4099" s="337">
        <f t="shared" si="328"/>
        <v>0</v>
      </c>
      <c r="G4099" s="337">
        <f t="shared" si="328"/>
        <v>0</v>
      </c>
      <c r="H4099" s="337">
        <f t="shared" si="328"/>
        <v>0</v>
      </c>
      <c r="I4099" s="337">
        <f t="shared" si="328"/>
        <v>0</v>
      </c>
      <c r="J4099" s="337">
        <f t="shared" si="328"/>
        <v>0</v>
      </c>
      <c r="K4099" s="337">
        <f t="shared" si="328"/>
        <v>0</v>
      </c>
      <c r="L4099" s="337">
        <f t="shared" si="328"/>
        <v>0</v>
      </c>
      <c r="M4099" s="337">
        <f t="shared" si="328"/>
        <v>0</v>
      </c>
      <c r="N4099" s="337">
        <f t="shared" si="328"/>
        <v>0</v>
      </c>
      <c r="O4099" s="338">
        <f t="shared" si="328"/>
        <v>0</v>
      </c>
      <c r="P4099" s="336">
        <f>SUM(D4099:O4099)</f>
        <v>0</v>
      </c>
      <c r="Q4099" s="317"/>
      <c r="R4099" s="388"/>
      <c r="S4099" s="389"/>
      <c r="T4099" s="314"/>
    </row>
    <row r="4100" spans="2:20" ht="18.75" customHeight="1" x14ac:dyDescent="0.2">
      <c r="B4100" s="318"/>
      <c r="C4100" s="339" t="s">
        <v>150</v>
      </c>
      <c r="D4100" s="66"/>
      <c r="E4100" s="66"/>
      <c r="F4100" s="66"/>
      <c r="G4100" s="66"/>
      <c r="H4100" s="66"/>
      <c r="I4100" s="66"/>
      <c r="J4100" s="66"/>
      <c r="K4100" s="66"/>
      <c r="L4100" s="66"/>
      <c r="M4100" s="66"/>
      <c r="N4100" s="66"/>
      <c r="O4100" s="72"/>
      <c r="P4100" s="336">
        <f>SUM(D4100:O4100)</f>
        <v>0</v>
      </c>
      <c r="Q4100" s="317"/>
      <c r="R4100" s="388"/>
      <c r="S4100" s="389"/>
      <c r="T4100" s="314"/>
    </row>
    <row r="4101" spans="2:20" ht="18.75" customHeight="1" x14ac:dyDescent="0.2">
      <c r="B4101" s="318"/>
      <c r="C4101" s="339" t="s">
        <v>151</v>
      </c>
      <c r="D4101" s="66"/>
      <c r="E4101" s="66"/>
      <c r="F4101" s="66"/>
      <c r="G4101" s="66"/>
      <c r="H4101" s="66"/>
      <c r="I4101" s="66"/>
      <c r="J4101" s="66"/>
      <c r="K4101" s="66"/>
      <c r="L4101" s="66"/>
      <c r="M4101" s="66"/>
      <c r="N4101" s="66"/>
      <c r="O4101" s="72"/>
      <c r="P4101" s="336">
        <f>SUM(D4101:O4101)</f>
        <v>0</v>
      </c>
      <c r="Q4101" s="317"/>
      <c r="R4101" s="388"/>
      <c r="S4101" s="389"/>
      <c r="T4101" s="314"/>
    </row>
    <row r="4102" spans="2:20" ht="18.75" customHeight="1" x14ac:dyDescent="0.2">
      <c r="B4102" s="318"/>
      <c r="C4102" s="339" t="s">
        <v>152</v>
      </c>
      <c r="D4102" s="66"/>
      <c r="E4102" s="66"/>
      <c r="F4102" s="66"/>
      <c r="G4102" s="66"/>
      <c r="H4102" s="66"/>
      <c r="I4102" s="66"/>
      <c r="J4102" s="66"/>
      <c r="K4102" s="66"/>
      <c r="L4102" s="66"/>
      <c r="M4102" s="66"/>
      <c r="N4102" s="66"/>
      <c r="O4102" s="72"/>
      <c r="P4102" s="336">
        <f>SUM(D4102:O4102)</f>
        <v>0</v>
      </c>
      <c r="Q4102" s="317"/>
      <c r="R4102" s="388"/>
      <c r="S4102" s="389"/>
      <c r="T4102" s="314"/>
    </row>
    <row r="4103" spans="2:20" ht="18.75" customHeight="1" x14ac:dyDescent="0.2">
      <c r="B4103" s="318"/>
      <c r="C4103" s="339" t="s">
        <v>153</v>
      </c>
      <c r="D4103" s="66"/>
      <c r="E4103" s="66"/>
      <c r="F4103" s="66"/>
      <c r="G4103" s="66"/>
      <c r="H4103" s="66"/>
      <c r="I4103" s="66"/>
      <c r="J4103" s="66"/>
      <c r="K4103" s="66"/>
      <c r="L4103" s="66"/>
      <c r="M4103" s="66"/>
      <c r="N4103" s="66"/>
      <c r="O4103" s="72"/>
      <c r="P4103" s="336">
        <f>SUM(D4103:O4103)</f>
        <v>0</v>
      </c>
      <c r="Q4103" s="317"/>
      <c r="R4103" s="388"/>
      <c r="S4103" s="389"/>
      <c r="T4103" s="314"/>
    </row>
    <row r="4104" spans="2:20" ht="18.75" customHeight="1" x14ac:dyDescent="0.2">
      <c r="B4104" s="318"/>
      <c r="C4104" s="335" t="s">
        <v>154</v>
      </c>
      <c r="D4104" s="65"/>
      <c r="E4104" s="65"/>
      <c r="F4104" s="65"/>
      <c r="G4104" s="65"/>
      <c r="H4104" s="65"/>
      <c r="I4104" s="65"/>
      <c r="J4104" s="65"/>
      <c r="K4104" s="65"/>
      <c r="L4104" s="65"/>
      <c r="M4104" s="65"/>
      <c r="N4104" s="65"/>
      <c r="O4104" s="71"/>
      <c r="P4104" s="336">
        <f>SUM(D4104:O4104)</f>
        <v>0</v>
      </c>
      <c r="Q4104" s="317"/>
      <c r="R4104" s="388"/>
      <c r="S4104" s="389"/>
      <c r="T4104" s="314"/>
    </row>
    <row r="4105" spans="2:20" ht="18.75" customHeight="1" x14ac:dyDescent="0.2">
      <c r="B4105" s="318"/>
      <c r="C4105" s="97" t="s">
        <v>155</v>
      </c>
      <c r="D4105" s="65"/>
      <c r="E4105" s="65"/>
      <c r="F4105" s="65"/>
      <c r="G4105" s="65"/>
      <c r="H4105" s="65"/>
      <c r="I4105" s="65"/>
      <c r="J4105" s="65"/>
      <c r="K4105" s="65"/>
      <c r="L4105" s="65"/>
      <c r="M4105" s="65"/>
      <c r="N4105" s="65"/>
      <c r="O4105" s="71"/>
      <c r="P4105" s="336">
        <f>SUM(D4105:O4105)</f>
        <v>0</v>
      </c>
      <c r="Q4105" s="317"/>
      <c r="R4105" s="388"/>
      <c r="S4105" s="389"/>
      <c r="T4105" s="314"/>
    </row>
    <row r="4106" spans="2:20" ht="18.75" customHeight="1" x14ac:dyDescent="0.2">
      <c r="B4106" s="318"/>
      <c r="C4106" s="98" t="s">
        <v>156</v>
      </c>
      <c r="D4106" s="68"/>
      <c r="E4106" s="68"/>
      <c r="F4106" s="68"/>
      <c r="G4106" s="68"/>
      <c r="H4106" s="68"/>
      <c r="I4106" s="68"/>
      <c r="J4106" s="68"/>
      <c r="K4106" s="68"/>
      <c r="L4106" s="68"/>
      <c r="M4106" s="68"/>
      <c r="N4106" s="68"/>
      <c r="O4106" s="73"/>
      <c r="P4106" s="340">
        <f>SUM(D4106:O4106)</f>
        <v>0</v>
      </c>
      <c r="Q4106" s="317"/>
      <c r="R4106" s="388"/>
      <c r="S4106" s="389"/>
      <c r="T4106" s="314"/>
    </row>
    <row r="4107" spans="2:20" ht="18.75" customHeight="1" x14ac:dyDescent="0.2">
      <c r="B4107" s="318"/>
      <c r="C4107" s="341" t="s">
        <v>157</v>
      </c>
      <c r="D4107" s="342">
        <f t="shared" ref="D4107:O4107" si="329">SUBTOTAL(9,D4086:D4106)</f>
        <v>0</v>
      </c>
      <c r="E4107" s="342">
        <f t="shared" si="329"/>
        <v>0</v>
      </c>
      <c r="F4107" s="342">
        <f t="shared" si="329"/>
        <v>0</v>
      </c>
      <c r="G4107" s="342">
        <f t="shared" si="329"/>
        <v>0</v>
      </c>
      <c r="H4107" s="342">
        <f t="shared" si="329"/>
        <v>0</v>
      </c>
      <c r="I4107" s="342">
        <f t="shared" si="329"/>
        <v>0</v>
      </c>
      <c r="J4107" s="342">
        <f t="shared" si="329"/>
        <v>0</v>
      </c>
      <c r="K4107" s="342">
        <f t="shared" si="329"/>
        <v>0</v>
      </c>
      <c r="L4107" s="342">
        <f t="shared" si="329"/>
        <v>0</v>
      </c>
      <c r="M4107" s="342">
        <f t="shared" si="329"/>
        <v>0</v>
      </c>
      <c r="N4107" s="342">
        <f t="shared" si="329"/>
        <v>0</v>
      </c>
      <c r="O4107" s="343">
        <f t="shared" si="329"/>
        <v>0</v>
      </c>
      <c r="P4107" s="344">
        <f>SUM(D4107:O4107)</f>
        <v>0</v>
      </c>
      <c r="Q4107" s="317"/>
      <c r="R4107" s="150"/>
      <c r="S4107" s="151"/>
      <c r="T4107" s="314"/>
    </row>
    <row r="4108" spans="2:20" ht="6" customHeight="1" x14ac:dyDescent="0.2">
      <c r="B4108" s="318"/>
      <c r="C4108" s="317"/>
      <c r="D4108" s="317"/>
      <c r="E4108" s="317"/>
      <c r="F4108" s="317"/>
      <c r="G4108" s="317"/>
      <c r="H4108" s="317"/>
      <c r="I4108" s="317"/>
      <c r="J4108" s="317"/>
      <c r="K4108" s="317"/>
      <c r="L4108" s="317"/>
      <c r="M4108" s="317"/>
      <c r="N4108" s="317"/>
      <c r="O4108" s="317"/>
      <c r="P4108" s="317"/>
      <c r="Q4108" s="317"/>
      <c r="R4108" s="345"/>
      <c r="S4108" s="345"/>
      <c r="T4108" s="314"/>
    </row>
    <row r="4109" spans="2:20" ht="18.75" customHeight="1" x14ac:dyDescent="0.2">
      <c r="B4109" s="346"/>
      <c r="C4109" s="335" t="s">
        <v>158</v>
      </c>
      <c r="D4109" s="67"/>
      <c r="E4109" s="67"/>
      <c r="F4109" s="67"/>
      <c r="G4109" s="67"/>
      <c r="H4109" s="67"/>
      <c r="I4109" s="67"/>
      <c r="J4109" s="67"/>
      <c r="K4109" s="67"/>
      <c r="L4109" s="67"/>
      <c r="M4109" s="67"/>
      <c r="N4109" s="67"/>
      <c r="O4109" s="74"/>
      <c r="P4109" s="347">
        <f>SUM(D4109:O4109)</f>
        <v>0</v>
      </c>
      <c r="Q4109" s="317"/>
      <c r="R4109" s="388"/>
      <c r="S4109" s="389"/>
      <c r="T4109" s="314"/>
    </row>
    <row r="4110" spans="2:20" ht="18.75" customHeight="1" x14ac:dyDescent="0.2">
      <c r="B4110" s="346"/>
      <c r="C4110" s="335" t="s">
        <v>159</v>
      </c>
      <c r="D4110" s="67"/>
      <c r="E4110" s="67"/>
      <c r="F4110" s="67"/>
      <c r="G4110" s="67"/>
      <c r="H4110" s="67"/>
      <c r="I4110" s="67"/>
      <c r="J4110" s="67"/>
      <c r="K4110" s="67"/>
      <c r="L4110" s="67"/>
      <c r="M4110" s="67"/>
      <c r="N4110" s="69"/>
      <c r="O4110" s="75"/>
      <c r="P4110" s="348">
        <f>SUM(D4110:O4110)</f>
        <v>0</v>
      </c>
      <c r="Q4110" s="317"/>
      <c r="R4110" s="388"/>
      <c r="S4110" s="389"/>
      <c r="T4110" s="314"/>
    </row>
    <row r="4111" spans="2:20" s="334" customFormat="1" ht="18.75" customHeight="1" x14ac:dyDescent="0.2">
      <c r="B4111" s="328"/>
      <c r="C4111" s="317"/>
      <c r="D4111" s="317"/>
      <c r="E4111" s="317"/>
      <c r="F4111" s="317"/>
      <c r="G4111" s="317"/>
      <c r="H4111" s="317"/>
      <c r="I4111" s="317"/>
      <c r="J4111" s="317"/>
      <c r="K4111" s="317"/>
      <c r="L4111" s="317"/>
      <c r="M4111" s="317"/>
      <c r="N4111" s="349" t="s">
        <v>160</v>
      </c>
      <c r="O4111" s="349"/>
      <c r="P4111" s="350">
        <f>ROUND(IF(P4109*P4110=0,0,P4107/P4109*P4110),2)</f>
        <v>0</v>
      </c>
      <c r="Q4111" s="330"/>
      <c r="R4111" s="388"/>
      <c r="S4111" s="389"/>
      <c r="T4111" s="333"/>
    </row>
    <row r="4112" spans="2:20" ht="30" customHeight="1" x14ac:dyDescent="0.2">
      <c r="B4112" s="314"/>
      <c r="C4112" s="317"/>
      <c r="D4112" s="317"/>
      <c r="E4112" s="317"/>
      <c r="F4112" s="317"/>
      <c r="G4112" s="317"/>
      <c r="H4112" s="317"/>
      <c r="I4112" s="317"/>
      <c r="J4112" s="317"/>
      <c r="K4112" s="317"/>
      <c r="L4112" s="317"/>
      <c r="M4112" s="317"/>
      <c r="N4112" s="317"/>
      <c r="O4112" s="317"/>
      <c r="P4112" s="317"/>
      <c r="Q4112" s="317"/>
      <c r="R4112" s="317"/>
      <c r="S4112" s="317"/>
      <c r="T4112" s="314"/>
    </row>
    <row r="4113" spans="2:24" ht="18.75" customHeight="1" x14ac:dyDescent="0.2">
      <c r="B4113" s="318"/>
      <c r="C4113" s="319" t="s">
        <v>124</v>
      </c>
      <c r="D4113" s="382"/>
      <c r="E4113" s="383"/>
      <c r="F4113" s="383"/>
      <c r="G4113" s="383"/>
      <c r="H4113" s="383"/>
      <c r="I4113" s="384"/>
      <c r="J4113" s="317"/>
      <c r="K4113" s="317"/>
      <c r="L4113" s="320"/>
      <c r="M4113" s="317"/>
      <c r="N4113" s="317"/>
      <c r="O4113" s="317"/>
      <c r="P4113" s="321"/>
      <c r="Q4113" s="317"/>
      <c r="R4113" s="321"/>
      <c r="S4113" s="321"/>
      <c r="T4113" s="314"/>
    </row>
    <row r="4114" spans="2:24" ht="18.75" customHeight="1" x14ac:dyDescent="0.2">
      <c r="B4114" s="318"/>
      <c r="C4114" s="322" t="s">
        <v>125</v>
      </c>
      <c r="D4114" s="382"/>
      <c r="E4114" s="383"/>
      <c r="F4114" s="383"/>
      <c r="G4114" s="383"/>
      <c r="H4114" s="383"/>
      <c r="I4114" s="384"/>
      <c r="J4114" s="317"/>
      <c r="K4114" s="320"/>
      <c r="L4114" s="317"/>
      <c r="M4114" s="317"/>
      <c r="N4114" s="317"/>
      <c r="O4114" s="317"/>
      <c r="P4114" s="321"/>
      <c r="Q4114" s="317"/>
      <c r="R4114" s="321"/>
      <c r="S4114" s="321"/>
      <c r="T4114" s="314"/>
    </row>
    <row r="4115" spans="2:24" ht="18.75" customHeight="1" x14ac:dyDescent="0.2">
      <c r="B4115" s="318"/>
      <c r="C4115" s="322" t="s">
        <v>7</v>
      </c>
      <c r="D4115" s="382"/>
      <c r="E4115" s="383"/>
      <c r="F4115" s="383"/>
      <c r="G4115" s="383"/>
      <c r="H4115" s="383"/>
      <c r="I4115" s="384"/>
      <c r="J4115" s="317"/>
      <c r="K4115" s="317"/>
      <c r="L4115" s="320"/>
      <c r="M4115" s="317"/>
      <c r="N4115" s="317"/>
      <c r="O4115" s="317"/>
      <c r="P4115" s="321"/>
      <c r="Q4115" s="317"/>
      <c r="R4115" s="323" t="s">
        <v>126</v>
      </c>
      <c r="S4115" s="324"/>
      <c r="T4115" s="314"/>
    </row>
    <row r="4116" spans="2:24" ht="18.75" customHeight="1" x14ac:dyDescent="0.2">
      <c r="B4116" s="318"/>
      <c r="C4116" s="322" t="s">
        <v>127</v>
      </c>
      <c r="D4116" s="382"/>
      <c r="E4116" s="383"/>
      <c r="F4116" s="383"/>
      <c r="G4116" s="383"/>
      <c r="H4116" s="383"/>
      <c r="I4116" s="384"/>
      <c r="J4116" s="317"/>
      <c r="K4116" s="317"/>
      <c r="L4116" s="320"/>
      <c r="M4116" s="317"/>
      <c r="N4116" s="317"/>
      <c r="O4116" s="317"/>
      <c r="P4116" s="321"/>
      <c r="Q4116" s="317"/>
      <c r="R4116" s="325" t="s">
        <v>130</v>
      </c>
      <c r="S4116" s="63"/>
      <c r="T4116" s="314"/>
    </row>
    <row r="4117" spans="2:24" ht="18.75" customHeight="1" x14ac:dyDescent="0.2">
      <c r="B4117" s="318"/>
      <c r="C4117" s="322" t="s">
        <v>131</v>
      </c>
      <c r="D4117" s="382"/>
      <c r="E4117" s="383"/>
      <c r="F4117" s="383"/>
      <c r="G4117" s="383"/>
      <c r="H4117" s="383"/>
      <c r="I4117" s="384"/>
      <c r="J4117" s="317"/>
      <c r="K4117" s="317"/>
      <c r="L4117" s="320"/>
      <c r="M4117" s="317"/>
      <c r="N4117" s="317"/>
      <c r="O4117" s="317"/>
      <c r="P4117" s="321"/>
      <c r="Q4117" s="317"/>
      <c r="R4117" s="325" t="s">
        <v>132</v>
      </c>
      <c r="S4117" s="63"/>
      <c r="T4117" s="314"/>
    </row>
    <row r="4118" spans="2:24" ht="18.75" customHeight="1" x14ac:dyDescent="0.2">
      <c r="B4118" s="318"/>
      <c r="C4118" s="322" t="s">
        <v>122</v>
      </c>
      <c r="D4118" s="385"/>
      <c r="E4118" s="386"/>
      <c r="F4118" s="386"/>
      <c r="G4118" s="386"/>
      <c r="H4118" s="386"/>
      <c r="I4118" s="387"/>
      <c r="J4118" s="317"/>
      <c r="K4118" s="320"/>
      <c r="L4118" s="317"/>
      <c r="M4118" s="317"/>
      <c r="N4118" s="317"/>
      <c r="O4118" s="317"/>
      <c r="P4118" s="321"/>
      <c r="Q4118" s="317"/>
      <c r="R4118" s="326" t="s">
        <v>133</v>
      </c>
      <c r="S4118" s="63"/>
      <c r="T4118" s="314"/>
    </row>
    <row r="4119" spans="2:24" ht="18.75" customHeight="1" x14ac:dyDescent="0.2">
      <c r="B4119" s="327"/>
      <c r="C4119" s="322" t="s">
        <v>134</v>
      </c>
      <c r="D4119" s="379"/>
      <c r="E4119" s="380"/>
      <c r="F4119" s="380"/>
      <c r="G4119" s="380"/>
      <c r="H4119" s="380"/>
      <c r="I4119" s="381"/>
      <c r="J4119" s="317"/>
      <c r="K4119" s="320"/>
      <c r="L4119" s="317"/>
      <c r="M4119" s="317"/>
      <c r="N4119" s="317"/>
      <c r="O4119" s="317"/>
      <c r="P4119" s="321"/>
      <c r="Q4119" s="317"/>
      <c r="R4119" s="321"/>
      <c r="S4119" s="321"/>
      <c r="T4119" s="314"/>
    </row>
    <row r="4120" spans="2:24" ht="12" customHeight="1" x14ac:dyDescent="0.2">
      <c r="B4120" s="318"/>
      <c r="C4120" s="317"/>
      <c r="D4120" s="317"/>
      <c r="E4120" s="317"/>
      <c r="F4120" s="317"/>
      <c r="G4120" s="317"/>
      <c r="H4120" s="317"/>
      <c r="I4120" s="317"/>
      <c r="J4120" s="317"/>
      <c r="K4120" s="317"/>
      <c r="L4120" s="317"/>
      <c r="M4120" s="317"/>
      <c r="N4120" s="317"/>
      <c r="O4120" s="317"/>
      <c r="P4120" s="317"/>
      <c r="Q4120" s="317"/>
      <c r="R4120" s="317"/>
      <c r="S4120" s="317"/>
      <c r="T4120" s="314"/>
    </row>
    <row r="4121" spans="2:24" s="334" customFormat="1" ht="18.75" customHeight="1" x14ac:dyDescent="0.2">
      <c r="B4121" s="328"/>
      <c r="C4121" s="322" t="s">
        <v>128</v>
      </c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70"/>
      <c r="P4121" s="329" t="s">
        <v>129</v>
      </c>
      <c r="Q4121" s="330"/>
      <c r="R4121" s="331" t="s">
        <v>135</v>
      </c>
      <c r="S4121" s="332"/>
      <c r="T4121" s="333"/>
      <c r="V4121" s="315"/>
      <c r="W4121" s="315"/>
      <c r="X4121" s="315"/>
    </row>
    <row r="4122" spans="2:24" ht="6" customHeight="1" x14ac:dyDescent="0.2">
      <c r="B4122" s="318"/>
      <c r="C4122" s="317"/>
      <c r="D4122" s="317"/>
      <c r="E4122" s="317"/>
      <c r="F4122" s="317"/>
      <c r="G4122" s="317"/>
      <c r="H4122" s="317"/>
      <c r="I4122" s="317"/>
      <c r="J4122" s="317"/>
      <c r="K4122" s="317"/>
      <c r="L4122" s="317"/>
      <c r="M4122" s="317"/>
      <c r="N4122" s="317"/>
      <c r="O4122" s="317"/>
      <c r="P4122" s="317"/>
      <c r="Q4122" s="317"/>
      <c r="R4122" s="317"/>
      <c r="S4122" s="317"/>
      <c r="T4122" s="314"/>
    </row>
    <row r="4123" spans="2:24" ht="18.75" customHeight="1" x14ac:dyDescent="0.2">
      <c r="B4123" s="318"/>
      <c r="C4123" s="335" t="s">
        <v>136</v>
      </c>
      <c r="D4123" s="65"/>
      <c r="E4123" s="65"/>
      <c r="F4123" s="65"/>
      <c r="G4123" s="65"/>
      <c r="H4123" s="65"/>
      <c r="I4123" s="65"/>
      <c r="J4123" s="65"/>
      <c r="K4123" s="65"/>
      <c r="L4123" s="65"/>
      <c r="M4123" s="65"/>
      <c r="N4123" s="65"/>
      <c r="O4123" s="71"/>
      <c r="P4123" s="336">
        <f>SUM(D4123:O4123)</f>
        <v>0</v>
      </c>
      <c r="Q4123" s="317"/>
      <c r="R4123" s="388"/>
      <c r="S4123" s="389"/>
      <c r="T4123" s="314"/>
    </row>
    <row r="4124" spans="2:24" ht="18.75" customHeight="1" x14ac:dyDescent="0.2">
      <c r="B4124" s="318"/>
      <c r="C4124" s="335" t="s">
        <v>137</v>
      </c>
      <c r="D4124" s="110"/>
      <c r="E4124" s="110"/>
      <c r="F4124" s="110"/>
      <c r="G4124" s="110"/>
      <c r="H4124" s="110"/>
      <c r="I4124" s="110"/>
      <c r="J4124" s="110"/>
      <c r="K4124" s="110"/>
      <c r="L4124" s="110"/>
      <c r="M4124" s="110"/>
      <c r="N4124" s="110"/>
      <c r="O4124" s="111"/>
      <c r="P4124" s="336">
        <f>SUM(D4124:O4124)</f>
        <v>0</v>
      </c>
      <c r="Q4124" s="317"/>
      <c r="R4124" s="388"/>
      <c r="S4124" s="389"/>
      <c r="T4124" s="314"/>
    </row>
    <row r="4125" spans="2:24" ht="18.75" customHeight="1" x14ac:dyDescent="0.2">
      <c r="B4125" s="318"/>
      <c r="C4125" s="131" t="s">
        <v>138</v>
      </c>
      <c r="D4125" s="65"/>
      <c r="E4125" s="65"/>
      <c r="F4125" s="65"/>
      <c r="G4125" s="65"/>
      <c r="H4125" s="65"/>
      <c r="I4125" s="65"/>
      <c r="J4125" s="65"/>
      <c r="K4125" s="65"/>
      <c r="L4125" s="65"/>
      <c r="M4125" s="65"/>
      <c r="N4125" s="65"/>
      <c r="O4125" s="71"/>
      <c r="P4125" s="336">
        <f>SUM(D4125:O4125)</f>
        <v>0</v>
      </c>
      <c r="Q4125" s="317"/>
      <c r="R4125" s="388"/>
      <c r="S4125" s="389"/>
      <c r="T4125" s="314"/>
    </row>
    <row r="4126" spans="2:24" ht="18.75" customHeight="1" x14ac:dyDescent="0.2">
      <c r="B4126" s="318"/>
      <c r="C4126" s="92" t="s">
        <v>139</v>
      </c>
      <c r="D4126" s="65"/>
      <c r="E4126" s="65"/>
      <c r="F4126" s="65"/>
      <c r="G4126" s="65"/>
      <c r="H4126" s="65"/>
      <c r="I4126" s="65"/>
      <c r="J4126" s="65"/>
      <c r="K4126" s="65"/>
      <c r="L4126" s="65"/>
      <c r="M4126" s="65"/>
      <c r="N4126" s="65"/>
      <c r="O4126" s="71"/>
      <c r="P4126" s="336">
        <f>SUM(D4126:O4126)</f>
        <v>0</v>
      </c>
      <c r="Q4126" s="317"/>
      <c r="R4126" s="388"/>
      <c r="S4126" s="389"/>
      <c r="T4126" s="314"/>
    </row>
    <row r="4127" spans="2:24" ht="18.75" customHeight="1" x14ac:dyDescent="0.2">
      <c r="B4127" s="318"/>
      <c r="C4127" s="92" t="s">
        <v>140</v>
      </c>
      <c r="D4127" s="65"/>
      <c r="E4127" s="65"/>
      <c r="F4127" s="65"/>
      <c r="G4127" s="65"/>
      <c r="H4127" s="65"/>
      <c r="I4127" s="65"/>
      <c r="J4127" s="65"/>
      <c r="K4127" s="65"/>
      <c r="L4127" s="65"/>
      <c r="M4127" s="65"/>
      <c r="N4127" s="65"/>
      <c r="O4127" s="71"/>
      <c r="P4127" s="336">
        <f>SUM(D4127:O4127)</f>
        <v>0</v>
      </c>
      <c r="Q4127" s="317"/>
      <c r="R4127" s="388"/>
      <c r="S4127" s="389"/>
      <c r="T4127" s="314"/>
    </row>
    <row r="4128" spans="2:24" ht="18.75" customHeight="1" x14ac:dyDescent="0.2">
      <c r="B4128" s="318"/>
      <c r="C4128" s="92" t="s">
        <v>141</v>
      </c>
      <c r="D4128" s="65"/>
      <c r="E4128" s="65"/>
      <c r="F4128" s="65"/>
      <c r="G4128" s="65"/>
      <c r="H4128" s="65"/>
      <c r="I4128" s="65"/>
      <c r="J4128" s="65"/>
      <c r="K4128" s="65"/>
      <c r="L4128" s="65"/>
      <c r="M4128" s="65"/>
      <c r="N4128" s="65"/>
      <c r="O4128" s="71"/>
      <c r="P4128" s="336">
        <f>SUM(D4128:O4128)</f>
        <v>0</v>
      </c>
      <c r="Q4128" s="317"/>
      <c r="R4128" s="388"/>
      <c r="S4128" s="389"/>
      <c r="T4128" s="314"/>
    </row>
    <row r="4129" spans="2:20" ht="18.75" customHeight="1" x14ac:dyDescent="0.2">
      <c r="B4129" s="318"/>
      <c r="C4129" s="92" t="s">
        <v>142</v>
      </c>
      <c r="D4129" s="65"/>
      <c r="E4129" s="65"/>
      <c r="F4129" s="65"/>
      <c r="G4129" s="65"/>
      <c r="H4129" s="65"/>
      <c r="I4129" s="65"/>
      <c r="J4129" s="65"/>
      <c r="K4129" s="65"/>
      <c r="L4129" s="65"/>
      <c r="M4129" s="65"/>
      <c r="N4129" s="65"/>
      <c r="O4129" s="71"/>
      <c r="P4129" s="336">
        <f>SUM(D4129:O4129)</f>
        <v>0</v>
      </c>
      <c r="Q4129" s="317"/>
      <c r="R4129" s="388"/>
      <c r="S4129" s="389"/>
      <c r="T4129" s="314"/>
    </row>
    <row r="4130" spans="2:20" ht="18.75" customHeight="1" x14ac:dyDescent="0.2">
      <c r="B4130" s="318"/>
      <c r="C4130" s="92" t="s">
        <v>143</v>
      </c>
      <c r="D4130" s="65"/>
      <c r="E4130" s="65"/>
      <c r="F4130" s="65"/>
      <c r="G4130" s="65"/>
      <c r="H4130" s="65"/>
      <c r="I4130" s="65"/>
      <c r="J4130" s="65"/>
      <c r="K4130" s="65"/>
      <c r="L4130" s="65"/>
      <c r="M4130" s="65"/>
      <c r="N4130" s="65"/>
      <c r="O4130" s="71"/>
      <c r="P4130" s="336">
        <f>SUM(D4130:O4130)</f>
        <v>0</v>
      </c>
      <c r="Q4130" s="317"/>
      <c r="R4130" s="388"/>
      <c r="S4130" s="389"/>
      <c r="T4130" s="314"/>
    </row>
    <row r="4131" spans="2:20" ht="18.75" customHeight="1" x14ac:dyDescent="0.2">
      <c r="B4131" s="318"/>
      <c r="C4131" s="92" t="s">
        <v>144</v>
      </c>
      <c r="D4131" s="65"/>
      <c r="E4131" s="65"/>
      <c r="F4131" s="65"/>
      <c r="G4131" s="65"/>
      <c r="H4131" s="65"/>
      <c r="I4131" s="65"/>
      <c r="J4131" s="65"/>
      <c r="K4131" s="65"/>
      <c r="L4131" s="65"/>
      <c r="M4131" s="65"/>
      <c r="N4131" s="65"/>
      <c r="O4131" s="71"/>
      <c r="P4131" s="336">
        <f>SUM(D4131:O4131)</f>
        <v>0</v>
      </c>
      <c r="Q4131" s="317"/>
      <c r="R4131" s="388"/>
      <c r="S4131" s="389"/>
      <c r="T4131" s="314"/>
    </row>
    <row r="4132" spans="2:20" ht="18.75" customHeight="1" x14ac:dyDescent="0.2">
      <c r="B4132" s="318"/>
      <c r="C4132" s="92" t="s">
        <v>145</v>
      </c>
      <c r="D4132" s="65"/>
      <c r="E4132" s="65"/>
      <c r="F4132" s="65"/>
      <c r="G4132" s="65"/>
      <c r="H4132" s="65"/>
      <c r="I4132" s="65"/>
      <c r="J4132" s="65"/>
      <c r="K4132" s="65"/>
      <c r="L4132" s="65"/>
      <c r="M4132" s="65"/>
      <c r="N4132" s="65"/>
      <c r="O4132" s="71"/>
      <c r="P4132" s="336">
        <f>SUM(D4132:O4132)</f>
        <v>0</v>
      </c>
      <c r="Q4132" s="317"/>
      <c r="R4132" s="388"/>
      <c r="S4132" s="389"/>
      <c r="T4132" s="314"/>
    </row>
    <row r="4133" spans="2:20" ht="18.75" customHeight="1" x14ac:dyDescent="0.2">
      <c r="B4133" s="318"/>
      <c r="C4133" s="322" t="s">
        <v>146</v>
      </c>
      <c r="D4133" s="337">
        <f t="shared" ref="D4133:O4133" si="330">SUBTOTAL(9,D4123:D4132)</f>
        <v>0</v>
      </c>
      <c r="E4133" s="337">
        <f t="shared" si="330"/>
        <v>0</v>
      </c>
      <c r="F4133" s="337">
        <f t="shared" si="330"/>
        <v>0</v>
      </c>
      <c r="G4133" s="337">
        <f t="shared" si="330"/>
        <v>0</v>
      </c>
      <c r="H4133" s="337">
        <f t="shared" si="330"/>
        <v>0</v>
      </c>
      <c r="I4133" s="337">
        <f t="shared" si="330"/>
        <v>0</v>
      </c>
      <c r="J4133" s="337">
        <f t="shared" si="330"/>
        <v>0</v>
      </c>
      <c r="K4133" s="337">
        <f t="shared" si="330"/>
        <v>0</v>
      </c>
      <c r="L4133" s="337">
        <f t="shared" si="330"/>
        <v>0</v>
      </c>
      <c r="M4133" s="337">
        <f t="shared" si="330"/>
        <v>0</v>
      </c>
      <c r="N4133" s="337">
        <f t="shared" si="330"/>
        <v>0</v>
      </c>
      <c r="O4133" s="338">
        <f t="shared" si="330"/>
        <v>0</v>
      </c>
      <c r="P4133" s="336">
        <f>SUM(D4133:O4133)</f>
        <v>0</v>
      </c>
      <c r="Q4133" s="317"/>
      <c r="R4133" s="388"/>
      <c r="S4133" s="389"/>
      <c r="T4133" s="314"/>
    </row>
    <row r="4134" spans="2:20" ht="18.75" customHeight="1" x14ac:dyDescent="0.2">
      <c r="B4134" s="318"/>
      <c r="C4134" s="339" t="s">
        <v>147</v>
      </c>
      <c r="D4134" s="66"/>
      <c r="E4134" s="66"/>
      <c r="F4134" s="66"/>
      <c r="G4134" s="66"/>
      <c r="H4134" s="66"/>
      <c r="I4134" s="66"/>
      <c r="J4134" s="66"/>
      <c r="K4134" s="66"/>
      <c r="L4134" s="66"/>
      <c r="M4134" s="66"/>
      <c r="N4134" s="66"/>
      <c r="O4134" s="72"/>
      <c r="P4134" s="336">
        <f>SUM(D4134:O4134)</f>
        <v>0</v>
      </c>
      <c r="Q4134" s="317"/>
      <c r="R4134" s="388"/>
      <c r="S4134" s="389"/>
      <c r="T4134" s="314"/>
    </row>
    <row r="4135" spans="2:20" ht="18.75" customHeight="1" x14ac:dyDescent="0.2">
      <c r="B4135" s="318"/>
      <c r="C4135" s="339" t="s">
        <v>148</v>
      </c>
      <c r="D4135" s="66"/>
      <c r="E4135" s="66"/>
      <c r="F4135" s="66"/>
      <c r="G4135" s="66"/>
      <c r="H4135" s="66"/>
      <c r="I4135" s="66"/>
      <c r="J4135" s="66"/>
      <c r="K4135" s="66"/>
      <c r="L4135" s="66"/>
      <c r="M4135" s="66"/>
      <c r="N4135" s="66"/>
      <c r="O4135" s="72"/>
      <c r="P4135" s="336">
        <f>SUM(D4135:O4135)</f>
        <v>0</v>
      </c>
      <c r="Q4135" s="317"/>
      <c r="R4135" s="388"/>
      <c r="S4135" s="389"/>
      <c r="T4135" s="314"/>
    </row>
    <row r="4136" spans="2:20" ht="18.75" customHeight="1" x14ac:dyDescent="0.2">
      <c r="B4136" s="318"/>
      <c r="C4136" s="322" t="s">
        <v>149</v>
      </c>
      <c r="D4136" s="337">
        <f t="shared" ref="D4136:O4136" si="331">SUBTOTAL(9,D4134:D4135)</f>
        <v>0</v>
      </c>
      <c r="E4136" s="337">
        <f t="shared" si="331"/>
        <v>0</v>
      </c>
      <c r="F4136" s="337">
        <f t="shared" si="331"/>
        <v>0</v>
      </c>
      <c r="G4136" s="337">
        <f t="shared" si="331"/>
        <v>0</v>
      </c>
      <c r="H4136" s="337">
        <f t="shared" si="331"/>
        <v>0</v>
      </c>
      <c r="I4136" s="337">
        <f t="shared" si="331"/>
        <v>0</v>
      </c>
      <c r="J4136" s="337">
        <f t="shared" si="331"/>
        <v>0</v>
      </c>
      <c r="K4136" s="337">
        <f t="shared" si="331"/>
        <v>0</v>
      </c>
      <c r="L4136" s="337">
        <f t="shared" si="331"/>
        <v>0</v>
      </c>
      <c r="M4136" s="337">
        <f t="shared" si="331"/>
        <v>0</v>
      </c>
      <c r="N4136" s="337">
        <f t="shared" si="331"/>
        <v>0</v>
      </c>
      <c r="O4136" s="338">
        <f t="shared" si="331"/>
        <v>0</v>
      </c>
      <c r="P4136" s="336">
        <f>SUM(D4136:O4136)</f>
        <v>0</v>
      </c>
      <c r="Q4136" s="317"/>
      <c r="R4136" s="388"/>
      <c r="S4136" s="389"/>
      <c r="T4136" s="314"/>
    </row>
    <row r="4137" spans="2:20" ht="18.75" customHeight="1" x14ac:dyDescent="0.2">
      <c r="B4137" s="318"/>
      <c r="C4137" s="339" t="s">
        <v>150</v>
      </c>
      <c r="D4137" s="66"/>
      <c r="E4137" s="66"/>
      <c r="F4137" s="66"/>
      <c r="G4137" s="66"/>
      <c r="H4137" s="66"/>
      <c r="I4137" s="66"/>
      <c r="J4137" s="66"/>
      <c r="K4137" s="66"/>
      <c r="L4137" s="66"/>
      <c r="M4137" s="66"/>
      <c r="N4137" s="66"/>
      <c r="O4137" s="72"/>
      <c r="P4137" s="336">
        <f>SUM(D4137:O4137)</f>
        <v>0</v>
      </c>
      <c r="Q4137" s="317"/>
      <c r="R4137" s="388"/>
      <c r="S4137" s="389"/>
      <c r="T4137" s="314"/>
    </row>
    <row r="4138" spans="2:20" ht="18.75" customHeight="1" x14ac:dyDescent="0.2">
      <c r="B4138" s="318"/>
      <c r="C4138" s="339" t="s">
        <v>151</v>
      </c>
      <c r="D4138" s="66"/>
      <c r="E4138" s="66"/>
      <c r="F4138" s="66"/>
      <c r="G4138" s="66"/>
      <c r="H4138" s="66"/>
      <c r="I4138" s="66"/>
      <c r="J4138" s="66"/>
      <c r="K4138" s="66"/>
      <c r="L4138" s="66"/>
      <c r="M4138" s="66"/>
      <c r="N4138" s="66"/>
      <c r="O4138" s="72"/>
      <c r="P4138" s="336">
        <f>SUM(D4138:O4138)</f>
        <v>0</v>
      </c>
      <c r="Q4138" s="317"/>
      <c r="R4138" s="388"/>
      <c r="S4138" s="389"/>
      <c r="T4138" s="314"/>
    </row>
    <row r="4139" spans="2:20" ht="18.75" customHeight="1" x14ac:dyDescent="0.2">
      <c r="B4139" s="318"/>
      <c r="C4139" s="339" t="s">
        <v>152</v>
      </c>
      <c r="D4139" s="66"/>
      <c r="E4139" s="66"/>
      <c r="F4139" s="66"/>
      <c r="G4139" s="66"/>
      <c r="H4139" s="66"/>
      <c r="I4139" s="66"/>
      <c r="J4139" s="66"/>
      <c r="K4139" s="66"/>
      <c r="L4139" s="66"/>
      <c r="M4139" s="66"/>
      <c r="N4139" s="66"/>
      <c r="O4139" s="72"/>
      <c r="P4139" s="336">
        <f>SUM(D4139:O4139)</f>
        <v>0</v>
      </c>
      <c r="Q4139" s="317"/>
      <c r="R4139" s="388"/>
      <c r="S4139" s="389"/>
      <c r="T4139" s="314"/>
    </row>
    <row r="4140" spans="2:20" ht="18.75" customHeight="1" x14ac:dyDescent="0.2">
      <c r="B4140" s="318"/>
      <c r="C4140" s="339" t="s">
        <v>153</v>
      </c>
      <c r="D4140" s="66"/>
      <c r="E4140" s="66"/>
      <c r="F4140" s="66"/>
      <c r="G4140" s="66"/>
      <c r="H4140" s="66"/>
      <c r="I4140" s="66"/>
      <c r="J4140" s="66"/>
      <c r="K4140" s="66"/>
      <c r="L4140" s="66"/>
      <c r="M4140" s="66"/>
      <c r="N4140" s="66"/>
      <c r="O4140" s="72"/>
      <c r="P4140" s="336">
        <f>SUM(D4140:O4140)</f>
        <v>0</v>
      </c>
      <c r="Q4140" s="317"/>
      <c r="R4140" s="388"/>
      <c r="S4140" s="389"/>
      <c r="T4140" s="314"/>
    </row>
    <row r="4141" spans="2:20" ht="18.75" customHeight="1" x14ac:dyDescent="0.2">
      <c r="B4141" s="318"/>
      <c r="C4141" s="335" t="s">
        <v>154</v>
      </c>
      <c r="D4141" s="65"/>
      <c r="E4141" s="65"/>
      <c r="F4141" s="65"/>
      <c r="G4141" s="65"/>
      <c r="H4141" s="65"/>
      <c r="I4141" s="65"/>
      <c r="J4141" s="65"/>
      <c r="K4141" s="65"/>
      <c r="L4141" s="65"/>
      <c r="M4141" s="65"/>
      <c r="N4141" s="65"/>
      <c r="O4141" s="71"/>
      <c r="P4141" s="336">
        <f>SUM(D4141:O4141)</f>
        <v>0</v>
      </c>
      <c r="Q4141" s="317"/>
      <c r="R4141" s="388"/>
      <c r="S4141" s="389"/>
      <c r="T4141" s="314"/>
    </row>
    <row r="4142" spans="2:20" ht="18.75" customHeight="1" x14ac:dyDescent="0.2">
      <c r="B4142" s="318"/>
      <c r="C4142" s="97" t="s">
        <v>155</v>
      </c>
      <c r="D4142" s="65"/>
      <c r="E4142" s="65"/>
      <c r="F4142" s="65"/>
      <c r="G4142" s="65"/>
      <c r="H4142" s="65"/>
      <c r="I4142" s="65"/>
      <c r="J4142" s="65"/>
      <c r="K4142" s="65"/>
      <c r="L4142" s="65"/>
      <c r="M4142" s="65"/>
      <c r="N4142" s="65"/>
      <c r="O4142" s="71"/>
      <c r="P4142" s="336">
        <f>SUM(D4142:O4142)</f>
        <v>0</v>
      </c>
      <c r="Q4142" s="317"/>
      <c r="R4142" s="388"/>
      <c r="S4142" s="389"/>
      <c r="T4142" s="314"/>
    </row>
    <row r="4143" spans="2:20" ht="18.75" customHeight="1" x14ac:dyDescent="0.2">
      <c r="B4143" s="318"/>
      <c r="C4143" s="98" t="s">
        <v>156</v>
      </c>
      <c r="D4143" s="68"/>
      <c r="E4143" s="68"/>
      <c r="F4143" s="68"/>
      <c r="G4143" s="68"/>
      <c r="H4143" s="68"/>
      <c r="I4143" s="68"/>
      <c r="J4143" s="68"/>
      <c r="K4143" s="68"/>
      <c r="L4143" s="68"/>
      <c r="M4143" s="68"/>
      <c r="N4143" s="68"/>
      <c r="O4143" s="73"/>
      <c r="P4143" s="340">
        <f>SUM(D4143:O4143)</f>
        <v>0</v>
      </c>
      <c r="Q4143" s="317"/>
      <c r="R4143" s="388"/>
      <c r="S4143" s="389"/>
      <c r="T4143" s="314"/>
    </row>
    <row r="4144" spans="2:20" ht="18.75" customHeight="1" x14ac:dyDescent="0.2">
      <c r="B4144" s="318"/>
      <c r="C4144" s="341" t="s">
        <v>157</v>
      </c>
      <c r="D4144" s="342">
        <f t="shared" ref="D4144:O4144" si="332">SUBTOTAL(9,D4123:D4143)</f>
        <v>0</v>
      </c>
      <c r="E4144" s="342">
        <f t="shared" si="332"/>
        <v>0</v>
      </c>
      <c r="F4144" s="342">
        <f t="shared" si="332"/>
        <v>0</v>
      </c>
      <c r="G4144" s="342">
        <f t="shared" si="332"/>
        <v>0</v>
      </c>
      <c r="H4144" s="342">
        <f t="shared" si="332"/>
        <v>0</v>
      </c>
      <c r="I4144" s="342">
        <f t="shared" si="332"/>
        <v>0</v>
      </c>
      <c r="J4144" s="342">
        <f t="shared" si="332"/>
        <v>0</v>
      </c>
      <c r="K4144" s="342">
        <f t="shared" si="332"/>
        <v>0</v>
      </c>
      <c r="L4144" s="342">
        <f t="shared" si="332"/>
        <v>0</v>
      </c>
      <c r="M4144" s="342">
        <f t="shared" si="332"/>
        <v>0</v>
      </c>
      <c r="N4144" s="342">
        <f t="shared" si="332"/>
        <v>0</v>
      </c>
      <c r="O4144" s="343">
        <f t="shared" si="332"/>
        <v>0</v>
      </c>
      <c r="P4144" s="344">
        <f>SUM(D4144:O4144)</f>
        <v>0</v>
      </c>
      <c r="Q4144" s="317"/>
      <c r="R4144" s="150"/>
      <c r="S4144" s="151"/>
      <c r="T4144" s="314"/>
    </row>
    <row r="4145" spans="2:24" ht="6" customHeight="1" x14ac:dyDescent="0.2">
      <c r="B4145" s="318"/>
      <c r="C4145" s="317"/>
      <c r="D4145" s="317"/>
      <c r="E4145" s="317"/>
      <c r="F4145" s="317"/>
      <c r="G4145" s="317"/>
      <c r="H4145" s="317"/>
      <c r="I4145" s="317"/>
      <c r="J4145" s="317"/>
      <c r="K4145" s="317"/>
      <c r="L4145" s="317"/>
      <c r="M4145" s="317"/>
      <c r="N4145" s="317"/>
      <c r="O4145" s="317"/>
      <c r="P4145" s="317"/>
      <c r="Q4145" s="317"/>
      <c r="R4145" s="345"/>
      <c r="S4145" s="345"/>
      <c r="T4145" s="314"/>
    </row>
    <row r="4146" spans="2:24" ht="18.75" customHeight="1" x14ac:dyDescent="0.2">
      <c r="B4146" s="346"/>
      <c r="C4146" s="335" t="s">
        <v>158</v>
      </c>
      <c r="D4146" s="67"/>
      <c r="E4146" s="67"/>
      <c r="F4146" s="67"/>
      <c r="G4146" s="67"/>
      <c r="H4146" s="67"/>
      <c r="I4146" s="67"/>
      <c r="J4146" s="67"/>
      <c r="K4146" s="67"/>
      <c r="L4146" s="67"/>
      <c r="M4146" s="67"/>
      <c r="N4146" s="67"/>
      <c r="O4146" s="74"/>
      <c r="P4146" s="347">
        <f>SUM(D4146:O4146)</f>
        <v>0</v>
      </c>
      <c r="Q4146" s="317"/>
      <c r="R4146" s="388"/>
      <c r="S4146" s="389"/>
      <c r="T4146" s="314"/>
    </row>
    <row r="4147" spans="2:24" ht="18.75" customHeight="1" x14ac:dyDescent="0.2">
      <c r="B4147" s="346"/>
      <c r="C4147" s="335" t="s">
        <v>159</v>
      </c>
      <c r="D4147" s="67"/>
      <c r="E4147" s="67"/>
      <c r="F4147" s="67"/>
      <c r="G4147" s="67"/>
      <c r="H4147" s="67"/>
      <c r="I4147" s="67"/>
      <c r="J4147" s="67"/>
      <c r="K4147" s="67"/>
      <c r="L4147" s="67"/>
      <c r="M4147" s="67"/>
      <c r="N4147" s="69"/>
      <c r="O4147" s="75"/>
      <c r="P4147" s="348">
        <f>SUM(D4147:O4147)</f>
        <v>0</v>
      </c>
      <c r="Q4147" s="317"/>
      <c r="R4147" s="388"/>
      <c r="S4147" s="389"/>
      <c r="T4147" s="314"/>
    </row>
    <row r="4148" spans="2:24" s="334" customFormat="1" ht="18.75" customHeight="1" x14ac:dyDescent="0.2">
      <c r="B4148" s="328"/>
      <c r="C4148" s="317"/>
      <c r="D4148" s="317"/>
      <c r="E4148" s="317"/>
      <c r="F4148" s="317"/>
      <c r="G4148" s="317"/>
      <c r="H4148" s="317"/>
      <c r="I4148" s="317"/>
      <c r="J4148" s="317"/>
      <c r="K4148" s="317"/>
      <c r="L4148" s="317"/>
      <c r="M4148" s="317"/>
      <c r="N4148" s="349" t="s">
        <v>160</v>
      </c>
      <c r="O4148" s="349"/>
      <c r="P4148" s="350">
        <f>ROUND(IF(P4146*P4147=0,0,P4144/P4146*P4147),2)</f>
        <v>0</v>
      </c>
      <c r="Q4148" s="330"/>
      <c r="R4148" s="388"/>
      <c r="S4148" s="389"/>
      <c r="T4148" s="333"/>
    </row>
    <row r="4149" spans="2:24" ht="30" customHeight="1" x14ac:dyDescent="0.2">
      <c r="B4149" s="314"/>
      <c r="C4149" s="317"/>
      <c r="D4149" s="317"/>
      <c r="E4149" s="317"/>
      <c r="F4149" s="317"/>
      <c r="G4149" s="317"/>
      <c r="H4149" s="317"/>
      <c r="I4149" s="317"/>
      <c r="J4149" s="317"/>
      <c r="K4149" s="317"/>
      <c r="L4149" s="317"/>
      <c r="M4149" s="317"/>
      <c r="N4149" s="317"/>
      <c r="O4149" s="317"/>
      <c r="P4149" s="317"/>
      <c r="Q4149" s="317"/>
      <c r="R4149" s="317"/>
      <c r="S4149" s="317"/>
      <c r="T4149" s="314"/>
    </row>
    <row r="4150" spans="2:24" ht="18.75" customHeight="1" x14ac:dyDescent="0.2">
      <c r="B4150" s="318"/>
      <c r="C4150" s="319" t="s">
        <v>124</v>
      </c>
      <c r="D4150" s="382"/>
      <c r="E4150" s="383"/>
      <c r="F4150" s="383"/>
      <c r="G4150" s="383"/>
      <c r="H4150" s="383"/>
      <c r="I4150" s="384"/>
      <c r="J4150" s="317"/>
      <c r="K4150" s="317"/>
      <c r="L4150" s="320"/>
      <c r="M4150" s="317"/>
      <c r="N4150" s="317"/>
      <c r="O4150" s="317"/>
      <c r="P4150" s="321"/>
      <c r="Q4150" s="317"/>
      <c r="R4150" s="321"/>
      <c r="S4150" s="321"/>
      <c r="T4150" s="314"/>
    </row>
    <row r="4151" spans="2:24" ht="18.75" customHeight="1" x14ac:dyDescent="0.2">
      <c r="B4151" s="318"/>
      <c r="C4151" s="322" t="s">
        <v>125</v>
      </c>
      <c r="D4151" s="382"/>
      <c r="E4151" s="383"/>
      <c r="F4151" s="383"/>
      <c r="G4151" s="383"/>
      <c r="H4151" s="383"/>
      <c r="I4151" s="384"/>
      <c r="J4151" s="317"/>
      <c r="K4151" s="320"/>
      <c r="L4151" s="317"/>
      <c r="M4151" s="317"/>
      <c r="N4151" s="317"/>
      <c r="O4151" s="317"/>
      <c r="P4151" s="321"/>
      <c r="Q4151" s="317"/>
      <c r="R4151" s="321"/>
      <c r="S4151" s="321"/>
      <c r="T4151" s="314"/>
    </row>
    <row r="4152" spans="2:24" ht="18.75" customHeight="1" x14ac:dyDescent="0.2">
      <c r="B4152" s="318"/>
      <c r="C4152" s="322" t="s">
        <v>7</v>
      </c>
      <c r="D4152" s="382"/>
      <c r="E4152" s="383"/>
      <c r="F4152" s="383"/>
      <c r="G4152" s="383"/>
      <c r="H4152" s="383"/>
      <c r="I4152" s="384"/>
      <c r="J4152" s="317"/>
      <c r="K4152" s="317"/>
      <c r="L4152" s="320"/>
      <c r="M4152" s="317"/>
      <c r="N4152" s="317"/>
      <c r="O4152" s="317"/>
      <c r="P4152" s="321"/>
      <c r="Q4152" s="317"/>
      <c r="R4152" s="323" t="s">
        <v>126</v>
      </c>
      <c r="S4152" s="324"/>
      <c r="T4152" s="314"/>
    </row>
    <row r="4153" spans="2:24" ht="18.75" customHeight="1" x14ac:dyDescent="0.2">
      <c r="B4153" s="318"/>
      <c r="C4153" s="322" t="s">
        <v>127</v>
      </c>
      <c r="D4153" s="382"/>
      <c r="E4153" s="383"/>
      <c r="F4153" s="383"/>
      <c r="G4153" s="383"/>
      <c r="H4153" s="383"/>
      <c r="I4153" s="384"/>
      <c r="J4153" s="317"/>
      <c r="K4153" s="317"/>
      <c r="L4153" s="320"/>
      <c r="M4153" s="317"/>
      <c r="N4153" s="317"/>
      <c r="O4153" s="317"/>
      <c r="P4153" s="321"/>
      <c r="Q4153" s="317"/>
      <c r="R4153" s="325" t="s">
        <v>130</v>
      </c>
      <c r="S4153" s="63"/>
      <c r="T4153" s="314"/>
    </row>
    <row r="4154" spans="2:24" ht="18.75" customHeight="1" x14ac:dyDescent="0.2">
      <c r="B4154" s="318"/>
      <c r="C4154" s="322" t="s">
        <v>131</v>
      </c>
      <c r="D4154" s="382"/>
      <c r="E4154" s="383"/>
      <c r="F4154" s="383"/>
      <c r="G4154" s="383"/>
      <c r="H4154" s="383"/>
      <c r="I4154" s="384"/>
      <c r="J4154" s="317"/>
      <c r="K4154" s="317"/>
      <c r="L4154" s="320"/>
      <c r="M4154" s="317"/>
      <c r="N4154" s="317"/>
      <c r="O4154" s="317"/>
      <c r="P4154" s="321"/>
      <c r="Q4154" s="317"/>
      <c r="R4154" s="325" t="s">
        <v>132</v>
      </c>
      <c r="S4154" s="63"/>
      <c r="T4154" s="314"/>
    </row>
    <row r="4155" spans="2:24" ht="18.75" customHeight="1" x14ac:dyDescent="0.2">
      <c r="B4155" s="318"/>
      <c r="C4155" s="322" t="s">
        <v>122</v>
      </c>
      <c r="D4155" s="385"/>
      <c r="E4155" s="386"/>
      <c r="F4155" s="386"/>
      <c r="G4155" s="386"/>
      <c r="H4155" s="386"/>
      <c r="I4155" s="387"/>
      <c r="J4155" s="317"/>
      <c r="K4155" s="320"/>
      <c r="L4155" s="317"/>
      <c r="M4155" s="317"/>
      <c r="N4155" s="317"/>
      <c r="O4155" s="317"/>
      <c r="P4155" s="321"/>
      <c r="Q4155" s="317"/>
      <c r="R4155" s="326" t="s">
        <v>133</v>
      </c>
      <c r="S4155" s="63"/>
      <c r="T4155" s="314"/>
    </row>
    <row r="4156" spans="2:24" ht="18.75" customHeight="1" x14ac:dyDescent="0.2">
      <c r="B4156" s="327"/>
      <c r="C4156" s="322" t="s">
        <v>134</v>
      </c>
      <c r="D4156" s="379"/>
      <c r="E4156" s="380"/>
      <c r="F4156" s="380"/>
      <c r="G4156" s="380"/>
      <c r="H4156" s="380"/>
      <c r="I4156" s="381"/>
      <c r="J4156" s="317"/>
      <c r="K4156" s="320"/>
      <c r="L4156" s="317"/>
      <c r="M4156" s="317"/>
      <c r="N4156" s="317"/>
      <c r="O4156" s="317"/>
      <c r="P4156" s="321"/>
      <c r="Q4156" s="317"/>
      <c r="R4156" s="321"/>
      <c r="S4156" s="321"/>
      <c r="T4156" s="314"/>
    </row>
    <row r="4157" spans="2:24" ht="12" customHeight="1" x14ac:dyDescent="0.2">
      <c r="B4157" s="318"/>
      <c r="C4157" s="317"/>
      <c r="D4157" s="317"/>
      <c r="E4157" s="317"/>
      <c r="F4157" s="317"/>
      <c r="G4157" s="317"/>
      <c r="H4157" s="317"/>
      <c r="I4157" s="317"/>
      <c r="J4157" s="317"/>
      <c r="K4157" s="317"/>
      <c r="L4157" s="317"/>
      <c r="M4157" s="317"/>
      <c r="N4157" s="317"/>
      <c r="O4157" s="317"/>
      <c r="P4157" s="317"/>
      <c r="Q4157" s="317"/>
      <c r="R4157" s="317"/>
      <c r="S4157" s="317"/>
      <c r="T4157" s="314"/>
    </row>
    <row r="4158" spans="2:24" s="334" customFormat="1" ht="18.75" customHeight="1" x14ac:dyDescent="0.2">
      <c r="B4158" s="328"/>
      <c r="C4158" s="322" t="s">
        <v>128</v>
      </c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70"/>
      <c r="P4158" s="329" t="s">
        <v>129</v>
      </c>
      <c r="Q4158" s="330"/>
      <c r="R4158" s="331" t="s">
        <v>135</v>
      </c>
      <c r="S4158" s="332"/>
      <c r="T4158" s="333"/>
      <c r="V4158" s="315"/>
      <c r="W4158" s="315"/>
      <c r="X4158" s="315"/>
    </row>
    <row r="4159" spans="2:24" ht="6" customHeight="1" x14ac:dyDescent="0.2">
      <c r="B4159" s="318"/>
      <c r="C4159" s="317"/>
      <c r="D4159" s="317"/>
      <c r="E4159" s="317"/>
      <c r="F4159" s="317"/>
      <c r="G4159" s="317"/>
      <c r="H4159" s="317"/>
      <c r="I4159" s="317"/>
      <c r="J4159" s="317"/>
      <c r="K4159" s="317"/>
      <c r="L4159" s="317"/>
      <c r="M4159" s="317"/>
      <c r="N4159" s="317"/>
      <c r="O4159" s="317"/>
      <c r="P4159" s="317"/>
      <c r="Q4159" s="317"/>
      <c r="R4159" s="317"/>
      <c r="S4159" s="317"/>
      <c r="T4159" s="314"/>
    </row>
    <row r="4160" spans="2:24" ht="18.75" customHeight="1" x14ac:dyDescent="0.2">
      <c r="B4160" s="318"/>
      <c r="C4160" s="335" t="s">
        <v>136</v>
      </c>
      <c r="D4160" s="65"/>
      <c r="E4160" s="65"/>
      <c r="F4160" s="65"/>
      <c r="G4160" s="65"/>
      <c r="H4160" s="65"/>
      <c r="I4160" s="65"/>
      <c r="J4160" s="65"/>
      <c r="K4160" s="65"/>
      <c r="L4160" s="65"/>
      <c r="M4160" s="65"/>
      <c r="N4160" s="65"/>
      <c r="O4160" s="71"/>
      <c r="P4160" s="336">
        <f>SUM(D4160:O4160)</f>
        <v>0</v>
      </c>
      <c r="Q4160" s="317"/>
      <c r="R4160" s="388"/>
      <c r="S4160" s="389"/>
      <c r="T4160" s="314"/>
    </row>
    <row r="4161" spans="2:20" ht="18.75" customHeight="1" x14ac:dyDescent="0.2">
      <c r="B4161" s="318"/>
      <c r="C4161" s="335" t="s">
        <v>137</v>
      </c>
      <c r="D4161" s="110"/>
      <c r="E4161" s="110"/>
      <c r="F4161" s="110"/>
      <c r="G4161" s="110"/>
      <c r="H4161" s="110"/>
      <c r="I4161" s="110"/>
      <c r="J4161" s="110"/>
      <c r="K4161" s="110"/>
      <c r="L4161" s="110"/>
      <c r="M4161" s="110"/>
      <c r="N4161" s="110"/>
      <c r="O4161" s="111"/>
      <c r="P4161" s="336">
        <f>SUM(D4161:O4161)</f>
        <v>0</v>
      </c>
      <c r="Q4161" s="317"/>
      <c r="R4161" s="388"/>
      <c r="S4161" s="389"/>
      <c r="T4161" s="314"/>
    </row>
    <row r="4162" spans="2:20" ht="18.75" customHeight="1" x14ac:dyDescent="0.2">
      <c r="B4162" s="318"/>
      <c r="C4162" s="131" t="s">
        <v>138</v>
      </c>
      <c r="D4162" s="65"/>
      <c r="E4162" s="65"/>
      <c r="F4162" s="65"/>
      <c r="G4162" s="65"/>
      <c r="H4162" s="65"/>
      <c r="I4162" s="65"/>
      <c r="J4162" s="65"/>
      <c r="K4162" s="65"/>
      <c r="L4162" s="65"/>
      <c r="M4162" s="65"/>
      <c r="N4162" s="65"/>
      <c r="O4162" s="71"/>
      <c r="P4162" s="336">
        <f>SUM(D4162:O4162)</f>
        <v>0</v>
      </c>
      <c r="Q4162" s="317"/>
      <c r="R4162" s="388"/>
      <c r="S4162" s="389"/>
      <c r="T4162" s="314"/>
    </row>
    <row r="4163" spans="2:20" ht="18.75" customHeight="1" x14ac:dyDescent="0.2">
      <c r="B4163" s="318"/>
      <c r="C4163" s="92" t="s">
        <v>139</v>
      </c>
      <c r="D4163" s="65"/>
      <c r="E4163" s="65"/>
      <c r="F4163" s="65"/>
      <c r="G4163" s="65"/>
      <c r="H4163" s="65"/>
      <c r="I4163" s="65"/>
      <c r="J4163" s="65"/>
      <c r="K4163" s="65"/>
      <c r="L4163" s="65"/>
      <c r="M4163" s="65"/>
      <c r="N4163" s="65"/>
      <c r="O4163" s="71"/>
      <c r="P4163" s="336">
        <f>SUM(D4163:O4163)</f>
        <v>0</v>
      </c>
      <c r="Q4163" s="317"/>
      <c r="R4163" s="388"/>
      <c r="S4163" s="389"/>
      <c r="T4163" s="314"/>
    </row>
    <row r="4164" spans="2:20" ht="18.75" customHeight="1" x14ac:dyDescent="0.2">
      <c r="B4164" s="318"/>
      <c r="C4164" s="92" t="s">
        <v>140</v>
      </c>
      <c r="D4164" s="65"/>
      <c r="E4164" s="65"/>
      <c r="F4164" s="65"/>
      <c r="G4164" s="65"/>
      <c r="H4164" s="65"/>
      <c r="I4164" s="65"/>
      <c r="J4164" s="65"/>
      <c r="K4164" s="65"/>
      <c r="L4164" s="65"/>
      <c r="M4164" s="65"/>
      <c r="N4164" s="65"/>
      <c r="O4164" s="71"/>
      <c r="P4164" s="336">
        <f>SUM(D4164:O4164)</f>
        <v>0</v>
      </c>
      <c r="Q4164" s="317"/>
      <c r="R4164" s="388"/>
      <c r="S4164" s="389"/>
      <c r="T4164" s="314"/>
    </row>
    <row r="4165" spans="2:20" ht="18.75" customHeight="1" x14ac:dyDescent="0.2">
      <c r="B4165" s="318"/>
      <c r="C4165" s="92" t="s">
        <v>141</v>
      </c>
      <c r="D4165" s="65"/>
      <c r="E4165" s="65"/>
      <c r="F4165" s="65"/>
      <c r="G4165" s="65"/>
      <c r="H4165" s="65"/>
      <c r="I4165" s="65"/>
      <c r="J4165" s="65"/>
      <c r="K4165" s="65"/>
      <c r="L4165" s="65"/>
      <c r="M4165" s="65"/>
      <c r="N4165" s="65"/>
      <c r="O4165" s="71"/>
      <c r="P4165" s="336">
        <f>SUM(D4165:O4165)</f>
        <v>0</v>
      </c>
      <c r="Q4165" s="317"/>
      <c r="R4165" s="388"/>
      <c r="S4165" s="389"/>
      <c r="T4165" s="314"/>
    </row>
    <row r="4166" spans="2:20" ht="18.75" customHeight="1" x14ac:dyDescent="0.2">
      <c r="B4166" s="318"/>
      <c r="C4166" s="92" t="s">
        <v>142</v>
      </c>
      <c r="D4166" s="65"/>
      <c r="E4166" s="65"/>
      <c r="F4166" s="65"/>
      <c r="G4166" s="65"/>
      <c r="H4166" s="65"/>
      <c r="I4166" s="65"/>
      <c r="J4166" s="65"/>
      <c r="K4166" s="65"/>
      <c r="L4166" s="65"/>
      <c r="M4166" s="65"/>
      <c r="N4166" s="65"/>
      <c r="O4166" s="71"/>
      <c r="P4166" s="336">
        <f>SUM(D4166:O4166)</f>
        <v>0</v>
      </c>
      <c r="Q4166" s="317"/>
      <c r="R4166" s="388"/>
      <c r="S4166" s="389"/>
      <c r="T4166" s="314"/>
    </row>
    <row r="4167" spans="2:20" ht="18.75" customHeight="1" x14ac:dyDescent="0.2">
      <c r="B4167" s="318"/>
      <c r="C4167" s="92" t="s">
        <v>143</v>
      </c>
      <c r="D4167" s="65"/>
      <c r="E4167" s="65"/>
      <c r="F4167" s="65"/>
      <c r="G4167" s="65"/>
      <c r="H4167" s="65"/>
      <c r="I4167" s="65"/>
      <c r="J4167" s="65"/>
      <c r="K4167" s="65"/>
      <c r="L4167" s="65"/>
      <c r="M4167" s="65"/>
      <c r="N4167" s="65"/>
      <c r="O4167" s="71"/>
      <c r="P4167" s="336">
        <f>SUM(D4167:O4167)</f>
        <v>0</v>
      </c>
      <c r="Q4167" s="317"/>
      <c r="R4167" s="388"/>
      <c r="S4167" s="389"/>
      <c r="T4167" s="314"/>
    </row>
    <row r="4168" spans="2:20" ht="18.75" customHeight="1" x14ac:dyDescent="0.2">
      <c r="B4168" s="318"/>
      <c r="C4168" s="92" t="s">
        <v>144</v>
      </c>
      <c r="D4168" s="65"/>
      <c r="E4168" s="65"/>
      <c r="F4168" s="65"/>
      <c r="G4168" s="65"/>
      <c r="H4168" s="65"/>
      <c r="I4168" s="65"/>
      <c r="J4168" s="65"/>
      <c r="K4168" s="65"/>
      <c r="L4168" s="65"/>
      <c r="M4168" s="65"/>
      <c r="N4168" s="65"/>
      <c r="O4168" s="71"/>
      <c r="P4168" s="336">
        <f>SUM(D4168:O4168)</f>
        <v>0</v>
      </c>
      <c r="Q4168" s="317"/>
      <c r="R4168" s="388"/>
      <c r="S4168" s="389"/>
      <c r="T4168" s="314"/>
    </row>
    <row r="4169" spans="2:20" ht="18.75" customHeight="1" x14ac:dyDescent="0.2">
      <c r="B4169" s="318"/>
      <c r="C4169" s="92" t="s">
        <v>145</v>
      </c>
      <c r="D4169" s="65"/>
      <c r="E4169" s="65"/>
      <c r="F4169" s="65"/>
      <c r="G4169" s="65"/>
      <c r="H4169" s="65"/>
      <c r="I4169" s="65"/>
      <c r="J4169" s="65"/>
      <c r="K4169" s="65"/>
      <c r="L4169" s="65"/>
      <c r="M4169" s="65"/>
      <c r="N4169" s="65"/>
      <c r="O4169" s="71"/>
      <c r="P4169" s="336">
        <f>SUM(D4169:O4169)</f>
        <v>0</v>
      </c>
      <c r="Q4169" s="317"/>
      <c r="R4169" s="388"/>
      <c r="S4169" s="389"/>
      <c r="T4169" s="314"/>
    </row>
    <row r="4170" spans="2:20" ht="18.75" customHeight="1" x14ac:dyDescent="0.2">
      <c r="B4170" s="318"/>
      <c r="C4170" s="322" t="s">
        <v>146</v>
      </c>
      <c r="D4170" s="337">
        <f t="shared" ref="D4170:O4170" si="333">SUBTOTAL(9,D4160:D4169)</f>
        <v>0</v>
      </c>
      <c r="E4170" s="337">
        <f t="shared" si="333"/>
        <v>0</v>
      </c>
      <c r="F4170" s="337">
        <f t="shared" si="333"/>
        <v>0</v>
      </c>
      <c r="G4170" s="337">
        <f t="shared" si="333"/>
        <v>0</v>
      </c>
      <c r="H4170" s="337">
        <f t="shared" si="333"/>
        <v>0</v>
      </c>
      <c r="I4170" s="337">
        <f t="shared" si="333"/>
        <v>0</v>
      </c>
      <c r="J4170" s="337">
        <f t="shared" si="333"/>
        <v>0</v>
      </c>
      <c r="K4170" s="337">
        <f t="shared" si="333"/>
        <v>0</v>
      </c>
      <c r="L4170" s="337">
        <f t="shared" si="333"/>
        <v>0</v>
      </c>
      <c r="M4170" s="337">
        <f t="shared" si="333"/>
        <v>0</v>
      </c>
      <c r="N4170" s="337">
        <f t="shared" si="333"/>
        <v>0</v>
      </c>
      <c r="O4170" s="338">
        <f t="shared" si="333"/>
        <v>0</v>
      </c>
      <c r="P4170" s="336">
        <f>SUM(D4170:O4170)</f>
        <v>0</v>
      </c>
      <c r="Q4170" s="317"/>
      <c r="R4170" s="388"/>
      <c r="S4170" s="389"/>
      <c r="T4170" s="314"/>
    </row>
    <row r="4171" spans="2:20" ht="18.75" customHeight="1" x14ac:dyDescent="0.2">
      <c r="B4171" s="318"/>
      <c r="C4171" s="339" t="s">
        <v>147</v>
      </c>
      <c r="D4171" s="66"/>
      <c r="E4171" s="66"/>
      <c r="F4171" s="66"/>
      <c r="G4171" s="66"/>
      <c r="H4171" s="66"/>
      <c r="I4171" s="66"/>
      <c r="J4171" s="66"/>
      <c r="K4171" s="66"/>
      <c r="L4171" s="66"/>
      <c r="M4171" s="66"/>
      <c r="N4171" s="66"/>
      <c r="O4171" s="72"/>
      <c r="P4171" s="336">
        <f>SUM(D4171:O4171)</f>
        <v>0</v>
      </c>
      <c r="Q4171" s="317"/>
      <c r="R4171" s="388"/>
      <c r="S4171" s="389"/>
      <c r="T4171" s="314"/>
    </row>
    <row r="4172" spans="2:20" ht="18.75" customHeight="1" x14ac:dyDescent="0.2">
      <c r="B4172" s="318"/>
      <c r="C4172" s="339" t="s">
        <v>148</v>
      </c>
      <c r="D4172" s="66"/>
      <c r="E4172" s="66"/>
      <c r="F4172" s="66"/>
      <c r="G4172" s="66"/>
      <c r="H4172" s="66"/>
      <c r="I4172" s="66"/>
      <c r="J4172" s="66"/>
      <c r="K4172" s="66"/>
      <c r="L4172" s="66"/>
      <c r="M4172" s="66"/>
      <c r="N4172" s="66"/>
      <c r="O4172" s="72"/>
      <c r="P4172" s="336">
        <f>SUM(D4172:O4172)</f>
        <v>0</v>
      </c>
      <c r="Q4172" s="317"/>
      <c r="R4172" s="388"/>
      <c r="S4172" s="389"/>
      <c r="T4172" s="314"/>
    </row>
    <row r="4173" spans="2:20" ht="18.75" customHeight="1" x14ac:dyDescent="0.2">
      <c r="B4173" s="318"/>
      <c r="C4173" s="322" t="s">
        <v>149</v>
      </c>
      <c r="D4173" s="337">
        <f t="shared" ref="D4173:O4173" si="334">SUBTOTAL(9,D4171:D4172)</f>
        <v>0</v>
      </c>
      <c r="E4173" s="337">
        <f t="shared" si="334"/>
        <v>0</v>
      </c>
      <c r="F4173" s="337">
        <f t="shared" si="334"/>
        <v>0</v>
      </c>
      <c r="G4173" s="337">
        <f t="shared" si="334"/>
        <v>0</v>
      </c>
      <c r="H4173" s="337">
        <f t="shared" si="334"/>
        <v>0</v>
      </c>
      <c r="I4173" s="337">
        <f t="shared" si="334"/>
        <v>0</v>
      </c>
      <c r="J4173" s="337">
        <f t="shared" si="334"/>
        <v>0</v>
      </c>
      <c r="K4173" s="337">
        <f t="shared" si="334"/>
        <v>0</v>
      </c>
      <c r="L4173" s="337">
        <f t="shared" si="334"/>
        <v>0</v>
      </c>
      <c r="M4173" s="337">
        <f t="shared" si="334"/>
        <v>0</v>
      </c>
      <c r="N4173" s="337">
        <f t="shared" si="334"/>
        <v>0</v>
      </c>
      <c r="O4173" s="338">
        <f t="shared" si="334"/>
        <v>0</v>
      </c>
      <c r="P4173" s="336">
        <f>SUM(D4173:O4173)</f>
        <v>0</v>
      </c>
      <c r="Q4173" s="317"/>
      <c r="R4173" s="388"/>
      <c r="S4173" s="389"/>
      <c r="T4173" s="314"/>
    </row>
    <row r="4174" spans="2:20" ht="18.75" customHeight="1" x14ac:dyDescent="0.2">
      <c r="B4174" s="318"/>
      <c r="C4174" s="339" t="s">
        <v>150</v>
      </c>
      <c r="D4174" s="66"/>
      <c r="E4174" s="66"/>
      <c r="F4174" s="66"/>
      <c r="G4174" s="66"/>
      <c r="H4174" s="66"/>
      <c r="I4174" s="66"/>
      <c r="J4174" s="66"/>
      <c r="K4174" s="66"/>
      <c r="L4174" s="66"/>
      <c r="M4174" s="66"/>
      <c r="N4174" s="66"/>
      <c r="O4174" s="72"/>
      <c r="P4174" s="336">
        <f>SUM(D4174:O4174)</f>
        <v>0</v>
      </c>
      <c r="Q4174" s="317"/>
      <c r="R4174" s="388"/>
      <c r="S4174" s="389"/>
      <c r="T4174" s="314"/>
    </row>
    <row r="4175" spans="2:20" ht="18.75" customHeight="1" x14ac:dyDescent="0.2">
      <c r="B4175" s="318"/>
      <c r="C4175" s="339" t="s">
        <v>151</v>
      </c>
      <c r="D4175" s="66"/>
      <c r="E4175" s="66"/>
      <c r="F4175" s="66"/>
      <c r="G4175" s="66"/>
      <c r="H4175" s="66"/>
      <c r="I4175" s="66"/>
      <c r="J4175" s="66"/>
      <c r="K4175" s="66"/>
      <c r="L4175" s="66"/>
      <c r="M4175" s="66"/>
      <c r="N4175" s="66"/>
      <c r="O4175" s="72"/>
      <c r="P4175" s="336">
        <f>SUM(D4175:O4175)</f>
        <v>0</v>
      </c>
      <c r="Q4175" s="317"/>
      <c r="R4175" s="388"/>
      <c r="S4175" s="389"/>
      <c r="T4175" s="314"/>
    </row>
    <row r="4176" spans="2:20" ht="18.75" customHeight="1" x14ac:dyDescent="0.2">
      <c r="B4176" s="318"/>
      <c r="C4176" s="339" t="s">
        <v>152</v>
      </c>
      <c r="D4176" s="66"/>
      <c r="E4176" s="66"/>
      <c r="F4176" s="66"/>
      <c r="G4176" s="66"/>
      <c r="H4176" s="66"/>
      <c r="I4176" s="66"/>
      <c r="J4176" s="66"/>
      <c r="K4176" s="66"/>
      <c r="L4176" s="66"/>
      <c r="M4176" s="66"/>
      <c r="N4176" s="66"/>
      <c r="O4176" s="72"/>
      <c r="P4176" s="336">
        <f>SUM(D4176:O4176)</f>
        <v>0</v>
      </c>
      <c r="Q4176" s="317"/>
      <c r="R4176" s="388"/>
      <c r="S4176" s="389"/>
      <c r="T4176" s="314"/>
    </row>
    <row r="4177" spans="2:20" ht="18.75" customHeight="1" x14ac:dyDescent="0.2">
      <c r="B4177" s="318"/>
      <c r="C4177" s="339" t="s">
        <v>153</v>
      </c>
      <c r="D4177" s="66"/>
      <c r="E4177" s="66"/>
      <c r="F4177" s="66"/>
      <c r="G4177" s="66"/>
      <c r="H4177" s="66"/>
      <c r="I4177" s="66"/>
      <c r="J4177" s="66"/>
      <c r="K4177" s="66"/>
      <c r="L4177" s="66"/>
      <c r="M4177" s="66"/>
      <c r="N4177" s="66"/>
      <c r="O4177" s="72"/>
      <c r="P4177" s="336">
        <f>SUM(D4177:O4177)</f>
        <v>0</v>
      </c>
      <c r="Q4177" s="317"/>
      <c r="R4177" s="388"/>
      <c r="S4177" s="389"/>
      <c r="T4177" s="314"/>
    </row>
    <row r="4178" spans="2:20" ht="18.75" customHeight="1" x14ac:dyDescent="0.2">
      <c r="B4178" s="318"/>
      <c r="C4178" s="335" t="s">
        <v>154</v>
      </c>
      <c r="D4178" s="65"/>
      <c r="E4178" s="65"/>
      <c r="F4178" s="65"/>
      <c r="G4178" s="65"/>
      <c r="H4178" s="65"/>
      <c r="I4178" s="65"/>
      <c r="J4178" s="65"/>
      <c r="K4178" s="65"/>
      <c r="L4178" s="65"/>
      <c r="M4178" s="65"/>
      <c r="N4178" s="65"/>
      <c r="O4178" s="71"/>
      <c r="P4178" s="336">
        <f>SUM(D4178:O4178)</f>
        <v>0</v>
      </c>
      <c r="Q4178" s="317"/>
      <c r="R4178" s="388"/>
      <c r="S4178" s="389"/>
      <c r="T4178" s="314"/>
    </row>
    <row r="4179" spans="2:20" ht="18.75" customHeight="1" x14ac:dyDescent="0.2">
      <c r="B4179" s="318"/>
      <c r="C4179" s="97" t="s">
        <v>155</v>
      </c>
      <c r="D4179" s="65"/>
      <c r="E4179" s="65"/>
      <c r="F4179" s="65"/>
      <c r="G4179" s="65"/>
      <c r="H4179" s="65"/>
      <c r="I4179" s="65"/>
      <c r="J4179" s="65"/>
      <c r="K4179" s="65"/>
      <c r="L4179" s="65"/>
      <c r="M4179" s="65"/>
      <c r="N4179" s="65"/>
      <c r="O4179" s="71"/>
      <c r="P4179" s="336">
        <f>SUM(D4179:O4179)</f>
        <v>0</v>
      </c>
      <c r="Q4179" s="317"/>
      <c r="R4179" s="388"/>
      <c r="S4179" s="389"/>
      <c r="T4179" s="314"/>
    </row>
    <row r="4180" spans="2:20" ht="18.75" customHeight="1" x14ac:dyDescent="0.2">
      <c r="B4180" s="318"/>
      <c r="C4180" s="98" t="s">
        <v>156</v>
      </c>
      <c r="D4180" s="68"/>
      <c r="E4180" s="68"/>
      <c r="F4180" s="68"/>
      <c r="G4180" s="68"/>
      <c r="H4180" s="68"/>
      <c r="I4180" s="68"/>
      <c r="J4180" s="68"/>
      <c r="K4180" s="68"/>
      <c r="L4180" s="68"/>
      <c r="M4180" s="68"/>
      <c r="N4180" s="68"/>
      <c r="O4180" s="73"/>
      <c r="P4180" s="340">
        <f>SUM(D4180:O4180)</f>
        <v>0</v>
      </c>
      <c r="Q4180" s="317"/>
      <c r="R4180" s="388"/>
      <c r="S4180" s="389"/>
      <c r="T4180" s="314"/>
    </row>
    <row r="4181" spans="2:20" ht="18.75" customHeight="1" x14ac:dyDescent="0.2">
      <c r="B4181" s="318"/>
      <c r="C4181" s="341" t="s">
        <v>157</v>
      </c>
      <c r="D4181" s="342">
        <f t="shared" ref="D4181:O4181" si="335">SUBTOTAL(9,D4160:D4180)</f>
        <v>0</v>
      </c>
      <c r="E4181" s="342">
        <f t="shared" si="335"/>
        <v>0</v>
      </c>
      <c r="F4181" s="342">
        <f t="shared" si="335"/>
        <v>0</v>
      </c>
      <c r="G4181" s="342">
        <f t="shared" si="335"/>
        <v>0</v>
      </c>
      <c r="H4181" s="342">
        <f t="shared" si="335"/>
        <v>0</v>
      </c>
      <c r="I4181" s="342">
        <f t="shared" si="335"/>
        <v>0</v>
      </c>
      <c r="J4181" s="342">
        <f t="shared" si="335"/>
        <v>0</v>
      </c>
      <c r="K4181" s="342">
        <f t="shared" si="335"/>
        <v>0</v>
      </c>
      <c r="L4181" s="342">
        <f t="shared" si="335"/>
        <v>0</v>
      </c>
      <c r="M4181" s="342">
        <f t="shared" si="335"/>
        <v>0</v>
      </c>
      <c r="N4181" s="342">
        <f t="shared" si="335"/>
        <v>0</v>
      </c>
      <c r="O4181" s="343">
        <f t="shared" si="335"/>
        <v>0</v>
      </c>
      <c r="P4181" s="344">
        <f>SUM(D4181:O4181)</f>
        <v>0</v>
      </c>
      <c r="Q4181" s="317"/>
      <c r="R4181" s="150"/>
      <c r="S4181" s="151"/>
      <c r="T4181" s="314"/>
    </row>
    <row r="4182" spans="2:20" ht="6" customHeight="1" x14ac:dyDescent="0.2">
      <c r="B4182" s="318"/>
      <c r="C4182" s="317"/>
      <c r="D4182" s="317"/>
      <c r="E4182" s="317"/>
      <c r="F4182" s="317"/>
      <c r="G4182" s="317"/>
      <c r="H4182" s="317"/>
      <c r="I4182" s="317"/>
      <c r="J4182" s="317"/>
      <c r="K4182" s="317"/>
      <c r="L4182" s="317"/>
      <c r="M4182" s="317"/>
      <c r="N4182" s="317"/>
      <c r="O4182" s="317"/>
      <c r="P4182" s="317"/>
      <c r="Q4182" s="317"/>
      <c r="R4182" s="345"/>
      <c r="S4182" s="345"/>
      <c r="T4182" s="314"/>
    </row>
    <row r="4183" spans="2:20" ht="18.75" customHeight="1" x14ac:dyDescent="0.2">
      <c r="B4183" s="346"/>
      <c r="C4183" s="335" t="s">
        <v>158</v>
      </c>
      <c r="D4183" s="67"/>
      <c r="E4183" s="67"/>
      <c r="F4183" s="67"/>
      <c r="G4183" s="67"/>
      <c r="H4183" s="67"/>
      <c r="I4183" s="67"/>
      <c r="J4183" s="67"/>
      <c r="K4183" s="67"/>
      <c r="L4183" s="67"/>
      <c r="M4183" s="67"/>
      <c r="N4183" s="67"/>
      <c r="O4183" s="74"/>
      <c r="P4183" s="347">
        <f>SUM(D4183:O4183)</f>
        <v>0</v>
      </c>
      <c r="Q4183" s="317"/>
      <c r="R4183" s="388"/>
      <c r="S4183" s="389"/>
      <c r="T4183" s="314"/>
    </row>
    <row r="4184" spans="2:20" ht="18.75" customHeight="1" x14ac:dyDescent="0.2">
      <c r="B4184" s="346"/>
      <c r="C4184" s="335" t="s">
        <v>159</v>
      </c>
      <c r="D4184" s="67"/>
      <c r="E4184" s="67"/>
      <c r="F4184" s="67"/>
      <c r="G4184" s="67"/>
      <c r="H4184" s="67"/>
      <c r="I4184" s="67"/>
      <c r="J4184" s="67"/>
      <c r="K4184" s="67"/>
      <c r="L4184" s="67"/>
      <c r="M4184" s="67"/>
      <c r="N4184" s="69"/>
      <c r="O4184" s="75"/>
      <c r="P4184" s="348">
        <f>SUM(D4184:O4184)</f>
        <v>0</v>
      </c>
      <c r="Q4184" s="317"/>
      <c r="R4184" s="388"/>
      <c r="S4184" s="389"/>
      <c r="T4184" s="314"/>
    </row>
    <row r="4185" spans="2:20" s="334" customFormat="1" ht="18.75" customHeight="1" x14ac:dyDescent="0.2">
      <c r="B4185" s="328"/>
      <c r="C4185" s="317"/>
      <c r="D4185" s="317"/>
      <c r="E4185" s="317"/>
      <c r="F4185" s="317"/>
      <c r="G4185" s="317"/>
      <c r="H4185" s="317"/>
      <c r="I4185" s="317"/>
      <c r="J4185" s="317"/>
      <c r="K4185" s="317"/>
      <c r="L4185" s="317"/>
      <c r="M4185" s="317"/>
      <c r="N4185" s="349" t="s">
        <v>160</v>
      </c>
      <c r="O4185" s="349"/>
      <c r="P4185" s="350">
        <f>ROUND(IF(P4183*P4184=0,0,P4181/P4183*P4184),2)</f>
        <v>0</v>
      </c>
      <c r="Q4185" s="330"/>
      <c r="R4185" s="388"/>
      <c r="S4185" s="389"/>
      <c r="T4185" s="333"/>
    </row>
    <row r="4186" spans="2:20" ht="30" customHeight="1" x14ac:dyDescent="0.2">
      <c r="B4186" s="314"/>
      <c r="C4186" s="317"/>
      <c r="D4186" s="317"/>
      <c r="E4186" s="317"/>
      <c r="F4186" s="317"/>
      <c r="G4186" s="317"/>
      <c r="H4186" s="317"/>
      <c r="I4186" s="317"/>
      <c r="J4186" s="317"/>
      <c r="K4186" s="317"/>
      <c r="L4186" s="317"/>
      <c r="M4186" s="317"/>
      <c r="N4186" s="317"/>
      <c r="O4186" s="317"/>
      <c r="P4186" s="317"/>
      <c r="Q4186" s="317"/>
      <c r="R4186" s="317"/>
      <c r="S4186" s="317"/>
      <c r="T4186" s="314"/>
    </row>
    <row r="4187" spans="2:20" ht="18.75" customHeight="1" x14ac:dyDescent="0.2">
      <c r="B4187" s="318"/>
      <c r="C4187" s="319" t="s">
        <v>124</v>
      </c>
      <c r="D4187" s="382"/>
      <c r="E4187" s="383"/>
      <c r="F4187" s="383"/>
      <c r="G4187" s="383"/>
      <c r="H4187" s="383"/>
      <c r="I4187" s="384"/>
      <c r="J4187" s="317"/>
      <c r="K4187" s="317"/>
      <c r="L4187" s="320"/>
      <c r="M4187" s="317"/>
      <c r="N4187" s="317"/>
      <c r="O4187" s="317"/>
      <c r="P4187" s="321"/>
      <c r="Q4187" s="317"/>
      <c r="R4187" s="321"/>
      <c r="S4187" s="321"/>
      <c r="T4187" s="314"/>
    </row>
    <row r="4188" spans="2:20" ht="18.75" customHeight="1" x14ac:dyDescent="0.2">
      <c r="B4188" s="318"/>
      <c r="C4188" s="322" t="s">
        <v>125</v>
      </c>
      <c r="D4188" s="382"/>
      <c r="E4188" s="383"/>
      <c r="F4188" s="383"/>
      <c r="G4188" s="383"/>
      <c r="H4188" s="383"/>
      <c r="I4188" s="384"/>
      <c r="J4188" s="317"/>
      <c r="K4188" s="320"/>
      <c r="L4188" s="317"/>
      <c r="M4188" s="317"/>
      <c r="N4188" s="317"/>
      <c r="O4188" s="317"/>
      <c r="P4188" s="321"/>
      <c r="Q4188" s="317"/>
      <c r="R4188" s="321"/>
      <c r="S4188" s="321"/>
      <c r="T4188" s="314"/>
    </row>
    <row r="4189" spans="2:20" ht="18.75" customHeight="1" x14ac:dyDescent="0.2">
      <c r="B4189" s="318"/>
      <c r="C4189" s="322" t="s">
        <v>7</v>
      </c>
      <c r="D4189" s="382"/>
      <c r="E4189" s="383"/>
      <c r="F4189" s="383"/>
      <c r="G4189" s="383"/>
      <c r="H4189" s="383"/>
      <c r="I4189" s="384"/>
      <c r="J4189" s="317"/>
      <c r="K4189" s="317"/>
      <c r="L4189" s="320"/>
      <c r="M4189" s="317"/>
      <c r="N4189" s="317"/>
      <c r="O4189" s="317"/>
      <c r="P4189" s="321"/>
      <c r="Q4189" s="317"/>
      <c r="R4189" s="323" t="s">
        <v>126</v>
      </c>
      <c r="S4189" s="324"/>
      <c r="T4189" s="314"/>
    </row>
    <row r="4190" spans="2:20" ht="18.75" customHeight="1" x14ac:dyDescent="0.2">
      <c r="B4190" s="318"/>
      <c r="C4190" s="322" t="s">
        <v>127</v>
      </c>
      <c r="D4190" s="382"/>
      <c r="E4190" s="383"/>
      <c r="F4190" s="383"/>
      <c r="G4190" s="383"/>
      <c r="H4190" s="383"/>
      <c r="I4190" s="384"/>
      <c r="J4190" s="317"/>
      <c r="K4190" s="317"/>
      <c r="L4190" s="320"/>
      <c r="M4190" s="317"/>
      <c r="N4190" s="317"/>
      <c r="O4190" s="317"/>
      <c r="P4190" s="321"/>
      <c r="Q4190" s="317"/>
      <c r="R4190" s="325" t="s">
        <v>130</v>
      </c>
      <c r="S4190" s="63"/>
      <c r="T4190" s="314"/>
    </row>
    <row r="4191" spans="2:20" ht="18.75" customHeight="1" x14ac:dyDescent="0.2">
      <c r="B4191" s="318"/>
      <c r="C4191" s="322" t="s">
        <v>131</v>
      </c>
      <c r="D4191" s="382"/>
      <c r="E4191" s="383"/>
      <c r="F4191" s="383"/>
      <c r="G4191" s="383"/>
      <c r="H4191" s="383"/>
      <c r="I4191" s="384"/>
      <c r="J4191" s="317"/>
      <c r="K4191" s="317"/>
      <c r="L4191" s="320"/>
      <c r="M4191" s="317"/>
      <c r="N4191" s="317"/>
      <c r="O4191" s="317"/>
      <c r="P4191" s="321"/>
      <c r="Q4191" s="317"/>
      <c r="R4191" s="325" t="s">
        <v>132</v>
      </c>
      <c r="S4191" s="63"/>
      <c r="T4191" s="314"/>
    </row>
    <row r="4192" spans="2:20" ht="18.75" customHeight="1" x14ac:dyDescent="0.2">
      <c r="B4192" s="318"/>
      <c r="C4192" s="322" t="s">
        <v>122</v>
      </c>
      <c r="D4192" s="385"/>
      <c r="E4192" s="386"/>
      <c r="F4192" s="386"/>
      <c r="G4192" s="386"/>
      <c r="H4192" s="386"/>
      <c r="I4192" s="387"/>
      <c r="J4192" s="317"/>
      <c r="K4192" s="320"/>
      <c r="L4192" s="317"/>
      <c r="M4192" s="317"/>
      <c r="N4192" s="317"/>
      <c r="O4192" s="317"/>
      <c r="P4192" s="321"/>
      <c r="Q4192" s="317"/>
      <c r="R4192" s="326" t="s">
        <v>133</v>
      </c>
      <c r="S4192" s="63"/>
      <c r="T4192" s="314"/>
    </row>
    <row r="4193" spans="2:24" ht="18.75" customHeight="1" x14ac:dyDescent="0.2">
      <c r="B4193" s="327"/>
      <c r="C4193" s="322" t="s">
        <v>134</v>
      </c>
      <c r="D4193" s="379"/>
      <c r="E4193" s="380"/>
      <c r="F4193" s="380"/>
      <c r="G4193" s="380"/>
      <c r="H4193" s="380"/>
      <c r="I4193" s="381"/>
      <c r="J4193" s="317"/>
      <c r="K4193" s="320"/>
      <c r="L4193" s="317"/>
      <c r="M4193" s="317"/>
      <c r="N4193" s="317"/>
      <c r="O4193" s="317"/>
      <c r="P4193" s="321"/>
      <c r="Q4193" s="317"/>
      <c r="R4193" s="321"/>
      <c r="S4193" s="321"/>
      <c r="T4193" s="314"/>
    </row>
    <row r="4194" spans="2:24" ht="12" customHeight="1" x14ac:dyDescent="0.2">
      <c r="B4194" s="318"/>
      <c r="C4194" s="317"/>
      <c r="D4194" s="317"/>
      <c r="E4194" s="317"/>
      <c r="F4194" s="317"/>
      <c r="G4194" s="317"/>
      <c r="H4194" s="317"/>
      <c r="I4194" s="317"/>
      <c r="J4194" s="317"/>
      <c r="K4194" s="317"/>
      <c r="L4194" s="317"/>
      <c r="M4194" s="317"/>
      <c r="N4194" s="317"/>
      <c r="O4194" s="317"/>
      <c r="P4194" s="317"/>
      <c r="Q4194" s="317"/>
      <c r="R4194" s="317"/>
      <c r="S4194" s="317"/>
      <c r="T4194" s="314"/>
    </row>
    <row r="4195" spans="2:24" s="334" customFormat="1" ht="18.75" customHeight="1" x14ac:dyDescent="0.2">
      <c r="B4195" s="328"/>
      <c r="C4195" s="322" t="s">
        <v>128</v>
      </c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70"/>
      <c r="P4195" s="329" t="s">
        <v>129</v>
      </c>
      <c r="Q4195" s="330"/>
      <c r="R4195" s="331" t="s">
        <v>135</v>
      </c>
      <c r="S4195" s="332"/>
      <c r="T4195" s="333"/>
      <c r="V4195" s="315"/>
      <c r="W4195" s="315"/>
      <c r="X4195" s="315"/>
    </row>
    <row r="4196" spans="2:24" ht="6" customHeight="1" x14ac:dyDescent="0.2">
      <c r="B4196" s="318"/>
      <c r="C4196" s="317"/>
      <c r="D4196" s="317"/>
      <c r="E4196" s="317"/>
      <c r="F4196" s="317"/>
      <c r="G4196" s="317"/>
      <c r="H4196" s="317"/>
      <c r="I4196" s="317"/>
      <c r="J4196" s="317"/>
      <c r="K4196" s="317"/>
      <c r="L4196" s="317"/>
      <c r="M4196" s="317"/>
      <c r="N4196" s="317"/>
      <c r="O4196" s="317"/>
      <c r="P4196" s="317"/>
      <c r="Q4196" s="317"/>
      <c r="R4196" s="317"/>
      <c r="S4196" s="317"/>
      <c r="T4196" s="314"/>
    </row>
    <row r="4197" spans="2:24" ht="18.75" customHeight="1" x14ac:dyDescent="0.2">
      <c r="B4197" s="318"/>
      <c r="C4197" s="335" t="s">
        <v>136</v>
      </c>
      <c r="D4197" s="65"/>
      <c r="E4197" s="65"/>
      <c r="F4197" s="65"/>
      <c r="G4197" s="65"/>
      <c r="H4197" s="65"/>
      <c r="I4197" s="65"/>
      <c r="J4197" s="65"/>
      <c r="K4197" s="65"/>
      <c r="L4197" s="65"/>
      <c r="M4197" s="65"/>
      <c r="N4197" s="65"/>
      <c r="O4197" s="71"/>
      <c r="P4197" s="336">
        <f>SUM(D4197:O4197)</f>
        <v>0</v>
      </c>
      <c r="Q4197" s="317"/>
      <c r="R4197" s="388"/>
      <c r="S4197" s="389"/>
      <c r="T4197" s="314"/>
    </row>
    <row r="4198" spans="2:24" ht="18.75" customHeight="1" x14ac:dyDescent="0.2">
      <c r="B4198" s="318"/>
      <c r="C4198" s="335" t="s">
        <v>137</v>
      </c>
      <c r="D4198" s="110"/>
      <c r="E4198" s="110"/>
      <c r="F4198" s="110"/>
      <c r="G4198" s="110"/>
      <c r="H4198" s="110"/>
      <c r="I4198" s="110"/>
      <c r="J4198" s="110"/>
      <c r="K4198" s="110"/>
      <c r="L4198" s="110"/>
      <c r="M4198" s="110"/>
      <c r="N4198" s="110"/>
      <c r="O4198" s="111"/>
      <c r="P4198" s="336">
        <f>SUM(D4198:O4198)</f>
        <v>0</v>
      </c>
      <c r="Q4198" s="317"/>
      <c r="R4198" s="388"/>
      <c r="S4198" s="389"/>
      <c r="T4198" s="314"/>
    </row>
    <row r="4199" spans="2:24" ht="18.75" customHeight="1" x14ac:dyDescent="0.2">
      <c r="B4199" s="318"/>
      <c r="C4199" s="131" t="s">
        <v>138</v>
      </c>
      <c r="D4199" s="65"/>
      <c r="E4199" s="65"/>
      <c r="F4199" s="65"/>
      <c r="G4199" s="65"/>
      <c r="H4199" s="65"/>
      <c r="I4199" s="65"/>
      <c r="J4199" s="65"/>
      <c r="K4199" s="65"/>
      <c r="L4199" s="65"/>
      <c r="M4199" s="65"/>
      <c r="N4199" s="65"/>
      <c r="O4199" s="71"/>
      <c r="P4199" s="336">
        <f>SUM(D4199:O4199)</f>
        <v>0</v>
      </c>
      <c r="Q4199" s="317"/>
      <c r="R4199" s="388"/>
      <c r="S4199" s="389"/>
      <c r="T4199" s="314"/>
    </row>
    <row r="4200" spans="2:24" ht="18.75" customHeight="1" x14ac:dyDescent="0.2">
      <c r="B4200" s="318"/>
      <c r="C4200" s="92" t="s">
        <v>139</v>
      </c>
      <c r="D4200" s="65"/>
      <c r="E4200" s="65"/>
      <c r="F4200" s="65"/>
      <c r="G4200" s="65"/>
      <c r="H4200" s="65"/>
      <c r="I4200" s="65"/>
      <c r="J4200" s="65"/>
      <c r="K4200" s="65"/>
      <c r="L4200" s="65"/>
      <c r="M4200" s="65"/>
      <c r="N4200" s="65"/>
      <c r="O4200" s="71"/>
      <c r="P4200" s="336">
        <f>SUM(D4200:O4200)</f>
        <v>0</v>
      </c>
      <c r="Q4200" s="317"/>
      <c r="R4200" s="388"/>
      <c r="S4200" s="389"/>
      <c r="T4200" s="314"/>
    </row>
    <row r="4201" spans="2:24" ht="18.75" customHeight="1" x14ac:dyDescent="0.2">
      <c r="B4201" s="318"/>
      <c r="C4201" s="92" t="s">
        <v>140</v>
      </c>
      <c r="D4201" s="65"/>
      <c r="E4201" s="65"/>
      <c r="F4201" s="65"/>
      <c r="G4201" s="65"/>
      <c r="H4201" s="65"/>
      <c r="I4201" s="65"/>
      <c r="J4201" s="65"/>
      <c r="K4201" s="65"/>
      <c r="L4201" s="65"/>
      <c r="M4201" s="65"/>
      <c r="N4201" s="65"/>
      <c r="O4201" s="71"/>
      <c r="P4201" s="336">
        <f>SUM(D4201:O4201)</f>
        <v>0</v>
      </c>
      <c r="Q4201" s="317"/>
      <c r="R4201" s="388"/>
      <c r="S4201" s="389"/>
      <c r="T4201" s="314"/>
    </row>
    <row r="4202" spans="2:24" ht="18.75" customHeight="1" x14ac:dyDescent="0.2">
      <c r="B4202" s="318"/>
      <c r="C4202" s="92" t="s">
        <v>141</v>
      </c>
      <c r="D4202" s="65"/>
      <c r="E4202" s="65"/>
      <c r="F4202" s="65"/>
      <c r="G4202" s="65"/>
      <c r="H4202" s="65"/>
      <c r="I4202" s="65"/>
      <c r="J4202" s="65"/>
      <c r="K4202" s="65"/>
      <c r="L4202" s="65"/>
      <c r="M4202" s="65"/>
      <c r="N4202" s="65"/>
      <c r="O4202" s="71"/>
      <c r="P4202" s="336">
        <f>SUM(D4202:O4202)</f>
        <v>0</v>
      </c>
      <c r="Q4202" s="317"/>
      <c r="R4202" s="388"/>
      <c r="S4202" s="389"/>
      <c r="T4202" s="314"/>
    </row>
    <row r="4203" spans="2:24" ht="18.75" customHeight="1" x14ac:dyDescent="0.2">
      <c r="B4203" s="318"/>
      <c r="C4203" s="92" t="s">
        <v>142</v>
      </c>
      <c r="D4203" s="65"/>
      <c r="E4203" s="65"/>
      <c r="F4203" s="65"/>
      <c r="G4203" s="65"/>
      <c r="H4203" s="65"/>
      <c r="I4203" s="65"/>
      <c r="J4203" s="65"/>
      <c r="K4203" s="65"/>
      <c r="L4203" s="65"/>
      <c r="M4203" s="65"/>
      <c r="N4203" s="65"/>
      <c r="O4203" s="71"/>
      <c r="P4203" s="336">
        <f>SUM(D4203:O4203)</f>
        <v>0</v>
      </c>
      <c r="Q4203" s="317"/>
      <c r="R4203" s="388"/>
      <c r="S4203" s="389"/>
      <c r="T4203" s="314"/>
    </row>
    <row r="4204" spans="2:24" ht="18.75" customHeight="1" x14ac:dyDescent="0.2">
      <c r="B4204" s="318"/>
      <c r="C4204" s="92" t="s">
        <v>143</v>
      </c>
      <c r="D4204" s="65"/>
      <c r="E4204" s="65"/>
      <c r="F4204" s="65"/>
      <c r="G4204" s="65"/>
      <c r="H4204" s="65"/>
      <c r="I4204" s="65"/>
      <c r="J4204" s="65"/>
      <c r="K4204" s="65"/>
      <c r="L4204" s="65"/>
      <c r="M4204" s="65"/>
      <c r="N4204" s="65"/>
      <c r="O4204" s="71"/>
      <c r="P4204" s="336">
        <f>SUM(D4204:O4204)</f>
        <v>0</v>
      </c>
      <c r="Q4204" s="317"/>
      <c r="R4204" s="388"/>
      <c r="S4204" s="389"/>
      <c r="T4204" s="314"/>
    </row>
    <row r="4205" spans="2:24" ht="18.75" customHeight="1" x14ac:dyDescent="0.2">
      <c r="B4205" s="318"/>
      <c r="C4205" s="92" t="s">
        <v>144</v>
      </c>
      <c r="D4205" s="65"/>
      <c r="E4205" s="65"/>
      <c r="F4205" s="65"/>
      <c r="G4205" s="65"/>
      <c r="H4205" s="65"/>
      <c r="I4205" s="65"/>
      <c r="J4205" s="65"/>
      <c r="K4205" s="65"/>
      <c r="L4205" s="65"/>
      <c r="M4205" s="65"/>
      <c r="N4205" s="65"/>
      <c r="O4205" s="71"/>
      <c r="P4205" s="336">
        <f>SUM(D4205:O4205)</f>
        <v>0</v>
      </c>
      <c r="Q4205" s="317"/>
      <c r="R4205" s="388"/>
      <c r="S4205" s="389"/>
      <c r="T4205" s="314"/>
    </row>
    <row r="4206" spans="2:24" ht="18.75" customHeight="1" x14ac:dyDescent="0.2">
      <c r="B4206" s="318"/>
      <c r="C4206" s="92" t="s">
        <v>145</v>
      </c>
      <c r="D4206" s="65"/>
      <c r="E4206" s="65"/>
      <c r="F4206" s="65"/>
      <c r="G4206" s="65"/>
      <c r="H4206" s="65"/>
      <c r="I4206" s="65"/>
      <c r="J4206" s="65"/>
      <c r="K4206" s="65"/>
      <c r="L4206" s="65"/>
      <c r="M4206" s="65"/>
      <c r="N4206" s="65"/>
      <c r="O4206" s="71"/>
      <c r="P4206" s="336">
        <f>SUM(D4206:O4206)</f>
        <v>0</v>
      </c>
      <c r="Q4206" s="317"/>
      <c r="R4206" s="388"/>
      <c r="S4206" s="389"/>
      <c r="T4206" s="314"/>
    </row>
    <row r="4207" spans="2:24" ht="18.75" customHeight="1" x14ac:dyDescent="0.2">
      <c r="B4207" s="318"/>
      <c r="C4207" s="322" t="s">
        <v>146</v>
      </c>
      <c r="D4207" s="337">
        <f t="shared" ref="D4207:O4207" si="336">SUBTOTAL(9,D4197:D4206)</f>
        <v>0</v>
      </c>
      <c r="E4207" s="337">
        <f t="shared" si="336"/>
        <v>0</v>
      </c>
      <c r="F4207" s="337">
        <f t="shared" si="336"/>
        <v>0</v>
      </c>
      <c r="G4207" s="337">
        <f t="shared" si="336"/>
        <v>0</v>
      </c>
      <c r="H4207" s="337">
        <f t="shared" si="336"/>
        <v>0</v>
      </c>
      <c r="I4207" s="337">
        <f t="shared" si="336"/>
        <v>0</v>
      </c>
      <c r="J4207" s="337">
        <f t="shared" si="336"/>
        <v>0</v>
      </c>
      <c r="K4207" s="337">
        <f t="shared" si="336"/>
        <v>0</v>
      </c>
      <c r="L4207" s="337">
        <f t="shared" si="336"/>
        <v>0</v>
      </c>
      <c r="M4207" s="337">
        <f t="shared" si="336"/>
        <v>0</v>
      </c>
      <c r="N4207" s="337">
        <f t="shared" si="336"/>
        <v>0</v>
      </c>
      <c r="O4207" s="338">
        <f t="shared" si="336"/>
        <v>0</v>
      </c>
      <c r="P4207" s="336">
        <f>SUM(D4207:O4207)</f>
        <v>0</v>
      </c>
      <c r="Q4207" s="317"/>
      <c r="R4207" s="388"/>
      <c r="S4207" s="389"/>
      <c r="T4207" s="314"/>
    </row>
    <row r="4208" spans="2:24" ht="18.75" customHeight="1" x14ac:dyDescent="0.2">
      <c r="B4208" s="318"/>
      <c r="C4208" s="339" t="s">
        <v>147</v>
      </c>
      <c r="D4208" s="66"/>
      <c r="E4208" s="66"/>
      <c r="F4208" s="66"/>
      <c r="G4208" s="66"/>
      <c r="H4208" s="66"/>
      <c r="I4208" s="66"/>
      <c r="J4208" s="66"/>
      <c r="K4208" s="66"/>
      <c r="L4208" s="66"/>
      <c r="M4208" s="66"/>
      <c r="N4208" s="66"/>
      <c r="O4208" s="72"/>
      <c r="P4208" s="336">
        <f>SUM(D4208:O4208)</f>
        <v>0</v>
      </c>
      <c r="Q4208" s="317"/>
      <c r="R4208" s="388"/>
      <c r="S4208" s="389"/>
      <c r="T4208" s="314"/>
    </row>
    <row r="4209" spans="2:20" ht="18.75" customHeight="1" x14ac:dyDescent="0.2">
      <c r="B4209" s="318"/>
      <c r="C4209" s="339" t="s">
        <v>148</v>
      </c>
      <c r="D4209" s="66"/>
      <c r="E4209" s="66"/>
      <c r="F4209" s="66"/>
      <c r="G4209" s="66"/>
      <c r="H4209" s="66"/>
      <c r="I4209" s="66"/>
      <c r="J4209" s="66"/>
      <c r="K4209" s="66"/>
      <c r="L4209" s="66"/>
      <c r="M4209" s="66"/>
      <c r="N4209" s="66"/>
      <c r="O4209" s="72"/>
      <c r="P4209" s="336">
        <f>SUM(D4209:O4209)</f>
        <v>0</v>
      </c>
      <c r="Q4209" s="317"/>
      <c r="R4209" s="388"/>
      <c r="S4209" s="389"/>
      <c r="T4209" s="314"/>
    </row>
    <row r="4210" spans="2:20" ht="18.75" customHeight="1" x14ac:dyDescent="0.2">
      <c r="B4210" s="318"/>
      <c r="C4210" s="322" t="s">
        <v>149</v>
      </c>
      <c r="D4210" s="337">
        <f t="shared" ref="D4210:O4210" si="337">SUBTOTAL(9,D4208:D4209)</f>
        <v>0</v>
      </c>
      <c r="E4210" s="337">
        <f t="shared" si="337"/>
        <v>0</v>
      </c>
      <c r="F4210" s="337">
        <f t="shared" si="337"/>
        <v>0</v>
      </c>
      <c r="G4210" s="337">
        <f t="shared" si="337"/>
        <v>0</v>
      </c>
      <c r="H4210" s="337">
        <f t="shared" si="337"/>
        <v>0</v>
      </c>
      <c r="I4210" s="337">
        <f t="shared" si="337"/>
        <v>0</v>
      </c>
      <c r="J4210" s="337">
        <f t="shared" si="337"/>
        <v>0</v>
      </c>
      <c r="K4210" s="337">
        <f t="shared" si="337"/>
        <v>0</v>
      </c>
      <c r="L4210" s="337">
        <f t="shared" si="337"/>
        <v>0</v>
      </c>
      <c r="M4210" s="337">
        <f t="shared" si="337"/>
        <v>0</v>
      </c>
      <c r="N4210" s="337">
        <f t="shared" si="337"/>
        <v>0</v>
      </c>
      <c r="O4210" s="338">
        <f t="shared" si="337"/>
        <v>0</v>
      </c>
      <c r="P4210" s="336">
        <f>SUM(D4210:O4210)</f>
        <v>0</v>
      </c>
      <c r="Q4210" s="317"/>
      <c r="R4210" s="388"/>
      <c r="S4210" s="389"/>
      <c r="T4210" s="314"/>
    </row>
    <row r="4211" spans="2:20" ht="18.75" customHeight="1" x14ac:dyDescent="0.2">
      <c r="B4211" s="318"/>
      <c r="C4211" s="339" t="s">
        <v>150</v>
      </c>
      <c r="D4211" s="66"/>
      <c r="E4211" s="66"/>
      <c r="F4211" s="66"/>
      <c r="G4211" s="66"/>
      <c r="H4211" s="66"/>
      <c r="I4211" s="66"/>
      <c r="J4211" s="66"/>
      <c r="K4211" s="66"/>
      <c r="L4211" s="66"/>
      <c r="M4211" s="66"/>
      <c r="N4211" s="66"/>
      <c r="O4211" s="72"/>
      <c r="P4211" s="336">
        <f>SUM(D4211:O4211)</f>
        <v>0</v>
      </c>
      <c r="Q4211" s="317"/>
      <c r="R4211" s="388"/>
      <c r="S4211" s="389"/>
      <c r="T4211" s="314"/>
    </row>
    <row r="4212" spans="2:20" ht="18.75" customHeight="1" x14ac:dyDescent="0.2">
      <c r="B4212" s="318"/>
      <c r="C4212" s="339" t="s">
        <v>151</v>
      </c>
      <c r="D4212" s="66"/>
      <c r="E4212" s="66"/>
      <c r="F4212" s="66"/>
      <c r="G4212" s="66"/>
      <c r="H4212" s="66"/>
      <c r="I4212" s="66"/>
      <c r="J4212" s="66"/>
      <c r="K4212" s="66"/>
      <c r="L4212" s="66"/>
      <c r="M4212" s="66"/>
      <c r="N4212" s="66"/>
      <c r="O4212" s="72"/>
      <c r="P4212" s="336">
        <f>SUM(D4212:O4212)</f>
        <v>0</v>
      </c>
      <c r="Q4212" s="317"/>
      <c r="R4212" s="388"/>
      <c r="S4212" s="389"/>
      <c r="T4212" s="314"/>
    </row>
    <row r="4213" spans="2:20" ht="18.75" customHeight="1" x14ac:dyDescent="0.2">
      <c r="B4213" s="318"/>
      <c r="C4213" s="339" t="s">
        <v>152</v>
      </c>
      <c r="D4213" s="66"/>
      <c r="E4213" s="66"/>
      <c r="F4213" s="66"/>
      <c r="G4213" s="66"/>
      <c r="H4213" s="66"/>
      <c r="I4213" s="66"/>
      <c r="J4213" s="66"/>
      <c r="K4213" s="66"/>
      <c r="L4213" s="66"/>
      <c r="M4213" s="66"/>
      <c r="N4213" s="66"/>
      <c r="O4213" s="72"/>
      <c r="P4213" s="336">
        <f>SUM(D4213:O4213)</f>
        <v>0</v>
      </c>
      <c r="Q4213" s="317"/>
      <c r="R4213" s="388"/>
      <c r="S4213" s="389"/>
      <c r="T4213" s="314"/>
    </row>
    <row r="4214" spans="2:20" ht="18.75" customHeight="1" x14ac:dyDescent="0.2">
      <c r="B4214" s="318"/>
      <c r="C4214" s="339" t="s">
        <v>153</v>
      </c>
      <c r="D4214" s="66"/>
      <c r="E4214" s="66"/>
      <c r="F4214" s="66"/>
      <c r="G4214" s="66"/>
      <c r="H4214" s="66"/>
      <c r="I4214" s="66"/>
      <c r="J4214" s="66"/>
      <c r="K4214" s="66"/>
      <c r="L4214" s="66"/>
      <c r="M4214" s="66"/>
      <c r="N4214" s="66"/>
      <c r="O4214" s="72"/>
      <c r="P4214" s="336">
        <f>SUM(D4214:O4214)</f>
        <v>0</v>
      </c>
      <c r="Q4214" s="317"/>
      <c r="R4214" s="388"/>
      <c r="S4214" s="389"/>
      <c r="T4214" s="314"/>
    </row>
    <row r="4215" spans="2:20" ht="18.75" customHeight="1" x14ac:dyDescent="0.2">
      <c r="B4215" s="318"/>
      <c r="C4215" s="335" t="s">
        <v>154</v>
      </c>
      <c r="D4215" s="65"/>
      <c r="E4215" s="65"/>
      <c r="F4215" s="65"/>
      <c r="G4215" s="65"/>
      <c r="H4215" s="65"/>
      <c r="I4215" s="65"/>
      <c r="J4215" s="65"/>
      <c r="K4215" s="65"/>
      <c r="L4215" s="65"/>
      <c r="M4215" s="65"/>
      <c r="N4215" s="65"/>
      <c r="O4215" s="71"/>
      <c r="P4215" s="336">
        <f>SUM(D4215:O4215)</f>
        <v>0</v>
      </c>
      <c r="Q4215" s="317"/>
      <c r="R4215" s="388"/>
      <c r="S4215" s="389"/>
      <c r="T4215" s="314"/>
    </row>
    <row r="4216" spans="2:20" ht="18.75" customHeight="1" x14ac:dyDescent="0.2">
      <c r="B4216" s="318"/>
      <c r="C4216" s="97" t="s">
        <v>155</v>
      </c>
      <c r="D4216" s="65"/>
      <c r="E4216" s="65"/>
      <c r="F4216" s="65"/>
      <c r="G4216" s="65"/>
      <c r="H4216" s="65"/>
      <c r="I4216" s="65"/>
      <c r="J4216" s="65"/>
      <c r="K4216" s="65"/>
      <c r="L4216" s="65"/>
      <c r="M4216" s="65"/>
      <c r="N4216" s="65"/>
      <c r="O4216" s="71"/>
      <c r="P4216" s="336">
        <f>SUM(D4216:O4216)</f>
        <v>0</v>
      </c>
      <c r="Q4216" s="317"/>
      <c r="R4216" s="388"/>
      <c r="S4216" s="389"/>
      <c r="T4216" s="314"/>
    </row>
    <row r="4217" spans="2:20" ht="18.75" customHeight="1" x14ac:dyDescent="0.2">
      <c r="B4217" s="318"/>
      <c r="C4217" s="98" t="s">
        <v>156</v>
      </c>
      <c r="D4217" s="68"/>
      <c r="E4217" s="68"/>
      <c r="F4217" s="68"/>
      <c r="G4217" s="68"/>
      <c r="H4217" s="68"/>
      <c r="I4217" s="68"/>
      <c r="J4217" s="68"/>
      <c r="K4217" s="68"/>
      <c r="L4217" s="68"/>
      <c r="M4217" s="68"/>
      <c r="N4217" s="68"/>
      <c r="O4217" s="73"/>
      <c r="P4217" s="340">
        <f>SUM(D4217:O4217)</f>
        <v>0</v>
      </c>
      <c r="Q4217" s="317"/>
      <c r="R4217" s="388"/>
      <c r="S4217" s="389"/>
      <c r="T4217" s="314"/>
    </row>
    <row r="4218" spans="2:20" ht="18.75" customHeight="1" x14ac:dyDescent="0.2">
      <c r="B4218" s="318"/>
      <c r="C4218" s="341" t="s">
        <v>157</v>
      </c>
      <c r="D4218" s="342">
        <f t="shared" ref="D4218:O4218" si="338">SUBTOTAL(9,D4197:D4217)</f>
        <v>0</v>
      </c>
      <c r="E4218" s="342">
        <f t="shared" si="338"/>
        <v>0</v>
      </c>
      <c r="F4218" s="342">
        <f t="shared" si="338"/>
        <v>0</v>
      </c>
      <c r="G4218" s="342">
        <f t="shared" si="338"/>
        <v>0</v>
      </c>
      <c r="H4218" s="342">
        <f t="shared" si="338"/>
        <v>0</v>
      </c>
      <c r="I4218" s="342">
        <f t="shared" si="338"/>
        <v>0</v>
      </c>
      <c r="J4218" s="342">
        <f t="shared" si="338"/>
        <v>0</v>
      </c>
      <c r="K4218" s="342">
        <f t="shared" si="338"/>
        <v>0</v>
      </c>
      <c r="L4218" s="342">
        <f t="shared" si="338"/>
        <v>0</v>
      </c>
      <c r="M4218" s="342">
        <f t="shared" si="338"/>
        <v>0</v>
      </c>
      <c r="N4218" s="342">
        <f t="shared" si="338"/>
        <v>0</v>
      </c>
      <c r="O4218" s="343">
        <f t="shared" si="338"/>
        <v>0</v>
      </c>
      <c r="P4218" s="344">
        <f>SUM(D4218:O4218)</f>
        <v>0</v>
      </c>
      <c r="Q4218" s="317"/>
      <c r="R4218" s="150"/>
      <c r="S4218" s="151"/>
      <c r="T4218" s="314"/>
    </row>
    <row r="4219" spans="2:20" ht="6" customHeight="1" x14ac:dyDescent="0.2">
      <c r="B4219" s="318"/>
      <c r="C4219" s="317"/>
      <c r="D4219" s="317"/>
      <c r="E4219" s="317"/>
      <c r="F4219" s="317"/>
      <c r="G4219" s="317"/>
      <c r="H4219" s="317"/>
      <c r="I4219" s="317"/>
      <c r="J4219" s="317"/>
      <c r="K4219" s="317"/>
      <c r="L4219" s="317"/>
      <c r="M4219" s="317"/>
      <c r="N4219" s="317"/>
      <c r="O4219" s="317"/>
      <c r="P4219" s="317"/>
      <c r="Q4219" s="317"/>
      <c r="R4219" s="345"/>
      <c r="S4219" s="345"/>
      <c r="T4219" s="314"/>
    </row>
    <row r="4220" spans="2:20" ht="18.75" customHeight="1" x14ac:dyDescent="0.2">
      <c r="B4220" s="346"/>
      <c r="C4220" s="335" t="s">
        <v>158</v>
      </c>
      <c r="D4220" s="67"/>
      <c r="E4220" s="67"/>
      <c r="F4220" s="67"/>
      <c r="G4220" s="67"/>
      <c r="H4220" s="67"/>
      <c r="I4220" s="67"/>
      <c r="J4220" s="67"/>
      <c r="K4220" s="67"/>
      <c r="L4220" s="67"/>
      <c r="M4220" s="67"/>
      <c r="N4220" s="67"/>
      <c r="O4220" s="74"/>
      <c r="P4220" s="347">
        <f>SUM(D4220:O4220)</f>
        <v>0</v>
      </c>
      <c r="Q4220" s="317"/>
      <c r="R4220" s="388"/>
      <c r="S4220" s="389"/>
      <c r="T4220" s="314"/>
    </row>
    <row r="4221" spans="2:20" ht="18.75" customHeight="1" x14ac:dyDescent="0.2">
      <c r="B4221" s="346"/>
      <c r="C4221" s="335" t="s">
        <v>159</v>
      </c>
      <c r="D4221" s="67"/>
      <c r="E4221" s="67"/>
      <c r="F4221" s="67"/>
      <c r="G4221" s="67"/>
      <c r="H4221" s="67"/>
      <c r="I4221" s="67"/>
      <c r="J4221" s="67"/>
      <c r="K4221" s="67"/>
      <c r="L4221" s="67"/>
      <c r="M4221" s="67"/>
      <c r="N4221" s="69"/>
      <c r="O4221" s="75"/>
      <c r="P4221" s="348">
        <f>SUM(D4221:O4221)</f>
        <v>0</v>
      </c>
      <c r="Q4221" s="317"/>
      <c r="R4221" s="388"/>
      <c r="S4221" s="389"/>
      <c r="T4221" s="314"/>
    </row>
    <row r="4222" spans="2:20" s="334" customFormat="1" ht="18.75" customHeight="1" x14ac:dyDescent="0.2">
      <c r="B4222" s="328"/>
      <c r="C4222" s="317"/>
      <c r="D4222" s="317"/>
      <c r="E4222" s="317"/>
      <c r="F4222" s="317"/>
      <c r="G4222" s="317"/>
      <c r="H4222" s="317"/>
      <c r="I4222" s="317"/>
      <c r="J4222" s="317"/>
      <c r="K4222" s="317"/>
      <c r="L4222" s="317"/>
      <c r="M4222" s="317"/>
      <c r="N4222" s="349" t="s">
        <v>160</v>
      </c>
      <c r="O4222" s="349"/>
      <c r="P4222" s="350">
        <f>ROUND(IF(P4220*P4221=0,0,P4218/P4220*P4221),2)</f>
        <v>0</v>
      </c>
      <c r="Q4222" s="330"/>
      <c r="R4222" s="388"/>
      <c r="S4222" s="389"/>
      <c r="T4222" s="333"/>
    </row>
    <row r="4223" spans="2:20" ht="30" customHeight="1" x14ac:dyDescent="0.2">
      <c r="B4223" s="314"/>
      <c r="C4223" s="317"/>
      <c r="D4223" s="317"/>
      <c r="E4223" s="317"/>
      <c r="F4223" s="317"/>
      <c r="G4223" s="317"/>
      <c r="H4223" s="317"/>
      <c r="I4223" s="317"/>
      <c r="J4223" s="317"/>
      <c r="K4223" s="317"/>
      <c r="L4223" s="317"/>
      <c r="M4223" s="317"/>
      <c r="N4223" s="317"/>
      <c r="O4223" s="317"/>
      <c r="P4223" s="317"/>
      <c r="Q4223" s="317"/>
      <c r="R4223" s="317"/>
      <c r="S4223" s="317"/>
      <c r="T4223" s="314"/>
    </row>
    <row r="4224" spans="2:20" ht="18.75" customHeight="1" x14ac:dyDescent="0.2">
      <c r="B4224" s="318"/>
      <c r="C4224" s="319" t="s">
        <v>124</v>
      </c>
      <c r="D4224" s="382"/>
      <c r="E4224" s="383"/>
      <c r="F4224" s="383"/>
      <c r="G4224" s="383"/>
      <c r="H4224" s="383"/>
      <c r="I4224" s="384"/>
      <c r="J4224" s="317"/>
      <c r="K4224" s="317"/>
      <c r="L4224" s="320"/>
      <c r="M4224" s="317"/>
      <c r="N4224" s="317"/>
      <c r="O4224" s="317"/>
      <c r="P4224" s="321"/>
      <c r="Q4224" s="317"/>
      <c r="R4224" s="321"/>
      <c r="S4224" s="321"/>
      <c r="T4224" s="314"/>
    </row>
    <row r="4225" spans="2:24" ht="18.75" customHeight="1" x14ac:dyDescent="0.2">
      <c r="B4225" s="318"/>
      <c r="C4225" s="322" t="s">
        <v>125</v>
      </c>
      <c r="D4225" s="382"/>
      <c r="E4225" s="383"/>
      <c r="F4225" s="383"/>
      <c r="G4225" s="383"/>
      <c r="H4225" s="383"/>
      <c r="I4225" s="384"/>
      <c r="J4225" s="317"/>
      <c r="K4225" s="320"/>
      <c r="L4225" s="317"/>
      <c r="M4225" s="317"/>
      <c r="N4225" s="317"/>
      <c r="O4225" s="317"/>
      <c r="P4225" s="321"/>
      <c r="Q4225" s="317"/>
      <c r="R4225" s="321"/>
      <c r="S4225" s="321"/>
      <c r="T4225" s="314"/>
    </row>
    <row r="4226" spans="2:24" ht="18.75" customHeight="1" x14ac:dyDescent="0.2">
      <c r="B4226" s="318"/>
      <c r="C4226" s="322" t="s">
        <v>7</v>
      </c>
      <c r="D4226" s="382"/>
      <c r="E4226" s="383"/>
      <c r="F4226" s="383"/>
      <c r="G4226" s="383"/>
      <c r="H4226" s="383"/>
      <c r="I4226" s="384"/>
      <c r="J4226" s="317"/>
      <c r="K4226" s="317"/>
      <c r="L4226" s="320"/>
      <c r="M4226" s="317"/>
      <c r="N4226" s="317"/>
      <c r="O4226" s="317"/>
      <c r="P4226" s="321"/>
      <c r="Q4226" s="317"/>
      <c r="R4226" s="323" t="s">
        <v>126</v>
      </c>
      <c r="S4226" s="324"/>
      <c r="T4226" s="314"/>
    </row>
    <row r="4227" spans="2:24" ht="18.75" customHeight="1" x14ac:dyDescent="0.2">
      <c r="B4227" s="318"/>
      <c r="C4227" s="322" t="s">
        <v>127</v>
      </c>
      <c r="D4227" s="382"/>
      <c r="E4227" s="383"/>
      <c r="F4227" s="383"/>
      <c r="G4227" s="383"/>
      <c r="H4227" s="383"/>
      <c r="I4227" s="384"/>
      <c r="J4227" s="317"/>
      <c r="K4227" s="317"/>
      <c r="L4227" s="320"/>
      <c r="M4227" s="317"/>
      <c r="N4227" s="317"/>
      <c r="O4227" s="317"/>
      <c r="P4227" s="321"/>
      <c r="Q4227" s="317"/>
      <c r="R4227" s="325" t="s">
        <v>130</v>
      </c>
      <c r="S4227" s="63"/>
      <c r="T4227" s="314"/>
    </row>
    <row r="4228" spans="2:24" ht="18.75" customHeight="1" x14ac:dyDescent="0.2">
      <c r="B4228" s="318"/>
      <c r="C4228" s="322" t="s">
        <v>131</v>
      </c>
      <c r="D4228" s="382"/>
      <c r="E4228" s="383"/>
      <c r="F4228" s="383"/>
      <c r="G4228" s="383"/>
      <c r="H4228" s="383"/>
      <c r="I4228" s="384"/>
      <c r="J4228" s="317"/>
      <c r="K4228" s="317"/>
      <c r="L4228" s="320"/>
      <c r="M4228" s="317"/>
      <c r="N4228" s="317"/>
      <c r="O4228" s="317"/>
      <c r="P4228" s="321"/>
      <c r="Q4228" s="317"/>
      <c r="R4228" s="325" t="s">
        <v>132</v>
      </c>
      <c r="S4228" s="63"/>
      <c r="T4228" s="314"/>
    </row>
    <row r="4229" spans="2:24" ht="18.75" customHeight="1" x14ac:dyDescent="0.2">
      <c r="B4229" s="318"/>
      <c r="C4229" s="322" t="s">
        <v>122</v>
      </c>
      <c r="D4229" s="385"/>
      <c r="E4229" s="386"/>
      <c r="F4229" s="386"/>
      <c r="G4229" s="386"/>
      <c r="H4229" s="386"/>
      <c r="I4229" s="387"/>
      <c r="J4229" s="317"/>
      <c r="K4229" s="320"/>
      <c r="L4229" s="317"/>
      <c r="M4229" s="317"/>
      <c r="N4229" s="317"/>
      <c r="O4229" s="317"/>
      <c r="P4229" s="321"/>
      <c r="Q4229" s="317"/>
      <c r="R4229" s="326" t="s">
        <v>133</v>
      </c>
      <c r="S4229" s="63"/>
      <c r="T4229" s="314"/>
    </row>
    <row r="4230" spans="2:24" ht="18.75" customHeight="1" x14ac:dyDescent="0.2">
      <c r="B4230" s="327"/>
      <c r="C4230" s="322" t="s">
        <v>134</v>
      </c>
      <c r="D4230" s="379"/>
      <c r="E4230" s="380"/>
      <c r="F4230" s="380"/>
      <c r="G4230" s="380"/>
      <c r="H4230" s="380"/>
      <c r="I4230" s="381"/>
      <c r="J4230" s="317"/>
      <c r="K4230" s="320"/>
      <c r="L4230" s="317"/>
      <c r="M4230" s="317"/>
      <c r="N4230" s="317"/>
      <c r="O4230" s="317"/>
      <c r="P4230" s="321"/>
      <c r="Q4230" s="317"/>
      <c r="R4230" s="321"/>
      <c r="S4230" s="321"/>
      <c r="T4230" s="314"/>
    </row>
    <row r="4231" spans="2:24" ht="12" customHeight="1" x14ac:dyDescent="0.2">
      <c r="B4231" s="318"/>
      <c r="C4231" s="317"/>
      <c r="D4231" s="317"/>
      <c r="E4231" s="317"/>
      <c r="F4231" s="317"/>
      <c r="G4231" s="317"/>
      <c r="H4231" s="317"/>
      <c r="I4231" s="317"/>
      <c r="J4231" s="317"/>
      <c r="K4231" s="317"/>
      <c r="L4231" s="317"/>
      <c r="M4231" s="317"/>
      <c r="N4231" s="317"/>
      <c r="O4231" s="317"/>
      <c r="P4231" s="317"/>
      <c r="Q4231" s="317"/>
      <c r="R4231" s="317"/>
      <c r="S4231" s="317"/>
      <c r="T4231" s="314"/>
    </row>
    <row r="4232" spans="2:24" s="334" customFormat="1" ht="18.75" customHeight="1" x14ac:dyDescent="0.2">
      <c r="B4232" s="328"/>
      <c r="C4232" s="322" t="s">
        <v>128</v>
      </c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70"/>
      <c r="P4232" s="329" t="s">
        <v>129</v>
      </c>
      <c r="Q4232" s="330"/>
      <c r="R4232" s="331" t="s">
        <v>135</v>
      </c>
      <c r="S4232" s="332"/>
      <c r="T4232" s="333"/>
      <c r="V4232" s="315"/>
      <c r="W4232" s="315"/>
      <c r="X4232" s="315"/>
    </row>
    <row r="4233" spans="2:24" ht="6" customHeight="1" x14ac:dyDescent="0.2">
      <c r="B4233" s="318"/>
      <c r="C4233" s="317"/>
      <c r="D4233" s="317"/>
      <c r="E4233" s="317"/>
      <c r="F4233" s="317"/>
      <c r="G4233" s="317"/>
      <c r="H4233" s="317"/>
      <c r="I4233" s="317"/>
      <c r="J4233" s="317"/>
      <c r="K4233" s="317"/>
      <c r="L4233" s="317"/>
      <c r="M4233" s="317"/>
      <c r="N4233" s="317"/>
      <c r="O4233" s="317"/>
      <c r="P4233" s="317"/>
      <c r="Q4233" s="317"/>
      <c r="R4233" s="317"/>
      <c r="S4233" s="317"/>
      <c r="T4233" s="314"/>
    </row>
    <row r="4234" spans="2:24" ht="18.75" customHeight="1" x14ac:dyDescent="0.2">
      <c r="B4234" s="318"/>
      <c r="C4234" s="335" t="s">
        <v>136</v>
      </c>
      <c r="D4234" s="65"/>
      <c r="E4234" s="65"/>
      <c r="F4234" s="65"/>
      <c r="G4234" s="65"/>
      <c r="H4234" s="65"/>
      <c r="I4234" s="65"/>
      <c r="J4234" s="65"/>
      <c r="K4234" s="65"/>
      <c r="L4234" s="65"/>
      <c r="M4234" s="65"/>
      <c r="N4234" s="65"/>
      <c r="O4234" s="71"/>
      <c r="P4234" s="336">
        <f>SUM(D4234:O4234)</f>
        <v>0</v>
      </c>
      <c r="Q4234" s="317"/>
      <c r="R4234" s="388"/>
      <c r="S4234" s="389"/>
      <c r="T4234" s="314"/>
    </row>
    <row r="4235" spans="2:24" ht="18.75" customHeight="1" x14ac:dyDescent="0.2">
      <c r="B4235" s="318"/>
      <c r="C4235" s="335" t="s">
        <v>137</v>
      </c>
      <c r="D4235" s="110"/>
      <c r="E4235" s="110"/>
      <c r="F4235" s="110"/>
      <c r="G4235" s="110"/>
      <c r="H4235" s="110"/>
      <c r="I4235" s="110"/>
      <c r="J4235" s="110"/>
      <c r="K4235" s="110"/>
      <c r="L4235" s="110"/>
      <c r="M4235" s="110"/>
      <c r="N4235" s="110"/>
      <c r="O4235" s="111"/>
      <c r="P4235" s="336">
        <f>SUM(D4235:O4235)</f>
        <v>0</v>
      </c>
      <c r="Q4235" s="317"/>
      <c r="R4235" s="388"/>
      <c r="S4235" s="389"/>
      <c r="T4235" s="314"/>
    </row>
    <row r="4236" spans="2:24" ht="18.75" customHeight="1" x14ac:dyDescent="0.2">
      <c r="B4236" s="318"/>
      <c r="C4236" s="131" t="s">
        <v>138</v>
      </c>
      <c r="D4236" s="65"/>
      <c r="E4236" s="65"/>
      <c r="F4236" s="65"/>
      <c r="G4236" s="65"/>
      <c r="H4236" s="65"/>
      <c r="I4236" s="65"/>
      <c r="J4236" s="65"/>
      <c r="K4236" s="65"/>
      <c r="L4236" s="65"/>
      <c r="M4236" s="65"/>
      <c r="N4236" s="65"/>
      <c r="O4236" s="71"/>
      <c r="P4236" s="336">
        <f>SUM(D4236:O4236)</f>
        <v>0</v>
      </c>
      <c r="Q4236" s="317"/>
      <c r="R4236" s="388"/>
      <c r="S4236" s="389"/>
      <c r="T4236" s="314"/>
    </row>
    <row r="4237" spans="2:24" ht="18.75" customHeight="1" x14ac:dyDescent="0.2">
      <c r="B4237" s="318"/>
      <c r="C4237" s="92" t="s">
        <v>139</v>
      </c>
      <c r="D4237" s="65"/>
      <c r="E4237" s="65"/>
      <c r="F4237" s="65"/>
      <c r="G4237" s="65"/>
      <c r="H4237" s="65"/>
      <c r="I4237" s="65"/>
      <c r="J4237" s="65"/>
      <c r="K4237" s="65"/>
      <c r="L4237" s="65"/>
      <c r="M4237" s="65"/>
      <c r="N4237" s="65"/>
      <c r="O4237" s="71"/>
      <c r="P4237" s="336">
        <f>SUM(D4237:O4237)</f>
        <v>0</v>
      </c>
      <c r="Q4237" s="317"/>
      <c r="R4237" s="388"/>
      <c r="S4237" s="389"/>
      <c r="T4237" s="314"/>
    </row>
    <row r="4238" spans="2:24" ht="18.75" customHeight="1" x14ac:dyDescent="0.2">
      <c r="B4238" s="318"/>
      <c r="C4238" s="92" t="s">
        <v>140</v>
      </c>
      <c r="D4238" s="65"/>
      <c r="E4238" s="65"/>
      <c r="F4238" s="65"/>
      <c r="G4238" s="65"/>
      <c r="H4238" s="65"/>
      <c r="I4238" s="65"/>
      <c r="J4238" s="65"/>
      <c r="K4238" s="65"/>
      <c r="L4238" s="65"/>
      <c r="M4238" s="65"/>
      <c r="N4238" s="65"/>
      <c r="O4238" s="71"/>
      <c r="P4238" s="336">
        <f>SUM(D4238:O4238)</f>
        <v>0</v>
      </c>
      <c r="Q4238" s="317"/>
      <c r="R4238" s="388"/>
      <c r="S4238" s="389"/>
      <c r="T4238" s="314"/>
    </row>
    <row r="4239" spans="2:24" ht="18.75" customHeight="1" x14ac:dyDescent="0.2">
      <c r="B4239" s="318"/>
      <c r="C4239" s="92" t="s">
        <v>141</v>
      </c>
      <c r="D4239" s="65"/>
      <c r="E4239" s="65"/>
      <c r="F4239" s="65"/>
      <c r="G4239" s="65"/>
      <c r="H4239" s="65"/>
      <c r="I4239" s="65"/>
      <c r="J4239" s="65"/>
      <c r="K4239" s="65"/>
      <c r="L4239" s="65"/>
      <c r="M4239" s="65"/>
      <c r="N4239" s="65"/>
      <c r="O4239" s="71"/>
      <c r="P4239" s="336">
        <f>SUM(D4239:O4239)</f>
        <v>0</v>
      </c>
      <c r="Q4239" s="317"/>
      <c r="R4239" s="388"/>
      <c r="S4239" s="389"/>
      <c r="T4239" s="314"/>
    </row>
    <row r="4240" spans="2:24" ht="18.75" customHeight="1" x14ac:dyDescent="0.2">
      <c r="B4240" s="318"/>
      <c r="C4240" s="92" t="s">
        <v>142</v>
      </c>
      <c r="D4240" s="65"/>
      <c r="E4240" s="65"/>
      <c r="F4240" s="65"/>
      <c r="G4240" s="65"/>
      <c r="H4240" s="65"/>
      <c r="I4240" s="65"/>
      <c r="J4240" s="65"/>
      <c r="K4240" s="65"/>
      <c r="L4240" s="65"/>
      <c r="M4240" s="65"/>
      <c r="N4240" s="65"/>
      <c r="O4240" s="71"/>
      <c r="P4240" s="336">
        <f>SUM(D4240:O4240)</f>
        <v>0</v>
      </c>
      <c r="Q4240" s="317"/>
      <c r="R4240" s="388"/>
      <c r="S4240" s="389"/>
      <c r="T4240" s="314"/>
    </row>
    <row r="4241" spans="2:20" ht="18.75" customHeight="1" x14ac:dyDescent="0.2">
      <c r="B4241" s="318"/>
      <c r="C4241" s="92" t="s">
        <v>143</v>
      </c>
      <c r="D4241" s="65"/>
      <c r="E4241" s="65"/>
      <c r="F4241" s="65"/>
      <c r="G4241" s="65"/>
      <c r="H4241" s="65"/>
      <c r="I4241" s="65"/>
      <c r="J4241" s="65"/>
      <c r="K4241" s="65"/>
      <c r="L4241" s="65"/>
      <c r="M4241" s="65"/>
      <c r="N4241" s="65"/>
      <c r="O4241" s="71"/>
      <c r="P4241" s="336">
        <f>SUM(D4241:O4241)</f>
        <v>0</v>
      </c>
      <c r="Q4241" s="317"/>
      <c r="R4241" s="388"/>
      <c r="S4241" s="389"/>
      <c r="T4241" s="314"/>
    </row>
    <row r="4242" spans="2:20" ht="18.75" customHeight="1" x14ac:dyDescent="0.2">
      <c r="B4242" s="318"/>
      <c r="C4242" s="92" t="s">
        <v>144</v>
      </c>
      <c r="D4242" s="65"/>
      <c r="E4242" s="65"/>
      <c r="F4242" s="65"/>
      <c r="G4242" s="65"/>
      <c r="H4242" s="65"/>
      <c r="I4242" s="65"/>
      <c r="J4242" s="65"/>
      <c r="K4242" s="65"/>
      <c r="L4242" s="65"/>
      <c r="M4242" s="65"/>
      <c r="N4242" s="65"/>
      <c r="O4242" s="71"/>
      <c r="P4242" s="336">
        <f>SUM(D4242:O4242)</f>
        <v>0</v>
      </c>
      <c r="Q4242" s="317"/>
      <c r="R4242" s="388"/>
      <c r="S4242" s="389"/>
      <c r="T4242" s="314"/>
    </row>
    <row r="4243" spans="2:20" ht="18.75" customHeight="1" x14ac:dyDescent="0.2">
      <c r="B4243" s="318"/>
      <c r="C4243" s="92" t="s">
        <v>145</v>
      </c>
      <c r="D4243" s="65"/>
      <c r="E4243" s="65"/>
      <c r="F4243" s="65"/>
      <c r="G4243" s="65"/>
      <c r="H4243" s="65"/>
      <c r="I4243" s="65"/>
      <c r="J4243" s="65"/>
      <c r="K4243" s="65"/>
      <c r="L4243" s="65"/>
      <c r="M4243" s="65"/>
      <c r="N4243" s="65"/>
      <c r="O4243" s="71"/>
      <c r="P4243" s="336">
        <f>SUM(D4243:O4243)</f>
        <v>0</v>
      </c>
      <c r="Q4243" s="317"/>
      <c r="R4243" s="388"/>
      <c r="S4243" s="389"/>
      <c r="T4243" s="314"/>
    </row>
    <row r="4244" spans="2:20" ht="18.75" customHeight="1" x14ac:dyDescent="0.2">
      <c r="B4244" s="318"/>
      <c r="C4244" s="322" t="s">
        <v>146</v>
      </c>
      <c r="D4244" s="337">
        <f t="shared" ref="D4244:O4244" si="339">SUBTOTAL(9,D4234:D4243)</f>
        <v>0</v>
      </c>
      <c r="E4244" s="337">
        <f t="shared" si="339"/>
        <v>0</v>
      </c>
      <c r="F4244" s="337">
        <f t="shared" si="339"/>
        <v>0</v>
      </c>
      <c r="G4244" s="337">
        <f t="shared" si="339"/>
        <v>0</v>
      </c>
      <c r="H4244" s="337">
        <f t="shared" si="339"/>
        <v>0</v>
      </c>
      <c r="I4244" s="337">
        <f t="shared" si="339"/>
        <v>0</v>
      </c>
      <c r="J4244" s="337">
        <f t="shared" si="339"/>
        <v>0</v>
      </c>
      <c r="K4244" s="337">
        <f t="shared" si="339"/>
        <v>0</v>
      </c>
      <c r="L4244" s="337">
        <f t="shared" si="339"/>
        <v>0</v>
      </c>
      <c r="M4244" s="337">
        <f t="shared" si="339"/>
        <v>0</v>
      </c>
      <c r="N4244" s="337">
        <f t="shared" si="339"/>
        <v>0</v>
      </c>
      <c r="O4244" s="338">
        <f t="shared" si="339"/>
        <v>0</v>
      </c>
      <c r="P4244" s="336">
        <f>SUM(D4244:O4244)</f>
        <v>0</v>
      </c>
      <c r="Q4244" s="317"/>
      <c r="R4244" s="388"/>
      <c r="S4244" s="389"/>
      <c r="T4244" s="314"/>
    </row>
    <row r="4245" spans="2:20" ht="18.75" customHeight="1" x14ac:dyDescent="0.2">
      <c r="B4245" s="318"/>
      <c r="C4245" s="339" t="s">
        <v>147</v>
      </c>
      <c r="D4245" s="66"/>
      <c r="E4245" s="66"/>
      <c r="F4245" s="66"/>
      <c r="G4245" s="66"/>
      <c r="H4245" s="66"/>
      <c r="I4245" s="66"/>
      <c r="J4245" s="66"/>
      <c r="K4245" s="66"/>
      <c r="L4245" s="66"/>
      <c r="M4245" s="66"/>
      <c r="N4245" s="66"/>
      <c r="O4245" s="72"/>
      <c r="P4245" s="336">
        <f>SUM(D4245:O4245)</f>
        <v>0</v>
      </c>
      <c r="Q4245" s="317"/>
      <c r="R4245" s="388"/>
      <c r="S4245" s="389"/>
      <c r="T4245" s="314"/>
    </row>
    <row r="4246" spans="2:20" ht="18.75" customHeight="1" x14ac:dyDescent="0.2">
      <c r="B4246" s="318"/>
      <c r="C4246" s="339" t="s">
        <v>148</v>
      </c>
      <c r="D4246" s="66"/>
      <c r="E4246" s="66"/>
      <c r="F4246" s="66"/>
      <c r="G4246" s="66"/>
      <c r="H4246" s="66"/>
      <c r="I4246" s="66"/>
      <c r="J4246" s="66"/>
      <c r="K4246" s="66"/>
      <c r="L4246" s="66"/>
      <c r="M4246" s="66"/>
      <c r="N4246" s="66"/>
      <c r="O4246" s="72"/>
      <c r="P4246" s="336">
        <f>SUM(D4246:O4246)</f>
        <v>0</v>
      </c>
      <c r="Q4246" s="317"/>
      <c r="R4246" s="388"/>
      <c r="S4246" s="389"/>
      <c r="T4246" s="314"/>
    </row>
    <row r="4247" spans="2:20" ht="18.75" customHeight="1" x14ac:dyDescent="0.2">
      <c r="B4247" s="318"/>
      <c r="C4247" s="322" t="s">
        <v>149</v>
      </c>
      <c r="D4247" s="337">
        <f t="shared" ref="D4247:O4247" si="340">SUBTOTAL(9,D4245:D4246)</f>
        <v>0</v>
      </c>
      <c r="E4247" s="337">
        <f t="shared" si="340"/>
        <v>0</v>
      </c>
      <c r="F4247" s="337">
        <f t="shared" si="340"/>
        <v>0</v>
      </c>
      <c r="G4247" s="337">
        <f t="shared" si="340"/>
        <v>0</v>
      </c>
      <c r="H4247" s="337">
        <f t="shared" si="340"/>
        <v>0</v>
      </c>
      <c r="I4247" s="337">
        <f t="shared" si="340"/>
        <v>0</v>
      </c>
      <c r="J4247" s="337">
        <f t="shared" si="340"/>
        <v>0</v>
      </c>
      <c r="K4247" s="337">
        <f t="shared" si="340"/>
        <v>0</v>
      </c>
      <c r="L4247" s="337">
        <f t="shared" si="340"/>
        <v>0</v>
      </c>
      <c r="M4247" s="337">
        <f t="shared" si="340"/>
        <v>0</v>
      </c>
      <c r="N4247" s="337">
        <f t="shared" si="340"/>
        <v>0</v>
      </c>
      <c r="O4247" s="338">
        <f t="shared" si="340"/>
        <v>0</v>
      </c>
      <c r="P4247" s="336">
        <f>SUM(D4247:O4247)</f>
        <v>0</v>
      </c>
      <c r="Q4247" s="317"/>
      <c r="R4247" s="388"/>
      <c r="S4247" s="389"/>
      <c r="T4247" s="314"/>
    </row>
    <row r="4248" spans="2:20" ht="18.75" customHeight="1" x14ac:dyDescent="0.2">
      <c r="B4248" s="318"/>
      <c r="C4248" s="339" t="s">
        <v>150</v>
      </c>
      <c r="D4248" s="66"/>
      <c r="E4248" s="66"/>
      <c r="F4248" s="66"/>
      <c r="G4248" s="66"/>
      <c r="H4248" s="66"/>
      <c r="I4248" s="66"/>
      <c r="J4248" s="66"/>
      <c r="K4248" s="66"/>
      <c r="L4248" s="66"/>
      <c r="M4248" s="66"/>
      <c r="N4248" s="66"/>
      <c r="O4248" s="72"/>
      <c r="P4248" s="336">
        <f>SUM(D4248:O4248)</f>
        <v>0</v>
      </c>
      <c r="Q4248" s="317"/>
      <c r="R4248" s="388"/>
      <c r="S4248" s="389"/>
      <c r="T4248" s="314"/>
    </row>
    <row r="4249" spans="2:20" ht="18.75" customHeight="1" x14ac:dyDescent="0.2">
      <c r="B4249" s="318"/>
      <c r="C4249" s="339" t="s">
        <v>151</v>
      </c>
      <c r="D4249" s="66"/>
      <c r="E4249" s="66"/>
      <c r="F4249" s="66"/>
      <c r="G4249" s="66"/>
      <c r="H4249" s="66"/>
      <c r="I4249" s="66"/>
      <c r="J4249" s="66"/>
      <c r="K4249" s="66"/>
      <c r="L4249" s="66"/>
      <c r="M4249" s="66"/>
      <c r="N4249" s="66"/>
      <c r="O4249" s="72"/>
      <c r="P4249" s="336">
        <f>SUM(D4249:O4249)</f>
        <v>0</v>
      </c>
      <c r="Q4249" s="317"/>
      <c r="R4249" s="388"/>
      <c r="S4249" s="389"/>
      <c r="T4249" s="314"/>
    </row>
    <row r="4250" spans="2:20" ht="18.75" customHeight="1" x14ac:dyDescent="0.2">
      <c r="B4250" s="318"/>
      <c r="C4250" s="339" t="s">
        <v>152</v>
      </c>
      <c r="D4250" s="66"/>
      <c r="E4250" s="66"/>
      <c r="F4250" s="66"/>
      <c r="G4250" s="66"/>
      <c r="H4250" s="66"/>
      <c r="I4250" s="66"/>
      <c r="J4250" s="66"/>
      <c r="K4250" s="66"/>
      <c r="L4250" s="66"/>
      <c r="M4250" s="66"/>
      <c r="N4250" s="66"/>
      <c r="O4250" s="72"/>
      <c r="P4250" s="336">
        <f>SUM(D4250:O4250)</f>
        <v>0</v>
      </c>
      <c r="Q4250" s="317"/>
      <c r="R4250" s="388"/>
      <c r="S4250" s="389"/>
      <c r="T4250" s="314"/>
    </row>
    <row r="4251" spans="2:20" ht="18.75" customHeight="1" x14ac:dyDescent="0.2">
      <c r="B4251" s="318"/>
      <c r="C4251" s="339" t="s">
        <v>153</v>
      </c>
      <c r="D4251" s="66"/>
      <c r="E4251" s="66"/>
      <c r="F4251" s="66"/>
      <c r="G4251" s="66"/>
      <c r="H4251" s="66"/>
      <c r="I4251" s="66"/>
      <c r="J4251" s="66"/>
      <c r="K4251" s="66"/>
      <c r="L4251" s="66"/>
      <c r="M4251" s="66"/>
      <c r="N4251" s="66"/>
      <c r="O4251" s="72"/>
      <c r="P4251" s="336">
        <f>SUM(D4251:O4251)</f>
        <v>0</v>
      </c>
      <c r="Q4251" s="317"/>
      <c r="R4251" s="388"/>
      <c r="S4251" s="389"/>
      <c r="T4251" s="314"/>
    </row>
    <row r="4252" spans="2:20" ht="18.75" customHeight="1" x14ac:dyDescent="0.2">
      <c r="B4252" s="318"/>
      <c r="C4252" s="335" t="s">
        <v>154</v>
      </c>
      <c r="D4252" s="65"/>
      <c r="E4252" s="65"/>
      <c r="F4252" s="65"/>
      <c r="G4252" s="65"/>
      <c r="H4252" s="65"/>
      <c r="I4252" s="65"/>
      <c r="J4252" s="65"/>
      <c r="K4252" s="65"/>
      <c r="L4252" s="65"/>
      <c r="M4252" s="65"/>
      <c r="N4252" s="65"/>
      <c r="O4252" s="71"/>
      <c r="P4252" s="336">
        <f>SUM(D4252:O4252)</f>
        <v>0</v>
      </c>
      <c r="Q4252" s="317"/>
      <c r="R4252" s="388"/>
      <c r="S4252" s="389"/>
      <c r="T4252" s="314"/>
    </row>
    <row r="4253" spans="2:20" ht="18.75" customHeight="1" x14ac:dyDescent="0.2">
      <c r="B4253" s="318"/>
      <c r="C4253" s="97" t="s">
        <v>155</v>
      </c>
      <c r="D4253" s="65"/>
      <c r="E4253" s="65"/>
      <c r="F4253" s="65"/>
      <c r="G4253" s="65"/>
      <c r="H4253" s="65"/>
      <c r="I4253" s="65"/>
      <c r="J4253" s="65"/>
      <c r="K4253" s="65"/>
      <c r="L4253" s="65"/>
      <c r="M4253" s="65"/>
      <c r="N4253" s="65"/>
      <c r="O4253" s="71"/>
      <c r="P4253" s="336">
        <f>SUM(D4253:O4253)</f>
        <v>0</v>
      </c>
      <c r="Q4253" s="317"/>
      <c r="R4253" s="388"/>
      <c r="S4253" s="389"/>
      <c r="T4253" s="314"/>
    </row>
    <row r="4254" spans="2:20" ht="18.75" customHeight="1" x14ac:dyDescent="0.2">
      <c r="B4254" s="318"/>
      <c r="C4254" s="98" t="s">
        <v>156</v>
      </c>
      <c r="D4254" s="68"/>
      <c r="E4254" s="68"/>
      <c r="F4254" s="68"/>
      <c r="G4254" s="68"/>
      <c r="H4254" s="68"/>
      <c r="I4254" s="68"/>
      <c r="J4254" s="68"/>
      <c r="K4254" s="68"/>
      <c r="L4254" s="68"/>
      <c r="M4254" s="68"/>
      <c r="N4254" s="68"/>
      <c r="O4254" s="73"/>
      <c r="P4254" s="340">
        <f>SUM(D4254:O4254)</f>
        <v>0</v>
      </c>
      <c r="Q4254" s="317"/>
      <c r="R4254" s="388"/>
      <c r="S4254" s="389"/>
      <c r="T4254" s="314"/>
    </row>
    <row r="4255" spans="2:20" ht="18.75" customHeight="1" x14ac:dyDescent="0.2">
      <c r="B4255" s="318"/>
      <c r="C4255" s="341" t="s">
        <v>157</v>
      </c>
      <c r="D4255" s="342">
        <f t="shared" ref="D4255:O4255" si="341">SUBTOTAL(9,D4234:D4254)</f>
        <v>0</v>
      </c>
      <c r="E4255" s="342">
        <f t="shared" si="341"/>
        <v>0</v>
      </c>
      <c r="F4255" s="342">
        <f t="shared" si="341"/>
        <v>0</v>
      </c>
      <c r="G4255" s="342">
        <f t="shared" si="341"/>
        <v>0</v>
      </c>
      <c r="H4255" s="342">
        <f t="shared" si="341"/>
        <v>0</v>
      </c>
      <c r="I4255" s="342">
        <f t="shared" si="341"/>
        <v>0</v>
      </c>
      <c r="J4255" s="342">
        <f t="shared" si="341"/>
        <v>0</v>
      </c>
      <c r="K4255" s="342">
        <f t="shared" si="341"/>
        <v>0</v>
      </c>
      <c r="L4255" s="342">
        <f t="shared" si="341"/>
        <v>0</v>
      </c>
      <c r="M4255" s="342">
        <f t="shared" si="341"/>
        <v>0</v>
      </c>
      <c r="N4255" s="342">
        <f t="shared" si="341"/>
        <v>0</v>
      </c>
      <c r="O4255" s="343">
        <f t="shared" si="341"/>
        <v>0</v>
      </c>
      <c r="P4255" s="344">
        <f>SUM(D4255:O4255)</f>
        <v>0</v>
      </c>
      <c r="Q4255" s="317"/>
      <c r="R4255" s="150"/>
      <c r="S4255" s="151"/>
      <c r="T4255" s="314"/>
    </row>
    <row r="4256" spans="2:20" ht="6" customHeight="1" x14ac:dyDescent="0.2">
      <c r="B4256" s="318"/>
      <c r="C4256" s="317"/>
      <c r="D4256" s="317"/>
      <c r="E4256" s="317"/>
      <c r="F4256" s="317"/>
      <c r="G4256" s="317"/>
      <c r="H4256" s="317"/>
      <c r="I4256" s="317"/>
      <c r="J4256" s="317"/>
      <c r="K4256" s="317"/>
      <c r="L4256" s="317"/>
      <c r="M4256" s="317"/>
      <c r="N4256" s="317"/>
      <c r="O4256" s="317"/>
      <c r="P4256" s="317"/>
      <c r="Q4256" s="317"/>
      <c r="R4256" s="345"/>
      <c r="S4256" s="345"/>
      <c r="T4256" s="314"/>
    </row>
    <row r="4257" spans="2:24" ht="18.75" customHeight="1" x14ac:dyDescent="0.2">
      <c r="B4257" s="346"/>
      <c r="C4257" s="335" t="s">
        <v>158</v>
      </c>
      <c r="D4257" s="67"/>
      <c r="E4257" s="67"/>
      <c r="F4257" s="67"/>
      <c r="G4257" s="67"/>
      <c r="H4257" s="67"/>
      <c r="I4257" s="67"/>
      <c r="J4257" s="67"/>
      <c r="K4257" s="67"/>
      <c r="L4257" s="67"/>
      <c r="M4257" s="67"/>
      <c r="N4257" s="67"/>
      <c r="O4257" s="74"/>
      <c r="P4257" s="347">
        <f>SUM(D4257:O4257)</f>
        <v>0</v>
      </c>
      <c r="Q4257" s="317"/>
      <c r="R4257" s="388"/>
      <c r="S4257" s="389"/>
      <c r="T4257" s="314"/>
    </row>
    <row r="4258" spans="2:24" ht="18.75" customHeight="1" x14ac:dyDescent="0.2">
      <c r="B4258" s="346"/>
      <c r="C4258" s="335" t="s">
        <v>159</v>
      </c>
      <c r="D4258" s="67"/>
      <c r="E4258" s="67"/>
      <c r="F4258" s="67"/>
      <c r="G4258" s="67"/>
      <c r="H4258" s="67"/>
      <c r="I4258" s="67"/>
      <c r="J4258" s="67"/>
      <c r="K4258" s="67"/>
      <c r="L4258" s="67"/>
      <c r="M4258" s="67"/>
      <c r="N4258" s="69"/>
      <c r="O4258" s="75"/>
      <c r="P4258" s="348">
        <f>SUM(D4258:O4258)</f>
        <v>0</v>
      </c>
      <c r="Q4258" s="317"/>
      <c r="R4258" s="388"/>
      <c r="S4258" s="389"/>
      <c r="T4258" s="314"/>
    </row>
    <row r="4259" spans="2:24" s="334" customFormat="1" ht="18.75" customHeight="1" x14ac:dyDescent="0.2">
      <c r="B4259" s="328"/>
      <c r="C4259" s="317"/>
      <c r="D4259" s="317"/>
      <c r="E4259" s="317"/>
      <c r="F4259" s="317"/>
      <c r="G4259" s="317"/>
      <c r="H4259" s="317"/>
      <c r="I4259" s="317"/>
      <c r="J4259" s="317"/>
      <c r="K4259" s="317"/>
      <c r="L4259" s="317"/>
      <c r="M4259" s="317"/>
      <c r="N4259" s="349" t="s">
        <v>160</v>
      </c>
      <c r="O4259" s="349"/>
      <c r="P4259" s="350">
        <f>ROUND(IF(P4257*P4258=0,0,P4255/P4257*P4258),2)</f>
        <v>0</v>
      </c>
      <c r="Q4259" s="330"/>
      <c r="R4259" s="388"/>
      <c r="S4259" s="389"/>
      <c r="T4259" s="333"/>
    </row>
    <row r="4260" spans="2:24" ht="30" customHeight="1" x14ac:dyDescent="0.2">
      <c r="B4260" s="314"/>
      <c r="C4260" s="317"/>
      <c r="D4260" s="317"/>
      <c r="E4260" s="317"/>
      <c r="F4260" s="317"/>
      <c r="G4260" s="317"/>
      <c r="H4260" s="317"/>
      <c r="I4260" s="317"/>
      <c r="J4260" s="317"/>
      <c r="K4260" s="317"/>
      <c r="L4260" s="317"/>
      <c r="M4260" s="317"/>
      <c r="N4260" s="317"/>
      <c r="O4260" s="317"/>
      <c r="P4260" s="317"/>
      <c r="Q4260" s="317"/>
      <c r="R4260" s="317"/>
      <c r="S4260" s="317"/>
      <c r="T4260" s="314"/>
    </row>
    <row r="4261" spans="2:24" ht="18.75" customHeight="1" x14ac:dyDescent="0.2">
      <c r="B4261" s="318"/>
      <c r="C4261" s="319" t="s">
        <v>124</v>
      </c>
      <c r="D4261" s="382"/>
      <c r="E4261" s="383"/>
      <c r="F4261" s="383"/>
      <c r="G4261" s="383"/>
      <c r="H4261" s="383"/>
      <c r="I4261" s="384"/>
      <c r="J4261" s="317"/>
      <c r="K4261" s="317"/>
      <c r="L4261" s="320"/>
      <c r="M4261" s="317"/>
      <c r="N4261" s="317"/>
      <c r="O4261" s="317"/>
      <c r="P4261" s="321"/>
      <c r="Q4261" s="317"/>
      <c r="R4261" s="321"/>
      <c r="S4261" s="321"/>
      <c r="T4261" s="314"/>
    </row>
    <row r="4262" spans="2:24" ht="18.75" customHeight="1" x14ac:dyDescent="0.2">
      <c r="B4262" s="318"/>
      <c r="C4262" s="322" t="s">
        <v>125</v>
      </c>
      <c r="D4262" s="382"/>
      <c r="E4262" s="383"/>
      <c r="F4262" s="383"/>
      <c r="G4262" s="383"/>
      <c r="H4262" s="383"/>
      <c r="I4262" s="384"/>
      <c r="J4262" s="317"/>
      <c r="K4262" s="320"/>
      <c r="L4262" s="317"/>
      <c r="M4262" s="317"/>
      <c r="N4262" s="317"/>
      <c r="O4262" s="317"/>
      <c r="P4262" s="321"/>
      <c r="Q4262" s="317"/>
      <c r="R4262" s="321"/>
      <c r="S4262" s="321"/>
      <c r="T4262" s="314"/>
    </row>
    <row r="4263" spans="2:24" ht="18.75" customHeight="1" x14ac:dyDescent="0.2">
      <c r="B4263" s="318"/>
      <c r="C4263" s="322" t="s">
        <v>7</v>
      </c>
      <c r="D4263" s="382"/>
      <c r="E4263" s="383"/>
      <c r="F4263" s="383"/>
      <c r="G4263" s="383"/>
      <c r="H4263" s="383"/>
      <c r="I4263" s="384"/>
      <c r="J4263" s="317"/>
      <c r="K4263" s="317"/>
      <c r="L4263" s="320"/>
      <c r="M4263" s="317"/>
      <c r="N4263" s="317"/>
      <c r="O4263" s="317"/>
      <c r="P4263" s="321"/>
      <c r="Q4263" s="317"/>
      <c r="R4263" s="323" t="s">
        <v>126</v>
      </c>
      <c r="S4263" s="324"/>
      <c r="T4263" s="314"/>
    </row>
    <row r="4264" spans="2:24" ht="18.75" customHeight="1" x14ac:dyDescent="0.2">
      <c r="B4264" s="318"/>
      <c r="C4264" s="322" t="s">
        <v>127</v>
      </c>
      <c r="D4264" s="382"/>
      <c r="E4264" s="383"/>
      <c r="F4264" s="383"/>
      <c r="G4264" s="383"/>
      <c r="H4264" s="383"/>
      <c r="I4264" s="384"/>
      <c r="J4264" s="317"/>
      <c r="K4264" s="317"/>
      <c r="L4264" s="320"/>
      <c r="M4264" s="317"/>
      <c r="N4264" s="317"/>
      <c r="O4264" s="317"/>
      <c r="P4264" s="321"/>
      <c r="Q4264" s="317"/>
      <c r="R4264" s="325" t="s">
        <v>130</v>
      </c>
      <c r="S4264" s="63"/>
      <c r="T4264" s="314"/>
    </row>
    <row r="4265" spans="2:24" ht="18.75" customHeight="1" x14ac:dyDescent="0.2">
      <c r="B4265" s="318"/>
      <c r="C4265" s="322" t="s">
        <v>131</v>
      </c>
      <c r="D4265" s="382"/>
      <c r="E4265" s="383"/>
      <c r="F4265" s="383"/>
      <c r="G4265" s="383"/>
      <c r="H4265" s="383"/>
      <c r="I4265" s="384"/>
      <c r="J4265" s="317"/>
      <c r="K4265" s="317"/>
      <c r="L4265" s="320"/>
      <c r="M4265" s="317"/>
      <c r="N4265" s="317"/>
      <c r="O4265" s="317"/>
      <c r="P4265" s="321"/>
      <c r="Q4265" s="317"/>
      <c r="R4265" s="325" t="s">
        <v>132</v>
      </c>
      <c r="S4265" s="63"/>
      <c r="T4265" s="314"/>
    </row>
    <row r="4266" spans="2:24" ht="18.75" customHeight="1" x14ac:dyDescent="0.2">
      <c r="B4266" s="318"/>
      <c r="C4266" s="322" t="s">
        <v>122</v>
      </c>
      <c r="D4266" s="385"/>
      <c r="E4266" s="386"/>
      <c r="F4266" s="386"/>
      <c r="G4266" s="386"/>
      <c r="H4266" s="386"/>
      <c r="I4266" s="387"/>
      <c r="J4266" s="317"/>
      <c r="K4266" s="320"/>
      <c r="L4266" s="317"/>
      <c r="M4266" s="317"/>
      <c r="N4266" s="317"/>
      <c r="O4266" s="317"/>
      <c r="P4266" s="321"/>
      <c r="Q4266" s="317"/>
      <c r="R4266" s="326" t="s">
        <v>133</v>
      </c>
      <c r="S4266" s="63"/>
      <c r="T4266" s="314"/>
    </row>
    <row r="4267" spans="2:24" ht="18.75" customHeight="1" x14ac:dyDescent="0.2">
      <c r="B4267" s="327"/>
      <c r="C4267" s="322" t="s">
        <v>134</v>
      </c>
      <c r="D4267" s="379"/>
      <c r="E4267" s="380"/>
      <c r="F4267" s="380"/>
      <c r="G4267" s="380"/>
      <c r="H4267" s="380"/>
      <c r="I4267" s="381"/>
      <c r="J4267" s="317"/>
      <c r="K4267" s="320"/>
      <c r="L4267" s="317"/>
      <c r="M4267" s="317"/>
      <c r="N4267" s="317"/>
      <c r="O4267" s="317"/>
      <c r="P4267" s="321"/>
      <c r="Q4267" s="317"/>
      <c r="R4267" s="321"/>
      <c r="S4267" s="321"/>
      <c r="T4267" s="314"/>
    </row>
    <row r="4268" spans="2:24" ht="12" customHeight="1" x14ac:dyDescent="0.2">
      <c r="B4268" s="318"/>
      <c r="C4268" s="317"/>
      <c r="D4268" s="317"/>
      <c r="E4268" s="317"/>
      <c r="F4268" s="317"/>
      <c r="G4268" s="317"/>
      <c r="H4268" s="317"/>
      <c r="I4268" s="317"/>
      <c r="J4268" s="317"/>
      <c r="K4268" s="317"/>
      <c r="L4268" s="317"/>
      <c r="M4268" s="317"/>
      <c r="N4268" s="317"/>
      <c r="O4268" s="317"/>
      <c r="P4268" s="317"/>
      <c r="Q4268" s="317"/>
      <c r="R4268" s="317"/>
      <c r="S4268" s="317"/>
      <c r="T4268" s="314"/>
    </row>
    <row r="4269" spans="2:24" s="334" customFormat="1" ht="18.75" customHeight="1" x14ac:dyDescent="0.2">
      <c r="B4269" s="328"/>
      <c r="C4269" s="322" t="s">
        <v>128</v>
      </c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70"/>
      <c r="P4269" s="329" t="s">
        <v>129</v>
      </c>
      <c r="Q4269" s="330"/>
      <c r="R4269" s="331" t="s">
        <v>135</v>
      </c>
      <c r="S4269" s="332"/>
      <c r="T4269" s="333"/>
      <c r="V4269" s="315"/>
      <c r="W4269" s="315"/>
      <c r="X4269" s="315"/>
    </row>
    <row r="4270" spans="2:24" ht="6" customHeight="1" x14ac:dyDescent="0.2">
      <c r="B4270" s="318"/>
      <c r="C4270" s="317"/>
      <c r="D4270" s="317"/>
      <c r="E4270" s="317"/>
      <c r="F4270" s="317"/>
      <c r="G4270" s="317"/>
      <c r="H4270" s="317"/>
      <c r="I4270" s="317"/>
      <c r="J4270" s="317"/>
      <c r="K4270" s="317"/>
      <c r="L4270" s="317"/>
      <c r="M4270" s="317"/>
      <c r="N4270" s="317"/>
      <c r="O4270" s="317"/>
      <c r="P4270" s="317"/>
      <c r="Q4270" s="317"/>
      <c r="R4270" s="317"/>
      <c r="S4270" s="317"/>
      <c r="T4270" s="314"/>
    </row>
    <row r="4271" spans="2:24" ht="18.75" customHeight="1" x14ac:dyDescent="0.2">
      <c r="B4271" s="318"/>
      <c r="C4271" s="335" t="s">
        <v>136</v>
      </c>
      <c r="D4271" s="65"/>
      <c r="E4271" s="65"/>
      <c r="F4271" s="65"/>
      <c r="G4271" s="65"/>
      <c r="H4271" s="65"/>
      <c r="I4271" s="65"/>
      <c r="J4271" s="65"/>
      <c r="K4271" s="65"/>
      <c r="L4271" s="65"/>
      <c r="M4271" s="65"/>
      <c r="N4271" s="65"/>
      <c r="O4271" s="71"/>
      <c r="P4271" s="336">
        <f>SUM(D4271:O4271)</f>
        <v>0</v>
      </c>
      <c r="Q4271" s="317"/>
      <c r="R4271" s="388"/>
      <c r="S4271" s="389"/>
      <c r="T4271" s="314"/>
    </row>
    <row r="4272" spans="2:24" ht="18.75" customHeight="1" x14ac:dyDescent="0.2">
      <c r="B4272" s="318"/>
      <c r="C4272" s="335" t="s">
        <v>137</v>
      </c>
      <c r="D4272" s="110"/>
      <c r="E4272" s="110"/>
      <c r="F4272" s="110"/>
      <c r="G4272" s="110"/>
      <c r="H4272" s="110"/>
      <c r="I4272" s="110"/>
      <c r="J4272" s="110"/>
      <c r="K4272" s="110"/>
      <c r="L4272" s="110"/>
      <c r="M4272" s="110"/>
      <c r="N4272" s="110"/>
      <c r="O4272" s="111"/>
      <c r="P4272" s="336">
        <f>SUM(D4272:O4272)</f>
        <v>0</v>
      </c>
      <c r="Q4272" s="317"/>
      <c r="R4272" s="388"/>
      <c r="S4272" s="389"/>
      <c r="T4272" s="314"/>
    </row>
    <row r="4273" spans="2:20" ht="18.75" customHeight="1" x14ac:dyDescent="0.2">
      <c r="B4273" s="318"/>
      <c r="C4273" s="131" t="s">
        <v>138</v>
      </c>
      <c r="D4273" s="65"/>
      <c r="E4273" s="65"/>
      <c r="F4273" s="65"/>
      <c r="G4273" s="65"/>
      <c r="H4273" s="65"/>
      <c r="I4273" s="65"/>
      <c r="J4273" s="65"/>
      <c r="K4273" s="65"/>
      <c r="L4273" s="65"/>
      <c r="M4273" s="65"/>
      <c r="N4273" s="65"/>
      <c r="O4273" s="71"/>
      <c r="P4273" s="336">
        <f>SUM(D4273:O4273)</f>
        <v>0</v>
      </c>
      <c r="Q4273" s="317"/>
      <c r="R4273" s="388"/>
      <c r="S4273" s="389"/>
      <c r="T4273" s="314"/>
    </row>
    <row r="4274" spans="2:20" ht="18.75" customHeight="1" x14ac:dyDescent="0.2">
      <c r="B4274" s="318"/>
      <c r="C4274" s="92" t="s">
        <v>139</v>
      </c>
      <c r="D4274" s="65"/>
      <c r="E4274" s="65"/>
      <c r="F4274" s="65"/>
      <c r="G4274" s="65"/>
      <c r="H4274" s="65"/>
      <c r="I4274" s="65"/>
      <c r="J4274" s="65"/>
      <c r="K4274" s="65"/>
      <c r="L4274" s="65"/>
      <c r="M4274" s="65"/>
      <c r="N4274" s="65"/>
      <c r="O4274" s="71"/>
      <c r="P4274" s="336">
        <f>SUM(D4274:O4274)</f>
        <v>0</v>
      </c>
      <c r="Q4274" s="317"/>
      <c r="R4274" s="388"/>
      <c r="S4274" s="389"/>
      <c r="T4274" s="314"/>
    </row>
    <row r="4275" spans="2:20" ht="18.75" customHeight="1" x14ac:dyDescent="0.2">
      <c r="B4275" s="318"/>
      <c r="C4275" s="92" t="s">
        <v>140</v>
      </c>
      <c r="D4275" s="65"/>
      <c r="E4275" s="65"/>
      <c r="F4275" s="65"/>
      <c r="G4275" s="65"/>
      <c r="H4275" s="65"/>
      <c r="I4275" s="65"/>
      <c r="J4275" s="65"/>
      <c r="K4275" s="65"/>
      <c r="L4275" s="65"/>
      <c r="M4275" s="65"/>
      <c r="N4275" s="65"/>
      <c r="O4275" s="71"/>
      <c r="P4275" s="336">
        <f>SUM(D4275:O4275)</f>
        <v>0</v>
      </c>
      <c r="Q4275" s="317"/>
      <c r="R4275" s="388"/>
      <c r="S4275" s="389"/>
      <c r="T4275" s="314"/>
    </row>
    <row r="4276" spans="2:20" ht="18.75" customHeight="1" x14ac:dyDescent="0.2">
      <c r="B4276" s="318"/>
      <c r="C4276" s="92" t="s">
        <v>141</v>
      </c>
      <c r="D4276" s="65"/>
      <c r="E4276" s="65"/>
      <c r="F4276" s="65"/>
      <c r="G4276" s="65"/>
      <c r="H4276" s="65"/>
      <c r="I4276" s="65"/>
      <c r="J4276" s="65"/>
      <c r="K4276" s="65"/>
      <c r="L4276" s="65"/>
      <c r="M4276" s="65"/>
      <c r="N4276" s="65"/>
      <c r="O4276" s="71"/>
      <c r="P4276" s="336">
        <f>SUM(D4276:O4276)</f>
        <v>0</v>
      </c>
      <c r="Q4276" s="317"/>
      <c r="R4276" s="388"/>
      <c r="S4276" s="389"/>
      <c r="T4276" s="314"/>
    </row>
    <row r="4277" spans="2:20" ht="18.75" customHeight="1" x14ac:dyDescent="0.2">
      <c r="B4277" s="318"/>
      <c r="C4277" s="92" t="s">
        <v>142</v>
      </c>
      <c r="D4277" s="65"/>
      <c r="E4277" s="65"/>
      <c r="F4277" s="65"/>
      <c r="G4277" s="65"/>
      <c r="H4277" s="65"/>
      <c r="I4277" s="65"/>
      <c r="J4277" s="65"/>
      <c r="K4277" s="65"/>
      <c r="L4277" s="65"/>
      <c r="M4277" s="65"/>
      <c r="N4277" s="65"/>
      <c r="O4277" s="71"/>
      <c r="P4277" s="336">
        <f>SUM(D4277:O4277)</f>
        <v>0</v>
      </c>
      <c r="Q4277" s="317"/>
      <c r="R4277" s="388"/>
      <c r="S4277" s="389"/>
      <c r="T4277" s="314"/>
    </row>
    <row r="4278" spans="2:20" ht="18.75" customHeight="1" x14ac:dyDescent="0.2">
      <c r="B4278" s="318"/>
      <c r="C4278" s="92" t="s">
        <v>143</v>
      </c>
      <c r="D4278" s="65"/>
      <c r="E4278" s="65"/>
      <c r="F4278" s="65"/>
      <c r="G4278" s="65"/>
      <c r="H4278" s="65"/>
      <c r="I4278" s="65"/>
      <c r="J4278" s="65"/>
      <c r="K4278" s="65"/>
      <c r="L4278" s="65"/>
      <c r="M4278" s="65"/>
      <c r="N4278" s="65"/>
      <c r="O4278" s="71"/>
      <c r="P4278" s="336">
        <f>SUM(D4278:O4278)</f>
        <v>0</v>
      </c>
      <c r="Q4278" s="317"/>
      <c r="R4278" s="388"/>
      <c r="S4278" s="389"/>
      <c r="T4278" s="314"/>
    </row>
    <row r="4279" spans="2:20" ht="18.75" customHeight="1" x14ac:dyDescent="0.2">
      <c r="B4279" s="318"/>
      <c r="C4279" s="92" t="s">
        <v>144</v>
      </c>
      <c r="D4279" s="65"/>
      <c r="E4279" s="65"/>
      <c r="F4279" s="65"/>
      <c r="G4279" s="65"/>
      <c r="H4279" s="65"/>
      <c r="I4279" s="65"/>
      <c r="J4279" s="65"/>
      <c r="K4279" s="65"/>
      <c r="L4279" s="65"/>
      <c r="M4279" s="65"/>
      <c r="N4279" s="65"/>
      <c r="O4279" s="71"/>
      <c r="P4279" s="336">
        <f>SUM(D4279:O4279)</f>
        <v>0</v>
      </c>
      <c r="Q4279" s="317"/>
      <c r="R4279" s="388"/>
      <c r="S4279" s="389"/>
      <c r="T4279" s="314"/>
    </row>
    <row r="4280" spans="2:20" ht="18.75" customHeight="1" x14ac:dyDescent="0.2">
      <c r="B4280" s="318"/>
      <c r="C4280" s="92" t="s">
        <v>145</v>
      </c>
      <c r="D4280" s="65"/>
      <c r="E4280" s="65"/>
      <c r="F4280" s="65"/>
      <c r="G4280" s="65"/>
      <c r="H4280" s="65"/>
      <c r="I4280" s="65"/>
      <c r="J4280" s="65"/>
      <c r="K4280" s="65"/>
      <c r="L4280" s="65"/>
      <c r="M4280" s="65"/>
      <c r="N4280" s="65"/>
      <c r="O4280" s="71"/>
      <c r="P4280" s="336">
        <f>SUM(D4280:O4280)</f>
        <v>0</v>
      </c>
      <c r="Q4280" s="317"/>
      <c r="R4280" s="388"/>
      <c r="S4280" s="389"/>
      <c r="T4280" s="314"/>
    </row>
    <row r="4281" spans="2:20" ht="18.75" customHeight="1" x14ac:dyDescent="0.2">
      <c r="B4281" s="318"/>
      <c r="C4281" s="322" t="s">
        <v>146</v>
      </c>
      <c r="D4281" s="337">
        <f t="shared" ref="D4281:O4281" si="342">SUBTOTAL(9,D4271:D4280)</f>
        <v>0</v>
      </c>
      <c r="E4281" s="337">
        <f t="shared" si="342"/>
        <v>0</v>
      </c>
      <c r="F4281" s="337">
        <f t="shared" si="342"/>
        <v>0</v>
      </c>
      <c r="G4281" s="337">
        <f t="shared" si="342"/>
        <v>0</v>
      </c>
      <c r="H4281" s="337">
        <f t="shared" si="342"/>
        <v>0</v>
      </c>
      <c r="I4281" s="337">
        <f t="shared" si="342"/>
        <v>0</v>
      </c>
      <c r="J4281" s="337">
        <f t="shared" si="342"/>
        <v>0</v>
      </c>
      <c r="K4281" s="337">
        <f t="shared" si="342"/>
        <v>0</v>
      </c>
      <c r="L4281" s="337">
        <f t="shared" si="342"/>
        <v>0</v>
      </c>
      <c r="M4281" s="337">
        <f t="shared" si="342"/>
        <v>0</v>
      </c>
      <c r="N4281" s="337">
        <f t="shared" si="342"/>
        <v>0</v>
      </c>
      <c r="O4281" s="338">
        <f t="shared" si="342"/>
        <v>0</v>
      </c>
      <c r="P4281" s="336">
        <f>SUM(D4281:O4281)</f>
        <v>0</v>
      </c>
      <c r="Q4281" s="317"/>
      <c r="R4281" s="388"/>
      <c r="S4281" s="389"/>
      <c r="T4281" s="314"/>
    </row>
    <row r="4282" spans="2:20" ht="18.75" customHeight="1" x14ac:dyDescent="0.2">
      <c r="B4282" s="318"/>
      <c r="C4282" s="339" t="s">
        <v>147</v>
      </c>
      <c r="D4282" s="66"/>
      <c r="E4282" s="66"/>
      <c r="F4282" s="66"/>
      <c r="G4282" s="66"/>
      <c r="H4282" s="66"/>
      <c r="I4282" s="66"/>
      <c r="J4282" s="66"/>
      <c r="K4282" s="66"/>
      <c r="L4282" s="66"/>
      <c r="M4282" s="66"/>
      <c r="N4282" s="66"/>
      <c r="O4282" s="72"/>
      <c r="P4282" s="336">
        <f>SUM(D4282:O4282)</f>
        <v>0</v>
      </c>
      <c r="Q4282" s="317"/>
      <c r="R4282" s="388"/>
      <c r="S4282" s="389"/>
      <c r="T4282" s="314"/>
    </row>
    <row r="4283" spans="2:20" ht="18.75" customHeight="1" x14ac:dyDescent="0.2">
      <c r="B4283" s="318"/>
      <c r="C4283" s="339" t="s">
        <v>148</v>
      </c>
      <c r="D4283" s="66"/>
      <c r="E4283" s="66"/>
      <c r="F4283" s="66"/>
      <c r="G4283" s="66"/>
      <c r="H4283" s="66"/>
      <c r="I4283" s="66"/>
      <c r="J4283" s="66"/>
      <c r="K4283" s="66"/>
      <c r="L4283" s="66"/>
      <c r="M4283" s="66"/>
      <c r="N4283" s="66"/>
      <c r="O4283" s="72"/>
      <c r="P4283" s="336">
        <f>SUM(D4283:O4283)</f>
        <v>0</v>
      </c>
      <c r="Q4283" s="317"/>
      <c r="R4283" s="388"/>
      <c r="S4283" s="389"/>
      <c r="T4283" s="314"/>
    </row>
    <row r="4284" spans="2:20" ht="18.75" customHeight="1" x14ac:dyDescent="0.2">
      <c r="B4284" s="318"/>
      <c r="C4284" s="322" t="s">
        <v>149</v>
      </c>
      <c r="D4284" s="337">
        <f t="shared" ref="D4284:O4284" si="343">SUBTOTAL(9,D4282:D4283)</f>
        <v>0</v>
      </c>
      <c r="E4284" s="337">
        <f t="shared" si="343"/>
        <v>0</v>
      </c>
      <c r="F4284" s="337">
        <f t="shared" si="343"/>
        <v>0</v>
      </c>
      <c r="G4284" s="337">
        <f t="shared" si="343"/>
        <v>0</v>
      </c>
      <c r="H4284" s="337">
        <f t="shared" si="343"/>
        <v>0</v>
      </c>
      <c r="I4284" s="337">
        <f t="shared" si="343"/>
        <v>0</v>
      </c>
      <c r="J4284" s="337">
        <f t="shared" si="343"/>
        <v>0</v>
      </c>
      <c r="K4284" s="337">
        <f t="shared" si="343"/>
        <v>0</v>
      </c>
      <c r="L4284" s="337">
        <f t="shared" si="343"/>
        <v>0</v>
      </c>
      <c r="M4284" s="337">
        <f t="shared" si="343"/>
        <v>0</v>
      </c>
      <c r="N4284" s="337">
        <f t="shared" si="343"/>
        <v>0</v>
      </c>
      <c r="O4284" s="338">
        <f t="shared" si="343"/>
        <v>0</v>
      </c>
      <c r="P4284" s="336">
        <f>SUM(D4284:O4284)</f>
        <v>0</v>
      </c>
      <c r="Q4284" s="317"/>
      <c r="R4284" s="388"/>
      <c r="S4284" s="389"/>
      <c r="T4284" s="314"/>
    </row>
    <row r="4285" spans="2:20" ht="18.75" customHeight="1" x14ac:dyDescent="0.2">
      <c r="B4285" s="318"/>
      <c r="C4285" s="339" t="s">
        <v>150</v>
      </c>
      <c r="D4285" s="66"/>
      <c r="E4285" s="66"/>
      <c r="F4285" s="66"/>
      <c r="G4285" s="66"/>
      <c r="H4285" s="66"/>
      <c r="I4285" s="66"/>
      <c r="J4285" s="66"/>
      <c r="K4285" s="66"/>
      <c r="L4285" s="66"/>
      <c r="M4285" s="66"/>
      <c r="N4285" s="66"/>
      <c r="O4285" s="72"/>
      <c r="P4285" s="336">
        <f>SUM(D4285:O4285)</f>
        <v>0</v>
      </c>
      <c r="Q4285" s="317"/>
      <c r="R4285" s="388"/>
      <c r="S4285" s="389"/>
      <c r="T4285" s="314"/>
    </row>
    <row r="4286" spans="2:20" ht="18.75" customHeight="1" x14ac:dyDescent="0.2">
      <c r="B4286" s="318"/>
      <c r="C4286" s="339" t="s">
        <v>151</v>
      </c>
      <c r="D4286" s="66"/>
      <c r="E4286" s="66"/>
      <c r="F4286" s="66"/>
      <c r="G4286" s="66"/>
      <c r="H4286" s="66"/>
      <c r="I4286" s="66"/>
      <c r="J4286" s="66"/>
      <c r="K4286" s="66"/>
      <c r="L4286" s="66"/>
      <c r="M4286" s="66"/>
      <c r="N4286" s="66"/>
      <c r="O4286" s="72"/>
      <c r="P4286" s="336">
        <f>SUM(D4286:O4286)</f>
        <v>0</v>
      </c>
      <c r="Q4286" s="317"/>
      <c r="R4286" s="388"/>
      <c r="S4286" s="389"/>
      <c r="T4286" s="314"/>
    </row>
    <row r="4287" spans="2:20" ht="18.75" customHeight="1" x14ac:dyDescent="0.2">
      <c r="B4287" s="318"/>
      <c r="C4287" s="339" t="s">
        <v>152</v>
      </c>
      <c r="D4287" s="66"/>
      <c r="E4287" s="66"/>
      <c r="F4287" s="66"/>
      <c r="G4287" s="66"/>
      <c r="H4287" s="66"/>
      <c r="I4287" s="66"/>
      <c r="J4287" s="66"/>
      <c r="K4287" s="66"/>
      <c r="L4287" s="66"/>
      <c r="M4287" s="66"/>
      <c r="N4287" s="66"/>
      <c r="O4287" s="72"/>
      <c r="P4287" s="336">
        <f>SUM(D4287:O4287)</f>
        <v>0</v>
      </c>
      <c r="Q4287" s="317"/>
      <c r="R4287" s="388"/>
      <c r="S4287" s="389"/>
      <c r="T4287" s="314"/>
    </row>
    <row r="4288" spans="2:20" ht="18.75" customHeight="1" x14ac:dyDescent="0.2">
      <c r="B4288" s="318"/>
      <c r="C4288" s="339" t="s">
        <v>153</v>
      </c>
      <c r="D4288" s="66"/>
      <c r="E4288" s="66"/>
      <c r="F4288" s="66"/>
      <c r="G4288" s="66"/>
      <c r="H4288" s="66"/>
      <c r="I4288" s="66"/>
      <c r="J4288" s="66"/>
      <c r="K4288" s="66"/>
      <c r="L4288" s="66"/>
      <c r="M4288" s="66"/>
      <c r="N4288" s="66"/>
      <c r="O4288" s="72"/>
      <c r="P4288" s="336">
        <f>SUM(D4288:O4288)</f>
        <v>0</v>
      </c>
      <c r="Q4288" s="317"/>
      <c r="R4288" s="388"/>
      <c r="S4288" s="389"/>
      <c r="T4288" s="314"/>
    </row>
    <row r="4289" spans="2:20" ht="18.75" customHeight="1" x14ac:dyDescent="0.2">
      <c r="B4289" s="318"/>
      <c r="C4289" s="335" t="s">
        <v>154</v>
      </c>
      <c r="D4289" s="65"/>
      <c r="E4289" s="65"/>
      <c r="F4289" s="65"/>
      <c r="G4289" s="65"/>
      <c r="H4289" s="65"/>
      <c r="I4289" s="65"/>
      <c r="J4289" s="65"/>
      <c r="K4289" s="65"/>
      <c r="L4289" s="65"/>
      <c r="M4289" s="65"/>
      <c r="N4289" s="65"/>
      <c r="O4289" s="71"/>
      <c r="P4289" s="336">
        <f>SUM(D4289:O4289)</f>
        <v>0</v>
      </c>
      <c r="Q4289" s="317"/>
      <c r="R4289" s="388"/>
      <c r="S4289" s="389"/>
      <c r="T4289" s="314"/>
    </row>
    <row r="4290" spans="2:20" ht="18.75" customHeight="1" x14ac:dyDescent="0.2">
      <c r="B4290" s="318"/>
      <c r="C4290" s="97" t="s">
        <v>155</v>
      </c>
      <c r="D4290" s="65"/>
      <c r="E4290" s="65"/>
      <c r="F4290" s="65"/>
      <c r="G4290" s="65"/>
      <c r="H4290" s="65"/>
      <c r="I4290" s="65"/>
      <c r="J4290" s="65"/>
      <c r="K4290" s="65"/>
      <c r="L4290" s="65"/>
      <c r="M4290" s="65"/>
      <c r="N4290" s="65"/>
      <c r="O4290" s="71"/>
      <c r="P4290" s="336">
        <f>SUM(D4290:O4290)</f>
        <v>0</v>
      </c>
      <c r="Q4290" s="317"/>
      <c r="R4290" s="388"/>
      <c r="S4290" s="389"/>
      <c r="T4290" s="314"/>
    </row>
    <row r="4291" spans="2:20" ht="18.75" customHeight="1" x14ac:dyDescent="0.2">
      <c r="B4291" s="318"/>
      <c r="C4291" s="98" t="s">
        <v>156</v>
      </c>
      <c r="D4291" s="68"/>
      <c r="E4291" s="68"/>
      <c r="F4291" s="68"/>
      <c r="G4291" s="68"/>
      <c r="H4291" s="68"/>
      <c r="I4291" s="68"/>
      <c r="J4291" s="68"/>
      <c r="K4291" s="68"/>
      <c r="L4291" s="68"/>
      <c r="M4291" s="68"/>
      <c r="N4291" s="68"/>
      <c r="O4291" s="73"/>
      <c r="P4291" s="340">
        <f>SUM(D4291:O4291)</f>
        <v>0</v>
      </c>
      <c r="Q4291" s="317"/>
      <c r="R4291" s="388"/>
      <c r="S4291" s="389"/>
      <c r="T4291" s="314"/>
    </row>
    <row r="4292" spans="2:20" ht="18.75" customHeight="1" x14ac:dyDescent="0.2">
      <c r="B4292" s="318"/>
      <c r="C4292" s="341" t="s">
        <v>157</v>
      </c>
      <c r="D4292" s="342">
        <f t="shared" ref="D4292:O4292" si="344">SUBTOTAL(9,D4271:D4291)</f>
        <v>0</v>
      </c>
      <c r="E4292" s="342">
        <f t="shared" si="344"/>
        <v>0</v>
      </c>
      <c r="F4292" s="342">
        <f t="shared" si="344"/>
        <v>0</v>
      </c>
      <c r="G4292" s="342">
        <f t="shared" si="344"/>
        <v>0</v>
      </c>
      <c r="H4292" s="342">
        <f t="shared" si="344"/>
        <v>0</v>
      </c>
      <c r="I4292" s="342">
        <f t="shared" si="344"/>
        <v>0</v>
      </c>
      <c r="J4292" s="342">
        <f t="shared" si="344"/>
        <v>0</v>
      </c>
      <c r="K4292" s="342">
        <f t="shared" si="344"/>
        <v>0</v>
      </c>
      <c r="L4292" s="342">
        <f t="shared" si="344"/>
        <v>0</v>
      </c>
      <c r="M4292" s="342">
        <f t="shared" si="344"/>
        <v>0</v>
      </c>
      <c r="N4292" s="342">
        <f t="shared" si="344"/>
        <v>0</v>
      </c>
      <c r="O4292" s="343">
        <f t="shared" si="344"/>
        <v>0</v>
      </c>
      <c r="P4292" s="344">
        <f>SUM(D4292:O4292)</f>
        <v>0</v>
      </c>
      <c r="Q4292" s="317"/>
      <c r="R4292" s="150"/>
      <c r="S4292" s="151"/>
      <c r="T4292" s="314"/>
    </row>
    <row r="4293" spans="2:20" ht="6" customHeight="1" x14ac:dyDescent="0.2">
      <c r="B4293" s="318"/>
      <c r="C4293" s="317"/>
      <c r="D4293" s="317"/>
      <c r="E4293" s="317"/>
      <c r="F4293" s="317"/>
      <c r="G4293" s="317"/>
      <c r="H4293" s="317"/>
      <c r="I4293" s="317"/>
      <c r="J4293" s="317"/>
      <c r="K4293" s="317"/>
      <c r="L4293" s="317"/>
      <c r="M4293" s="317"/>
      <c r="N4293" s="317"/>
      <c r="O4293" s="317"/>
      <c r="P4293" s="317"/>
      <c r="Q4293" s="317"/>
      <c r="R4293" s="345"/>
      <c r="S4293" s="345"/>
      <c r="T4293" s="314"/>
    </row>
    <row r="4294" spans="2:20" ht="18.75" customHeight="1" x14ac:dyDescent="0.2">
      <c r="B4294" s="346"/>
      <c r="C4294" s="335" t="s">
        <v>158</v>
      </c>
      <c r="D4294" s="67"/>
      <c r="E4294" s="67"/>
      <c r="F4294" s="67"/>
      <c r="G4294" s="67"/>
      <c r="H4294" s="67"/>
      <c r="I4294" s="67"/>
      <c r="J4294" s="67"/>
      <c r="K4294" s="67"/>
      <c r="L4294" s="67"/>
      <c r="M4294" s="67"/>
      <c r="N4294" s="67"/>
      <c r="O4294" s="74"/>
      <c r="P4294" s="347">
        <f>SUM(D4294:O4294)</f>
        <v>0</v>
      </c>
      <c r="Q4294" s="317"/>
      <c r="R4294" s="388"/>
      <c r="S4294" s="389"/>
      <c r="T4294" s="314"/>
    </row>
    <row r="4295" spans="2:20" ht="18.75" customHeight="1" x14ac:dyDescent="0.2">
      <c r="B4295" s="346"/>
      <c r="C4295" s="335" t="s">
        <v>159</v>
      </c>
      <c r="D4295" s="67"/>
      <c r="E4295" s="67"/>
      <c r="F4295" s="67"/>
      <c r="G4295" s="67"/>
      <c r="H4295" s="67"/>
      <c r="I4295" s="67"/>
      <c r="J4295" s="67"/>
      <c r="K4295" s="67"/>
      <c r="L4295" s="67"/>
      <c r="M4295" s="67"/>
      <c r="N4295" s="69"/>
      <c r="O4295" s="75"/>
      <c r="P4295" s="348">
        <f>SUM(D4295:O4295)</f>
        <v>0</v>
      </c>
      <c r="Q4295" s="317"/>
      <c r="R4295" s="388"/>
      <c r="S4295" s="389"/>
      <c r="T4295" s="314"/>
    </row>
    <row r="4296" spans="2:20" s="334" customFormat="1" ht="18.75" customHeight="1" x14ac:dyDescent="0.2">
      <c r="B4296" s="328"/>
      <c r="C4296" s="317"/>
      <c r="D4296" s="317"/>
      <c r="E4296" s="317"/>
      <c r="F4296" s="317"/>
      <c r="G4296" s="317"/>
      <c r="H4296" s="317"/>
      <c r="I4296" s="317"/>
      <c r="J4296" s="317"/>
      <c r="K4296" s="317"/>
      <c r="L4296" s="317"/>
      <c r="M4296" s="317"/>
      <c r="N4296" s="349" t="s">
        <v>160</v>
      </c>
      <c r="O4296" s="349"/>
      <c r="P4296" s="350">
        <f>ROUND(IF(P4294*P4295=0,0,P4292/P4294*P4295),2)</f>
        <v>0</v>
      </c>
      <c r="Q4296" s="330"/>
      <c r="R4296" s="388"/>
      <c r="S4296" s="389"/>
      <c r="T4296" s="333"/>
    </row>
    <row r="4297" spans="2:20" ht="30" customHeight="1" x14ac:dyDescent="0.2">
      <c r="B4297" s="314"/>
      <c r="C4297" s="317"/>
      <c r="D4297" s="317"/>
      <c r="E4297" s="317"/>
      <c r="F4297" s="317"/>
      <c r="G4297" s="317"/>
      <c r="H4297" s="317"/>
      <c r="I4297" s="317"/>
      <c r="J4297" s="317"/>
      <c r="K4297" s="317"/>
      <c r="L4297" s="317"/>
      <c r="M4297" s="317"/>
      <c r="N4297" s="317"/>
      <c r="O4297" s="317"/>
      <c r="P4297" s="317"/>
      <c r="Q4297" s="317"/>
      <c r="R4297" s="317"/>
      <c r="S4297" s="317"/>
      <c r="T4297" s="314"/>
    </row>
    <row r="4298" spans="2:20" ht="18.75" customHeight="1" x14ac:dyDescent="0.2">
      <c r="B4298" s="318"/>
      <c r="C4298" s="319" t="s">
        <v>124</v>
      </c>
      <c r="D4298" s="382"/>
      <c r="E4298" s="383"/>
      <c r="F4298" s="383"/>
      <c r="G4298" s="383"/>
      <c r="H4298" s="383"/>
      <c r="I4298" s="384"/>
      <c r="J4298" s="317"/>
      <c r="K4298" s="317"/>
      <c r="L4298" s="320"/>
      <c r="M4298" s="317"/>
      <c r="N4298" s="317"/>
      <c r="O4298" s="317"/>
      <c r="P4298" s="321"/>
      <c r="Q4298" s="317"/>
      <c r="R4298" s="321"/>
      <c r="S4298" s="321"/>
      <c r="T4298" s="314"/>
    </row>
    <row r="4299" spans="2:20" ht="18.75" customHeight="1" x14ac:dyDescent="0.2">
      <c r="B4299" s="318"/>
      <c r="C4299" s="322" t="s">
        <v>125</v>
      </c>
      <c r="D4299" s="382"/>
      <c r="E4299" s="383"/>
      <c r="F4299" s="383"/>
      <c r="G4299" s="383"/>
      <c r="H4299" s="383"/>
      <c r="I4299" s="384"/>
      <c r="J4299" s="317"/>
      <c r="K4299" s="320"/>
      <c r="L4299" s="317"/>
      <c r="M4299" s="317"/>
      <c r="N4299" s="317"/>
      <c r="O4299" s="317"/>
      <c r="P4299" s="321"/>
      <c r="Q4299" s="317"/>
      <c r="R4299" s="321"/>
      <c r="S4299" s="321"/>
      <c r="T4299" s="314"/>
    </row>
    <row r="4300" spans="2:20" ht="18.75" customHeight="1" x14ac:dyDescent="0.2">
      <c r="B4300" s="318"/>
      <c r="C4300" s="322" t="s">
        <v>7</v>
      </c>
      <c r="D4300" s="382"/>
      <c r="E4300" s="383"/>
      <c r="F4300" s="383"/>
      <c r="G4300" s="383"/>
      <c r="H4300" s="383"/>
      <c r="I4300" s="384"/>
      <c r="J4300" s="317"/>
      <c r="K4300" s="317"/>
      <c r="L4300" s="320"/>
      <c r="M4300" s="317"/>
      <c r="N4300" s="317"/>
      <c r="O4300" s="317"/>
      <c r="P4300" s="321"/>
      <c r="Q4300" s="317"/>
      <c r="R4300" s="323" t="s">
        <v>126</v>
      </c>
      <c r="S4300" s="324"/>
      <c r="T4300" s="314"/>
    </row>
    <row r="4301" spans="2:20" ht="18.75" customHeight="1" x14ac:dyDescent="0.2">
      <c r="B4301" s="318"/>
      <c r="C4301" s="322" t="s">
        <v>127</v>
      </c>
      <c r="D4301" s="382"/>
      <c r="E4301" s="383"/>
      <c r="F4301" s="383"/>
      <c r="G4301" s="383"/>
      <c r="H4301" s="383"/>
      <c r="I4301" s="384"/>
      <c r="J4301" s="317"/>
      <c r="K4301" s="317"/>
      <c r="L4301" s="320"/>
      <c r="M4301" s="317"/>
      <c r="N4301" s="317"/>
      <c r="O4301" s="317"/>
      <c r="P4301" s="321"/>
      <c r="Q4301" s="317"/>
      <c r="R4301" s="325" t="s">
        <v>130</v>
      </c>
      <c r="S4301" s="63"/>
      <c r="T4301" s="314"/>
    </row>
    <row r="4302" spans="2:20" ht="18.75" customHeight="1" x14ac:dyDescent="0.2">
      <c r="B4302" s="318"/>
      <c r="C4302" s="322" t="s">
        <v>131</v>
      </c>
      <c r="D4302" s="382"/>
      <c r="E4302" s="383"/>
      <c r="F4302" s="383"/>
      <c r="G4302" s="383"/>
      <c r="H4302" s="383"/>
      <c r="I4302" s="384"/>
      <c r="J4302" s="317"/>
      <c r="K4302" s="317"/>
      <c r="L4302" s="320"/>
      <c r="M4302" s="317"/>
      <c r="N4302" s="317"/>
      <c r="O4302" s="317"/>
      <c r="P4302" s="321"/>
      <c r="Q4302" s="317"/>
      <c r="R4302" s="325" t="s">
        <v>132</v>
      </c>
      <c r="S4302" s="63"/>
      <c r="T4302" s="314"/>
    </row>
    <row r="4303" spans="2:20" ht="18.75" customHeight="1" x14ac:dyDescent="0.2">
      <c r="B4303" s="318"/>
      <c r="C4303" s="322" t="s">
        <v>122</v>
      </c>
      <c r="D4303" s="385"/>
      <c r="E4303" s="386"/>
      <c r="F4303" s="386"/>
      <c r="G4303" s="386"/>
      <c r="H4303" s="386"/>
      <c r="I4303" s="387"/>
      <c r="J4303" s="317"/>
      <c r="K4303" s="320"/>
      <c r="L4303" s="317"/>
      <c r="M4303" s="317"/>
      <c r="N4303" s="317"/>
      <c r="O4303" s="317"/>
      <c r="P4303" s="321"/>
      <c r="Q4303" s="317"/>
      <c r="R4303" s="326" t="s">
        <v>133</v>
      </c>
      <c r="S4303" s="63"/>
      <c r="T4303" s="314"/>
    </row>
    <row r="4304" spans="2:20" ht="18.75" customHeight="1" x14ac:dyDescent="0.2">
      <c r="B4304" s="327"/>
      <c r="C4304" s="322" t="s">
        <v>134</v>
      </c>
      <c r="D4304" s="379"/>
      <c r="E4304" s="380"/>
      <c r="F4304" s="380"/>
      <c r="G4304" s="380"/>
      <c r="H4304" s="380"/>
      <c r="I4304" s="381"/>
      <c r="J4304" s="317"/>
      <c r="K4304" s="320"/>
      <c r="L4304" s="317"/>
      <c r="M4304" s="317"/>
      <c r="N4304" s="317"/>
      <c r="O4304" s="317"/>
      <c r="P4304" s="321"/>
      <c r="Q4304" s="317"/>
      <c r="R4304" s="321"/>
      <c r="S4304" s="321"/>
      <c r="T4304" s="314"/>
    </row>
    <row r="4305" spans="2:24" ht="12" customHeight="1" x14ac:dyDescent="0.2">
      <c r="B4305" s="318"/>
      <c r="C4305" s="317"/>
      <c r="D4305" s="317"/>
      <c r="E4305" s="317"/>
      <c r="F4305" s="317"/>
      <c r="G4305" s="317"/>
      <c r="H4305" s="317"/>
      <c r="I4305" s="317"/>
      <c r="J4305" s="317"/>
      <c r="K4305" s="317"/>
      <c r="L4305" s="317"/>
      <c r="M4305" s="317"/>
      <c r="N4305" s="317"/>
      <c r="O4305" s="317"/>
      <c r="P4305" s="317"/>
      <c r="Q4305" s="317"/>
      <c r="R4305" s="317"/>
      <c r="S4305" s="317"/>
      <c r="T4305" s="314"/>
    </row>
    <row r="4306" spans="2:24" s="334" customFormat="1" ht="18.75" customHeight="1" x14ac:dyDescent="0.2">
      <c r="B4306" s="328"/>
      <c r="C4306" s="322" t="s">
        <v>128</v>
      </c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70"/>
      <c r="P4306" s="329" t="s">
        <v>129</v>
      </c>
      <c r="Q4306" s="330"/>
      <c r="R4306" s="331" t="s">
        <v>135</v>
      </c>
      <c r="S4306" s="332"/>
      <c r="T4306" s="333"/>
      <c r="V4306" s="315"/>
      <c r="W4306" s="315"/>
      <c r="X4306" s="315"/>
    </row>
    <row r="4307" spans="2:24" ht="6" customHeight="1" x14ac:dyDescent="0.2">
      <c r="B4307" s="318"/>
      <c r="C4307" s="317"/>
      <c r="D4307" s="317"/>
      <c r="E4307" s="317"/>
      <c r="F4307" s="317"/>
      <c r="G4307" s="317"/>
      <c r="H4307" s="317"/>
      <c r="I4307" s="317"/>
      <c r="J4307" s="317"/>
      <c r="K4307" s="317"/>
      <c r="L4307" s="317"/>
      <c r="M4307" s="317"/>
      <c r="N4307" s="317"/>
      <c r="O4307" s="317"/>
      <c r="P4307" s="317"/>
      <c r="Q4307" s="317"/>
      <c r="R4307" s="317"/>
      <c r="S4307" s="317"/>
      <c r="T4307" s="314"/>
    </row>
    <row r="4308" spans="2:24" ht="18.75" customHeight="1" x14ac:dyDescent="0.2">
      <c r="B4308" s="318"/>
      <c r="C4308" s="335" t="s">
        <v>136</v>
      </c>
      <c r="D4308" s="65"/>
      <c r="E4308" s="65"/>
      <c r="F4308" s="65"/>
      <c r="G4308" s="65"/>
      <c r="H4308" s="65"/>
      <c r="I4308" s="65"/>
      <c r="J4308" s="65"/>
      <c r="K4308" s="65"/>
      <c r="L4308" s="65"/>
      <c r="M4308" s="65"/>
      <c r="N4308" s="65"/>
      <c r="O4308" s="71"/>
      <c r="P4308" s="336">
        <f>SUM(D4308:O4308)</f>
        <v>0</v>
      </c>
      <c r="Q4308" s="317"/>
      <c r="R4308" s="388"/>
      <c r="S4308" s="389"/>
      <c r="T4308" s="314"/>
    </row>
    <row r="4309" spans="2:24" ht="18.75" customHeight="1" x14ac:dyDescent="0.2">
      <c r="B4309" s="318"/>
      <c r="C4309" s="335" t="s">
        <v>137</v>
      </c>
      <c r="D4309" s="110"/>
      <c r="E4309" s="110"/>
      <c r="F4309" s="110"/>
      <c r="G4309" s="110"/>
      <c r="H4309" s="110"/>
      <c r="I4309" s="110"/>
      <c r="J4309" s="110"/>
      <c r="K4309" s="110"/>
      <c r="L4309" s="110"/>
      <c r="M4309" s="110"/>
      <c r="N4309" s="110"/>
      <c r="O4309" s="111"/>
      <c r="P4309" s="336">
        <f>SUM(D4309:O4309)</f>
        <v>0</v>
      </c>
      <c r="Q4309" s="317"/>
      <c r="R4309" s="388"/>
      <c r="S4309" s="389"/>
      <c r="T4309" s="314"/>
    </row>
    <row r="4310" spans="2:24" ht="18.75" customHeight="1" x14ac:dyDescent="0.2">
      <c r="B4310" s="318"/>
      <c r="C4310" s="131" t="s">
        <v>138</v>
      </c>
      <c r="D4310" s="65"/>
      <c r="E4310" s="65"/>
      <c r="F4310" s="65"/>
      <c r="G4310" s="65"/>
      <c r="H4310" s="65"/>
      <c r="I4310" s="65"/>
      <c r="J4310" s="65"/>
      <c r="K4310" s="65"/>
      <c r="L4310" s="65"/>
      <c r="M4310" s="65"/>
      <c r="N4310" s="65"/>
      <c r="O4310" s="71"/>
      <c r="P4310" s="336">
        <f>SUM(D4310:O4310)</f>
        <v>0</v>
      </c>
      <c r="Q4310" s="317"/>
      <c r="R4310" s="388"/>
      <c r="S4310" s="389"/>
      <c r="T4310" s="314"/>
    </row>
    <row r="4311" spans="2:24" ht="18.75" customHeight="1" x14ac:dyDescent="0.2">
      <c r="B4311" s="318"/>
      <c r="C4311" s="92" t="s">
        <v>139</v>
      </c>
      <c r="D4311" s="65"/>
      <c r="E4311" s="65"/>
      <c r="F4311" s="65"/>
      <c r="G4311" s="65"/>
      <c r="H4311" s="65"/>
      <c r="I4311" s="65"/>
      <c r="J4311" s="65"/>
      <c r="K4311" s="65"/>
      <c r="L4311" s="65"/>
      <c r="M4311" s="65"/>
      <c r="N4311" s="65"/>
      <c r="O4311" s="71"/>
      <c r="P4311" s="336">
        <f>SUM(D4311:O4311)</f>
        <v>0</v>
      </c>
      <c r="Q4311" s="317"/>
      <c r="R4311" s="388"/>
      <c r="S4311" s="389"/>
      <c r="T4311" s="314"/>
    </row>
    <row r="4312" spans="2:24" ht="18.75" customHeight="1" x14ac:dyDescent="0.2">
      <c r="B4312" s="318"/>
      <c r="C4312" s="92" t="s">
        <v>140</v>
      </c>
      <c r="D4312" s="65"/>
      <c r="E4312" s="65"/>
      <c r="F4312" s="65"/>
      <c r="G4312" s="65"/>
      <c r="H4312" s="65"/>
      <c r="I4312" s="65"/>
      <c r="J4312" s="65"/>
      <c r="K4312" s="65"/>
      <c r="L4312" s="65"/>
      <c r="M4312" s="65"/>
      <c r="N4312" s="65"/>
      <c r="O4312" s="71"/>
      <c r="P4312" s="336">
        <f>SUM(D4312:O4312)</f>
        <v>0</v>
      </c>
      <c r="Q4312" s="317"/>
      <c r="R4312" s="388"/>
      <c r="S4312" s="389"/>
      <c r="T4312" s="314"/>
    </row>
    <row r="4313" spans="2:24" ht="18.75" customHeight="1" x14ac:dyDescent="0.2">
      <c r="B4313" s="318"/>
      <c r="C4313" s="92" t="s">
        <v>141</v>
      </c>
      <c r="D4313" s="65"/>
      <c r="E4313" s="65"/>
      <c r="F4313" s="65"/>
      <c r="G4313" s="65"/>
      <c r="H4313" s="65"/>
      <c r="I4313" s="65"/>
      <c r="J4313" s="65"/>
      <c r="K4313" s="65"/>
      <c r="L4313" s="65"/>
      <c r="M4313" s="65"/>
      <c r="N4313" s="65"/>
      <c r="O4313" s="71"/>
      <c r="P4313" s="336">
        <f>SUM(D4313:O4313)</f>
        <v>0</v>
      </c>
      <c r="Q4313" s="317"/>
      <c r="R4313" s="388"/>
      <c r="S4313" s="389"/>
      <c r="T4313" s="314"/>
    </row>
    <row r="4314" spans="2:24" ht="18.75" customHeight="1" x14ac:dyDescent="0.2">
      <c r="B4314" s="318"/>
      <c r="C4314" s="92" t="s">
        <v>142</v>
      </c>
      <c r="D4314" s="65"/>
      <c r="E4314" s="65"/>
      <c r="F4314" s="65"/>
      <c r="G4314" s="65"/>
      <c r="H4314" s="65"/>
      <c r="I4314" s="65"/>
      <c r="J4314" s="65"/>
      <c r="K4314" s="65"/>
      <c r="L4314" s="65"/>
      <c r="M4314" s="65"/>
      <c r="N4314" s="65"/>
      <c r="O4314" s="71"/>
      <c r="P4314" s="336">
        <f>SUM(D4314:O4314)</f>
        <v>0</v>
      </c>
      <c r="Q4314" s="317"/>
      <c r="R4314" s="388"/>
      <c r="S4314" s="389"/>
      <c r="T4314" s="314"/>
    </row>
    <row r="4315" spans="2:24" ht="18.75" customHeight="1" x14ac:dyDescent="0.2">
      <c r="B4315" s="318"/>
      <c r="C4315" s="92" t="s">
        <v>143</v>
      </c>
      <c r="D4315" s="65"/>
      <c r="E4315" s="65"/>
      <c r="F4315" s="65"/>
      <c r="G4315" s="65"/>
      <c r="H4315" s="65"/>
      <c r="I4315" s="65"/>
      <c r="J4315" s="65"/>
      <c r="K4315" s="65"/>
      <c r="L4315" s="65"/>
      <c r="M4315" s="65"/>
      <c r="N4315" s="65"/>
      <c r="O4315" s="71"/>
      <c r="P4315" s="336">
        <f>SUM(D4315:O4315)</f>
        <v>0</v>
      </c>
      <c r="Q4315" s="317"/>
      <c r="R4315" s="388"/>
      <c r="S4315" s="389"/>
      <c r="T4315" s="314"/>
    </row>
    <row r="4316" spans="2:24" ht="18.75" customHeight="1" x14ac:dyDescent="0.2">
      <c r="B4316" s="318"/>
      <c r="C4316" s="92" t="s">
        <v>144</v>
      </c>
      <c r="D4316" s="65"/>
      <c r="E4316" s="65"/>
      <c r="F4316" s="65"/>
      <c r="G4316" s="65"/>
      <c r="H4316" s="65"/>
      <c r="I4316" s="65"/>
      <c r="J4316" s="65"/>
      <c r="K4316" s="65"/>
      <c r="L4316" s="65"/>
      <c r="M4316" s="65"/>
      <c r="N4316" s="65"/>
      <c r="O4316" s="71"/>
      <c r="P4316" s="336">
        <f>SUM(D4316:O4316)</f>
        <v>0</v>
      </c>
      <c r="Q4316" s="317"/>
      <c r="R4316" s="388"/>
      <c r="S4316" s="389"/>
      <c r="T4316" s="314"/>
    </row>
    <row r="4317" spans="2:24" ht="18.75" customHeight="1" x14ac:dyDescent="0.2">
      <c r="B4317" s="318"/>
      <c r="C4317" s="92" t="s">
        <v>145</v>
      </c>
      <c r="D4317" s="65"/>
      <c r="E4317" s="65"/>
      <c r="F4317" s="65"/>
      <c r="G4317" s="65"/>
      <c r="H4317" s="65"/>
      <c r="I4317" s="65"/>
      <c r="J4317" s="65"/>
      <c r="K4317" s="65"/>
      <c r="L4317" s="65"/>
      <c r="M4317" s="65"/>
      <c r="N4317" s="65"/>
      <c r="O4317" s="71"/>
      <c r="P4317" s="336">
        <f>SUM(D4317:O4317)</f>
        <v>0</v>
      </c>
      <c r="Q4317" s="317"/>
      <c r="R4317" s="388"/>
      <c r="S4317" s="389"/>
      <c r="T4317" s="314"/>
    </row>
    <row r="4318" spans="2:24" ht="18.75" customHeight="1" x14ac:dyDescent="0.2">
      <c r="B4318" s="318"/>
      <c r="C4318" s="322" t="s">
        <v>146</v>
      </c>
      <c r="D4318" s="337">
        <f t="shared" ref="D4318:O4318" si="345">SUBTOTAL(9,D4308:D4317)</f>
        <v>0</v>
      </c>
      <c r="E4318" s="337">
        <f t="shared" si="345"/>
        <v>0</v>
      </c>
      <c r="F4318" s="337">
        <f t="shared" si="345"/>
        <v>0</v>
      </c>
      <c r="G4318" s="337">
        <f t="shared" si="345"/>
        <v>0</v>
      </c>
      <c r="H4318" s="337">
        <f t="shared" si="345"/>
        <v>0</v>
      </c>
      <c r="I4318" s="337">
        <f t="shared" si="345"/>
        <v>0</v>
      </c>
      <c r="J4318" s="337">
        <f t="shared" si="345"/>
        <v>0</v>
      </c>
      <c r="K4318" s="337">
        <f t="shared" si="345"/>
        <v>0</v>
      </c>
      <c r="L4318" s="337">
        <f t="shared" si="345"/>
        <v>0</v>
      </c>
      <c r="M4318" s="337">
        <f t="shared" si="345"/>
        <v>0</v>
      </c>
      <c r="N4318" s="337">
        <f t="shared" si="345"/>
        <v>0</v>
      </c>
      <c r="O4318" s="338">
        <f t="shared" si="345"/>
        <v>0</v>
      </c>
      <c r="P4318" s="336">
        <f>SUM(D4318:O4318)</f>
        <v>0</v>
      </c>
      <c r="Q4318" s="317"/>
      <c r="R4318" s="388"/>
      <c r="S4318" s="389"/>
      <c r="T4318" s="314"/>
    </row>
    <row r="4319" spans="2:24" ht="18.75" customHeight="1" x14ac:dyDescent="0.2">
      <c r="B4319" s="318"/>
      <c r="C4319" s="339" t="s">
        <v>147</v>
      </c>
      <c r="D4319" s="66"/>
      <c r="E4319" s="66"/>
      <c r="F4319" s="66"/>
      <c r="G4319" s="66"/>
      <c r="H4319" s="66"/>
      <c r="I4319" s="66"/>
      <c r="J4319" s="66"/>
      <c r="K4319" s="66"/>
      <c r="L4319" s="66"/>
      <c r="M4319" s="66"/>
      <c r="N4319" s="66"/>
      <c r="O4319" s="72"/>
      <c r="P4319" s="336">
        <f>SUM(D4319:O4319)</f>
        <v>0</v>
      </c>
      <c r="Q4319" s="317"/>
      <c r="R4319" s="388"/>
      <c r="S4319" s="389"/>
      <c r="T4319" s="314"/>
    </row>
    <row r="4320" spans="2:24" ht="18.75" customHeight="1" x14ac:dyDescent="0.2">
      <c r="B4320" s="318"/>
      <c r="C4320" s="339" t="s">
        <v>148</v>
      </c>
      <c r="D4320" s="66"/>
      <c r="E4320" s="66"/>
      <c r="F4320" s="66"/>
      <c r="G4320" s="66"/>
      <c r="H4320" s="66"/>
      <c r="I4320" s="66"/>
      <c r="J4320" s="66"/>
      <c r="K4320" s="66"/>
      <c r="L4320" s="66"/>
      <c r="M4320" s="66"/>
      <c r="N4320" s="66"/>
      <c r="O4320" s="72"/>
      <c r="P4320" s="336">
        <f>SUM(D4320:O4320)</f>
        <v>0</v>
      </c>
      <c r="Q4320" s="317"/>
      <c r="R4320" s="388"/>
      <c r="S4320" s="389"/>
      <c r="T4320" s="314"/>
    </row>
    <row r="4321" spans="2:20" ht="18.75" customHeight="1" x14ac:dyDescent="0.2">
      <c r="B4321" s="318"/>
      <c r="C4321" s="322" t="s">
        <v>149</v>
      </c>
      <c r="D4321" s="337">
        <f t="shared" ref="D4321:O4321" si="346">SUBTOTAL(9,D4319:D4320)</f>
        <v>0</v>
      </c>
      <c r="E4321" s="337">
        <f t="shared" si="346"/>
        <v>0</v>
      </c>
      <c r="F4321" s="337">
        <f t="shared" si="346"/>
        <v>0</v>
      </c>
      <c r="G4321" s="337">
        <f t="shared" si="346"/>
        <v>0</v>
      </c>
      <c r="H4321" s="337">
        <f t="shared" si="346"/>
        <v>0</v>
      </c>
      <c r="I4321" s="337">
        <f t="shared" si="346"/>
        <v>0</v>
      </c>
      <c r="J4321" s="337">
        <f t="shared" si="346"/>
        <v>0</v>
      </c>
      <c r="K4321" s="337">
        <f t="shared" si="346"/>
        <v>0</v>
      </c>
      <c r="L4321" s="337">
        <f t="shared" si="346"/>
        <v>0</v>
      </c>
      <c r="M4321" s="337">
        <f t="shared" si="346"/>
        <v>0</v>
      </c>
      <c r="N4321" s="337">
        <f t="shared" si="346"/>
        <v>0</v>
      </c>
      <c r="O4321" s="338">
        <f t="shared" si="346"/>
        <v>0</v>
      </c>
      <c r="P4321" s="336">
        <f>SUM(D4321:O4321)</f>
        <v>0</v>
      </c>
      <c r="Q4321" s="317"/>
      <c r="R4321" s="388"/>
      <c r="S4321" s="389"/>
      <c r="T4321" s="314"/>
    </row>
    <row r="4322" spans="2:20" ht="18.75" customHeight="1" x14ac:dyDescent="0.2">
      <c r="B4322" s="318"/>
      <c r="C4322" s="339" t="s">
        <v>150</v>
      </c>
      <c r="D4322" s="66"/>
      <c r="E4322" s="66"/>
      <c r="F4322" s="66"/>
      <c r="G4322" s="66"/>
      <c r="H4322" s="66"/>
      <c r="I4322" s="66"/>
      <c r="J4322" s="66"/>
      <c r="K4322" s="66"/>
      <c r="L4322" s="66"/>
      <c r="M4322" s="66"/>
      <c r="N4322" s="66"/>
      <c r="O4322" s="72"/>
      <c r="P4322" s="336">
        <f>SUM(D4322:O4322)</f>
        <v>0</v>
      </c>
      <c r="Q4322" s="317"/>
      <c r="R4322" s="388"/>
      <c r="S4322" s="389"/>
      <c r="T4322" s="314"/>
    </row>
    <row r="4323" spans="2:20" ht="18.75" customHeight="1" x14ac:dyDescent="0.2">
      <c r="B4323" s="318"/>
      <c r="C4323" s="339" t="s">
        <v>151</v>
      </c>
      <c r="D4323" s="66"/>
      <c r="E4323" s="66"/>
      <c r="F4323" s="66"/>
      <c r="G4323" s="66"/>
      <c r="H4323" s="66"/>
      <c r="I4323" s="66"/>
      <c r="J4323" s="66"/>
      <c r="K4323" s="66"/>
      <c r="L4323" s="66"/>
      <c r="M4323" s="66"/>
      <c r="N4323" s="66"/>
      <c r="O4323" s="72"/>
      <c r="P4323" s="336">
        <f>SUM(D4323:O4323)</f>
        <v>0</v>
      </c>
      <c r="Q4323" s="317"/>
      <c r="R4323" s="388"/>
      <c r="S4323" s="389"/>
      <c r="T4323" s="314"/>
    </row>
    <row r="4324" spans="2:20" ht="18.75" customHeight="1" x14ac:dyDescent="0.2">
      <c r="B4324" s="318"/>
      <c r="C4324" s="339" t="s">
        <v>152</v>
      </c>
      <c r="D4324" s="66"/>
      <c r="E4324" s="66"/>
      <c r="F4324" s="66"/>
      <c r="G4324" s="66"/>
      <c r="H4324" s="66"/>
      <c r="I4324" s="66"/>
      <c r="J4324" s="66"/>
      <c r="K4324" s="66"/>
      <c r="L4324" s="66"/>
      <c r="M4324" s="66"/>
      <c r="N4324" s="66"/>
      <c r="O4324" s="72"/>
      <c r="P4324" s="336">
        <f>SUM(D4324:O4324)</f>
        <v>0</v>
      </c>
      <c r="Q4324" s="317"/>
      <c r="R4324" s="388"/>
      <c r="S4324" s="389"/>
      <c r="T4324" s="314"/>
    </row>
    <row r="4325" spans="2:20" ht="18.75" customHeight="1" x14ac:dyDescent="0.2">
      <c r="B4325" s="318"/>
      <c r="C4325" s="339" t="s">
        <v>153</v>
      </c>
      <c r="D4325" s="66"/>
      <c r="E4325" s="66"/>
      <c r="F4325" s="66"/>
      <c r="G4325" s="66"/>
      <c r="H4325" s="66"/>
      <c r="I4325" s="66"/>
      <c r="J4325" s="66"/>
      <c r="K4325" s="66"/>
      <c r="L4325" s="66"/>
      <c r="M4325" s="66"/>
      <c r="N4325" s="66"/>
      <c r="O4325" s="72"/>
      <c r="P4325" s="336">
        <f>SUM(D4325:O4325)</f>
        <v>0</v>
      </c>
      <c r="Q4325" s="317"/>
      <c r="R4325" s="388"/>
      <c r="S4325" s="389"/>
      <c r="T4325" s="314"/>
    </row>
    <row r="4326" spans="2:20" ht="18.75" customHeight="1" x14ac:dyDescent="0.2">
      <c r="B4326" s="318"/>
      <c r="C4326" s="335" t="s">
        <v>154</v>
      </c>
      <c r="D4326" s="65"/>
      <c r="E4326" s="65"/>
      <c r="F4326" s="65"/>
      <c r="G4326" s="65"/>
      <c r="H4326" s="65"/>
      <c r="I4326" s="65"/>
      <c r="J4326" s="65"/>
      <c r="K4326" s="65"/>
      <c r="L4326" s="65"/>
      <c r="M4326" s="65"/>
      <c r="N4326" s="65"/>
      <c r="O4326" s="71"/>
      <c r="P4326" s="336">
        <f>SUM(D4326:O4326)</f>
        <v>0</v>
      </c>
      <c r="Q4326" s="317"/>
      <c r="R4326" s="388"/>
      <c r="S4326" s="389"/>
      <c r="T4326" s="314"/>
    </row>
    <row r="4327" spans="2:20" ht="18.75" customHeight="1" x14ac:dyDescent="0.2">
      <c r="B4327" s="318"/>
      <c r="C4327" s="97" t="s">
        <v>155</v>
      </c>
      <c r="D4327" s="65"/>
      <c r="E4327" s="65"/>
      <c r="F4327" s="65"/>
      <c r="G4327" s="65"/>
      <c r="H4327" s="65"/>
      <c r="I4327" s="65"/>
      <c r="J4327" s="65"/>
      <c r="K4327" s="65"/>
      <c r="L4327" s="65"/>
      <c r="M4327" s="65"/>
      <c r="N4327" s="65"/>
      <c r="O4327" s="71"/>
      <c r="P4327" s="336">
        <f>SUM(D4327:O4327)</f>
        <v>0</v>
      </c>
      <c r="Q4327" s="317"/>
      <c r="R4327" s="388"/>
      <c r="S4327" s="389"/>
      <c r="T4327" s="314"/>
    </row>
    <row r="4328" spans="2:20" ht="18.75" customHeight="1" x14ac:dyDescent="0.2">
      <c r="B4328" s="318"/>
      <c r="C4328" s="98" t="s">
        <v>156</v>
      </c>
      <c r="D4328" s="68"/>
      <c r="E4328" s="68"/>
      <c r="F4328" s="68"/>
      <c r="G4328" s="68"/>
      <c r="H4328" s="68"/>
      <c r="I4328" s="68"/>
      <c r="J4328" s="68"/>
      <c r="K4328" s="68"/>
      <c r="L4328" s="68"/>
      <c r="M4328" s="68"/>
      <c r="N4328" s="68"/>
      <c r="O4328" s="73"/>
      <c r="P4328" s="340">
        <f>SUM(D4328:O4328)</f>
        <v>0</v>
      </c>
      <c r="Q4328" s="317"/>
      <c r="R4328" s="388"/>
      <c r="S4328" s="389"/>
      <c r="T4328" s="314"/>
    </row>
    <row r="4329" spans="2:20" ht="18.75" customHeight="1" x14ac:dyDescent="0.2">
      <c r="B4329" s="318"/>
      <c r="C4329" s="341" t="s">
        <v>157</v>
      </c>
      <c r="D4329" s="342">
        <f t="shared" ref="D4329:O4329" si="347">SUBTOTAL(9,D4308:D4328)</f>
        <v>0</v>
      </c>
      <c r="E4329" s="342">
        <f t="shared" si="347"/>
        <v>0</v>
      </c>
      <c r="F4329" s="342">
        <f t="shared" si="347"/>
        <v>0</v>
      </c>
      <c r="G4329" s="342">
        <f t="shared" si="347"/>
        <v>0</v>
      </c>
      <c r="H4329" s="342">
        <f t="shared" si="347"/>
        <v>0</v>
      </c>
      <c r="I4329" s="342">
        <f t="shared" si="347"/>
        <v>0</v>
      </c>
      <c r="J4329" s="342">
        <f t="shared" si="347"/>
        <v>0</v>
      </c>
      <c r="K4329" s="342">
        <f t="shared" si="347"/>
        <v>0</v>
      </c>
      <c r="L4329" s="342">
        <f t="shared" si="347"/>
        <v>0</v>
      </c>
      <c r="M4329" s="342">
        <f t="shared" si="347"/>
        <v>0</v>
      </c>
      <c r="N4329" s="342">
        <f t="shared" si="347"/>
        <v>0</v>
      </c>
      <c r="O4329" s="343">
        <f t="shared" si="347"/>
        <v>0</v>
      </c>
      <c r="P4329" s="344">
        <f>SUM(D4329:O4329)</f>
        <v>0</v>
      </c>
      <c r="Q4329" s="317"/>
      <c r="R4329" s="150"/>
      <c r="S4329" s="151"/>
      <c r="T4329" s="314"/>
    </row>
    <row r="4330" spans="2:20" ht="6" customHeight="1" x14ac:dyDescent="0.2">
      <c r="B4330" s="318"/>
      <c r="C4330" s="317"/>
      <c r="D4330" s="317"/>
      <c r="E4330" s="317"/>
      <c r="F4330" s="317"/>
      <c r="G4330" s="317"/>
      <c r="H4330" s="317"/>
      <c r="I4330" s="317"/>
      <c r="J4330" s="317"/>
      <c r="K4330" s="317"/>
      <c r="L4330" s="317"/>
      <c r="M4330" s="317"/>
      <c r="N4330" s="317"/>
      <c r="O4330" s="317"/>
      <c r="P4330" s="317"/>
      <c r="Q4330" s="317"/>
      <c r="R4330" s="345"/>
      <c r="S4330" s="345"/>
      <c r="T4330" s="314"/>
    </row>
    <row r="4331" spans="2:20" ht="18.75" customHeight="1" x14ac:dyDescent="0.2">
      <c r="B4331" s="346"/>
      <c r="C4331" s="335" t="s">
        <v>158</v>
      </c>
      <c r="D4331" s="67"/>
      <c r="E4331" s="67"/>
      <c r="F4331" s="67"/>
      <c r="G4331" s="67"/>
      <c r="H4331" s="67"/>
      <c r="I4331" s="67"/>
      <c r="J4331" s="67"/>
      <c r="K4331" s="67"/>
      <c r="L4331" s="67"/>
      <c r="M4331" s="67"/>
      <c r="N4331" s="67"/>
      <c r="O4331" s="74"/>
      <c r="P4331" s="347">
        <f>SUM(D4331:O4331)</f>
        <v>0</v>
      </c>
      <c r="Q4331" s="317"/>
      <c r="R4331" s="388"/>
      <c r="S4331" s="389"/>
      <c r="T4331" s="314"/>
    </row>
    <row r="4332" spans="2:20" ht="18.75" customHeight="1" x14ac:dyDescent="0.2">
      <c r="B4332" s="346"/>
      <c r="C4332" s="335" t="s">
        <v>159</v>
      </c>
      <c r="D4332" s="67"/>
      <c r="E4332" s="67"/>
      <c r="F4332" s="67"/>
      <c r="G4332" s="67"/>
      <c r="H4332" s="67"/>
      <c r="I4332" s="67"/>
      <c r="J4332" s="67"/>
      <c r="K4332" s="67"/>
      <c r="L4332" s="67"/>
      <c r="M4332" s="67"/>
      <c r="N4332" s="69"/>
      <c r="O4332" s="75"/>
      <c r="P4332" s="348">
        <f>SUM(D4332:O4332)</f>
        <v>0</v>
      </c>
      <c r="Q4332" s="317"/>
      <c r="R4332" s="388"/>
      <c r="S4332" s="389"/>
      <c r="T4332" s="314"/>
    </row>
    <row r="4333" spans="2:20" s="334" customFormat="1" ht="18.75" customHeight="1" x14ac:dyDescent="0.2">
      <c r="B4333" s="328"/>
      <c r="C4333" s="317"/>
      <c r="D4333" s="317"/>
      <c r="E4333" s="317"/>
      <c r="F4333" s="317"/>
      <c r="G4333" s="317"/>
      <c r="H4333" s="317"/>
      <c r="I4333" s="317"/>
      <c r="J4333" s="317"/>
      <c r="K4333" s="317"/>
      <c r="L4333" s="317"/>
      <c r="M4333" s="317"/>
      <c r="N4333" s="349" t="s">
        <v>160</v>
      </c>
      <c r="O4333" s="349"/>
      <c r="P4333" s="350">
        <f>ROUND(IF(P4331*P4332=0,0,P4329/P4331*P4332),2)</f>
        <v>0</v>
      </c>
      <c r="Q4333" s="330"/>
      <c r="R4333" s="388"/>
      <c r="S4333" s="389"/>
      <c r="T4333" s="333"/>
    </row>
    <row r="4334" spans="2:20" ht="30" customHeight="1" x14ac:dyDescent="0.2">
      <c r="B4334" s="314"/>
      <c r="C4334" s="317"/>
      <c r="D4334" s="317"/>
      <c r="E4334" s="317"/>
      <c r="F4334" s="317"/>
      <c r="G4334" s="317"/>
      <c r="H4334" s="317"/>
      <c r="I4334" s="317"/>
      <c r="J4334" s="317"/>
      <c r="K4334" s="317"/>
      <c r="L4334" s="317"/>
      <c r="M4334" s="317"/>
      <c r="N4334" s="317"/>
      <c r="O4334" s="317"/>
      <c r="P4334" s="317"/>
      <c r="Q4334" s="317"/>
      <c r="R4334" s="317"/>
      <c r="S4334" s="317"/>
      <c r="T4334" s="314"/>
    </row>
    <row r="4335" spans="2:20" ht="18.75" customHeight="1" x14ac:dyDescent="0.2">
      <c r="B4335" s="318"/>
      <c r="C4335" s="319" t="s">
        <v>124</v>
      </c>
      <c r="D4335" s="382"/>
      <c r="E4335" s="383"/>
      <c r="F4335" s="383"/>
      <c r="G4335" s="383"/>
      <c r="H4335" s="383"/>
      <c r="I4335" s="384"/>
      <c r="J4335" s="317"/>
      <c r="K4335" s="317"/>
      <c r="L4335" s="320"/>
      <c r="M4335" s="317"/>
      <c r="N4335" s="317"/>
      <c r="O4335" s="317"/>
      <c r="P4335" s="321"/>
      <c r="Q4335" s="317"/>
      <c r="R4335" s="321"/>
      <c r="S4335" s="321"/>
      <c r="T4335" s="314"/>
    </row>
    <row r="4336" spans="2:20" ht="18.75" customHeight="1" x14ac:dyDescent="0.2">
      <c r="B4336" s="318"/>
      <c r="C4336" s="322" t="s">
        <v>125</v>
      </c>
      <c r="D4336" s="382"/>
      <c r="E4336" s="383"/>
      <c r="F4336" s="383"/>
      <c r="G4336" s="383"/>
      <c r="H4336" s="383"/>
      <c r="I4336" s="384"/>
      <c r="J4336" s="317"/>
      <c r="K4336" s="320"/>
      <c r="L4336" s="317"/>
      <c r="M4336" s="317"/>
      <c r="N4336" s="317"/>
      <c r="O4336" s="317"/>
      <c r="P4336" s="321"/>
      <c r="Q4336" s="317"/>
      <c r="R4336" s="321"/>
      <c r="S4336" s="321"/>
      <c r="T4336" s="314"/>
    </row>
    <row r="4337" spans="2:24" ht="18.75" customHeight="1" x14ac:dyDescent="0.2">
      <c r="B4337" s="318"/>
      <c r="C4337" s="322" t="s">
        <v>7</v>
      </c>
      <c r="D4337" s="382"/>
      <c r="E4337" s="383"/>
      <c r="F4337" s="383"/>
      <c r="G4337" s="383"/>
      <c r="H4337" s="383"/>
      <c r="I4337" s="384"/>
      <c r="J4337" s="317"/>
      <c r="K4337" s="317"/>
      <c r="L4337" s="320"/>
      <c r="M4337" s="317"/>
      <c r="N4337" s="317"/>
      <c r="O4337" s="317"/>
      <c r="P4337" s="321"/>
      <c r="Q4337" s="317"/>
      <c r="R4337" s="323" t="s">
        <v>126</v>
      </c>
      <c r="S4337" s="324"/>
      <c r="T4337" s="314"/>
    </row>
    <row r="4338" spans="2:24" ht="18.75" customHeight="1" x14ac:dyDescent="0.2">
      <c r="B4338" s="318"/>
      <c r="C4338" s="322" t="s">
        <v>127</v>
      </c>
      <c r="D4338" s="382"/>
      <c r="E4338" s="383"/>
      <c r="F4338" s="383"/>
      <c r="G4338" s="383"/>
      <c r="H4338" s="383"/>
      <c r="I4338" s="384"/>
      <c r="J4338" s="317"/>
      <c r="K4338" s="317"/>
      <c r="L4338" s="320"/>
      <c r="M4338" s="317"/>
      <c r="N4338" s="317"/>
      <c r="O4338" s="317"/>
      <c r="P4338" s="321"/>
      <c r="Q4338" s="317"/>
      <c r="R4338" s="325" t="s">
        <v>130</v>
      </c>
      <c r="S4338" s="63"/>
      <c r="T4338" s="314"/>
    </row>
    <row r="4339" spans="2:24" ht="18.75" customHeight="1" x14ac:dyDescent="0.2">
      <c r="B4339" s="318"/>
      <c r="C4339" s="322" t="s">
        <v>131</v>
      </c>
      <c r="D4339" s="382"/>
      <c r="E4339" s="383"/>
      <c r="F4339" s="383"/>
      <c r="G4339" s="383"/>
      <c r="H4339" s="383"/>
      <c r="I4339" s="384"/>
      <c r="J4339" s="317"/>
      <c r="K4339" s="317"/>
      <c r="L4339" s="320"/>
      <c r="M4339" s="317"/>
      <c r="N4339" s="317"/>
      <c r="O4339" s="317"/>
      <c r="P4339" s="321"/>
      <c r="Q4339" s="317"/>
      <c r="R4339" s="325" t="s">
        <v>132</v>
      </c>
      <c r="S4339" s="63"/>
      <c r="T4339" s="314"/>
    </row>
    <row r="4340" spans="2:24" ht="18.75" customHeight="1" x14ac:dyDescent="0.2">
      <c r="B4340" s="318"/>
      <c r="C4340" s="322" t="s">
        <v>122</v>
      </c>
      <c r="D4340" s="385"/>
      <c r="E4340" s="386"/>
      <c r="F4340" s="386"/>
      <c r="G4340" s="386"/>
      <c r="H4340" s="386"/>
      <c r="I4340" s="387"/>
      <c r="J4340" s="317"/>
      <c r="K4340" s="320"/>
      <c r="L4340" s="317"/>
      <c r="M4340" s="317"/>
      <c r="N4340" s="317"/>
      <c r="O4340" s="317"/>
      <c r="P4340" s="321"/>
      <c r="Q4340" s="317"/>
      <c r="R4340" s="326" t="s">
        <v>133</v>
      </c>
      <c r="S4340" s="63"/>
      <c r="T4340" s="314"/>
    </row>
    <row r="4341" spans="2:24" ht="18.75" customHeight="1" x14ac:dyDescent="0.2">
      <c r="B4341" s="327"/>
      <c r="C4341" s="322" t="s">
        <v>134</v>
      </c>
      <c r="D4341" s="379"/>
      <c r="E4341" s="380"/>
      <c r="F4341" s="380"/>
      <c r="G4341" s="380"/>
      <c r="H4341" s="380"/>
      <c r="I4341" s="381"/>
      <c r="J4341" s="317"/>
      <c r="K4341" s="320"/>
      <c r="L4341" s="317"/>
      <c r="M4341" s="317"/>
      <c r="N4341" s="317"/>
      <c r="O4341" s="317"/>
      <c r="P4341" s="321"/>
      <c r="Q4341" s="317"/>
      <c r="R4341" s="321"/>
      <c r="S4341" s="321"/>
      <c r="T4341" s="314"/>
    </row>
    <row r="4342" spans="2:24" ht="12" customHeight="1" x14ac:dyDescent="0.2">
      <c r="B4342" s="318"/>
      <c r="C4342" s="317"/>
      <c r="D4342" s="317"/>
      <c r="E4342" s="317"/>
      <c r="F4342" s="317"/>
      <c r="G4342" s="317"/>
      <c r="H4342" s="317"/>
      <c r="I4342" s="317"/>
      <c r="J4342" s="317"/>
      <c r="K4342" s="317"/>
      <c r="L4342" s="317"/>
      <c r="M4342" s="317"/>
      <c r="N4342" s="317"/>
      <c r="O4342" s="317"/>
      <c r="P4342" s="317"/>
      <c r="Q4342" s="317"/>
      <c r="R4342" s="317"/>
      <c r="S4342" s="317"/>
      <c r="T4342" s="314"/>
    </row>
    <row r="4343" spans="2:24" s="334" customFormat="1" ht="18.75" customHeight="1" x14ac:dyDescent="0.2">
      <c r="B4343" s="328"/>
      <c r="C4343" s="322" t="s">
        <v>128</v>
      </c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70"/>
      <c r="P4343" s="329" t="s">
        <v>129</v>
      </c>
      <c r="Q4343" s="330"/>
      <c r="R4343" s="331" t="s">
        <v>135</v>
      </c>
      <c r="S4343" s="332"/>
      <c r="T4343" s="333"/>
      <c r="V4343" s="315"/>
      <c r="W4343" s="315"/>
      <c r="X4343" s="315"/>
    </row>
    <row r="4344" spans="2:24" ht="6" customHeight="1" x14ac:dyDescent="0.2">
      <c r="B4344" s="318"/>
      <c r="C4344" s="317"/>
      <c r="D4344" s="317"/>
      <c r="E4344" s="317"/>
      <c r="F4344" s="317"/>
      <c r="G4344" s="317"/>
      <c r="H4344" s="317"/>
      <c r="I4344" s="317"/>
      <c r="J4344" s="317"/>
      <c r="K4344" s="317"/>
      <c r="L4344" s="317"/>
      <c r="M4344" s="317"/>
      <c r="N4344" s="317"/>
      <c r="O4344" s="317"/>
      <c r="P4344" s="317"/>
      <c r="Q4344" s="317"/>
      <c r="R4344" s="317"/>
      <c r="S4344" s="317"/>
      <c r="T4344" s="314"/>
    </row>
    <row r="4345" spans="2:24" ht="18.75" customHeight="1" x14ac:dyDescent="0.2">
      <c r="B4345" s="318"/>
      <c r="C4345" s="335" t="s">
        <v>136</v>
      </c>
      <c r="D4345" s="65"/>
      <c r="E4345" s="65"/>
      <c r="F4345" s="65"/>
      <c r="G4345" s="65"/>
      <c r="H4345" s="65"/>
      <c r="I4345" s="65"/>
      <c r="J4345" s="65"/>
      <c r="K4345" s="65"/>
      <c r="L4345" s="65"/>
      <c r="M4345" s="65"/>
      <c r="N4345" s="65"/>
      <c r="O4345" s="71"/>
      <c r="P4345" s="336">
        <f>SUM(D4345:O4345)</f>
        <v>0</v>
      </c>
      <c r="Q4345" s="317"/>
      <c r="R4345" s="388"/>
      <c r="S4345" s="389"/>
      <c r="T4345" s="314"/>
    </row>
    <row r="4346" spans="2:24" ht="18.75" customHeight="1" x14ac:dyDescent="0.2">
      <c r="B4346" s="318"/>
      <c r="C4346" s="335" t="s">
        <v>137</v>
      </c>
      <c r="D4346" s="110"/>
      <c r="E4346" s="110"/>
      <c r="F4346" s="110"/>
      <c r="G4346" s="110"/>
      <c r="H4346" s="110"/>
      <c r="I4346" s="110"/>
      <c r="J4346" s="110"/>
      <c r="K4346" s="110"/>
      <c r="L4346" s="110"/>
      <c r="M4346" s="110"/>
      <c r="N4346" s="110"/>
      <c r="O4346" s="111"/>
      <c r="P4346" s="336">
        <f>SUM(D4346:O4346)</f>
        <v>0</v>
      </c>
      <c r="Q4346" s="317"/>
      <c r="R4346" s="388"/>
      <c r="S4346" s="389"/>
      <c r="T4346" s="314"/>
    </row>
    <row r="4347" spans="2:24" ht="18.75" customHeight="1" x14ac:dyDescent="0.2">
      <c r="B4347" s="318"/>
      <c r="C4347" s="131" t="s">
        <v>138</v>
      </c>
      <c r="D4347" s="65"/>
      <c r="E4347" s="65"/>
      <c r="F4347" s="65"/>
      <c r="G4347" s="65"/>
      <c r="H4347" s="65"/>
      <c r="I4347" s="65"/>
      <c r="J4347" s="65"/>
      <c r="K4347" s="65"/>
      <c r="L4347" s="65"/>
      <c r="M4347" s="65"/>
      <c r="N4347" s="65"/>
      <c r="O4347" s="71"/>
      <c r="P4347" s="336">
        <f>SUM(D4347:O4347)</f>
        <v>0</v>
      </c>
      <c r="Q4347" s="317"/>
      <c r="R4347" s="388"/>
      <c r="S4347" s="389"/>
      <c r="T4347" s="314"/>
    </row>
    <row r="4348" spans="2:24" ht="18.75" customHeight="1" x14ac:dyDescent="0.2">
      <c r="B4348" s="318"/>
      <c r="C4348" s="92" t="s">
        <v>139</v>
      </c>
      <c r="D4348" s="65"/>
      <c r="E4348" s="65"/>
      <c r="F4348" s="65"/>
      <c r="G4348" s="65"/>
      <c r="H4348" s="65"/>
      <c r="I4348" s="65"/>
      <c r="J4348" s="65"/>
      <c r="K4348" s="65"/>
      <c r="L4348" s="65"/>
      <c r="M4348" s="65"/>
      <c r="N4348" s="65"/>
      <c r="O4348" s="71"/>
      <c r="P4348" s="336">
        <f>SUM(D4348:O4348)</f>
        <v>0</v>
      </c>
      <c r="Q4348" s="317"/>
      <c r="R4348" s="388"/>
      <c r="S4348" s="389"/>
      <c r="T4348" s="314"/>
    </row>
    <row r="4349" spans="2:24" ht="18.75" customHeight="1" x14ac:dyDescent="0.2">
      <c r="B4349" s="318"/>
      <c r="C4349" s="92" t="s">
        <v>140</v>
      </c>
      <c r="D4349" s="65"/>
      <c r="E4349" s="65"/>
      <c r="F4349" s="65"/>
      <c r="G4349" s="65"/>
      <c r="H4349" s="65"/>
      <c r="I4349" s="65"/>
      <c r="J4349" s="65"/>
      <c r="K4349" s="65"/>
      <c r="L4349" s="65"/>
      <c r="M4349" s="65"/>
      <c r="N4349" s="65"/>
      <c r="O4349" s="71"/>
      <c r="P4349" s="336">
        <f>SUM(D4349:O4349)</f>
        <v>0</v>
      </c>
      <c r="Q4349" s="317"/>
      <c r="R4349" s="388"/>
      <c r="S4349" s="389"/>
      <c r="T4349" s="314"/>
    </row>
    <row r="4350" spans="2:24" ht="18.75" customHeight="1" x14ac:dyDescent="0.2">
      <c r="B4350" s="318"/>
      <c r="C4350" s="92" t="s">
        <v>141</v>
      </c>
      <c r="D4350" s="65"/>
      <c r="E4350" s="65"/>
      <c r="F4350" s="65"/>
      <c r="G4350" s="65"/>
      <c r="H4350" s="65"/>
      <c r="I4350" s="65"/>
      <c r="J4350" s="65"/>
      <c r="K4350" s="65"/>
      <c r="L4350" s="65"/>
      <c r="M4350" s="65"/>
      <c r="N4350" s="65"/>
      <c r="O4350" s="71"/>
      <c r="P4350" s="336">
        <f>SUM(D4350:O4350)</f>
        <v>0</v>
      </c>
      <c r="Q4350" s="317"/>
      <c r="R4350" s="388"/>
      <c r="S4350" s="389"/>
      <c r="T4350" s="314"/>
    </row>
    <row r="4351" spans="2:24" ht="18.75" customHeight="1" x14ac:dyDescent="0.2">
      <c r="B4351" s="318"/>
      <c r="C4351" s="92" t="s">
        <v>142</v>
      </c>
      <c r="D4351" s="65"/>
      <c r="E4351" s="65"/>
      <c r="F4351" s="65"/>
      <c r="G4351" s="65"/>
      <c r="H4351" s="65"/>
      <c r="I4351" s="65"/>
      <c r="J4351" s="65"/>
      <c r="K4351" s="65"/>
      <c r="L4351" s="65"/>
      <c r="M4351" s="65"/>
      <c r="N4351" s="65"/>
      <c r="O4351" s="71"/>
      <c r="P4351" s="336">
        <f>SUM(D4351:O4351)</f>
        <v>0</v>
      </c>
      <c r="Q4351" s="317"/>
      <c r="R4351" s="388"/>
      <c r="S4351" s="389"/>
      <c r="T4351" s="314"/>
    </row>
    <row r="4352" spans="2:24" ht="18.75" customHeight="1" x14ac:dyDescent="0.2">
      <c r="B4352" s="318"/>
      <c r="C4352" s="92" t="s">
        <v>143</v>
      </c>
      <c r="D4352" s="65"/>
      <c r="E4352" s="65"/>
      <c r="F4352" s="65"/>
      <c r="G4352" s="65"/>
      <c r="H4352" s="65"/>
      <c r="I4352" s="65"/>
      <c r="J4352" s="65"/>
      <c r="K4352" s="65"/>
      <c r="L4352" s="65"/>
      <c r="M4352" s="65"/>
      <c r="N4352" s="65"/>
      <c r="O4352" s="71"/>
      <c r="P4352" s="336">
        <f>SUM(D4352:O4352)</f>
        <v>0</v>
      </c>
      <c r="Q4352" s="317"/>
      <c r="R4352" s="388"/>
      <c r="S4352" s="389"/>
      <c r="T4352" s="314"/>
    </row>
    <row r="4353" spans="2:20" ht="18.75" customHeight="1" x14ac:dyDescent="0.2">
      <c r="B4353" s="318"/>
      <c r="C4353" s="92" t="s">
        <v>144</v>
      </c>
      <c r="D4353" s="65"/>
      <c r="E4353" s="65"/>
      <c r="F4353" s="65"/>
      <c r="G4353" s="65"/>
      <c r="H4353" s="65"/>
      <c r="I4353" s="65"/>
      <c r="J4353" s="65"/>
      <c r="K4353" s="65"/>
      <c r="L4353" s="65"/>
      <c r="M4353" s="65"/>
      <c r="N4353" s="65"/>
      <c r="O4353" s="71"/>
      <c r="P4353" s="336">
        <f>SUM(D4353:O4353)</f>
        <v>0</v>
      </c>
      <c r="Q4353" s="317"/>
      <c r="R4353" s="388"/>
      <c r="S4353" s="389"/>
      <c r="T4353" s="314"/>
    </row>
    <row r="4354" spans="2:20" ht="18.75" customHeight="1" x14ac:dyDescent="0.2">
      <c r="B4354" s="318"/>
      <c r="C4354" s="92" t="s">
        <v>145</v>
      </c>
      <c r="D4354" s="65"/>
      <c r="E4354" s="65"/>
      <c r="F4354" s="65"/>
      <c r="G4354" s="65"/>
      <c r="H4354" s="65"/>
      <c r="I4354" s="65"/>
      <c r="J4354" s="65"/>
      <c r="K4354" s="65"/>
      <c r="L4354" s="65"/>
      <c r="M4354" s="65"/>
      <c r="N4354" s="65"/>
      <c r="O4354" s="71"/>
      <c r="P4354" s="336">
        <f>SUM(D4354:O4354)</f>
        <v>0</v>
      </c>
      <c r="Q4354" s="317"/>
      <c r="R4354" s="388"/>
      <c r="S4354" s="389"/>
      <c r="T4354" s="314"/>
    </row>
    <row r="4355" spans="2:20" ht="18.75" customHeight="1" x14ac:dyDescent="0.2">
      <c r="B4355" s="318"/>
      <c r="C4355" s="322" t="s">
        <v>146</v>
      </c>
      <c r="D4355" s="337">
        <f t="shared" ref="D4355:O4355" si="348">SUBTOTAL(9,D4345:D4354)</f>
        <v>0</v>
      </c>
      <c r="E4355" s="337">
        <f t="shared" si="348"/>
        <v>0</v>
      </c>
      <c r="F4355" s="337">
        <f t="shared" si="348"/>
        <v>0</v>
      </c>
      <c r="G4355" s="337">
        <f t="shared" si="348"/>
        <v>0</v>
      </c>
      <c r="H4355" s="337">
        <f t="shared" si="348"/>
        <v>0</v>
      </c>
      <c r="I4355" s="337">
        <f t="shared" si="348"/>
        <v>0</v>
      </c>
      <c r="J4355" s="337">
        <f t="shared" si="348"/>
        <v>0</v>
      </c>
      <c r="K4355" s="337">
        <f t="shared" si="348"/>
        <v>0</v>
      </c>
      <c r="L4355" s="337">
        <f t="shared" si="348"/>
        <v>0</v>
      </c>
      <c r="M4355" s="337">
        <f t="shared" si="348"/>
        <v>0</v>
      </c>
      <c r="N4355" s="337">
        <f t="shared" si="348"/>
        <v>0</v>
      </c>
      <c r="O4355" s="338">
        <f t="shared" si="348"/>
        <v>0</v>
      </c>
      <c r="P4355" s="336">
        <f>SUM(D4355:O4355)</f>
        <v>0</v>
      </c>
      <c r="Q4355" s="317"/>
      <c r="R4355" s="388"/>
      <c r="S4355" s="389"/>
      <c r="T4355" s="314"/>
    </row>
    <row r="4356" spans="2:20" ht="18.75" customHeight="1" x14ac:dyDescent="0.2">
      <c r="B4356" s="318"/>
      <c r="C4356" s="339" t="s">
        <v>147</v>
      </c>
      <c r="D4356" s="66"/>
      <c r="E4356" s="66"/>
      <c r="F4356" s="66"/>
      <c r="G4356" s="66"/>
      <c r="H4356" s="66"/>
      <c r="I4356" s="66"/>
      <c r="J4356" s="66"/>
      <c r="K4356" s="66"/>
      <c r="L4356" s="66"/>
      <c r="M4356" s="66"/>
      <c r="N4356" s="66"/>
      <c r="O4356" s="72"/>
      <c r="P4356" s="336">
        <f>SUM(D4356:O4356)</f>
        <v>0</v>
      </c>
      <c r="Q4356" s="317"/>
      <c r="R4356" s="388"/>
      <c r="S4356" s="389"/>
      <c r="T4356" s="314"/>
    </row>
    <row r="4357" spans="2:20" ht="18.75" customHeight="1" x14ac:dyDescent="0.2">
      <c r="B4357" s="318"/>
      <c r="C4357" s="339" t="s">
        <v>148</v>
      </c>
      <c r="D4357" s="66"/>
      <c r="E4357" s="66"/>
      <c r="F4357" s="66"/>
      <c r="G4357" s="66"/>
      <c r="H4357" s="66"/>
      <c r="I4357" s="66"/>
      <c r="J4357" s="66"/>
      <c r="K4357" s="66"/>
      <c r="L4357" s="66"/>
      <c r="M4357" s="66"/>
      <c r="N4357" s="66"/>
      <c r="O4357" s="72"/>
      <c r="P4357" s="336">
        <f>SUM(D4357:O4357)</f>
        <v>0</v>
      </c>
      <c r="Q4357" s="317"/>
      <c r="R4357" s="388"/>
      <c r="S4357" s="389"/>
      <c r="T4357" s="314"/>
    </row>
    <row r="4358" spans="2:20" ht="18.75" customHeight="1" x14ac:dyDescent="0.2">
      <c r="B4358" s="318"/>
      <c r="C4358" s="322" t="s">
        <v>149</v>
      </c>
      <c r="D4358" s="337">
        <f t="shared" ref="D4358:O4358" si="349">SUBTOTAL(9,D4356:D4357)</f>
        <v>0</v>
      </c>
      <c r="E4358" s="337">
        <f t="shared" si="349"/>
        <v>0</v>
      </c>
      <c r="F4358" s="337">
        <f t="shared" si="349"/>
        <v>0</v>
      </c>
      <c r="G4358" s="337">
        <f t="shared" si="349"/>
        <v>0</v>
      </c>
      <c r="H4358" s="337">
        <f t="shared" si="349"/>
        <v>0</v>
      </c>
      <c r="I4358" s="337">
        <f t="shared" si="349"/>
        <v>0</v>
      </c>
      <c r="J4358" s="337">
        <f t="shared" si="349"/>
        <v>0</v>
      </c>
      <c r="K4358" s="337">
        <f t="shared" si="349"/>
        <v>0</v>
      </c>
      <c r="L4358" s="337">
        <f t="shared" si="349"/>
        <v>0</v>
      </c>
      <c r="M4358" s="337">
        <f t="shared" si="349"/>
        <v>0</v>
      </c>
      <c r="N4358" s="337">
        <f t="shared" si="349"/>
        <v>0</v>
      </c>
      <c r="O4358" s="338">
        <f t="shared" si="349"/>
        <v>0</v>
      </c>
      <c r="P4358" s="336">
        <f>SUM(D4358:O4358)</f>
        <v>0</v>
      </c>
      <c r="Q4358" s="317"/>
      <c r="R4358" s="388"/>
      <c r="S4358" s="389"/>
      <c r="T4358" s="314"/>
    </row>
    <row r="4359" spans="2:20" ht="18.75" customHeight="1" x14ac:dyDescent="0.2">
      <c r="B4359" s="318"/>
      <c r="C4359" s="339" t="s">
        <v>150</v>
      </c>
      <c r="D4359" s="66"/>
      <c r="E4359" s="66"/>
      <c r="F4359" s="66"/>
      <c r="G4359" s="66"/>
      <c r="H4359" s="66"/>
      <c r="I4359" s="66"/>
      <c r="J4359" s="66"/>
      <c r="K4359" s="66"/>
      <c r="L4359" s="66"/>
      <c r="M4359" s="66"/>
      <c r="N4359" s="66"/>
      <c r="O4359" s="72"/>
      <c r="P4359" s="336">
        <f>SUM(D4359:O4359)</f>
        <v>0</v>
      </c>
      <c r="Q4359" s="317"/>
      <c r="R4359" s="388"/>
      <c r="S4359" s="389"/>
      <c r="T4359" s="314"/>
    </row>
    <row r="4360" spans="2:20" ht="18.75" customHeight="1" x14ac:dyDescent="0.2">
      <c r="B4360" s="318"/>
      <c r="C4360" s="339" t="s">
        <v>151</v>
      </c>
      <c r="D4360" s="66"/>
      <c r="E4360" s="66"/>
      <c r="F4360" s="66"/>
      <c r="G4360" s="66"/>
      <c r="H4360" s="66"/>
      <c r="I4360" s="66"/>
      <c r="J4360" s="66"/>
      <c r="K4360" s="66"/>
      <c r="L4360" s="66"/>
      <c r="M4360" s="66"/>
      <c r="N4360" s="66"/>
      <c r="O4360" s="72"/>
      <c r="P4360" s="336">
        <f>SUM(D4360:O4360)</f>
        <v>0</v>
      </c>
      <c r="Q4360" s="317"/>
      <c r="R4360" s="388"/>
      <c r="S4360" s="389"/>
      <c r="T4360" s="314"/>
    </row>
    <row r="4361" spans="2:20" ht="18.75" customHeight="1" x14ac:dyDescent="0.2">
      <c r="B4361" s="318"/>
      <c r="C4361" s="339" t="s">
        <v>152</v>
      </c>
      <c r="D4361" s="66"/>
      <c r="E4361" s="66"/>
      <c r="F4361" s="66"/>
      <c r="G4361" s="66"/>
      <c r="H4361" s="66"/>
      <c r="I4361" s="66"/>
      <c r="J4361" s="66"/>
      <c r="K4361" s="66"/>
      <c r="L4361" s="66"/>
      <c r="M4361" s="66"/>
      <c r="N4361" s="66"/>
      <c r="O4361" s="72"/>
      <c r="P4361" s="336">
        <f>SUM(D4361:O4361)</f>
        <v>0</v>
      </c>
      <c r="Q4361" s="317"/>
      <c r="R4361" s="388"/>
      <c r="S4361" s="389"/>
      <c r="T4361" s="314"/>
    </row>
    <row r="4362" spans="2:20" ht="18.75" customHeight="1" x14ac:dyDescent="0.2">
      <c r="B4362" s="318"/>
      <c r="C4362" s="339" t="s">
        <v>153</v>
      </c>
      <c r="D4362" s="66"/>
      <c r="E4362" s="66"/>
      <c r="F4362" s="66"/>
      <c r="G4362" s="66"/>
      <c r="H4362" s="66"/>
      <c r="I4362" s="66"/>
      <c r="J4362" s="66"/>
      <c r="K4362" s="66"/>
      <c r="L4362" s="66"/>
      <c r="M4362" s="66"/>
      <c r="N4362" s="66"/>
      <c r="O4362" s="72"/>
      <c r="P4362" s="336">
        <f>SUM(D4362:O4362)</f>
        <v>0</v>
      </c>
      <c r="Q4362" s="317"/>
      <c r="R4362" s="388"/>
      <c r="S4362" s="389"/>
      <c r="T4362" s="314"/>
    </row>
    <row r="4363" spans="2:20" ht="18.75" customHeight="1" x14ac:dyDescent="0.2">
      <c r="B4363" s="318"/>
      <c r="C4363" s="335" t="s">
        <v>154</v>
      </c>
      <c r="D4363" s="65"/>
      <c r="E4363" s="65"/>
      <c r="F4363" s="65"/>
      <c r="G4363" s="65"/>
      <c r="H4363" s="65"/>
      <c r="I4363" s="65"/>
      <c r="J4363" s="65"/>
      <c r="K4363" s="65"/>
      <c r="L4363" s="65"/>
      <c r="M4363" s="65"/>
      <c r="N4363" s="65"/>
      <c r="O4363" s="71"/>
      <c r="P4363" s="336">
        <f>SUM(D4363:O4363)</f>
        <v>0</v>
      </c>
      <c r="Q4363" s="317"/>
      <c r="R4363" s="388"/>
      <c r="S4363" s="389"/>
      <c r="T4363" s="314"/>
    </row>
    <row r="4364" spans="2:20" ht="18.75" customHeight="1" x14ac:dyDescent="0.2">
      <c r="B4364" s="318"/>
      <c r="C4364" s="97" t="s">
        <v>155</v>
      </c>
      <c r="D4364" s="65"/>
      <c r="E4364" s="65"/>
      <c r="F4364" s="65"/>
      <c r="G4364" s="65"/>
      <c r="H4364" s="65"/>
      <c r="I4364" s="65"/>
      <c r="J4364" s="65"/>
      <c r="K4364" s="65"/>
      <c r="L4364" s="65"/>
      <c r="M4364" s="65"/>
      <c r="N4364" s="65"/>
      <c r="O4364" s="71"/>
      <c r="P4364" s="336">
        <f>SUM(D4364:O4364)</f>
        <v>0</v>
      </c>
      <c r="Q4364" s="317"/>
      <c r="R4364" s="388"/>
      <c r="S4364" s="389"/>
      <c r="T4364" s="314"/>
    </row>
    <row r="4365" spans="2:20" ht="18.75" customHeight="1" x14ac:dyDescent="0.2">
      <c r="B4365" s="318"/>
      <c r="C4365" s="98" t="s">
        <v>156</v>
      </c>
      <c r="D4365" s="68"/>
      <c r="E4365" s="68"/>
      <c r="F4365" s="68"/>
      <c r="G4365" s="68"/>
      <c r="H4365" s="68"/>
      <c r="I4365" s="68"/>
      <c r="J4365" s="68"/>
      <c r="K4365" s="68"/>
      <c r="L4365" s="68"/>
      <c r="M4365" s="68"/>
      <c r="N4365" s="68"/>
      <c r="O4365" s="73"/>
      <c r="P4365" s="340">
        <f>SUM(D4365:O4365)</f>
        <v>0</v>
      </c>
      <c r="Q4365" s="317"/>
      <c r="R4365" s="388"/>
      <c r="S4365" s="389"/>
      <c r="T4365" s="314"/>
    </row>
    <row r="4366" spans="2:20" ht="18.75" customHeight="1" x14ac:dyDescent="0.2">
      <c r="B4366" s="318"/>
      <c r="C4366" s="341" t="s">
        <v>157</v>
      </c>
      <c r="D4366" s="342">
        <f t="shared" ref="D4366:O4366" si="350">SUBTOTAL(9,D4345:D4365)</f>
        <v>0</v>
      </c>
      <c r="E4366" s="342">
        <f t="shared" si="350"/>
        <v>0</v>
      </c>
      <c r="F4366" s="342">
        <f t="shared" si="350"/>
        <v>0</v>
      </c>
      <c r="G4366" s="342">
        <f t="shared" si="350"/>
        <v>0</v>
      </c>
      <c r="H4366" s="342">
        <f t="shared" si="350"/>
        <v>0</v>
      </c>
      <c r="I4366" s="342">
        <f t="shared" si="350"/>
        <v>0</v>
      </c>
      <c r="J4366" s="342">
        <f t="shared" si="350"/>
        <v>0</v>
      </c>
      <c r="K4366" s="342">
        <f t="shared" si="350"/>
        <v>0</v>
      </c>
      <c r="L4366" s="342">
        <f t="shared" si="350"/>
        <v>0</v>
      </c>
      <c r="M4366" s="342">
        <f t="shared" si="350"/>
        <v>0</v>
      </c>
      <c r="N4366" s="342">
        <f t="shared" si="350"/>
        <v>0</v>
      </c>
      <c r="O4366" s="343">
        <f t="shared" si="350"/>
        <v>0</v>
      </c>
      <c r="P4366" s="344">
        <f>SUM(D4366:O4366)</f>
        <v>0</v>
      </c>
      <c r="Q4366" s="317"/>
      <c r="R4366" s="150"/>
      <c r="S4366" s="151"/>
      <c r="T4366" s="314"/>
    </row>
    <row r="4367" spans="2:20" ht="6" customHeight="1" x14ac:dyDescent="0.2">
      <c r="B4367" s="318"/>
      <c r="C4367" s="317"/>
      <c r="D4367" s="317"/>
      <c r="E4367" s="317"/>
      <c r="F4367" s="317"/>
      <c r="G4367" s="317"/>
      <c r="H4367" s="317"/>
      <c r="I4367" s="317"/>
      <c r="J4367" s="317"/>
      <c r="K4367" s="317"/>
      <c r="L4367" s="317"/>
      <c r="M4367" s="317"/>
      <c r="N4367" s="317"/>
      <c r="O4367" s="317"/>
      <c r="P4367" s="317"/>
      <c r="Q4367" s="317"/>
      <c r="R4367" s="345"/>
      <c r="S4367" s="345"/>
      <c r="T4367" s="314"/>
    </row>
    <row r="4368" spans="2:20" ht="18.75" customHeight="1" x14ac:dyDescent="0.2">
      <c r="B4368" s="346"/>
      <c r="C4368" s="335" t="s">
        <v>158</v>
      </c>
      <c r="D4368" s="67"/>
      <c r="E4368" s="67"/>
      <c r="F4368" s="67"/>
      <c r="G4368" s="67"/>
      <c r="H4368" s="67"/>
      <c r="I4368" s="67"/>
      <c r="J4368" s="67"/>
      <c r="K4368" s="67"/>
      <c r="L4368" s="67"/>
      <c r="M4368" s="67"/>
      <c r="N4368" s="67"/>
      <c r="O4368" s="74"/>
      <c r="P4368" s="347">
        <f>SUM(D4368:O4368)</f>
        <v>0</v>
      </c>
      <c r="Q4368" s="317"/>
      <c r="R4368" s="388"/>
      <c r="S4368" s="389"/>
      <c r="T4368" s="314"/>
    </row>
    <row r="4369" spans="2:24" ht="18.75" customHeight="1" x14ac:dyDescent="0.2">
      <c r="B4369" s="346"/>
      <c r="C4369" s="335" t="s">
        <v>159</v>
      </c>
      <c r="D4369" s="67"/>
      <c r="E4369" s="67"/>
      <c r="F4369" s="67"/>
      <c r="G4369" s="67"/>
      <c r="H4369" s="67"/>
      <c r="I4369" s="67"/>
      <c r="J4369" s="67"/>
      <c r="K4369" s="67"/>
      <c r="L4369" s="67"/>
      <c r="M4369" s="67"/>
      <c r="N4369" s="69"/>
      <c r="O4369" s="75"/>
      <c r="P4369" s="348">
        <f>SUM(D4369:O4369)</f>
        <v>0</v>
      </c>
      <c r="Q4369" s="317"/>
      <c r="R4369" s="388"/>
      <c r="S4369" s="389"/>
      <c r="T4369" s="314"/>
    </row>
    <row r="4370" spans="2:24" s="334" customFormat="1" ht="18.75" customHeight="1" x14ac:dyDescent="0.2">
      <c r="B4370" s="328"/>
      <c r="C4370" s="317"/>
      <c r="D4370" s="317"/>
      <c r="E4370" s="317"/>
      <c r="F4370" s="317"/>
      <c r="G4370" s="317"/>
      <c r="H4370" s="317"/>
      <c r="I4370" s="317"/>
      <c r="J4370" s="317"/>
      <c r="K4370" s="317"/>
      <c r="L4370" s="317"/>
      <c r="M4370" s="317"/>
      <c r="N4370" s="349" t="s">
        <v>160</v>
      </c>
      <c r="O4370" s="349"/>
      <c r="P4370" s="350">
        <f>ROUND(IF(P4368*P4369=0,0,P4366/P4368*P4369),2)</f>
        <v>0</v>
      </c>
      <c r="Q4370" s="330"/>
      <c r="R4370" s="388"/>
      <c r="S4370" s="389"/>
      <c r="T4370" s="333"/>
    </row>
    <row r="4371" spans="2:24" ht="30" customHeight="1" x14ac:dyDescent="0.2">
      <c r="B4371" s="314"/>
      <c r="C4371" s="317"/>
      <c r="D4371" s="317"/>
      <c r="E4371" s="317"/>
      <c r="F4371" s="317"/>
      <c r="G4371" s="317"/>
      <c r="H4371" s="317"/>
      <c r="I4371" s="317"/>
      <c r="J4371" s="317"/>
      <c r="K4371" s="317"/>
      <c r="L4371" s="317"/>
      <c r="M4371" s="317"/>
      <c r="N4371" s="317"/>
      <c r="O4371" s="317"/>
      <c r="P4371" s="317"/>
      <c r="Q4371" s="317"/>
      <c r="R4371" s="317"/>
      <c r="S4371" s="317"/>
      <c r="T4371" s="314"/>
    </row>
    <row r="4372" spans="2:24" ht="18.75" customHeight="1" x14ac:dyDescent="0.2">
      <c r="B4372" s="318"/>
      <c r="C4372" s="319" t="s">
        <v>124</v>
      </c>
      <c r="D4372" s="382"/>
      <c r="E4372" s="383"/>
      <c r="F4372" s="383"/>
      <c r="G4372" s="383"/>
      <c r="H4372" s="383"/>
      <c r="I4372" s="384"/>
      <c r="J4372" s="317"/>
      <c r="K4372" s="317"/>
      <c r="L4372" s="320"/>
      <c r="M4372" s="317"/>
      <c r="N4372" s="317"/>
      <c r="O4372" s="317"/>
      <c r="P4372" s="321"/>
      <c r="Q4372" s="317"/>
      <c r="R4372" s="321"/>
      <c r="S4372" s="321"/>
      <c r="T4372" s="314"/>
    </row>
    <row r="4373" spans="2:24" ht="18.75" customHeight="1" x14ac:dyDescent="0.2">
      <c r="B4373" s="318"/>
      <c r="C4373" s="322" t="s">
        <v>125</v>
      </c>
      <c r="D4373" s="382"/>
      <c r="E4373" s="383"/>
      <c r="F4373" s="383"/>
      <c r="G4373" s="383"/>
      <c r="H4373" s="383"/>
      <c r="I4373" s="384"/>
      <c r="J4373" s="317"/>
      <c r="K4373" s="320"/>
      <c r="L4373" s="317"/>
      <c r="M4373" s="317"/>
      <c r="N4373" s="317"/>
      <c r="O4373" s="317"/>
      <c r="P4373" s="321"/>
      <c r="Q4373" s="317"/>
      <c r="R4373" s="321"/>
      <c r="S4373" s="321"/>
      <c r="T4373" s="314"/>
    </row>
    <row r="4374" spans="2:24" ht="18.75" customHeight="1" x14ac:dyDescent="0.2">
      <c r="B4374" s="318"/>
      <c r="C4374" s="322" t="s">
        <v>7</v>
      </c>
      <c r="D4374" s="382"/>
      <c r="E4374" s="383"/>
      <c r="F4374" s="383"/>
      <c r="G4374" s="383"/>
      <c r="H4374" s="383"/>
      <c r="I4374" s="384"/>
      <c r="J4374" s="317"/>
      <c r="K4374" s="317"/>
      <c r="L4374" s="320"/>
      <c r="M4374" s="317"/>
      <c r="N4374" s="317"/>
      <c r="O4374" s="317"/>
      <c r="P4374" s="321"/>
      <c r="Q4374" s="317"/>
      <c r="R4374" s="323" t="s">
        <v>126</v>
      </c>
      <c r="S4374" s="324"/>
      <c r="T4374" s="314"/>
    </row>
    <row r="4375" spans="2:24" ht="18.75" customHeight="1" x14ac:dyDescent="0.2">
      <c r="B4375" s="318"/>
      <c r="C4375" s="322" t="s">
        <v>127</v>
      </c>
      <c r="D4375" s="382"/>
      <c r="E4375" s="383"/>
      <c r="F4375" s="383"/>
      <c r="G4375" s="383"/>
      <c r="H4375" s="383"/>
      <c r="I4375" s="384"/>
      <c r="J4375" s="317"/>
      <c r="K4375" s="317"/>
      <c r="L4375" s="320"/>
      <c r="M4375" s="317"/>
      <c r="N4375" s="317"/>
      <c r="O4375" s="317"/>
      <c r="P4375" s="321"/>
      <c r="Q4375" s="317"/>
      <c r="R4375" s="325" t="s">
        <v>130</v>
      </c>
      <c r="S4375" s="63"/>
      <c r="T4375" s="314"/>
    </row>
    <row r="4376" spans="2:24" ht="18.75" customHeight="1" x14ac:dyDescent="0.2">
      <c r="B4376" s="318"/>
      <c r="C4376" s="322" t="s">
        <v>131</v>
      </c>
      <c r="D4376" s="382"/>
      <c r="E4376" s="383"/>
      <c r="F4376" s="383"/>
      <c r="G4376" s="383"/>
      <c r="H4376" s="383"/>
      <c r="I4376" s="384"/>
      <c r="J4376" s="317"/>
      <c r="K4376" s="317"/>
      <c r="L4376" s="320"/>
      <c r="M4376" s="317"/>
      <c r="N4376" s="317"/>
      <c r="O4376" s="317"/>
      <c r="P4376" s="321"/>
      <c r="Q4376" s="317"/>
      <c r="R4376" s="325" t="s">
        <v>132</v>
      </c>
      <c r="S4376" s="63"/>
      <c r="T4376" s="314"/>
    </row>
    <row r="4377" spans="2:24" ht="18.75" customHeight="1" x14ac:dyDescent="0.2">
      <c r="B4377" s="318"/>
      <c r="C4377" s="322" t="s">
        <v>122</v>
      </c>
      <c r="D4377" s="385"/>
      <c r="E4377" s="386"/>
      <c r="F4377" s="386"/>
      <c r="G4377" s="386"/>
      <c r="H4377" s="386"/>
      <c r="I4377" s="387"/>
      <c r="J4377" s="317"/>
      <c r="K4377" s="320"/>
      <c r="L4377" s="317"/>
      <c r="M4377" s="317"/>
      <c r="N4377" s="317"/>
      <c r="O4377" s="317"/>
      <c r="P4377" s="321"/>
      <c r="Q4377" s="317"/>
      <c r="R4377" s="326" t="s">
        <v>133</v>
      </c>
      <c r="S4377" s="63"/>
      <c r="T4377" s="314"/>
    </row>
    <row r="4378" spans="2:24" ht="18.75" customHeight="1" x14ac:dyDescent="0.2">
      <c r="B4378" s="327"/>
      <c r="C4378" s="322" t="s">
        <v>134</v>
      </c>
      <c r="D4378" s="379"/>
      <c r="E4378" s="380"/>
      <c r="F4378" s="380"/>
      <c r="G4378" s="380"/>
      <c r="H4378" s="380"/>
      <c r="I4378" s="381"/>
      <c r="J4378" s="317"/>
      <c r="K4378" s="320"/>
      <c r="L4378" s="317"/>
      <c r="M4378" s="317"/>
      <c r="N4378" s="317"/>
      <c r="O4378" s="317"/>
      <c r="P4378" s="321"/>
      <c r="Q4378" s="317"/>
      <c r="R4378" s="321"/>
      <c r="S4378" s="321"/>
      <c r="T4378" s="314"/>
    </row>
    <row r="4379" spans="2:24" ht="12" customHeight="1" x14ac:dyDescent="0.2">
      <c r="B4379" s="318"/>
      <c r="C4379" s="317"/>
      <c r="D4379" s="317"/>
      <c r="E4379" s="317"/>
      <c r="F4379" s="317"/>
      <c r="G4379" s="317"/>
      <c r="H4379" s="317"/>
      <c r="I4379" s="317"/>
      <c r="J4379" s="317"/>
      <c r="K4379" s="317"/>
      <c r="L4379" s="317"/>
      <c r="M4379" s="317"/>
      <c r="N4379" s="317"/>
      <c r="O4379" s="317"/>
      <c r="P4379" s="317"/>
      <c r="Q4379" s="317"/>
      <c r="R4379" s="317"/>
      <c r="S4379" s="317"/>
      <c r="T4379" s="314"/>
    </row>
    <row r="4380" spans="2:24" s="334" customFormat="1" ht="18.75" customHeight="1" x14ac:dyDescent="0.2">
      <c r="B4380" s="328"/>
      <c r="C4380" s="322" t="s">
        <v>128</v>
      </c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70"/>
      <c r="P4380" s="329" t="s">
        <v>129</v>
      </c>
      <c r="Q4380" s="330"/>
      <c r="R4380" s="331" t="s">
        <v>135</v>
      </c>
      <c r="S4380" s="332"/>
      <c r="T4380" s="333"/>
      <c r="V4380" s="315"/>
      <c r="W4380" s="315"/>
      <c r="X4380" s="315"/>
    </row>
    <row r="4381" spans="2:24" ht="6" customHeight="1" x14ac:dyDescent="0.2">
      <c r="B4381" s="318"/>
      <c r="C4381" s="317"/>
      <c r="D4381" s="317"/>
      <c r="E4381" s="317"/>
      <c r="F4381" s="317"/>
      <c r="G4381" s="317"/>
      <c r="H4381" s="317"/>
      <c r="I4381" s="317"/>
      <c r="J4381" s="317"/>
      <c r="K4381" s="317"/>
      <c r="L4381" s="317"/>
      <c r="M4381" s="317"/>
      <c r="N4381" s="317"/>
      <c r="O4381" s="317"/>
      <c r="P4381" s="317"/>
      <c r="Q4381" s="317"/>
      <c r="R4381" s="317"/>
      <c r="S4381" s="317"/>
      <c r="T4381" s="314"/>
    </row>
    <row r="4382" spans="2:24" ht="18.75" customHeight="1" x14ac:dyDescent="0.2">
      <c r="B4382" s="318"/>
      <c r="C4382" s="335" t="s">
        <v>136</v>
      </c>
      <c r="D4382" s="65"/>
      <c r="E4382" s="65"/>
      <c r="F4382" s="65"/>
      <c r="G4382" s="65"/>
      <c r="H4382" s="65"/>
      <c r="I4382" s="65"/>
      <c r="J4382" s="65"/>
      <c r="K4382" s="65"/>
      <c r="L4382" s="65"/>
      <c r="M4382" s="65"/>
      <c r="N4382" s="65"/>
      <c r="O4382" s="71"/>
      <c r="P4382" s="336">
        <f>SUM(D4382:O4382)</f>
        <v>0</v>
      </c>
      <c r="Q4382" s="317"/>
      <c r="R4382" s="388"/>
      <c r="S4382" s="389"/>
      <c r="T4382" s="314"/>
    </row>
    <row r="4383" spans="2:24" ht="18.75" customHeight="1" x14ac:dyDescent="0.2">
      <c r="B4383" s="318"/>
      <c r="C4383" s="335" t="s">
        <v>137</v>
      </c>
      <c r="D4383" s="110"/>
      <c r="E4383" s="110"/>
      <c r="F4383" s="110"/>
      <c r="G4383" s="110"/>
      <c r="H4383" s="110"/>
      <c r="I4383" s="110"/>
      <c r="J4383" s="110"/>
      <c r="K4383" s="110"/>
      <c r="L4383" s="110"/>
      <c r="M4383" s="110"/>
      <c r="N4383" s="110"/>
      <c r="O4383" s="111"/>
      <c r="P4383" s="336">
        <f>SUM(D4383:O4383)</f>
        <v>0</v>
      </c>
      <c r="Q4383" s="317"/>
      <c r="R4383" s="388"/>
      <c r="S4383" s="389"/>
      <c r="T4383" s="314"/>
    </row>
    <row r="4384" spans="2:24" ht="18.75" customHeight="1" x14ac:dyDescent="0.2">
      <c r="B4384" s="318"/>
      <c r="C4384" s="131" t="s">
        <v>138</v>
      </c>
      <c r="D4384" s="65"/>
      <c r="E4384" s="65"/>
      <c r="F4384" s="65"/>
      <c r="G4384" s="65"/>
      <c r="H4384" s="65"/>
      <c r="I4384" s="65"/>
      <c r="J4384" s="65"/>
      <c r="K4384" s="65"/>
      <c r="L4384" s="65"/>
      <c r="M4384" s="65"/>
      <c r="N4384" s="65"/>
      <c r="O4384" s="71"/>
      <c r="P4384" s="336">
        <f>SUM(D4384:O4384)</f>
        <v>0</v>
      </c>
      <c r="Q4384" s="317"/>
      <c r="R4384" s="388"/>
      <c r="S4384" s="389"/>
      <c r="T4384" s="314"/>
    </row>
    <row r="4385" spans="2:20" ht="18.75" customHeight="1" x14ac:dyDescent="0.2">
      <c r="B4385" s="318"/>
      <c r="C4385" s="92" t="s">
        <v>139</v>
      </c>
      <c r="D4385" s="65"/>
      <c r="E4385" s="65"/>
      <c r="F4385" s="65"/>
      <c r="G4385" s="65"/>
      <c r="H4385" s="65"/>
      <c r="I4385" s="65"/>
      <c r="J4385" s="65"/>
      <c r="K4385" s="65"/>
      <c r="L4385" s="65"/>
      <c r="M4385" s="65"/>
      <c r="N4385" s="65"/>
      <c r="O4385" s="71"/>
      <c r="P4385" s="336">
        <f>SUM(D4385:O4385)</f>
        <v>0</v>
      </c>
      <c r="Q4385" s="317"/>
      <c r="R4385" s="388"/>
      <c r="S4385" s="389"/>
      <c r="T4385" s="314"/>
    </row>
    <row r="4386" spans="2:20" ht="18.75" customHeight="1" x14ac:dyDescent="0.2">
      <c r="B4386" s="318"/>
      <c r="C4386" s="92" t="s">
        <v>140</v>
      </c>
      <c r="D4386" s="65"/>
      <c r="E4386" s="65"/>
      <c r="F4386" s="65"/>
      <c r="G4386" s="65"/>
      <c r="H4386" s="65"/>
      <c r="I4386" s="65"/>
      <c r="J4386" s="65"/>
      <c r="K4386" s="65"/>
      <c r="L4386" s="65"/>
      <c r="M4386" s="65"/>
      <c r="N4386" s="65"/>
      <c r="O4386" s="71"/>
      <c r="P4386" s="336">
        <f>SUM(D4386:O4386)</f>
        <v>0</v>
      </c>
      <c r="Q4386" s="317"/>
      <c r="R4386" s="388"/>
      <c r="S4386" s="389"/>
      <c r="T4386" s="314"/>
    </row>
    <row r="4387" spans="2:20" ht="18.75" customHeight="1" x14ac:dyDescent="0.2">
      <c r="B4387" s="318"/>
      <c r="C4387" s="92" t="s">
        <v>141</v>
      </c>
      <c r="D4387" s="65"/>
      <c r="E4387" s="65"/>
      <c r="F4387" s="65"/>
      <c r="G4387" s="65"/>
      <c r="H4387" s="65"/>
      <c r="I4387" s="65"/>
      <c r="J4387" s="65"/>
      <c r="K4387" s="65"/>
      <c r="L4387" s="65"/>
      <c r="M4387" s="65"/>
      <c r="N4387" s="65"/>
      <c r="O4387" s="71"/>
      <c r="P4387" s="336">
        <f>SUM(D4387:O4387)</f>
        <v>0</v>
      </c>
      <c r="Q4387" s="317"/>
      <c r="R4387" s="388"/>
      <c r="S4387" s="389"/>
      <c r="T4387" s="314"/>
    </row>
    <row r="4388" spans="2:20" ht="18.75" customHeight="1" x14ac:dyDescent="0.2">
      <c r="B4388" s="318"/>
      <c r="C4388" s="92" t="s">
        <v>142</v>
      </c>
      <c r="D4388" s="65"/>
      <c r="E4388" s="65"/>
      <c r="F4388" s="65"/>
      <c r="G4388" s="65"/>
      <c r="H4388" s="65"/>
      <c r="I4388" s="65"/>
      <c r="J4388" s="65"/>
      <c r="K4388" s="65"/>
      <c r="L4388" s="65"/>
      <c r="M4388" s="65"/>
      <c r="N4388" s="65"/>
      <c r="O4388" s="71"/>
      <c r="P4388" s="336">
        <f>SUM(D4388:O4388)</f>
        <v>0</v>
      </c>
      <c r="Q4388" s="317"/>
      <c r="R4388" s="388"/>
      <c r="S4388" s="389"/>
      <c r="T4388" s="314"/>
    </row>
    <row r="4389" spans="2:20" ht="18.75" customHeight="1" x14ac:dyDescent="0.2">
      <c r="B4389" s="318"/>
      <c r="C4389" s="92" t="s">
        <v>143</v>
      </c>
      <c r="D4389" s="65"/>
      <c r="E4389" s="65"/>
      <c r="F4389" s="65"/>
      <c r="G4389" s="65"/>
      <c r="H4389" s="65"/>
      <c r="I4389" s="65"/>
      <c r="J4389" s="65"/>
      <c r="K4389" s="65"/>
      <c r="L4389" s="65"/>
      <c r="M4389" s="65"/>
      <c r="N4389" s="65"/>
      <c r="O4389" s="71"/>
      <c r="P4389" s="336">
        <f>SUM(D4389:O4389)</f>
        <v>0</v>
      </c>
      <c r="Q4389" s="317"/>
      <c r="R4389" s="388"/>
      <c r="S4389" s="389"/>
      <c r="T4389" s="314"/>
    </row>
    <row r="4390" spans="2:20" ht="18.75" customHeight="1" x14ac:dyDescent="0.2">
      <c r="B4390" s="318"/>
      <c r="C4390" s="92" t="s">
        <v>144</v>
      </c>
      <c r="D4390" s="65"/>
      <c r="E4390" s="65"/>
      <c r="F4390" s="65"/>
      <c r="G4390" s="65"/>
      <c r="H4390" s="65"/>
      <c r="I4390" s="65"/>
      <c r="J4390" s="65"/>
      <c r="K4390" s="65"/>
      <c r="L4390" s="65"/>
      <c r="M4390" s="65"/>
      <c r="N4390" s="65"/>
      <c r="O4390" s="71"/>
      <c r="P4390" s="336">
        <f>SUM(D4390:O4390)</f>
        <v>0</v>
      </c>
      <c r="Q4390" s="317"/>
      <c r="R4390" s="388"/>
      <c r="S4390" s="389"/>
      <c r="T4390" s="314"/>
    </row>
    <row r="4391" spans="2:20" ht="18.75" customHeight="1" x14ac:dyDescent="0.2">
      <c r="B4391" s="318"/>
      <c r="C4391" s="92" t="s">
        <v>145</v>
      </c>
      <c r="D4391" s="65"/>
      <c r="E4391" s="65"/>
      <c r="F4391" s="65"/>
      <c r="G4391" s="65"/>
      <c r="H4391" s="65"/>
      <c r="I4391" s="65"/>
      <c r="J4391" s="65"/>
      <c r="K4391" s="65"/>
      <c r="L4391" s="65"/>
      <c r="M4391" s="65"/>
      <c r="N4391" s="65"/>
      <c r="O4391" s="71"/>
      <c r="P4391" s="336">
        <f>SUM(D4391:O4391)</f>
        <v>0</v>
      </c>
      <c r="Q4391" s="317"/>
      <c r="R4391" s="388"/>
      <c r="S4391" s="389"/>
      <c r="T4391" s="314"/>
    </row>
    <row r="4392" spans="2:20" ht="18.75" customHeight="1" x14ac:dyDescent="0.2">
      <c r="B4392" s="318"/>
      <c r="C4392" s="322" t="s">
        <v>146</v>
      </c>
      <c r="D4392" s="337">
        <f t="shared" ref="D4392:O4392" si="351">SUBTOTAL(9,D4382:D4391)</f>
        <v>0</v>
      </c>
      <c r="E4392" s="337">
        <f t="shared" si="351"/>
        <v>0</v>
      </c>
      <c r="F4392" s="337">
        <f t="shared" si="351"/>
        <v>0</v>
      </c>
      <c r="G4392" s="337">
        <f t="shared" si="351"/>
        <v>0</v>
      </c>
      <c r="H4392" s="337">
        <f t="shared" si="351"/>
        <v>0</v>
      </c>
      <c r="I4392" s="337">
        <f t="shared" si="351"/>
        <v>0</v>
      </c>
      <c r="J4392" s="337">
        <f t="shared" si="351"/>
        <v>0</v>
      </c>
      <c r="K4392" s="337">
        <f t="shared" si="351"/>
        <v>0</v>
      </c>
      <c r="L4392" s="337">
        <f t="shared" si="351"/>
        <v>0</v>
      </c>
      <c r="M4392" s="337">
        <f t="shared" si="351"/>
        <v>0</v>
      </c>
      <c r="N4392" s="337">
        <f t="shared" si="351"/>
        <v>0</v>
      </c>
      <c r="O4392" s="338">
        <f t="shared" si="351"/>
        <v>0</v>
      </c>
      <c r="P4392" s="336">
        <f>SUM(D4392:O4392)</f>
        <v>0</v>
      </c>
      <c r="Q4392" s="317"/>
      <c r="R4392" s="388"/>
      <c r="S4392" s="389"/>
      <c r="T4392" s="314"/>
    </row>
    <row r="4393" spans="2:20" ht="18.75" customHeight="1" x14ac:dyDescent="0.2">
      <c r="B4393" s="318"/>
      <c r="C4393" s="339" t="s">
        <v>147</v>
      </c>
      <c r="D4393" s="66"/>
      <c r="E4393" s="66"/>
      <c r="F4393" s="66"/>
      <c r="G4393" s="66"/>
      <c r="H4393" s="66"/>
      <c r="I4393" s="66"/>
      <c r="J4393" s="66"/>
      <c r="K4393" s="66"/>
      <c r="L4393" s="66"/>
      <c r="M4393" s="66"/>
      <c r="N4393" s="66"/>
      <c r="O4393" s="72"/>
      <c r="P4393" s="336">
        <f>SUM(D4393:O4393)</f>
        <v>0</v>
      </c>
      <c r="Q4393" s="317"/>
      <c r="R4393" s="388"/>
      <c r="S4393" s="389"/>
      <c r="T4393" s="314"/>
    </row>
    <row r="4394" spans="2:20" ht="18.75" customHeight="1" x14ac:dyDescent="0.2">
      <c r="B4394" s="318"/>
      <c r="C4394" s="339" t="s">
        <v>148</v>
      </c>
      <c r="D4394" s="66"/>
      <c r="E4394" s="66"/>
      <c r="F4394" s="66"/>
      <c r="G4394" s="66"/>
      <c r="H4394" s="66"/>
      <c r="I4394" s="66"/>
      <c r="J4394" s="66"/>
      <c r="K4394" s="66"/>
      <c r="L4394" s="66"/>
      <c r="M4394" s="66"/>
      <c r="N4394" s="66"/>
      <c r="O4394" s="72"/>
      <c r="P4394" s="336">
        <f>SUM(D4394:O4394)</f>
        <v>0</v>
      </c>
      <c r="Q4394" s="317"/>
      <c r="R4394" s="388"/>
      <c r="S4394" s="389"/>
      <c r="T4394" s="314"/>
    </row>
    <row r="4395" spans="2:20" ht="18.75" customHeight="1" x14ac:dyDescent="0.2">
      <c r="B4395" s="318"/>
      <c r="C4395" s="322" t="s">
        <v>149</v>
      </c>
      <c r="D4395" s="337">
        <f t="shared" ref="D4395:O4395" si="352">SUBTOTAL(9,D4393:D4394)</f>
        <v>0</v>
      </c>
      <c r="E4395" s="337">
        <f t="shared" si="352"/>
        <v>0</v>
      </c>
      <c r="F4395" s="337">
        <f t="shared" si="352"/>
        <v>0</v>
      </c>
      <c r="G4395" s="337">
        <f t="shared" si="352"/>
        <v>0</v>
      </c>
      <c r="H4395" s="337">
        <f t="shared" si="352"/>
        <v>0</v>
      </c>
      <c r="I4395" s="337">
        <f t="shared" si="352"/>
        <v>0</v>
      </c>
      <c r="J4395" s="337">
        <f t="shared" si="352"/>
        <v>0</v>
      </c>
      <c r="K4395" s="337">
        <f t="shared" si="352"/>
        <v>0</v>
      </c>
      <c r="L4395" s="337">
        <f t="shared" si="352"/>
        <v>0</v>
      </c>
      <c r="M4395" s="337">
        <f t="shared" si="352"/>
        <v>0</v>
      </c>
      <c r="N4395" s="337">
        <f t="shared" si="352"/>
        <v>0</v>
      </c>
      <c r="O4395" s="338">
        <f t="shared" si="352"/>
        <v>0</v>
      </c>
      <c r="P4395" s="336">
        <f>SUM(D4395:O4395)</f>
        <v>0</v>
      </c>
      <c r="Q4395" s="317"/>
      <c r="R4395" s="388"/>
      <c r="S4395" s="389"/>
      <c r="T4395" s="314"/>
    </row>
    <row r="4396" spans="2:20" ht="18.75" customHeight="1" x14ac:dyDescent="0.2">
      <c r="B4396" s="318"/>
      <c r="C4396" s="339" t="s">
        <v>150</v>
      </c>
      <c r="D4396" s="66"/>
      <c r="E4396" s="66"/>
      <c r="F4396" s="66"/>
      <c r="G4396" s="66"/>
      <c r="H4396" s="66"/>
      <c r="I4396" s="66"/>
      <c r="J4396" s="66"/>
      <c r="K4396" s="66"/>
      <c r="L4396" s="66"/>
      <c r="M4396" s="66"/>
      <c r="N4396" s="66"/>
      <c r="O4396" s="72"/>
      <c r="P4396" s="336">
        <f>SUM(D4396:O4396)</f>
        <v>0</v>
      </c>
      <c r="Q4396" s="317"/>
      <c r="R4396" s="388"/>
      <c r="S4396" s="389"/>
      <c r="T4396" s="314"/>
    </row>
    <row r="4397" spans="2:20" ht="18.75" customHeight="1" x14ac:dyDescent="0.2">
      <c r="B4397" s="318"/>
      <c r="C4397" s="339" t="s">
        <v>151</v>
      </c>
      <c r="D4397" s="66"/>
      <c r="E4397" s="66"/>
      <c r="F4397" s="66"/>
      <c r="G4397" s="66"/>
      <c r="H4397" s="66"/>
      <c r="I4397" s="66"/>
      <c r="J4397" s="66"/>
      <c r="K4397" s="66"/>
      <c r="L4397" s="66"/>
      <c r="M4397" s="66"/>
      <c r="N4397" s="66"/>
      <c r="O4397" s="72"/>
      <c r="P4397" s="336">
        <f>SUM(D4397:O4397)</f>
        <v>0</v>
      </c>
      <c r="Q4397" s="317"/>
      <c r="R4397" s="388"/>
      <c r="S4397" s="389"/>
      <c r="T4397" s="314"/>
    </row>
    <row r="4398" spans="2:20" ht="18.75" customHeight="1" x14ac:dyDescent="0.2">
      <c r="B4398" s="318"/>
      <c r="C4398" s="339" t="s">
        <v>152</v>
      </c>
      <c r="D4398" s="66"/>
      <c r="E4398" s="66"/>
      <c r="F4398" s="66"/>
      <c r="G4398" s="66"/>
      <c r="H4398" s="66"/>
      <c r="I4398" s="66"/>
      <c r="J4398" s="66"/>
      <c r="K4398" s="66"/>
      <c r="L4398" s="66"/>
      <c r="M4398" s="66"/>
      <c r="N4398" s="66"/>
      <c r="O4398" s="72"/>
      <c r="P4398" s="336">
        <f>SUM(D4398:O4398)</f>
        <v>0</v>
      </c>
      <c r="Q4398" s="317"/>
      <c r="R4398" s="388"/>
      <c r="S4398" s="389"/>
      <c r="T4398" s="314"/>
    </row>
    <row r="4399" spans="2:20" ht="18.75" customHeight="1" x14ac:dyDescent="0.2">
      <c r="B4399" s="318"/>
      <c r="C4399" s="339" t="s">
        <v>153</v>
      </c>
      <c r="D4399" s="66"/>
      <c r="E4399" s="66"/>
      <c r="F4399" s="66"/>
      <c r="G4399" s="66"/>
      <c r="H4399" s="66"/>
      <c r="I4399" s="66"/>
      <c r="J4399" s="66"/>
      <c r="K4399" s="66"/>
      <c r="L4399" s="66"/>
      <c r="M4399" s="66"/>
      <c r="N4399" s="66"/>
      <c r="O4399" s="72"/>
      <c r="P4399" s="336">
        <f>SUM(D4399:O4399)</f>
        <v>0</v>
      </c>
      <c r="Q4399" s="317"/>
      <c r="R4399" s="388"/>
      <c r="S4399" s="389"/>
      <c r="T4399" s="314"/>
    </row>
    <row r="4400" spans="2:20" ht="18.75" customHeight="1" x14ac:dyDescent="0.2">
      <c r="B4400" s="318"/>
      <c r="C4400" s="335" t="s">
        <v>154</v>
      </c>
      <c r="D4400" s="65"/>
      <c r="E4400" s="65"/>
      <c r="F4400" s="65"/>
      <c r="G4400" s="65"/>
      <c r="H4400" s="65"/>
      <c r="I4400" s="65"/>
      <c r="J4400" s="65"/>
      <c r="K4400" s="65"/>
      <c r="L4400" s="65"/>
      <c r="M4400" s="65"/>
      <c r="N4400" s="65"/>
      <c r="O4400" s="71"/>
      <c r="P4400" s="336">
        <f>SUM(D4400:O4400)</f>
        <v>0</v>
      </c>
      <c r="Q4400" s="317"/>
      <c r="R4400" s="388"/>
      <c r="S4400" s="389"/>
      <c r="T4400" s="314"/>
    </row>
    <row r="4401" spans="2:20" ht="18.75" customHeight="1" x14ac:dyDescent="0.2">
      <c r="B4401" s="318"/>
      <c r="C4401" s="97" t="s">
        <v>155</v>
      </c>
      <c r="D4401" s="65"/>
      <c r="E4401" s="65"/>
      <c r="F4401" s="65"/>
      <c r="G4401" s="65"/>
      <c r="H4401" s="65"/>
      <c r="I4401" s="65"/>
      <c r="J4401" s="65"/>
      <c r="K4401" s="65"/>
      <c r="L4401" s="65"/>
      <c r="M4401" s="65"/>
      <c r="N4401" s="65"/>
      <c r="O4401" s="71"/>
      <c r="P4401" s="336">
        <f>SUM(D4401:O4401)</f>
        <v>0</v>
      </c>
      <c r="Q4401" s="317"/>
      <c r="R4401" s="388"/>
      <c r="S4401" s="389"/>
      <c r="T4401" s="314"/>
    </row>
    <row r="4402" spans="2:20" ht="18.75" customHeight="1" x14ac:dyDescent="0.2">
      <c r="B4402" s="318"/>
      <c r="C4402" s="98" t="s">
        <v>156</v>
      </c>
      <c r="D4402" s="68"/>
      <c r="E4402" s="68"/>
      <c r="F4402" s="68"/>
      <c r="G4402" s="68"/>
      <c r="H4402" s="68"/>
      <c r="I4402" s="68"/>
      <c r="J4402" s="68"/>
      <c r="K4402" s="68"/>
      <c r="L4402" s="68"/>
      <c r="M4402" s="68"/>
      <c r="N4402" s="68"/>
      <c r="O4402" s="73"/>
      <c r="P4402" s="340">
        <f>SUM(D4402:O4402)</f>
        <v>0</v>
      </c>
      <c r="Q4402" s="317"/>
      <c r="R4402" s="388"/>
      <c r="S4402" s="389"/>
      <c r="T4402" s="314"/>
    </row>
    <row r="4403" spans="2:20" ht="18.75" customHeight="1" x14ac:dyDescent="0.2">
      <c r="B4403" s="318"/>
      <c r="C4403" s="341" t="s">
        <v>157</v>
      </c>
      <c r="D4403" s="342">
        <f t="shared" ref="D4403:O4403" si="353">SUBTOTAL(9,D4382:D4402)</f>
        <v>0</v>
      </c>
      <c r="E4403" s="342">
        <f t="shared" si="353"/>
        <v>0</v>
      </c>
      <c r="F4403" s="342">
        <f t="shared" si="353"/>
        <v>0</v>
      </c>
      <c r="G4403" s="342">
        <f t="shared" si="353"/>
        <v>0</v>
      </c>
      <c r="H4403" s="342">
        <f t="shared" si="353"/>
        <v>0</v>
      </c>
      <c r="I4403" s="342">
        <f t="shared" si="353"/>
        <v>0</v>
      </c>
      <c r="J4403" s="342">
        <f t="shared" si="353"/>
        <v>0</v>
      </c>
      <c r="K4403" s="342">
        <f t="shared" si="353"/>
        <v>0</v>
      </c>
      <c r="L4403" s="342">
        <f t="shared" si="353"/>
        <v>0</v>
      </c>
      <c r="M4403" s="342">
        <f t="shared" si="353"/>
        <v>0</v>
      </c>
      <c r="N4403" s="342">
        <f t="shared" si="353"/>
        <v>0</v>
      </c>
      <c r="O4403" s="343">
        <f t="shared" si="353"/>
        <v>0</v>
      </c>
      <c r="P4403" s="344">
        <f>SUM(D4403:O4403)</f>
        <v>0</v>
      </c>
      <c r="Q4403" s="317"/>
      <c r="R4403" s="150"/>
      <c r="S4403" s="151"/>
      <c r="T4403" s="314"/>
    </row>
    <row r="4404" spans="2:20" ht="6" customHeight="1" x14ac:dyDescent="0.2">
      <c r="B4404" s="318"/>
      <c r="C4404" s="317"/>
      <c r="D4404" s="317"/>
      <c r="E4404" s="317"/>
      <c r="F4404" s="317"/>
      <c r="G4404" s="317"/>
      <c r="H4404" s="317"/>
      <c r="I4404" s="317"/>
      <c r="J4404" s="317"/>
      <c r="K4404" s="317"/>
      <c r="L4404" s="317"/>
      <c r="M4404" s="317"/>
      <c r="N4404" s="317"/>
      <c r="O4404" s="317"/>
      <c r="P4404" s="317"/>
      <c r="Q4404" s="317"/>
      <c r="R4404" s="345"/>
      <c r="S4404" s="345"/>
      <c r="T4404" s="314"/>
    </row>
    <row r="4405" spans="2:20" ht="18.75" customHeight="1" x14ac:dyDescent="0.2">
      <c r="B4405" s="346"/>
      <c r="C4405" s="335" t="s">
        <v>158</v>
      </c>
      <c r="D4405" s="67"/>
      <c r="E4405" s="67"/>
      <c r="F4405" s="67"/>
      <c r="G4405" s="67"/>
      <c r="H4405" s="67"/>
      <c r="I4405" s="67"/>
      <c r="J4405" s="67"/>
      <c r="K4405" s="67"/>
      <c r="L4405" s="67"/>
      <c r="M4405" s="67"/>
      <c r="N4405" s="67"/>
      <c r="O4405" s="74"/>
      <c r="P4405" s="347">
        <f>SUM(D4405:O4405)</f>
        <v>0</v>
      </c>
      <c r="Q4405" s="317"/>
      <c r="R4405" s="388"/>
      <c r="S4405" s="389"/>
      <c r="T4405" s="314"/>
    </row>
    <row r="4406" spans="2:20" ht="18.75" customHeight="1" x14ac:dyDescent="0.2">
      <c r="B4406" s="346"/>
      <c r="C4406" s="335" t="s">
        <v>159</v>
      </c>
      <c r="D4406" s="67"/>
      <c r="E4406" s="67"/>
      <c r="F4406" s="67"/>
      <c r="G4406" s="67"/>
      <c r="H4406" s="67"/>
      <c r="I4406" s="67"/>
      <c r="J4406" s="67"/>
      <c r="K4406" s="67"/>
      <c r="L4406" s="67"/>
      <c r="M4406" s="67"/>
      <c r="N4406" s="69"/>
      <c r="O4406" s="75"/>
      <c r="P4406" s="348">
        <f>SUM(D4406:O4406)</f>
        <v>0</v>
      </c>
      <c r="Q4406" s="317"/>
      <c r="R4406" s="388"/>
      <c r="S4406" s="389"/>
      <c r="T4406" s="314"/>
    </row>
    <row r="4407" spans="2:20" s="334" customFormat="1" ht="18.75" customHeight="1" x14ac:dyDescent="0.2">
      <c r="B4407" s="328"/>
      <c r="C4407" s="317"/>
      <c r="D4407" s="317"/>
      <c r="E4407" s="317"/>
      <c r="F4407" s="317"/>
      <c r="G4407" s="317"/>
      <c r="H4407" s="317"/>
      <c r="I4407" s="317"/>
      <c r="J4407" s="317"/>
      <c r="K4407" s="317"/>
      <c r="L4407" s="317"/>
      <c r="M4407" s="317"/>
      <c r="N4407" s="349" t="s">
        <v>160</v>
      </c>
      <c r="O4407" s="349"/>
      <c r="P4407" s="350">
        <f>ROUND(IF(P4405*P4406=0,0,P4403/P4405*P4406),2)</f>
        <v>0</v>
      </c>
      <c r="Q4407" s="330"/>
      <c r="R4407" s="388"/>
      <c r="S4407" s="389"/>
      <c r="T4407" s="333"/>
    </row>
    <row r="4408" spans="2:20" ht="30" customHeight="1" x14ac:dyDescent="0.2">
      <c r="B4408" s="314"/>
      <c r="C4408" s="317"/>
      <c r="D4408" s="317"/>
      <c r="E4408" s="317"/>
      <c r="F4408" s="317"/>
      <c r="G4408" s="317"/>
      <c r="H4408" s="317"/>
      <c r="I4408" s="317"/>
      <c r="J4408" s="317"/>
      <c r="K4408" s="317"/>
      <c r="L4408" s="317"/>
      <c r="M4408" s="317"/>
      <c r="N4408" s="317"/>
      <c r="O4408" s="317"/>
      <c r="P4408" s="317"/>
      <c r="Q4408" s="317"/>
      <c r="R4408" s="317"/>
      <c r="S4408" s="317"/>
      <c r="T4408" s="314"/>
    </row>
    <row r="4409" spans="2:20" ht="18.75" customHeight="1" x14ac:dyDescent="0.2">
      <c r="B4409" s="318"/>
      <c r="C4409" s="319" t="s">
        <v>124</v>
      </c>
      <c r="D4409" s="382"/>
      <c r="E4409" s="383"/>
      <c r="F4409" s="383"/>
      <c r="G4409" s="383"/>
      <c r="H4409" s="383"/>
      <c r="I4409" s="384"/>
      <c r="J4409" s="317"/>
      <c r="K4409" s="317"/>
      <c r="L4409" s="320"/>
      <c r="M4409" s="317"/>
      <c r="N4409" s="317"/>
      <c r="O4409" s="317"/>
      <c r="P4409" s="321"/>
      <c r="Q4409" s="317"/>
      <c r="R4409" s="321"/>
      <c r="S4409" s="321"/>
      <c r="T4409" s="314"/>
    </row>
    <row r="4410" spans="2:20" ht="18.75" customHeight="1" x14ac:dyDescent="0.2">
      <c r="B4410" s="318"/>
      <c r="C4410" s="322" t="s">
        <v>125</v>
      </c>
      <c r="D4410" s="382"/>
      <c r="E4410" s="383"/>
      <c r="F4410" s="383"/>
      <c r="G4410" s="383"/>
      <c r="H4410" s="383"/>
      <c r="I4410" s="384"/>
      <c r="J4410" s="317"/>
      <c r="K4410" s="320"/>
      <c r="L4410" s="317"/>
      <c r="M4410" s="317"/>
      <c r="N4410" s="317"/>
      <c r="O4410" s="317"/>
      <c r="P4410" s="321"/>
      <c r="Q4410" s="317"/>
      <c r="R4410" s="321"/>
      <c r="S4410" s="321"/>
      <c r="T4410" s="314"/>
    </row>
    <row r="4411" spans="2:20" ht="18.75" customHeight="1" x14ac:dyDescent="0.2">
      <c r="B4411" s="318"/>
      <c r="C4411" s="322" t="s">
        <v>7</v>
      </c>
      <c r="D4411" s="382"/>
      <c r="E4411" s="383"/>
      <c r="F4411" s="383"/>
      <c r="G4411" s="383"/>
      <c r="H4411" s="383"/>
      <c r="I4411" s="384"/>
      <c r="J4411" s="317"/>
      <c r="K4411" s="317"/>
      <c r="L4411" s="320"/>
      <c r="M4411" s="317"/>
      <c r="N4411" s="317"/>
      <c r="O4411" s="317"/>
      <c r="P4411" s="321"/>
      <c r="Q4411" s="317"/>
      <c r="R4411" s="323" t="s">
        <v>126</v>
      </c>
      <c r="S4411" s="324"/>
      <c r="T4411" s="314"/>
    </row>
    <row r="4412" spans="2:20" ht="18.75" customHeight="1" x14ac:dyDescent="0.2">
      <c r="B4412" s="318"/>
      <c r="C4412" s="322" t="s">
        <v>127</v>
      </c>
      <c r="D4412" s="382"/>
      <c r="E4412" s="383"/>
      <c r="F4412" s="383"/>
      <c r="G4412" s="383"/>
      <c r="H4412" s="383"/>
      <c r="I4412" s="384"/>
      <c r="J4412" s="317"/>
      <c r="K4412" s="317"/>
      <c r="L4412" s="320"/>
      <c r="M4412" s="317"/>
      <c r="N4412" s="317"/>
      <c r="O4412" s="317"/>
      <c r="P4412" s="321"/>
      <c r="Q4412" s="317"/>
      <c r="R4412" s="325" t="s">
        <v>130</v>
      </c>
      <c r="S4412" s="63"/>
      <c r="T4412" s="314"/>
    </row>
    <row r="4413" spans="2:20" ht="18.75" customHeight="1" x14ac:dyDescent="0.2">
      <c r="B4413" s="318"/>
      <c r="C4413" s="322" t="s">
        <v>131</v>
      </c>
      <c r="D4413" s="382"/>
      <c r="E4413" s="383"/>
      <c r="F4413" s="383"/>
      <c r="G4413" s="383"/>
      <c r="H4413" s="383"/>
      <c r="I4413" s="384"/>
      <c r="J4413" s="317"/>
      <c r="K4413" s="317"/>
      <c r="L4413" s="320"/>
      <c r="M4413" s="317"/>
      <c r="N4413" s="317"/>
      <c r="O4413" s="317"/>
      <c r="P4413" s="321"/>
      <c r="Q4413" s="317"/>
      <c r="R4413" s="325" t="s">
        <v>132</v>
      </c>
      <c r="S4413" s="63"/>
      <c r="T4413" s="314"/>
    </row>
    <row r="4414" spans="2:20" ht="18.75" customHeight="1" x14ac:dyDescent="0.2">
      <c r="B4414" s="318"/>
      <c r="C4414" s="322" t="s">
        <v>122</v>
      </c>
      <c r="D4414" s="385"/>
      <c r="E4414" s="386"/>
      <c r="F4414" s="386"/>
      <c r="G4414" s="386"/>
      <c r="H4414" s="386"/>
      <c r="I4414" s="387"/>
      <c r="J4414" s="317"/>
      <c r="K4414" s="320"/>
      <c r="L4414" s="317"/>
      <c r="M4414" s="317"/>
      <c r="N4414" s="317"/>
      <c r="O4414" s="317"/>
      <c r="P4414" s="321"/>
      <c r="Q4414" s="317"/>
      <c r="R4414" s="326" t="s">
        <v>133</v>
      </c>
      <c r="S4414" s="63"/>
      <c r="T4414" s="314"/>
    </row>
    <row r="4415" spans="2:20" ht="18.75" customHeight="1" x14ac:dyDescent="0.2">
      <c r="B4415" s="327"/>
      <c r="C4415" s="322" t="s">
        <v>134</v>
      </c>
      <c r="D4415" s="379"/>
      <c r="E4415" s="380"/>
      <c r="F4415" s="380"/>
      <c r="G4415" s="380"/>
      <c r="H4415" s="380"/>
      <c r="I4415" s="381"/>
      <c r="J4415" s="317"/>
      <c r="K4415" s="320"/>
      <c r="L4415" s="317"/>
      <c r="M4415" s="317"/>
      <c r="N4415" s="317"/>
      <c r="O4415" s="317"/>
      <c r="P4415" s="321"/>
      <c r="Q4415" s="317"/>
      <c r="R4415" s="321"/>
      <c r="S4415" s="321"/>
      <c r="T4415" s="314"/>
    </row>
    <row r="4416" spans="2:20" ht="12" customHeight="1" x14ac:dyDescent="0.2">
      <c r="B4416" s="318"/>
      <c r="C4416" s="317"/>
      <c r="D4416" s="317"/>
      <c r="E4416" s="317"/>
      <c r="F4416" s="317"/>
      <c r="G4416" s="317"/>
      <c r="H4416" s="317"/>
      <c r="I4416" s="317"/>
      <c r="J4416" s="317"/>
      <c r="K4416" s="317"/>
      <c r="L4416" s="317"/>
      <c r="M4416" s="317"/>
      <c r="N4416" s="317"/>
      <c r="O4416" s="317"/>
      <c r="P4416" s="317"/>
      <c r="Q4416" s="317"/>
      <c r="R4416" s="317"/>
      <c r="S4416" s="317"/>
      <c r="T4416" s="314"/>
    </row>
    <row r="4417" spans="2:24" s="334" customFormat="1" ht="18.75" customHeight="1" x14ac:dyDescent="0.2">
      <c r="B4417" s="328"/>
      <c r="C4417" s="322" t="s">
        <v>128</v>
      </c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70"/>
      <c r="P4417" s="329" t="s">
        <v>129</v>
      </c>
      <c r="Q4417" s="330"/>
      <c r="R4417" s="331" t="s">
        <v>135</v>
      </c>
      <c r="S4417" s="332"/>
      <c r="T4417" s="333"/>
      <c r="V4417" s="315"/>
      <c r="W4417" s="315"/>
      <c r="X4417" s="315"/>
    </row>
    <row r="4418" spans="2:24" ht="6" customHeight="1" x14ac:dyDescent="0.2">
      <c r="B4418" s="318"/>
      <c r="C4418" s="317"/>
      <c r="D4418" s="317"/>
      <c r="E4418" s="317"/>
      <c r="F4418" s="317"/>
      <c r="G4418" s="317"/>
      <c r="H4418" s="317"/>
      <c r="I4418" s="317"/>
      <c r="J4418" s="317"/>
      <c r="K4418" s="317"/>
      <c r="L4418" s="317"/>
      <c r="M4418" s="317"/>
      <c r="N4418" s="317"/>
      <c r="O4418" s="317"/>
      <c r="P4418" s="317"/>
      <c r="Q4418" s="317"/>
      <c r="R4418" s="317"/>
      <c r="S4418" s="317"/>
      <c r="T4418" s="314"/>
    </row>
    <row r="4419" spans="2:24" ht="18.75" customHeight="1" x14ac:dyDescent="0.2">
      <c r="B4419" s="318"/>
      <c r="C4419" s="335" t="s">
        <v>136</v>
      </c>
      <c r="D4419" s="65"/>
      <c r="E4419" s="65"/>
      <c r="F4419" s="65"/>
      <c r="G4419" s="65"/>
      <c r="H4419" s="65"/>
      <c r="I4419" s="65"/>
      <c r="J4419" s="65"/>
      <c r="K4419" s="65"/>
      <c r="L4419" s="65"/>
      <c r="M4419" s="65"/>
      <c r="N4419" s="65"/>
      <c r="O4419" s="71"/>
      <c r="P4419" s="336">
        <f>SUM(D4419:O4419)</f>
        <v>0</v>
      </c>
      <c r="Q4419" s="317"/>
      <c r="R4419" s="388"/>
      <c r="S4419" s="389"/>
      <c r="T4419" s="314"/>
    </row>
    <row r="4420" spans="2:24" ht="18.75" customHeight="1" x14ac:dyDescent="0.2">
      <c r="B4420" s="318"/>
      <c r="C4420" s="335" t="s">
        <v>137</v>
      </c>
      <c r="D4420" s="110"/>
      <c r="E4420" s="110"/>
      <c r="F4420" s="110"/>
      <c r="G4420" s="110"/>
      <c r="H4420" s="110"/>
      <c r="I4420" s="110"/>
      <c r="J4420" s="110"/>
      <c r="K4420" s="110"/>
      <c r="L4420" s="110"/>
      <c r="M4420" s="110"/>
      <c r="N4420" s="110"/>
      <c r="O4420" s="111"/>
      <c r="P4420" s="336">
        <f>SUM(D4420:O4420)</f>
        <v>0</v>
      </c>
      <c r="Q4420" s="317"/>
      <c r="R4420" s="388"/>
      <c r="S4420" s="389"/>
      <c r="T4420" s="314"/>
    </row>
    <row r="4421" spans="2:24" ht="18.75" customHeight="1" x14ac:dyDescent="0.2">
      <c r="B4421" s="318"/>
      <c r="C4421" s="131" t="s">
        <v>138</v>
      </c>
      <c r="D4421" s="65"/>
      <c r="E4421" s="65"/>
      <c r="F4421" s="65"/>
      <c r="G4421" s="65"/>
      <c r="H4421" s="65"/>
      <c r="I4421" s="65"/>
      <c r="J4421" s="65"/>
      <c r="K4421" s="65"/>
      <c r="L4421" s="65"/>
      <c r="M4421" s="65"/>
      <c r="N4421" s="65"/>
      <c r="O4421" s="71"/>
      <c r="P4421" s="336">
        <f>SUM(D4421:O4421)</f>
        <v>0</v>
      </c>
      <c r="Q4421" s="317"/>
      <c r="R4421" s="388"/>
      <c r="S4421" s="389"/>
      <c r="T4421" s="314"/>
    </row>
    <row r="4422" spans="2:24" ht="18.75" customHeight="1" x14ac:dyDescent="0.2">
      <c r="B4422" s="318"/>
      <c r="C4422" s="92" t="s">
        <v>139</v>
      </c>
      <c r="D4422" s="65"/>
      <c r="E4422" s="65"/>
      <c r="F4422" s="65"/>
      <c r="G4422" s="65"/>
      <c r="H4422" s="65"/>
      <c r="I4422" s="65"/>
      <c r="J4422" s="65"/>
      <c r="K4422" s="65"/>
      <c r="L4422" s="65"/>
      <c r="M4422" s="65"/>
      <c r="N4422" s="65"/>
      <c r="O4422" s="71"/>
      <c r="P4422" s="336">
        <f>SUM(D4422:O4422)</f>
        <v>0</v>
      </c>
      <c r="Q4422" s="317"/>
      <c r="R4422" s="388"/>
      <c r="S4422" s="389"/>
      <c r="T4422" s="314"/>
    </row>
    <row r="4423" spans="2:24" ht="18.75" customHeight="1" x14ac:dyDescent="0.2">
      <c r="B4423" s="318"/>
      <c r="C4423" s="92" t="s">
        <v>140</v>
      </c>
      <c r="D4423" s="65"/>
      <c r="E4423" s="65"/>
      <c r="F4423" s="65"/>
      <c r="G4423" s="65"/>
      <c r="H4423" s="65"/>
      <c r="I4423" s="65"/>
      <c r="J4423" s="65"/>
      <c r="K4423" s="65"/>
      <c r="L4423" s="65"/>
      <c r="M4423" s="65"/>
      <c r="N4423" s="65"/>
      <c r="O4423" s="71"/>
      <c r="P4423" s="336">
        <f>SUM(D4423:O4423)</f>
        <v>0</v>
      </c>
      <c r="Q4423" s="317"/>
      <c r="R4423" s="388"/>
      <c r="S4423" s="389"/>
      <c r="T4423" s="314"/>
    </row>
    <row r="4424" spans="2:24" ht="18.75" customHeight="1" x14ac:dyDescent="0.2">
      <c r="B4424" s="318"/>
      <c r="C4424" s="92" t="s">
        <v>141</v>
      </c>
      <c r="D4424" s="65"/>
      <c r="E4424" s="65"/>
      <c r="F4424" s="65"/>
      <c r="G4424" s="65"/>
      <c r="H4424" s="65"/>
      <c r="I4424" s="65"/>
      <c r="J4424" s="65"/>
      <c r="K4424" s="65"/>
      <c r="L4424" s="65"/>
      <c r="M4424" s="65"/>
      <c r="N4424" s="65"/>
      <c r="O4424" s="71"/>
      <c r="P4424" s="336">
        <f>SUM(D4424:O4424)</f>
        <v>0</v>
      </c>
      <c r="Q4424" s="317"/>
      <c r="R4424" s="388"/>
      <c r="S4424" s="389"/>
      <c r="T4424" s="314"/>
    </row>
    <row r="4425" spans="2:24" ht="18.75" customHeight="1" x14ac:dyDescent="0.2">
      <c r="B4425" s="318"/>
      <c r="C4425" s="92" t="s">
        <v>142</v>
      </c>
      <c r="D4425" s="65"/>
      <c r="E4425" s="65"/>
      <c r="F4425" s="65"/>
      <c r="G4425" s="65"/>
      <c r="H4425" s="65"/>
      <c r="I4425" s="65"/>
      <c r="J4425" s="65"/>
      <c r="K4425" s="65"/>
      <c r="L4425" s="65"/>
      <c r="M4425" s="65"/>
      <c r="N4425" s="65"/>
      <c r="O4425" s="71"/>
      <c r="P4425" s="336">
        <f>SUM(D4425:O4425)</f>
        <v>0</v>
      </c>
      <c r="Q4425" s="317"/>
      <c r="R4425" s="388"/>
      <c r="S4425" s="389"/>
      <c r="T4425" s="314"/>
    </row>
    <row r="4426" spans="2:24" ht="18.75" customHeight="1" x14ac:dyDescent="0.2">
      <c r="B4426" s="318"/>
      <c r="C4426" s="92" t="s">
        <v>143</v>
      </c>
      <c r="D4426" s="65"/>
      <c r="E4426" s="65"/>
      <c r="F4426" s="65"/>
      <c r="G4426" s="65"/>
      <c r="H4426" s="65"/>
      <c r="I4426" s="65"/>
      <c r="J4426" s="65"/>
      <c r="K4426" s="65"/>
      <c r="L4426" s="65"/>
      <c r="M4426" s="65"/>
      <c r="N4426" s="65"/>
      <c r="O4426" s="71"/>
      <c r="P4426" s="336">
        <f>SUM(D4426:O4426)</f>
        <v>0</v>
      </c>
      <c r="Q4426" s="317"/>
      <c r="R4426" s="388"/>
      <c r="S4426" s="389"/>
      <c r="T4426" s="314"/>
    </row>
    <row r="4427" spans="2:24" ht="18.75" customHeight="1" x14ac:dyDescent="0.2">
      <c r="B4427" s="318"/>
      <c r="C4427" s="92" t="s">
        <v>144</v>
      </c>
      <c r="D4427" s="65"/>
      <c r="E4427" s="65"/>
      <c r="F4427" s="65"/>
      <c r="G4427" s="65"/>
      <c r="H4427" s="65"/>
      <c r="I4427" s="65"/>
      <c r="J4427" s="65"/>
      <c r="K4427" s="65"/>
      <c r="L4427" s="65"/>
      <c r="M4427" s="65"/>
      <c r="N4427" s="65"/>
      <c r="O4427" s="71"/>
      <c r="P4427" s="336">
        <f>SUM(D4427:O4427)</f>
        <v>0</v>
      </c>
      <c r="Q4427" s="317"/>
      <c r="R4427" s="388"/>
      <c r="S4427" s="389"/>
      <c r="T4427" s="314"/>
    </row>
    <row r="4428" spans="2:24" ht="18.75" customHeight="1" x14ac:dyDescent="0.2">
      <c r="B4428" s="318"/>
      <c r="C4428" s="92" t="s">
        <v>145</v>
      </c>
      <c r="D4428" s="65"/>
      <c r="E4428" s="65"/>
      <c r="F4428" s="65"/>
      <c r="G4428" s="65"/>
      <c r="H4428" s="65"/>
      <c r="I4428" s="65"/>
      <c r="J4428" s="65"/>
      <c r="K4428" s="65"/>
      <c r="L4428" s="65"/>
      <c r="M4428" s="65"/>
      <c r="N4428" s="65"/>
      <c r="O4428" s="71"/>
      <c r="P4428" s="336">
        <f>SUM(D4428:O4428)</f>
        <v>0</v>
      </c>
      <c r="Q4428" s="317"/>
      <c r="R4428" s="388"/>
      <c r="S4428" s="389"/>
      <c r="T4428" s="314"/>
    </row>
    <row r="4429" spans="2:24" ht="18.75" customHeight="1" x14ac:dyDescent="0.2">
      <c r="B4429" s="318"/>
      <c r="C4429" s="322" t="s">
        <v>146</v>
      </c>
      <c r="D4429" s="337">
        <f t="shared" ref="D4429:O4429" si="354">SUBTOTAL(9,D4419:D4428)</f>
        <v>0</v>
      </c>
      <c r="E4429" s="337">
        <f t="shared" si="354"/>
        <v>0</v>
      </c>
      <c r="F4429" s="337">
        <f t="shared" si="354"/>
        <v>0</v>
      </c>
      <c r="G4429" s="337">
        <f t="shared" si="354"/>
        <v>0</v>
      </c>
      <c r="H4429" s="337">
        <f t="shared" si="354"/>
        <v>0</v>
      </c>
      <c r="I4429" s="337">
        <f t="shared" si="354"/>
        <v>0</v>
      </c>
      <c r="J4429" s="337">
        <f t="shared" si="354"/>
        <v>0</v>
      </c>
      <c r="K4429" s="337">
        <f t="shared" si="354"/>
        <v>0</v>
      </c>
      <c r="L4429" s="337">
        <f t="shared" si="354"/>
        <v>0</v>
      </c>
      <c r="M4429" s="337">
        <f t="shared" si="354"/>
        <v>0</v>
      </c>
      <c r="N4429" s="337">
        <f t="shared" si="354"/>
        <v>0</v>
      </c>
      <c r="O4429" s="338">
        <f t="shared" si="354"/>
        <v>0</v>
      </c>
      <c r="P4429" s="336">
        <f>SUM(D4429:O4429)</f>
        <v>0</v>
      </c>
      <c r="Q4429" s="317"/>
      <c r="R4429" s="388"/>
      <c r="S4429" s="389"/>
      <c r="T4429" s="314"/>
    </row>
    <row r="4430" spans="2:24" ht="18.75" customHeight="1" x14ac:dyDescent="0.2">
      <c r="B4430" s="318"/>
      <c r="C4430" s="339" t="s">
        <v>147</v>
      </c>
      <c r="D4430" s="66"/>
      <c r="E4430" s="66"/>
      <c r="F4430" s="66"/>
      <c r="G4430" s="66"/>
      <c r="H4430" s="66"/>
      <c r="I4430" s="66"/>
      <c r="J4430" s="66"/>
      <c r="K4430" s="66"/>
      <c r="L4430" s="66"/>
      <c r="M4430" s="66"/>
      <c r="N4430" s="66"/>
      <c r="O4430" s="72"/>
      <c r="P4430" s="336">
        <f>SUM(D4430:O4430)</f>
        <v>0</v>
      </c>
      <c r="Q4430" s="317"/>
      <c r="R4430" s="388"/>
      <c r="S4430" s="389"/>
      <c r="T4430" s="314"/>
    </row>
    <row r="4431" spans="2:24" ht="18.75" customHeight="1" x14ac:dyDescent="0.2">
      <c r="B4431" s="318"/>
      <c r="C4431" s="339" t="s">
        <v>148</v>
      </c>
      <c r="D4431" s="66"/>
      <c r="E4431" s="66"/>
      <c r="F4431" s="66"/>
      <c r="G4431" s="66"/>
      <c r="H4431" s="66"/>
      <c r="I4431" s="66"/>
      <c r="J4431" s="66"/>
      <c r="K4431" s="66"/>
      <c r="L4431" s="66"/>
      <c r="M4431" s="66"/>
      <c r="N4431" s="66"/>
      <c r="O4431" s="72"/>
      <c r="P4431" s="336">
        <f>SUM(D4431:O4431)</f>
        <v>0</v>
      </c>
      <c r="Q4431" s="317"/>
      <c r="R4431" s="388"/>
      <c r="S4431" s="389"/>
      <c r="T4431" s="314"/>
    </row>
    <row r="4432" spans="2:24" ht="18.75" customHeight="1" x14ac:dyDescent="0.2">
      <c r="B4432" s="318"/>
      <c r="C4432" s="322" t="s">
        <v>149</v>
      </c>
      <c r="D4432" s="337">
        <f t="shared" ref="D4432:O4432" si="355">SUBTOTAL(9,D4430:D4431)</f>
        <v>0</v>
      </c>
      <c r="E4432" s="337">
        <f t="shared" si="355"/>
        <v>0</v>
      </c>
      <c r="F4432" s="337">
        <f t="shared" si="355"/>
        <v>0</v>
      </c>
      <c r="G4432" s="337">
        <f t="shared" si="355"/>
        <v>0</v>
      </c>
      <c r="H4432" s="337">
        <f t="shared" si="355"/>
        <v>0</v>
      </c>
      <c r="I4432" s="337">
        <f t="shared" si="355"/>
        <v>0</v>
      </c>
      <c r="J4432" s="337">
        <f t="shared" si="355"/>
        <v>0</v>
      </c>
      <c r="K4432" s="337">
        <f t="shared" si="355"/>
        <v>0</v>
      </c>
      <c r="L4432" s="337">
        <f t="shared" si="355"/>
        <v>0</v>
      </c>
      <c r="M4432" s="337">
        <f t="shared" si="355"/>
        <v>0</v>
      </c>
      <c r="N4432" s="337">
        <f t="shared" si="355"/>
        <v>0</v>
      </c>
      <c r="O4432" s="338">
        <f t="shared" si="355"/>
        <v>0</v>
      </c>
      <c r="P4432" s="336">
        <f>SUM(D4432:O4432)</f>
        <v>0</v>
      </c>
      <c r="Q4432" s="317"/>
      <c r="R4432" s="388"/>
      <c r="S4432" s="389"/>
      <c r="T4432" s="314"/>
    </row>
    <row r="4433" spans="2:20" ht="18.75" customHeight="1" x14ac:dyDescent="0.2">
      <c r="B4433" s="318"/>
      <c r="C4433" s="339" t="s">
        <v>150</v>
      </c>
      <c r="D4433" s="66"/>
      <c r="E4433" s="66"/>
      <c r="F4433" s="66"/>
      <c r="G4433" s="66"/>
      <c r="H4433" s="66"/>
      <c r="I4433" s="66"/>
      <c r="J4433" s="66"/>
      <c r="K4433" s="66"/>
      <c r="L4433" s="66"/>
      <c r="M4433" s="66"/>
      <c r="N4433" s="66"/>
      <c r="O4433" s="72"/>
      <c r="P4433" s="336">
        <f>SUM(D4433:O4433)</f>
        <v>0</v>
      </c>
      <c r="Q4433" s="317"/>
      <c r="R4433" s="388"/>
      <c r="S4433" s="389"/>
      <c r="T4433" s="314"/>
    </row>
    <row r="4434" spans="2:20" ht="18.75" customHeight="1" x14ac:dyDescent="0.2">
      <c r="B4434" s="318"/>
      <c r="C4434" s="339" t="s">
        <v>151</v>
      </c>
      <c r="D4434" s="66"/>
      <c r="E4434" s="66"/>
      <c r="F4434" s="66"/>
      <c r="G4434" s="66"/>
      <c r="H4434" s="66"/>
      <c r="I4434" s="66"/>
      <c r="J4434" s="66"/>
      <c r="K4434" s="66"/>
      <c r="L4434" s="66"/>
      <c r="M4434" s="66"/>
      <c r="N4434" s="66"/>
      <c r="O4434" s="72"/>
      <c r="P4434" s="336">
        <f>SUM(D4434:O4434)</f>
        <v>0</v>
      </c>
      <c r="Q4434" s="317"/>
      <c r="R4434" s="388"/>
      <c r="S4434" s="389"/>
      <c r="T4434" s="314"/>
    </row>
    <row r="4435" spans="2:20" ht="18.75" customHeight="1" x14ac:dyDescent="0.2">
      <c r="B4435" s="318"/>
      <c r="C4435" s="339" t="s">
        <v>152</v>
      </c>
      <c r="D4435" s="66"/>
      <c r="E4435" s="66"/>
      <c r="F4435" s="66"/>
      <c r="G4435" s="66"/>
      <c r="H4435" s="66"/>
      <c r="I4435" s="66"/>
      <c r="J4435" s="66"/>
      <c r="K4435" s="66"/>
      <c r="L4435" s="66"/>
      <c r="M4435" s="66"/>
      <c r="N4435" s="66"/>
      <c r="O4435" s="72"/>
      <c r="P4435" s="336">
        <f>SUM(D4435:O4435)</f>
        <v>0</v>
      </c>
      <c r="Q4435" s="317"/>
      <c r="R4435" s="388"/>
      <c r="S4435" s="389"/>
      <c r="T4435" s="314"/>
    </row>
    <row r="4436" spans="2:20" ht="18.75" customHeight="1" x14ac:dyDescent="0.2">
      <c r="B4436" s="318"/>
      <c r="C4436" s="339" t="s">
        <v>153</v>
      </c>
      <c r="D4436" s="66"/>
      <c r="E4436" s="66"/>
      <c r="F4436" s="66"/>
      <c r="G4436" s="66"/>
      <c r="H4436" s="66"/>
      <c r="I4436" s="66"/>
      <c r="J4436" s="66"/>
      <c r="K4436" s="66"/>
      <c r="L4436" s="66"/>
      <c r="M4436" s="66"/>
      <c r="N4436" s="66"/>
      <c r="O4436" s="72"/>
      <c r="P4436" s="336">
        <f>SUM(D4436:O4436)</f>
        <v>0</v>
      </c>
      <c r="Q4436" s="317"/>
      <c r="R4436" s="388"/>
      <c r="S4436" s="389"/>
      <c r="T4436" s="314"/>
    </row>
    <row r="4437" spans="2:20" ht="18.75" customHeight="1" x14ac:dyDescent="0.2">
      <c r="B4437" s="318"/>
      <c r="C4437" s="335" t="s">
        <v>154</v>
      </c>
      <c r="D4437" s="65"/>
      <c r="E4437" s="65"/>
      <c r="F4437" s="65"/>
      <c r="G4437" s="65"/>
      <c r="H4437" s="65"/>
      <c r="I4437" s="65"/>
      <c r="J4437" s="65"/>
      <c r="K4437" s="65"/>
      <c r="L4437" s="65"/>
      <c r="M4437" s="65"/>
      <c r="N4437" s="65"/>
      <c r="O4437" s="71"/>
      <c r="P4437" s="336">
        <f>SUM(D4437:O4437)</f>
        <v>0</v>
      </c>
      <c r="Q4437" s="317"/>
      <c r="R4437" s="388"/>
      <c r="S4437" s="389"/>
      <c r="T4437" s="314"/>
    </row>
    <row r="4438" spans="2:20" ht="18.75" customHeight="1" x14ac:dyDescent="0.2">
      <c r="B4438" s="318"/>
      <c r="C4438" s="97" t="s">
        <v>155</v>
      </c>
      <c r="D4438" s="65"/>
      <c r="E4438" s="65"/>
      <c r="F4438" s="65"/>
      <c r="G4438" s="65"/>
      <c r="H4438" s="65"/>
      <c r="I4438" s="65"/>
      <c r="J4438" s="65"/>
      <c r="K4438" s="65"/>
      <c r="L4438" s="65"/>
      <c r="M4438" s="65"/>
      <c r="N4438" s="65"/>
      <c r="O4438" s="71"/>
      <c r="P4438" s="336">
        <f>SUM(D4438:O4438)</f>
        <v>0</v>
      </c>
      <c r="Q4438" s="317"/>
      <c r="R4438" s="388"/>
      <c r="S4438" s="389"/>
      <c r="T4438" s="314"/>
    </row>
    <row r="4439" spans="2:20" ht="18.75" customHeight="1" x14ac:dyDescent="0.2">
      <c r="B4439" s="318"/>
      <c r="C4439" s="98" t="s">
        <v>156</v>
      </c>
      <c r="D4439" s="68"/>
      <c r="E4439" s="68"/>
      <c r="F4439" s="68"/>
      <c r="G4439" s="68"/>
      <c r="H4439" s="68"/>
      <c r="I4439" s="68"/>
      <c r="J4439" s="68"/>
      <c r="K4439" s="68"/>
      <c r="L4439" s="68"/>
      <c r="M4439" s="68"/>
      <c r="N4439" s="68"/>
      <c r="O4439" s="73"/>
      <c r="P4439" s="340">
        <f>SUM(D4439:O4439)</f>
        <v>0</v>
      </c>
      <c r="Q4439" s="317"/>
      <c r="R4439" s="388"/>
      <c r="S4439" s="389"/>
      <c r="T4439" s="314"/>
    </row>
    <row r="4440" spans="2:20" ht="18.75" customHeight="1" x14ac:dyDescent="0.2">
      <c r="B4440" s="318"/>
      <c r="C4440" s="341" t="s">
        <v>157</v>
      </c>
      <c r="D4440" s="342">
        <f t="shared" ref="D4440:O4440" si="356">SUBTOTAL(9,D4419:D4439)</f>
        <v>0</v>
      </c>
      <c r="E4440" s="342">
        <f t="shared" si="356"/>
        <v>0</v>
      </c>
      <c r="F4440" s="342">
        <f t="shared" si="356"/>
        <v>0</v>
      </c>
      <c r="G4440" s="342">
        <f t="shared" si="356"/>
        <v>0</v>
      </c>
      <c r="H4440" s="342">
        <f t="shared" si="356"/>
        <v>0</v>
      </c>
      <c r="I4440" s="342">
        <f t="shared" si="356"/>
        <v>0</v>
      </c>
      <c r="J4440" s="342">
        <f t="shared" si="356"/>
        <v>0</v>
      </c>
      <c r="K4440" s="342">
        <f t="shared" si="356"/>
        <v>0</v>
      </c>
      <c r="L4440" s="342">
        <f t="shared" si="356"/>
        <v>0</v>
      </c>
      <c r="M4440" s="342">
        <f t="shared" si="356"/>
        <v>0</v>
      </c>
      <c r="N4440" s="342">
        <f t="shared" si="356"/>
        <v>0</v>
      </c>
      <c r="O4440" s="343">
        <f t="shared" si="356"/>
        <v>0</v>
      </c>
      <c r="P4440" s="344">
        <f>SUM(D4440:O4440)</f>
        <v>0</v>
      </c>
      <c r="Q4440" s="317"/>
      <c r="R4440" s="150"/>
      <c r="S4440" s="151"/>
      <c r="T4440" s="314"/>
    </row>
    <row r="4441" spans="2:20" ht="6" customHeight="1" x14ac:dyDescent="0.2">
      <c r="B4441" s="318"/>
      <c r="C4441" s="317"/>
      <c r="D4441" s="317"/>
      <c r="E4441" s="317"/>
      <c r="F4441" s="317"/>
      <c r="G4441" s="317"/>
      <c r="H4441" s="317"/>
      <c r="I4441" s="317"/>
      <c r="J4441" s="317"/>
      <c r="K4441" s="317"/>
      <c r="L4441" s="317"/>
      <c r="M4441" s="317"/>
      <c r="N4441" s="317"/>
      <c r="O4441" s="317"/>
      <c r="P4441" s="317"/>
      <c r="Q4441" s="317"/>
      <c r="R4441" s="345"/>
      <c r="S4441" s="345"/>
      <c r="T4441" s="314"/>
    </row>
    <row r="4442" spans="2:20" ht="18.75" customHeight="1" x14ac:dyDescent="0.2">
      <c r="B4442" s="346"/>
      <c r="C4442" s="335" t="s">
        <v>158</v>
      </c>
      <c r="D4442" s="67"/>
      <c r="E4442" s="67"/>
      <c r="F4442" s="67"/>
      <c r="G4442" s="67"/>
      <c r="H4442" s="67"/>
      <c r="I4442" s="67"/>
      <c r="J4442" s="67"/>
      <c r="K4442" s="67"/>
      <c r="L4442" s="67"/>
      <c r="M4442" s="67"/>
      <c r="N4442" s="67"/>
      <c r="O4442" s="74"/>
      <c r="P4442" s="347">
        <f>SUM(D4442:O4442)</f>
        <v>0</v>
      </c>
      <c r="Q4442" s="317"/>
      <c r="R4442" s="388"/>
      <c r="S4442" s="389"/>
      <c r="T4442" s="314"/>
    </row>
    <row r="4443" spans="2:20" ht="18.75" customHeight="1" x14ac:dyDescent="0.2">
      <c r="B4443" s="346"/>
      <c r="C4443" s="335" t="s">
        <v>159</v>
      </c>
      <c r="D4443" s="67"/>
      <c r="E4443" s="67"/>
      <c r="F4443" s="67"/>
      <c r="G4443" s="67"/>
      <c r="H4443" s="67"/>
      <c r="I4443" s="67"/>
      <c r="J4443" s="67"/>
      <c r="K4443" s="67"/>
      <c r="L4443" s="67"/>
      <c r="M4443" s="67"/>
      <c r="N4443" s="69"/>
      <c r="O4443" s="75"/>
      <c r="P4443" s="348">
        <f>SUM(D4443:O4443)</f>
        <v>0</v>
      </c>
      <c r="Q4443" s="317"/>
      <c r="R4443" s="388"/>
      <c r="S4443" s="389"/>
      <c r="T4443" s="314"/>
    </row>
    <row r="4444" spans="2:20" s="334" customFormat="1" ht="18.75" customHeight="1" x14ac:dyDescent="0.2">
      <c r="B4444" s="328"/>
      <c r="C4444" s="317"/>
      <c r="D4444" s="317"/>
      <c r="E4444" s="317"/>
      <c r="F4444" s="317"/>
      <c r="G4444" s="317"/>
      <c r="H4444" s="317"/>
      <c r="I4444" s="317"/>
      <c r="J4444" s="317"/>
      <c r="K4444" s="317"/>
      <c r="L4444" s="317"/>
      <c r="M4444" s="317"/>
      <c r="N4444" s="349" t="s">
        <v>160</v>
      </c>
      <c r="O4444" s="349"/>
      <c r="P4444" s="350">
        <f>ROUND(IF(P4442*P4443=0,0,P4440/P4442*P4443),2)</f>
        <v>0</v>
      </c>
      <c r="Q4444" s="330"/>
      <c r="R4444" s="388"/>
      <c r="S4444" s="389"/>
      <c r="T4444" s="333"/>
    </row>
    <row r="4445" spans="2:20" ht="30" customHeight="1" x14ac:dyDescent="0.2">
      <c r="B4445" s="314"/>
      <c r="C4445" s="317"/>
      <c r="D4445" s="317"/>
      <c r="E4445" s="317"/>
      <c r="F4445" s="317"/>
      <c r="G4445" s="317"/>
      <c r="H4445" s="317"/>
      <c r="I4445" s="317"/>
      <c r="J4445" s="317"/>
      <c r="K4445" s="317"/>
      <c r="L4445" s="317"/>
      <c r="M4445" s="317"/>
      <c r="N4445" s="317"/>
      <c r="O4445" s="317"/>
      <c r="P4445" s="317"/>
      <c r="Q4445" s="317"/>
      <c r="R4445" s="317"/>
      <c r="S4445" s="317"/>
      <c r="T4445" s="314"/>
    </row>
    <row r="4446" spans="2:20" ht="18.75" customHeight="1" x14ac:dyDescent="0.2">
      <c r="B4446" s="318"/>
      <c r="C4446" s="319" t="s">
        <v>124</v>
      </c>
      <c r="D4446" s="382"/>
      <c r="E4446" s="383"/>
      <c r="F4446" s="383"/>
      <c r="G4446" s="383"/>
      <c r="H4446" s="383"/>
      <c r="I4446" s="384"/>
      <c r="J4446" s="317"/>
      <c r="K4446" s="317"/>
      <c r="L4446" s="320"/>
      <c r="M4446" s="317"/>
      <c r="N4446" s="317"/>
      <c r="O4446" s="317"/>
      <c r="P4446" s="321"/>
      <c r="Q4446" s="317"/>
      <c r="R4446" s="321"/>
      <c r="S4446" s="321"/>
      <c r="T4446" s="314"/>
    </row>
    <row r="4447" spans="2:20" ht="18.75" customHeight="1" x14ac:dyDescent="0.2">
      <c r="B4447" s="318"/>
      <c r="C4447" s="322" t="s">
        <v>125</v>
      </c>
      <c r="D4447" s="382"/>
      <c r="E4447" s="383"/>
      <c r="F4447" s="383"/>
      <c r="G4447" s="383"/>
      <c r="H4447" s="383"/>
      <c r="I4447" s="384"/>
      <c r="J4447" s="317"/>
      <c r="K4447" s="320"/>
      <c r="L4447" s="317"/>
      <c r="M4447" s="317"/>
      <c r="N4447" s="317"/>
      <c r="O4447" s="317"/>
      <c r="P4447" s="321"/>
      <c r="Q4447" s="317"/>
      <c r="R4447" s="321"/>
      <c r="S4447" s="321"/>
      <c r="T4447" s="314"/>
    </row>
    <row r="4448" spans="2:20" ht="18.75" customHeight="1" x14ac:dyDescent="0.2">
      <c r="B4448" s="318"/>
      <c r="C4448" s="322" t="s">
        <v>7</v>
      </c>
      <c r="D4448" s="382"/>
      <c r="E4448" s="383"/>
      <c r="F4448" s="383"/>
      <c r="G4448" s="383"/>
      <c r="H4448" s="383"/>
      <c r="I4448" s="384"/>
      <c r="J4448" s="317"/>
      <c r="K4448" s="317"/>
      <c r="L4448" s="320"/>
      <c r="M4448" s="317"/>
      <c r="N4448" s="317"/>
      <c r="O4448" s="317"/>
      <c r="P4448" s="321"/>
      <c r="Q4448" s="317"/>
      <c r="R4448" s="323" t="s">
        <v>126</v>
      </c>
      <c r="S4448" s="324"/>
      <c r="T4448" s="314"/>
    </row>
    <row r="4449" spans="2:24" ht="18.75" customHeight="1" x14ac:dyDescent="0.2">
      <c r="B4449" s="318"/>
      <c r="C4449" s="322" t="s">
        <v>127</v>
      </c>
      <c r="D4449" s="382"/>
      <c r="E4449" s="383"/>
      <c r="F4449" s="383"/>
      <c r="G4449" s="383"/>
      <c r="H4449" s="383"/>
      <c r="I4449" s="384"/>
      <c r="J4449" s="317"/>
      <c r="K4449" s="317"/>
      <c r="L4449" s="320"/>
      <c r="M4449" s="317"/>
      <c r="N4449" s="317"/>
      <c r="O4449" s="317"/>
      <c r="P4449" s="321"/>
      <c r="Q4449" s="317"/>
      <c r="R4449" s="325" t="s">
        <v>130</v>
      </c>
      <c r="S4449" s="63"/>
      <c r="T4449" s="314"/>
    </row>
    <row r="4450" spans="2:24" ht="18.75" customHeight="1" x14ac:dyDescent="0.2">
      <c r="B4450" s="318"/>
      <c r="C4450" s="322" t="s">
        <v>131</v>
      </c>
      <c r="D4450" s="382"/>
      <c r="E4450" s="383"/>
      <c r="F4450" s="383"/>
      <c r="G4450" s="383"/>
      <c r="H4450" s="383"/>
      <c r="I4450" s="384"/>
      <c r="J4450" s="317"/>
      <c r="K4450" s="317"/>
      <c r="L4450" s="320"/>
      <c r="M4450" s="317"/>
      <c r="N4450" s="317"/>
      <c r="O4450" s="317"/>
      <c r="P4450" s="321"/>
      <c r="Q4450" s="317"/>
      <c r="R4450" s="325" t="s">
        <v>132</v>
      </c>
      <c r="S4450" s="63"/>
      <c r="T4450" s="314"/>
    </row>
    <row r="4451" spans="2:24" ht="18.75" customHeight="1" x14ac:dyDescent="0.2">
      <c r="B4451" s="318"/>
      <c r="C4451" s="322" t="s">
        <v>122</v>
      </c>
      <c r="D4451" s="385"/>
      <c r="E4451" s="386"/>
      <c r="F4451" s="386"/>
      <c r="G4451" s="386"/>
      <c r="H4451" s="386"/>
      <c r="I4451" s="387"/>
      <c r="J4451" s="317"/>
      <c r="K4451" s="320"/>
      <c r="L4451" s="317"/>
      <c r="M4451" s="317"/>
      <c r="N4451" s="317"/>
      <c r="O4451" s="317"/>
      <c r="P4451" s="321"/>
      <c r="Q4451" s="317"/>
      <c r="R4451" s="326" t="s">
        <v>133</v>
      </c>
      <c r="S4451" s="63"/>
      <c r="T4451" s="314"/>
    </row>
    <row r="4452" spans="2:24" ht="18.75" customHeight="1" x14ac:dyDescent="0.2">
      <c r="B4452" s="327"/>
      <c r="C4452" s="322" t="s">
        <v>134</v>
      </c>
      <c r="D4452" s="379"/>
      <c r="E4452" s="380"/>
      <c r="F4452" s="380"/>
      <c r="G4452" s="380"/>
      <c r="H4452" s="380"/>
      <c r="I4452" s="381"/>
      <c r="J4452" s="317"/>
      <c r="K4452" s="320"/>
      <c r="L4452" s="317"/>
      <c r="M4452" s="317"/>
      <c r="N4452" s="317"/>
      <c r="O4452" s="317"/>
      <c r="P4452" s="321"/>
      <c r="Q4452" s="317"/>
      <c r="R4452" s="321"/>
      <c r="S4452" s="321"/>
      <c r="T4452" s="314"/>
    </row>
    <row r="4453" spans="2:24" ht="12" customHeight="1" x14ac:dyDescent="0.2">
      <c r="B4453" s="318"/>
      <c r="C4453" s="317"/>
      <c r="D4453" s="317"/>
      <c r="E4453" s="317"/>
      <c r="F4453" s="317"/>
      <c r="G4453" s="317"/>
      <c r="H4453" s="317"/>
      <c r="I4453" s="317"/>
      <c r="J4453" s="317"/>
      <c r="K4453" s="317"/>
      <c r="L4453" s="317"/>
      <c r="M4453" s="317"/>
      <c r="N4453" s="317"/>
      <c r="O4453" s="317"/>
      <c r="P4453" s="317"/>
      <c r="Q4453" s="317"/>
      <c r="R4453" s="317"/>
      <c r="S4453" s="317"/>
      <c r="T4453" s="314"/>
    </row>
    <row r="4454" spans="2:24" s="334" customFormat="1" ht="18.75" customHeight="1" x14ac:dyDescent="0.2">
      <c r="B4454" s="328"/>
      <c r="C4454" s="322" t="s">
        <v>128</v>
      </c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70"/>
      <c r="P4454" s="329" t="s">
        <v>129</v>
      </c>
      <c r="Q4454" s="330"/>
      <c r="R4454" s="331" t="s">
        <v>135</v>
      </c>
      <c r="S4454" s="332"/>
      <c r="T4454" s="333"/>
      <c r="V4454" s="315"/>
      <c r="W4454" s="315"/>
      <c r="X4454" s="315"/>
    </row>
    <row r="4455" spans="2:24" ht="6" customHeight="1" x14ac:dyDescent="0.2">
      <c r="B4455" s="318"/>
      <c r="C4455" s="317"/>
      <c r="D4455" s="317"/>
      <c r="E4455" s="317"/>
      <c r="F4455" s="317"/>
      <c r="G4455" s="317"/>
      <c r="H4455" s="317"/>
      <c r="I4455" s="317"/>
      <c r="J4455" s="317"/>
      <c r="K4455" s="317"/>
      <c r="L4455" s="317"/>
      <c r="M4455" s="317"/>
      <c r="N4455" s="317"/>
      <c r="O4455" s="317"/>
      <c r="P4455" s="317"/>
      <c r="Q4455" s="317"/>
      <c r="R4455" s="317"/>
      <c r="S4455" s="317"/>
      <c r="T4455" s="314"/>
    </row>
    <row r="4456" spans="2:24" ht="18.75" customHeight="1" x14ac:dyDescent="0.2">
      <c r="B4456" s="318"/>
      <c r="C4456" s="335" t="s">
        <v>136</v>
      </c>
      <c r="D4456" s="65"/>
      <c r="E4456" s="65"/>
      <c r="F4456" s="65"/>
      <c r="G4456" s="65"/>
      <c r="H4456" s="65"/>
      <c r="I4456" s="65"/>
      <c r="J4456" s="65"/>
      <c r="K4456" s="65"/>
      <c r="L4456" s="65"/>
      <c r="M4456" s="65"/>
      <c r="N4456" s="65"/>
      <c r="O4456" s="71"/>
      <c r="P4456" s="336">
        <f>SUM(D4456:O4456)</f>
        <v>0</v>
      </c>
      <c r="Q4456" s="317"/>
      <c r="R4456" s="388"/>
      <c r="S4456" s="389"/>
      <c r="T4456" s="314"/>
    </row>
    <row r="4457" spans="2:24" ht="18.75" customHeight="1" x14ac:dyDescent="0.2">
      <c r="B4457" s="318"/>
      <c r="C4457" s="335" t="s">
        <v>137</v>
      </c>
      <c r="D4457" s="110"/>
      <c r="E4457" s="110"/>
      <c r="F4457" s="110"/>
      <c r="G4457" s="110"/>
      <c r="H4457" s="110"/>
      <c r="I4457" s="110"/>
      <c r="J4457" s="110"/>
      <c r="K4457" s="110"/>
      <c r="L4457" s="110"/>
      <c r="M4457" s="110"/>
      <c r="N4457" s="110"/>
      <c r="O4457" s="111"/>
      <c r="P4457" s="336">
        <f>SUM(D4457:O4457)</f>
        <v>0</v>
      </c>
      <c r="Q4457" s="317"/>
      <c r="R4457" s="388"/>
      <c r="S4457" s="389"/>
      <c r="T4457" s="314"/>
    </row>
    <row r="4458" spans="2:24" ht="18.75" customHeight="1" x14ac:dyDescent="0.2">
      <c r="B4458" s="318"/>
      <c r="C4458" s="131" t="s">
        <v>138</v>
      </c>
      <c r="D4458" s="65"/>
      <c r="E4458" s="65"/>
      <c r="F4458" s="65"/>
      <c r="G4458" s="65"/>
      <c r="H4458" s="65"/>
      <c r="I4458" s="65"/>
      <c r="J4458" s="65"/>
      <c r="K4458" s="65"/>
      <c r="L4458" s="65"/>
      <c r="M4458" s="65"/>
      <c r="N4458" s="65"/>
      <c r="O4458" s="71"/>
      <c r="P4458" s="336">
        <f>SUM(D4458:O4458)</f>
        <v>0</v>
      </c>
      <c r="Q4458" s="317"/>
      <c r="R4458" s="388"/>
      <c r="S4458" s="389"/>
      <c r="T4458" s="314"/>
    </row>
    <row r="4459" spans="2:24" ht="18.75" customHeight="1" x14ac:dyDescent="0.2">
      <c r="B4459" s="318"/>
      <c r="C4459" s="92" t="s">
        <v>139</v>
      </c>
      <c r="D4459" s="65"/>
      <c r="E4459" s="65"/>
      <c r="F4459" s="65"/>
      <c r="G4459" s="65"/>
      <c r="H4459" s="65"/>
      <c r="I4459" s="65"/>
      <c r="J4459" s="65"/>
      <c r="K4459" s="65"/>
      <c r="L4459" s="65"/>
      <c r="M4459" s="65"/>
      <c r="N4459" s="65"/>
      <c r="O4459" s="71"/>
      <c r="P4459" s="336">
        <f>SUM(D4459:O4459)</f>
        <v>0</v>
      </c>
      <c r="Q4459" s="317"/>
      <c r="R4459" s="388"/>
      <c r="S4459" s="389"/>
      <c r="T4459" s="314"/>
    </row>
    <row r="4460" spans="2:24" ht="18.75" customHeight="1" x14ac:dyDescent="0.2">
      <c r="B4460" s="318"/>
      <c r="C4460" s="92" t="s">
        <v>140</v>
      </c>
      <c r="D4460" s="65"/>
      <c r="E4460" s="65"/>
      <c r="F4460" s="65"/>
      <c r="G4460" s="65"/>
      <c r="H4460" s="65"/>
      <c r="I4460" s="65"/>
      <c r="J4460" s="65"/>
      <c r="K4460" s="65"/>
      <c r="L4460" s="65"/>
      <c r="M4460" s="65"/>
      <c r="N4460" s="65"/>
      <c r="O4460" s="71"/>
      <c r="P4460" s="336">
        <f>SUM(D4460:O4460)</f>
        <v>0</v>
      </c>
      <c r="Q4460" s="317"/>
      <c r="R4460" s="388"/>
      <c r="S4460" s="389"/>
      <c r="T4460" s="314"/>
    </row>
    <row r="4461" spans="2:24" ht="18.75" customHeight="1" x14ac:dyDescent="0.2">
      <c r="B4461" s="318"/>
      <c r="C4461" s="92" t="s">
        <v>141</v>
      </c>
      <c r="D4461" s="65"/>
      <c r="E4461" s="65"/>
      <c r="F4461" s="65"/>
      <c r="G4461" s="65"/>
      <c r="H4461" s="65"/>
      <c r="I4461" s="65"/>
      <c r="J4461" s="65"/>
      <c r="K4461" s="65"/>
      <c r="L4461" s="65"/>
      <c r="M4461" s="65"/>
      <c r="N4461" s="65"/>
      <c r="O4461" s="71"/>
      <c r="P4461" s="336">
        <f>SUM(D4461:O4461)</f>
        <v>0</v>
      </c>
      <c r="Q4461" s="317"/>
      <c r="R4461" s="388"/>
      <c r="S4461" s="389"/>
      <c r="T4461" s="314"/>
    </row>
    <row r="4462" spans="2:24" ht="18.75" customHeight="1" x14ac:dyDescent="0.2">
      <c r="B4462" s="318"/>
      <c r="C4462" s="92" t="s">
        <v>142</v>
      </c>
      <c r="D4462" s="65"/>
      <c r="E4462" s="65"/>
      <c r="F4462" s="65"/>
      <c r="G4462" s="65"/>
      <c r="H4462" s="65"/>
      <c r="I4462" s="65"/>
      <c r="J4462" s="65"/>
      <c r="K4462" s="65"/>
      <c r="L4462" s="65"/>
      <c r="M4462" s="65"/>
      <c r="N4462" s="65"/>
      <c r="O4462" s="71"/>
      <c r="P4462" s="336">
        <f>SUM(D4462:O4462)</f>
        <v>0</v>
      </c>
      <c r="Q4462" s="317"/>
      <c r="R4462" s="388"/>
      <c r="S4462" s="389"/>
      <c r="T4462" s="314"/>
    </row>
    <row r="4463" spans="2:24" ht="18.75" customHeight="1" x14ac:dyDescent="0.2">
      <c r="B4463" s="318"/>
      <c r="C4463" s="92" t="s">
        <v>143</v>
      </c>
      <c r="D4463" s="65"/>
      <c r="E4463" s="65"/>
      <c r="F4463" s="65"/>
      <c r="G4463" s="65"/>
      <c r="H4463" s="65"/>
      <c r="I4463" s="65"/>
      <c r="J4463" s="65"/>
      <c r="K4463" s="65"/>
      <c r="L4463" s="65"/>
      <c r="M4463" s="65"/>
      <c r="N4463" s="65"/>
      <c r="O4463" s="71"/>
      <c r="P4463" s="336">
        <f>SUM(D4463:O4463)</f>
        <v>0</v>
      </c>
      <c r="Q4463" s="317"/>
      <c r="R4463" s="388"/>
      <c r="S4463" s="389"/>
      <c r="T4463" s="314"/>
    </row>
    <row r="4464" spans="2:24" ht="18.75" customHeight="1" x14ac:dyDescent="0.2">
      <c r="B4464" s="318"/>
      <c r="C4464" s="92" t="s">
        <v>144</v>
      </c>
      <c r="D4464" s="65"/>
      <c r="E4464" s="65"/>
      <c r="F4464" s="65"/>
      <c r="G4464" s="65"/>
      <c r="H4464" s="65"/>
      <c r="I4464" s="65"/>
      <c r="J4464" s="65"/>
      <c r="K4464" s="65"/>
      <c r="L4464" s="65"/>
      <c r="M4464" s="65"/>
      <c r="N4464" s="65"/>
      <c r="O4464" s="71"/>
      <c r="P4464" s="336">
        <f>SUM(D4464:O4464)</f>
        <v>0</v>
      </c>
      <c r="Q4464" s="317"/>
      <c r="R4464" s="388"/>
      <c r="S4464" s="389"/>
      <c r="T4464" s="314"/>
    </row>
    <row r="4465" spans="2:20" ht="18.75" customHeight="1" x14ac:dyDescent="0.2">
      <c r="B4465" s="318"/>
      <c r="C4465" s="92" t="s">
        <v>145</v>
      </c>
      <c r="D4465" s="65"/>
      <c r="E4465" s="65"/>
      <c r="F4465" s="65"/>
      <c r="G4465" s="65"/>
      <c r="H4465" s="65"/>
      <c r="I4465" s="65"/>
      <c r="J4465" s="65"/>
      <c r="K4465" s="65"/>
      <c r="L4465" s="65"/>
      <c r="M4465" s="65"/>
      <c r="N4465" s="65"/>
      <c r="O4465" s="71"/>
      <c r="P4465" s="336">
        <f>SUM(D4465:O4465)</f>
        <v>0</v>
      </c>
      <c r="Q4465" s="317"/>
      <c r="R4465" s="388"/>
      <c r="S4465" s="389"/>
      <c r="T4465" s="314"/>
    </row>
    <row r="4466" spans="2:20" ht="18.75" customHeight="1" x14ac:dyDescent="0.2">
      <c r="B4466" s="318"/>
      <c r="C4466" s="322" t="s">
        <v>146</v>
      </c>
      <c r="D4466" s="337">
        <f t="shared" ref="D4466:O4466" si="357">SUBTOTAL(9,D4456:D4465)</f>
        <v>0</v>
      </c>
      <c r="E4466" s="337">
        <f t="shared" si="357"/>
        <v>0</v>
      </c>
      <c r="F4466" s="337">
        <f t="shared" si="357"/>
        <v>0</v>
      </c>
      <c r="G4466" s="337">
        <f t="shared" si="357"/>
        <v>0</v>
      </c>
      <c r="H4466" s="337">
        <f t="shared" si="357"/>
        <v>0</v>
      </c>
      <c r="I4466" s="337">
        <f t="shared" si="357"/>
        <v>0</v>
      </c>
      <c r="J4466" s="337">
        <f t="shared" si="357"/>
        <v>0</v>
      </c>
      <c r="K4466" s="337">
        <f t="shared" si="357"/>
        <v>0</v>
      </c>
      <c r="L4466" s="337">
        <f t="shared" si="357"/>
        <v>0</v>
      </c>
      <c r="M4466" s="337">
        <f t="shared" si="357"/>
        <v>0</v>
      </c>
      <c r="N4466" s="337">
        <f t="shared" si="357"/>
        <v>0</v>
      </c>
      <c r="O4466" s="338">
        <f t="shared" si="357"/>
        <v>0</v>
      </c>
      <c r="P4466" s="336">
        <f>SUM(D4466:O4466)</f>
        <v>0</v>
      </c>
      <c r="Q4466" s="317"/>
      <c r="R4466" s="388"/>
      <c r="S4466" s="389"/>
      <c r="T4466" s="314"/>
    </row>
    <row r="4467" spans="2:20" ht="18.75" customHeight="1" x14ac:dyDescent="0.2">
      <c r="B4467" s="318"/>
      <c r="C4467" s="339" t="s">
        <v>147</v>
      </c>
      <c r="D4467" s="66"/>
      <c r="E4467" s="66"/>
      <c r="F4467" s="66"/>
      <c r="G4467" s="66"/>
      <c r="H4467" s="66"/>
      <c r="I4467" s="66"/>
      <c r="J4467" s="66"/>
      <c r="K4467" s="66"/>
      <c r="L4467" s="66"/>
      <c r="M4467" s="66"/>
      <c r="N4467" s="66"/>
      <c r="O4467" s="72"/>
      <c r="P4467" s="336">
        <f>SUM(D4467:O4467)</f>
        <v>0</v>
      </c>
      <c r="Q4467" s="317"/>
      <c r="R4467" s="388"/>
      <c r="S4467" s="389"/>
      <c r="T4467" s="314"/>
    </row>
    <row r="4468" spans="2:20" ht="18.75" customHeight="1" x14ac:dyDescent="0.2">
      <c r="B4468" s="318"/>
      <c r="C4468" s="339" t="s">
        <v>148</v>
      </c>
      <c r="D4468" s="66"/>
      <c r="E4468" s="66"/>
      <c r="F4468" s="66"/>
      <c r="G4468" s="66"/>
      <c r="H4468" s="66"/>
      <c r="I4468" s="66"/>
      <c r="J4468" s="66"/>
      <c r="K4468" s="66"/>
      <c r="L4468" s="66"/>
      <c r="M4468" s="66"/>
      <c r="N4468" s="66"/>
      <c r="O4468" s="72"/>
      <c r="P4468" s="336">
        <f>SUM(D4468:O4468)</f>
        <v>0</v>
      </c>
      <c r="Q4468" s="317"/>
      <c r="R4468" s="388"/>
      <c r="S4468" s="389"/>
      <c r="T4468" s="314"/>
    </row>
    <row r="4469" spans="2:20" ht="18.75" customHeight="1" x14ac:dyDescent="0.2">
      <c r="B4469" s="318"/>
      <c r="C4469" s="322" t="s">
        <v>149</v>
      </c>
      <c r="D4469" s="337">
        <f t="shared" ref="D4469:O4469" si="358">SUBTOTAL(9,D4467:D4468)</f>
        <v>0</v>
      </c>
      <c r="E4469" s="337">
        <f t="shared" si="358"/>
        <v>0</v>
      </c>
      <c r="F4469" s="337">
        <f t="shared" si="358"/>
        <v>0</v>
      </c>
      <c r="G4469" s="337">
        <f t="shared" si="358"/>
        <v>0</v>
      </c>
      <c r="H4469" s="337">
        <f t="shared" si="358"/>
        <v>0</v>
      </c>
      <c r="I4469" s="337">
        <f t="shared" si="358"/>
        <v>0</v>
      </c>
      <c r="J4469" s="337">
        <f t="shared" si="358"/>
        <v>0</v>
      </c>
      <c r="K4469" s="337">
        <f t="shared" si="358"/>
        <v>0</v>
      </c>
      <c r="L4469" s="337">
        <f t="shared" si="358"/>
        <v>0</v>
      </c>
      <c r="M4469" s="337">
        <f t="shared" si="358"/>
        <v>0</v>
      </c>
      <c r="N4469" s="337">
        <f t="shared" si="358"/>
        <v>0</v>
      </c>
      <c r="O4469" s="338">
        <f t="shared" si="358"/>
        <v>0</v>
      </c>
      <c r="P4469" s="336">
        <f>SUM(D4469:O4469)</f>
        <v>0</v>
      </c>
      <c r="Q4469" s="317"/>
      <c r="R4469" s="388"/>
      <c r="S4469" s="389"/>
      <c r="T4469" s="314"/>
    </row>
    <row r="4470" spans="2:20" ht="18.75" customHeight="1" x14ac:dyDescent="0.2">
      <c r="B4470" s="318"/>
      <c r="C4470" s="339" t="s">
        <v>150</v>
      </c>
      <c r="D4470" s="66"/>
      <c r="E4470" s="66"/>
      <c r="F4470" s="66"/>
      <c r="G4470" s="66"/>
      <c r="H4470" s="66"/>
      <c r="I4470" s="66"/>
      <c r="J4470" s="66"/>
      <c r="K4470" s="66"/>
      <c r="L4470" s="66"/>
      <c r="M4470" s="66"/>
      <c r="N4470" s="66"/>
      <c r="O4470" s="72"/>
      <c r="P4470" s="336">
        <f>SUM(D4470:O4470)</f>
        <v>0</v>
      </c>
      <c r="Q4470" s="317"/>
      <c r="R4470" s="388"/>
      <c r="S4470" s="389"/>
      <c r="T4470" s="314"/>
    </row>
    <row r="4471" spans="2:20" ht="18.75" customHeight="1" x14ac:dyDescent="0.2">
      <c r="B4471" s="318"/>
      <c r="C4471" s="339" t="s">
        <v>151</v>
      </c>
      <c r="D4471" s="66"/>
      <c r="E4471" s="66"/>
      <c r="F4471" s="66"/>
      <c r="G4471" s="66"/>
      <c r="H4471" s="66"/>
      <c r="I4471" s="66"/>
      <c r="J4471" s="66"/>
      <c r="K4471" s="66"/>
      <c r="L4471" s="66"/>
      <c r="M4471" s="66"/>
      <c r="N4471" s="66"/>
      <c r="O4471" s="72"/>
      <c r="P4471" s="336">
        <f>SUM(D4471:O4471)</f>
        <v>0</v>
      </c>
      <c r="Q4471" s="317"/>
      <c r="R4471" s="388"/>
      <c r="S4471" s="389"/>
      <c r="T4471" s="314"/>
    </row>
    <row r="4472" spans="2:20" ht="18.75" customHeight="1" x14ac:dyDescent="0.2">
      <c r="B4472" s="318"/>
      <c r="C4472" s="339" t="s">
        <v>152</v>
      </c>
      <c r="D4472" s="66"/>
      <c r="E4472" s="66"/>
      <c r="F4472" s="66"/>
      <c r="G4472" s="66"/>
      <c r="H4472" s="66"/>
      <c r="I4472" s="66"/>
      <c r="J4472" s="66"/>
      <c r="K4472" s="66"/>
      <c r="L4472" s="66"/>
      <c r="M4472" s="66"/>
      <c r="N4472" s="66"/>
      <c r="O4472" s="72"/>
      <c r="P4472" s="336">
        <f>SUM(D4472:O4472)</f>
        <v>0</v>
      </c>
      <c r="Q4472" s="317"/>
      <c r="R4472" s="388"/>
      <c r="S4472" s="389"/>
      <c r="T4472" s="314"/>
    </row>
    <row r="4473" spans="2:20" ht="18.75" customHeight="1" x14ac:dyDescent="0.2">
      <c r="B4473" s="318"/>
      <c r="C4473" s="339" t="s">
        <v>153</v>
      </c>
      <c r="D4473" s="66"/>
      <c r="E4473" s="66"/>
      <c r="F4473" s="66"/>
      <c r="G4473" s="66"/>
      <c r="H4473" s="66"/>
      <c r="I4473" s="66"/>
      <c r="J4473" s="66"/>
      <c r="K4473" s="66"/>
      <c r="L4473" s="66"/>
      <c r="M4473" s="66"/>
      <c r="N4473" s="66"/>
      <c r="O4473" s="72"/>
      <c r="P4473" s="336">
        <f>SUM(D4473:O4473)</f>
        <v>0</v>
      </c>
      <c r="Q4473" s="317"/>
      <c r="R4473" s="388"/>
      <c r="S4473" s="389"/>
      <c r="T4473" s="314"/>
    </row>
    <row r="4474" spans="2:20" ht="18.75" customHeight="1" x14ac:dyDescent="0.2">
      <c r="B4474" s="318"/>
      <c r="C4474" s="335" t="s">
        <v>154</v>
      </c>
      <c r="D4474" s="65"/>
      <c r="E4474" s="65"/>
      <c r="F4474" s="65"/>
      <c r="G4474" s="65"/>
      <c r="H4474" s="65"/>
      <c r="I4474" s="65"/>
      <c r="J4474" s="65"/>
      <c r="K4474" s="65"/>
      <c r="L4474" s="65"/>
      <c r="M4474" s="65"/>
      <c r="N4474" s="65"/>
      <c r="O4474" s="71"/>
      <c r="P4474" s="336">
        <f>SUM(D4474:O4474)</f>
        <v>0</v>
      </c>
      <c r="Q4474" s="317"/>
      <c r="R4474" s="388"/>
      <c r="S4474" s="389"/>
      <c r="T4474" s="314"/>
    </row>
    <row r="4475" spans="2:20" ht="18.75" customHeight="1" x14ac:dyDescent="0.2">
      <c r="B4475" s="318"/>
      <c r="C4475" s="97" t="s">
        <v>155</v>
      </c>
      <c r="D4475" s="65"/>
      <c r="E4475" s="65"/>
      <c r="F4475" s="65"/>
      <c r="G4475" s="65"/>
      <c r="H4475" s="65"/>
      <c r="I4475" s="65"/>
      <c r="J4475" s="65"/>
      <c r="K4475" s="65"/>
      <c r="L4475" s="65"/>
      <c r="M4475" s="65"/>
      <c r="N4475" s="65"/>
      <c r="O4475" s="71"/>
      <c r="P4475" s="336">
        <f>SUM(D4475:O4475)</f>
        <v>0</v>
      </c>
      <c r="Q4475" s="317"/>
      <c r="R4475" s="388"/>
      <c r="S4475" s="389"/>
      <c r="T4475" s="314"/>
    </row>
    <row r="4476" spans="2:20" ht="18.75" customHeight="1" x14ac:dyDescent="0.2">
      <c r="B4476" s="318"/>
      <c r="C4476" s="98" t="s">
        <v>156</v>
      </c>
      <c r="D4476" s="68"/>
      <c r="E4476" s="68"/>
      <c r="F4476" s="68"/>
      <c r="G4476" s="68"/>
      <c r="H4476" s="68"/>
      <c r="I4476" s="68"/>
      <c r="J4476" s="68"/>
      <c r="K4476" s="68"/>
      <c r="L4476" s="68"/>
      <c r="M4476" s="68"/>
      <c r="N4476" s="68"/>
      <c r="O4476" s="73"/>
      <c r="P4476" s="340">
        <f>SUM(D4476:O4476)</f>
        <v>0</v>
      </c>
      <c r="Q4476" s="317"/>
      <c r="R4476" s="388"/>
      <c r="S4476" s="389"/>
      <c r="T4476" s="314"/>
    </row>
    <row r="4477" spans="2:20" ht="18.75" customHeight="1" x14ac:dyDescent="0.2">
      <c r="B4477" s="318"/>
      <c r="C4477" s="341" t="s">
        <v>157</v>
      </c>
      <c r="D4477" s="342">
        <f t="shared" ref="D4477:O4477" si="359">SUBTOTAL(9,D4456:D4476)</f>
        <v>0</v>
      </c>
      <c r="E4477" s="342">
        <f t="shared" si="359"/>
        <v>0</v>
      </c>
      <c r="F4477" s="342">
        <f t="shared" si="359"/>
        <v>0</v>
      </c>
      <c r="G4477" s="342">
        <f t="shared" si="359"/>
        <v>0</v>
      </c>
      <c r="H4477" s="342">
        <f t="shared" si="359"/>
        <v>0</v>
      </c>
      <c r="I4477" s="342">
        <f t="shared" si="359"/>
        <v>0</v>
      </c>
      <c r="J4477" s="342">
        <f t="shared" si="359"/>
        <v>0</v>
      </c>
      <c r="K4477" s="342">
        <f t="shared" si="359"/>
        <v>0</v>
      </c>
      <c r="L4477" s="342">
        <f t="shared" si="359"/>
        <v>0</v>
      </c>
      <c r="M4477" s="342">
        <f t="shared" si="359"/>
        <v>0</v>
      </c>
      <c r="N4477" s="342">
        <f t="shared" si="359"/>
        <v>0</v>
      </c>
      <c r="O4477" s="343">
        <f t="shared" si="359"/>
        <v>0</v>
      </c>
      <c r="P4477" s="344">
        <f>SUM(D4477:O4477)</f>
        <v>0</v>
      </c>
      <c r="Q4477" s="317"/>
      <c r="R4477" s="150"/>
      <c r="S4477" s="151"/>
      <c r="T4477" s="314"/>
    </row>
    <row r="4478" spans="2:20" ht="6" customHeight="1" x14ac:dyDescent="0.2">
      <c r="B4478" s="318"/>
      <c r="C4478" s="317"/>
      <c r="D4478" s="317"/>
      <c r="E4478" s="317"/>
      <c r="F4478" s="317"/>
      <c r="G4478" s="317"/>
      <c r="H4478" s="317"/>
      <c r="I4478" s="317"/>
      <c r="J4478" s="317"/>
      <c r="K4478" s="317"/>
      <c r="L4478" s="317"/>
      <c r="M4478" s="317"/>
      <c r="N4478" s="317"/>
      <c r="O4478" s="317"/>
      <c r="P4478" s="317"/>
      <c r="Q4478" s="317"/>
      <c r="R4478" s="345"/>
      <c r="S4478" s="345"/>
      <c r="T4478" s="314"/>
    </row>
    <row r="4479" spans="2:20" ht="18.75" customHeight="1" x14ac:dyDescent="0.2">
      <c r="B4479" s="346"/>
      <c r="C4479" s="335" t="s">
        <v>158</v>
      </c>
      <c r="D4479" s="67"/>
      <c r="E4479" s="67"/>
      <c r="F4479" s="67"/>
      <c r="G4479" s="67"/>
      <c r="H4479" s="67"/>
      <c r="I4479" s="67"/>
      <c r="J4479" s="67"/>
      <c r="K4479" s="67"/>
      <c r="L4479" s="67"/>
      <c r="M4479" s="67"/>
      <c r="N4479" s="67"/>
      <c r="O4479" s="74"/>
      <c r="P4479" s="347">
        <f>SUM(D4479:O4479)</f>
        <v>0</v>
      </c>
      <c r="Q4479" s="317"/>
      <c r="R4479" s="388"/>
      <c r="S4479" s="389"/>
      <c r="T4479" s="314"/>
    </row>
    <row r="4480" spans="2:20" ht="18.75" customHeight="1" x14ac:dyDescent="0.2">
      <c r="B4480" s="346"/>
      <c r="C4480" s="335" t="s">
        <v>159</v>
      </c>
      <c r="D4480" s="67"/>
      <c r="E4480" s="67"/>
      <c r="F4480" s="67"/>
      <c r="G4480" s="67"/>
      <c r="H4480" s="67"/>
      <c r="I4480" s="67"/>
      <c r="J4480" s="67"/>
      <c r="K4480" s="67"/>
      <c r="L4480" s="67"/>
      <c r="M4480" s="67"/>
      <c r="N4480" s="69"/>
      <c r="O4480" s="75"/>
      <c r="P4480" s="348">
        <f>SUM(D4480:O4480)</f>
        <v>0</v>
      </c>
      <c r="Q4480" s="317"/>
      <c r="R4480" s="388"/>
      <c r="S4480" s="389"/>
      <c r="T4480" s="314"/>
    </row>
    <row r="4481" spans="2:24" s="334" customFormat="1" ht="18.75" customHeight="1" x14ac:dyDescent="0.2">
      <c r="B4481" s="328"/>
      <c r="C4481" s="317"/>
      <c r="D4481" s="317"/>
      <c r="E4481" s="317"/>
      <c r="F4481" s="317"/>
      <c r="G4481" s="317"/>
      <c r="H4481" s="317"/>
      <c r="I4481" s="317"/>
      <c r="J4481" s="317"/>
      <c r="K4481" s="317"/>
      <c r="L4481" s="317"/>
      <c r="M4481" s="317"/>
      <c r="N4481" s="349" t="s">
        <v>160</v>
      </c>
      <c r="O4481" s="349"/>
      <c r="P4481" s="350">
        <f>ROUND(IF(P4479*P4480=0,0,P4477/P4479*P4480),2)</f>
        <v>0</v>
      </c>
      <c r="Q4481" s="330"/>
      <c r="R4481" s="388"/>
      <c r="S4481" s="389"/>
      <c r="T4481" s="333"/>
    </row>
    <row r="4482" spans="2:24" ht="30" customHeight="1" x14ac:dyDescent="0.2">
      <c r="B4482" s="314"/>
      <c r="C4482" s="317"/>
      <c r="D4482" s="317"/>
      <c r="E4482" s="317"/>
      <c r="F4482" s="317"/>
      <c r="G4482" s="317"/>
      <c r="H4482" s="317"/>
      <c r="I4482" s="317"/>
      <c r="J4482" s="317"/>
      <c r="K4482" s="317"/>
      <c r="L4482" s="317"/>
      <c r="M4482" s="317"/>
      <c r="N4482" s="317"/>
      <c r="O4482" s="317"/>
      <c r="P4482" s="317"/>
      <c r="Q4482" s="317"/>
      <c r="R4482" s="317"/>
      <c r="S4482" s="317"/>
      <c r="T4482" s="314"/>
    </row>
    <row r="4483" spans="2:24" ht="18.75" customHeight="1" x14ac:dyDescent="0.2">
      <c r="B4483" s="318"/>
      <c r="C4483" s="319" t="s">
        <v>124</v>
      </c>
      <c r="D4483" s="382"/>
      <c r="E4483" s="383"/>
      <c r="F4483" s="383"/>
      <c r="G4483" s="383"/>
      <c r="H4483" s="383"/>
      <c r="I4483" s="384"/>
      <c r="J4483" s="317"/>
      <c r="K4483" s="317"/>
      <c r="L4483" s="320"/>
      <c r="M4483" s="317"/>
      <c r="N4483" s="317"/>
      <c r="O4483" s="317"/>
      <c r="P4483" s="321"/>
      <c r="Q4483" s="317"/>
      <c r="R4483" s="321"/>
      <c r="S4483" s="321"/>
      <c r="T4483" s="314"/>
    </row>
    <row r="4484" spans="2:24" ht="18.75" customHeight="1" x14ac:dyDescent="0.2">
      <c r="B4484" s="318"/>
      <c r="C4484" s="322" t="s">
        <v>125</v>
      </c>
      <c r="D4484" s="382"/>
      <c r="E4484" s="383"/>
      <c r="F4484" s="383"/>
      <c r="G4484" s="383"/>
      <c r="H4484" s="383"/>
      <c r="I4484" s="384"/>
      <c r="J4484" s="317"/>
      <c r="K4484" s="320"/>
      <c r="L4484" s="317"/>
      <c r="M4484" s="317"/>
      <c r="N4484" s="317"/>
      <c r="O4484" s="317"/>
      <c r="P4484" s="321"/>
      <c r="Q4484" s="317"/>
      <c r="R4484" s="321"/>
      <c r="S4484" s="321"/>
      <c r="T4484" s="314"/>
    </row>
    <row r="4485" spans="2:24" ht="18.75" customHeight="1" x14ac:dyDescent="0.2">
      <c r="B4485" s="318"/>
      <c r="C4485" s="322" t="s">
        <v>7</v>
      </c>
      <c r="D4485" s="382"/>
      <c r="E4485" s="383"/>
      <c r="F4485" s="383"/>
      <c r="G4485" s="383"/>
      <c r="H4485" s="383"/>
      <c r="I4485" s="384"/>
      <c r="J4485" s="317"/>
      <c r="K4485" s="317"/>
      <c r="L4485" s="320"/>
      <c r="M4485" s="317"/>
      <c r="N4485" s="317"/>
      <c r="O4485" s="317"/>
      <c r="P4485" s="321"/>
      <c r="Q4485" s="317"/>
      <c r="R4485" s="323" t="s">
        <v>126</v>
      </c>
      <c r="S4485" s="324"/>
      <c r="T4485" s="314"/>
    </row>
    <row r="4486" spans="2:24" ht="18.75" customHeight="1" x14ac:dyDescent="0.2">
      <c r="B4486" s="318"/>
      <c r="C4486" s="322" t="s">
        <v>127</v>
      </c>
      <c r="D4486" s="382"/>
      <c r="E4486" s="383"/>
      <c r="F4486" s="383"/>
      <c r="G4486" s="383"/>
      <c r="H4486" s="383"/>
      <c r="I4486" s="384"/>
      <c r="J4486" s="317"/>
      <c r="K4486" s="317"/>
      <c r="L4486" s="320"/>
      <c r="M4486" s="317"/>
      <c r="N4486" s="317"/>
      <c r="O4486" s="317"/>
      <c r="P4486" s="321"/>
      <c r="Q4486" s="317"/>
      <c r="R4486" s="325" t="s">
        <v>130</v>
      </c>
      <c r="S4486" s="63"/>
      <c r="T4486" s="314"/>
    </row>
    <row r="4487" spans="2:24" ht="18.75" customHeight="1" x14ac:dyDescent="0.2">
      <c r="B4487" s="318"/>
      <c r="C4487" s="322" t="s">
        <v>131</v>
      </c>
      <c r="D4487" s="382"/>
      <c r="E4487" s="383"/>
      <c r="F4487" s="383"/>
      <c r="G4487" s="383"/>
      <c r="H4487" s="383"/>
      <c r="I4487" s="384"/>
      <c r="J4487" s="317"/>
      <c r="K4487" s="317"/>
      <c r="L4487" s="320"/>
      <c r="M4487" s="317"/>
      <c r="N4487" s="317"/>
      <c r="O4487" s="317"/>
      <c r="P4487" s="321"/>
      <c r="Q4487" s="317"/>
      <c r="R4487" s="325" t="s">
        <v>132</v>
      </c>
      <c r="S4487" s="63"/>
      <c r="T4487" s="314"/>
    </row>
    <row r="4488" spans="2:24" ht="18.75" customHeight="1" x14ac:dyDescent="0.2">
      <c r="B4488" s="318"/>
      <c r="C4488" s="322" t="s">
        <v>122</v>
      </c>
      <c r="D4488" s="385"/>
      <c r="E4488" s="386"/>
      <c r="F4488" s="386"/>
      <c r="G4488" s="386"/>
      <c r="H4488" s="386"/>
      <c r="I4488" s="387"/>
      <c r="J4488" s="317"/>
      <c r="K4488" s="320"/>
      <c r="L4488" s="317"/>
      <c r="M4488" s="317"/>
      <c r="N4488" s="317"/>
      <c r="O4488" s="317"/>
      <c r="P4488" s="321"/>
      <c r="Q4488" s="317"/>
      <c r="R4488" s="326" t="s">
        <v>133</v>
      </c>
      <c r="S4488" s="63"/>
      <c r="T4488" s="314"/>
    </row>
    <row r="4489" spans="2:24" ht="18.75" customHeight="1" x14ac:dyDescent="0.2">
      <c r="B4489" s="327"/>
      <c r="C4489" s="322" t="s">
        <v>134</v>
      </c>
      <c r="D4489" s="379"/>
      <c r="E4489" s="380"/>
      <c r="F4489" s="380"/>
      <c r="G4489" s="380"/>
      <c r="H4489" s="380"/>
      <c r="I4489" s="381"/>
      <c r="J4489" s="317"/>
      <c r="K4489" s="320"/>
      <c r="L4489" s="317"/>
      <c r="M4489" s="317"/>
      <c r="N4489" s="317"/>
      <c r="O4489" s="317"/>
      <c r="P4489" s="321"/>
      <c r="Q4489" s="317"/>
      <c r="R4489" s="321"/>
      <c r="S4489" s="321"/>
      <c r="T4489" s="314"/>
    </row>
    <row r="4490" spans="2:24" ht="12" customHeight="1" x14ac:dyDescent="0.2">
      <c r="B4490" s="318"/>
      <c r="C4490" s="317"/>
      <c r="D4490" s="317"/>
      <c r="E4490" s="317"/>
      <c r="F4490" s="317"/>
      <c r="G4490" s="317"/>
      <c r="H4490" s="317"/>
      <c r="I4490" s="317"/>
      <c r="J4490" s="317"/>
      <c r="K4490" s="317"/>
      <c r="L4490" s="317"/>
      <c r="M4490" s="317"/>
      <c r="N4490" s="317"/>
      <c r="O4490" s="317"/>
      <c r="P4490" s="317"/>
      <c r="Q4490" s="317"/>
      <c r="R4490" s="317"/>
      <c r="S4490" s="317"/>
      <c r="T4490" s="314"/>
    </row>
    <row r="4491" spans="2:24" s="334" customFormat="1" ht="18.75" customHeight="1" x14ac:dyDescent="0.2">
      <c r="B4491" s="328"/>
      <c r="C4491" s="322" t="s">
        <v>128</v>
      </c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70"/>
      <c r="P4491" s="329" t="s">
        <v>129</v>
      </c>
      <c r="Q4491" s="330"/>
      <c r="R4491" s="331" t="s">
        <v>135</v>
      </c>
      <c r="S4491" s="332"/>
      <c r="T4491" s="333"/>
      <c r="V4491" s="315"/>
      <c r="W4491" s="315"/>
      <c r="X4491" s="315"/>
    </row>
    <row r="4492" spans="2:24" ht="6" customHeight="1" x14ac:dyDescent="0.2">
      <c r="B4492" s="318"/>
      <c r="C4492" s="317"/>
      <c r="D4492" s="317"/>
      <c r="E4492" s="317"/>
      <c r="F4492" s="317"/>
      <c r="G4492" s="317"/>
      <c r="H4492" s="317"/>
      <c r="I4492" s="317"/>
      <c r="J4492" s="317"/>
      <c r="K4492" s="317"/>
      <c r="L4492" s="317"/>
      <c r="M4492" s="317"/>
      <c r="N4492" s="317"/>
      <c r="O4492" s="317"/>
      <c r="P4492" s="317"/>
      <c r="Q4492" s="317"/>
      <c r="R4492" s="317"/>
      <c r="S4492" s="317"/>
      <c r="T4492" s="314"/>
    </row>
    <row r="4493" spans="2:24" ht="18.75" customHeight="1" x14ac:dyDescent="0.2">
      <c r="B4493" s="318"/>
      <c r="C4493" s="335" t="s">
        <v>136</v>
      </c>
      <c r="D4493" s="65"/>
      <c r="E4493" s="65"/>
      <c r="F4493" s="65"/>
      <c r="G4493" s="65"/>
      <c r="H4493" s="65"/>
      <c r="I4493" s="65"/>
      <c r="J4493" s="65"/>
      <c r="K4493" s="65"/>
      <c r="L4493" s="65"/>
      <c r="M4493" s="65"/>
      <c r="N4493" s="65"/>
      <c r="O4493" s="71"/>
      <c r="P4493" s="336">
        <f>SUM(D4493:O4493)</f>
        <v>0</v>
      </c>
      <c r="Q4493" s="317"/>
      <c r="R4493" s="388"/>
      <c r="S4493" s="389"/>
      <c r="T4493" s="314"/>
    </row>
    <row r="4494" spans="2:24" ht="18.75" customHeight="1" x14ac:dyDescent="0.2">
      <c r="B4494" s="318"/>
      <c r="C4494" s="335" t="s">
        <v>137</v>
      </c>
      <c r="D4494" s="110"/>
      <c r="E4494" s="110"/>
      <c r="F4494" s="110"/>
      <c r="G4494" s="110"/>
      <c r="H4494" s="110"/>
      <c r="I4494" s="110"/>
      <c r="J4494" s="110"/>
      <c r="K4494" s="110"/>
      <c r="L4494" s="110"/>
      <c r="M4494" s="110"/>
      <c r="N4494" s="110"/>
      <c r="O4494" s="111"/>
      <c r="P4494" s="336">
        <f>SUM(D4494:O4494)</f>
        <v>0</v>
      </c>
      <c r="Q4494" s="317"/>
      <c r="R4494" s="388"/>
      <c r="S4494" s="389"/>
      <c r="T4494" s="314"/>
    </row>
    <row r="4495" spans="2:24" ht="18.75" customHeight="1" x14ac:dyDescent="0.2">
      <c r="B4495" s="318"/>
      <c r="C4495" s="131" t="s">
        <v>138</v>
      </c>
      <c r="D4495" s="65"/>
      <c r="E4495" s="65"/>
      <c r="F4495" s="65"/>
      <c r="G4495" s="65"/>
      <c r="H4495" s="65"/>
      <c r="I4495" s="65"/>
      <c r="J4495" s="65"/>
      <c r="K4495" s="65"/>
      <c r="L4495" s="65"/>
      <c r="M4495" s="65"/>
      <c r="N4495" s="65"/>
      <c r="O4495" s="71"/>
      <c r="P4495" s="336">
        <f>SUM(D4495:O4495)</f>
        <v>0</v>
      </c>
      <c r="Q4495" s="317"/>
      <c r="R4495" s="388"/>
      <c r="S4495" s="389"/>
      <c r="T4495" s="314"/>
    </row>
    <row r="4496" spans="2:24" ht="18.75" customHeight="1" x14ac:dyDescent="0.2">
      <c r="B4496" s="318"/>
      <c r="C4496" s="92" t="s">
        <v>139</v>
      </c>
      <c r="D4496" s="65"/>
      <c r="E4496" s="65"/>
      <c r="F4496" s="65"/>
      <c r="G4496" s="65"/>
      <c r="H4496" s="65"/>
      <c r="I4496" s="65"/>
      <c r="J4496" s="65"/>
      <c r="K4496" s="65"/>
      <c r="L4496" s="65"/>
      <c r="M4496" s="65"/>
      <c r="N4496" s="65"/>
      <c r="O4496" s="71"/>
      <c r="P4496" s="336">
        <f>SUM(D4496:O4496)</f>
        <v>0</v>
      </c>
      <c r="Q4496" s="317"/>
      <c r="R4496" s="388"/>
      <c r="S4496" s="389"/>
      <c r="T4496" s="314"/>
    </row>
    <row r="4497" spans="2:20" ht="18.75" customHeight="1" x14ac:dyDescent="0.2">
      <c r="B4497" s="318"/>
      <c r="C4497" s="92" t="s">
        <v>140</v>
      </c>
      <c r="D4497" s="65"/>
      <c r="E4497" s="65"/>
      <c r="F4497" s="65"/>
      <c r="G4497" s="65"/>
      <c r="H4497" s="65"/>
      <c r="I4497" s="65"/>
      <c r="J4497" s="65"/>
      <c r="K4497" s="65"/>
      <c r="L4497" s="65"/>
      <c r="M4497" s="65"/>
      <c r="N4497" s="65"/>
      <c r="O4497" s="71"/>
      <c r="P4497" s="336">
        <f>SUM(D4497:O4497)</f>
        <v>0</v>
      </c>
      <c r="Q4497" s="317"/>
      <c r="R4497" s="388"/>
      <c r="S4497" s="389"/>
      <c r="T4497" s="314"/>
    </row>
    <row r="4498" spans="2:20" ht="18.75" customHeight="1" x14ac:dyDescent="0.2">
      <c r="B4498" s="318"/>
      <c r="C4498" s="92" t="s">
        <v>141</v>
      </c>
      <c r="D4498" s="65"/>
      <c r="E4498" s="65"/>
      <c r="F4498" s="65"/>
      <c r="G4498" s="65"/>
      <c r="H4498" s="65"/>
      <c r="I4498" s="65"/>
      <c r="J4498" s="65"/>
      <c r="K4498" s="65"/>
      <c r="L4498" s="65"/>
      <c r="M4498" s="65"/>
      <c r="N4498" s="65"/>
      <c r="O4498" s="71"/>
      <c r="P4498" s="336">
        <f>SUM(D4498:O4498)</f>
        <v>0</v>
      </c>
      <c r="Q4498" s="317"/>
      <c r="R4498" s="388"/>
      <c r="S4498" s="389"/>
      <c r="T4498" s="314"/>
    </row>
    <row r="4499" spans="2:20" ht="18.75" customHeight="1" x14ac:dyDescent="0.2">
      <c r="B4499" s="318"/>
      <c r="C4499" s="92" t="s">
        <v>142</v>
      </c>
      <c r="D4499" s="65"/>
      <c r="E4499" s="65"/>
      <c r="F4499" s="65"/>
      <c r="G4499" s="65"/>
      <c r="H4499" s="65"/>
      <c r="I4499" s="65"/>
      <c r="J4499" s="65"/>
      <c r="K4499" s="65"/>
      <c r="L4499" s="65"/>
      <c r="M4499" s="65"/>
      <c r="N4499" s="65"/>
      <c r="O4499" s="71"/>
      <c r="P4499" s="336">
        <f>SUM(D4499:O4499)</f>
        <v>0</v>
      </c>
      <c r="Q4499" s="317"/>
      <c r="R4499" s="388"/>
      <c r="S4499" s="389"/>
      <c r="T4499" s="314"/>
    </row>
    <row r="4500" spans="2:20" ht="18.75" customHeight="1" x14ac:dyDescent="0.2">
      <c r="B4500" s="318"/>
      <c r="C4500" s="92" t="s">
        <v>143</v>
      </c>
      <c r="D4500" s="65"/>
      <c r="E4500" s="65"/>
      <c r="F4500" s="65"/>
      <c r="G4500" s="65"/>
      <c r="H4500" s="65"/>
      <c r="I4500" s="65"/>
      <c r="J4500" s="65"/>
      <c r="K4500" s="65"/>
      <c r="L4500" s="65"/>
      <c r="M4500" s="65"/>
      <c r="N4500" s="65"/>
      <c r="O4500" s="71"/>
      <c r="P4500" s="336">
        <f>SUM(D4500:O4500)</f>
        <v>0</v>
      </c>
      <c r="Q4500" s="317"/>
      <c r="R4500" s="388"/>
      <c r="S4500" s="389"/>
      <c r="T4500" s="314"/>
    </row>
    <row r="4501" spans="2:20" ht="18.75" customHeight="1" x14ac:dyDescent="0.2">
      <c r="B4501" s="318"/>
      <c r="C4501" s="92" t="s">
        <v>144</v>
      </c>
      <c r="D4501" s="65"/>
      <c r="E4501" s="65"/>
      <c r="F4501" s="65"/>
      <c r="G4501" s="65"/>
      <c r="H4501" s="65"/>
      <c r="I4501" s="65"/>
      <c r="J4501" s="65"/>
      <c r="K4501" s="65"/>
      <c r="L4501" s="65"/>
      <c r="M4501" s="65"/>
      <c r="N4501" s="65"/>
      <c r="O4501" s="71"/>
      <c r="P4501" s="336">
        <f>SUM(D4501:O4501)</f>
        <v>0</v>
      </c>
      <c r="Q4501" s="317"/>
      <c r="R4501" s="388"/>
      <c r="S4501" s="389"/>
      <c r="T4501" s="314"/>
    </row>
    <row r="4502" spans="2:20" ht="18.75" customHeight="1" x14ac:dyDescent="0.2">
      <c r="B4502" s="318"/>
      <c r="C4502" s="92" t="s">
        <v>145</v>
      </c>
      <c r="D4502" s="65"/>
      <c r="E4502" s="65"/>
      <c r="F4502" s="65"/>
      <c r="G4502" s="65"/>
      <c r="H4502" s="65"/>
      <c r="I4502" s="65"/>
      <c r="J4502" s="65"/>
      <c r="K4502" s="65"/>
      <c r="L4502" s="65"/>
      <c r="M4502" s="65"/>
      <c r="N4502" s="65"/>
      <c r="O4502" s="71"/>
      <c r="P4502" s="336">
        <f>SUM(D4502:O4502)</f>
        <v>0</v>
      </c>
      <c r="Q4502" s="317"/>
      <c r="R4502" s="388"/>
      <c r="S4502" s="389"/>
      <c r="T4502" s="314"/>
    </row>
    <row r="4503" spans="2:20" ht="18.75" customHeight="1" x14ac:dyDescent="0.2">
      <c r="B4503" s="318"/>
      <c r="C4503" s="322" t="s">
        <v>146</v>
      </c>
      <c r="D4503" s="337">
        <f t="shared" ref="D4503:O4503" si="360">SUBTOTAL(9,D4493:D4502)</f>
        <v>0</v>
      </c>
      <c r="E4503" s="337">
        <f t="shared" si="360"/>
        <v>0</v>
      </c>
      <c r="F4503" s="337">
        <f t="shared" si="360"/>
        <v>0</v>
      </c>
      <c r="G4503" s="337">
        <f t="shared" si="360"/>
        <v>0</v>
      </c>
      <c r="H4503" s="337">
        <f t="shared" si="360"/>
        <v>0</v>
      </c>
      <c r="I4503" s="337">
        <f t="shared" si="360"/>
        <v>0</v>
      </c>
      <c r="J4503" s="337">
        <f t="shared" si="360"/>
        <v>0</v>
      </c>
      <c r="K4503" s="337">
        <f t="shared" si="360"/>
        <v>0</v>
      </c>
      <c r="L4503" s="337">
        <f t="shared" si="360"/>
        <v>0</v>
      </c>
      <c r="M4503" s="337">
        <f t="shared" si="360"/>
        <v>0</v>
      </c>
      <c r="N4503" s="337">
        <f t="shared" si="360"/>
        <v>0</v>
      </c>
      <c r="O4503" s="338">
        <f t="shared" si="360"/>
        <v>0</v>
      </c>
      <c r="P4503" s="336">
        <f>SUM(D4503:O4503)</f>
        <v>0</v>
      </c>
      <c r="Q4503" s="317"/>
      <c r="R4503" s="388"/>
      <c r="S4503" s="389"/>
      <c r="T4503" s="314"/>
    </row>
    <row r="4504" spans="2:20" ht="18.75" customHeight="1" x14ac:dyDescent="0.2">
      <c r="B4504" s="318"/>
      <c r="C4504" s="339" t="s">
        <v>147</v>
      </c>
      <c r="D4504" s="66"/>
      <c r="E4504" s="66"/>
      <c r="F4504" s="66"/>
      <c r="G4504" s="66"/>
      <c r="H4504" s="66"/>
      <c r="I4504" s="66"/>
      <c r="J4504" s="66"/>
      <c r="K4504" s="66"/>
      <c r="L4504" s="66"/>
      <c r="M4504" s="66"/>
      <c r="N4504" s="66"/>
      <c r="O4504" s="72"/>
      <c r="P4504" s="336">
        <f>SUM(D4504:O4504)</f>
        <v>0</v>
      </c>
      <c r="Q4504" s="317"/>
      <c r="R4504" s="388"/>
      <c r="S4504" s="389"/>
      <c r="T4504" s="314"/>
    </row>
    <row r="4505" spans="2:20" ht="18.75" customHeight="1" x14ac:dyDescent="0.2">
      <c r="B4505" s="318"/>
      <c r="C4505" s="339" t="s">
        <v>148</v>
      </c>
      <c r="D4505" s="66"/>
      <c r="E4505" s="66"/>
      <c r="F4505" s="66"/>
      <c r="G4505" s="66"/>
      <c r="H4505" s="66"/>
      <c r="I4505" s="66"/>
      <c r="J4505" s="66"/>
      <c r="K4505" s="66"/>
      <c r="L4505" s="66"/>
      <c r="M4505" s="66"/>
      <c r="N4505" s="66"/>
      <c r="O4505" s="72"/>
      <c r="P4505" s="336">
        <f>SUM(D4505:O4505)</f>
        <v>0</v>
      </c>
      <c r="Q4505" s="317"/>
      <c r="R4505" s="388"/>
      <c r="S4505" s="389"/>
      <c r="T4505" s="314"/>
    </row>
    <row r="4506" spans="2:20" ht="18.75" customHeight="1" x14ac:dyDescent="0.2">
      <c r="B4506" s="318"/>
      <c r="C4506" s="322" t="s">
        <v>149</v>
      </c>
      <c r="D4506" s="337">
        <f t="shared" ref="D4506:O4506" si="361">SUBTOTAL(9,D4504:D4505)</f>
        <v>0</v>
      </c>
      <c r="E4506" s="337">
        <f t="shared" si="361"/>
        <v>0</v>
      </c>
      <c r="F4506" s="337">
        <f t="shared" si="361"/>
        <v>0</v>
      </c>
      <c r="G4506" s="337">
        <f t="shared" si="361"/>
        <v>0</v>
      </c>
      <c r="H4506" s="337">
        <f t="shared" si="361"/>
        <v>0</v>
      </c>
      <c r="I4506" s="337">
        <f t="shared" si="361"/>
        <v>0</v>
      </c>
      <c r="J4506" s="337">
        <f t="shared" si="361"/>
        <v>0</v>
      </c>
      <c r="K4506" s="337">
        <f t="shared" si="361"/>
        <v>0</v>
      </c>
      <c r="L4506" s="337">
        <f t="shared" si="361"/>
        <v>0</v>
      </c>
      <c r="M4506" s="337">
        <f t="shared" si="361"/>
        <v>0</v>
      </c>
      <c r="N4506" s="337">
        <f t="shared" si="361"/>
        <v>0</v>
      </c>
      <c r="O4506" s="338">
        <f t="shared" si="361"/>
        <v>0</v>
      </c>
      <c r="P4506" s="336">
        <f>SUM(D4506:O4506)</f>
        <v>0</v>
      </c>
      <c r="Q4506" s="317"/>
      <c r="R4506" s="388"/>
      <c r="S4506" s="389"/>
      <c r="T4506" s="314"/>
    </row>
    <row r="4507" spans="2:20" ht="18.75" customHeight="1" x14ac:dyDescent="0.2">
      <c r="B4507" s="318"/>
      <c r="C4507" s="339" t="s">
        <v>150</v>
      </c>
      <c r="D4507" s="66"/>
      <c r="E4507" s="66"/>
      <c r="F4507" s="66"/>
      <c r="G4507" s="66"/>
      <c r="H4507" s="66"/>
      <c r="I4507" s="66"/>
      <c r="J4507" s="66"/>
      <c r="K4507" s="66"/>
      <c r="L4507" s="66"/>
      <c r="M4507" s="66"/>
      <c r="N4507" s="66"/>
      <c r="O4507" s="72"/>
      <c r="P4507" s="336">
        <f>SUM(D4507:O4507)</f>
        <v>0</v>
      </c>
      <c r="Q4507" s="317"/>
      <c r="R4507" s="388"/>
      <c r="S4507" s="389"/>
      <c r="T4507" s="314"/>
    </row>
    <row r="4508" spans="2:20" ht="18.75" customHeight="1" x14ac:dyDescent="0.2">
      <c r="B4508" s="318"/>
      <c r="C4508" s="339" t="s">
        <v>151</v>
      </c>
      <c r="D4508" s="66"/>
      <c r="E4508" s="66"/>
      <c r="F4508" s="66"/>
      <c r="G4508" s="66"/>
      <c r="H4508" s="66"/>
      <c r="I4508" s="66"/>
      <c r="J4508" s="66"/>
      <c r="K4508" s="66"/>
      <c r="L4508" s="66"/>
      <c r="M4508" s="66"/>
      <c r="N4508" s="66"/>
      <c r="O4508" s="72"/>
      <c r="P4508" s="336">
        <f>SUM(D4508:O4508)</f>
        <v>0</v>
      </c>
      <c r="Q4508" s="317"/>
      <c r="R4508" s="388"/>
      <c r="S4508" s="389"/>
      <c r="T4508" s="314"/>
    </row>
    <row r="4509" spans="2:20" ht="18.75" customHeight="1" x14ac:dyDescent="0.2">
      <c r="B4509" s="318"/>
      <c r="C4509" s="339" t="s">
        <v>152</v>
      </c>
      <c r="D4509" s="66"/>
      <c r="E4509" s="66"/>
      <c r="F4509" s="66"/>
      <c r="G4509" s="66"/>
      <c r="H4509" s="66"/>
      <c r="I4509" s="66"/>
      <c r="J4509" s="66"/>
      <c r="K4509" s="66"/>
      <c r="L4509" s="66"/>
      <c r="M4509" s="66"/>
      <c r="N4509" s="66"/>
      <c r="O4509" s="72"/>
      <c r="P4509" s="336">
        <f>SUM(D4509:O4509)</f>
        <v>0</v>
      </c>
      <c r="Q4509" s="317"/>
      <c r="R4509" s="388"/>
      <c r="S4509" s="389"/>
      <c r="T4509" s="314"/>
    </row>
    <row r="4510" spans="2:20" ht="18.75" customHeight="1" x14ac:dyDescent="0.2">
      <c r="B4510" s="318"/>
      <c r="C4510" s="339" t="s">
        <v>153</v>
      </c>
      <c r="D4510" s="66"/>
      <c r="E4510" s="66"/>
      <c r="F4510" s="66"/>
      <c r="G4510" s="66"/>
      <c r="H4510" s="66"/>
      <c r="I4510" s="66"/>
      <c r="J4510" s="66"/>
      <c r="K4510" s="66"/>
      <c r="L4510" s="66"/>
      <c r="M4510" s="66"/>
      <c r="N4510" s="66"/>
      <c r="O4510" s="72"/>
      <c r="P4510" s="336">
        <f>SUM(D4510:O4510)</f>
        <v>0</v>
      </c>
      <c r="Q4510" s="317"/>
      <c r="R4510" s="388"/>
      <c r="S4510" s="389"/>
      <c r="T4510" s="314"/>
    </row>
    <row r="4511" spans="2:20" ht="18.75" customHeight="1" x14ac:dyDescent="0.2">
      <c r="B4511" s="318"/>
      <c r="C4511" s="335" t="s">
        <v>154</v>
      </c>
      <c r="D4511" s="65"/>
      <c r="E4511" s="65"/>
      <c r="F4511" s="65"/>
      <c r="G4511" s="65"/>
      <c r="H4511" s="65"/>
      <c r="I4511" s="65"/>
      <c r="J4511" s="65"/>
      <c r="K4511" s="65"/>
      <c r="L4511" s="65"/>
      <c r="M4511" s="65"/>
      <c r="N4511" s="65"/>
      <c r="O4511" s="71"/>
      <c r="P4511" s="336">
        <f>SUM(D4511:O4511)</f>
        <v>0</v>
      </c>
      <c r="Q4511" s="317"/>
      <c r="R4511" s="388"/>
      <c r="S4511" s="389"/>
      <c r="T4511" s="314"/>
    </row>
    <row r="4512" spans="2:20" ht="18.75" customHeight="1" x14ac:dyDescent="0.2">
      <c r="B4512" s="318"/>
      <c r="C4512" s="97" t="s">
        <v>155</v>
      </c>
      <c r="D4512" s="65"/>
      <c r="E4512" s="65"/>
      <c r="F4512" s="65"/>
      <c r="G4512" s="65"/>
      <c r="H4512" s="65"/>
      <c r="I4512" s="65"/>
      <c r="J4512" s="65"/>
      <c r="K4512" s="65"/>
      <c r="L4512" s="65"/>
      <c r="M4512" s="65"/>
      <c r="N4512" s="65"/>
      <c r="O4512" s="71"/>
      <c r="P4512" s="336">
        <f>SUM(D4512:O4512)</f>
        <v>0</v>
      </c>
      <c r="Q4512" s="317"/>
      <c r="R4512" s="388"/>
      <c r="S4512" s="389"/>
      <c r="T4512" s="314"/>
    </row>
    <row r="4513" spans="2:24" ht="18.75" customHeight="1" x14ac:dyDescent="0.2">
      <c r="B4513" s="318"/>
      <c r="C4513" s="98" t="s">
        <v>156</v>
      </c>
      <c r="D4513" s="68"/>
      <c r="E4513" s="68"/>
      <c r="F4513" s="68"/>
      <c r="G4513" s="68"/>
      <c r="H4513" s="68"/>
      <c r="I4513" s="68"/>
      <c r="J4513" s="68"/>
      <c r="K4513" s="68"/>
      <c r="L4513" s="68"/>
      <c r="M4513" s="68"/>
      <c r="N4513" s="68"/>
      <c r="O4513" s="73"/>
      <c r="P4513" s="340">
        <f>SUM(D4513:O4513)</f>
        <v>0</v>
      </c>
      <c r="Q4513" s="317"/>
      <c r="R4513" s="388"/>
      <c r="S4513" s="389"/>
      <c r="T4513" s="314"/>
    </row>
    <row r="4514" spans="2:24" ht="18.75" customHeight="1" x14ac:dyDescent="0.2">
      <c r="B4514" s="318"/>
      <c r="C4514" s="341" t="s">
        <v>157</v>
      </c>
      <c r="D4514" s="342">
        <f t="shared" ref="D4514:O4514" si="362">SUBTOTAL(9,D4493:D4513)</f>
        <v>0</v>
      </c>
      <c r="E4514" s="342">
        <f t="shared" si="362"/>
        <v>0</v>
      </c>
      <c r="F4514" s="342">
        <f t="shared" si="362"/>
        <v>0</v>
      </c>
      <c r="G4514" s="342">
        <f t="shared" si="362"/>
        <v>0</v>
      </c>
      <c r="H4514" s="342">
        <f t="shared" si="362"/>
        <v>0</v>
      </c>
      <c r="I4514" s="342">
        <f t="shared" si="362"/>
        <v>0</v>
      </c>
      <c r="J4514" s="342">
        <f t="shared" si="362"/>
        <v>0</v>
      </c>
      <c r="K4514" s="342">
        <f t="shared" si="362"/>
        <v>0</v>
      </c>
      <c r="L4514" s="342">
        <f t="shared" si="362"/>
        <v>0</v>
      </c>
      <c r="M4514" s="342">
        <f t="shared" si="362"/>
        <v>0</v>
      </c>
      <c r="N4514" s="342">
        <f t="shared" si="362"/>
        <v>0</v>
      </c>
      <c r="O4514" s="343">
        <f t="shared" si="362"/>
        <v>0</v>
      </c>
      <c r="P4514" s="344">
        <f>SUM(D4514:O4514)</f>
        <v>0</v>
      </c>
      <c r="Q4514" s="317"/>
      <c r="R4514" s="150"/>
      <c r="S4514" s="151"/>
      <c r="T4514" s="314"/>
    </row>
    <row r="4515" spans="2:24" ht="6" customHeight="1" x14ac:dyDescent="0.2">
      <c r="B4515" s="318"/>
      <c r="C4515" s="317"/>
      <c r="D4515" s="317"/>
      <c r="E4515" s="317"/>
      <c r="F4515" s="317"/>
      <c r="G4515" s="317"/>
      <c r="H4515" s="317"/>
      <c r="I4515" s="317"/>
      <c r="J4515" s="317"/>
      <c r="K4515" s="317"/>
      <c r="L4515" s="317"/>
      <c r="M4515" s="317"/>
      <c r="N4515" s="317"/>
      <c r="O4515" s="317"/>
      <c r="P4515" s="317"/>
      <c r="Q4515" s="317"/>
      <c r="R4515" s="345"/>
      <c r="S4515" s="345"/>
      <c r="T4515" s="314"/>
    </row>
    <row r="4516" spans="2:24" ht="18.75" customHeight="1" x14ac:dyDescent="0.2">
      <c r="B4516" s="346"/>
      <c r="C4516" s="335" t="s">
        <v>158</v>
      </c>
      <c r="D4516" s="67"/>
      <c r="E4516" s="67"/>
      <c r="F4516" s="67"/>
      <c r="G4516" s="67"/>
      <c r="H4516" s="67"/>
      <c r="I4516" s="67"/>
      <c r="J4516" s="67"/>
      <c r="K4516" s="67"/>
      <c r="L4516" s="67"/>
      <c r="M4516" s="67"/>
      <c r="N4516" s="67"/>
      <c r="O4516" s="74"/>
      <c r="P4516" s="347">
        <f>SUM(D4516:O4516)</f>
        <v>0</v>
      </c>
      <c r="Q4516" s="317"/>
      <c r="R4516" s="388"/>
      <c r="S4516" s="389"/>
      <c r="T4516" s="314"/>
    </row>
    <row r="4517" spans="2:24" ht="18.75" customHeight="1" x14ac:dyDescent="0.2">
      <c r="B4517" s="346"/>
      <c r="C4517" s="335" t="s">
        <v>159</v>
      </c>
      <c r="D4517" s="67"/>
      <c r="E4517" s="67"/>
      <c r="F4517" s="67"/>
      <c r="G4517" s="67"/>
      <c r="H4517" s="67"/>
      <c r="I4517" s="67"/>
      <c r="J4517" s="67"/>
      <c r="K4517" s="67"/>
      <c r="L4517" s="67"/>
      <c r="M4517" s="67"/>
      <c r="N4517" s="69"/>
      <c r="O4517" s="75"/>
      <c r="P4517" s="348">
        <f>SUM(D4517:O4517)</f>
        <v>0</v>
      </c>
      <c r="Q4517" s="317"/>
      <c r="R4517" s="388"/>
      <c r="S4517" s="389"/>
      <c r="T4517" s="314"/>
    </row>
    <row r="4518" spans="2:24" s="334" customFormat="1" ht="18.75" customHeight="1" x14ac:dyDescent="0.2">
      <c r="B4518" s="328"/>
      <c r="C4518" s="317"/>
      <c r="D4518" s="317"/>
      <c r="E4518" s="317"/>
      <c r="F4518" s="317"/>
      <c r="G4518" s="317"/>
      <c r="H4518" s="317"/>
      <c r="I4518" s="317"/>
      <c r="J4518" s="317"/>
      <c r="K4518" s="317"/>
      <c r="L4518" s="317"/>
      <c r="M4518" s="317"/>
      <c r="N4518" s="349" t="s">
        <v>160</v>
      </c>
      <c r="O4518" s="349"/>
      <c r="P4518" s="350">
        <f>ROUND(IF(P4516*P4517=0,0,P4514/P4516*P4517),2)</f>
        <v>0</v>
      </c>
      <c r="Q4518" s="330"/>
      <c r="R4518" s="388"/>
      <c r="S4518" s="389"/>
      <c r="T4518" s="333"/>
    </row>
    <row r="4519" spans="2:24" ht="30" customHeight="1" x14ac:dyDescent="0.2">
      <c r="B4519" s="314"/>
      <c r="C4519" s="317"/>
      <c r="D4519" s="317"/>
      <c r="E4519" s="317"/>
      <c r="F4519" s="317"/>
      <c r="G4519" s="317"/>
      <c r="H4519" s="317"/>
      <c r="I4519" s="317"/>
      <c r="J4519" s="317"/>
      <c r="K4519" s="317"/>
      <c r="L4519" s="317"/>
      <c r="M4519" s="317"/>
      <c r="N4519" s="317"/>
      <c r="O4519" s="317"/>
      <c r="P4519" s="317"/>
      <c r="Q4519" s="317"/>
      <c r="R4519" s="317"/>
      <c r="S4519" s="317"/>
      <c r="T4519" s="314"/>
    </row>
    <row r="4520" spans="2:24" ht="18.75" customHeight="1" x14ac:dyDescent="0.2">
      <c r="B4520" s="318"/>
      <c r="C4520" s="319" t="s">
        <v>124</v>
      </c>
      <c r="D4520" s="382"/>
      <c r="E4520" s="383"/>
      <c r="F4520" s="383"/>
      <c r="G4520" s="383"/>
      <c r="H4520" s="383"/>
      <c r="I4520" s="384"/>
      <c r="J4520" s="317"/>
      <c r="K4520" s="317"/>
      <c r="L4520" s="320"/>
      <c r="M4520" s="317"/>
      <c r="N4520" s="317"/>
      <c r="O4520" s="317"/>
      <c r="P4520" s="321"/>
      <c r="Q4520" s="317"/>
      <c r="R4520" s="321"/>
      <c r="S4520" s="321"/>
      <c r="T4520" s="314"/>
    </row>
    <row r="4521" spans="2:24" ht="18.75" customHeight="1" x14ac:dyDescent="0.2">
      <c r="B4521" s="318"/>
      <c r="C4521" s="322" t="s">
        <v>125</v>
      </c>
      <c r="D4521" s="382"/>
      <c r="E4521" s="383"/>
      <c r="F4521" s="383"/>
      <c r="G4521" s="383"/>
      <c r="H4521" s="383"/>
      <c r="I4521" s="384"/>
      <c r="J4521" s="317"/>
      <c r="K4521" s="320"/>
      <c r="L4521" s="317"/>
      <c r="M4521" s="317"/>
      <c r="N4521" s="317"/>
      <c r="O4521" s="317"/>
      <c r="P4521" s="321"/>
      <c r="Q4521" s="317"/>
      <c r="R4521" s="321"/>
      <c r="S4521" s="321"/>
      <c r="T4521" s="314"/>
    </row>
    <row r="4522" spans="2:24" ht="18.75" customHeight="1" x14ac:dyDescent="0.2">
      <c r="B4522" s="318"/>
      <c r="C4522" s="322" t="s">
        <v>7</v>
      </c>
      <c r="D4522" s="382"/>
      <c r="E4522" s="383"/>
      <c r="F4522" s="383"/>
      <c r="G4522" s="383"/>
      <c r="H4522" s="383"/>
      <c r="I4522" s="384"/>
      <c r="J4522" s="317"/>
      <c r="K4522" s="317"/>
      <c r="L4522" s="320"/>
      <c r="M4522" s="317"/>
      <c r="N4522" s="317"/>
      <c r="O4522" s="317"/>
      <c r="P4522" s="321"/>
      <c r="Q4522" s="317"/>
      <c r="R4522" s="323" t="s">
        <v>126</v>
      </c>
      <c r="S4522" s="324"/>
      <c r="T4522" s="314"/>
    </row>
    <row r="4523" spans="2:24" ht="18.75" customHeight="1" x14ac:dyDescent="0.2">
      <c r="B4523" s="318"/>
      <c r="C4523" s="322" t="s">
        <v>127</v>
      </c>
      <c r="D4523" s="382"/>
      <c r="E4523" s="383"/>
      <c r="F4523" s="383"/>
      <c r="G4523" s="383"/>
      <c r="H4523" s="383"/>
      <c r="I4523" s="384"/>
      <c r="J4523" s="317"/>
      <c r="K4523" s="317"/>
      <c r="L4523" s="320"/>
      <c r="M4523" s="317"/>
      <c r="N4523" s="317"/>
      <c r="O4523" s="317"/>
      <c r="P4523" s="321"/>
      <c r="Q4523" s="317"/>
      <c r="R4523" s="325" t="s">
        <v>130</v>
      </c>
      <c r="S4523" s="63"/>
      <c r="T4523" s="314"/>
    </row>
    <row r="4524" spans="2:24" ht="18.75" customHeight="1" x14ac:dyDescent="0.2">
      <c r="B4524" s="318"/>
      <c r="C4524" s="322" t="s">
        <v>131</v>
      </c>
      <c r="D4524" s="382"/>
      <c r="E4524" s="383"/>
      <c r="F4524" s="383"/>
      <c r="G4524" s="383"/>
      <c r="H4524" s="383"/>
      <c r="I4524" s="384"/>
      <c r="J4524" s="317"/>
      <c r="K4524" s="317"/>
      <c r="L4524" s="320"/>
      <c r="M4524" s="317"/>
      <c r="N4524" s="317"/>
      <c r="O4524" s="317"/>
      <c r="P4524" s="321"/>
      <c r="Q4524" s="317"/>
      <c r="R4524" s="325" t="s">
        <v>132</v>
      </c>
      <c r="S4524" s="63"/>
      <c r="T4524" s="314"/>
    </row>
    <row r="4525" spans="2:24" ht="18.75" customHeight="1" x14ac:dyDescent="0.2">
      <c r="B4525" s="318"/>
      <c r="C4525" s="322" t="s">
        <v>122</v>
      </c>
      <c r="D4525" s="385"/>
      <c r="E4525" s="386"/>
      <c r="F4525" s="386"/>
      <c r="G4525" s="386"/>
      <c r="H4525" s="386"/>
      <c r="I4525" s="387"/>
      <c r="J4525" s="317"/>
      <c r="K4525" s="320"/>
      <c r="L4525" s="317"/>
      <c r="M4525" s="317"/>
      <c r="N4525" s="317"/>
      <c r="O4525" s="317"/>
      <c r="P4525" s="321"/>
      <c r="Q4525" s="317"/>
      <c r="R4525" s="326" t="s">
        <v>133</v>
      </c>
      <c r="S4525" s="63"/>
      <c r="T4525" s="314"/>
    </row>
    <row r="4526" spans="2:24" ht="18.75" customHeight="1" x14ac:dyDescent="0.2">
      <c r="B4526" s="327"/>
      <c r="C4526" s="322" t="s">
        <v>134</v>
      </c>
      <c r="D4526" s="379"/>
      <c r="E4526" s="380"/>
      <c r="F4526" s="380"/>
      <c r="G4526" s="380"/>
      <c r="H4526" s="380"/>
      <c r="I4526" s="381"/>
      <c r="J4526" s="317"/>
      <c r="K4526" s="320"/>
      <c r="L4526" s="317"/>
      <c r="M4526" s="317"/>
      <c r="N4526" s="317"/>
      <c r="O4526" s="317"/>
      <c r="P4526" s="321"/>
      <c r="Q4526" s="317"/>
      <c r="R4526" s="321"/>
      <c r="S4526" s="321"/>
      <c r="T4526" s="314"/>
    </row>
    <row r="4527" spans="2:24" ht="12" customHeight="1" x14ac:dyDescent="0.2">
      <c r="B4527" s="318"/>
      <c r="C4527" s="317"/>
      <c r="D4527" s="317"/>
      <c r="E4527" s="317"/>
      <c r="F4527" s="317"/>
      <c r="G4527" s="317"/>
      <c r="H4527" s="317"/>
      <c r="I4527" s="317"/>
      <c r="J4527" s="317"/>
      <c r="K4527" s="317"/>
      <c r="L4527" s="317"/>
      <c r="M4527" s="317"/>
      <c r="N4527" s="317"/>
      <c r="O4527" s="317"/>
      <c r="P4527" s="317"/>
      <c r="Q4527" s="317"/>
      <c r="R4527" s="317"/>
      <c r="S4527" s="317"/>
      <c r="T4527" s="314"/>
    </row>
    <row r="4528" spans="2:24" s="334" customFormat="1" ht="18.75" customHeight="1" x14ac:dyDescent="0.2">
      <c r="B4528" s="328"/>
      <c r="C4528" s="322" t="s">
        <v>128</v>
      </c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70"/>
      <c r="P4528" s="329" t="s">
        <v>129</v>
      </c>
      <c r="Q4528" s="330"/>
      <c r="R4528" s="331" t="s">
        <v>135</v>
      </c>
      <c r="S4528" s="332"/>
      <c r="T4528" s="333"/>
      <c r="V4528" s="315"/>
      <c r="W4528" s="315"/>
      <c r="X4528" s="315"/>
    </row>
    <row r="4529" spans="2:20" ht="6" customHeight="1" x14ac:dyDescent="0.2">
      <c r="B4529" s="318"/>
      <c r="C4529" s="317"/>
      <c r="D4529" s="317"/>
      <c r="E4529" s="317"/>
      <c r="F4529" s="317"/>
      <c r="G4529" s="317"/>
      <c r="H4529" s="317"/>
      <c r="I4529" s="317"/>
      <c r="J4529" s="317"/>
      <c r="K4529" s="317"/>
      <c r="L4529" s="317"/>
      <c r="M4529" s="317"/>
      <c r="N4529" s="317"/>
      <c r="O4529" s="317"/>
      <c r="P4529" s="317"/>
      <c r="Q4529" s="317"/>
      <c r="R4529" s="317"/>
      <c r="S4529" s="317"/>
      <c r="T4529" s="314"/>
    </row>
    <row r="4530" spans="2:20" ht="18.75" customHeight="1" x14ac:dyDescent="0.2">
      <c r="B4530" s="318"/>
      <c r="C4530" s="335" t="s">
        <v>136</v>
      </c>
      <c r="D4530" s="65"/>
      <c r="E4530" s="65"/>
      <c r="F4530" s="65"/>
      <c r="G4530" s="65"/>
      <c r="H4530" s="65"/>
      <c r="I4530" s="65"/>
      <c r="J4530" s="65"/>
      <c r="K4530" s="65"/>
      <c r="L4530" s="65"/>
      <c r="M4530" s="65"/>
      <c r="N4530" s="65"/>
      <c r="O4530" s="71"/>
      <c r="P4530" s="336">
        <f>SUM(D4530:O4530)</f>
        <v>0</v>
      </c>
      <c r="Q4530" s="317"/>
      <c r="R4530" s="388"/>
      <c r="S4530" s="389"/>
      <c r="T4530" s="314"/>
    </row>
    <row r="4531" spans="2:20" ht="18.75" customHeight="1" x14ac:dyDescent="0.2">
      <c r="B4531" s="318"/>
      <c r="C4531" s="335" t="s">
        <v>137</v>
      </c>
      <c r="D4531" s="110"/>
      <c r="E4531" s="110"/>
      <c r="F4531" s="110"/>
      <c r="G4531" s="110"/>
      <c r="H4531" s="110"/>
      <c r="I4531" s="110"/>
      <c r="J4531" s="110"/>
      <c r="K4531" s="110"/>
      <c r="L4531" s="110"/>
      <c r="M4531" s="110"/>
      <c r="N4531" s="110"/>
      <c r="O4531" s="111"/>
      <c r="P4531" s="336">
        <f>SUM(D4531:O4531)</f>
        <v>0</v>
      </c>
      <c r="Q4531" s="317"/>
      <c r="R4531" s="388"/>
      <c r="S4531" s="389"/>
      <c r="T4531" s="314"/>
    </row>
    <row r="4532" spans="2:20" ht="18.75" customHeight="1" x14ac:dyDescent="0.2">
      <c r="B4532" s="318"/>
      <c r="C4532" s="131" t="s">
        <v>138</v>
      </c>
      <c r="D4532" s="65"/>
      <c r="E4532" s="65"/>
      <c r="F4532" s="65"/>
      <c r="G4532" s="65"/>
      <c r="H4532" s="65"/>
      <c r="I4532" s="65"/>
      <c r="J4532" s="65"/>
      <c r="K4532" s="65"/>
      <c r="L4532" s="65"/>
      <c r="M4532" s="65"/>
      <c r="N4532" s="65"/>
      <c r="O4532" s="71"/>
      <c r="P4532" s="336">
        <f>SUM(D4532:O4532)</f>
        <v>0</v>
      </c>
      <c r="Q4532" s="317"/>
      <c r="R4532" s="388"/>
      <c r="S4532" s="389"/>
      <c r="T4532" s="314"/>
    </row>
    <row r="4533" spans="2:20" ht="18.75" customHeight="1" x14ac:dyDescent="0.2">
      <c r="B4533" s="318"/>
      <c r="C4533" s="92" t="s">
        <v>139</v>
      </c>
      <c r="D4533" s="65"/>
      <c r="E4533" s="65"/>
      <c r="F4533" s="65"/>
      <c r="G4533" s="65"/>
      <c r="H4533" s="65"/>
      <c r="I4533" s="65"/>
      <c r="J4533" s="65"/>
      <c r="K4533" s="65"/>
      <c r="L4533" s="65"/>
      <c r="M4533" s="65"/>
      <c r="N4533" s="65"/>
      <c r="O4533" s="71"/>
      <c r="P4533" s="336">
        <f>SUM(D4533:O4533)</f>
        <v>0</v>
      </c>
      <c r="Q4533" s="317"/>
      <c r="R4533" s="388"/>
      <c r="S4533" s="389"/>
      <c r="T4533" s="314"/>
    </row>
    <row r="4534" spans="2:20" ht="18.75" customHeight="1" x14ac:dyDescent="0.2">
      <c r="B4534" s="318"/>
      <c r="C4534" s="92" t="s">
        <v>140</v>
      </c>
      <c r="D4534" s="65"/>
      <c r="E4534" s="65"/>
      <c r="F4534" s="65"/>
      <c r="G4534" s="65"/>
      <c r="H4534" s="65"/>
      <c r="I4534" s="65"/>
      <c r="J4534" s="65"/>
      <c r="K4534" s="65"/>
      <c r="L4534" s="65"/>
      <c r="M4534" s="65"/>
      <c r="N4534" s="65"/>
      <c r="O4534" s="71"/>
      <c r="P4534" s="336">
        <f>SUM(D4534:O4534)</f>
        <v>0</v>
      </c>
      <c r="Q4534" s="317"/>
      <c r="R4534" s="388"/>
      <c r="S4534" s="389"/>
      <c r="T4534" s="314"/>
    </row>
    <row r="4535" spans="2:20" ht="18.75" customHeight="1" x14ac:dyDescent="0.2">
      <c r="B4535" s="318"/>
      <c r="C4535" s="92" t="s">
        <v>141</v>
      </c>
      <c r="D4535" s="65"/>
      <c r="E4535" s="65"/>
      <c r="F4535" s="65"/>
      <c r="G4535" s="65"/>
      <c r="H4535" s="65"/>
      <c r="I4535" s="65"/>
      <c r="J4535" s="65"/>
      <c r="K4535" s="65"/>
      <c r="L4535" s="65"/>
      <c r="M4535" s="65"/>
      <c r="N4535" s="65"/>
      <c r="O4535" s="71"/>
      <c r="P4535" s="336">
        <f>SUM(D4535:O4535)</f>
        <v>0</v>
      </c>
      <c r="Q4535" s="317"/>
      <c r="R4535" s="388"/>
      <c r="S4535" s="389"/>
      <c r="T4535" s="314"/>
    </row>
    <row r="4536" spans="2:20" ht="18.75" customHeight="1" x14ac:dyDescent="0.2">
      <c r="B4536" s="318"/>
      <c r="C4536" s="92" t="s">
        <v>142</v>
      </c>
      <c r="D4536" s="65"/>
      <c r="E4536" s="65"/>
      <c r="F4536" s="65"/>
      <c r="G4536" s="65"/>
      <c r="H4536" s="65"/>
      <c r="I4536" s="65"/>
      <c r="J4536" s="65"/>
      <c r="K4536" s="65"/>
      <c r="L4536" s="65"/>
      <c r="M4536" s="65"/>
      <c r="N4536" s="65"/>
      <c r="O4536" s="71"/>
      <c r="P4536" s="336">
        <f>SUM(D4536:O4536)</f>
        <v>0</v>
      </c>
      <c r="Q4536" s="317"/>
      <c r="R4536" s="388"/>
      <c r="S4536" s="389"/>
      <c r="T4536" s="314"/>
    </row>
    <row r="4537" spans="2:20" ht="18.75" customHeight="1" x14ac:dyDescent="0.2">
      <c r="B4537" s="318"/>
      <c r="C4537" s="92" t="s">
        <v>143</v>
      </c>
      <c r="D4537" s="65"/>
      <c r="E4537" s="65"/>
      <c r="F4537" s="65"/>
      <c r="G4537" s="65"/>
      <c r="H4537" s="65"/>
      <c r="I4537" s="65"/>
      <c r="J4537" s="65"/>
      <c r="K4537" s="65"/>
      <c r="L4537" s="65"/>
      <c r="M4537" s="65"/>
      <c r="N4537" s="65"/>
      <c r="O4537" s="71"/>
      <c r="P4537" s="336">
        <f>SUM(D4537:O4537)</f>
        <v>0</v>
      </c>
      <c r="Q4537" s="317"/>
      <c r="R4537" s="388"/>
      <c r="S4537" s="389"/>
      <c r="T4537" s="314"/>
    </row>
    <row r="4538" spans="2:20" ht="18.75" customHeight="1" x14ac:dyDescent="0.2">
      <c r="B4538" s="318"/>
      <c r="C4538" s="92" t="s">
        <v>144</v>
      </c>
      <c r="D4538" s="65"/>
      <c r="E4538" s="65"/>
      <c r="F4538" s="65"/>
      <c r="G4538" s="65"/>
      <c r="H4538" s="65"/>
      <c r="I4538" s="65"/>
      <c r="J4538" s="65"/>
      <c r="K4538" s="65"/>
      <c r="L4538" s="65"/>
      <c r="M4538" s="65"/>
      <c r="N4538" s="65"/>
      <c r="O4538" s="71"/>
      <c r="P4538" s="336">
        <f>SUM(D4538:O4538)</f>
        <v>0</v>
      </c>
      <c r="Q4538" s="317"/>
      <c r="R4538" s="388"/>
      <c r="S4538" s="389"/>
      <c r="T4538" s="314"/>
    </row>
    <row r="4539" spans="2:20" ht="18.75" customHeight="1" x14ac:dyDescent="0.2">
      <c r="B4539" s="318"/>
      <c r="C4539" s="92" t="s">
        <v>145</v>
      </c>
      <c r="D4539" s="65"/>
      <c r="E4539" s="65"/>
      <c r="F4539" s="65"/>
      <c r="G4539" s="65"/>
      <c r="H4539" s="65"/>
      <c r="I4539" s="65"/>
      <c r="J4539" s="65"/>
      <c r="K4539" s="65"/>
      <c r="L4539" s="65"/>
      <c r="M4539" s="65"/>
      <c r="N4539" s="65"/>
      <c r="O4539" s="71"/>
      <c r="P4539" s="336">
        <f>SUM(D4539:O4539)</f>
        <v>0</v>
      </c>
      <c r="Q4539" s="317"/>
      <c r="R4539" s="388"/>
      <c r="S4539" s="389"/>
      <c r="T4539" s="314"/>
    </row>
    <row r="4540" spans="2:20" ht="18.75" customHeight="1" x14ac:dyDescent="0.2">
      <c r="B4540" s="318"/>
      <c r="C4540" s="322" t="s">
        <v>146</v>
      </c>
      <c r="D4540" s="337">
        <f t="shared" ref="D4540:O4540" si="363">SUBTOTAL(9,D4530:D4539)</f>
        <v>0</v>
      </c>
      <c r="E4540" s="337">
        <f t="shared" si="363"/>
        <v>0</v>
      </c>
      <c r="F4540" s="337">
        <f t="shared" si="363"/>
        <v>0</v>
      </c>
      <c r="G4540" s="337">
        <f t="shared" si="363"/>
        <v>0</v>
      </c>
      <c r="H4540" s="337">
        <f t="shared" si="363"/>
        <v>0</v>
      </c>
      <c r="I4540" s="337">
        <f t="shared" si="363"/>
        <v>0</v>
      </c>
      <c r="J4540" s="337">
        <f t="shared" si="363"/>
        <v>0</v>
      </c>
      <c r="K4540" s="337">
        <f t="shared" si="363"/>
        <v>0</v>
      </c>
      <c r="L4540" s="337">
        <f t="shared" si="363"/>
        <v>0</v>
      </c>
      <c r="M4540" s="337">
        <f t="shared" si="363"/>
        <v>0</v>
      </c>
      <c r="N4540" s="337">
        <f t="shared" si="363"/>
        <v>0</v>
      </c>
      <c r="O4540" s="338">
        <f t="shared" si="363"/>
        <v>0</v>
      </c>
      <c r="P4540" s="336">
        <f>SUM(D4540:O4540)</f>
        <v>0</v>
      </c>
      <c r="Q4540" s="317"/>
      <c r="R4540" s="388"/>
      <c r="S4540" s="389"/>
      <c r="T4540" s="314"/>
    </row>
    <row r="4541" spans="2:20" ht="18.75" customHeight="1" x14ac:dyDescent="0.2">
      <c r="B4541" s="318"/>
      <c r="C4541" s="339" t="s">
        <v>147</v>
      </c>
      <c r="D4541" s="66"/>
      <c r="E4541" s="66"/>
      <c r="F4541" s="66"/>
      <c r="G4541" s="66"/>
      <c r="H4541" s="66"/>
      <c r="I4541" s="66"/>
      <c r="J4541" s="66"/>
      <c r="K4541" s="66"/>
      <c r="L4541" s="66"/>
      <c r="M4541" s="66"/>
      <c r="N4541" s="66"/>
      <c r="O4541" s="72"/>
      <c r="P4541" s="336">
        <f>SUM(D4541:O4541)</f>
        <v>0</v>
      </c>
      <c r="Q4541" s="317"/>
      <c r="R4541" s="388"/>
      <c r="S4541" s="389"/>
      <c r="T4541" s="314"/>
    </row>
    <row r="4542" spans="2:20" ht="18.75" customHeight="1" x14ac:dyDescent="0.2">
      <c r="B4542" s="318"/>
      <c r="C4542" s="339" t="s">
        <v>148</v>
      </c>
      <c r="D4542" s="66"/>
      <c r="E4542" s="66"/>
      <c r="F4542" s="66"/>
      <c r="G4542" s="66"/>
      <c r="H4542" s="66"/>
      <c r="I4542" s="66"/>
      <c r="J4542" s="66"/>
      <c r="K4542" s="66"/>
      <c r="L4542" s="66"/>
      <c r="M4542" s="66"/>
      <c r="N4542" s="66"/>
      <c r="O4542" s="72"/>
      <c r="P4542" s="336">
        <f>SUM(D4542:O4542)</f>
        <v>0</v>
      </c>
      <c r="Q4542" s="317"/>
      <c r="R4542" s="388"/>
      <c r="S4542" s="389"/>
      <c r="T4542" s="314"/>
    </row>
    <row r="4543" spans="2:20" ht="18.75" customHeight="1" x14ac:dyDescent="0.2">
      <c r="B4543" s="318"/>
      <c r="C4543" s="322" t="s">
        <v>149</v>
      </c>
      <c r="D4543" s="337">
        <f t="shared" ref="D4543:O4543" si="364">SUBTOTAL(9,D4541:D4542)</f>
        <v>0</v>
      </c>
      <c r="E4543" s="337">
        <f t="shared" si="364"/>
        <v>0</v>
      </c>
      <c r="F4543" s="337">
        <f t="shared" si="364"/>
        <v>0</v>
      </c>
      <c r="G4543" s="337">
        <f t="shared" si="364"/>
        <v>0</v>
      </c>
      <c r="H4543" s="337">
        <f t="shared" si="364"/>
        <v>0</v>
      </c>
      <c r="I4543" s="337">
        <f t="shared" si="364"/>
        <v>0</v>
      </c>
      <c r="J4543" s="337">
        <f t="shared" si="364"/>
        <v>0</v>
      </c>
      <c r="K4543" s="337">
        <f t="shared" si="364"/>
        <v>0</v>
      </c>
      <c r="L4543" s="337">
        <f t="shared" si="364"/>
        <v>0</v>
      </c>
      <c r="M4543" s="337">
        <f t="shared" si="364"/>
        <v>0</v>
      </c>
      <c r="N4543" s="337">
        <f t="shared" si="364"/>
        <v>0</v>
      </c>
      <c r="O4543" s="338">
        <f t="shared" si="364"/>
        <v>0</v>
      </c>
      <c r="P4543" s="336">
        <f>SUM(D4543:O4543)</f>
        <v>0</v>
      </c>
      <c r="Q4543" s="317"/>
      <c r="R4543" s="388"/>
      <c r="S4543" s="389"/>
      <c r="T4543" s="314"/>
    </row>
    <row r="4544" spans="2:20" ht="18.75" customHeight="1" x14ac:dyDescent="0.2">
      <c r="B4544" s="318"/>
      <c r="C4544" s="339" t="s">
        <v>150</v>
      </c>
      <c r="D4544" s="66"/>
      <c r="E4544" s="66"/>
      <c r="F4544" s="66"/>
      <c r="G4544" s="66"/>
      <c r="H4544" s="66"/>
      <c r="I4544" s="66"/>
      <c r="J4544" s="66"/>
      <c r="K4544" s="66"/>
      <c r="L4544" s="66"/>
      <c r="M4544" s="66"/>
      <c r="N4544" s="66"/>
      <c r="O4544" s="72"/>
      <c r="P4544" s="336">
        <f>SUM(D4544:O4544)</f>
        <v>0</v>
      </c>
      <c r="Q4544" s="317"/>
      <c r="R4544" s="388"/>
      <c r="S4544" s="389"/>
      <c r="T4544" s="314"/>
    </row>
    <row r="4545" spans="2:20" ht="18.75" customHeight="1" x14ac:dyDescent="0.2">
      <c r="B4545" s="318"/>
      <c r="C4545" s="339" t="s">
        <v>151</v>
      </c>
      <c r="D4545" s="66"/>
      <c r="E4545" s="66"/>
      <c r="F4545" s="66"/>
      <c r="G4545" s="66"/>
      <c r="H4545" s="66"/>
      <c r="I4545" s="66"/>
      <c r="J4545" s="66"/>
      <c r="K4545" s="66"/>
      <c r="L4545" s="66"/>
      <c r="M4545" s="66"/>
      <c r="N4545" s="66"/>
      <c r="O4545" s="72"/>
      <c r="P4545" s="336">
        <f>SUM(D4545:O4545)</f>
        <v>0</v>
      </c>
      <c r="Q4545" s="317"/>
      <c r="R4545" s="388"/>
      <c r="S4545" s="389"/>
      <c r="T4545" s="314"/>
    </row>
    <row r="4546" spans="2:20" ht="18.75" customHeight="1" x14ac:dyDescent="0.2">
      <c r="B4546" s="318"/>
      <c r="C4546" s="339" t="s">
        <v>152</v>
      </c>
      <c r="D4546" s="66"/>
      <c r="E4546" s="66"/>
      <c r="F4546" s="66"/>
      <c r="G4546" s="66"/>
      <c r="H4546" s="66"/>
      <c r="I4546" s="66"/>
      <c r="J4546" s="66"/>
      <c r="K4546" s="66"/>
      <c r="L4546" s="66"/>
      <c r="M4546" s="66"/>
      <c r="N4546" s="66"/>
      <c r="O4546" s="72"/>
      <c r="P4546" s="336">
        <f>SUM(D4546:O4546)</f>
        <v>0</v>
      </c>
      <c r="Q4546" s="317"/>
      <c r="R4546" s="388"/>
      <c r="S4546" s="389"/>
      <c r="T4546" s="314"/>
    </row>
    <row r="4547" spans="2:20" ht="18.75" customHeight="1" x14ac:dyDescent="0.2">
      <c r="B4547" s="318"/>
      <c r="C4547" s="339" t="s">
        <v>153</v>
      </c>
      <c r="D4547" s="66"/>
      <c r="E4547" s="66"/>
      <c r="F4547" s="66"/>
      <c r="G4547" s="66"/>
      <c r="H4547" s="66"/>
      <c r="I4547" s="66"/>
      <c r="J4547" s="66"/>
      <c r="K4547" s="66"/>
      <c r="L4547" s="66"/>
      <c r="M4547" s="66"/>
      <c r="N4547" s="66"/>
      <c r="O4547" s="72"/>
      <c r="P4547" s="336">
        <f>SUM(D4547:O4547)</f>
        <v>0</v>
      </c>
      <c r="Q4547" s="317"/>
      <c r="R4547" s="388"/>
      <c r="S4547" s="389"/>
      <c r="T4547" s="314"/>
    </row>
    <row r="4548" spans="2:20" ht="18.75" customHeight="1" x14ac:dyDescent="0.2">
      <c r="B4548" s="318"/>
      <c r="C4548" s="335" t="s">
        <v>154</v>
      </c>
      <c r="D4548" s="65"/>
      <c r="E4548" s="65"/>
      <c r="F4548" s="65"/>
      <c r="G4548" s="65"/>
      <c r="H4548" s="65"/>
      <c r="I4548" s="65"/>
      <c r="J4548" s="65"/>
      <c r="K4548" s="65"/>
      <c r="L4548" s="65"/>
      <c r="M4548" s="65"/>
      <c r="N4548" s="65"/>
      <c r="O4548" s="71"/>
      <c r="P4548" s="336">
        <f>SUM(D4548:O4548)</f>
        <v>0</v>
      </c>
      <c r="Q4548" s="317"/>
      <c r="R4548" s="388"/>
      <c r="S4548" s="389"/>
      <c r="T4548" s="314"/>
    </row>
    <row r="4549" spans="2:20" ht="18.75" customHeight="1" x14ac:dyDescent="0.2">
      <c r="B4549" s="318"/>
      <c r="C4549" s="97" t="s">
        <v>155</v>
      </c>
      <c r="D4549" s="65"/>
      <c r="E4549" s="65"/>
      <c r="F4549" s="65"/>
      <c r="G4549" s="65"/>
      <c r="H4549" s="65"/>
      <c r="I4549" s="65"/>
      <c r="J4549" s="65"/>
      <c r="K4549" s="65"/>
      <c r="L4549" s="65"/>
      <c r="M4549" s="65"/>
      <c r="N4549" s="65"/>
      <c r="O4549" s="71"/>
      <c r="P4549" s="336">
        <f>SUM(D4549:O4549)</f>
        <v>0</v>
      </c>
      <c r="Q4549" s="317"/>
      <c r="R4549" s="388"/>
      <c r="S4549" s="389"/>
      <c r="T4549" s="314"/>
    </row>
    <row r="4550" spans="2:20" ht="18.75" customHeight="1" x14ac:dyDescent="0.2">
      <c r="B4550" s="318"/>
      <c r="C4550" s="98" t="s">
        <v>156</v>
      </c>
      <c r="D4550" s="68"/>
      <c r="E4550" s="68"/>
      <c r="F4550" s="68"/>
      <c r="G4550" s="68"/>
      <c r="H4550" s="68"/>
      <c r="I4550" s="68"/>
      <c r="J4550" s="68"/>
      <c r="K4550" s="68"/>
      <c r="L4550" s="68"/>
      <c r="M4550" s="68"/>
      <c r="N4550" s="68"/>
      <c r="O4550" s="73"/>
      <c r="P4550" s="340">
        <f>SUM(D4550:O4550)</f>
        <v>0</v>
      </c>
      <c r="Q4550" s="317"/>
      <c r="R4550" s="388"/>
      <c r="S4550" s="389"/>
      <c r="T4550" s="314"/>
    </row>
    <row r="4551" spans="2:20" ht="18.75" customHeight="1" x14ac:dyDescent="0.2">
      <c r="B4551" s="318"/>
      <c r="C4551" s="341" t="s">
        <v>157</v>
      </c>
      <c r="D4551" s="342">
        <f t="shared" ref="D4551:O4551" si="365">SUBTOTAL(9,D4530:D4550)</f>
        <v>0</v>
      </c>
      <c r="E4551" s="342">
        <f t="shared" si="365"/>
        <v>0</v>
      </c>
      <c r="F4551" s="342">
        <f t="shared" si="365"/>
        <v>0</v>
      </c>
      <c r="G4551" s="342">
        <f t="shared" si="365"/>
        <v>0</v>
      </c>
      <c r="H4551" s="342">
        <f t="shared" si="365"/>
        <v>0</v>
      </c>
      <c r="I4551" s="342">
        <f t="shared" si="365"/>
        <v>0</v>
      </c>
      <c r="J4551" s="342">
        <f t="shared" si="365"/>
        <v>0</v>
      </c>
      <c r="K4551" s="342">
        <f t="shared" si="365"/>
        <v>0</v>
      </c>
      <c r="L4551" s="342">
        <f t="shared" si="365"/>
        <v>0</v>
      </c>
      <c r="M4551" s="342">
        <f t="shared" si="365"/>
        <v>0</v>
      </c>
      <c r="N4551" s="342">
        <f t="shared" si="365"/>
        <v>0</v>
      </c>
      <c r="O4551" s="343">
        <f t="shared" si="365"/>
        <v>0</v>
      </c>
      <c r="P4551" s="344">
        <f>SUM(D4551:O4551)</f>
        <v>0</v>
      </c>
      <c r="Q4551" s="317"/>
      <c r="R4551" s="150"/>
      <c r="S4551" s="151"/>
      <c r="T4551" s="314"/>
    </row>
    <row r="4552" spans="2:20" ht="6" customHeight="1" x14ac:dyDescent="0.2">
      <c r="B4552" s="318"/>
      <c r="C4552" s="317"/>
      <c r="D4552" s="317"/>
      <c r="E4552" s="317"/>
      <c r="F4552" s="317"/>
      <c r="G4552" s="317"/>
      <c r="H4552" s="317"/>
      <c r="I4552" s="317"/>
      <c r="J4552" s="317"/>
      <c r="K4552" s="317"/>
      <c r="L4552" s="317"/>
      <c r="M4552" s="317"/>
      <c r="N4552" s="317"/>
      <c r="O4552" s="317"/>
      <c r="P4552" s="317"/>
      <c r="Q4552" s="317"/>
      <c r="R4552" s="345"/>
      <c r="S4552" s="345"/>
      <c r="T4552" s="314"/>
    </row>
    <row r="4553" spans="2:20" ht="18.75" customHeight="1" x14ac:dyDescent="0.2">
      <c r="B4553" s="346"/>
      <c r="C4553" s="335" t="s">
        <v>158</v>
      </c>
      <c r="D4553" s="67"/>
      <c r="E4553" s="67"/>
      <c r="F4553" s="67"/>
      <c r="G4553" s="67"/>
      <c r="H4553" s="67"/>
      <c r="I4553" s="67"/>
      <c r="J4553" s="67"/>
      <c r="K4553" s="67"/>
      <c r="L4553" s="67"/>
      <c r="M4553" s="67"/>
      <c r="N4553" s="67"/>
      <c r="O4553" s="74"/>
      <c r="P4553" s="347">
        <f>SUM(D4553:O4553)</f>
        <v>0</v>
      </c>
      <c r="Q4553" s="317"/>
      <c r="R4553" s="388"/>
      <c r="S4553" s="389"/>
      <c r="T4553" s="314"/>
    </row>
    <row r="4554" spans="2:20" ht="18.75" customHeight="1" x14ac:dyDescent="0.2">
      <c r="B4554" s="346"/>
      <c r="C4554" s="335" t="s">
        <v>159</v>
      </c>
      <c r="D4554" s="67"/>
      <c r="E4554" s="67"/>
      <c r="F4554" s="67"/>
      <c r="G4554" s="67"/>
      <c r="H4554" s="67"/>
      <c r="I4554" s="67"/>
      <c r="J4554" s="67"/>
      <c r="K4554" s="67"/>
      <c r="L4554" s="67"/>
      <c r="M4554" s="67"/>
      <c r="N4554" s="69"/>
      <c r="O4554" s="75"/>
      <c r="P4554" s="348">
        <f>SUM(D4554:O4554)</f>
        <v>0</v>
      </c>
      <c r="Q4554" s="317"/>
      <c r="R4554" s="388"/>
      <c r="S4554" s="389"/>
      <c r="T4554" s="314"/>
    </row>
    <row r="4555" spans="2:20" s="334" customFormat="1" ht="18.75" customHeight="1" x14ac:dyDescent="0.2">
      <c r="B4555" s="328"/>
      <c r="C4555" s="317"/>
      <c r="D4555" s="317"/>
      <c r="E4555" s="317"/>
      <c r="F4555" s="317"/>
      <c r="G4555" s="317"/>
      <c r="H4555" s="317"/>
      <c r="I4555" s="317"/>
      <c r="J4555" s="317"/>
      <c r="K4555" s="317"/>
      <c r="L4555" s="317"/>
      <c r="M4555" s="317"/>
      <c r="N4555" s="349" t="s">
        <v>160</v>
      </c>
      <c r="O4555" s="349"/>
      <c r="P4555" s="350">
        <f>ROUND(IF(P4553*P4554=0,0,P4551/P4553*P4554),2)</f>
        <v>0</v>
      </c>
      <c r="Q4555" s="330"/>
      <c r="R4555" s="388"/>
      <c r="S4555" s="389"/>
      <c r="T4555" s="333"/>
    </row>
    <row r="4556" spans="2:20" ht="30" customHeight="1" x14ac:dyDescent="0.2">
      <c r="B4556" s="314"/>
      <c r="C4556" s="317"/>
      <c r="D4556" s="317"/>
      <c r="E4556" s="317"/>
      <c r="F4556" s="317"/>
      <c r="G4556" s="317"/>
      <c r="H4556" s="317"/>
      <c r="I4556" s="317"/>
      <c r="J4556" s="317"/>
      <c r="K4556" s="317"/>
      <c r="L4556" s="317"/>
      <c r="M4556" s="317"/>
      <c r="N4556" s="317"/>
      <c r="O4556" s="317"/>
      <c r="P4556" s="317"/>
      <c r="Q4556" s="317"/>
      <c r="R4556" s="317"/>
      <c r="S4556" s="317"/>
      <c r="T4556" s="314"/>
    </row>
    <row r="4557" spans="2:20" ht="18.75" customHeight="1" x14ac:dyDescent="0.2">
      <c r="B4557" s="318"/>
      <c r="C4557" s="319" t="s">
        <v>124</v>
      </c>
      <c r="D4557" s="382"/>
      <c r="E4557" s="383"/>
      <c r="F4557" s="383"/>
      <c r="G4557" s="383"/>
      <c r="H4557" s="383"/>
      <c r="I4557" s="384"/>
      <c r="J4557" s="317"/>
      <c r="K4557" s="317"/>
      <c r="L4557" s="320"/>
      <c r="M4557" s="317"/>
      <c r="N4557" s="317"/>
      <c r="O4557" s="317"/>
      <c r="P4557" s="321"/>
      <c r="Q4557" s="317"/>
      <c r="R4557" s="321"/>
      <c r="S4557" s="321"/>
      <c r="T4557" s="314"/>
    </row>
    <row r="4558" spans="2:20" ht="18.75" customHeight="1" x14ac:dyDescent="0.2">
      <c r="B4558" s="318"/>
      <c r="C4558" s="322" t="s">
        <v>125</v>
      </c>
      <c r="D4558" s="382"/>
      <c r="E4558" s="383"/>
      <c r="F4558" s="383"/>
      <c r="G4558" s="383"/>
      <c r="H4558" s="383"/>
      <c r="I4558" s="384"/>
      <c r="J4558" s="317"/>
      <c r="K4558" s="320"/>
      <c r="L4558" s="317"/>
      <c r="M4558" s="317"/>
      <c r="N4558" s="317"/>
      <c r="O4558" s="317"/>
      <c r="P4558" s="321"/>
      <c r="Q4558" s="317"/>
      <c r="R4558" s="321"/>
      <c r="S4558" s="321"/>
      <c r="T4558" s="314"/>
    </row>
    <row r="4559" spans="2:20" ht="18.75" customHeight="1" x14ac:dyDescent="0.2">
      <c r="B4559" s="318"/>
      <c r="C4559" s="322" t="s">
        <v>7</v>
      </c>
      <c r="D4559" s="382"/>
      <c r="E4559" s="383"/>
      <c r="F4559" s="383"/>
      <c r="G4559" s="383"/>
      <c r="H4559" s="383"/>
      <c r="I4559" s="384"/>
      <c r="J4559" s="317"/>
      <c r="K4559" s="317"/>
      <c r="L4559" s="320"/>
      <c r="M4559" s="317"/>
      <c r="N4559" s="317"/>
      <c r="O4559" s="317"/>
      <c r="P4559" s="321"/>
      <c r="Q4559" s="317"/>
      <c r="R4559" s="323" t="s">
        <v>126</v>
      </c>
      <c r="S4559" s="324"/>
      <c r="T4559" s="314"/>
    </row>
    <row r="4560" spans="2:20" ht="18.75" customHeight="1" x14ac:dyDescent="0.2">
      <c r="B4560" s="318"/>
      <c r="C4560" s="322" t="s">
        <v>127</v>
      </c>
      <c r="D4560" s="382"/>
      <c r="E4560" s="383"/>
      <c r="F4560" s="383"/>
      <c r="G4560" s="383"/>
      <c r="H4560" s="383"/>
      <c r="I4560" s="384"/>
      <c r="J4560" s="317"/>
      <c r="K4560" s="317"/>
      <c r="L4560" s="320"/>
      <c r="M4560" s="317"/>
      <c r="N4560" s="317"/>
      <c r="O4560" s="317"/>
      <c r="P4560" s="321"/>
      <c r="Q4560" s="317"/>
      <c r="R4560" s="325" t="s">
        <v>130</v>
      </c>
      <c r="S4560" s="63"/>
      <c r="T4560" s="314"/>
    </row>
    <row r="4561" spans="2:24" ht="18.75" customHeight="1" x14ac:dyDescent="0.2">
      <c r="B4561" s="318"/>
      <c r="C4561" s="322" t="s">
        <v>131</v>
      </c>
      <c r="D4561" s="382"/>
      <c r="E4561" s="383"/>
      <c r="F4561" s="383"/>
      <c r="G4561" s="383"/>
      <c r="H4561" s="383"/>
      <c r="I4561" s="384"/>
      <c r="J4561" s="317"/>
      <c r="K4561" s="317"/>
      <c r="L4561" s="320"/>
      <c r="M4561" s="317"/>
      <c r="N4561" s="317"/>
      <c r="O4561" s="317"/>
      <c r="P4561" s="321"/>
      <c r="Q4561" s="317"/>
      <c r="R4561" s="325" t="s">
        <v>132</v>
      </c>
      <c r="S4561" s="63"/>
      <c r="T4561" s="314"/>
    </row>
    <row r="4562" spans="2:24" ht="18.75" customHeight="1" x14ac:dyDescent="0.2">
      <c r="B4562" s="318"/>
      <c r="C4562" s="322" t="s">
        <v>122</v>
      </c>
      <c r="D4562" s="385"/>
      <c r="E4562" s="386"/>
      <c r="F4562" s="386"/>
      <c r="G4562" s="386"/>
      <c r="H4562" s="386"/>
      <c r="I4562" s="387"/>
      <c r="J4562" s="317"/>
      <c r="K4562" s="320"/>
      <c r="L4562" s="317"/>
      <c r="M4562" s="317"/>
      <c r="N4562" s="317"/>
      <c r="O4562" s="317"/>
      <c r="P4562" s="321"/>
      <c r="Q4562" s="317"/>
      <c r="R4562" s="326" t="s">
        <v>133</v>
      </c>
      <c r="S4562" s="63"/>
      <c r="T4562" s="314"/>
    </row>
    <row r="4563" spans="2:24" ht="18.75" customHeight="1" x14ac:dyDescent="0.2">
      <c r="B4563" s="327"/>
      <c r="C4563" s="322" t="s">
        <v>134</v>
      </c>
      <c r="D4563" s="379"/>
      <c r="E4563" s="380"/>
      <c r="F4563" s="380"/>
      <c r="G4563" s="380"/>
      <c r="H4563" s="380"/>
      <c r="I4563" s="381"/>
      <c r="J4563" s="317"/>
      <c r="K4563" s="320"/>
      <c r="L4563" s="317"/>
      <c r="M4563" s="317"/>
      <c r="N4563" s="317"/>
      <c r="O4563" s="317"/>
      <c r="P4563" s="321"/>
      <c r="Q4563" s="317"/>
      <c r="R4563" s="321"/>
      <c r="S4563" s="321"/>
      <c r="T4563" s="314"/>
    </row>
    <row r="4564" spans="2:24" ht="12" customHeight="1" x14ac:dyDescent="0.2">
      <c r="B4564" s="318"/>
      <c r="C4564" s="317"/>
      <c r="D4564" s="317"/>
      <c r="E4564" s="317"/>
      <c r="F4564" s="317"/>
      <c r="G4564" s="317"/>
      <c r="H4564" s="317"/>
      <c r="I4564" s="317"/>
      <c r="J4564" s="317"/>
      <c r="K4564" s="317"/>
      <c r="L4564" s="317"/>
      <c r="M4564" s="317"/>
      <c r="N4564" s="317"/>
      <c r="O4564" s="317"/>
      <c r="P4564" s="317"/>
      <c r="Q4564" s="317"/>
      <c r="R4564" s="317"/>
      <c r="S4564" s="317"/>
      <c r="T4564" s="314"/>
    </row>
    <row r="4565" spans="2:24" s="334" customFormat="1" ht="18.75" customHeight="1" x14ac:dyDescent="0.2">
      <c r="B4565" s="328"/>
      <c r="C4565" s="322" t="s">
        <v>128</v>
      </c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70"/>
      <c r="P4565" s="329" t="s">
        <v>129</v>
      </c>
      <c r="Q4565" s="330"/>
      <c r="R4565" s="331" t="s">
        <v>135</v>
      </c>
      <c r="S4565" s="332"/>
      <c r="T4565" s="333"/>
      <c r="V4565" s="315"/>
      <c r="W4565" s="315"/>
      <c r="X4565" s="315"/>
    </row>
    <row r="4566" spans="2:24" ht="6" customHeight="1" x14ac:dyDescent="0.2">
      <c r="B4566" s="318"/>
      <c r="C4566" s="317"/>
      <c r="D4566" s="317"/>
      <c r="E4566" s="317"/>
      <c r="F4566" s="317"/>
      <c r="G4566" s="317"/>
      <c r="H4566" s="317"/>
      <c r="I4566" s="317"/>
      <c r="J4566" s="317"/>
      <c r="K4566" s="317"/>
      <c r="L4566" s="317"/>
      <c r="M4566" s="317"/>
      <c r="N4566" s="317"/>
      <c r="O4566" s="317"/>
      <c r="P4566" s="317"/>
      <c r="Q4566" s="317"/>
      <c r="R4566" s="317"/>
      <c r="S4566" s="317"/>
      <c r="T4566" s="314"/>
    </row>
    <row r="4567" spans="2:24" ht="18.75" customHeight="1" x14ac:dyDescent="0.2">
      <c r="B4567" s="318"/>
      <c r="C4567" s="335" t="s">
        <v>136</v>
      </c>
      <c r="D4567" s="65"/>
      <c r="E4567" s="65"/>
      <c r="F4567" s="65"/>
      <c r="G4567" s="65"/>
      <c r="H4567" s="65"/>
      <c r="I4567" s="65"/>
      <c r="J4567" s="65"/>
      <c r="K4567" s="65"/>
      <c r="L4567" s="65"/>
      <c r="M4567" s="65"/>
      <c r="N4567" s="65"/>
      <c r="O4567" s="71"/>
      <c r="P4567" s="336">
        <f>SUM(D4567:O4567)</f>
        <v>0</v>
      </c>
      <c r="Q4567" s="317"/>
      <c r="R4567" s="388"/>
      <c r="S4567" s="389"/>
      <c r="T4567" s="314"/>
    </row>
    <row r="4568" spans="2:24" ht="18.75" customHeight="1" x14ac:dyDescent="0.2">
      <c r="B4568" s="318"/>
      <c r="C4568" s="335" t="s">
        <v>137</v>
      </c>
      <c r="D4568" s="110"/>
      <c r="E4568" s="110"/>
      <c r="F4568" s="110"/>
      <c r="G4568" s="110"/>
      <c r="H4568" s="110"/>
      <c r="I4568" s="110"/>
      <c r="J4568" s="110"/>
      <c r="K4568" s="110"/>
      <c r="L4568" s="110"/>
      <c r="M4568" s="110"/>
      <c r="N4568" s="110"/>
      <c r="O4568" s="111"/>
      <c r="P4568" s="336">
        <f>SUM(D4568:O4568)</f>
        <v>0</v>
      </c>
      <c r="Q4568" s="317"/>
      <c r="R4568" s="388"/>
      <c r="S4568" s="389"/>
      <c r="T4568" s="314"/>
    </row>
    <row r="4569" spans="2:24" ht="18.75" customHeight="1" x14ac:dyDescent="0.2">
      <c r="B4569" s="318"/>
      <c r="C4569" s="131" t="s">
        <v>138</v>
      </c>
      <c r="D4569" s="65"/>
      <c r="E4569" s="65"/>
      <c r="F4569" s="65"/>
      <c r="G4569" s="65"/>
      <c r="H4569" s="65"/>
      <c r="I4569" s="65"/>
      <c r="J4569" s="65"/>
      <c r="K4569" s="65"/>
      <c r="L4569" s="65"/>
      <c r="M4569" s="65"/>
      <c r="N4569" s="65"/>
      <c r="O4569" s="71"/>
      <c r="P4569" s="336">
        <f>SUM(D4569:O4569)</f>
        <v>0</v>
      </c>
      <c r="Q4569" s="317"/>
      <c r="R4569" s="388"/>
      <c r="S4569" s="389"/>
      <c r="T4569" s="314"/>
    </row>
    <row r="4570" spans="2:24" ht="18.75" customHeight="1" x14ac:dyDescent="0.2">
      <c r="B4570" s="318"/>
      <c r="C4570" s="92" t="s">
        <v>139</v>
      </c>
      <c r="D4570" s="65"/>
      <c r="E4570" s="65"/>
      <c r="F4570" s="65"/>
      <c r="G4570" s="65"/>
      <c r="H4570" s="65"/>
      <c r="I4570" s="65"/>
      <c r="J4570" s="65"/>
      <c r="K4570" s="65"/>
      <c r="L4570" s="65"/>
      <c r="M4570" s="65"/>
      <c r="N4570" s="65"/>
      <c r="O4570" s="71"/>
      <c r="P4570" s="336">
        <f>SUM(D4570:O4570)</f>
        <v>0</v>
      </c>
      <c r="Q4570" s="317"/>
      <c r="R4570" s="388"/>
      <c r="S4570" s="389"/>
      <c r="T4570" s="314"/>
    </row>
    <row r="4571" spans="2:24" ht="18.75" customHeight="1" x14ac:dyDescent="0.2">
      <c r="B4571" s="318"/>
      <c r="C4571" s="92" t="s">
        <v>140</v>
      </c>
      <c r="D4571" s="65"/>
      <c r="E4571" s="65"/>
      <c r="F4571" s="65"/>
      <c r="G4571" s="65"/>
      <c r="H4571" s="65"/>
      <c r="I4571" s="65"/>
      <c r="J4571" s="65"/>
      <c r="K4571" s="65"/>
      <c r="L4571" s="65"/>
      <c r="M4571" s="65"/>
      <c r="N4571" s="65"/>
      <c r="O4571" s="71"/>
      <c r="P4571" s="336">
        <f>SUM(D4571:O4571)</f>
        <v>0</v>
      </c>
      <c r="Q4571" s="317"/>
      <c r="R4571" s="388"/>
      <c r="S4571" s="389"/>
      <c r="T4571" s="314"/>
    </row>
    <row r="4572" spans="2:24" ht="18.75" customHeight="1" x14ac:dyDescent="0.2">
      <c r="B4572" s="318"/>
      <c r="C4572" s="92" t="s">
        <v>141</v>
      </c>
      <c r="D4572" s="65"/>
      <c r="E4572" s="65"/>
      <c r="F4572" s="65"/>
      <c r="G4572" s="65"/>
      <c r="H4572" s="65"/>
      <c r="I4572" s="65"/>
      <c r="J4572" s="65"/>
      <c r="K4572" s="65"/>
      <c r="L4572" s="65"/>
      <c r="M4572" s="65"/>
      <c r="N4572" s="65"/>
      <c r="O4572" s="71"/>
      <c r="P4572" s="336">
        <f>SUM(D4572:O4572)</f>
        <v>0</v>
      </c>
      <c r="Q4572" s="317"/>
      <c r="R4572" s="388"/>
      <c r="S4572" s="389"/>
      <c r="T4572" s="314"/>
    </row>
    <row r="4573" spans="2:24" ht="18.75" customHeight="1" x14ac:dyDescent="0.2">
      <c r="B4573" s="318"/>
      <c r="C4573" s="92" t="s">
        <v>142</v>
      </c>
      <c r="D4573" s="65"/>
      <c r="E4573" s="65"/>
      <c r="F4573" s="65"/>
      <c r="G4573" s="65"/>
      <c r="H4573" s="65"/>
      <c r="I4573" s="65"/>
      <c r="J4573" s="65"/>
      <c r="K4573" s="65"/>
      <c r="L4573" s="65"/>
      <c r="M4573" s="65"/>
      <c r="N4573" s="65"/>
      <c r="O4573" s="71"/>
      <c r="P4573" s="336">
        <f>SUM(D4573:O4573)</f>
        <v>0</v>
      </c>
      <c r="Q4573" s="317"/>
      <c r="R4573" s="388"/>
      <c r="S4573" s="389"/>
      <c r="T4573" s="314"/>
    </row>
    <row r="4574" spans="2:24" ht="18.75" customHeight="1" x14ac:dyDescent="0.2">
      <c r="B4574" s="318"/>
      <c r="C4574" s="92" t="s">
        <v>143</v>
      </c>
      <c r="D4574" s="65"/>
      <c r="E4574" s="65"/>
      <c r="F4574" s="65"/>
      <c r="G4574" s="65"/>
      <c r="H4574" s="65"/>
      <c r="I4574" s="65"/>
      <c r="J4574" s="65"/>
      <c r="K4574" s="65"/>
      <c r="L4574" s="65"/>
      <c r="M4574" s="65"/>
      <c r="N4574" s="65"/>
      <c r="O4574" s="71"/>
      <c r="P4574" s="336">
        <f>SUM(D4574:O4574)</f>
        <v>0</v>
      </c>
      <c r="Q4574" s="317"/>
      <c r="R4574" s="388"/>
      <c r="S4574" s="389"/>
      <c r="T4574" s="314"/>
    </row>
    <row r="4575" spans="2:24" ht="18.75" customHeight="1" x14ac:dyDescent="0.2">
      <c r="B4575" s="318"/>
      <c r="C4575" s="92" t="s">
        <v>144</v>
      </c>
      <c r="D4575" s="65"/>
      <c r="E4575" s="65"/>
      <c r="F4575" s="65"/>
      <c r="G4575" s="65"/>
      <c r="H4575" s="65"/>
      <c r="I4575" s="65"/>
      <c r="J4575" s="65"/>
      <c r="K4575" s="65"/>
      <c r="L4575" s="65"/>
      <c r="M4575" s="65"/>
      <c r="N4575" s="65"/>
      <c r="O4575" s="71"/>
      <c r="P4575" s="336">
        <f>SUM(D4575:O4575)</f>
        <v>0</v>
      </c>
      <c r="Q4575" s="317"/>
      <c r="R4575" s="388"/>
      <c r="S4575" s="389"/>
      <c r="T4575" s="314"/>
    </row>
    <row r="4576" spans="2:24" ht="18.75" customHeight="1" x14ac:dyDescent="0.2">
      <c r="B4576" s="318"/>
      <c r="C4576" s="92" t="s">
        <v>145</v>
      </c>
      <c r="D4576" s="65"/>
      <c r="E4576" s="65"/>
      <c r="F4576" s="65"/>
      <c r="G4576" s="65"/>
      <c r="H4576" s="65"/>
      <c r="I4576" s="65"/>
      <c r="J4576" s="65"/>
      <c r="K4576" s="65"/>
      <c r="L4576" s="65"/>
      <c r="M4576" s="65"/>
      <c r="N4576" s="65"/>
      <c r="O4576" s="71"/>
      <c r="P4576" s="336">
        <f>SUM(D4576:O4576)</f>
        <v>0</v>
      </c>
      <c r="Q4576" s="317"/>
      <c r="R4576" s="388"/>
      <c r="S4576" s="389"/>
      <c r="T4576" s="314"/>
    </row>
    <row r="4577" spans="2:20" ht="18.75" customHeight="1" x14ac:dyDescent="0.2">
      <c r="B4577" s="318"/>
      <c r="C4577" s="322" t="s">
        <v>146</v>
      </c>
      <c r="D4577" s="337">
        <f t="shared" ref="D4577:O4577" si="366">SUBTOTAL(9,D4567:D4576)</f>
        <v>0</v>
      </c>
      <c r="E4577" s="337">
        <f t="shared" si="366"/>
        <v>0</v>
      </c>
      <c r="F4577" s="337">
        <f t="shared" si="366"/>
        <v>0</v>
      </c>
      <c r="G4577" s="337">
        <f t="shared" si="366"/>
        <v>0</v>
      </c>
      <c r="H4577" s="337">
        <f t="shared" si="366"/>
        <v>0</v>
      </c>
      <c r="I4577" s="337">
        <f t="shared" si="366"/>
        <v>0</v>
      </c>
      <c r="J4577" s="337">
        <f t="shared" si="366"/>
        <v>0</v>
      </c>
      <c r="K4577" s="337">
        <f t="shared" si="366"/>
        <v>0</v>
      </c>
      <c r="L4577" s="337">
        <f t="shared" si="366"/>
        <v>0</v>
      </c>
      <c r="M4577" s="337">
        <f t="shared" si="366"/>
        <v>0</v>
      </c>
      <c r="N4577" s="337">
        <f t="shared" si="366"/>
        <v>0</v>
      </c>
      <c r="O4577" s="338">
        <f t="shared" si="366"/>
        <v>0</v>
      </c>
      <c r="P4577" s="336">
        <f>SUM(D4577:O4577)</f>
        <v>0</v>
      </c>
      <c r="Q4577" s="317"/>
      <c r="R4577" s="388"/>
      <c r="S4577" s="389"/>
      <c r="T4577" s="314"/>
    </row>
    <row r="4578" spans="2:20" ht="18.75" customHeight="1" x14ac:dyDescent="0.2">
      <c r="B4578" s="318"/>
      <c r="C4578" s="339" t="s">
        <v>147</v>
      </c>
      <c r="D4578" s="66"/>
      <c r="E4578" s="66"/>
      <c r="F4578" s="66"/>
      <c r="G4578" s="66"/>
      <c r="H4578" s="66"/>
      <c r="I4578" s="66"/>
      <c r="J4578" s="66"/>
      <c r="K4578" s="66"/>
      <c r="L4578" s="66"/>
      <c r="M4578" s="66"/>
      <c r="N4578" s="66"/>
      <c r="O4578" s="72"/>
      <c r="P4578" s="336">
        <f>SUM(D4578:O4578)</f>
        <v>0</v>
      </c>
      <c r="Q4578" s="317"/>
      <c r="R4578" s="388"/>
      <c r="S4578" s="389"/>
      <c r="T4578" s="314"/>
    </row>
    <row r="4579" spans="2:20" ht="18.75" customHeight="1" x14ac:dyDescent="0.2">
      <c r="B4579" s="318"/>
      <c r="C4579" s="339" t="s">
        <v>148</v>
      </c>
      <c r="D4579" s="66"/>
      <c r="E4579" s="66"/>
      <c r="F4579" s="66"/>
      <c r="G4579" s="66"/>
      <c r="H4579" s="66"/>
      <c r="I4579" s="66"/>
      <c r="J4579" s="66"/>
      <c r="K4579" s="66"/>
      <c r="L4579" s="66"/>
      <c r="M4579" s="66"/>
      <c r="N4579" s="66"/>
      <c r="O4579" s="72"/>
      <c r="P4579" s="336">
        <f>SUM(D4579:O4579)</f>
        <v>0</v>
      </c>
      <c r="Q4579" s="317"/>
      <c r="R4579" s="388"/>
      <c r="S4579" s="389"/>
      <c r="T4579" s="314"/>
    </row>
    <row r="4580" spans="2:20" ht="18.75" customHeight="1" x14ac:dyDescent="0.2">
      <c r="B4580" s="318"/>
      <c r="C4580" s="322" t="s">
        <v>149</v>
      </c>
      <c r="D4580" s="337">
        <f t="shared" ref="D4580:O4580" si="367">SUBTOTAL(9,D4578:D4579)</f>
        <v>0</v>
      </c>
      <c r="E4580" s="337">
        <f t="shared" si="367"/>
        <v>0</v>
      </c>
      <c r="F4580" s="337">
        <f t="shared" si="367"/>
        <v>0</v>
      </c>
      <c r="G4580" s="337">
        <f t="shared" si="367"/>
        <v>0</v>
      </c>
      <c r="H4580" s="337">
        <f t="shared" si="367"/>
        <v>0</v>
      </c>
      <c r="I4580" s="337">
        <f t="shared" si="367"/>
        <v>0</v>
      </c>
      <c r="J4580" s="337">
        <f t="shared" si="367"/>
        <v>0</v>
      </c>
      <c r="K4580" s="337">
        <f t="shared" si="367"/>
        <v>0</v>
      </c>
      <c r="L4580" s="337">
        <f t="shared" si="367"/>
        <v>0</v>
      </c>
      <c r="M4580" s="337">
        <f t="shared" si="367"/>
        <v>0</v>
      </c>
      <c r="N4580" s="337">
        <f t="shared" si="367"/>
        <v>0</v>
      </c>
      <c r="O4580" s="338">
        <f t="shared" si="367"/>
        <v>0</v>
      </c>
      <c r="P4580" s="336">
        <f>SUM(D4580:O4580)</f>
        <v>0</v>
      </c>
      <c r="Q4580" s="317"/>
      <c r="R4580" s="388"/>
      <c r="S4580" s="389"/>
      <c r="T4580" s="314"/>
    </row>
    <row r="4581" spans="2:20" ht="18.75" customHeight="1" x14ac:dyDescent="0.2">
      <c r="B4581" s="318"/>
      <c r="C4581" s="339" t="s">
        <v>150</v>
      </c>
      <c r="D4581" s="66"/>
      <c r="E4581" s="66"/>
      <c r="F4581" s="66"/>
      <c r="G4581" s="66"/>
      <c r="H4581" s="66"/>
      <c r="I4581" s="66"/>
      <c r="J4581" s="66"/>
      <c r="K4581" s="66"/>
      <c r="L4581" s="66"/>
      <c r="M4581" s="66"/>
      <c r="N4581" s="66"/>
      <c r="O4581" s="72"/>
      <c r="P4581" s="336">
        <f>SUM(D4581:O4581)</f>
        <v>0</v>
      </c>
      <c r="Q4581" s="317"/>
      <c r="R4581" s="388"/>
      <c r="S4581" s="389"/>
      <c r="T4581" s="314"/>
    </row>
    <row r="4582" spans="2:20" ht="18.75" customHeight="1" x14ac:dyDescent="0.2">
      <c r="B4582" s="318"/>
      <c r="C4582" s="339" t="s">
        <v>151</v>
      </c>
      <c r="D4582" s="66"/>
      <c r="E4582" s="66"/>
      <c r="F4582" s="66"/>
      <c r="G4582" s="66"/>
      <c r="H4582" s="66"/>
      <c r="I4582" s="66"/>
      <c r="J4582" s="66"/>
      <c r="K4582" s="66"/>
      <c r="L4582" s="66"/>
      <c r="M4582" s="66"/>
      <c r="N4582" s="66"/>
      <c r="O4582" s="72"/>
      <c r="P4582" s="336">
        <f>SUM(D4582:O4582)</f>
        <v>0</v>
      </c>
      <c r="Q4582" s="317"/>
      <c r="R4582" s="388"/>
      <c r="S4582" s="389"/>
      <c r="T4582" s="314"/>
    </row>
    <row r="4583" spans="2:20" ht="18.75" customHeight="1" x14ac:dyDescent="0.2">
      <c r="B4583" s="318"/>
      <c r="C4583" s="339" t="s">
        <v>152</v>
      </c>
      <c r="D4583" s="66"/>
      <c r="E4583" s="66"/>
      <c r="F4583" s="66"/>
      <c r="G4583" s="66"/>
      <c r="H4583" s="66"/>
      <c r="I4583" s="66"/>
      <c r="J4583" s="66"/>
      <c r="K4583" s="66"/>
      <c r="L4583" s="66"/>
      <c r="M4583" s="66"/>
      <c r="N4583" s="66"/>
      <c r="O4583" s="72"/>
      <c r="P4583" s="336">
        <f>SUM(D4583:O4583)</f>
        <v>0</v>
      </c>
      <c r="Q4583" s="317"/>
      <c r="R4583" s="388"/>
      <c r="S4583" s="389"/>
      <c r="T4583" s="314"/>
    </row>
    <row r="4584" spans="2:20" ht="18.75" customHeight="1" x14ac:dyDescent="0.2">
      <c r="B4584" s="318"/>
      <c r="C4584" s="339" t="s">
        <v>153</v>
      </c>
      <c r="D4584" s="66"/>
      <c r="E4584" s="66"/>
      <c r="F4584" s="66"/>
      <c r="G4584" s="66"/>
      <c r="H4584" s="66"/>
      <c r="I4584" s="66"/>
      <c r="J4584" s="66"/>
      <c r="K4584" s="66"/>
      <c r="L4584" s="66"/>
      <c r="M4584" s="66"/>
      <c r="N4584" s="66"/>
      <c r="O4584" s="72"/>
      <c r="P4584" s="336">
        <f>SUM(D4584:O4584)</f>
        <v>0</v>
      </c>
      <c r="Q4584" s="317"/>
      <c r="R4584" s="388"/>
      <c r="S4584" s="389"/>
      <c r="T4584" s="314"/>
    </row>
    <row r="4585" spans="2:20" ht="18.75" customHeight="1" x14ac:dyDescent="0.2">
      <c r="B4585" s="318"/>
      <c r="C4585" s="335" t="s">
        <v>154</v>
      </c>
      <c r="D4585" s="65"/>
      <c r="E4585" s="65"/>
      <c r="F4585" s="65"/>
      <c r="G4585" s="65"/>
      <c r="H4585" s="65"/>
      <c r="I4585" s="65"/>
      <c r="J4585" s="65"/>
      <c r="K4585" s="65"/>
      <c r="L4585" s="65"/>
      <c r="M4585" s="65"/>
      <c r="N4585" s="65"/>
      <c r="O4585" s="71"/>
      <c r="P4585" s="336">
        <f>SUM(D4585:O4585)</f>
        <v>0</v>
      </c>
      <c r="Q4585" s="317"/>
      <c r="R4585" s="388"/>
      <c r="S4585" s="389"/>
      <c r="T4585" s="314"/>
    </row>
    <row r="4586" spans="2:20" ht="18.75" customHeight="1" x14ac:dyDescent="0.2">
      <c r="B4586" s="318"/>
      <c r="C4586" s="97" t="s">
        <v>155</v>
      </c>
      <c r="D4586" s="65"/>
      <c r="E4586" s="65"/>
      <c r="F4586" s="65"/>
      <c r="G4586" s="65"/>
      <c r="H4586" s="65"/>
      <c r="I4586" s="65"/>
      <c r="J4586" s="65"/>
      <c r="K4586" s="65"/>
      <c r="L4586" s="65"/>
      <c r="M4586" s="65"/>
      <c r="N4586" s="65"/>
      <c r="O4586" s="71"/>
      <c r="P4586" s="336">
        <f>SUM(D4586:O4586)</f>
        <v>0</v>
      </c>
      <c r="Q4586" s="317"/>
      <c r="R4586" s="388"/>
      <c r="S4586" s="389"/>
      <c r="T4586" s="314"/>
    </row>
    <row r="4587" spans="2:20" ht="18.75" customHeight="1" x14ac:dyDescent="0.2">
      <c r="B4587" s="318"/>
      <c r="C4587" s="98" t="s">
        <v>156</v>
      </c>
      <c r="D4587" s="68"/>
      <c r="E4587" s="68"/>
      <c r="F4587" s="68"/>
      <c r="G4587" s="68"/>
      <c r="H4587" s="68"/>
      <c r="I4587" s="68"/>
      <c r="J4587" s="68"/>
      <c r="K4587" s="68"/>
      <c r="L4587" s="68"/>
      <c r="M4587" s="68"/>
      <c r="N4587" s="68"/>
      <c r="O4587" s="73"/>
      <c r="P4587" s="340">
        <f>SUM(D4587:O4587)</f>
        <v>0</v>
      </c>
      <c r="Q4587" s="317"/>
      <c r="R4587" s="388"/>
      <c r="S4587" s="389"/>
      <c r="T4587" s="314"/>
    </row>
    <row r="4588" spans="2:20" ht="18.75" customHeight="1" x14ac:dyDescent="0.2">
      <c r="B4588" s="318"/>
      <c r="C4588" s="341" t="s">
        <v>157</v>
      </c>
      <c r="D4588" s="342">
        <f t="shared" ref="D4588:O4588" si="368">SUBTOTAL(9,D4567:D4587)</f>
        <v>0</v>
      </c>
      <c r="E4588" s="342">
        <f t="shared" si="368"/>
        <v>0</v>
      </c>
      <c r="F4588" s="342">
        <f t="shared" si="368"/>
        <v>0</v>
      </c>
      <c r="G4588" s="342">
        <f t="shared" si="368"/>
        <v>0</v>
      </c>
      <c r="H4588" s="342">
        <f t="shared" si="368"/>
        <v>0</v>
      </c>
      <c r="I4588" s="342">
        <f t="shared" si="368"/>
        <v>0</v>
      </c>
      <c r="J4588" s="342">
        <f t="shared" si="368"/>
        <v>0</v>
      </c>
      <c r="K4588" s="342">
        <f t="shared" si="368"/>
        <v>0</v>
      </c>
      <c r="L4588" s="342">
        <f t="shared" si="368"/>
        <v>0</v>
      </c>
      <c r="M4588" s="342">
        <f t="shared" si="368"/>
        <v>0</v>
      </c>
      <c r="N4588" s="342">
        <f t="shared" si="368"/>
        <v>0</v>
      </c>
      <c r="O4588" s="343">
        <f t="shared" si="368"/>
        <v>0</v>
      </c>
      <c r="P4588" s="344">
        <f>SUM(D4588:O4588)</f>
        <v>0</v>
      </c>
      <c r="Q4588" s="317"/>
      <c r="R4588" s="150"/>
      <c r="S4588" s="151"/>
      <c r="T4588" s="314"/>
    </row>
    <row r="4589" spans="2:20" ht="6" customHeight="1" x14ac:dyDescent="0.2">
      <c r="B4589" s="318"/>
      <c r="C4589" s="317"/>
      <c r="D4589" s="317"/>
      <c r="E4589" s="317"/>
      <c r="F4589" s="317"/>
      <c r="G4589" s="317"/>
      <c r="H4589" s="317"/>
      <c r="I4589" s="317"/>
      <c r="J4589" s="317"/>
      <c r="K4589" s="317"/>
      <c r="L4589" s="317"/>
      <c r="M4589" s="317"/>
      <c r="N4589" s="317"/>
      <c r="O4589" s="317"/>
      <c r="P4589" s="317"/>
      <c r="Q4589" s="317"/>
      <c r="R4589" s="345"/>
      <c r="S4589" s="345"/>
      <c r="T4589" s="314"/>
    </row>
    <row r="4590" spans="2:20" ht="18.75" customHeight="1" x14ac:dyDescent="0.2">
      <c r="B4590" s="346"/>
      <c r="C4590" s="335" t="s">
        <v>158</v>
      </c>
      <c r="D4590" s="67"/>
      <c r="E4590" s="67"/>
      <c r="F4590" s="67"/>
      <c r="G4590" s="67"/>
      <c r="H4590" s="67"/>
      <c r="I4590" s="67"/>
      <c r="J4590" s="67"/>
      <c r="K4590" s="67"/>
      <c r="L4590" s="67"/>
      <c r="M4590" s="67"/>
      <c r="N4590" s="67"/>
      <c r="O4590" s="74"/>
      <c r="P4590" s="347">
        <f>SUM(D4590:O4590)</f>
        <v>0</v>
      </c>
      <c r="Q4590" s="317"/>
      <c r="R4590" s="388"/>
      <c r="S4590" s="389"/>
      <c r="T4590" s="314"/>
    </row>
    <row r="4591" spans="2:20" ht="18.75" customHeight="1" x14ac:dyDescent="0.2">
      <c r="B4591" s="346"/>
      <c r="C4591" s="335" t="s">
        <v>159</v>
      </c>
      <c r="D4591" s="67"/>
      <c r="E4591" s="67"/>
      <c r="F4591" s="67"/>
      <c r="G4591" s="67"/>
      <c r="H4591" s="67"/>
      <c r="I4591" s="67"/>
      <c r="J4591" s="67"/>
      <c r="K4591" s="67"/>
      <c r="L4591" s="67"/>
      <c r="M4591" s="67"/>
      <c r="N4591" s="69"/>
      <c r="O4591" s="75"/>
      <c r="P4591" s="348">
        <f>SUM(D4591:O4591)</f>
        <v>0</v>
      </c>
      <c r="Q4591" s="317"/>
      <c r="R4591" s="388"/>
      <c r="S4591" s="389"/>
      <c r="T4591" s="314"/>
    </row>
    <row r="4592" spans="2:20" s="334" customFormat="1" ht="18.75" customHeight="1" x14ac:dyDescent="0.2">
      <c r="B4592" s="328"/>
      <c r="C4592" s="317"/>
      <c r="D4592" s="317"/>
      <c r="E4592" s="317"/>
      <c r="F4592" s="317"/>
      <c r="G4592" s="317"/>
      <c r="H4592" s="317"/>
      <c r="I4592" s="317"/>
      <c r="J4592" s="317"/>
      <c r="K4592" s="317"/>
      <c r="L4592" s="317"/>
      <c r="M4592" s="317"/>
      <c r="N4592" s="349" t="s">
        <v>160</v>
      </c>
      <c r="O4592" s="349"/>
      <c r="P4592" s="350">
        <f>ROUND(IF(P4590*P4591=0,0,P4588/P4590*P4591),2)</f>
        <v>0</v>
      </c>
      <c r="Q4592" s="330"/>
      <c r="R4592" s="388"/>
      <c r="S4592" s="389"/>
      <c r="T4592" s="333"/>
    </row>
    <row r="4593" spans="2:24" ht="30" customHeight="1" x14ac:dyDescent="0.2">
      <c r="B4593" s="314"/>
      <c r="C4593" s="317"/>
      <c r="D4593" s="317"/>
      <c r="E4593" s="317"/>
      <c r="F4593" s="317"/>
      <c r="G4593" s="317"/>
      <c r="H4593" s="317"/>
      <c r="I4593" s="317"/>
      <c r="J4593" s="317"/>
      <c r="K4593" s="317"/>
      <c r="L4593" s="317"/>
      <c r="M4593" s="317"/>
      <c r="N4593" s="317"/>
      <c r="O4593" s="317"/>
      <c r="P4593" s="317"/>
      <c r="Q4593" s="317"/>
      <c r="R4593" s="317"/>
      <c r="S4593" s="317"/>
      <c r="T4593" s="314"/>
    </row>
    <row r="4594" spans="2:24" ht="18.75" customHeight="1" x14ac:dyDescent="0.2">
      <c r="B4594" s="318"/>
      <c r="C4594" s="319" t="s">
        <v>124</v>
      </c>
      <c r="D4594" s="382"/>
      <c r="E4594" s="383"/>
      <c r="F4594" s="383"/>
      <c r="G4594" s="383"/>
      <c r="H4594" s="383"/>
      <c r="I4594" s="384"/>
      <c r="J4594" s="317"/>
      <c r="K4594" s="317"/>
      <c r="L4594" s="320"/>
      <c r="M4594" s="317"/>
      <c r="N4594" s="317"/>
      <c r="O4594" s="317"/>
      <c r="P4594" s="321"/>
      <c r="Q4594" s="317"/>
      <c r="R4594" s="321"/>
      <c r="S4594" s="321"/>
      <c r="T4594" s="314"/>
    </row>
    <row r="4595" spans="2:24" ht="18.75" customHeight="1" x14ac:dyDescent="0.2">
      <c r="B4595" s="318"/>
      <c r="C4595" s="322" t="s">
        <v>125</v>
      </c>
      <c r="D4595" s="382"/>
      <c r="E4595" s="383"/>
      <c r="F4595" s="383"/>
      <c r="G4595" s="383"/>
      <c r="H4595" s="383"/>
      <c r="I4595" s="384"/>
      <c r="J4595" s="317"/>
      <c r="K4595" s="320"/>
      <c r="L4595" s="317"/>
      <c r="M4595" s="317"/>
      <c r="N4595" s="317"/>
      <c r="O4595" s="317"/>
      <c r="P4595" s="321"/>
      <c r="Q4595" s="317"/>
      <c r="R4595" s="321"/>
      <c r="S4595" s="321"/>
      <c r="T4595" s="314"/>
    </row>
    <row r="4596" spans="2:24" ht="18.75" customHeight="1" x14ac:dyDescent="0.2">
      <c r="B4596" s="318"/>
      <c r="C4596" s="322" t="s">
        <v>7</v>
      </c>
      <c r="D4596" s="382"/>
      <c r="E4596" s="383"/>
      <c r="F4596" s="383"/>
      <c r="G4596" s="383"/>
      <c r="H4596" s="383"/>
      <c r="I4596" s="384"/>
      <c r="J4596" s="317"/>
      <c r="K4596" s="317"/>
      <c r="L4596" s="320"/>
      <c r="M4596" s="317"/>
      <c r="N4596" s="317"/>
      <c r="O4596" s="317"/>
      <c r="P4596" s="321"/>
      <c r="Q4596" s="317"/>
      <c r="R4596" s="323" t="s">
        <v>126</v>
      </c>
      <c r="S4596" s="324"/>
      <c r="T4596" s="314"/>
    </row>
    <row r="4597" spans="2:24" ht="18.75" customHeight="1" x14ac:dyDescent="0.2">
      <c r="B4597" s="318"/>
      <c r="C4597" s="322" t="s">
        <v>127</v>
      </c>
      <c r="D4597" s="382"/>
      <c r="E4597" s="383"/>
      <c r="F4597" s="383"/>
      <c r="G4597" s="383"/>
      <c r="H4597" s="383"/>
      <c r="I4597" s="384"/>
      <c r="J4597" s="317"/>
      <c r="K4597" s="317"/>
      <c r="L4597" s="320"/>
      <c r="M4597" s="317"/>
      <c r="N4597" s="317"/>
      <c r="O4597" s="317"/>
      <c r="P4597" s="321"/>
      <c r="Q4597" s="317"/>
      <c r="R4597" s="325" t="s">
        <v>130</v>
      </c>
      <c r="S4597" s="63"/>
      <c r="T4597" s="314"/>
    </row>
    <row r="4598" spans="2:24" ht="18.75" customHeight="1" x14ac:dyDescent="0.2">
      <c r="B4598" s="318"/>
      <c r="C4598" s="322" t="s">
        <v>131</v>
      </c>
      <c r="D4598" s="382"/>
      <c r="E4598" s="383"/>
      <c r="F4598" s="383"/>
      <c r="G4598" s="383"/>
      <c r="H4598" s="383"/>
      <c r="I4598" s="384"/>
      <c r="J4598" s="317"/>
      <c r="K4598" s="317"/>
      <c r="L4598" s="320"/>
      <c r="M4598" s="317"/>
      <c r="N4598" s="317"/>
      <c r="O4598" s="317"/>
      <c r="P4598" s="321"/>
      <c r="Q4598" s="317"/>
      <c r="R4598" s="325" t="s">
        <v>132</v>
      </c>
      <c r="S4598" s="63"/>
      <c r="T4598" s="314"/>
    </row>
    <row r="4599" spans="2:24" ht="18.75" customHeight="1" x14ac:dyDescent="0.2">
      <c r="B4599" s="318"/>
      <c r="C4599" s="322" t="s">
        <v>122</v>
      </c>
      <c r="D4599" s="385"/>
      <c r="E4599" s="386"/>
      <c r="F4599" s="386"/>
      <c r="G4599" s="386"/>
      <c r="H4599" s="386"/>
      <c r="I4599" s="387"/>
      <c r="J4599" s="317"/>
      <c r="K4599" s="320"/>
      <c r="L4599" s="317"/>
      <c r="M4599" s="317"/>
      <c r="N4599" s="317"/>
      <c r="O4599" s="317"/>
      <c r="P4599" s="321"/>
      <c r="Q4599" s="317"/>
      <c r="R4599" s="326" t="s">
        <v>133</v>
      </c>
      <c r="S4599" s="63"/>
      <c r="T4599" s="314"/>
    </row>
    <row r="4600" spans="2:24" ht="18.75" customHeight="1" x14ac:dyDescent="0.2">
      <c r="B4600" s="327"/>
      <c r="C4600" s="322" t="s">
        <v>134</v>
      </c>
      <c r="D4600" s="379"/>
      <c r="E4600" s="380"/>
      <c r="F4600" s="380"/>
      <c r="G4600" s="380"/>
      <c r="H4600" s="380"/>
      <c r="I4600" s="381"/>
      <c r="J4600" s="317"/>
      <c r="K4600" s="320"/>
      <c r="L4600" s="317"/>
      <c r="M4600" s="317"/>
      <c r="N4600" s="317"/>
      <c r="O4600" s="317"/>
      <c r="P4600" s="321"/>
      <c r="Q4600" s="317"/>
      <c r="R4600" s="321"/>
      <c r="S4600" s="321"/>
      <c r="T4600" s="314"/>
    </row>
    <row r="4601" spans="2:24" ht="12" customHeight="1" x14ac:dyDescent="0.2">
      <c r="B4601" s="318"/>
      <c r="C4601" s="317"/>
      <c r="D4601" s="317"/>
      <c r="E4601" s="317"/>
      <c r="F4601" s="317"/>
      <c r="G4601" s="317"/>
      <c r="H4601" s="317"/>
      <c r="I4601" s="317"/>
      <c r="J4601" s="317"/>
      <c r="K4601" s="317"/>
      <c r="L4601" s="317"/>
      <c r="M4601" s="317"/>
      <c r="N4601" s="317"/>
      <c r="O4601" s="317"/>
      <c r="P4601" s="317"/>
      <c r="Q4601" s="317"/>
      <c r="R4601" s="317"/>
      <c r="S4601" s="317"/>
      <c r="T4601" s="314"/>
    </row>
    <row r="4602" spans="2:24" s="334" customFormat="1" ht="18.75" customHeight="1" x14ac:dyDescent="0.2">
      <c r="B4602" s="328"/>
      <c r="C4602" s="322" t="s">
        <v>128</v>
      </c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70"/>
      <c r="P4602" s="329" t="s">
        <v>129</v>
      </c>
      <c r="Q4602" s="330"/>
      <c r="R4602" s="331" t="s">
        <v>135</v>
      </c>
      <c r="S4602" s="332"/>
      <c r="T4602" s="333"/>
      <c r="V4602" s="315"/>
      <c r="W4602" s="315"/>
      <c r="X4602" s="315"/>
    </row>
    <row r="4603" spans="2:24" ht="6" customHeight="1" x14ac:dyDescent="0.2">
      <c r="B4603" s="318"/>
      <c r="C4603" s="317"/>
      <c r="D4603" s="317"/>
      <c r="E4603" s="317"/>
      <c r="F4603" s="317"/>
      <c r="G4603" s="317"/>
      <c r="H4603" s="317"/>
      <c r="I4603" s="317"/>
      <c r="J4603" s="317"/>
      <c r="K4603" s="317"/>
      <c r="L4603" s="317"/>
      <c r="M4603" s="317"/>
      <c r="N4603" s="317"/>
      <c r="O4603" s="317"/>
      <c r="P4603" s="317"/>
      <c r="Q4603" s="317"/>
      <c r="R4603" s="317"/>
      <c r="S4603" s="317"/>
      <c r="T4603" s="314"/>
    </row>
    <row r="4604" spans="2:24" ht="18.75" customHeight="1" x14ac:dyDescent="0.2">
      <c r="B4604" s="318"/>
      <c r="C4604" s="335" t="s">
        <v>136</v>
      </c>
      <c r="D4604" s="65"/>
      <c r="E4604" s="65"/>
      <c r="F4604" s="65"/>
      <c r="G4604" s="65"/>
      <c r="H4604" s="65"/>
      <c r="I4604" s="65"/>
      <c r="J4604" s="65"/>
      <c r="K4604" s="65"/>
      <c r="L4604" s="65"/>
      <c r="M4604" s="65"/>
      <c r="N4604" s="65"/>
      <c r="O4604" s="71"/>
      <c r="P4604" s="336">
        <f>SUM(D4604:O4604)</f>
        <v>0</v>
      </c>
      <c r="Q4604" s="317"/>
      <c r="R4604" s="388"/>
      <c r="S4604" s="389"/>
      <c r="T4604" s="314"/>
    </row>
    <row r="4605" spans="2:24" ht="18.75" customHeight="1" x14ac:dyDescent="0.2">
      <c r="B4605" s="318"/>
      <c r="C4605" s="335" t="s">
        <v>137</v>
      </c>
      <c r="D4605" s="110"/>
      <c r="E4605" s="110"/>
      <c r="F4605" s="110"/>
      <c r="G4605" s="110"/>
      <c r="H4605" s="110"/>
      <c r="I4605" s="110"/>
      <c r="J4605" s="110"/>
      <c r="K4605" s="110"/>
      <c r="L4605" s="110"/>
      <c r="M4605" s="110"/>
      <c r="N4605" s="110"/>
      <c r="O4605" s="111"/>
      <c r="P4605" s="336">
        <f>SUM(D4605:O4605)</f>
        <v>0</v>
      </c>
      <c r="Q4605" s="317"/>
      <c r="R4605" s="388"/>
      <c r="S4605" s="389"/>
      <c r="T4605" s="314"/>
    </row>
    <row r="4606" spans="2:24" ht="18.75" customHeight="1" x14ac:dyDescent="0.2">
      <c r="B4606" s="318"/>
      <c r="C4606" s="131" t="s">
        <v>138</v>
      </c>
      <c r="D4606" s="65"/>
      <c r="E4606" s="65"/>
      <c r="F4606" s="65"/>
      <c r="G4606" s="65"/>
      <c r="H4606" s="65"/>
      <c r="I4606" s="65"/>
      <c r="J4606" s="65"/>
      <c r="K4606" s="65"/>
      <c r="L4606" s="65"/>
      <c r="M4606" s="65"/>
      <c r="N4606" s="65"/>
      <c r="O4606" s="71"/>
      <c r="P4606" s="336">
        <f>SUM(D4606:O4606)</f>
        <v>0</v>
      </c>
      <c r="Q4606" s="317"/>
      <c r="R4606" s="388"/>
      <c r="S4606" s="389"/>
      <c r="T4606" s="314"/>
    </row>
    <row r="4607" spans="2:24" ht="18.75" customHeight="1" x14ac:dyDescent="0.2">
      <c r="B4607" s="318"/>
      <c r="C4607" s="92" t="s">
        <v>139</v>
      </c>
      <c r="D4607" s="65"/>
      <c r="E4607" s="65"/>
      <c r="F4607" s="65"/>
      <c r="G4607" s="65"/>
      <c r="H4607" s="65"/>
      <c r="I4607" s="65"/>
      <c r="J4607" s="65"/>
      <c r="K4607" s="65"/>
      <c r="L4607" s="65"/>
      <c r="M4607" s="65"/>
      <c r="N4607" s="65"/>
      <c r="O4607" s="71"/>
      <c r="P4607" s="336">
        <f>SUM(D4607:O4607)</f>
        <v>0</v>
      </c>
      <c r="Q4607" s="317"/>
      <c r="R4607" s="388"/>
      <c r="S4607" s="389"/>
      <c r="T4607" s="314"/>
    </row>
    <row r="4608" spans="2:24" ht="18.75" customHeight="1" x14ac:dyDescent="0.2">
      <c r="B4608" s="318"/>
      <c r="C4608" s="92" t="s">
        <v>140</v>
      </c>
      <c r="D4608" s="65"/>
      <c r="E4608" s="65"/>
      <c r="F4608" s="65"/>
      <c r="G4608" s="65"/>
      <c r="H4608" s="65"/>
      <c r="I4608" s="65"/>
      <c r="J4608" s="65"/>
      <c r="K4608" s="65"/>
      <c r="L4608" s="65"/>
      <c r="M4608" s="65"/>
      <c r="N4608" s="65"/>
      <c r="O4608" s="71"/>
      <c r="P4608" s="336">
        <f>SUM(D4608:O4608)</f>
        <v>0</v>
      </c>
      <c r="Q4608" s="317"/>
      <c r="R4608" s="388"/>
      <c r="S4608" s="389"/>
      <c r="T4608" s="314"/>
    </row>
    <row r="4609" spans="2:20" ht="18.75" customHeight="1" x14ac:dyDescent="0.2">
      <c r="B4609" s="318"/>
      <c r="C4609" s="92" t="s">
        <v>141</v>
      </c>
      <c r="D4609" s="65"/>
      <c r="E4609" s="65"/>
      <c r="F4609" s="65"/>
      <c r="G4609" s="65"/>
      <c r="H4609" s="65"/>
      <c r="I4609" s="65"/>
      <c r="J4609" s="65"/>
      <c r="K4609" s="65"/>
      <c r="L4609" s="65"/>
      <c r="M4609" s="65"/>
      <c r="N4609" s="65"/>
      <c r="O4609" s="71"/>
      <c r="P4609" s="336">
        <f>SUM(D4609:O4609)</f>
        <v>0</v>
      </c>
      <c r="Q4609" s="317"/>
      <c r="R4609" s="388"/>
      <c r="S4609" s="389"/>
      <c r="T4609" s="314"/>
    </row>
    <row r="4610" spans="2:20" ht="18.75" customHeight="1" x14ac:dyDescent="0.2">
      <c r="B4610" s="318"/>
      <c r="C4610" s="92" t="s">
        <v>142</v>
      </c>
      <c r="D4610" s="65"/>
      <c r="E4610" s="65"/>
      <c r="F4610" s="65"/>
      <c r="G4610" s="65"/>
      <c r="H4610" s="65"/>
      <c r="I4610" s="65"/>
      <c r="J4610" s="65"/>
      <c r="K4610" s="65"/>
      <c r="L4610" s="65"/>
      <c r="M4610" s="65"/>
      <c r="N4610" s="65"/>
      <c r="O4610" s="71"/>
      <c r="P4610" s="336">
        <f>SUM(D4610:O4610)</f>
        <v>0</v>
      </c>
      <c r="Q4610" s="317"/>
      <c r="R4610" s="388"/>
      <c r="S4610" s="389"/>
      <c r="T4610" s="314"/>
    </row>
    <row r="4611" spans="2:20" ht="18.75" customHeight="1" x14ac:dyDescent="0.2">
      <c r="B4611" s="318"/>
      <c r="C4611" s="92" t="s">
        <v>143</v>
      </c>
      <c r="D4611" s="65"/>
      <c r="E4611" s="65"/>
      <c r="F4611" s="65"/>
      <c r="G4611" s="65"/>
      <c r="H4611" s="65"/>
      <c r="I4611" s="65"/>
      <c r="J4611" s="65"/>
      <c r="K4611" s="65"/>
      <c r="L4611" s="65"/>
      <c r="M4611" s="65"/>
      <c r="N4611" s="65"/>
      <c r="O4611" s="71"/>
      <c r="P4611" s="336">
        <f>SUM(D4611:O4611)</f>
        <v>0</v>
      </c>
      <c r="Q4611" s="317"/>
      <c r="R4611" s="388"/>
      <c r="S4611" s="389"/>
      <c r="T4611" s="314"/>
    </row>
    <row r="4612" spans="2:20" ht="18.75" customHeight="1" x14ac:dyDescent="0.2">
      <c r="B4612" s="318"/>
      <c r="C4612" s="92" t="s">
        <v>144</v>
      </c>
      <c r="D4612" s="65"/>
      <c r="E4612" s="65"/>
      <c r="F4612" s="65"/>
      <c r="G4612" s="65"/>
      <c r="H4612" s="65"/>
      <c r="I4612" s="65"/>
      <c r="J4612" s="65"/>
      <c r="K4612" s="65"/>
      <c r="L4612" s="65"/>
      <c r="M4612" s="65"/>
      <c r="N4612" s="65"/>
      <c r="O4612" s="71"/>
      <c r="P4612" s="336">
        <f>SUM(D4612:O4612)</f>
        <v>0</v>
      </c>
      <c r="Q4612" s="317"/>
      <c r="R4612" s="388"/>
      <c r="S4612" s="389"/>
      <c r="T4612" s="314"/>
    </row>
    <row r="4613" spans="2:20" ht="18.75" customHeight="1" x14ac:dyDescent="0.2">
      <c r="B4613" s="318"/>
      <c r="C4613" s="92" t="s">
        <v>145</v>
      </c>
      <c r="D4613" s="65"/>
      <c r="E4613" s="65"/>
      <c r="F4613" s="65"/>
      <c r="G4613" s="65"/>
      <c r="H4613" s="65"/>
      <c r="I4613" s="65"/>
      <c r="J4613" s="65"/>
      <c r="K4613" s="65"/>
      <c r="L4613" s="65"/>
      <c r="M4613" s="65"/>
      <c r="N4613" s="65"/>
      <c r="O4613" s="71"/>
      <c r="P4613" s="336">
        <f>SUM(D4613:O4613)</f>
        <v>0</v>
      </c>
      <c r="Q4613" s="317"/>
      <c r="R4613" s="388"/>
      <c r="S4613" s="389"/>
      <c r="T4613" s="314"/>
    </row>
    <row r="4614" spans="2:20" ht="18.75" customHeight="1" x14ac:dyDescent="0.2">
      <c r="B4614" s="318"/>
      <c r="C4614" s="322" t="s">
        <v>146</v>
      </c>
      <c r="D4614" s="337">
        <f t="shared" ref="D4614:O4614" si="369">SUBTOTAL(9,D4604:D4613)</f>
        <v>0</v>
      </c>
      <c r="E4614" s="337">
        <f t="shared" si="369"/>
        <v>0</v>
      </c>
      <c r="F4614" s="337">
        <f t="shared" si="369"/>
        <v>0</v>
      </c>
      <c r="G4614" s="337">
        <f t="shared" si="369"/>
        <v>0</v>
      </c>
      <c r="H4614" s="337">
        <f t="shared" si="369"/>
        <v>0</v>
      </c>
      <c r="I4614" s="337">
        <f t="shared" si="369"/>
        <v>0</v>
      </c>
      <c r="J4614" s="337">
        <f t="shared" si="369"/>
        <v>0</v>
      </c>
      <c r="K4614" s="337">
        <f t="shared" si="369"/>
        <v>0</v>
      </c>
      <c r="L4614" s="337">
        <f t="shared" si="369"/>
        <v>0</v>
      </c>
      <c r="M4614" s="337">
        <f t="shared" si="369"/>
        <v>0</v>
      </c>
      <c r="N4614" s="337">
        <f t="shared" si="369"/>
        <v>0</v>
      </c>
      <c r="O4614" s="338">
        <f t="shared" si="369"/>
        <v>0</v>
      </c>
      <c r="P4614" s="336">
        <f>SUM(D4614:O4614)</f>
        <v>0</v>
      </c>
      <c r="Q4614" s="317"/>
      <c r="R4614" s="388"/>
      <c r="S4614" s="389"/>
      <c r="T4614" s="314"/>
    </row>
    <row r="4615" spans="2:20" ht="18.75" customHeight="1" x14ac:dyDescent="0.2">
      <c r="B4615" s="318"/>
      <c r="C4615" s="339" t="s">
        <v>147</v>
      </c>
      <c r="D4615" s="66"/>
      <c r="E4615" s="66"/>
      <c r="F4615" s="66"/>
      <c r="G4615" s="66"/>
      <c r="H4615" s="66"/>
      <c r="I4615" s="66"/>
      <c r="J4615" s="66"/>
      <c r="K4615" s="66"/>
      <c r="L4615" s="66"/>
      <c r="M4615" s="66"/>
      <c r="N4615" s="66"/>
      <c r="O4615" s="72"/>
      <c r="P4615" s="336">
        <f>SUM(D4615:O4615)</f>
        <v>0</v>
      </c>
      <c r="Q4615" s="317"/>
      <c r="R4615" s="388"/>
      <c r="S4615" s="389"/>
      <c r="T4615" s="314"/>
    </row>
    <row r="4616" spans="2:20" ht="18.75" customHeight="1" x14ac:dyDescent="0.2">
      <c r="B4616" s="318"/>
      <c r="C4616" s="339" t="s">
        <v>148</v>
      </c>
      <c r="D4616" s="66"/>
      <c r="E4616" s="66"/>
      <c r="F4616" s="66"/>
      <c r="G4616" s="66"/>
      <c r="H4616" s="66"/>
      <c r="I4616" s="66"/>
      <c r="J4616" s="66"/>
      <c r="K4616" s="66"/>
      <c r="L4616" s="66"/>
      <c r="M4616" s="66"/>
      <c r="N4616" s="66"/>
      <c r="O4616" s="72"/>
      <c r="P4616" s="336">
        <f>SUM(D4616:O4616)</f>
        <v>0</v>
      </c>
      <c r="Q4616" s="317"/>
      <c r="R4616" s="388"/>
      <c r="S4616" s="389"/>
      <c r="T4616" s="314"/>
    </row>
    <row r="4617" spans="2:20" ht="18.75" customHeight="1" x14ac:dyDescent="0.2">
      <c r="B4617" s="318"/>
      <c r="C4617" s="322" t="s">
        <v>149</v>
      </c>
      <c r="D4617" s="337">
        <f t="shared" ref="D4617:O4617" si="370">SUBTOTAL(9,D4615:D4616)</f>
        <v>0</v>
      </c>
      <c r="E4617" s="337">
        <f t="shared" si="370"/>
        <v>0</v>
      </c>
      <c r="F4617" s="337">
        <f t="shared" si="370"/>
        <v>0</v>
      </c>
      <c r="G4617" s="337">
        <f t="shared" si="370"/>
        <v>0</v>
      </c>
      <c r="H4617" s="337">
        <f t="shared" si="370"/>
        <v>0</v>
      </c>
      <c r="I4617" s="337">
        <f t="shared" si="370"/>
        <v>0</v>
      </c>
      <c r="J4617" s="337">
        <f t="shared" si="370"/>
        <v>0</v>
      </c>
      <c r="K4617" s="337">
        <f t="shared" si="370"/>
        <v>0</v>
      </c>
      <c r="L4617" s="337">
        <f t="shared" si="370"/>
        <v>0</v>
      </c>
      <c r="M4617" s="337">
        <f t="shared" si="370"/>
        <v>0</v>
      </c>
      <c r="N4617" s="337">
        <f t="shared" si="370"/>
        <v>0</v>
      </c>
      <c r="O4617" s="338">
        <f t="shared" si="370"/>
        <v>0</v>
      </c>
      <c r="P4617" s="336">
        <f>SUM(D4617:O4617)</f>
        <v>0</v>
      </c>
      <c r="Q4617" s="317"/>
      <c r="R4617" s="388"/>
      <c r="S4617" s="389"/>
      <c r="T4617" s="314"/>
    </row>
    <row r="4618" spans="2:20" ht="18.75" customHeight="1" x14ac:dyDescent="0.2">
      <c r="B4618" s="318"/>
      <c r="C4618" s="339" t="s">
        <v>150</v>
      </c>
      <c r="D4618" s="66"/>
      <c r="E4618" s="66"/>
      <c r="F4618" s="66"/>
      <c r="G4618" s="66"/>
      <c r="H4618" s="66"/>
      <c r="I4618" s="66"/>
      <c r="J4618" s="66"/>
      <c r="K4618" s="66"/>
      <c r="L4618" s="66"/>
      <c r="M4618" s="66"/>
      <c r="N4618" s="66"/>
      <c r="O4618" s="72"/>
      <c r="P4618" s="336">
        <f>SUM(D4618:O4618)</f>
        <v>0</v>
      </c>
      <c r="Q4618" s="317"/>
      <c r="R4618" s="388"/>
      <c r="S4618" s="389"/>
      <c r="T4618" s="314"/>
    </row>
    <row r="4619" spans="2:20" ht="18.75" customHeight="1" x14ac:dyDescent="0.2">
      <c r="B4619" s="318"/>
      <c r="C4619" s="339" t="s">
        <v>151</v>
      </c>
      <c r="D4619" s="66"/>
      <c r="E4619" s="66"/>
      <c r="F4619" s="66"/>
      <c r="G4619" s="66"/>
      <c r="H4619" s="66"/>
      <c r="I4619" s="66"/>
      <c r="J4619" s="66"/>
      <c r="K4619" s="66"/>
      <c r="L4619" s="66"/>
      <c r="M4619" s="66"/>
      <c r="N4619" s="66"/>
      <c r="O4619" s="72"/>
      <c r="P4619" s="336">
        <f>SUM(D4619:O4619)</f>
        <v>0</v>
      </c>
      <c r="Q4619" s="317"/>
      <c r="R4619" s="388"/>
      <c r="S4619" s="389"/>
      <c r="T4619" s="314"/>
    </row>
    <row r="4620" spans="2:20" ht="18.75" customHeight="1" x14ac:dyDescent="0.2">
      <c r="B4620" s="318"/>
      <c r="C4620" s="339" t="s">
        <v>152</v>
      </c>
      <c r="D4620" s="66"/>
      <c r="E4620" s="66"/>
      <c r="F4620" s="66"/>
      <c r="G4620" s="66"/>
      <c r="H4620" s="66"/>
      <c r="I4620" s="66"/>
      <c r="J4620" s="66"/>
      <c r="K4620" s="66"/>
      <c r="L4620" s="66"/>
      <c r="M4620" s="66"/>
      <c r="N4620" s="66"/>
      <c r="O4620" s="72"/>
      <c r="P4620" s="336">
        <f>SUM(D4620:O4620)</f>
        <v>0</v>
      </c>
      <c r="Q4620" s="317"/>
      <c r="R4620" s="388"/>
      <c r="S4620" s="389"/>
      <c r="T4620" s="314"/>
    </row>
    <row r="4621" spans="2:20" ht="18.75" customHeight="1" x14ac:dyDescent="0.2">
      <c r="B4621" s="318"/>
      <c r="C4621" s="339" t="s">
        <v>153</v>
      </c>
      <c r="D4621" s="66"/>
      <c r="E4621" s="66"/>
      <c r="F4621" s="66"/>
      <c r="G4621" s="66"/>
      <c r="H4621" s="66"/>
      <c r="I4621" s="66"/>
      <c r="J4621" s="66"/>
      <c r="K4621" s="66"/>
      <c r="L4621" s="66"/>
      <c r="M4621" s="66"/>
      <c r="N4621" s="66"/>
      <c r="O4621" s="72"/>
      <c r="P4621" s="336">
        <f>SUM(D4621:O4621)</f>
        <v>0</v>
      </c>
      <c r="Q4621" s="317"/>
      <c r="R4621" s="388"/>
      <c r="S4621" s="389"/>
      <c r="T4621" s="314"/>
    </row>
    <row r="4622" spans="2:20" ht="18.75" customHeight="1" x14ac:dyDescent="0.2">
      <c r="B4622" s="318"/>
      <c r="C4622" s="335" t="s">
        <v>154</v>
      </c>
      <c r="D4622" s="65"/>
      <c r="E4622" s="65"/>
      <c r="F4622" s="65"/>
      <c r="G4622" s="65"/>
      <c r="H4622" s="65"/>
      <c r="I4622" s="65"/>
      <c r="J4622" s="65"/>
      <c r="K4622" s="65"/>
      <c r="L4622" s="65"/>
      <c r="M4622" s="65"/>
      <c r="N4622" s="65"/>
      <c r="O4622" s="71"/>
      <c r="P4622" s="336">
        <f>SUM(D4622:O4622)</f>
        <v>0</v>
      </c>
      <c r="Q4622" s="317"/>
      <c r="R4622" s="388"/>
      <c r="S4622" s="389"/>
      <c r="T4622" s="314"/>
    </row>
    <row r="4623" spans="2:20" ht="18.75" customHeight="1" x14ac:dyDescent="0.2">
      <c r="B4623" s="318"/>
      <c r="C4623" s="97" t="s">
        <v>155</v>
      </c>
      <c r="D4623" s="65"/>
      <c r="E4623" s="65"/>
      <c r="F4623" s="65"/>
      <c r="G4623" s="65"/>
      <c r="H4623" s="65"/>
      <c r="I4623" s="65"/>
      <c r="J4623" s="65"/>
      <c r="K4623" s="65"/>
      <c r="L4623" s="65"/>
      <c r="M4623" s="65"/>
      <c r="N4623" s="65"/>
      <c r="O4623" s="71"/>
      <c r="P4623" s="336">
        <f>SUM(D4623:O4623)</f>
        <v>0</v>
      </c>
      <c r="Q4623" s="317"/>
      <c r="R4623" s="388"/>
      <c r="S4623" s="389"/>
      <c r="T4623" s="314"/>
    </row>
    <row r="4624" spans="2:20" ht="18.75" customHeight="1" x14ac:dyDescent="0.2">
      <c r="B4624" s="318"/>
      <c r="C4624" s="98" t="s">
        <v>156</v>
      </c>
      <c r="D4624" s="68"/>
      <c r="E4624" s="68"/>
      <c r="F4624" s="68"/>
      <c r="G4624" s="68"/>
      <c r="H4624" s="68"/>
      <c r="I4624" s="68"/>
      <c r="J4624" s="68"/>
      <c r="K4624" s="68"/>
      <c r="L4624" s="68"/>
      <c r="M4624" s="68"/>
      <c r="N4624" s="68"/>
      <c r="O4624" s="73"/>
      <c r="P4624" s="340">
        <f>SUM(D4624:O4624)</f>
        <v>0</v>
      </c>
      <c r="Q4624" s="317"/>
      <c r="R4624" s="388"/>
      <c r="S4624" s="389"/>
      <c r="T4624" s="314"/>
    </row>
    <row r="4625" spans="2:24" ht="18.75" customHeight="1" x14ac:dyDescent="0.2">
      <c r="B4625" s="318"/>
      <c r="C4625" s="341" t="s">
        <v>157</v>
      </c>
      <c r="D4625" s="342">
        <f t="shared" ref="D4625:O4625" si="371">SUBTOTAL(9,D4604:D4624)</f>
        <v>0</v>
      </c>
      <c r="E4625" s="342">
        <f t="shared" si="371"/>
        <v>0</v>
      </c>
      <c r="F4625" s="342">
        <f t="shared" si="371"/>
        <v>0</v>
      </c>
      <c r="G4625" s="342">
        <f t="shared" si="371"/>
        <v>0</v>
      </c>
      <c r="H4625" s="342">
        <f t="shared" si="371"/>
        <v>0</v>
      </c>
      <c r="I4625" s="342">
        <f t="shared" si="371"/>
        <v>0</v>
      </c>
      <c r="J4625" s="342">
        <f t="shared" si="371"/>
        <v>0</v>
      </c>
      <c r="K4625" s="342">
        <f t="shared" si="371"/>
        <v>0</v>
      </c>
      <c r="L4625" s="342">
        <f t="shared" si="371"/>
        <v>0</v>
      </c>
      <c r="M4625" s="342">
        <f t="shared" si="371"/>
        <v>0</v>
      </c>
      <c r="N4625" s="342">
        <f t="shared" si="371"/>
        <v>0</v>
      </c>
      <c r="O4625" s="343">
        <f t="shared" si="371"/>
        <v>0</v>
      </c>
      <c r="P4625" s="344">
        <f>SUM(D4625:O4625)</f>
        <v>0</v>
      </c>
      <c r="Q4625" s="317"/>
      <c r="R4625" s="150"/>
      <c r="S4625" s="151"/>
      <c r="T4625" s="314"/>
    </row>
    <row r="4626" spans="2:24" ht="6" customHeight="1" x14ac:dyDescent="0.2">
      <c r="B4626" s="318"/>
      <c r="C4626" s="317"/>
      <c r="D4626" s="317"/>
      <c r="E4626" s="317"/>
      <c r="F4626" s="317"/>
      <c r="G4626" s="317"/>
      <c r="H4626" s="317"/>
      <c r="I4626" s="317"/>
      <c r="J4626" s="317"/>
      <c r="K4626" s="317"/>
      <c r="L4626" s="317"/>
      <c r="M4626" s="317"/>
      <c r="N4626" s="317"/>
      <c r="O4626" s="317"/>
      <c r="P4626" s="317"/>
      <c r="Q4626" s="317"/>
      <c r="R4626" s="345"/>
      <c r="S4626" s="345"/>
      <c r="T4626" s="314"/>
    </row>
    <row r="4627" spans="2:24" ht="18.75" customHeight="1" x14ac:dyDescent="0.2">
      <c r="B4627" s="346"/>
      <c r="C4627" s="335" t="s">
        <v>158</v>
      </c>
      <c r="D4627" s="67"/>
      <c r="E4627" s="67"/>
      <c r="F4627" s="67"/>
      <c r="G4627" s="67"/>
      <c r="H4627" s="67"/>
      <c r="I4627" s="67"/>
      <c r="J4627" s="67"/>
      <c r="K4627" s="67"/>
      <c r="L4627" s="67"/>
      <c r="M4627" s="67"/>
      <c r="N4627" s="67"/>
      <c r="O4627" s="74"/>
      <c r="P4627" s="347">
        <f>SUM(D4627:O4627)</f>
        <v>0</v>
      </c>
      <c r="Q4627" s="317"/>
      <c r="R4627" s="388"/>
      <c r="S4627" s="389"/>
      <c r="T4627" s="314"/>
    </row>
    <row r="4628" spans="2:24" ht="18.75" customHeight="1" x14ac:dyDescent="0.2">
      <c r="B4628" s="346"/>
      <c r="C4628" s="335" t="s">
        <v>159</v>
      </c>
      <c r="D4628" s="67"/>
      <c r="E4628" s="67"/>
      <c r="F4628" s="67"/>
      <c r="G4628" s="67"/>
      <c r="H4628" s="67"/>
      <c r="I4628" s="67"/>
      <c r="J4628" s="67"/>
      <c r="K4628" s="67"/>
      <c r="L4628" s="67"/>
      <c r="M4628" s="67"/>
      <c r="N4628" s="69"/>
      <c r="O4628" s="75"/>
      <c r="P4628" s="348">
        <f>SUM(D4628:O4628)</f>
        <v>0</v>
      </c>
      <c r="Q4628" s="317"/>
      <c r="R4628" s="388"/>
      <c r="S4628" s="389"/>
      <c r="T4628" s="314"/>
    </row>
    <row r="4629" spans="2:24" s="334" customFormat="1" ht="18.75" customHeight="1" x14ac:dyDescent="0.2">
      <c r="B4629" s="328"/>
      <c r="C4629" s="317"/>
      <c r="D4629" s="317"/>
      <c r="E4629" s="317"/>
      <c r="F4629" s="317"/>
      <c r="G4629" s="317"/>
      <c r="H4629" s="317"/>
      <c r="I4629" s="317"/>
      <c r="J4629" s="317"/>
      <c r="K4629" s="317"/>
      <c r="L4629" s="317"/>
      <c r="M4629" s="317"/>
      <c r="N4629" s="349" t="s">
        <v>160</v>
      </c>
      <c r="O4629" s="349"/>
      <c r="P4629" s="350">
        <f>ROUND(IF(P4627*P4628=0,0,P4625/P4627*P4628),2)</f>
        <v>0</v>
      </c>
      <c r="Q4629" s="330"/>
      <c r="R4629" s="388"/>
      <c r="S4629" s="389"/>
      <c r="T4629" s="333"/>
    </row>
    <row r="4630" spans="2:24" ht="30" customHeight="1" x14ac:dyDescent="0.2">
      <c r="B4630" s="314"/>
      <c r="C4630" s="317"/>
      <c r="D4630" s="317"/>
      <c r="E4630" s="317"/>
      <c r="F4630" s="317"/>
      <c r="G4630" s="317"/>
      <c r="H4630" s="317"/>
      <c r="I4630" s="317"/>
      <c r="J4630" s="317"/>
      <c r="K4630" s="317"/>
      <c r="L4630" s="317"/>
      <c r="M4630" s="317"/>
      <c r="N4630" s="317"/>
      <c r="O4630" s="317"/>
      <c r="P4630" s="317"/>
      <c r="Q4630" s="317"/>
      <c r="R4630" s="317"/>
      <c r="S4630" s="317"/>
      <c r="T4630" s="314"/>
    </row>
    <row r="4631" spans="2:24" ht="18.75" customHeight="1" x14ac:dyDescent="0.2">
      <c r="B4631" s="318"/>
      <c r="C4631" s="319" t="s">
        <v>124</v>
      </c>
      <c r="D4631" s="382"/>
      <c r="E4631" s="383"/>
      <c r="F4631" s="383"/>
      <c r="G4631" s="383"/>
      <c r="H4631" s="383"/>
      <c r="I4631" s="384"/>
      <c r="J4631" s="317"/>
      <c r="K4631" s="317"/>
      <c r="L4631" s="320"/>
      <c r="M4631" s="317"/>
      <c r="N4631" s="317"/>
      <c r="O4631" s="317"/>
      <c r="P4631" s="321"/>
      <c r="Q4631" s="317"/>
      <c r="R4631" s="321"/>
      <c r="S4631" s="321"/>
      <c r="T4631" s="314"/>
    </row>
    <row r="4632" spans="2:24" ht="18.75" customHeight="1" x14ac:dyDescent="0.2">
      <c r="B4632" s="318"/>
      <c r="C4632" s="322" t="s">
        <v>125</v>
      </c>
      <c r="D4632" s="382"/>
      <c r="E4632" s="383"/>
      <c r="F4632" s="383"/>
      <c r="G4632" s="383"/>
      <c r="H4632" s="383"/>
      <c r="I4632" s="384"/>
      <c r="J4632" s="317"/>
      <c r="K4632" s="320"/>
      <c r="L4632" s="317"/>
      <c r="M4632" s="317"/>
      <c r="N4632" s="317"/>
      <c r="O4632" s="317"/>
      <c r="P4632" s="321"/>
      <c r="Q4632" s="317"/>
      <c r="R4632" s="321"/>
      <c r="S4632" s="321"/>
      <c r="T4632" s="314"/>
    </row>
    <row r="4633" spans="2:24" ht="18.75" customHeight="1" x14ac:dyDescent="0.2">
      <c r="B4633" s="318"/>
      <c r="C4633" s="322" t="s">
        <v>7</v>
      </c>
      <c r="D4633" s="382"/>
      <c r="E4633" s="383"/>
      <c r="F4633" s="383"/>
      <c r="G4633" s="383"/>
      <c r="H4633" s="383"/>
      <c r="I4633" s="384"/>
      <c r="J4633" s="317"/>
      <c r="K4633" s="317"/>
      <c r="L4633" s="320"/>
      <c r="M4633" s="317"/>
      <c r="N4633" s="317"/>
      <c r="O4633" s="317"/>
      <c r="P4633" s="321"/>
      <c r="Q4633" s="317"/>
      <c r="R4633" s="323" t="s">
        <v>126</v>
      </c>
      <c r="S4633" s="324"/>
      <c r="T4633" s="314"/>
    </row>
    <row r="4634" spans="2:24" ht="18.75" customHeight="1" x14ac:dyDescent="0.2">
      <c r="B4634" s="318"/>
      <c r="C4634" s="322" t="s">
        <v>127</v>
      </c>
      <c r="D4634" s="382"/>
      <c r="E4634" s="383"/>
      <c r="F4634" s="383"/>
      <c r="G4634" s="383"/>
      <c r="H4634" s="383"/>
      <c r="I4634" s="384"/>
      <c r="J4634" s="317"/>
      <c r="K4634" s="317"/>
      <c r="L4634" s="320"/>
      <c r="M4634" s="317"/>
      <c r="N4634" s="317"/>
      <c r="O4634" s="317"/>
      <c r="P4634" s="321"/>
      <c r="Q4634" s="317"/>
      <c r="R4634" s="325" t="s">
        <v>130</v>
      </c>
      <c r="S4634" s="63"/>
      <c r="T4634" s="314"/>
    </row>
    <row r="4635" spans="2:24" ht="18.75" customHeight="1" x14ac:dyDescent="0.2">
      <c r="B4635" s="318"/>
      <c r="C4635" s="322" t="s">
        <v>131</v>
      </c>
      <c r="D4635" s="382"/>
      <c r="E4635" s="383"/>
      <c r="F4635" s="383"/>
      <c r="G4635" s="383"/>
      <c r="H4635" s="383"/>
      <c r="I4635" s="384"/>
      <c r="J4635" s="317"/>
      <c r="K4635" s="317"/>
      <c r="L4635" s="320"/>
      <c r="M4635" s="317"/>
      <c r="N4635" s="317"/>
      <c r="O4635" s="317"/>
      <c r="P4635" s="321"/>
      <c r="Q4635" s="317"/>
      <c r="R4635" s="325" t="s">
        <v>132</v>
      </c>
      <c r="S4635" s="63"/>
      <c r="T4635" s="314"/>
    </row>
    <row r="4636" spans="2:24" ht="18.75" customHeight="1" x14ac:dyDescent="0.2">
      <c r="B4636" s="318"/>
      <c r="C4636" s="322" t="s">
        <v>122</v>
      </c>
      <c r="D4636" s="385"/>
      <c r="E4636" s="386"/>
      <c r="F4636" s="386"/>
      <c r="G4636" s="386"/>
      <c r="H4636" s="386"/>
      <c r="I4636" s="387"/>
      <c r="J4636" s="317"/>
      <c r="K4636" s="320"/>
      <c r="L4636" s="317"/>
      <c r="M4636" s="317"/>
      <c r="N4636" s="317"/>
      <c r="O4636" s="317"/>
      <c r="P4636" s="321"/>
      <c r="Q4636" s="317"/>
      <c r="R4636" s="326" t="s">
        <v>133</v>
      </c>
      <c r="S4636" s="63"/>
      <c r="T4636" s="314"/>
    </row>
    <row r="4637" spans="2:24" ht="18.75" customHeight="1" x14ac:dyDescent="0.2">
      <c r="B4637" s="327"/>
      <c r="C4637" s="322" t="s">
        <v>134</v>
      </c>
      <c r="D4637" s="379"/>
      <c r="E4637" s="380"/>
      <c r="F4637" s="380"/>
      <c r="G4637" s="380"/>
      <c r="H4637" s="380"/>
      <c r="I4637" s="381"/>
      <c r="J4637" s="317"/>
      <c r="K4637" s="320"/>
      <c r="L4637" s="317"/>
      <c r="M4637" s="317"/>
      <c r="N4637" s="317"/>
      <c r="O4637" s="317"/>
      <c r="P4637" s="321"/>
      <c r="Q4637" s="317"/>
      <c r="R4637" s="321"/>
      <c r="S4637" s="321"/>
      <c r="T4637" s="314"/>
    </row>
    <row r="4638" spans="2:24" ht="12" customHeight="1" x14ac:dyDescent="0.2">
      <c r="B4638" s="318"/>
      <c r="C4638" s="317"/>
      <c r="D4638" s="317"/>
      <c r="E4638" s="317"/>
      <c r="F4638" s="317"/>
      <c r="G4638" s="317"/>
      <c r="H4638" s="317"/>
      <c r="I4638" s="317"/>
      <c r="J4638" s="317"/>
      <c r="K4638" s="317"/>
      <c r="L4638" s="317"/>
      <c r="M4638" s="317"/>
      <c r="N4638" s="317"/>
      <c r="O4638" s="317"/>
      <c r="P4638" s="317"/>
      <c r="Q4638" s="317"/>
      <c r="R4638" s="317"/>
      <c r="S4638" s="317"/>
      <c r="T4638" s="314"/>
    </row>
    <row r="4639" spans="2:24" s="334" customFormat="1" ht="18.75" customHeight="1" x14ac:dyDescent="0.2">
      <c r="B4639" s="328"/>
      <c r="C4639" s="322" t="s">
        <v>128</v>
      </c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70"/>
      <c r="P4639" s="329" t="s">
        <v>129</v>
      </c>
      <c r="Q4639" s="330"/>
      <c r="R4639" s="331" t="s">
        <v>135</v>
      </c>
      <c r="S4639" s="332"/>
      <c r="T4639" s="333"/>
      <c r="V4639" s="315"/>
      <c r="W4639" s="315"/>
      <c r="X4639" s="315"/>
    </row>
    <row r="4640" spans="2:24" ht="6" customHeight="1" x14ac:dyDescent="0.2">
      <c r="B4640" s="318"/>
      <c r="C4640" s="317"/>
      <c r="D4640" s="317"/>
      <c r="E4640" s="317"/>
      <c r="F4640" s="317"/>
      <c r="G4640" s="317"/>
      <c r="H4640" s="317"/>
      <c r="I4640" s="317"/>
      <c r="J4640" s="317"/>
      <c r="K4640" s="317"/>
      <c r="L4640" s="317"/>
      <c r="M4640" s="317"/>
      <c r="N4640" s="317"/>
      <c r="O4640" s="317"/>
      <c r="P4640" s="317"/>
      <c r="Q4640" s="317"/>
      <c r="R4640" s="317"/>
      <c r="S4640" s="317"/>
      <c r="T4640" s="314"/>
    </row>
    <row r="4641" spans="2:20" ht="18.75" customHeight="1" x14ac:dyDescent="0.2">
      <c r="B4641" s="318"/>
      <c r="C4641" s="335" t="s">
        <v>136</v>
      </c>
      <c r="D4641" s="65"/>
      <c r="E4641" s="65"/>
      <c r="F4641" s="65"/>
      <c r="G4641" s="65"/>
      <c r="H4641" s="65"/>
      <c r="I4641" s="65"/>
      <c r="J4641" s="65"/>
      <c r="K4641" s="65"/>
      <c r="L4641" s="65"/>
      <c r="M4641" s="65"/>
      <c r="N4641" s="65"/>
      <c r="O4641" s="71"/>
      <c r="P4641" s="336">
        <f>SUM(D4641:O4641)</f>
        <v>0</v>
      </c>
      <c r="Q4641" s="317"/>
      <c r="R4641" s="388"/>
      <c r="S4641" s="389"/>
      <c r="T4641" s="314"/>
    </row>
    <row r="4642" spans="2:20" ht="18.75" customHeight="1" x14ac:dyDescent="0.2">
      <c r="B4642" s="318"/>
      <c r="C4642" s="335" t="s">
        <v>137</v>
      </c>
      <c r="D4642" s="110"/>
      <c r="E4642" s="110"/>
      <c r="F4642" s="110"/>
      <c r="G4642" s="110"/>
      <c r="H4642" s="110"/>
      <c r="I4642" s="110"/>
      <c r="J4642" s="110"/>
      <c r="K4642" s="110"/>
      <c r="L4642" s="110"/>
      <c r="M4642" s="110"/>
      <c r="N4642" s="110"/>
      <c r="O4642" s="111"/>
      <c r="P4642" s="336">
        <f>SUM(D4642:O4642)</f>
        <v>0</v>
      </c>
      <c r="Q4642" s="317"/>
      <c r="R4642" s="388"/>
      <c r="S4642" s="389"/>
      <c r="T4642" s="314"/>
    </row>
    <row r="4643" spans="2:20" ht="18.75" customHeight="1" x14ac:dyDescent="0.2">
      <c r="B4643" s="318"/>
      <c r="C4643" s="131" t="s">
        <v>138</v>
      </c>
      <c r="D4643" s="65"/>
      <c r="E4643" s="65"/>
      <c r="F4643" s="65"/>
      <c r="G4643" s="65"/>
      <c r="H4643" s="65"/>
      <c r="I4643" s="65"/>
      <c r="J4643" s="65"/>
      <c r="K4643" s="65"/>
      <c r="L4643" s="65"/>
      <c r="M4643" s="65"/>
      <c r="N4643" s="65"/>
      <c r="O4643" s="71"/>
      <c r="P4643" s="336">
        <f>SUM(D4643:O4643)</f>
        <v>0</v>
      </c>
      <c r="Q4643" s="317"/>
      <c r="R4643" s="388"/>
      <c r="S4643" s="389"/>
      <c r="T4643" s="314"/>
    </row>
    <row r="4644" spans="2:20" ht="18.75" customHeight="1" x14ac:dyDescent="0.2">
      <c r="B4644" s="318"/>
      <c r="C4644" s="92" t="s">
        <v>139</v>
      </c>
      <c r="D4644" s="65"/>
      <c r="E4644" s="65"/>
      <c r="F4644" s="65"/>
      <c r="G4644" s="65"/>
      <c r="H4644" s="65"/>
      <c r="I4644" s="65"/>
      <c r="J4644" s="65"/>
      <c r="K4644" s="65"/>
      <c r="L4644" s="65"/>
      <c r="M4644" s="65"/>
      <c r="N4644" s="65"/>
      <c r="O4644" s="71"/>
      <c r="P4644" s="336">
        <f>SUM(D4644:O4644)</f>
        <v>0</v>
      </c>
      <c r="Q4644" s="317"/>
      <c r="R4644" s="388"/>
      <c r="S4644" s="389"/>
      <c r="T4644" s="314"/>
    </row>
    <row r="4645" spans="2:20" ht="18.75" customHeight="1" x14ac:dyDescent="0.2">
      <c r="B4645" s="318"/>
      <c r="C4645" s="92" t="s">
        <v>140</v>
      </c>
      <c r="D4645" s="65"/>
      <c r="E4645" s="65"/>
      <c r="F4645" s="65"/>
      <c r="G4645" s="65"/>
      <c r="H4645" s="65"/>
      <c r="I4645" s="65"/>
      <c r="J4645" s="65"/>
      <c r="K4645" s="65"/>
      <c r="L4645" s="65"/>
      <c r="M4645" s="65"/>
      <c r="N4645" s="65"/>
      <c r="O4645" s="71"/>
      <c r="P4645" s="336">
        <f>SUM(D4645:O4645)</f>
        <v>0</v>
      </c>
      <c r="Q4645" s="317"/>
      <c r="R4645" s="388"/>
      <c r="S4645" s="389"/>
      <c r="T4645" s="314"/>
    </row>
    <row r="4646" spans="2:20" ht="18.75" customHeight="1" x14ac:dyDescent="0.2">
      <c r="B4646" s="318"/>
      <c r="C4646" s="92" t="s">
        <v>141</v>
      </c>
      <c r="D4646" s="65"/>
      <c r="E4646" s="65"/>
      <c r="F4646" s="65"/>
      <c r="G4646" s="65"/>
      <c r="H4646" s="65"/>
      <c r="I4646" s="65"/>
      <c r="J4646" s="65"/>
      <c r="K4646" s="65"/>
      <c r="L4646" s="65"/>
      <c r="M4646" s="65"/>
      <c r="N4646" s="65"/>
      <c r="O4646" s="71"/>
      <c r="P4646" s="336">
        <f>SUM(D4646:O4646)</f>
        <v>0</v>
      </c>
      <c r="Q4646" s="317"/>
      <c r="R4646" s="388"/>
      <c r="S4646" s="389"/>
      <c r="T4646" s="314"/>
    </row>
    <row r="4647" spans="2:20" ht="18.75" customHeight="1" x14ac:dyDescent="0.2">
      <c r="B4647" s="318"/>
      <c r="C4647" s="92" t="s">
        <v>142</v>
      </c>
      <c r="D4647" s="65"/>
      <c r="E4647" s="65"/>
      <c r="F4647" s="65"/>
      <c r="G4647" s="65"/>
      <c r="H4647" s="65"/>
      <c r="I4647" s="65"/>
      <c r="J4647" s="65"/>
      <c r="K4647" s="65"/>
      <c r="L4647" s="65"/>
      <c r="M4647" s="65"/>
      <c r="N4647" s="65"/>
      <c r="O4647" s="71"/>
      <c r="P4647" s="336">
        <f>SUM(D4647:O4647)</f>
        <v>0</v>
      </c>
      <c r="Q4647" s="317"/>
      <c r="R4647" s="388"/>
      <c r="S4647" s="389"/>
      <c r="T4647" s="314"/>
    </row>
    <row r="4648" spans="2:20" ht="18.75" customHeight="1" x14ac:dyDescent="0.2">
      <c r="B4648" s="318"/>
      <c r="C4648" s="92" t="s">
        <v>143</v>
      </c>
      <c r="D4648" s="65"/>
      <c r="E4648" s="65"/>
      <c r="F4648" s="65"/>
      <c r="G4648" s="65"/>
      <c r="H4648" s="65"/>
      <c r="I4648" s="65"/>
      <c r="J4648" s="65"/>
      <c r="K4648" s="65"/>
      <c r="L4648" s="65"/>
      <c r="M4648" s="65"/>
      <c r="N4648" s="65"/>
      <c r="O4648" s="71"/>
      <c r="P4648" s="336">
        <f>SUM(D4648:O4648)</f>
        <v>0</v>
      </c>
      <c r="Q4648" s="317"/>
      <c r="R4648" s="388"/>
      <c r="S4648" s="389"/>
      <c r="T4648" s="314"/>
    </row>
    <row r="4649" spans="2:20" ht="18.75" customHeight="1" x14ac:dyDescent="0.2">
      <c r="B4649" s="318"/>
      <c r="C4649" s="92" t="s">
        <v>144</v>
      </c>
      <c r="D4649" s="65"/>
      <c r="E4649" s="65"/>
      <c r="F4649" s="65"/>
      <c r="G4649" s="65"/>
      <c r="H4649" s="65"/>
      <c r="I4649" s="65"/>
      <c r="J4649" s="65"/>
      <c r="K4649" s="65"/>
      <c r="L4649" s="65"/>
      <c r="M4649" s="65"/>
      <c r="N4649" s="65"/>
      <c r="O4649" s="71"/>
      <c r="P4649" s="336">
        <f>SUM(D4649:O4649)</f>
        <v>0</v>
      </c>
      <c r="Q4649" s="317"/>
      <c r="R4649" s="388"/>
      <c r="S4649" s="389"/>
      <c r="T4649" s="314"/>
    </row>
    <row r="4650" spans="2:20" ht="18.75" customHeight="1" x14ac:dyDescent="0.2">
      <c r="B4650" s="318"/>
      <c r="C4650" s="92" t="s">
        <v>145</v>
      </c>
      <c r="D4650" s="65"/>
      <c r="E4650" s="65"/>
      <c r="F4650" s="65"/>
      <c r="G4650" s="65"/>
      <c r="H4650" s="65"/>
      <c r="I4650" s="65"/>
      <c r="J4650" s="65"/>
      <c r="K4650" s="65"/>
      <c r="L4650" s="65"/>
      <c r="M4650" s="65"/>
      <c r="N4650" s="65"/>
      <c r="O4650" s="71"/>
      <c r="P4650" s="336">
        <f>SUM(D4650:O4650)</f>
        <v>0</v>
      </c>
      <c r="Q4650" s="317"/>
      <c r="R4650" s="388"/>
      <c r="S4650" s="389"/>
      <c r="T4650" s="314"/>
    </row>
    <row r="4651" spans="2:20" ht="18.75" customHeight="1" x14ac:dyDescent="0.2">
      <c r="B4651" s="318"/>
      <c r="C4651" s="322" t="s">
        <v>146</v>
      </c>
      <c r="D4651" s="337">
        <f t="shared" ref="D4651:O4651" si="372">SUBTOTAL(9,D4641:D4650)</f>
        <v>0</v>
      </c>
      <c r="E4651" s="337">
        <f t="shared" si="372"/>
        <v>0</v>
      </c>
      <c r="F4651" s="337">
        <f t="shared" si="372"/>
        <v>0</v>
      </c>
      <c r="G4651" s="337">
        <f t="shared" si="372"/>
        <v>0</v>
      </c>
      <c r="H4651" s="337">
        <f t="shared" si="372"/>
        <v>0</v>
      </c>
      <c r="I4651" s="337">
        <f t="shared" si="372"/>
        <v>0</v>
      </c>
      <c r="J4651" s="337">
        <f t="shared" si="372"/>
        <v>0</v>
      </c>
      <c r="K4651" s="337">
        <f t="shared" si="372"/>
        <v>0</v>
      </c>
      <c r="L4651" s="337">
        <f t="shared" si="372"/>
        <v>0</v>
      </c>
      <c r="M4651" s="337">
        <f t="shared" si="372"/>
        <v>0</v>
      </c>
      <c r="N4651" s="337">
        <f t="shared" si="372"/>
        <v>0</v>
      </c>
      <c r="O4651" s="338">
        <f t="shared" si="372"/>
        <v>0</v>
      </c>
      <c r="P4651" s="336">
        <f>SUM(D4651:O4651)</f>
        <v>0</v>
      </c>
      <c r="Q4651" s="317"/>
      <c r="R4651" s="388"/>
      <c r="S4651" s="389"/>
      <c r="T4651" s="314"/>
    </row>
    <row r="4652" spans="2:20" ht="18.75" customHeight="1" x14ac:dyDescent="0.2">
      <c r="B4652" s="318"/>
      <c r="C4652" s="339" t="s">
        <v>147</v>
      </c>
      <c r="D4652" s="66"/>
      <c r="E4652" s="66"/>
      <c r="F4652" s="66"/>
      <c r="G4652" s="66"/>
      <c r="H4652" s="66"/>
      <c r="I4652" s="66"/>
      <c r="J4652" s="66"/>
      <c r="K4652" s="66"/>
      <c r="L4652" s="66"/>
      <c r="M4652" s="66"/>
      <c r="N4652" s="66"/>
      <c r="O4652" s="72"/>
      <c r="P4652" s="336">
        <f>SUM(D4652:O4652)</f>
        <v>0</v>
      </c>
      <c r="Q4652" s="317"/>
      <c r="R4652" s="388"/>
      <c r="S4652" s="389"/>
      <c r="T4652" s="314"/>
    </row>
    <row r="4653" spans="2:20" ht="18.75" customHeight="1" x14ac:dyDescent="0.2">
      <c r="B4653" s="318"/>
      <c r="C4653" s="339" t="s">
        <v>148</v>
      </c>
      <c r="D4653" s="66"/>
      <c r="E4653" s="66"/>
      <c r="F4653" s="66"/>
      <c r="G4653" s="66"/>
      <c r="H4653" s="66"/>
      <c r="I4653" s="66"/>
      <c r="J4653" s="66"/>
      <c r="K4653" s="66"/>
      <c r="L4653" s="66"/>
      <c r="M4653" s="66"/>
      <c r="N4653" s="66"/>
      <c r="O4653" s="72"/>
      <c r="P4653" s="336">
        <f>SUM(D4653:O4653)</f>
        <v>0</v>
      </c>
      <c r="Q4653" s="317"/>
      <c r="R4653" s="388"/>
      <c r="S4653" s="389"/>
      <c r="T4653" s="314"/>
    </row>
    <row r="4654" spans="2:20" ht="18.75" customHeight="1" x14ac:dyDescent="0.2">
      <c r="B4654" s="318"/>
      <c r="C4654" s="322" t="s">
        <v>149</v>
      </c>
      <c r="D4654" s="337">
        <f t="shared" ref="D4654:O4654" si="373">SUBTOTAL(9,D4652:D4653)</f>
        <v>0</v>
      </c>
      <c r="E4654" s="337">
        <f t="shared" si="373"/>
        <v>0</v>
      </c>
      <c r="F4654" s="337">
        <f t="shared" si="373"/>
        <v>0</v>
      </c>
      <c r="G4654" s="337">
        <f t="shared" si="373"/>
        <v>0</v>
      </c>
      <c r="H4654" s="337">
        <f t="shared" si="373"/>
        <v>0</v>
      </c>
      <c r="I4654" s="337">
        <f t="shared" si="373"/>
        <v>0</v>
      </c>
      <c r="J4654" s="337">
        <f t="shared" si="373"/>
        <v>0</v>
      </c>
      <c r="K4654" s="337">
        <f t="shared" si="373"/>
        <v>0</v>
      </c>
      <c r="L4654" s="337">
        <f t="shared" si="373"/>
        <v>0</v>
      </c>
      <c r="M4654" s="337">
        <f t="shared" si="373"/>
        <v>0</v>
      </c>
      <c r="N4654" s="337">
        <f t="shared" si="373"/>
        <v>0</v>
      </c>
      <c r="O4654" s="338">
        <f t="shared" si="373"/>
        <v>0</v>
      </c>
      <c r="P4654" s="336">
        <f>SUM(D4654:O4654)</f>
        <v>0</v>
      </c>
      <c r="Q4654" s="317"/>
      <c r="R4654" s="388"/>
      <c r="S4654" s="389"/>
      <c r="T4654" s="314"/>
    </row>
    <row r="4655" spans="2:20" ht="18.75" customHeight="1" x14ac:dyDescent="0.2">
      <c r="B4655" s="318"/>
      <c r="C4655" s="339" t="s">
        <v>150</v>
      </c>
      <c r="D4655" s="66"/>
      <c r="E4655" s="66"/>
      <c r="F4655" s="66"/>
      <c r="G4655" s="66"/>
      <c r="H4655" s="66"/>
      <c r="I4655" s="66"/>
      <c r="J4655" s="66"/>
      <c r="K4655" s="66"/>
      <c r="L4655" s="66"/>
      <c r="M4655" s="66"/>
      <c r="N4655" s="66"/>
      <c r="O4655" s="72"/>
      <c r="P4655" s="336">
        <f>SUM(D4655:O4655)</f>
        <v>0</v>
      </c>
      <c r="Q4655" s="317"/>
      <c r="R4655" s="388"/>
      <c r="S4655" s="389"/>
      <c r="T4655" s="314"/>
    </row>
    <row r="4656" spans="2:20" ht="18.75" customHeight="1" x14ac:dyDescent="0.2">
      <c r="B4656" s="318"/>
      <c r="C4656" s="339" t="s">
        <v>151</v>
      </c>
      <c r="D4656" s="66"/>
      <c r="E4656" s="66"/>
      <c r="F4656" s="66"/>
      <c r="G4656" s="66"/>
      <c r="H4656" s="66"/>
      <c r="I4656" s="66"/>
      <c r="J4656" s="66"/>
      <c r="K4656" s="66"/>
      <c r="L4656" s="66"/>
      <c r="M4656" s="66"/>
      <c r="N4656" s="66"/>
      <c r="O4656" s="72"/>
      <c r="P4656" s="336">
        <f>SUM(D4656:O4656)</f>
        <v>0</v>
      </c>
      <c r="Q4656" s="317"/>
      <c r="R4656" s="388"/>
      <c r="S4656" s="389"/>
      <c r="T4656" s="314"/>
    </row>
    <row r="4657" spans="2:20" ht="18.75" customHeight="1" x14ac:dyDescent="0.2">
      <c r="B4657" s="318"/>
      <c r="C4657" s="339" t="s">
        <v>152</v>
      </c>
      <c r="D4657" s="66"/>
      <c r="E4657" s="66"/>
      <c r="F4657" s="66"/>
      <c r="G4657" s="66"/>
      <c r="H4657" s="66"/>
      <c r="I4657" s="66"/>
      <c r="J4657" s="66"/>
      <c r="K4657" s="66"/>
      <c r="L4657" s="66"/>
      <c r="M4657" s="66"/>
      <c r="N4657" s="66"/>
      <c r="O4657" s="72"/>
      <c r="P4657" s="336">
        <f>SUM(D4657:O4657)</f>
        <v>0</v>
      </c>
      <c r="Q4657" s="317"/>
      <c r="R4657" s="388"/>
      <c r="S4657" s="389"/>
      <c r="T4657" s="314"/>
    </row>
    <row r="4658" spans="2:20" ht="18.75" customHeight="1" x14ac:dyDescent="0.2">
      <c r="B4658" s="318"/>
      <c r="C4658" s="339" t="s">
        <v>153</v>
      </c>
      <c r="D4658" s="66"/>
      <c r="E4658" s="66"/>
      <c r="F4658" s="66"/>
      <c r="G4658" s="66"/>
      <c r="H4658" s="66"/>
      <c r="I4658" s="66"/>
      <c r="J4658" s="66"/>
      <c r="K4658" s="66"/>
      <c r="L4658" s="66"/>
      <c r="M4658" s="66"/>
      <c r="N4658" s="66"/>
      <c r="O4658" s="72"/>
      <c r="P4658" s="336">
        <f>SUM(D4658:O4658)</f>
        <v>0</v>
      </c>
      <c r="Q4658" s="317"/>
      <c r="R4658" s="388"/>
      <c r="S4658" s="389"/>
      <c r="T4658" s="314"/>
    </row>
    <row r="4659" spans="2:20" ht="18.75" customHeight="1" x14ac:dyDescent="0.2">
      <c r="B4659" s="318"/>
      <c r="C4659" s="335" t="s">
        <v>154</v>
      </c>
      <c r="D4659" s="65"/>
      <c r="E4659" s="65"/>
      <c r="F4659" s="65"/>
      <c r="G4659" s="65"/>
      <c r="H4659" s="65"/>
      <c r="I4659" s="65"/>
      <c r="J4659" s="65"/>
      <c r="K4659" s="65"/>
      <c r="L4659" s="65"/>
      <c r="M4659" s="65"/>
      <c r="N4659" s="65"/>
      <c r="O4659" s="71"/>
      <c r="P4659" s="336">
        <f>SUM(D4659:O4659)</f>
        <v>0</v>
      </c>
      <c r="Q4659" s="317"/>
      <c r="R4659" s="388"/>
      <c r="S4659" s="389"/>
      <c r="T4659" s="314"/>
    </row>
    <row r="4660" spans="2:20" ht="18.75" customHeight="1" x14ac:dyDescent="0.2">
      <c r="B4660" s="318"/>
      <c r="C4660" s="97" t="s">
        <v>155</v>
      </c>
      <c r="D4660" s="65"/>
      <c r="E4660" s="65"/>
      <c r="F4660" s="65"/>
      <c r="G4660" s="65"/>
      <c r="H4660" s="65"/>
      <c r="I4660" s="65"/>
      <c r="J4660" s="65"/>
      <c r="K4660" s="65"/>
      <c r="L4660" s="65"/>
      <c r="M4660" s="65"/>
      <c r="N4660" s="65"/>
      <c r="O4660" s="71"/>
      <c r="P4660" s="336">
        <f>SUM(D4660:O4660)</f>
        <v>0</v>
      </c>
      <c r="Q4660" s="317"/>
      <c r="R4660" s="388"/>
      <c r="S4660" s="389"/>
      <c r="T4660" s="314"/>
    </row>
    <row r="4661" spans="2:20" ht="18.75" customHeight="1" x14ac:dyDescent="0.2">
      <c r="B4661" s="318"/>
      <c r="C4661" s="98" t="s">
        <v>156</v>
      </c>
      <c r="D4661" s="68"/>
      <c r="E4661" s="68"/>
      <c r="F4661" s="68"/>
      <c r="G4661" s="68"/>
      <c r="H4661" s="68"/>
      <c r="I4661" s="68"/>
      <c r="J4661" s="68"/>
      <c r="K4661" s="68"/>
      <c r="L4661" s="68"/>
      <c r="M4661" s="68"/>
      <c r="N4661" s="68"/>
      <c r="O4661" s="73"/>
      <c r="P4661" s="340">
        <f>SUM(D4661:O4661)</f>
        <v>0</v>
      </c>
      <c r="Q4661" s="317"/>
      <c r="R4661" s="388"/>
      <c r="S4661" s="389"/>
      <c r="T4661" s="314"/>
    </row>
    <row r="4662" spans="2:20" ht="18.75" customHeight="1" x14ac:dyDescent="0.2">
      <c r="B4662" s="318"/>
      <c r="C4662" s="341" t="s">
        <v>157</v>
      </c>
      <c r="D4662" s="342">
        <f t="shared" ref="D4662:O4662" si="374">SUBTOTAL(9,D4641:D4661)</f>
        <v>0</v>
      </c>
      <c r="E4662" s="342">
        <f t="shared" si="374"/>
        <v>0</v>
      </c>
      <c r="F4662" s="342">
        <f t="shared" si="374"/>
        <v>0</v>
      </c>
      <c r="G4662" s="342">
        <f t="shared" si="374"/>
        <v>0</v>
      </c>
      <c r="H4662" s="342">
        <f t="shared" si="374"/>
        <v>0</v>
      </c>
      <c r="I4662" s="342">
        <f t="shared" si="374"/>
        <v>0</v>
      </c>
      <c r="J4662" s="342">
        <f t="shared" si="374"/>
        <v>0</v>
      </c>
      <c r="K4662" s="342">
        <f t="shared" si="374"/>
        <v>0</v>
      </c>
      <c r="L4662" s="342">
        <f t="shared" si="374"/>
        <v>0</v>
      </c>
      <c r="M4662" s="342">
        <f t="shared" si="374"/>
        <v>0</v>
      </c>
      <c r="N4662" s="342">
        <f t="shared" si="374"/>
        <v>0</v>
      </c>
      <c r="O4662" s="343">
        <f t="shared" si="374"/>
        <v>0</v>
      </c>
      <c r="P4662" s="344">
        <f>SUM(D4662:O4662)</f>
        <v>0</v>
      </c>
      <c r="Q4662" s="317"/>
      <c r="R4662" s="150"/>
      <c r="S4662" s="151"/>
      <c r="T4662" s="314"/>
    </row>
    <row r="4663" spans="2:20" ht="6" customHeight="1" x14ac:dyDescent="0.2">
      <c r="B4663" s="318"/>
      <c r="C4663" s="317"/>
      <c r="D4663" s="317"/>
      <c r="E4663" s="317"/>
      <c r="F4663" s="317"/>
      <c r="G4663" s="317"/>
      <c r="H4663" s="317"/>
      <c r="I4663" s="317"/>
      <c r="J4663" s="317"/>
      <c r="K4663" s="317"/>
      <c r="L4663" s="317"/>
      <c r="M4663" s="317"/>
      <c r="N4663" s="317"/>
      <c r="O4663" s="317"/>
      <c r="P4663" s="317"/>
      <c r="Q4663" s="317"/>
      <c r="R4663" s="345"/>
      <c r="S4663" s="345"/>
      <c r="T4663" s="314"/>
    </row>
    <row r="4664" spans="2:20" ht="18.75" customHeight="1" x14ac:dyDescent="0.2">
      <c r="B4664" s="346"/>
      <c r="C4664" s="335" t="s">
        <v>158</v>
      </c>
      <c r="D4664" s="67"/>
      <c r="E4664" s="67"/>
      <c r="F4664" s="67"/>
      <c r="G4664" s="67"/>
      <c r="H4664" s="67"/>
      <c r="I4664" s="67"/>
      <c r="J4664" s="67"/>
      <c r="K4664" s="67"/>
      <c r="L4664" s="67"/>
      <c r="M4664" s="67"/>
      <c r="N4664" s="67"/>
      <c r="O4664" s="74"/>
      <c r="P4664" s="347">
        <f>SUM(D4664:O4664)</f>
        <v>0</v>
      </c>
      <c r="Q4664" s="317"/>
      <c r="R4664" s="388"/>
      <c r="S4664" s="389"/>
      <c r="T4664" s="314"/>
    </row>
    <row r="4665" spans="2:20" ht="18.75" customHeight="1" x14ac:dyDescent="0.2">
      <c r="B4665" s="346"/>
      <c r="C4665" s="335" t="s">
        <v>159</v>
      </c>
      <c r="D4665" s="67"/>
      <c r="E4665" s="67"/>
      <c r="F4665" s="67"/>
      <c r="G4665" s="67"/>
      <c r="H4665" s="67"/>
      <c r="I4665" s="67"/>
      <c r="J4665" s="67"/>
      <c r="K4665" s="67"/>
      <c r="L4665" s="67"/>
      <c r="M4665" s="67"/>
      <c r="N4665" s="69"/>
      <c r="O4665" s="75"/>
      <c r="P4665" s="348">
        <f>SUM(D4665:O4665)</f>
        <v>0</v>
      </c>
      <c r="Q4665" s="317"/>
      <c r="R4665" s="388"/>
      <c r="S4665" s="389"/>
      <c r="T4665" s="314"/>
    </row>
    <row r="4666" spans="2:20" s="334" customFormat="1" ht="18.75" customHeight="1" x14ac:dyDescent="0.2">
      <c r="B4666" s="328"/>
      <c r="C4666" s="317"/>
      <c r="D4666" s="317"/>
      <c r="E4666" s="317"/>
      <c r="F4666" s="317"/>
      <c r="G4666" s="317"/>
      <c r="H4666" s="317"/>
      <c r="I4666" s="317"/>
      <c r="J4666" s="317"/>
      <c r="K4666" s="317"/>
      <c r="L4666" s="317"/>
      <c r="M4666" s="317"/>
      <c r="N4666" s="349" t="s">
        <v>160</v>
      </c>
      <c r="O4666" s="349"/>
      <c r="P4666" s="350">
        <f>ROUND(IF(P4664*P4665=0,0,P4662/P4664*P4665),2)</f>
        <v>0</v>
      </c>
      <c r="Q4666" s="330"/>
      <c r="R4666" s="388"/>
      <c r="S4666" s="389"/>
      <c r="T4666" s="333"/>
    </row>
    <row r="4667" spans="2:20" ht="30" customHeight="1" x14ac:dyDescent="0.2">
      <c r="B4667" s="314"/>
      <c r="C4667" s="317"/>
      <c r="D4667" s="317"/>
      <c r="E4667" s="317"/>
      <c r="F4667" s="317"/>
      <c r="G4667" s="317"/>
      <c r="H4667" s="317"/>
      <c r="I4667" s="317"/>
      <c r="J4667" s="317"/>
      <c r="K4667" s="317"/>
      <c r="L4667" s="317"/>
      <c r="M4667" s="317"/>
      <c r="N4667" s="317"/>
      <c r="O4667" s="317"/>
      <c r="P4667" s="317"/>
      <c r="Q4667" s="317"/>
      <c r="R4667" s="317"/>
      <c r="S4667" s="317"/>
      <c r="T4667" s="314"/>
    </row>
    <row r="4668" spans="2:20" ht="18.75" customHeight="1" x14ac:dyDescent="0.2">
      <c r="B4668" s="318"/>
      <c r="C4668" s="319" t="s">
        <v>124</v>
      </c>
      <c r="D4668" s="382"/>
      <c r="E4668" s="383"/>
      <c r="F4668" s="383"/>
      <c r="G4668" s="383"/>
      <c r="H4668" s="383"/>
      <c r="I4668" s="384"/>
      <c r="J4668" s="317"/>
      <c r="K4668" s="317"/>
      <c r="L4668" s="320"/>
      <c r="M4668" s="317"/>
      <c r="N4668" s="317"/>
      <c r="O4668" s="317"/>
      <c r="P4668" s="321"/>
      <c r="Q4668" s="317"/>
      <c r="R4668" s="321"/>
      <c r="S4668" s="321"/>
      <c r="T4668" s="314"/>
    </row>
    <row r="4669" spans="2:20" ht="18.75" customHeight="1" x14ac:dyDescent="0.2">
      <c r="B4669" s="318"/>
      <c r="C4669" s="322" t="s">
        <v>125</v>
      </c>
      <c r="D4669" s="382"/>
      <c r="E4669" s="383"/>
      <c r="F4669" s="383"/>
      <c r="G4669" s="383"/>
      <c r="H4669" s="383"/>
      <c r="I4669" s="384"/>
      <c r="J4669" s="317"/>
      <c r="K4669" s="320"/>
      <c r="L4669" s="317"/>
      <c r="M4669" s="317"/>
      <c r="N4669" s="317"/>
      <c r="O4669" s="317"/>
      <c r="P4669" s="321"/>
      <c r="Q4669" s="317"/>
      <c r="R4669" s="321"/>
      <c r="S4669" s="321"/>
      <c r="T4669" s="314"/>
    </row>
    <row r="4670" spans="2:20" ht="18.75" customHeight="1" x14ac:dyDescent="0.2">
      <c r="B4670" s="318"/>
      <c r="C4670" s="322" t="s">
        <v>7</v>
      </c>
      <c r="D4670" s="382"/>
      <c r="E4670" s="383"/>
      <c r="F4670" s="383"/>
      <c r="G4670" s="383"/>
      <c r="H4670" s="383"/>
      <c r="I4670" s="384"/>
      <c r="J4670" s="317"/>
      <c r="K4670" s="317"/>
      <c r="L4670" s="320"/>
      <c r="M4670" s="317"/>
      <c r="N4670" s="317"/>
      <c r="O4670" s="317"/>
      <c r="P4670" s="321"/>
      <c r="Q4670" s="317"/>
      <c r="R4670" s="323" t="s">
        <v>126</v>
      </c>
      <c r="S4670" s="324"/>
      <c r="T4670" s="314"/>
    </row>
    <row r="4671" spans="2:20" ht="18.75" customHeight="1" x14ac:dyDescent="0.2">
      <c r="B4671" s="318"/>
      <c r="C4671" s="322" t="s">
        <v>127</v>
      </c>
      <c r="D4671" s="382"/>
      <c r="E4671" s="383"/>
      <c r="F4671" s="383"/>
      <c r="G4671" s="383"/>
      <c r="H4671" s="383"/>
      <c r="I4671" s="384"/>
      <c r="J4671" s="317"/>
      <c r="K4671" s="317"/>
      <c r="L4671" s="320"/>
      <c r="M4671" s="317"/>
      <c r="N4671" s="317"/>
      <c r="O4671" s="317"/>
      <c r="P4671" s="321"/>
      <c r="Q4671" s="317"/>
      <c r="R4671" s="325" t="s">
        <v>130</v>
      </c>
      <c r="S4671" s="63"/>
      <c r="T4671" s="314"/>
    </row>
    <row r="4672" spans="2:20" ht="18.75" customHeight="1" x14ac:dyDescent="0.2">
      <c r="B4672" s="318"/>
      <c r="C4672" s="322" t="s">
        <v>131</v>
      </c>
      <c r="D4672" s="382"/>
      <c r="E4672" s="383"/>
      <c r="F4672" s="383"/>
      <c r="G4672" s="383"/>
      <c r="H4672" s="383"/>
      <c r="I4672" s="384"/>
      <c r="J4672" s="317"/>
      <c r="K4672" s="317"/>
      <c r="L4672" s="320"/>
      <c r="M4672" s="317"/>
      <c r="N4672" s="317"/>
      <c r="O4672" s="317"/>
      <c r="P4672" s="321"/>
      <c r="Q4672" s="317"/>
      <c r="R4672" s="325" t="s">
        <v>132</v>
      </c>
      <c r="S4672" s="63"/>
      <c r="T4672" s="314"/>
    </row>
    <row r="4673" spans="2:24" ht="18.75" customHeight="1" x14ac:dyDescent="0.2">
      <c r="B4673" s="318"/>
      <c r="C4673" s="322" t="s">
        <v>122</v>
      </c>
      <c r="D4673" s="385"/>
      <c r="E4673" s="386"/>
      <c r="F4673" s="386"/>
      <c r="G4673" s="386"/>
      <c r="H4673" s="386"/>
      <c r="I4673" s="387"/>
      <c r="J4673" s="317"/>
      <c r="K4673" s="320"/>
      <c r="L4673" s="317"/>
      <c r="M4673" s="317"/>
      <c r="N4673" s="317"/>
      <c r="O4673" s="317"/>
      <c r="P4673" s="321"/>
      <c r="Q4673" s="317"/>
      <c r="R4673" s="326" t="s">
        <v>133</v>
      </c>
      <c r="S4673" s="63"/>
      <c r="T4673" s="314"/>
    </row>
    <row r="4674" spans="2:24" ht="18.75" customHeight="1" x14ac:dyDescent="0.2">
      <c r="B4674" s="327"/>
      <c r="C4674" s="322" t="s">
        <v>134</v>
      </c>
      <c r="D4674" s="379"/>
      <c r="E4674" s="380"/>
      <c r="F4674" s="380"/>
      <c r="G4674" s="380"/>
      <c r="H4674" s="380"/>
      <c r="I4674" s="381"/>
      <c r="J4674" s="317"/>
      <c r="K4674" s="320"/>
      <c r="L4674" s="317"/>
      <c r="M4674" s="317"/>
      <c r="N4674" s="317"/>
      <c r="O4674" s="317"/>
      <c r="P4674" s="321"/>
      <c r="Q4674" s="317"/>
      <c r="R4674" s="321"/>
      <c r="S4674" s="321"/>
      <c r="T4674" s="314"/>
    </row>
    <row r="4675" spans="2:24" ht="12" customHeight="1" x14ac:dyDescent="0.2">
      <c r="B4675" s="318"/>
      <c r="C4675" s="317"/>
      <c r="D4675" s="317"/>
      <c r="E4675" s="317"/>
      <c r="F4675" s="317"/>
      <c r="G4675" s="317"/>
      <c r="H4675" s="317"/>
      <c r="I4675" s="317"/>
      <c r="J4675" s="317"/>
      <c r="K4675" s="317"/>
      <c r="L4675" s="317"/>
      <c r="M4675" s="317"/>
      <c r="N4675" s="317"/>
      <c r="O4675" s="317"/>
      <c r="P4675" s="317"/>
      <c r="Q4675" s="317"/>
      <c r="R4675" s="317"/>
      <c r="S4675" s="317"/>
      <c r="T4675" s="314"/>
    </row>
    <row r="4676" spans="2:24" s="334" customFormat="1" ht="18.75" customHeight="1" x14ac:dyDescent="0.2">
      <c r="B4676" s="328"/>
      <c r="C4676" s="322" t="s">
        <v>128</v>
      </c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70"/>
      <c r="P4676" s="329" t="s">
        <v>129</v>
      </c>
      <c r="Q4676" s="330"/>
      <c r="R4676" s="331" t="s">
        <v>135</v>
      </c>
      <c r="S4676" s="332"/>
      <c r="T4676" s="333"/>
      <c r="V4676" s="315"/>
      <c r="W4676" s="315"/>
      <c r="X4676" s="315"/>
    </row>
    <row r="4677" spans="2:24" ht="6" customHeight="1" x14ac:dyDescent="0.2">
      <c r="B4677" s="318"/>
      <c r="C4677" s="317"/>
      <c r="D4677" s="317"/>
      <c r="E4677" s="317"/>
      <c r="F4677" s="317"/>
      <c r="G4677" s="317"/>
      <c r="H4677" s="317"/>
      <c r="I4677" s="317"/>
      <c r="J4677" s="317"/>
      <c r="K4677" s="317"/>
      <c r="L4677" s="317"/>
      <c r="M4677" s="317"/>
      <c r="N4677" s="317"/>
      <c r="O4677" s="317"/>
      <c r="P4677" s="317"/>
      <c r="Q4677" s="317"/>
      <c r="R4677" s="317"/>
      <c r="S4677" s="317"/>
      <c r="T4677" s="314"/>
    </row>
    <row r="4678" spans="2:24" ht="18.75" customHeight="1" x14ac:dyDescent="0.2">
      <c r="B4678" s="318"/>
      <c r="C4678" s="335" t="s">
        <v>136</v>
      </c>
      <c r="D4678" s="65"/>
      <c r="E4678" s="65"/>
      <c r="F4678" s="65"/>
      <c r="G4678" s="65"/>
      <c r="H4678" s="65"/>
      <c r="I4678" s="65"/>
      <c r="J4678" s="65"/>
      <c r="K4678" s="65"/>
      <c r="L4678" s="65"/>
      <c r="M4678" s="65"/>
      <c r="N4678" s="65"/>
      <c r="O4678" s="71"/>
      <c r="P4678" s="336">
        <f>SUM(D4678:O4678)</f>
        <v>0</v>
      </c>
      <c r="Q4678" s="317"/>
      <c r="R4678" s="388"/>
      <c r="S4678" s="389"/>
      <c r="T4678" s="314"/>
    </row>
    <row r="4679" spans="2:24" ht="18.75" customHeight="1" x14ac:dyDescent="0.2">
      <c r="B4679" s="318"/>
      <c r="C4679" s="335" t="s">
        <v>137</v>
      </c>
      <c r="D4679" s="110"/>
      <c r="E4679" s="110"/>
      <c r="F4679" s="110"/>
      <c r="G4679" s="110"/>
      <c r="H4679" s="110"/>
      <c r="I4679" s="110"/>
      <c r="J4679" s="110"/>
      <c r="K4679" s="110"/>
      <c r="L4679" s="110"/>
      <c r="M4679" s="110"/>
      <c r="N4679" s="110"/>
      <c r="O4679" s="111"/>
      <c r="P4679" s="336">
        <f>SUM(D4679:O4679)</f>
        <v>0</v>
      </c>
      <c r="Q4679" s="317"/>
      <c r="R4679" s="388"/>
      <c r="S4679" s="389"/>
      <c r="T4679" s="314"/>
    </row>
    <row r="4680" spans="2:24" ht="18.75" customHeight="1" x14ac:dyDescent="0.2">
      <c r="B4680" s="318"/>
      <c r="C4680" s="131" t="s">
        <v>138</v>
      </c>
      <c r="D4680" s="65"/>
      <c r="E4680" s="65"/>
      <c r="F4680" s="65"/>
      <c r="G4680" s="65"/>
      <c r="H4680" s="65"/>
      <c r="I4680" s="65"/>
      <c r="J4680" s="65"/>
      <c r="K4680" s="65"/>
      <c r="L4680" s="65"/>
      <c r="M4680" s="65"/>
      <c r="N4680" s="65"/>
      <c r="O4680" s="71"/>
      <c r="P4680" s="336">
        <f>SUM(D4680:O4680)</f>
        <v>0</v>
      </c>
      <c r="Q4680" s="317"/>
      <c r="R4680" s="388"/>
      <c r="S4680" s="389"/>
      <c r="T4680" s="314"/>
    </row>
    <row r="4681" spans="2:24" ht="18.75" customHeight="1" x14ac:dyDescent="0.2">
      <c r="B4681" s="318"/>
      <c r="C4681" s="92" t="s">
        <v>139</v>
      </c>
      <c r="D4681" s="65"/>
      <c r="E4681" s="65"/>
      <c r="F4681" s="65"/>
      <c r="G4681" s="65"/>
      <c r="H4681" s="65"/>
      <c r="I4681" s="65"/>
      <c r="J4681" s="65"/>
      <c r="K4681" s="65"/>
      <c r="L4681" s="65"/>
      <c r="M4681" s="65"/>
      <c r="N4681" s="65"/>
      <c r="O4681" s="71"/>
      <c r="P4681" s="336">
        <f>SUM(D4681:O4681)</f>
        <v>0</v>
      </c>
      <c r="Q4681" s="317"/>
      <c r="R4681" s="388"/>
      <c r="S4681" s="389"/>
      <c r="T4681" s="314"/>
    </row>
    <row r="4682" spans="2:24" ht="18.75" customHeight="1" x14ac:dyDescent="0.2">
      <c r="B4682" s="318"/>
      <c r="C4682" s="92" t="s">
        <v>140</v>
      </c>
      <c r="D4682" s="65"/>
      <c r="E4682" s="65"/>
      <c r="F4682" s="65"/>
      <c r="G4682" s="65"/>
      <c r="H4682" s="65"/>
      <c r="I4682" s="65"/>
      <c r="J4682" s="65"/>
      <c r="K4682" s="65"/>
      <c r="L4682" s="65"/>
      <c r="M4682" s="65"/>
      <c r="N4682" s="65"/>
      <c r="O4682" s="71"/>
      <c r="P4682" s="336">
        <f>SUM(D4682:O4682)</f>
        <v>0</v>
      </c>
      <c r="Q4682" s="317"/>
      <c r="R4682" s="388"/>
      <c r="S4682" s="389"/>
      <c r="T4682" s="314"/>
    </row>
    <row r="4683" spans="2:24" ht="18.75" customHeight="1" x14ac:dyDescent="0.2">
      <c r="B4683" s="318"/>
      <c r="C4683" s="92" t="s">
        <v>141</v>
      </c>
      <c r="D4683" s="65"/>
      <c r="E4683" s="65"/>
      <c r="F4683" s="65"/>
      <c r="G4683" s="65"/>
      <c r="H4683" s="65"/>
      <c r="I4683" s="65"/>
      <c r="J4683" s="65"/>
      <c r="K4683" s="65"/>
      <c r="L4683" s="65"/>
      <c r="M4683" s="65"/>
      <c r="N4683" s="65"/>
      <c r="O4683" s="71"/>
      <c r="P4683" s="336">
        <f>SUM(D4683:O4683)</f>
        <v>0</v>
      </c>
      <c r="Q4683" s="317"/>
      <c r="R4683" s="388"/>
      <c r="S4683" s="389"/>
      <c r="T4683" s="314"/>
    </row>
    <row r="4684" spans="2:24" ht="18.75" customHeight="1" x14ac:dyDescent="0.2">
      <c r="B4684" s="318"/>
      <c r="C4684" s="92" t="s">
        <v>142</v>
      </c>
      <c r="D4684" s="65"/>
      <c r="E4684" s="65"/>
      <c r="F4684" s="65"/>
      <c r="G4684" s="65"/>
      <c r="H4684" s="65"/>
      <c r="I4684" s="65"/>
      <c r="J4684" s="65"/>
      <c r="K4684" s="65"/>
      <c r="L4684" s="65"/>
      <c r="M4684" s="65"/>
      <c r="N4684" s="65"/>
      <c r="O4684" s="71"/>
      <c r="P4684" s="336">
        <f>SUM(D4684:O4684)</f>
        <v>0</v>
      </c>
      <c r="Q4684" s="317"/>
      <c r="R4684" s="388"/>
      <c r="S4684" s="389"/>
      <c r="T4684" s="314"/>
    </row>
    <row r="4685" spans="2:24" ht="18.75" customHeight="1" x14ac:dyDescent="0.2">
      <c r="B4685" s="318"/>
      <c r="C4685" s="92" t="s">
        <v>143</v>
      </c>
      <c r="D4685" s="65"/>
      <c r="E4685" s="65"/>
      <c r="F4685" s="65"/>
      <c r="G4685" s="65"/>
      <c r="H4685" s="65"/>
      <c r="I4685" s="65"/>
      <c r="J4685" s="65"/>
      <c r="K4685" s="65"/>
      <c r="L4685" s="65"/>
      <c r="M4685" s="65"/>
      <c r="N4685" s="65"/>
      <c r="O4685" s="71"/>
      <c r="P4685" s="336">
        <f>SUM(D4685:O4685)</f>
        <v>0</v>
      </c>
      <c r="Q4685" s="317"/>
      <c r="R4685" s="388"/>
      <c r="S4685" s="389"/>
      <c r="T4685" s="314"/>
    </row>
    <row r="4686" spans="2:24" ht="18.75" customHeight="1" x14ac:dyDescent="0.2">
      <c r="B4686" s="318"/>
      <c r="C4686" s="92" t="s">
        <v>144</v>
      </c>
      <c r="D4686" s="65"/>
      <c r="E4686" s="65"/>
      <c r="F4686" s="65"/>
      <c r="G4686" s="65"/>
      <c r="H4686" s="65"/>
      <c r="I4686" s="65"/>
      <c r="J4686" s="65"/>
      <c r="K4686" s="65"/>
      <c r="L4686" s="65"/>
      <c r="M4686" s="65"/>
      <c r="N4686" s="65"/>
      <c r="O4686" s="71"/>
      <c r="P4686" s="336">
        <f>SUM(D4686:O4686)</f>
        <v>0</v>
      </c>
      <c r="Q4686" s="317"/>
      <c r="R4686" s="388"/>
      <c r="S4686" s="389"/>
      <c r="T4686" s="314"/>
    </row>
    <row r="4687" spans="2:24" ht="18.75" customHeight="1" x14ac:dyDescent="0.2">
      <c r="B4687" s="318"/>
      <c r="C4687" s="92" t="s">
        <v>145</v>
      </c>
      <c r="D4687" s="65"/>
      <c r="E4687" s="65"/>
      <c r="F4687" s="65"/>
      <c r="G4687" s="65"/>
      <c r="H4687" s="65"/>
      <c r="I4687" s="65"/>
      <c r="J4687" s="65"/>
      <c r="K4687" s="65"/>
      <c r="L4687" s="65"/>
      <c r="M4687" s="65"/>
      <c r="N4687" s="65"/>
      <c r="O4687" s="71"/>
      <c r="P4687" s="336">
        <f>SUM(D4687:O4687)</f>
        <v>0</v>
      </c>
      <c r="Q4687" s="317"/>
      <c r="R4687" s="388"/>
      <c r="S4687" s="389"/>
      <c r="T4687" s="314"/>
    </row>
    <row r="4688" spans="2:24" ht="18.75" customHeight="1" x14ac:dyDescent="0.2">
      <c r="B4688" s="318"/>
      <c r="C4688" s="322" t="s">
        <v>146</v>
      </c>
      <c r="D4688" s="337">
        <f t="shared" ref="D4688:O4688" si="375">SUBTOTAL(9,D4678:D4687)</f>
        <v>0</v>
      </c>
      <c r="E4688" s="337">
        <f t="shared" si="375"/>
        <v>0</v>
      </c>
      <c r="F4688" s="337">
        <f t="shared" si="375"/>
        <v>0</v>
      </c>
      <c r="G4688" s="337">
        <f t="shared" si="375"/>
        <v>0</v>
      </c>
      <c r="H4688" s="337">
        <f t="shared" si="375"/>
        <v>0</v>
      </c>
      <c r="I4688" s="337">
        <f t="shared" si="375"/>
        <v>0</v>
      </c>
      <c r="J4688" s="337">
        <f t="shared" si="375"/>
        <v>0</v>
      </c>
      <c r="K4688" s="337">
        <f t="shared" si="375"/>
        <v>0</v>
      </c>
      <c r="L4688" s="337">
        <f t="shared" si="375"/>
        <v>0</v>
      </c>
      <c r="M4688" s="337">
        <f t="shared" si="375"/>
        <v>0</v>
      </c>
      <c r="N4688" s="337">
        <f t="shared" si="375"/>
        <v>0</v>
      </c>
      <c r="O4688" s="338">
        <f t="shared" si="375"/>
        <v>0</v>
      </c>
      <c r="P4688" s="336">
        <f>SUM(D4688:O4688)</f>
        <v>0</v>
      </c>
      <c r="Q4688" s="317"/>
      <c r="R4688" s="388"/>
      <c r="S4688" s="389"/>
      <c r="T4688" s="314"/>
    </row>
    <row r="4689" spans="2:20" ht="18.75" customHeight="1" x14ac:dyDescent="0.2">
      <c r="B4689" s="318"/>
      <c r="C4689" s="339" t="s">
        <v>147</v>
      </c>
      <c r="D4689" s="66"/>
      <c r="E4689" s="66"/>
      <c r="F4689" s="66"/>
      <c r="G4689" s="66"/>
      <c r="H4689" s="66"/>
      <c r="I4689" s="66"/>
      <c r="J4689" s="66"/>
      <c r="K4689" s="66"/>
      <c r="L4689" s="66"/>
      <c r="M4689" s="66"/>
      <c r="N4689" s="66"/>
      <c r="O4689" s="72"/>
      <c r="P4689" s="336">
        <f>SUM(D4689:O4689)</f>
        <v>0</v>
      </c>
      <c r="Q4689" s="317"/>
      <c r="R4689" s="388"/>
      <c r="S4689" s="389"/>
      <c r="T4689" s="314"/>
    </row>
    <row r="4690" spans="2:20" ht="18.75" customHeight="1" x14ac:dyDescent="0.2">
      <c r="B4690" s="318"/>
      <c r="C4690" s="339" t="s">
        <v>148</v>
      </c>
      <c r="D4690" s="66"/>
      <c r="E4690" s="66"/>
      <c r="F4690" s="66"/>
      <c r="G4690" s="66"/>
      <c r="H4690" s="66"/>
      <c r="I4690" s="66"/>
      <c r="J4690" s="66"/>
      <c r="K4690" s="66"/>
      <c r="L4690" s="66"/>
      <c r="M4690" s="66"/>
      <c r="N4690" s="66"/>
      <c r="O4690" s="72"/>
      <c r="P4690" s="336">
        <f>SUM(D4690:O4690)</f>
        <v>0</v>
      </c>
      <c r="Q4690" s="317"/>
      <c r="R4690" s="388"/>
      <c r="S4690" s="389"/>
      <c r="T4690" s="314"/>
    </row>
    <row r="4691" spans="2:20" ht="18.75" customHeight="1" x14ac:dyDescent="0.2">
      <c r="B4691" s="318"/>
      <c r="C4691" s="322" t="s">
        <v>149</v>
      </c>
      <c r="D4691" s="337">
        <f t="shared" ref="D4691:O4691" si="376">SUBTOTAL(9,D4689:D4690)</f>
        <v>0</v>
      </c>
      <c r="E4691" s="337">
        <f t="shared" si="376"/>
        <v>0</v>
      </c>
      <c r="F4691" s="337">
        <f t="shared" si="376"/>
        <v>0</v>
      </c>
      <c r="G4691" s="337">
        <f t="shared" si="376"/>
        <v>0</v>
      </c>
      <c r="H4691" s="337">
        <f t="shared" si="376"/>
        <v>0</v>
      </c>
      <c r="I4691" s="337">
        <f t="shared" si="376"/>
        <v>0</v>
      </c>
      <c r="J4691" s="337">
        <f t="shared" si="376"/>
        <v>0</v>
      </c>
      <c r="K4691" s="337">
        <f t="shared" si="376"/>
        <v>0</v>
      </c>
      <c r="L4691" s="337">
        <f t="shared" si="376"/>
        <v>0</v>
      </c>
      <c r="M4691" s="337">
        <f t="shared" si="376"/>
        <v>0</v>
      </c>
      <c r="N4691" s="337">
        <f t="shared" si="376"/>
        <v>0</v>
      </c>
      <c r="O4691" s="338">
        <f t="shared" si="376"/>
        <v>0</v>
      </c>
      <c r="P4691" s="336">
        <f>SUM(D4691:O4691)</f>
        <v>0</v>
      </c>
      <c r="Q4691" s="317"/>
      <c r="R4691" s="388"/>
      <c r="S4691" s="389"/>
      <c r="T4691" s="314"/>
    </row>
    <row r="4692" spans="2:20" ht="18.75" customHeight="1" x14ac:dyDescent="0.2">
      <c r="B4692" s="318"/>
      <c r="C4692" s="339" t="s">
        <v>150</v>
      </c>
      <c r="D4692" s="66"/>
      <c r="E4692" s="66"/>
      <c r="F4692" s="66"/>
      <c r="G4692" s="66"/>
      <c r="H4692" s="66"/>
      <c r="I4692" s="66"/>
      <c r="J4692" s="66"/>
      <c r="K4692" s="66"/>
      <c r="L4692" s="66"/>
      <c r="M4692" s="66"/>
      <c r="N4692" s="66"/>
      <c r="O4692" s="72"/>
      <c r="P4692" s="336">
        <f>SUM(D4692:O4692)</f>
        <v>0</v>
      </c>
      <c r="Q4692" s="317"/>
      <c r="R4692" s="388"/>
      <c r="S4692" s="389"/>
      <c r="T4692" s="314"/>
    </row>
    <row r="4693" spans="2:20" ht="18.75" customHeight="1" x14ac:dyDescent="0.2">
      <c r="B4693" s="318"/>
      <c r="C4693" s="339" t="s">
        <v>151</v>
      </c>
      <c r="D4693" s="66"/>
      <c r="E4693" s="66"/>
      <c r="F4693" s="66"/>
      <c r="G4693" s="66"/>
      <c r="H4693" s="66"/>
      <c r="I4693" s="66"/>
      <c r="J4693" s="66"/>
      <c r="K4693" s="66"/>
      <c r="L4693" s="66"/>
      <c r="M4693" s="66"/>
      <c r="N4693" s="66"/>
      <c r="O4693" s="72"/>
      <c r="P4693" s="336">
        <f>SUM(D4693:O4693)</f>
        <v>0</v>
      </c>
      <c r="Q4693" s="317"/>
      <c r="R4693" s="388"/>
      <c r="S4693" s="389"/>
      <c r="T4693" s="314"/>
    </row>
    <row r="4694" spans="2:20" ht="18.75" customHeight="1" x14ac:dyDescent="0.2">
      <c r="B4694" s="318"/>
      <c r="C4694" s="339" t="s">
        <v>152</v>
      </c>
      <c r="D4694" s="66"/>
      <c r="E4694" s="66"/>
      <c r="F4694" s="66"/>
      <c r="G4694" s="66"/>
      <c r="H4694" s="66"/>
      <c r="I4694" s="66"/>
      <c r="J4694" s="66"/>
      <c r="K4694" s="66"/>
      <c r="L4694" s="66"/>
      <c r="M4694" s="66"/>
      <c r="N4694" s="66"/>
      <c r="O4694" s="72"/>
      <c r="P4694" s="336">
        <f>SUM(D4694:O4694)</f>
        <v>0</v>
      </c>
      <c r="Q4694" s="317"/>
      <c r="R4694" s="388"/>
      <c r="S4694" s="389"/>
      <c r="T4694" s="314"/>
    </row>
    <row r="4695" spans="2:20" ht="18.75" customHeight="1" x14ac:dyDescent="0.2">
      <c r="B4695" s="318"/>
      <c r="C4695" s="339" t="s">
        <v>153</v>
      </c>
      <c r="D4695" s="66"/>
      <c r="E4695" s="66"/>
      <c r="F4695" s="66"/>
      <c r="G4695" s="66"/>
      <c r="H4695" s="66"/>
      <c r="I4695" s="66"/>
      <c r="J4695" s="66"/>
      <c r="K4695" s="66"/>
      <c r="L4695" s="66"/>
      <c r="M4695" s="66"/>
      <c r="N4695" s="66"/>
      <c r="O4695" s="72"/>
      <c r="P4695" s="336">
        <f>SUM(D4695:O4695)</f>
        <v>0</v>
      </c>
      <c r="Q4695" s="317"/>
      <c r="R4695" s="388"/>
      <c r="S4695" s="389"/>
      <c r="T4695" s="314"/>
    </row>
    <row r="4696" spans="2:20" ht="18.75" customHeight="1" x14ac:dyDescent="0.2">
      <c r="B4696" s="318"/>
      <c r="C4696" s="335" t="s">
        <v>154</v>
      </c>
      <c r="D4696" s="65"/>
      <c r="E4696" s="65"/>
      <c r="F4696" s="65"/>
      <c r="G4696" s="65"/>
      <c r="H4696" s="65"/>
      <c r="I4696" s="65"/>
      <c r="J4696" s="65"/>
      <c r="K4696" s="65"/>
      <c r="L4696" s="65"/>
      <c r="M4696" s="65"/>
      <c r="N4696" s="65"/>
      <c r="O4696" s="71"/>
      <c r="P4696" s="336">
        <f>SUM(D4696:O4696)</f>
        <v>0</v>
      </c>
      <c r="Q4696" s="317"/>
      <c r="R4696" s="388"/>
      <c r="S4696" s="389"/>
      <c r="T4696" s="314"/>
    </row>
    <row r="4697" spans="2:20" ht="18.75" customHeight="1" x14ac:dyDescent="0.2">
      <c r="B4697" s="318"/>
      <c r="C4697" s="97" t="s">
        <v>155</v>
      </c>
      <c r="D4697" s="65"/>
      <c r="E4697" s="65"/>
      <c r="F4697" s="65"/>
      <c r="G4697" s="65"/>
      <c r="H4697" s="65"/>
      <c r="I4697" s="65"/>
      <c r="J4697" s="65"/>
      <c r="K4697" s="65"/>
      <c r="L4697" s="65"/>
      <c r="M4697" s="65"/>
      <c r="N4697" s="65"/>
      <c r="O4697" s="71"/>
      <c r="P4697" s="336">
        <f>SUM(D4697:O4697)</f>
        <v>0</v>
      </c>
      <c r="Q4697" s="317"/>
      <c r="R4697" s="388"/>
      <c r="S4697" s="389"/>
      <c r="T4697" s="314"/>
    </row>
    <row r="4698" spans="2:20" ht="18.75" customHeight="1" x14ac:dyDescent="0.2">
      <c r="B4698" s="318"/>
      <c r="C4698" s="98" t="s">
        <v>156</v>
      </c>
      <c r="D4698" s="68"/>
      <c r="E4698" s="68"/>
      <c r="F4698" s="68"/>
      <c r="G4698" s="68"/>
      <c r="H4698" s="68"/>
      <c r="I4698" s="68"/>
      <c r="J4698" s="68"/>
      <c r="K4698" s="68"/>
      <c r="L4698" s="68"/>
      <c r="M4698" s="68"/>
      <c r="N4698" s="68"/>
      <c r="O4698" s="73"/>
      <c r="P4698" s="340">
        <f>SUM(D4698:O4698)</f>
        <v>0</v>
      </c>
      <c r="Q4698" s="317"/>
      <c r="R4698" s="388"/>
      <c r="S4698" s="389"/>
      <c r="T4698" s="314"/>
    </row>
    <row r="4699" spans="2:20" ht="18.75" customHeight="1" x14ac:dyDescent="0.2">
      <c r="B4699" s="318"/>
      <c r="C4699" s="341" t="s">
        <v>157</v>
      </c>
      <c r="D4699" s="342">
        <f t="shared" ref="D4699:O4699" si="377">SUBTOTAL(9,D4678:D4698)</f>
        <v>0</v>
      </c>
      <c r="E4699" s="342">
        <f t="shared" si="377"/>
        <v>0</v>
      </c>
      <c r="F4699" s="342">
        <f t="shared" si="377"/>
        <v>0</v>
      </c>
      <c r="G4699" s="342">
        <f t="shared" si="377"/>
        <v>0</v>
      </c>
      <c r="H4699" s="342">
        <f t="shared" si="377"/>
        <v>0</v>
      </c>
      <c r="I4699" s="342">
        <f t="shared" si="377"/>
        <v>0</v>
      </c>
      <c r="J4699" s="342">
        <f t="shared" si="377"/>
        <v>0</v>
      </c>
      <c r="K4699" s="342">
        <f t="shared" si="377"/>
        <v>0</v>
      </c>
      <c r="L4699" s="342">
        <f t="shared" si="377"/>
        <v>0</v>
      </c>
      <c r="M4699" s="342">
        <f t="shared" si="377"/>
        <v>0</v>
      </c>
      <c r="N4699" s="342">
        <f t="shared" si="377"/>
        <v>0</v>
      </c>
      <c r="O4699" s="343">
        <f t="shared" si="377"/>
        <v>0</v>
      </c>
      <c r="P4699" s="344">
        <f>SUM(D4699:O4699)</f>
        <v>0</v>
      </c>
      <c r="Q4699" s="317"/>
      <c r="R4699" s="150"/>
      <c r="S4699" s="151"/>
      <c r="T4699" s="314"/>
    </row>
    <row r="4700" spans="2:20" ht="6" customHeight="1" x14ac:dyDescent="0.2">
      <c r="B4700" s="318"/>
      <c r="C4700" s="317"/>
      <c r="D4700" s="317"/>
      <c r="E4700" s="317"/>
      <c r="F4700" s="317"/>
      <c r="G4700" s="317"/>
      <c r="H4700" s="317"/>
      <c r="I4700" s="317"/>
      <c r="J4700" s="317"/>
      <c r="K4700" s="317"/>
      <c r="L4700" s="317"/>
      <c r="M4700" s="317"/>
      <c r="N4700" s="317"/>
      <c r="O4700" s="317"/>
      <c r="P4700" s="317"/>
      <c r="Q4700" s="317"/>
      <c r="R4700" s="345"/>
      <c r="S4700" s="345"/>
      <c r="T4700" s="314"/>
    </row>
    <row r="4701" spans="2:20" ht="18.75" customHeight="1" x14ac:dyDescent="0.2">
      <c r="B4701" s="346"/>
      <c r="C4701" s="335" t="s">
        <v>158</v>
      </c>
      <c r="D4701" s="67"/>
      <c r="E4701" s="67"/>
      <c r="F4701" s="67"/>
      <c r="G4701" s="67"/>
      <c r="H4701" s="67"/>
      <c r="I4701" s="67"/>
      <c r="J4701" s="67"/>
      <c r="K4701" s="67"/>
      <c r="L4701" s="67"/>
      <c r="M4701" s="67"/>
      <c r="N4701" s="67"/>
      <c r="O4701" s="74"/>
      <c r="P4701" s="347">
        <f>SUM(D4701:O4701)</f>
        <v>0</v>
      </c>
      <c r="Q4701" s="317"/>
      <c r="R4701" s="388"/>
      <c r="S4701" s="389"/>
      <c r="T4701" s="314"/>
    </row>
    <row r="4702" spans="2:20" ht="18.75" customHeight="1" x14ac:dyDescent="0.2">
      <c r="B4702" s="346"/>
      <c r="C4702" s="335" t="s">
        <v>159</v>
      </c>
      <c r="D4702" s="67"/>
      <c r="E4702" s="67"/>
      <c r="F4702" s="67"/>
      <c r="G4702" s="67"/>
      <c r="H4702" s="67"/>
      <c r="I4702" s="67"/>
      <c r="J4702" s="67"/>
      <c r="K4702" s="67"/>
      <c r="L4702" s="67"/>
      <c r="M4702" s="67"/>
      <c r="N4702" s="69"/>
      <c r="O4702" s="75"/>
      <c r="P4702" s="348">
        <f>SUM(D4702:O4702)</f>
        <v>0</v>
      </c>
      <c r="Q4702" s="317"/>
      <c r="R4702" s="388"/>
      <c r="S4702" s="389"/>
      <c r="T4702" s="314"/>
    </row>
    <row r="4703" spans="2:20" s="334" customFormat="1" ht="18.75" customHeight="1" x14ac:dyDescent="0.2">
      <c r="B4703" s="328"/>
      <c r="C4703" s="317"/>
      <c r="D4703" s="317"/>
      <c r="E4703" s="317"/>
      <c r="F4703" s="317"/>
      <c r="G4703" s="317"/>
      <c r="H4703" s="317"/>
      <c r="I4703" s="317"/>
      <c r="J4703" s="317"/>
      <c r="K4703" s="317"/>
      <c r="L4703" s="317"/>
      <c r="M4703" s="317"/>
      <c r="N4703" s="349" t="s">
        <v>160</v>
      </c>
      <c r="O4703" s="349"/>
      <c r="P4703" s="350">
        <f>ROUND(IF(P4701*P4702=0,0,P4699/P4701*P4702),2)</f>
        <v>0</v>
      </c>
      <c r="Q4703" s="330"/>
      <c r="R4703" s="388"/>
      <c r="S4703" s="389"/>
      <c r="T4703" s="333"/>
    </row>
    <row r="4704" spans="2:20" ht="30" customHeight="1" x14ac:dyDescent="0.2">
      <c r="B4704" s="314"/>
      <c r="C4704" s="317"/>
      <c r="D4704" s="317"/>
      <c r="E4704" s="317"/>
      <c r="F4704" s="317"/>
      <c r="G4704" s="317"/>
      <c r="H4704" s="317"/>
      <c r="I4704" s="317"/>
      <c r="J4704" s="317"/>
      <c r="K4704" s="317"/>
      <c r="L4704" s="317"/>
      <c r="M4704" s="317"/>
      <c r="N4704" s="317"/>
      <c r="O4704" s="317"/>
      <c r="P4704" s="317"/>
      <c r="Q4704" s="317"/>
      <c r="R4704" s="317"/>
      <c r="S4704" s="317"/>
      <c r="T4704" s="314"/>
    </row>
    <row r="4705" spans="2:24" ht="18.75" customHeight="1" x14ac:dyDescent="0.2">
      <c r="B4705" s="318"/>
      <c r="C4705" s="319" t="s">
        <v>124</v>
      </c>
      <c r="D4705" s="382"/>
      <c r="E4705" s="383"/>
      <c r="F4705" s="383"/>
      <c r="G4705" s="383"/>
      <c r="H4705" s="383"/>
      <c r="I4705" s="384"/>
      <c r="J4705" s="317"/>
      <c r="K4705" s="317"/>
      <c r="L4705" s="320"/>
      <c r="M4705" s="317"/>
      <c r="N4705" s="317"/>
      <c r="O4705" s="317"/>
      <c r="P4705" s="321"/>
      <c r="Q4705" s="317"/>
      <c r="R4705" s="321"/>
      <c r="S4705" s="321"/>
      <c r="T4705" s="314"/>
    </row>
    <row r="4706" spans="2:24" ht="18.75" customHeight="1" x14ac:dyDescent="0.2">
      <c r="B4706" s="318"/>
      <c r="C4706" s="322" t="s">
        <v>125</v>
      </c>
      <c r="D4706" s="382"/>
      <c r="E4706" s="383"/>
      <c r="F4706" s="383"/>
      <c r="G4706" s="383"/>
      <c r="H4706" s="383"/>
      <c r="I4706" s="384"/>
      <c r="J4706" s="317"/>
      <c r="K4706" s="320"/>
      <c r="L4706" s="317"/>
      <c r="M4706" s="317"/>
      <c r="N4706" s="317"/>
      <c r="O4706" s="317"/>
      <c r="P4706" s="321"/>
      <c r="Q4706" s="317"/>
      <c r="R4706" s="321"/>
      <c r="S4706" s="321"/>
      <c r="T4706" s="314"/>
    </row>
    <row r="4707" spans="2:24" ht="18.75" customHeight="1" x14ac:dyDescent="0.2">
      <c r="B4707" s="318"/>
      <c r="C4707" s="322" t="s">
        <v>7</v>
      </c>
      <c r="D4707" s="382"/>
      <c r="E4707" s="383"/>
      <c r="F4707" s="383"/>
      <c r="G4707" s="383"/>
      <c r="H4707" s="383"/>
      <c r="I4707" s="384"/>
      <c r="J4707" s="317"/>
      <c r="K4707" s="317"/>
      <c r="L4707" s="320"/>
      <c r="M4707" s="317"/>
      <c r="N4707" s="317"/>
      <c r="O4707" s="317"/>
      <c r="P4707" s="321"/>
      <c r="Q4707" s="317"/>
      <c r="R4707" s="323" t="s">
        <v>126</v>
      </c>
      <c r="S4707" s="324"/>
      <c r="T4707" s="314"/>
    </row>
    <row r="4708" spans="2:24" ht="18.75" customHeight="1" x14ac:dyDescent="0.2">
      <c r="B4708" s="318"/>
      <c r="C4708" s="322" t="s">
        <v>127</v>
      </c>
      <c r="D4708" s="382"/>
      <c r="E4708" s="383"/>
      <c r="F4708" s="383"/>
      <c r="G4708" s="383"/>
      <c r="H4708" s="383"/>
      <c r="I4708" s="384"/>
      <c r="J4708" s="317"/>
      <c r="K4708" s="317"/>
      <c r="L4708" s="320"/>
      <c r="M4708" s="317"/>
      <c r="N4708" s="317"/>
      <c r="O4708" s="317"/>
      <c r="P4708" s="321"/>
      <c r="Q4708" s="317"/>
      <c r="R4708" s="325" t="s">
        <v>130</v>
      </c>
      <c r="S4708" s="63"/>
      <c r="T4708" s="314"/>
    </row>
    <row r="4709" spans="2:24" ht="18.75" customHeight="1" x14ac:dyDescent="0.2">
      <c r="B4709" s="318"/>
      <c r="C4709" s="322" t="s">
        <v>131</v>
      </c>
      <c r="D4709" s="382"/>
      <c r="E4709" s="383"/>
      <c r="F4709" s="383"/>
      <c r="G4709" s="383"/>
      <c r="H4709" s="383"/>
      <c r="I4709" s="384"/>
      <c r="J4709" s="317"/>
      <c r="K4709" s="317"/>
      <c r="L4709" s="320"/>
      <c r="M4709" s="317"/>
      <c r="N4709" s="317"/>
      <c r="O4709" s="317"/>
      <c r="P4709" s="321"/>
      <c r="Q4709" s="317"/>
      <c r="R4709" s="325" t="s">
        <v>132</v>
      </c>
      <c r="S4709" s="63"/>
      <c r="T4709" s="314"/>
    </row>
    <row r="4710" spans="2:24" ht="18.75" customHeight="1" x14ac:dyDescent="0.2">
      <c r="B4710" s="318"/>
      <c r="C4710" s="322" t="s">
        <v>122</v>
      </c>
      <c r="D4710" s="385"/>
      <c r="E4710" s="386"/>
      <c r="F4710" s="386"/>
      <c r="G4710" s="386"/>
      <c r="H4710" s="386"/>
      <c r="I4710" s="387"/>
      <c r="J4710" s="317"/>
      <c r="K4710" s="320"/>
      <c r="L4710" s="317"/>
      <c r="M4710" s="317"/>
      <c r="N4710" s="317"/>
      <c r="O4710" s="317"/>
      <c r="P4710" s="321"/>
      <c r="Q4710" s="317"/>
      <c r="R4710" s="326" t="s">
        <v>133</v>
      </c>
      <c r="S4710" s="63"/>
      <c r="T4710" s="314"/>
    </row>
    <row r="4711" spans="2:24" ht="18.75" customHeight="1" x14ac:dyDescent="0.2">
      <c r="B4711" s="327"/>
      <c r="C4711" s="322" t="s">
        <v>134</v>
      </c>
      <c r="D4711" s="379"/>
      <c r="E4711" s="380"/>
      <c r="F4711" s="380"/>
      <c r="G4711" s="380"/>
      <c r="H4711" s="380"/>
      <c r="I4711" s="381"/>
      <c r="J4711" s="317"/>
      <c r="K4711" s="320"/>
      <c r="L4711" s="317"/>
      <c r="M4711" s="317"/>
      <c r="N4711" s="317"/>
      <c r="O4711" s="317"/>
      <c r="P4711" s="321"/>
      <c r="Q4711" s="317"/>
      <c r="R4711" s="321"/>
      <c r="S4711" s="321"/>
      <c r="T4711" s="314"/>
    </row>
    <row r="4712" spans="2:24" ht="12" customHeight="1" x14ac:dyDescent="0.2">
      <c r="B4712" s="318"/>
      <c r="C4712" s="317"/>
      <c r="D4712" s="317"/>
      <c r="E4712" s="317"/>
      <c r="F4712" s="317"/>
      <c r="G4712" s="317"/>
      <c r="H4712" s="317"/>
      <c r="I4712" s="317"/>
      <c r="J4712" s="317"/>
      <c r="K4712" s="317"/>
      <c r="L4712" s="317"/>
      <c r="M4712" s="317"/>
      <c r="N4712" s="317"/>
      <c r="O4712" s="317"/>
      <c r="P4712" s="317"/>
      <c r="Q4712" s="317"/>
      <c r="R4712" s="317"/>
      <c r="S4712" s="317"/>
      <c r="T4712" s="314"/>
    </row>
    <row r="4713" spans="2:24" s="334" customFormat="1" ht="18.75" customHeight="1" x14ac:dyDescent="0.2">
      <c r="B4713" s="328"/>
      <c r="C4713" s="322" t="s">
        <v>128</v>
      </c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70"/>
      <c r="P4713" s="329" t="s">
        <v>129</v>
      </c>
      <c r="Q4713" s="330"/>
      <c r="R4713" s="331" t="s">
        <v>135</v>
      </c>
      <c r="S4713" s="332"/>
      <c r="T4713" s="333"/>
      <c r="V4713" s="315"/>
      <c r="W4713" s="315"/>
      <c r="X4713" s="315"/>
    </row>
    <row r="4714" spans="2:24" ht="6" customHeight="1" x14ac:dyDescent="0.2">
      <c r="B4714" s="318"/>
      <c r="C4714" s="317"/>
      <c r="D4714" s="317"/>
      <c r="E4714" s="317"/>
      <c r="F4714" s="317"/>
      <c r="G4714" s="317"/>
      <c r="H4714" s="317"/>
      <c r="I4714" s="317"/>
      <c r="J4714" s="317"/>
      <c r="K4714" s="317"/>
      <c r="L4714" s="317"/>
      <c r="M4714" s="317"/>
      <c r="N4714" s="317"/>
      <c r="O4714" s="317"/>
      <c r="P4714" s="317"/>
      <c r="Q4714" s="317"/>
      <c r="R4714" s="317"/>
      <c r="S4714" s="317"/>
      <c r="T4714" s="314"/>
    </row>
    <row r="4715" spans="2:24" ht="18.75" customHeight="1" x14ac:dyDescent="0.2">
      <c r="B4715" s="318"/>
      <c r="C4715" s="335" t="s">
        <v>136</v>
      </c>
      <c r="D4715" s="65"/>
      <c r="E4715" s="65"/>
      <c r="F4715" s="65"/>
      <c r="G4715" s="65"/>
      <c r="H4715" s="65"/>
      <c r="I4715" s="65"/>
      <c r="J4715" s="65"/>
      <c r="K4715" s="65"/>
      <c r="L4715" s="65"/>
      <c r="M4715" s="65"/>
      <c r="N4715" s="65"/>
      <c r="O4715" s="71"/>
      <c r="P4715" s="336">
        <f>SUM(D4715:O4715)</f>
        <v>0</v>
      </c>
      <c r="Q4715" s="317"/>
      <c r="R4715" s="388"/>
      <c r="S4715" s="389"/>
      <c r="T4715" s="314"/>
    </row>
    <row r="4716" spans="2:24" ht="18.75" customHeight="1" x14ac:dyDescent="0.2">
      <c r="B4716" s="318"/>
      <c r="C4716" s="335" t="s">
        <v>137</v>
      </c>
      <c r="D4716" s="110"/>
      <c r="E4716" s="110"/>
      <c r="F4716" s="110"/>
      <c r="G4716" s="110"/>
      <c r="H4716" s="110"/>
      <c r="I4716" s="110"/>
      <c r="J4716" s="110"/>
      <c r="K4716" s="110"/>
      <c r="L4716" s="110"/>
      <c r="M4716" s="110"/>
      <c r="N4716" s="110"/>
      <c r="O4716" s="111"/>
      <c r="P4716" s="336">
        <f>SUM(D4716:O4716)</f>
        <v>0</v>
      </c>
      <c r="Q4716" s="317"/>
      <c r="R4716" s="388"/>
      <c r="S4716" s="389"/>
      <c r="T4716" s="314"/>
    </row>
    <row r="4717" spans="2:24" ht="18.75" customHeight="1" x14ac:dyDescent="0.2">
      <c r="B4717" s="318"/>
      <c r="C4717" s="131" t="s">
        <v>138</v>
      </c>
      <c r="D4717" s="65"/>
      <c r="E4717" s="65"/>
      <c r="F4717" s="65"/>
      <c r="G4717" s="65"/>
      <c r="H4717" s="65"/>
      <c r="I4717" s="65"/>
      <c r="J4717" s="65"/>
      <c r="K4717" s="65"/>
      <c r="L4717" s="65"/>
      <c r="M4717" s="65"/>
      <c r="N4717" s="65"/>
      <c r="O4717" s="71"/>
      <c r="P4717" s="336">
        <f>SUM(D4717:O4717)</f>
        <v>0</v>
      </c>
      <c r="Q4717" s="317"/>
      <c r="R4717" s="388"/>
      <c r="S4717" s="389"/>
      <c r="T4717" s="314"/>
    </row>
    <row r="4718" spans="2:24" ht="18.75" customHeight="1" x14ac:dyDescent="0.2">
      <c r="B4718" s="318"/>
      <c r="C4718" s="92" t="s">
        <v>139</v>
      </c>
      <c r="D4718" s="65"/>
      <c r="E4718" s="65"/>
      <c r="F4718" s="65"/>
      <c r="G4718" s="65"/>
      <c r="H4718" s="65"/>
      <c r="I4718" s="65"/>
      <c r="J4718" s="65"/>
      <c r="K4718" s="65"/>
      <c r="L4718" s="65"/>
      <c r="M4718" s="65"/>
      <c r="N4718" s="65"/>
      <c r="O4718" s="71"/>
      <c r="P4718" s="336">
        <f>SUM(D4718:O4718)</f>
        <v>0</v>
      </c>
      <c r="Q4718" s="317"/>
      <c r="R4718" s="388"/>
      <c r="S4718" s="389"/>
      <c r="T4718" s="314"/>
    </row>
    <row r="4719" spans="2:24" ht="18.75" customHeight="1" x14ac:dyDescent="0.2">
      <c r="B4719" s="318"/>
      <c r="C4719" s="92" t="s">
        <v>140</v>
      </c>
      <c r="D4719" s="65"/>
      <c r="E4719" s="65"/>
      <c r="F4719" s="65"/>
      <c r="G4719" s="65"/>
      <c r="H4719" s="65"/>
      <c r="I4719" s="65"/>
      <c r="J4719" s="65"/>
      <c r="K4719" s="65"/>
      <c r="L4719" s="65"/>
      <c r="M4719" s="65"/>
      <c r="N4719" s="65"/>
      <c r="O4719" s="71"/>
      <c r="P4719" s="336">
        <f>SUM(D4719:O4719)</f>
        <v>0</v>
      </c>
      <c r="Q4719" s="317"/>
      <c r="R4719" s="388"/>
      <c r="S4719" s="389"/>
      <c r="T4719" s="314"/>
    </row>
    <row r="4720" spans="2:24" ht="18.75" customHeight="1" x14ac:dyDescent="0.2">
      <c r="B4720" s="318"/>
      <c r="C4720" s="92" t="s">
        <v>141</v>
      </c>
      <c r="D4720" s="65"/>
      <c r="E4720" s="65"/>
      <c r="F4720" s="65"/>
      <c r="G4720" s="65"/>
      <c r="H4720" s="65"/>
      <c r="I4720" s="65"/>
      <c r="J4720" s="65"/>
      <c r="K4720" s="65"/>
      <c r="L4720" s="65"/>
      <c r="M4720" s="65"/>
      <c r="N4720" s="65"/>
      <c r="O4720" s="71"/>
      <c r="P4720" s="336">
        <f>SUM(D4720:O4720)</f>
        <v>0</v>
      </c>
      <c r="Q4720" s="317"/>
      <c r="R4720" s="388"/>
      <c r="S4720" s="389"/>
      <c r="T4720" s="314"/>
    </row>
    <row r="4721" spans="2:20" ht="18.75" customHeight="1" x14ac:dyDescent="0.2">
      <c r="B4721" s="318"/>
      <c r="C4721" s="92" t="s">
        <v>142</v>
      </c>
      <c r="D4721" s="65"/>
      <c r="E4721" s="65"/>
      <c r="F4721" s="65"/>
      <c r="G4721" s="65"/>
      <c r="H4721" s="65"/>
      <c r="I4721" s="65"/>
      <c r="J4721" s="65"/>
      <c r="K4721" s="65"/>
      <c r="L4721" s="65"/>
      <c r="M4721" s="65"/>
      <c r="N4721" s="65"/>
      <c r="O4721" s="71"/>
      <c r="P4721" s="336">
        <f>SUM(D4721:O4721)</f>
        <v>0</v>
      </c>
      <c r="Q4721" s="317"/>
      <c r="R4721" s="388"/>
      <c r="S4721" s="389"/>
      <c r="T4721" s="314"/>
    </row>
    <row r="4722" spans="2:20" ht="18.75" customHeight="1" x14ac:dyDescent="0.2">
      <c r="B4722" s="318"/>
      <c r="C4722" s="92" t="s">
        <v>143</v>
      </c>
      <c r="D4722" s="65"/>
      <c r="E4722" s="65"/>
      <c r="F4722" s="65"/>
      <c r="G4722" s="65"/>
      <c r="H4722" s="65"/>
      <c r="I4722" s="65"/>
      <c r="J4722" s="65"/>
      <c r="K4722" s="65"/>
      <c r="L4722" s="65"/>
      <c r="M4722" s="65"/>
      <c r="N4722" s="65"/>
      <c r="O4722" s="71"/>
      <c r="P4722" s="336">
        <f>SUM(D4722:O4722)</f>
        <v>0</v>
      </c>
      <c r="Q4722" s="317"/>
      <c r="R4722" s="388"/>
      <c r="S4722" s="389"/>
      <c r="T4722" s="314"/>
    </row>
    <row r="4723" spans="2:20" ht="18.75" customHeight="1" x14ac:dyDescent="0.2">
      <c r="B4723" s="318"/>
      <c r="C4723" s="92" t="s">
        <v>144</v>
      </c>
      <c r="D4723" s="65"/>
      <c r="E4723" s="65"/>
      <c r="F4723" s="65"/>
      <c r="G4723" s="65"/>
      <c r="H4723" s="65"/>
      <c r="I4723" s="65"/>
      <c r="J4723" s="65"/>
      <c r="K4723" s="65"/>
      <c r="L4723" s="65"/>
      <c r="M4723" s="65"/>
      <c r="N4723" s="65"/>
      <c r="O4723" s="71"/>
      <c r="P4723" s="336">
        <f>SUM(D4723:O4723)</f>
        <v>0</v>
      </c>
      <c r="Q4723" s="317"/>
      <c r="R4723" s="388"/>
      <c r="S4723" s="389"/>
      <c r="T4723" s="314"/>
    </row>
    <row r="4724" spans="2:20" ht="18.75" customHeight="1" x14ac:dyDescent="0.2">
      <c r="B4724" s="318"/>
      <c r="C4724" s="92" t="s">
        <v>145</v>
      </c>
      <c r="D4724" s="65"/>
      <c r="E4724" s="65"/>
      <c r="F4724" s="65"/>
      <c r="G4724" s="65"/>
      <c r="H4724" s="65"/>
      <c r="I4724" s="65"/>
      <c r="J4724" s="65"/>
      <c r="K4724" s="65"/>
      <c r="L4724" s="65"/>
      <c r="M4724" s="65"/>
      <c r="N4724" s="65"/>
      <c r="O4724" s="71"/>
      <c r="P4724" s="336">
        <f>SUM(D4724:O4724)</f>
        <v>0</v>
      </c>
      <c r="Q4724" s="317"/>
      <c r="R4724" s="388"/>
      <c r="S4724" s="389"/>
      <c r="T4724" s="314"/>
    </row>
    <row r="4725" spans="2:20" ht="18.75" customHeight="1" x14ac:dyDescent="0.2">
      <c r="B4725" s="318"/>
      <c r="C4725" s="322" t="s">
        <v>146</v>
      </c>
      <c r="D4725" s="337">
        <f t="shared" ref="D4725:O4725" si="378">SUBTOTAL(9,D4715:D4724)</f>
        <v>0</v>
      </c>
      <c r="E4725" s="337">
        <f t="shared" si="378"/>
        <v>0</v>
      </c>
      <c r="F4725" s="337">
        <f t="shared" si="378"/>
        <v>0</v>
      </c>
      <c r="G4725" s="337">
        <f t="shared" si="378"/>
        <v>0</v>
      </c>
      <c r="H4725" s="337">
        <f t="shared" si="378"/>
        <v>0</v>
      </c>
      <c r="I4725" s="337">
        <f t="shared" si="378"/>
        <v>0</v>
      </c>
      <c r="J4725" s="337">
        <f t="shared" si="378"/>
        <v>0</v>
      </c>
      <c r="K4725" s="337">
        <f t="shared" si="378"/>
        <v>0</v>
      </c>
      <c r="L4725" s="337">
        <f t="shared" si="378"/>
        <v>0</v>
      </c>
      <c r="M4725" s="337">
        <f t="shared" si="378"/>
        <v>0</v>
      </c>
      <c r="N4725" s="337">
        <f t="shared" si="378"/>
        <v>0</v>
      </c>
      <c r="O4725" s="338">
        <f t="shared" si="378"/>
        <v>0</v>
      </c>
      <c r="P4725" s="336">
        <f>SUM(D4725:O4725)</f>
        <v>0</v>
      </c>
      <c r="Q4725" s="317"/>
      <c r="R4725" s="388"/>
      <c r="S4725" s="389"/>
      <c r="T4725" s="314"/>
    </row>
    <row r="4726" spans="2:20" ht="18.75" customHeight="1" x14ac:dyDescent="0.2">
      <c r="B4726" s="318"/>
      <c r="C4726" s="339" t="s">
        <v>147</v>
      </c>
      <c r="D4726" s="66"/>
      <c r="E4726" s="66"/>
      <c r="F4726" s="66"/>
      <c r="G4726" s="66"/>
      <c r="H4726" s="66"/>
      <c r="I4726" s="66"/>
      <c r="J4726" s="66"/>
      <c r="K4726" s="66"/>
      <c r="L4726" s="66"/>
      <c r="M4726" s="66"/>
      <c r="N4726" s="66"/>
      <c r="O4726" s="72"/>
      <c r="P4726" s="336">
        <f>SUM(D4726:O4726)</f>
        <v>0</v>
      </c>
      <c r="Q4726" s="317"/>
      <c r="R4726" s="388"/>
      <c r="S4726" s="389"/>
      <c r="T4726" s="314"/>
    </row>
    <row r="4727" spans="2:20" ht="18.75" customHeight="1" x14ac:dyDescent="0.2">
      <c r="B4727" s="318"/>
      <c r="C4727" s="339" t="s">
        <v>148</v>
      </c>
      <c r="D4727" s="66"/>
      <c r="E4727" s="66"/>
      <c r="F4727" s="66"/>
      <c r="G4727" s="66"/>
      <c r="H4727" s="66"/>
      <c r="I4727" s="66"/>
      <c r="J4727" s="66"/>
      <c r="K4727" s="66"/>
      <c r="L4727" s="66"/>
      <c r="M4727" s="66"/>
      <c r="N4727" s="66"/>
      <c r="O4727" s="72"/>
      <c r="P4727" s="336">
        <f>SUM(D4727:O4727)</f>
        <v>0</v>
      </c>
      <c r="Q4727" s="317"/>
      <c r="R4727" s="388"/>
      <c r="S4727" s="389"/>
      <c r="T4727" s="314"/>
    </row>
    <row r="4728" spans="2:20" ht="18.75" customHeight="1" x14ac:dyDescent="0.2">
      <c r="B4728" s="318"/>
      <c r="C4728" s="322" t="s">
        <v>149</v>
      </c>
      <c r="D4728" s="337">
        <f t="shared" ref="D4728:O4728" si="379">SUBTOTAL(9,D4726:D4727)</f>
        <v>0</v>
      </c>
      <c r="E4728" s="337">
        <f t="shared" si="379"/>
        <v>0</v>
      </c>
      <c r="F4728" s="337">
        <f t="shared" si="379"/>
        <v>0</v>
      </c>
      <c r="G4728" s="337">
        <f t="shared" si="379"/>
        <v>0</v>
      </c>
      <c r="H4728" s="337">
        <f t="shared" si="379"/>
        <v>0</v>
      </c>
      <c r="I4728" s="337">
        <f t="shared" si="379"/>
        <v>0</v>
      </c>
      <c r="J4728" s="337">
        <f t="shared" si="379"/>
        <v>0</v>
      </c>
      <c r="K4728" s="337">
        <f t="shared" si="379"/>
        <v>0</v>
      </c>
      <c r="L4728" s="337">
        <f t="shared" si="379"/>
        <v>0</v>
      </c>
      <c r="M4728" s="337">
        <f t="shared" si="379"/>
        <v>0</v>
      </c>
      <c r="N4728" s="337">
        <f t="shared" si="379"/>
        <v>0</v>
      </c>
      <c r="O4728" s="338">
        <f t="shared" si="379"/>
        <v>0</v>
      </c>
      <c r="P4728" s="336">
        <f>SUM(D4728:O4728)</f>
        <v>0</v>
      </c>
      <c r="Q4728" s="317"/>
      <c r="R4728" s="388"/>
      <c r="S4728" s="389"/>
      <c r="T4728" s="314"/>
    </row>
    <row r="4729" spans="2:20" ht="18.75" customHeight="1" x14ac:dyDescent="0.2">
      <c r="B4729" s="318"/>
      <c r="C4729" s="339" t="s">
        <v>150</v>
      </c>
      <c r="D4729" s="66"/>
      <c r="E4729" s="66"/>
      <c r="F4729" s="66"/>
      <c r="G4729" s="66"/>
      <c r="H4729" s="66"/>
      <c r="I4729" s="66"/>
      <c r="J4729" s="66"/>
      <c r="K4729" s="66"/>
      <c r="L4729" s="66"/>
      <c r="M4729" s="66"/>
      <c r="N4729" s="66"/>
      <c r="O4729" s="72"/>
      <c r="P4729" s="336">
        <f>SUM(D4729:O4729)</f>
        <v>0</v>
      </c>
      <c r="Q4729" s="317"/>
      <c r="R4729" s="388"/>
      <c r="S4729" s="389"/>
      <c r="T4729" s="314"/>
    </row>
    <row r="4730" spans="2:20" ht="18.75" customHeight="1" x14ac:dyDescent="0.2">
      <c r="B4730" s="318"/>
      <c r="C4730" s="339" t="s">
        <v>151</v>
      </c>
      <c r="D4730" s="66"/>
      <c r="E4730" s="66"/>
      <c r="F4730" s="66"/>
      <c r="G4730" s="66"/>
      <c r="H4730" s="66"/>
      <c r="I4730" s="66"/>
      <c r="J4730" s="66"/>
      <c r="K4730" s="66"/>
      <c r="L4730" s="66"/>
      <c r="M4730" s="66"/>
      <c r="N4730" s="66"/>
      <c r="O4730" s="72"/>
      <c r="P4730" s="336">
        <f>SUM(D4730:O4730)</f>
        <v>0</v>
      </c>
      <c r="Q4730" s="317"/>
      <c r="R4730" s="388"/>
      <c r="S4730" s="389"/>
      <c r="T4730" s="314"/>
    </row>
    <row r="4731" spans="2:20" ht="18.75" customHeight="1" x14ac:dyDescent="0.2">
      <c r="B4731" s="318"/>
      <c r="C4731" s="339" t="s">
        <v>152</v>
      </c>
      <c r="D4731" s="66"/>
      <c r="E4731" s="66"/>
      <c r="F4731" s="66"/>
      <c r="G4731" s="66"/>
      <c r="H4731" s="66"/>
      <c r="I4731" s="66"/>
      <c r="J4731" s="66"/>
      <c r="K4731" s="66"/>
      <c r="L4731" s="66"/>
      <c r="M4731" s="66"/>
      <c r="N4731" s="66"/>
      <c r="O4731" s="72"/>
      <c r="P4731" s="336">
        <f>SUM(D4731:O4731)</f>
        <v>0</v>
      </c>
      <c r="Q4731" s="317"/>
      <c r="R4731" s="388"/>
      <c r="S4731" s="389"/>
      <c r="T4731" s="314"/>
    </row>
    <row r="4732" spans="2:20" ht="18.75" customHeight="1" x14ac:dyDescent="0.2">
      <c r="B4732" s="318"/>
      <c r="C4732" s="339" t="s">
        <v>153</v>
      </c>
      <c r="D4732" s="66"/>
      <c r="E4732" s="66"/>
      <c r="F4732" s="66"/>
      <c r="G4732" s="66"/>
      <c r="H4732" s="66"/>
      <c r="I4732" s="66"/>
      <c r="J4732" s="66"/>
      <c r="K4732" s="66"/>
      <c r="L4732" s="66"/>
      <c r="M4732" s="66"/>
      <c r="N4732" s="66"/>
      <c r="O4732" s="72"/>
      <c r="P4732" s="336">
        <f>SUM(D4732:O4732)</f>
        <v>0</v>
      </c>
      <c r="Q4732" s="317"/>
      <c r="R4732" s="388"/>
      <c r="S4732" s="389"/>
      <c r="T4732" s="314"/>
    </row>
    <row r="4733" spans="2:20" ht="18.75" customHeight="1" x14ac:dyDescent="0.2">
      <c r="B4733" s="318"/>
      <c r="C4733" s="335" t="s">
        <v>154</v>
      </c>
      <c r="D4733" s="65"/>
      <c r="E4733" s="65"/>
      <c r="F4733" s="65"/>
      <c r="G4733" s="65"/>
      <c r="H4733" s="65"/>
      <c r="I4733" s="65"/>
      <c r="J4733" s="65"/>
      <c r="K4733" s="65"/>
      <c r="L4733" s="65"/>
      <c r="M4733" s="65"/>
      <c r="N4733" s="65"/>
      <c r="O4733" s="71"/>
      <c r="P4733" s="336">
        <f>SUM(D4733:O4733)</f>
        <v>0</v>
      </c>
      <c r="Q4733" s="317"/>
      <c r="R4733" s="388"/>
      <c r="S4733" s="389"/>
      <c r="T4733" s="314"/>
    </row>
    <row r="4734" spans="2:20" ht="18.75" customHeight="1" x14ac:dyDescent="0.2">
      <c r="B4734" s="318"/>
      <c r="C4734" s="97" t="s">
        <v>155</v>
      </c>
      <c r="D4734" s="65"/>
      <c r="E4734" s="65"/>
      <c r="F4734" s="65"/>
      <c r="G4734" s="65"/>
      <c r="H4734" s="65"/>
      <c r="I4734" s="65"/>
      <c r="J4734" s="65"/>
      <c r="K4734" s="65"/>
      <c r="L4734" s="65"/>
      <c r="M4734" s="65"/>
      <c r="N4734" s="65"/>
      <c r="O4734" s="71"/>
      <c r="P4734" s="336">
        <f>SUM(D4734:O4734)</f>
        <v>0</v>
      </c>
      <c r="Q4734" s="317"/>
      <c r="R4734" s="388"/>
      <c r="S4734" s="389"/>
      <c r="T4734" s="314"/>
    </row>
    <row r="4735" spans="2:20" ht="18.75" customHeight="1" x14ac:dyDescent="0.2">
      <c r="B4735" s="318"/>
      <c r="C4735" s="98" t="s">
        <v>156</v>
      </c>
      <c r="D4735" s="68"/>
      <c r="E4735" s="68"/>
      <c r="F4735" s="68"/>
      <c r="G4735" s="68"/>
      <c r="H4735" s="68"/>
      <c r="I4735" s="68"/>
      <c r="J4735" s="68"/>
      <c r="K4735" s="68"/>
      <c r="L4735" s="68"/>
      <c r="M4735" s="68"/>
      <c r="N4735" s="68"/>
      <c r="O4735" s="73"/>
      <c r="P4735" s="340">
        <f>SUM(D4735:O4735)</f>
        <v>0</v>
      </c>
      <c r="Q4735" s="317"/>
      <c r="R4735" s="388"/>
      <c r="S4735" s="389"/>
      <c r="T4735" s="314"/>
    </row>
    <row r="4736" spans="2:20" ht="18.75" customHeight="1" x14ac:dyDescent="0.2">
      <c r="B4736" s="318"/>
      <c r="C4736" s="341" t="s">
        <v>157</v>
      </c>
      <c r="D4736" s="342">
        <f t="shared" ref="D4736:O4736" si="380">SUBTOTAL(9,D4715:D4735)</f>
        <v>0</v>
      </c>
      <c r="E4736" s="342">
        <f t="shared" si="380"/>
        <v>0</v>
      </c>
      <c r="F4736" s="342">
        <f t="shared" si="380"/>
        <v>0</v>
      </c>
      <c r="G4736" s="342">
        <f t="shared" si="380"/>
        <v>0</v>
      </c>
      <c r="H4736" s="342">
        <f t="shared" si="380"/>
        <v>0</v>
      </c>
      <c r="I4736" s="342">
        <f t="shared" si="380"/>
        <v>0</v>
      </c>
      <c r="J4736" s="342">
        <f t="shared" si="380"/>
        <v>0</v>
      </c>
      <c r="K4736" s="342">
        <f t="shared" si="380"/>
        <v>0</v>
      </c>
      <c r="L4736" s="342">
        <f t="shared" si="380"/>
        <v>0</v>
      </c>
      <c r="M4736" s="342">
        <f t="shared" si="380"/>
        <v>0</v>
      </c>
      <c r="N4736" s="342">
        <f t="shared" si="380"/>
        <v>0</v>
      </c>
      <c r="O4736" s="343">
        <f t="shared" si="380"/>
        <v>0</v>
      </c>
      <c r="P4736" s="344">
        <f>SUM(D4736:O4736)</f>
        <v>0</v>
      </c>
      <c r="Q4736" s="317"/>
      <c r="R4736" s="150"/>
      <c r="S4736" s="151"/>
      <c r="T4736" s="314"/>
    </row>
    <row r="4737" spans="2:24" ht="6" customHeight="1" x14ac:dyDescent="0.2">
      <c r="B4737" s="318"/>
      <c r="C4737" s="317"/>
      <c r="D4737" s="317"/>
      <c r="E4737" s="317"/>
      <c r="F4737" s="317"/>
      <c r="G4737" s="317"/>
      <c r="H4737" s="317"/>
      <c r="I4737" s="317"/>
      <c r="J4737" s="317"/>
      <c r="K4737" s="317"/>
      <c r="L4737" s="317"/>
      <c r="M4737" s="317"/>
      <c r="N4737" s="317"/>
      <c r="O4737" s="317"/>
      <c r="P4737" s="317"/>
      <c r="Q4737" s="317"/>
      <c r="R4737" s="345"/>
      <c r="S4737" s="345"/>
      <c r="T4737" s="314"/>
    </row>
    <row r="4738" spans="2:24" ht="18.75" customHeight="1" x14ac:dyDescent="0.2">
      <c r="B4738" s="346"/>
      <c r="C4738" s="335" t="s">
        <v>158</v>
      </c>
      <c r="D4738" s="67"/>
      <c r="E4738" s="67"/>
      <c r="F4738" s="67"/>
      <c r="G4738" s="67"/>
      <c r="H4738" s="67"/>
      <c r="I4738" s="67"/>
      <c r="J4738" s="67"/>
      <c r="K4738" s="67"/>
      <c r="L4738" s="67"/>
      <c r="M4738" s="67"/>
      <c r="N4738" s="67"/>
      <c r="O4738" s="74"/>
      <c r="P4738" s="347">
        <f>SUM(D4738:O4738)</f>
        <v>0</v>
      </c>
      <c r="Q4738" s="317"/>
      <c r="R4738" s="388"/>
      <c r="S4738" s="389"/>
      <c r="T4738" s="314"/>
    </row>
    <row r="4739" spans="2:24" ht="18.75" customHeight="1" x14ac:dyDescent="0.2">
      <c r="B4739" s="346"/>
      <c r="C4739" s="335" t="s">
        <v>159</v>
      </c>
      <c r="D4739" s="67"/>
      <c r="E4739" s="67"/>
      <c r="F4739" s="67"/>
      <c r="G4739" s="67"/>
      <c r="H4739" s="67"/>
      <c r="I4739" s="67"/>
      <c r="J4739" s="67"/>
      <c r="K4739" s="67"/>
      <c r="L4739" s="67"/>
      <c r="M4739" s="67"/>
      <c r="N4739" s="69"/>
      <c r="O4739" s="75"/>
      <c r="P4739" s="348">
        <f>SUM(D4739:O4739)</f>
        <v>0</v>
      </c>
      <c r="Q4739" s="317"/>
      <c r="R4739" s="388"/>
      <c r="S4739" s="389"/>
      <c r="T4739" s="314"/>
    </row>
    <row r="4740" spans="2:24" s="334" customFormat="1" ht="18.75" customHeight="1" x14ac:dyDescent="0.2">
      <c r="B4740" s="328"/>
      <c r="C4740" s="317"/>
      <c r="D4740" s="317"/>
      <c r="E4740" s="317"/>
      <c r="F4740" s="317"/>
      <c r="G4740" s="317"/>
      <c r="H4740" s="317"/>
      <c r="I4740" s="317"/>
      <c r="J4740" s="317"/>
      <c r="K4740" s="317"/>
      <c r="L4740" s="317"/>
      <c r="M4740" s="317"/>
      <c r="N4740" s="349" t="s">
        <v>160</v>
      </c>
      <c r="O4740" s="349"/>
      <c r="P4740" s="350">
        <f>ROUND(IF(P4738*P4739=0,0,P4736/P4738*P4739),2)</f>
        <v>0</v>
      </c>
      <c r="Q4740" s="330"/>
      <c r="R4740" s="388"/>
      <c r="S4740" s="389"/>
      <c r="T4740" s="333"/>
    </row>
    <row r="4741" spans="2:24" ht="30" customHeight="1" x14ac:dyDescent="0.2">
      <c r="B4741" s="314"/>
      <c r="C4741" s="317"/>
      <c r="D4741" s="317"/>
      <c r="E4741" s="317"/>
      <c r="F4741" s="317"/>
      <c r="G4741" s="317"/>
      <c r="H4741" s="317"/>
      <c r="I4741" s="317"/>
      <c r="J4741" s="317"/>
      <c r="K4741" s="317"/>
      <c r="L4741" s="317"/>
      <c r="M4741" s="317"/>
      <c r="N4741" s="317"/>
      <c r="O4741" s="317"/>
      <c r="P4741" s="317"/>
      <c r="Q4741" s="317"/>
      <c r="R4741" s="317"/>
      <c r="S4741" s="317"/>
      <c r="T4741" s="314"/>
    </row>
    <row r="4742" spans="2:24" ht="18.75" customHeight="1" x14ac:dyDescent="0.2">
      <c r="B4742" s="318"/>
      <c r="C4742" s="319" t="s">
        <v>124</v>
      </c>
      <c r="D4742" s="382"/>
      <c r="E4742" s="383"/>
      <c r="F4742" s="383"/>
      <c r="G4742" s="383"/>
      <c r="H4742" s="383"/>
      <c r="I4742" s="384"/>
      <c r="J4742" s="317"/>
      <c r="K4742" s="317"/>
      <c r="L4742" s="320"/>
      <c r="M4742" s="317"/>
      <c r="N4742" s="317"/>
      <c r="O4742" s="317"/>
      <c r="P4742" s="321"/>
      <c r="Q4742" s="317"/>
      <c r="R4742" s="321"/>
      <c r="S4742" s="321"/>
      <c r="T4742" s="314"/>
    </row>
    <row r="4743" spans="2:24" ht="18.75" customHeight="1" x14ac:dyDescent="0.2">
      <c r="B4743" s="318"/>
      <c r="C4743" s="322" t="s">
        <v>125</v>
      </c>
      <c r="D4743" s="382"/>
      <c r="E4743" s="383"/>
      <c r="F4743" s="383"/>
      <c r="G4743" s="383"/>
      <c r="H4743" s="383"/>
      <c r="I4743" s="384"/>
      <c r="J4743" s="317"/>
      <c r="K4743" s="320"/>
      <c r="L4743" s="317"/>
      <c r="M4743" s="317"/>
      <c r="N4743" s="317"/>
      <c r="O4743" s="317"/>
      <c r="P4743" s="321"/>
      <c r="Q4743" s="317"/>
      <c r="R4743" s="321"/>
      <c r="S4743" s="321"/>
      <c r="T4743" s="314"/>
    </row>
    <row r="4744" spans="2:24" ht="18.75" customHeight="1" x14ac:dyDescent="0.2">
      <c r="B4744" s="318"/>
      <c r="C4744" s="322" t="s">
        <v>7</v>
      </c>
      <c r="D4744" s="382"/>
      <c r="E4744" s="383"/>
      <c r="F4744" s="383"/>
      <c r="G4744" s="383"/>
      <c r="H4744" s="383"/>
      <c r="I4744" s="384"/>
      <c r="J4744" s="317"/>
      <c r="K4744" s="317"/>
      <c r="L4744" s="320"/>
      <c r="M4744" s="317"/>
      <c r="N4744" s="317"/>
      <c r="O4744" s="317"/>
      <c r="P4744" s="321"/>
      <c r="Q4744" s="317"/>
      <c r="R4744" s="323" t="s">
        <v>126</v>
      </c>
      <c r="S4744" s="324"/>
      <c r="T4744" s="314"/>
    </row>
    <row r="4745" spans="2:24" ht="18.75" customHeight="1" x14ac:dyDescent="0.2">
      <c r="B4745" s="318"/>
      <c r="C4745" s="322" t="s">
        <v>127</v>
      </c>
      <c r="D4745" s="382"/>
      <c r="E4745" s="383"/>
      <c r="F4745" s="383"/>
      <c r="G4745" s="383"/>
      <c r="H4745" s="383"/>
      <c r="I4745" s="384"/>
      <c r="J4745" s="317"/>
      <c r="K4745" s="317"/>
      <c r="L4745" s="320"/>
      <c r="M4745" s="317"/>
      <c r="N4745" s="317"/>
      <c r="O4745" s="317"/>
      <c r="P4745" s="321"/>
      <c r="Q4745" s="317"/>
      <c r="R4745" s="325" t="s">
        <v>130</v>
      </c>
      <c r="S4745" s="63"/>
      <c r="T4745" s="314"/>
    </row>
    <row r="4746" spans="2:24" ht="18.75" customHeight="1" x14ac:dyDescent="0.2">
      <c r="B4746" s="318"/>
      <c r="C4746" s="322" t="s">
        <v>131</v>
      </c>
      <c r="D4746" s="382"/>
      <c r="E4746" s="383"/>
      <c r="F4746" s="383"/>
      <c r="G4746" s="383"/>
      <c r="H4746" s="383"/>
      <c r="I4746" s="384"/>
      <c r="J4746" s="317"/>
      <c r="K4746" s="317"/>
      <c r="L4746" s="320"/>
      <c r="M4746" s="317"/>
      <c r="N4746" s="317"/>
      <c r="O4746" s="317"/>
      <c r="P4746" s="321"/>
      <c r="Q4746" s="317"/>
      <c r="R4746" s="325" t="s">
        <v>132</v>
      </c>
      <c r="S4746" s="63"/>
      <c r="T4746" s="314"/>
    </row>
    <row r="4747" spans="2:24" ht="18.75" customHeight="1" x14ac:dyDescent="0.2">
      <c r="B4747" s="318"/>
      <c r="C4747" s="322" t="s">
        <v>122</v>
      </c>
      <c r="D4747" s="385"/>
      <c r="E4747" s="386"/>
      <c r="F4747" s="386"/>
      <c r="G4747" s="386"/>
      <c r="H4747" s="386"/>
      <c r="I4747" s="387"/>
      <c r="J4747" s="317"/>
      <c r="K4747" s="320"/>
      <c r="L4747" s="317"/>
      <c r="M4747" s="317"/>
      <c r="N4747" s="317"/>
      <c r="O4747" s="317"/>
      <c r="P4747" s="321"/>
      <c r="Q4747" s="317"/>
      <c r="R4747" s="326" t="s">
        <v>133</v>
      </c>
      <c r="S4747" s="63"/>
      <c r="T4747" s="314"/>
    </row>
    <row r="4748" spans="2:24" ht="18.75" customHeight="1" x14ac:dyDescent="0.2">
      <c r="B4748" s="327"/>
      <c r="C4748" s="322" t="s">
        <v>134</v>
      </c>
      <c r="D4748" s="379"/>
      <c r="E4748" s="380"/>
      <c r="F4748" s="380"/>
      <c r="G4748" s="380"/>
      <c r="H4748" s="380"/>
      <c r="I4748" s="381"/>
      <c r="J4748" s="317"/>
      <c r="K4748" s="320"/>
      <c r="L4748" s="317"/>
      <c r="M4748" s="317"/>
      <c r="N4748" s="317"/>
      <c r="O4748" s="317"/>
      <c r="P4748" s="321"/>
      <c r="Q4748" s="317"/>
      <c r="R4748" s="321"/>
      <c r="S4748" s="321"/>
      <c r="T4748" s="314"/>
    </row>
    <row r="4749" spans="2:24" ht="12" customHeight="1" x14ac:dyDescent="0.2">
      <c r="B4749" s="318"/>
      <c r="C4749" s="317"/>
      <c r="D4749" s="317"/>
      <c r="E4749" s="317"/>
      <c r="F4749" s="317"/>
      <c r="G4749" s="317"/>
      <c r="H4749" s="317"/>
      <c r="I4749" s="317"/>
      <c r="J4749" s="317"/>
      <c r="K4749" s="317"/>
      <c r="L4749" s="317"/>
      <c r="M4749" s="317"/>
      <c r="N4749" s="317"/>
      <c r="O4749" s="317"/>
      <c r="P4749" s="317"/>
      <c r="Q4749" s="317"/>
      <c r="R4749" s="317"/>
      <c r="S4749" s="317"/>
      <c r="T4749" s="314"/>
    </row>
    <row r="4750" spans="2:24" s="334" customFormat="1" ht="18.75" customHeight="1" x14ac:dyDescent="0.2">
      <c r="B4750" s="328"/>
      <c r="C4750" s="322" t="s">
        <v>128</v>
      </c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70"/>
      <c r="P4750" s="329" t="s">
        <v>129</v>
      </c>
      <c r="Q4750" s="330"/>
      <c r="R4750" s="331" t="s">
        <v>135</v>
      </c>
      <c r="S4750" s="332"/>
      <c r="T4750" s="333"/>
      <c r="V4750" s="315"/>
      <c r="W4750" s="315"/>
      <c r="X4750" s="315"/>
    </row>
    <row r="4751" spans="2:24" ht="6" customHeight="1" x14ac:dyDescent="0.2">
      <c r="B4751" s="318"/>
      <c r="C4751" s="317"/>
      <c r="D4751" s="317"/>
      <c r="E4751" s="317"/>
      <c r="F4751" s="317"/>
      <c r="G4751" s="317"/>
      <c r="H4751" s="317"/>
      <c r="I4751" s="317"/>
      <c r="J4751" s="317"/>
      <c r="K4751" s="317"/>
      <c r="L4751" s="317"/>
      <c r="M4751" s="317"/>
      <c r="N4751" s="317"/>
      <c r="O4751" s="317"/>
      <c r="P4751" s="317"/>
      <c r="Q4751" s="317"/>
      <c r="R4751" s="317"/>
      <c r="S4751" s="317"/>
      <c r="T4751" s="314"/>
    </row>
    <row r="4752" spans="2:24" ht="18.75" customHeight="1" x14ac:dyDescent="0.2">
      <c r="B4752" s="318"/>
      <c r="C4752" s="335" t="s">
        <v>136</v>
      </c>
      <c r="D4752" s="65"/>
      <c r="E4752" s="65"/>
      <c r="F4752" s="65"/>
      <c r="G4752" s="65"/>
      <c r="H4752" s="65"/>
      <c r="I4752" s="65"/>
      <c r="J4752" s="65"/>
      <c r="K4752" s="65"/>
      <c r="L4752" s="65"/>
      <c r="M4752" s="65"/>
      <c r="N4752" s="65"/>
      <c r="O4752" s="71"/>
      <c r="P4752" s="336">
        <f>SUM(D4752:O4752)</f>
        <v>0</v>
      </c>
      <c r="Q4752" s="317"/>
      <c r="R4752" s="388"/>
      <c r="S4752" s="389"/>
      <c r="T4752" s="314"/>
    </row>
    <row r="4753" spans="2:20" ht="18.75" customHeight="1" x14ac:dyDescent="0.2">
      <c r="B4753" s="318"/>
      <c r="C4753" s="335" t="s">
        <v>137</v>
      </c>
      <c r="D4753" s="110"/>
      <c r="E4753" s="110"/>
      <c r="F4753" s="110"/>
      <c r="G4753" s="110"/>
      <c r="H4753" s="110"/>
      <c r="I4753" s="110"/>
      <c r="J4753" s="110"/>
      <c r="K4753" s="110"/>
      <c r="L4753" s="110"/>
      <c r="M4753" s="110"/>
      <c r="N4753" s="110"/>
      <c r="O4753" s="111"/>
      <c r="P4753" s="336">
        <f>SUM(D4753:O4753)</f>
        <v>0</v>
      </c>
      <c r="Q4753" s="317"/>
      <c r="R4753" s="388"/>
      <c r="S4753" s="389"/>
      <c r="T4753" s="314"/>
    </row>
    <row r="4754" spans="2:20" ht="18.75" customHeight="1" x14ac:dyDescent="0.2">
      <c r="B4754" s="318"/>
      <c r="C4754" s="131" t="s">
        <v>138</v>
      </c>
      <c r="D4754" s="65"/>
      <c r="E4754" s="65"/>
      <c r="F4754" s="65"/>
      <c r="G4754" s="65"/>
      <c r="H4754" s="65"/>
      <c r="I4754" s="65"/>
      <c r="J4754" s="65"/>
      <c r="K4754" s="65"/>
      <c r="L4754" s="65"/>
      <c r="M4754" s="65"/>
      <c r="N4754" s="65"/>
      <c r="O4754" s="71"/>
      <c r="P4754" s="336">
        <f>SUM(D4754:O4754)</f>
        <v>0</v>
      </c>
      <c r="Q4754" s="317"/>
      <c r="R4754" s="388"/>
      <c r="S4754" s="389"/>
      <c r="T4754" s="314"/>
    </row>
    <row r="4755" spans="2:20" ht="18.75" customHeight="1" x14ac:dyDescent="0.2">
      <c r="B4755" s="318"/>
      <c r="C4755" s="92" t="s">
        <v>139</v>
      </c>
      <c r="D4755" s="65"/>
      <c r="E4755" s="65"/>
      <c r="F4755" s="65"/>
      <c r="G4755" s="65"/>
      <c r="H4755" s="65"/>
      <c r="I4755" s="65"/>
      <c r="J4755" s="65"/>
      <c r="K4755" s="65"/>
      <c r="L4755" s="65"/>
      <c r="M4755" s="65"/>
      <c r="N4755" s="65"/>
      <c r="O4755" s="71"/>
      <c r="P4755" s="336">
        <f>SUM(D4755:O4755)</f>
        <v>0</v>
      </c>
      <c r="Q4755" s="317"/>
      <c r="R4755" s="388"/>
      <c r="S4755" s="389"/>
      <c r="T4755" s="314"/>
    </row>
    <row r="4756" spans="2:20" ht="18.75" customHeight="1" x14ac:dyDescent="0.2">
      <c r="B4756" s="318"/>
      <c r="C4756" s="92" t="s">
        <v>140</v>
      </c>
      <c r="D4756" s="65"/>
      <c r="E4756" s="65"/>
      <c r="F4756" s="65"/>
      <c r="G4756" s="65"/>
      <c r="H4756" s="65"/>
      <c r="I4756" s="65"/>
      <c r="J4756" s="65"/>
      <c r="K4756" s="65"/>
      <c r="L4756" s="65"/>
      <c r="M4756" s="65"/>
      <c r="N4756" s="65"/>
      <c r="O4756" s="71"/>
      <c r="P4756" s="336">
        <f>SUM(D4756:O4756)</f>
        <v>0</v>
      </c>
      <c r="Q4756" s="317"/>
      <c r="R4756" s="388"/>
      <c r="S4756" s="389"/>
      <c r="T4756" s="314"/>
    </row>
    <row r="4757" spans="2:20" ht="18.75" customHeight="1" x14ac:dyDescent="0.2">
      <c r="B4757" s="318"/>
      <c r="C4757" s="92" t="s">
        <v>141</v>
      </c>
      <c r="D4757" s="65"/>
      <c r="E4757" s="65"/>
      <c r="F4757" s="65"/>
      <c r="G4757" s="65"/>
      <c r="H4757" s="65"/>
      <c r="I4757" s="65"/>
      <c r="J4757" s="65"/>
      <c r="K4757" s="65"/>
      <c r="L4757" s="65"/>
      <c r="M4757" s="65"/>
      <c r="N4757" s="65"/>
      <c r="O4757" s="71"/>
      <c r="P4757" s="336">
        <f>SUM(D4757:O4757)</f>
        <v>0</v>
      </c>
      <c r="Q4757" s="317"/>
      <c r="R4757" s="388"/>
      <c r="S4757" s="389"/>
      <c r="T4757" s="314"/>
    </row>
    <row r="4758" spans="2:20" ht="18.75" customHeight="1" x14ac:dyDescent="0.2">
      <c r="B4758" s="318"/>
      <c r="C4758" s="92" t="s">
        <v>142</v>
      </c>
      <c r="D4758" s="65"/>
      <c r="E4758" s="65"/>
      <c r="F4758" s="65"/>
      <c r="G4758" s="65"/>
      <c r="H4758" s="65"/>
      <c r="I4758" s="65"/>
      <c r="J4758" s="65"/>
      <c r="K4758" s="65"/>
      <c r="L4758" s="65"/>
      <c r="M4758" s="65"/>
      <c r="N4758" s="65"/>
      <c r="O4758" s="71"/>
      <c r="P4758" s="336">
        <f>SUM(D4758:O4758)</f>
        <v>0</v>
      </c>
      <c r="Q4758" s="317"/>
      <c r="R4758" s="388"/>
      <c r="S4758" s="389"/>
      <c r="T4758" s="314"/>
    </row>
    <row r="4759" spans="2:20" ht="18.75" customHeight="1" x14ac:dyDescent="0.2">
      <c r="B4759" s="318"/>
      <c r="C4759" s="92" t="s">
        <v>143</v>
      </c>
      <c r="D4759" s="65"/>
      <c r="E4759" s="65"/>
      <c r="F4759" s="65"/>
      <c r="G4759" s="65"/>
      <c r="H4759" s="65"/>
      <c r="I4759" s="65"/>
      <c r="J4759" s="65"/>
      <c r="K4759" s="65"/>
      <c r="L4759" s="65"/>
      <c r="M4759" s="65"/>
      <c r="N4759" s="65"/>
      <c r="O4759" s="71"/>
      <c r="P4759" s="336">
        <f>SUM(D4759:O4759)</f>
        <v>0</v>
      </c>
      <c r="Q4759" s="317"/>
      <c r="R4759" s="388"/>
      <c r="S4759" s="389"/>
      <c r="T4759" s="314"/>
    </row>
    <row r="4760" spans="2:20" ht="18.75" customHeight="1" x14ac:dyDescent="0.2">
      <c r="B4760" s="318"/>
      <c r="C4760" s="92" t="s">
        <v>144</v>
      </c>
      <c r="D4760" s="65"/>
      <c r="E4760" s="65"/>
      <c r="F4760" s="65"/>
      <c r="G4760" s="65"/>
      <c r="H4760" s="65"/>
      <c r="I4760" s="65"/>
      <c r="J4760" s="65"/>
      <c r="K4760" s="65"/>
      <c r="L4760" s="65"/>
      <c r="M4760" s="65"/>
      <c r="N4760" s="65"/>
      <c r="O4760" s="71"/>
      <c r="P4760" s="336">
        <f>SUM(D4760:O4760)</f>
        <v>0</v>
      </c>
      <c r="Q4760" s="317"/>
      <c r="R4760" s="388"/>
      <c r="S4760" s="389"/>
      <c r="T4760" s="314"/>
    </row>
    <row r="4761" spans="2:20" ht="18.75" customHeight="1" x14ac:dyDescent="0.2">
      <c r="B4761" s="318"/>
      <c r="C4761" s="92" t="s">
        <v>145</v>
      </c>
      <c r="D4761" s="65"/>
      <c r="E4761" s="65"/>
      <c r="F4761" s="65"/>
      <c r="G4761" s="65"/>
      <c r="H4761" s="65"/>
      <c r="I4761" s="65"/>
      <c r="J4761" s="65"/>
      <c r="K4761" s="65"/>
      <c r="L4761" s="65"/>
      <c r="M4761" s="65"/>
      <c r="N4761" s="65"/>
      <c r="O4761" s="71"/>
      <c r="P4761" s="336">
        <f>SUM(D4761:O4761)</f>
        <v>0</v>
      </c>
      <c r="Q4761" s="317"/>
      <c r="R4761" s="388"/>
      <c r="S4761" s="389"/>
      <c r="T4761" s="314"/>
    </row>
    <row r="4762" spans="2:20" ht="18.75" customHeight="1" x14ac:dyDescent="0.2">
      <c r="B4762" s="318"/>
      <c r="C4762" s="322" t="s">
        <v>146</v>
      </c>
      <c r="D4762" s="337">
        <f t="shared" ref="D4762:O4762" si="381">SUBTOTAL(9,D4752:D4761)</f>
        <v>0</v>
      </c>
      <c r="E4762" s="337">
        <f t="shared" si="381"/>
        <v>0</v>
      </c>
      <c r="F4762" s="337">
        <f t="shared" si="381"/>
        <v>0</v>
      </c>
      <c r="G4762" s="337">
        <f t="shared" si="381"/>
        <v>0</v>
      </c>
      <c r="H4762" s="337">
        <f t="shared" si="381"/>
        <v>0</v>
      </c>
      <c r="I4762" s="337">
        <f t="shared" si="381"/>
        <v>0</v>
      </c>
      <c r="J4762" s="337">
        <f t="shared" si="381"/>
        <v>0</v>
      </c>
      <c r="K4762" s="337">
        <f t="shared" si="381"/>
        <v>0</v>
      </c>
      <c r="L4762" s="337">
        <f t="shared" si="381"/>
        <v>0</v>
      </c>
      <c r="M4762" s="337">
        <f t="shared" si="381"/>
        <v>0</v>
      </c>
      <c r="N4762" s="337">
        <f t="shared" si="381"/>
        <v>0</v>
      </c>
      <c r="O4762" s="338">
        <f t="shared" si="381"/>
        <v>0</v>
      </c>
      <c r="P4762" s="336">
        <f>SUM(D4762:O4762)</f>
        <v>0</v>
      </c>
      <c r="Q4762" s="317"/>
      <c r="R4762" s="388"/>
      <c r="S4762" s="389"/>
      <c r="T4762" s="314"/>
    </row>
    <row r="4763" spans="2:20" ht="18.75" customHeight="1" x14ac:dyDescent="0.2">
      <c r="B4763" s="318"/>
      <c r="C4763" s="339" t="s">
        <v>147</v>
      </c>
      <c r="D4763" s="66"/>
      <c r="E4763" s="66"/>
      <c r="F4763" s="66"/>
      <c r="G4763" s="66"/>
      <c r="H4763" s="66"/>
      <c r="I4763" s="66"/>
      <c r="J4763" s="66"/>
      <c r="K4763" s="66"/>
      <c r="L4763" s="66"/>
      <c r="M4763" s="66"/>
      <c r="N4763" s="66"/>
      <c r="O4763" s="72"/>
      <c r="P4763" s="336">
        <f>SUM(D4763:O4763)</f>
        <v>0</v>
      </c>
      <c r="Q4763" s="317"/>
      <c r="R4763" s="388"/>
      <c r="S4763" s="389"/>
      <c r="T4763" s="314"/>
    </row>
    <row r="4764" spans="2:20" ht="18.75" customHeight="1" x14ac:dyDescent="0.2">
      <c r="B4764" s="318"/>
      <c r="C4764" s="339" t="s">
        <v>148</v>
      </c>
      <c r="D4764" s="66"/>
      <c r="E4764" s="66"/>
      <c r="F4764" s="66"/>
      <c r="G4764" s="66"/>
      <c r="H4764" s="66"/>
      <c r="I4764" s="66"/>
      <c r="J4764" s="66"/>
      <c r="K4764" s="66"/>
      <c r="L4764" s="66"/>
      <c r="M4764" s="66"/>
      <c r="N4764" s="66"/>
      <c r="O4764" s="72"/>
      <c r="P4764" s="336">
        <f>SUM(D4764:O4764)</f>
        <v>0</v>
      </c>
      <c r="Q4764" s="317"/>
      <c r="R4764" s="388"/>
      <c r="S4764" s="389"/>
      <c r="T4764" s="314"/>
    </row>
    <row r="4765" spans="2:20" ht="18.75" customHeight="1" x14ac:dyDescent="0.2">
      <c r="B4765" s="318"/>
      <c r="C4765" s="322" t="s">
        <v>149</v>
      </c>
      <c r="D4765" s="337">
        <f t="shared" ref="D4765:O4765" si="382">SUBTOTAL(9,D4763:D4764)</f>
        <v>0</v>
      </c>
      <c r="E4765" s="337">
        <f t="shared" si="382"/>
        <v>0</v>
      </c>
      <c r="F4765" s="337">
        <f t="shared" si="382"/>
        <v>0</v>
      </c>
      <c r="G4765" s="337">
        <f t="shared" si="382"/>
        <v>0</v>
      </c>
      <c r="H4765" s="337">
        <f t="shared" si="382"/>
        <v>0</v>
      </c>
      <c r="I4765" s="337">
        <f t="shared" si="382"/>
        <v>0</v>
      </c>
      <c r="J4765" s="337">
        <f t="shared" si="382"/>
        <v>0</v>
      </c>
      <c r="K4765" s="337">
        <f t="shared" si="382"/>
        <v>0</v>
      </c>
      <c r="L4765" s="337">
        <f t="shared" si="382"/>
        <v>0</v>
      </c>
      <c r="M4765" s="337">
        <f t="shared" si="382"/>
        <v>0</v>
      </c>
      <c r="N4765" s="337">
        <f t="shared" si="382"/>
        <v>0</v>
      </c>
      <c r="O4765" s="338">
        <f t="shared" si="382"/>
        <v>0</v>
      </c>
      <c r="P4765" s="336">
        <f>SUM(D4765:O4765)</f>
        <v>0</v>
      </c>
      <c r="Q4765" s="317"/>
      <c r="R4765" s="388"/>
      <c r="S4765" s="389"/>
      <c r="T4765" s="314"/>
    </row>
    <row r="4766" spans="2:20" ht="18.75" customHeight="1" x14ac:dyDescent="0.2">
      <c r="B4766" s="318"/>
      <c r="C4766" s="339" t="s">
        <v>150</v>
      </c>
      <c r="D4766" s="66"/>
      <c r="E4766" s="66"/>
      <c r="F4766" s="66"/>
      <c r="G4766" s="66"/>
      <c r="H4766" s="66"/>
      <c r="I4766" s="66"/>
      <c r="J4766" s="66"/>
      <c r="K4766" s="66"/>
      <c r="L4766" s="66"/>
      <c r="M4766" s="66"/>
      <c r="N4766" s="66"/>
      <c r="O4766" s="72"/>
      <c r="P4766" s="336">
        <f>SUM(D4766:O4766)</f>
        <v>0</v>
      </c>
      <c r="Q4766" s="317"/>
      <c r="R4766" s="388"/>
      <c r="S4766" s="389"/>
      <c r="T4766" s="314"/>
    </row>
    <row r="4767" spans="2:20" ht="18.75" customHeight="1" x14ac:dyDescent="0.2">
      <c r="B4767" s="318"/>
      <c r="C4767" s="339" t="s">
        <v>151</v>
      </c>
      <c r="D4767" s="66"/>
      <c r="E4767" s="66"/>
      <c r="F4767" s="66"/>
      <c r="G4767" s="66"/>
      <c r="H4767" s="66"/>
      <c r="I4767" s="66"/>
      <c r="J4767" s="66"/>
      <c r="K4767" s="66"/>
      <c r="L4767" s="66"/>
      <c r="M4767" s="66"/>
      <c r="N4767" s="66"/>
      <c r="O4767" s="72"/>
      <c r="P4767" s="336">
        <f>SUM(D4767:O4767)</f>
        <v>0</v>
      </c>
      <c r="Q4767" s="317"/>
      <c r="R4767" s="388"/>
      <c r="S4767" s="389"/>
      <c r="T4767" s="314"/>
    </row>
    <row r="4768" spans="2:20" ht="18.75" customHeight="1" x14ac:dyDescent="0.2">
      <c r="B4768" s="318"/>
      <c r="C4768" s="339" t="s">
        <v>152</v>
      </c>
      <c r="D4768" s="66"/>
      <c r="E4768" s="66"/>
      <c r="F4768" s="66"/>
      <c r="G4768" s="66"/>
      <c r="H4768" s="66"/>
      <c r="I4768" s="66"/>
      <c r="J4768" s="66"/>
      <c r="K4768" s="66"/>
      <c r="L4768" s="66"/>
      <c r="M4768" s="66"/>
      <c r="N4768" s="66"/>
      <c r="O4768" s="72"/>
      <c r="P4768" s="336">
        <f>SUM(D4768:O4768)</f>
        <v>0</v>
      </c>
      <c r="Q4768" s="317"/>
      <c r="R4768" s="388"/>
      <c r="S4768" s="389"/>
      <c r="T4768" s="314"/>
    </row>
    <row r="4769" spans="2:20" ht="18.75" customHeight="1" x14ac:dyDescent="0.2">
      <c r="B4769" s="318"/>
      <c r="C4769" s="339" t="s">
        <v>153</v>
      </c>
      <c r="D4769" s="66"/>
      <c r="E4769" s="66"/>
      <c r="F4769" s="66"/>
      <c r="G4769" s="66"/>
      <c r="H4769" s="66"/>
      <c r="I4769" s="66"/>
      <c r="J4769" s="66"/>
      <c r="K4769" s="66"/>
      <c r="L4769" s="66"/>
      <c r="M4769" s="66"/>
      <c r="N4769" s="66"/>
      <c r="O4769" s="72"/>
      <c r="P4769" s="336">
        <f>SUM(D4769:O4769)</f>
        <v>0</v>
      </c>
      <c r="Q4769" s="317"/>
      <c r="R4769" s="388"/>
      <c r="S4769" s="389"/>
      <c r="T4769" s="314"/>
    </row>
    <row r="4770" spans="2:20" ht="18.75" customHeight="1" x14ac:dyDescent="0.2">
      <c r="B4770" s="318"/>
      <c r="C4770" s="335" t="s">
        <v>154</v>
      </c>
      <c r="D4770" s="65"/>
      <c r="E4770" s="65"/>
      <c r="F4770" s="65"/>
      <c r="G4770" s="65"/>
      <c r="H4770" s="65"/>
      <c r="I4770" s="65"/>
      <c r="J4770" s="65"/>
      <c r="K4770" s="65"/>
      <c r="L4770" s="65"/>
      <c r="M4770" s="65"/>
      <c r="N4770" s="65"/>
      <c r="O4770" s="71"/>
      <c r="P4770" s="336">
        <f>SUM(D4770:O4770)</f>
        <v>0</v>
      </c>
      <c r="Q4770" s="317"/>
      <c r="R4770" s="388"/>
      <c r="S4770" s="389"/>
      <c r="T4770" s="314"/>
    </row>
    <row r="4771" spans="2:20" ht="18.75" customHeight="1" x14ac:dyDescent="0.2">
      <c r="B4771" s="318"/>
      <c r="C4771" s="97" t="s">
        <v>155</v>
      </c>
      <c r="D4771" s="65"/>
      <c r="E4771" s="65"/>
      <c r="F4771" s="65"/>
      <c r="G4771" s="65"/>
      <c r="H4771" s="65"/>
      <c r="I4771" s="65"/>
      <c r="J4771" s="65"/>
      <c r="K4771" s="65"/>
      <c r="L4771" s="65"/>
      <c r="M4771" s="65"/>
      <c r="N4771" s="65"/>
      <c r="O4771" s="71"/>
      <c r="P4771" s="336">
        <f>SUM(D4771:O4771)</f>
        <v>0</v>
      </c>
      <c r="Q4771" s="317"/>
      <c r="R4771" s="388"/>
      <c r="S4771" s="389"/>
      <c r="T4771" s="314"/>
    </row>
    <row r="4772" spans="2:20" ht="18.75" customHeight="1" x14ac:dyDescent="0.2">
      <c r="B4772" s="318"/>
      <c r="C4772" s="98" t="s">
        <v>156</v>
      </c>
      <c r="D4772" s="68"/>
      <c r="E4772" s="68"/>
      <c r="F4772" s="68"/>
      <c r="G4772" s="68"/>
      <c r="H4772" s="68"/>
      <c r="I4772" s="68"/>
      <c r="J4772" s="68"/>
      <c r="K4772" s="68"/>
      <c r="L4772" s="68"/>
      <c r="M4772" s="68"/>
      <c r="N4772" s="68"/>
      <c r="O4772" s="73"/>
      <c r="P4772" s="340">
        <f>SUM(D4772:O4772)</f>
        <v>0</v>
      </c>
      <c r="Q4772" s="317"/>
      <c r="R4772" s="388"/>
      <c r="S4772" s="389"/>
      <c r="T4772" s="314"/>
    </row>
    <row r="4773" spans="2:20" ht="18.75" customHeight="1" x14ac:dyDescent="0.2">
      <c r="B4773" s="318"/>
      <c r="C4773" s="341" t="s">
        <v>157</v>
      </c>
      <c r="D4773" s="342">
        <f t="shared" ref="D4773:O4773" si="383">SUBTOTAL(9,D4752:D4772)</f>
        <v>0</v>
      </c>
      <c r="E4773" s="342">
        <f t="shared" si="383"/>
        <v>0</v>
      </c>
      <c r="F4773" s="342">
        <f t="shared" si="383"/>
        <v>0</v>
      </c>
      <c r="G4773" s="342">
        <f t="shared" si="383"/>
        <v>0</v>
      </c>
      <c r="H4773" s="342">
        <f t="shared" si="383"/>
        <v>0</v>
      </c>
      <c r="I4773" s="342">
        <f t="shared" si="383"/>
        <v>0</v>
      </c>
      <c r="J4773" s="342">
        <f t="shared" si="383"/>
        <v>0</v>
      </c>
      <c r="K4773" s="342">
        <f t="shared" si="383"/>
        <v>0</v>
      </c>
      <c r="L4773" s="342">
        <f t="shared" si="383"/>
        <v>0</v>
      </c>
      <c r="M4773" s="342">
        <f t="shared" si="383"/>
        <v>0</v>
      </c>
      <c r="N4773" s="342">
        <f t="shared" si="383"/>
        <v>0</v>
      </c>
      <c r="O4773" s="343">
        <f t="shared" si="383"/>
        <v>0</v>
      </c>
      <c r="P4773" s="344">
        <f>SUM(D4773:O4773)</f>
        <v>0</v>
      </c>
      <c r="Q4773" s="317"/>
      <c r="R4773" s="150"/>
      <c r="S4773" s="151"/>
      <c r="T4773" s="314"/>
    </row>
    <row r="4774" spans="2:20" ht="6" customHeight="1" x14ac:dyDescent="0.2">
      <c r="B4774" s="318"/>
      <c r="C4774" s="317"/>
      <c r="D4774" s="317"/>
      <c r="E4774" s="317"/>
      <c r="F4774" s="317"/>
      <c r="G4774" s="317"/>
      <c r="H4774" s="317"/>
      <c r="I4774" s="317"/>
      <c r="J4774" s="317"/>
      <c r="K4774" s="317"/>
      <c r="L4774" s="317"/>
      <c r="M4774" s="317"/>
      <c r="N4774" s="317"/>
      <c r="O4774" s="317"/>
      <c r="P4774" s="317"/>
      <c r="Q4774" s="317"/>
      <c r="R4774" s="345"/>
      <c r="S4774" s="345"/>
      <c r="T4774" s="314"/>
    </row>
    <row r="4775" spans="2:20" ht="18.75" customHeight="1" x14ac:dyDescent="0.2">
      <c r="B4775" s="346"/>
      <c r="C4775" s="335" t="s">
        <v>158</v>
      </c>
      <c r="D4775" s="67"/>
      <c r="E4775" s="67"/>
      <c r="F4775" s="67"/>
      <c r="G4775" s="67"/>
      <c r="H4775" s="67"/>
      <c r="I4775" s="67"/>
      <c r="J4775" s="67"/>
      <c r="K4775" s="67"/>
      <c r="L4775" s="67"/>
      <c r="M4775" s="67"/>
      <c r="N4775" s="67"/>
      <c r="O4775" s="74"/>
      <c r="P4775" s="347">
        <f>SUM(D4775:O4775)</f>
        <v>0</v>
      </c>
      <c r="Q4775" s="317"/>
      <c r="R4775" s="388"/>
      <c r="S4775" s="389"/>
      <c r="T4775" s="314"/>
    </row>
    <row r="4776" spans="2:20" ht="18.75" customHeight="1" x14ac:dyDescent="0.2">
      <c r="B4776" s="346"/>
      <c r="C4776" s="335" t="s">
        <v>159</v>
      </c>
      <c r="D4776" s="67"/>
      <c r="E4776" s="67"/>
      <c r="F4776" s="67"/>
      <c r="G4776" s="67"/>
      <c r="H4776" s="67"/>
      <c r="I4776" s="67"/>
      <c r="J4776" s="67"/>
      <c r="K4776" s="67"/>
      <c r="L4776" s="67"/>
      <c r="M4776" s="67"/>
      <c r="N4776" s="69"/>
      <c r="O4776" s="75"/>
      <c r="P4776" s="348">
        <f>SUM(D4776:O4776)</f>
        <v>0</v>
      </c>
      <c r="Q4776" s="317"/>
      <c r="R4776" s="388"/>
      <c r="S4776" s="389"/>
      <c r="T4776" s="314"/>
    </row>
    <row r="4777" spans="2:20" s="334" customFormat="1" ht="18.75" customHeight="1" x14ac:dyDescent="0.2">
      <c r="B4777" s="328"/>
      <c r="C4777" s="317"/>
      <c r="D4777" s="317"/>
      <c r="E4777" s="317"/>
      <c r="F4777" s="317"/>
      <c r="G4777" s="317"/>
      <c r="H4777" s="317"/>
      <c r="I4777" s="317"/>
      <c r="J4777" s="317"/>
      <c r="K4777" s="317"/>
      <c r="L4777" s="317"/>
      <c r="M4777" s="317"/>
      <c r="N4777" s="349" t="s">
        <v>160</v>
      </c>
      <c r="O4777" s="349"/>
      <c r="P4777" s="350">
        <f>ROUND(IF(P4775*P4776=0,0,P4773/P4775*P4776),2)</f>
        <v>0</v>
      </c>
      <c r="Q4777" s="330"/>
      <c r="R4777" s="388"/>
      <c r="S4777" s="389"/>
      <c r="T4777" s="333"/>
    </row>
    <row r="4778" spans="2:20" ht="30" customHeight="1" x14ac:dyDescent="0.2">
      <c r="B4778" s="314"/>
      <c r="C4778" s="317"/>
      <c r="D4778" s="317"/>
      <c r="E4778" s="317"/>
      <c r="F4778" s="317"/>
      <c r="G4778" s="317"/>
      <c r="H4778" s="317"/>
      <c r="I4778" s="317"/>
      <c r="J4778" s="317"/>
      <c r="K4778" s="317"/>
      <c r="L4778" s="317"/>
      <c r="M4778" s="317"/>
      <c r="N4778" s="317"/>
      <c r="O4778" s="317"/>
      <c r="P4778" s="317"/>
      <c r="Q4778" s="317"/>
      <c r="R4778" s="317"/>
      <c r="S4778" s="317"/>
      <c r="T4778" s="314"/>
    </row>
    <row r="4779" spans="2:20" ht="18.75" customHeight="1" x14ac:dyDescent="0.2">
      <c r="B4779" s="318"/>
      <c r="C4779" s="319" t="s">
        <v>124</v>
      </c>
      <c r="D4779" s="382"/>
      <c r="E4779" s="383"/>
      <c r="F4779" s="383"/>
      <c r="G4779" s="383"/>
      <c r="H4779" s="383"/>
      <c r="I4779" s="384"/>
      <c r="J4779" s="317"/>
      <c r="K4779" s="317"/>
      <c r="L4779" s="320"/>
      <c r="M4779" s="317"/>
      <c r="N4779" s="317"/>
      <c r="O4779" s="317"/>
      <c r="P4779" s="321"/>
      <c r="Q4779" s="317"/>
      <c r="R4779" s="321"/>
      <c r="S4779" s="321"/>
      <c r="T4779" s="314"/>
    </row>
    <row r="4780" spans="2:20" ht="18.75" customHeight="1" x14ac:dyDescent="0.2">
      <c r="B4780" s="318"/>
      <c r="C4780" s="322" t="s">
        <v>125</v>
      </c>
      <c r="D4780" s="382"/>
      <c r="E4780" s="383"/>
      <c r="F4780" s="383"/>
      <c r="G4780" s="383"/>
      <c r="H4780" s="383"/>
      <c r="I4780" s="384"/>
      <c r="J4780" s="317"/>
      <c r="K4780" s="320"/>
      <c r="L4780" s="317"/>
      <c r="M4780" s="317"/>
      <c r="N4780" s="317"/>
      <c r="O4780" s="317"/>
      <c r="P4780" s="321"/>
      <c r="Q4780" s="317"/>
      <c r="R4780" s="321"/>
      <c r="S4780" s="321"/>
      <c r="T4780" s="314"/>
    </row>
    <row r="4781" spans="2:20" ht="18.75" customHeight="1" x14ac:dyDescent="0.2">
      <c r="B4781" s="318"/>
      <c r="C4781" s="322" t="s">
        <v>7</v>
      </c>
      <c r="D4781" s="382"/>
      <c r="E4781" s="383"/>
      <c r="F4781" s="383"/>
      <c r="G4781" s="383"/>
      <c r="H4781" s="383"/>
      <c r="I4781" s="384"/>
      <c r="J4781" s="317"/>
      <c r="K4781" s="317"/>
      <c r="L4781" s="320"/>
      <c r="M4781" s="317"/>
      <c r="N4781" s="317"/>
      <c r="O4781" s="317"/>
      <c r="P4781" s="321"/>
      <c r="Q4781" s="317"/>
      <c r="R4781" s="323" t="s">
        <v>126</v>
      </c>
      <c r="S4781" s="324"/>
      <c r="T4781" s="314"/>
    </row>
    <row r="4782" spans="2:20" ht="18.75" customHeight="1" x14ac:dyDescent="0.2">
      <c r="B4782" s="318"/>
      <c r="C4782" s="322" t="s">
        <v>127</v>
      </c>
      <c r="D4782" s="382"/>
      <c r="E4782" s="383"/>
      <c r="F4782" s="383"/>
      <c r="G4782" s="383"/>
      <c r="H4782" s="383"/>
      <c r="I4782" s="384"/>
      <c r="J4782" s="317"/>
      <c r="K4782" s="317"/>
      <c r="L4782" s="320"/>
      <c r="M4782" s="317"/>
      <c r="N4782" s="317"/>
      <c r="O4782" s="317"/>
      <c r="P4782" s="321"/>
      <c r="Q4782" s="317"/>
      <c r="R4782" s="325" t="s">
        <v>130</v>
      </c>
      <c r="S4782" s="63"/>
      <c r="T4782" s="314"/>
    </row>
    <row r="4783" spans="2:20" ht="18.75" customHeight="1" x14ac:dyDescent="0.2">
      <c r="B4783" s="318"/>
      <c r="C4783" s="322" t="s">
        <v>131</v>
      </c>
      <c r="D4783" s="382"/>
      <c r="E4783" s="383"/>
      <c r="F4783" s="383"/>
      <c r="G4783" s="383"/>
      <c r="H4783" s="383"/>
      <c r="I4783" s="384"/>
      <c r="J4783" s="317"/>
      <c r="K4783" s="317"/>
      <c r="L4783" s="320"/>
      <c r="M4783" s="317"/>
      <c r="N4783" s="317"/>
      <c r="O4783" s="317"/>
      <c r="P4783" s="321"/>
      <c r="Q4783" s="317"/>
      <c r="R4783" s="325" t="s">
        <v>132</v>
      </c>
      <c r="S4783" s="63"/>
      <c r="T4783" s="314"/>
    </row>
    <row r="4784" spans="2:20" ht="18.75" customHeight="1" x14ac:dyDescent="0.2">
      <c r="B4784" s="318"/>
      <c r="C4784" s="322" t="s">
        <v>122</v>
      </c>
      <c r="D4784" s="385"/>
      <c r="E4784" s="386"/>
      <c r="F4784" s="386"/>
      <c r="G4784" s="386"/>
      <c r="H4784" s="386"/>
      <c r="I4784" s="387"/>
      <c r="J4784" s="317"/>
      <c r="K4784" s="320"/>
      <c r="L4784" s="317"/>
      <c r="M4784" s="317"/>
      <c r="N4784" s="317"/>
      <c r="O4784" s="317"/>
      <c r="P4784" s="321"/>
      <c r="Q4784" s="317"/>
      <c r="R4784" s="326" t="s">
        <v>133</v>
      </c>
      <c r="S4784" s="63"/>
      <c r="T4784" s="314"/>
    </row>
    <row r="4785" spans="2:24" ht="18.75" customHeight="1" x14ac:dyDescent="0.2">
      <c r="B4785" s="327"/>
      <c r="C4785" s="322" t="s">
        <v>134</v>
      </c>
      <c r="D4785" s="379"/>
      <c r="E4785" s="380"/>
      <c r="F4785" s="380"/>
      <c r="G4785" s="380"/>
      <c r="H4785" s="380"/>
      <c r="I4785" s="381"/>
      <c r="J4785" s="317"/>
      <c r="K4785" s="320"/>
      <c r="L4785" s="317"/>
      <c r="M4785" s="317"/>
      <c r="N4785" s="317"/>
      <c r="O4785" s="317"/>
      <c r="P4785" s="321"/>
      <c r="Q4785" s="317"/>
      <c r="R4785" s="321"/>
      <c r="S4785" s="321"/>
      <c r="T4785" s="314"/>
    </row>
    <row r="4786" spans="2:24" ht="12" customHeight="1" x14ac:dyDescent="0.2">
      <c r="B4786" s="318"/>
      <c r="C4786" s="317"/>
      <c r="D4786" s="317"/>
      <c r="E4786" s="317"/>
      <c r="F4786" s="317"/>
      <c r="G4786" s="317"/>
      <c r="H4786" s="317"/>
      <c r="I4786" s="317"/>
      <c r="J4786" s="317"/>
      <c r="K4786" s="317"/>
      <c r="L4786" s="317"/>
      <c r="M4786" s="317"/>
      <c r="N4786" s="317"/>
      <c r="O4786" s="317"/>
      <c r="P4786" s="317"/>
      <c r="Q4786" s="317"/>
      <c r="R4786" s="317"/>
      <c r="S4786" s="317"/>
      <c r="T4786" s="314"/>
    </row>
    <row r="4787" spans="2:24" s="334" customFormat="1" ht="18.75" customHeight="1" x14ac:dyDescent="0.2">
      <c r="B4787" s="328"/>
      <c r="C4787" s="322" t="s">
        <v>128</v>
      </c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70"/>
      <c r="P4787" s="329" t="s">
        <v>129</v>
      </c>
      <c r="Q4787" s="330"/>
      <c r="R4787" s="331" t="s">
        <v>135</v>
      </c>
      <c r="S4787" s="332"/>
      <c r="T4787" s="333"/>
      <c r="V4787" s="315"/>
      <c r="W4787" s="315"/>
      <c r="X4787" s="315"/>
    </row>
    <row r="4788" spans="2:24" ht="6" customHeight="1" x14ac:dyDescent="0.2">
      <c r="B4788" s="318"/>
      <c r="C4788" s="317"/>
      <c r="D4788" s="317"/>
      <c r="E4788" s="317"/>
      <c r="F4788" s="317"/>
      <c r="G4788" s="317"/>
      <c r="H4788" s="317"/>
      <c r="I4788" s="317"/>
      <c r="J4788" s="317"/>
      <c r="K4788" s="317"/>
      <c r="L4788" s="317"/>
      <c r="M4788" s="317"/>
      <c r="N4788" s="317"/>
      <c r="O4788" s="317"/>
      <c r="P4788" s="317"/>
      <c r="Q4788" s="317"/>
      <c r="R4788" s="317"/>
      <c r="S4788" s="317"/>
      <c r="T4788" s="314"/>
    </row>
    <row r="4789" spans="2:24" ht="18.75" customHeight="1" x14ac:dyDescent="0.2">
      <c r="B4789" s="318"/>
      <c r="C4789" s="335" t="s">
        <v>136</v>
      </c>
      <c r="D4789" s="65"/>
      <c r="E4789" s="65"/>
      <c r="F4789" s="65"/>
      <c r="G4789" s="65"/>
      <c r="H4789" s="65"/>
      <c r="I4789" s="65"/>
      <c r="J4789" s="65"/>
      <c r="K4789" s="65"/>
      <c r="L4789" s="65"/>
      <c r="M4789" s="65"/>
      <c r="N4789" s="65"/>
      <c r="O4789" s="71"/>
      <c r="P4789" s="336">
        <f>SUM(D4789:O4789)</f>
        <v>0</v>
      </c>
      <c r="Q4789" s="317"/>
      <c r="R4789" s="388"/>
      <c r="S4789" s="389"/>
      <c r="T4789" s="314"/>
    </row>
    <row r="4790" spans="2:24" ht="18.75" customHeight="1" x14ac:dyDescent="0.2">
      <c r="B4790" s="318"/>
      <c r="C4790" s="335" t="s">
        <v>137</v>
      </c>
      <c r="D4790" s="110"/>
      <c r="E4790" s="110"/>
      <c r="F4790" s="110"/>
      <c r="G4790" s="110"/>
      <c r="H4790" s="110"/>
      <c r="I4790" s="110"/>
      <c r="J4790" s="110"/>
      <c r="K4790" s="110"/>
      <c r="L4790" s="110"/>
      <c r="M4790" s="110"/>
      <c r="N4790" s="110"/>
      <c r="O4790" s="111"/>
      <c r="P4790" s="336">
        <f>SUM(D4790:O4790)</f>
        <v>0</v>
      </c>
      <c r="Q4790" s="317"/>
      <c r="R4790" s="388"/>
      <c r="S4790" s="389"/>
      <c r="T4790" s="314"/>
    </row>
    <row r="4791" spans="2:24" ht="18.75" customHeight="1" x14ac:dyDescent="0.2">
      <c r="B4791" s="318"/>
      <c r="C4791" s="131" t="s">
        <v>138</v>
      </c>
      <c r="D4791" s="65"/>
      <c r="E4791" s="65"/>
      <c r="F4791" s="65"/>
      <c r="G4791" s="65"/>
      <c r="H4791" s="65"/>
      <c r="I4791" s="65"/>
      <c r="J4791" s="65"/>
      <c r="K4791" s="65"/>
      <c r="L4791" s="65"/>
      <c r="M4791" s="65"/>
      <c r="N4791" s="65"/>
      <c r="O4791" s="71"/>
      <c r="P4791" s="336">
        <f>SUM(D4791:O4791)</f>
        <v>0</v>
      </c>
      <c r="Q4791" s="317"/>
      <c r="R4791" s="388"/>
      <c r="S4791" s="389"/>
      <c r="T4791" s="314"/>
    </row>
    <row r="4792" spans="2:24" ht="18.75" customHeight="1" x14ac:dyDescent="0.2">
      <c r="B4792" s="318"/>
      <c r="C4792" s="92" t="s">
        <v>139</v>
      </c>
      <c r="D4792" s="65"/>
      <c r="E4792" s="65"/>
      <c r="F4792" s="65"/>
      <c r="G4792" s="65"/>
      <c r="H4792" s="65"/>
      <c r="I4792" s="65"/>
      <c r="J4792" s="65"/>
      <c r="K4792" s="65"/>
      <c r="L4792" s="65"/>
      <c r="M4792" s="65"/>
      <c r="N4792" s="65"/>
      <c r="O4792" s="71"/>
      <c r="P4792" s="336">
        <f>SUM(D4792:O4792)</f>
        <v>0</v>
      </c>
      <c r="Q4792" s="317"/>
      <c r="R4792" s="388"/>
      <c r="S4792" s="389"/>
      <c r="T4792" s="314"/>
    </row>
    <row r="4793" spans="2:24" ht="18.75" customHeight="1" x14ac:dyDescent="0.2">
      <c r="B4793" s="318"/>
      <c r="C4793" s="92" t="s">
        <v>140</v>
      </c>
      <c r="D4793" s="65"/>
      <c r="E4793" s="65"/>
      <c r="F4793" s="65"/>
      <c r="G4793" s="65"/>
      <c r="H4793" s="65"/>
      <c r="I4793" s="65"/>
      <c r="J4793" s="65"/>
      <c r="K4793" s="65"/>
      <c r="L4793" s="65"/>
      <c r="M4793" s="65"/>
      <c r="N4793" s="65"/>
      <c r="O4793" s="71"/>
      <c r="P4793" s="336">
        <f>SUM(D4793:O4793)</f>
        <v>0</v>
      </c>
      <c r="Q4793" s="317"/>
      <c r="R4793" s="388"/>
      <c r="S4793" s="389"/>
      <c r="T4793" s="314"/>
    </row>
    <row r="4794" spans="2:24" ht="18.75" customHeight="1" x14ac:dyDescent="0.2">
      <c r="B4794" s="318"/>
      <c r="C4794" s="92" t="s">
        <v>141</v>
      </c>
      <c r="D4794" s="65"/>
      <c r="E4794" s="65"/>
      <c r="F4794" s="65"/>
      <c r="G4794" s="65"/>
      <c r="H4794" s="65"/>
      <c r="I4794" s="65"/>
      <c r="J4794" s="65"/>
      <c r="K4794" s="65"/>
      <c r="L4794" s="65"/>
      <c r="M4794" s="65"/>
      <c r="N4794" s="65"/>
      <c r="O4794" s="71"/>
      <c r="P4794" s="336">
        <f>SUM(D4794:O4794)</f>
        <v>0</v>
      </c>
      <c r="Q4794" s="317"/>
      <c r="R4794" s="388"/>
      <c r="S4794" s="389"/>
      <c r="T4794" s="314"/>
    </row>
    <row r="4795" spans="2:24" ht="18.75" customHeight="1" x14ac:dyDescent="0.2">
      <c r="B4795" s="318"/>
      <c r="C4795" s="92" t="s">
        <v>142</v>
      </c>
      <c r="D4795" s="65"/>
      <c r="E4795" s="65"/>
      <c r="F4795" s="65"/>
      <c r="G4795" s="65"/>
      <c r="H4795" s="65"/>
      <c r="I4795" s="65"/>
      <c r="J4795" s="65"/>
      <c r="K4795" s="65"/>
      <c r="L4795" s="65"/>
      <c r="M4795" s="65"/>
      <c r="N4795" s="65"/>
      <c r="O4795" s="71"/>
      <c r="P4795" s="336">
        <f>SUM(D4795:O4795)</f>
        <v>0</v>
      </c>
      <c r="Q4795" s="317"/>
      <c r="R4795" s="388"/>
      <c r="S4795" s="389"/>
      <c r="T4795" s="314"/>
    </row>
    <row r="4796" spans="2:24" ht="18.75" customHeight="1" x14ac:dyDescent="0.2">
      <c r="B4796" s="318"/>
      <c r="C4796" s="92" t="s">
        <v>143</v>
      </c>
      <c r="D4796" s="65"/>
      <c r="E4796" s="65"/>
      <c r="F4796" s="65"/>
      <c r="G4796" s="65"/>
      <c r="H4796" s="65"/>
      <c r="I4796" s="65"/>
      <c r="J4796" s="65"/>
      <c r="K4796" s="65"/>
      <c r="L4796" s="65"/>
      <c r="M4796" s="65"/>
      <c r="N4796" s="65"/>
      <c r="O4796" s="71"/>
      <c r="P4796" s="336">
        <f>SUM(D4796:O4796)</f>
        <v>0</v>
      </c>
      <c r="Q4796" s="317"/>
      <c r="R4796" s="388"/>
      <c r="S4796" s="389"/>
      <c r="T4796" s="314"/>
    </row>
    <row r="4797" spans="2:24" ht="18.75" customHeight="1" x14ac:dyDescent="0.2">
      <c r="B4797" s="318"/>
      <c r="C4797" s="92" t="s">
        <v>144</v>
      </c>
      <c r="D4797" s="65"/>
      <c r="E4797" s="65"/>
      <c r="F4797" s="65"/>
      <c r="G4797" s="65"/>
      <c r="H4797" s="65"/>
      <c r="I4797" s="65"/>
      <c r="J4797" s="65"/>
      <c r="K4797" s="65"/>
      <c r="L4797" s="65"/>
      <c r="M4797" s="65"/>
      <c r="N4797" s="65"/>
      <c r="O4797" s="71"/>
      <c r="P4797" s="336">
        <f>SUM(D4797:O4797)</f>
        <v>0</v>
      </c>
      <c r="Q4797" s="317"/>
      <c r="R4797" s="388"/>
      <c r="S4797" s="389"/>
      <c r="T4797" s="314"/>
    </row>
    <row r="4798" spans="2:24" ht="18.75" customHeight="1" x14ac:dyDescent="0.2">
      <c r="B4798" s="318"/>
      <c r="C4798" s="92" t="s">
        <v>145</v>
      </c>
      <c r="D4798" s="65"/>
      <c r="E4798" s="65"/>
      <c r="F4798" s="65"/>
      <c r="G4798" s="65"/>
      <c r="H4798" s="65"/>
      <c r="I4798" s="65"/>
      <c r="J4798" s="65"/>
      <c r="K4798" s="65"/>
      <c r="L4798" s="65"/>
      <c r="M4798" s="65"/>
      <c r="N4798" s="65"/>
      <c r="O4798" s="71"/>
      <c r="P4798" s="336">
        <f>SUM(D4798:O4798)</f>
        <v>0</v>
      </c>
      <c r="Q4798" s="317"/>
      <c r="R4798" s="388"/>
      <c r="S4798" s="389"/>
      <c r="T4798" s="314"/>
    </row>
    <row r="4799" spans="2:24" ht="18.75" customHeight="1" x14ac:dyDescent="0.2">
      <c r="B4799" s="318"/>
      <c r="C4799" s="322" t="s">
        <v>146</v>
      </c>
      <c r="D4799" s="337">
        <f t="shared" ref="D4799:O4799" si="384">SUBTOTAL(9,D4789:D4798)</f>
        <v>0</v>
      </c>
      <c r="E4799" s="337">
        <f t="shared" si="384"/>
        <v>0</v>
      </c>
      <c r="F4799" s="337">
        <f t="shared" si="384"/>
        <v>0</v>
      </c>
      <c r="G4799" s="337">
        <f t="shared" si="384"/>
        <v>0</v>
      </c>
      <c r="H4799" s="337">
        <f t="shared" si="384"/>
        <v>0</v>
      </c>
      <c r="I4799" s="337">
        <f t="shared" si="384"/>
        <v>0</v>
      </c>
      <c r="J4799" s="337">
        <f t="shared" si="384"/>
        <v>0</v>
      </c>
      <c r="K4799" s="337">
        <f t="shared" si="384"/>
        <v>0</v>
      </c>
      <c r="L4799" s="337">
        <f t="shared" si="384"/>
        <v>0</v>
      </c>
      <c r="M4799" s="337">
        <f t="shared" si="384"/>
        <v>0</v>
      </c>
      <c r="N4799" s="337">
        <f t="shared" si="384"/>
        <v>0</v>
      </c>
      <c r="O4799" s="338">
        <f t="shared" si="384"/>
        <v>0</v>
      </c>
      <c r="P4799" s="336">
        <f>SUM(D4799:O4799)</f>
        <v>0</v>
      </c>
      <c r="Q4799" s="317"/>
      <c r="R4799" s="388"/>
      <c r="S4799" s="389"/>
      <c r="T4799" s="314"/>
    </row>
    <row r="4800" spans="2:24" ht="18.75" customHeight="1" x14ac:dyDescent="0.2">
      <c r="B4800" s="318"/>
      <c r="C4800" s="339" t="s">
        <v>147</v>
      </c>
      <c r="D4800" s="66"/>
      <c r="E4800" s="66"/>
      <c r="F4800" s="66"/>
      <c r="G4800" s="66"/>
      <c r="H4800" s="66"/>
      <c r="I4800" s="66"/>
      <c r="J4800" s="66"/>
      <c r="K4800" s="66"/>
      <c r="L4800" s="66"/>
      <c r="M4800" s="66"/>
      <c r="N4800" s="66"/>
      <c r="O4800" s="72"/>
      <c r="P4800" s="336">
        <f>SUM(D4800:O4800)</f>
        <v>0</v>
      </c>
      <c r="Q4800" s="317"/>
      <c r="R4800" s="388"/>
      <c r="S4800" s="389"/>
      <c r="T4800" s="314"/>
    </row>
    <row r="4801" spans="2:20" ht="18.75" customHeight="1" x14ac:dyDescent="0.2">
      <c r="B4801" s="318"/>
      <c r="C4801" s="339" t="s">
        <v>148</v>
      </c>
      <c r="D4801" s="66"/>
      <c r="E4801" s="66"/>
      <c r="F4801" s="66"/>
      <c r="G4801" s="66"/>
      <c r="H4801" s="66"/>
      <c r="I4801" s="66"/>
      <c r="J4801" s="66"/>
      <c r="K4801" s="66"/>
      <c r="L4801" s="66"/>
      <c r="M4801" s="66"/>
      <c r="N4801" s="66"/>
      <c r="O4801" s="72"/>
      <c r="P4801" s="336">
        <f>SUM(D4801:O4801)</f>
        <v>0</v>
      </c>
      <c r="Q4801" s="317"/>
      <c r="R4801" s="388"/>
      <c r="S4801" s="389"/>
      <c r="T4801" s="314"/>
    </row>
    <row r="4802" spans="2:20" ht="18.75" customHeight="1" x14ac:dyDescent="0.2">
      <c r="B4802" s="318"/>
      <c r="C4802" s="322" t="s">
        <v>149</v>
      </c>
      <c r="D4802" s="337">
        <f t="shared" ref="D4802:O4802" si="385">SUBTOTAL(9,D4800:D4801)</f>
        <v>0</v>
      </c>
      <c r="E4802" s="337">
        <f t="shared" si="385"/>
        <v>0</v>
      </c>
      <c r="F4802" s="337">
        <f t="shared" si="385"/>
        <v>0</v>
      </c>
      <c r="G4802" s="337">
        <f t="shared" si="385"/>
        <v>0</v>
      </c>
      <c r="H4802" s="337">
        <f t="shared" si="385"/>
        <v>0</v>
      </c>
      <c r="I4802" s="337">
        <f t="shared" si="385"/>
        <v>0</v>
      </c>
      <c r="J4802" s="337">
        <f t="shared" si="385"/>
        <v>0</v>
      </c>
      <c r="K4802" s="337">
        <f t="shared" si="385"/>
        <v>0</v>
      </c>
      <c r="L4802" s="337">
        <f t="shared" si="385"/>
        <v>0</v>
      </c>
      <c r="M4802" s="337">
        <f t="shared" si="385"/>
        <v>0</v>
      </c>
      <c r="N4802" s="337">
        <f t="shared" si="385"/>
        <v>0</v>
      </c>
      <c r="O4802" s="338">
        <f t="shared" si="385"/>
        <v>0</v>
      </c>
      <c r="P4802" s="336">
        <f>SUM(D4802:O4802)</f>
        <v>0</v>
      </c>
      <c r="Q4802" s="317"/>
      <c r="R4802" s="388"/>
      <c r="S4802" s="389"/>
      <c r="T4802" s="314"/>
    </row>
    <row r="4803" spans="2:20" ht="18.75" customHeight="1" x14ac:dyDescent="0.2">
      <c r="B4803" s="318"/>
      <c r="C4803" s="339" t="s">
        <v>150</v>
      </c>
      <c r="D4803" s="66"/>
      <c r="E4803" s="66"/>
      <c r="F4803" s="66"/>
      <c r="G4803" s="66"/>
      <c r="H4803" s="66"/>
      <c r="I4803" s="66"/>
      <c r="J4803" s="66"/>
      <c r="K4803" s="66"/>
      <c r="L4803" s="66"/>
      <c r="M4803" s="66"/>
      <c r="N4803" s="66"/>
      <c r="O4803" s="72"/>
      <c r="P4803" s="336">
        <f>SUM(D4803:O4803)</f>
        <v>0</v>
      </c>
      <c r="Q4803" s="317"/>
      <c r="R4803" s="388"/>
      <c r="S4803" s="389"/>
      <c r="T4803" s="314"/>
    </row>
    <row r="4804" spans="2:20" ht="18.75" customHeight="1" x14ac:dyDescent="0.2">
      <c r="B4804" s="318"/>
      <c r="C4804" s="339" t="s">
        <v>151</v>
      </c>
      <c r="D4804" s="66"/>
      <c r="E4804" s="66"/>
      <c r="F4804" s="66"/>
      <c r="G4804" s="66"/>
      <c r="H4804" s="66"/>
      <c r="I4804" s="66"/>
      <c r="J4804" s="66"/>
      <c r="K4804" s="66"/>
      <c r="L4804" s="66"/>
      <c r="M4804" s="66"/>
      <c r="N4804" s="66"/>
      <c r="O4804" s="72"/>
      <c r="P4804" s="336">
        <f>SUM(D4804:O4804)</f>
        <v>0</v>
      </c>
      <c r="Q4804" s="317"/>
      <c r="R4804" s="388"/>
      <c r="S4804" s="389"/>
      <c r="T4804" s="314"/>
    </row>
    <row r="4805" spans="2:20" ht="18.75" customHeight="1" x14ac:dyDescent="0.2">
      <c r="B4805" s="318"/>
      <c r="C4805" s="339" t="s">
        <v>152</v>
      </c>
      <c r="D4805" s="66"/>
      <c r="E4805" s="66"/>
      <c r="F4805" s="66"/>
      <c r="G4805" s="66"/>
      <c r="H4805" s="66"/>
      <c r="I4805" s="66"/>
      <c r="J4805" s="66"/>
      <c r="K4805" s="66"/>
      <c r="L4805" s="66"/>
      <c r="M4805" s="66"/>
      <c r="N4805" s="66"/>
      <c r="O4805" s="72"/>
      <c r="P4805" s="336">
        <f>SUM(D4805:O4805)</f>
        <v>0</v>
      </c>
      <c r="Q4805" s="317"/>
      <c r="R4805" s="388"/>
      <c r="S4805" s="389"/>
      <c r="T4805" s="314"/>
    </row>
    <row r="4806" spans="2:20" ht="18.75" customHeight="1" x14ac:dyDescent="0.2">
      <c r="B4806" s="318"/>
      <c r="C4806" s="339" t="s">
        <v>153</v>
      </c>
      <c r="D4806" s="66"/>
      <c r="E4806" s="66"/>
      <c r="F4806" s="66"/>
      <c r="G4806" s="66"/>
      <c r="H4806" s="66"/>
      <c r="I4806" s="66"/>
      <c r="J4806" s="66"/>
      <c r="K4806" s="66"/>
      <c r="L4806" s="66"/>
      <c r="M4806" s="66"/>
      <c r="N4806" s="66"/>
      <c r="O4806" s="72"/>
      <c r="P4806" s="336">
        <f>SUM(D4806:O4806)</f>
        <v>0</v>
      </c>
      <c r="Q4806" s="317"/>
      <c r="R4806" s="388"/>
      <c r="S4806" s="389"/>
      <c r="T4806" s="314"/>
    </row>
    <row r="4807" spans="2:20" ht="18.75" customHeight="1" x14ac:dyDescent="0.2">
      <c r="B4807" s="318"/>
      <c r="C4807" s="335" t="s">
        <v>154</v>
      </c>
      <c r="D4807" s="65"/>
      <c r="E4807" s="65"/>
      <c r="F4807" s="65"/>
      <c r="G4807" s="65"/>
      <c r="H4807" s="65"/>
      <c r="I4807" s="65"/>
      <c r="J4807" s="65"/>
      <c r="K4807" s="65"/>
      <c r="L4807" s="65"/>
      <c r="M4807" s="65"/>
      <c r="N4807" s="65"/>
      <c r="O4807" s="71"/>
      <c r="P4807" s="336">
        <f>SUM(D4807:O4807)</f>
        <v>0</v>
      </c>
      <c r="Q4807" s="317"/>
      <c r="R4807" s="388"/>
      <c r="S4807" s="389"/>
      <c r="T4807" s="314"/>
    </row>
    <row r="4808" spans="2:20" ht="18.75" customHeight="1" x14ac:dyDescent="0.2">
      <c r="B4808" s="318"/>
      <c r="C4808" s="97" t="s">
        <v>155</v>
      </c>
      <c r="D4808" s="65"/>
      <c r="E4808" s="65"/>
      <c r="F4808" s="65"/>
      <c r="G4808" s="65"/>
      <c r="H4808" s="65"/>
      <c r="I4808" s="65"/>
      <c r="J4808" s="65"/>
      <c r="K4808" s="65"/>
      <c r="L4808" s="65"/>
      <c r="M4808" s="65"/>
      <c r="N4808" s="65"/>
      <c r="O4808" s="71"/>
      <c r="P4808" s="336">
        <f>SUM(D4808:O4808)</f>
        <v>0</v>
      </c>
      <c r="Q4808" s="317"/>
      <c r="R4808" s="388"/>
      <c r="S4808" s="389"/>
      <c r="T4808" s="314"/>
    </row>
    <row r="4809" spans="2:20" ht="18.75" customHeight="1" x14ac:dyDescent="0.2">
      <c r="B4809" s="318"/>
      <c r="C4809" s="98" t="s">
        <v>156</v>
      </c>
      <c r="D4809" s="68"/>
      <c r="E4809" s="68"/>
      <c r="F4809" s="68"/>
      <c r="G4809" s="68"/>
      <c r="H4809" s="68"/>
      <c r="I4809" s="68"/>
      <c r="J4809" s="68"/>
      <c r="K4809" s="68"/>
      <c r="L4809" s="68"/>
      <c r="M4809" s="68"/>
      <c r="N4809" s="68"/>
      <c r="O4809" s="73"/>
      <c r="P4809" s="340">
        <f>SUM(D4809:O4809)</f>
        <v>0</v>
      </c>
      <c r="Q4809" s="317"/>
      <c r="R4809" s="388"/>
      <c r="S4809" s="389"/>
      <c r="T4809" s="314"/>
    </row>
    <row r="4810" spans="2:20" ht="18.75" customHeight="1" x14ac:dyDescent="0.2">
      <c r="B4810" s="318"/>
      <c r="C4810" s="341" t="s">
        <v>157</v>
      </c>
      <c r="D4810" s="342">
        <f t="shared" ref="D4810:O4810" si="386">SUBTOTAL(9,D4789:D4809)</f>
        <v>0</v>
      </c>
      <c r="E4810" s="342">
        <f t="shared" si="386"/>
        <v>0</v>
      </c>
      <c r="F4810" s="342">
        <f t="shared" si="386"/>
        <v>0</v>
      </c>
      <c r="G4810" s="342">
        <f t="shared" si="386"/>
        <v>0</v>
      </c>
      <c r="H4810" s="342">
        <f t="shared" si="386"/>
        <v>0</v>
      </c>
      <c r="I4810" s="342">
        <f t="shared" si="386"/>
        <v>0</v>
      </c>
      <c r="J4810" s="342">
        <f t="shared" si="386"/>
        <v>0</v>
      </c>
      <c r="K4810" s="342">
        <f t="shared" si="386"/>
        <v>0</v>
      </c>
      <c r="L4810" s="342">
        <f t="shared" si="386"/>
        <v>0</v>
      </c>
      <c r="M4810" s="342">
        <f t="shared" si="386"/>
        <v>0</v>
      </c>
      <c r="N4810" s="342">
        <f t="shared" si="386"/>
        <v>0</v>
      </c>
      <c r="O4810" s="343">
        <f t="shared" si="386"/>
        <v>0</v>
      </c>
      <c r="P4810" s="344">
        <f>SUM(D4810:O4810)</f>
        <v>0</v>
      </c>
      <c r="Q4810" s="317"/>
      <c r="R4810" s="150"/>
      <c r="S4810" s="151"/>
      <c r="T4810" s="314"/>
    </row>
    <row r="4811" spans="2:20" ht="6" customHeight="1" x14ac:dyDescent="0.2">
      <c r="B4811" s="318"/>
      <c r="C4811" s="317"/>
      <c r="D4811" s="317"/>
      <c r="E4811" s="317"/>
      <c r="F4811" s="317"/>
      <c r="G4811" s="317"/>
      <c r="H4811" s="317"/>
      <c r="I4811" s="317"/>
      <c r="J4811" s="317"/>
      <c r="K4811" s="317"/>
      <c r="L4811" s="317"/>
      <c r="M4811" s="317"/>
      <c r="N4811" s="317"/>
      <c r="O4811" s="317"/>
      <c r="P4811" s="317"/>
      <c r="Q4811" s="317"/>
      <c r="R4811" s="345"/>
      <c r="S4811" s="345"/>
      <c r="T4811" s="314"/>
    </row>
    <row r="4812" spans="2:20" ht="18.75" customHeight="1" x14ac:dyDescent="0.2">
      <c r="B4812" s="346"/>
      <c r="C4812" s="335" t="s">
        <v>158</v>
      </c>
      <c r="D4812" s="67"/>
      <c r="E4812" s="67"/>
      <c r="F4812" s="67"/>
      <c r="G4812" s="67"/>
      <c r="H4812" s="67"/>
      <c r="I4812" s="67"/>
      <c r="J4812" s="67"/>
      <c r="K4812" s="67"/>
      <c r="L4812" s="67"/>
      <c r="M4812" s="67"/>
      <c r="N4812" s="67"/>
      <c r="O4812" s="74"/>
      <c r="P4812" s="347">
        <f>SUM(D4812:O4812)</f>
        <v>0</v>
      </c>
      <c r="Q4812" s="317"/>
      <c r="R4812" s="388"/>
      <c r="S4812" s="389"/>
      <c r="T4812" s="314"/>
    </row>
    <row r="4813" spans="2:20" ht="18.75" customHeight="1" x14ac:dyDescent="0.2">
      <c r="B4813" s="346"/>
      <c r="C4813" s="335" t="s">
        <v>159</v>
      </c>
      <c r="D4813" s="67"/>
      <c r="E4813" s="67"/>
      <c r="F4813" s="67"/>
      <c r="G4813" s="67"/>
      <c r="H4813" s="67"/>
      <c r="I4813" s="67"/>
      <c r="J4813" s="67"/>
      <c r="K4813" s="67"/>
      <c r="L4813" s="67"/>
      <c r="M4813" s="67"/>
      <c r="N4813" s="69"/>
      <c r="O4813" s="75"/>
      <c r="P4813" s="348">
        <f>SUM(D4813:O4813)</f>
        <v>0</v>
      </c>
      <c r="Q4813" s="317"/>
      <c r="R4813" s="388"/>
      <c r="S4813" s="389"/>
      <c r="T4813" s="314"/>
    </row>
    <row r="4814" spans="2:20" s="334" customFormat="1" ht="18.75" customHeight="1" x14ac:dyDescent="0.2">
      <c r="B4814" s="328"/>
      <c r="C4814" s="317"/>
      <c r="D4814" s="317"/>
      <c r="E4814" s="317"/>
      <c r="F4814" s="317"/>
      <c r="G4814" s="317"/>
      <c r="H4814" s="317"/>
      <c r="I4814" s="317"/>
      <c r="J4814" s="317"/>
      <c r="K4814" s="317"/>
      <c r="L4814" s="317"/>
      <c r="M4814" s="317"/>
      <c r="N4814" s="349" t="s">
        <v>160</v>
      </c>
      <c r="O4814" s="349"/>
      <c r="P4814" s="350">
        <f>ROUND(IF(P4812*P4813=0,0,P4810/P4812*P4813),2)</f>
        <v>0</v>
      </c>
      <c r="Q4814" s="330"/>
      <c r="R4814" s="388"/>
      <c r="S4814" s="389"/>
      <c r="T4814" s="333"/>
    </row>
    <row r="4815" spans="2:20" ht="30" customHeight="1" x14ac:dyDescent="0.2">
      <c r="B4815" s="314"/>
      <c r="C4815" s="317"/>
      <c r="D4815" s="317"/>
      <c r="E4815" s="317"/>
      <c r="F4815" s="317"/>
      <c r="G4815" s="317"/>
      <c r="H4815" s="317"/>
      <c r="I4815" s="317"/>
      <c r="J4815" s="317"/>
      <c r="K4815" s="317"/>
      <c r="L4815" s="317"/>
      <c r="M4815" s="317"/>
      <c r="N4815" s="317"/>
      <c r="O4815" s="317"/>
      <c r="P4815" s="317"/>
      <c r="Q4815" s="317"/>
      <c r="R4815" s="317"/>
      <c r="S4815" s="317"/>
      <c r="T4815" s="314"/>
    </row>
    <row r="4816" spans="2:20" ht="18.75" customHeight="1" x14ac:dyDescent="0.2">
      <c r="B4816" s="318"/>
      <c r="C4816" s="319" t="s">
        <v>124</v>
      </c>
      <c r="D4816" s="382"/>
      <c r="E4816" s="383"/>
      <c r="F4816" s="383"/>
      <c r="G4816" s="383"/>
      <c r="H4816" s="383"/>
      <c r="I4816" s="384"/>
      <c r="J4816" s="317"/>
      <c r="K4816" s="317"/>
      <c r="L4816" s="320"/>
      <c r="M4816" s="317"/>
      <c r="N4816" s="317"/>
      <c r="O4816" s="317"/>
      <c r="P4816" s="321"/>
      <c r="Q4816" s="317"/>
      <c r="R4816" s="321"/>
      <c r="S4816" s="321"/>
      <c r="T4816" s="314"/>
    </row>
    <row r="4817" spans="2:24" ht="18.75" customHeight="1" x14ac:dyDescent="0.2">
      <c r="B4817" s="318"/>
      <c r="C4817" s="322" t="s">
        <v>125</v>
      </c>
      <c r="D4817" s="382"/>
      <c r="E4817" s="383"/>
      <c r="F4817" s="383"/>
      <c r="G4817" s="383"/>
      <c r="H4817" s="383"/>
      <c r="I4817" s="384"/>
      <c r="J4817" s="317"/>
      <c r="K4817" s="320"/>
      <c r="L4817" s="317"/>
      <c r="M4817" s="317"/>
      <c r="N4817" s="317"/>
      <c r="O4817" s="317"/>
      <c r="P4817" s="321"/>
      <c r="Q4817" s="317"/>
      <c r="R4817" s="321"/>
      <c r="S4817" s="321"/>
      <c r="T4817" s="314"/>
    </row>
    <row r="4818" spans="2:24" ht="18.75" customHeight="1" x14ac:dyDescent="0.2">
      <c r="B4818" s="318"/>
      <c r="C4818" s="322" t="s">
        <v>7</v>
      </c>
      <c r="D4818" s="382"/>
      <c r="E4818" s="383"/>
      <c r="F4818" s="383"/>
      <c r="G4818" s="383"/>
      <c r="H4818" s="383"/>
      <c r="I4818" s="384"/>
      <c r="J4818" s="317"/>
      <c r="K4818" s="317"/>
      <c r="L4818" s="320"/>
      <c r="M4818" s="317"/>
      <c r="N4818" s="317"/>
      <c r="O4818" s="317"/>
      <c r="P4818" s="321"/>
      <c r="Q4818" s="317"/>
      <c r="R4818" s="323" t="s">
        <v>126</v>
      </c>
      <c r="S4818" s="324"/>
      <c r="T4818" s="314"/>
    </row>
    <row r="4819" spans="2:24" ht="18.75" customHeight="1" x14ac:dyDescent="0.2">
      <c r="B4819" s="318"/>
      <c r="C4819" s="322" t="s">
        <v>127</v>
      </c>
      <c r="D4819" s="382"/>
      <c r="E4819" s="383"/>
      <c r="F4819" s="383"/>
      <c r="G4819" s="383"/>
      <c r="H4819" s="383"/>
      <c r="I4819" s="384"/>
      <c r="J4819" s="317"/>
      <c r="K4819" s="317"/>
      <c r="L4819" s="320"/>
      <c r="M4819" s="317"/>
      <c r="N4819" s="317"/>
      <c r="O4819" s="317"/>
      <c r="P4819" s="321"/>
      <c r="Q4819" s="317"/>
      <c r="R4819" s="325" t="s">
        <v>130</v>
      </c>
      <c r="S4819" s="63"/>
      <c r="T4819" s="314"/>
    </row>
    <row r="4820" spans="2:24" ht="18.75" customHeight="1" x14ac:dyDescent="0.2">
      <c r="B4820" s="318"/>
      <c r="C4820" s="322" t="s">
        <v>131</v>
      </c>
      <c r="D4820" s="382"/>
      <c r="E4820" s="383"/>
      <c r="F4820" s="383"/>
      <c r="G4820" s="383"/>
      <c r="H4820" s="383"/>
      <c r="I4820" s="384"/>
      <c r="J4820" s="317"/>
      <c r="K4820" s="317"/>
      <c r="L4820" s="320"/>
      <c r="M4820" s="317"/>
      <c r="N4820" s="317"/>
      <c r="O4820" s="317"/>
      <c r="P4820" s="321"/>
      <c r="Q4820" s="317"/>
      <c r="R4820" s="325" t="s">
        <v>132</v>
      </c>
      <c r="S4820" s="63"/>
      <c r="T4820" s="314"/>
    </row>
    <row r="4821" spans="2:24" ht="18.75" customHeight="1" x14ac:dyDescent="0.2">
      <c r="B4821" s="318"/>
      <c r="C4821" s="322" t="s">
        <v>122</v>
      </c>
      <c r="D4821" s="385"/>
      <c r="E4821" s="386"/>
      <c r="F4821" s="386"/>
      <c r="G4821" s="386"/>
      <c r="H4821" s="386"/>
      <c r="I4821" s="387"/>
      <c r="J4821" s="317"/>
      <c r="K4821" s="320"/>
      <c r="L4821" s="317"/>
      <c r="M4821" s="317"/>
      <c r="N4821" s="317"/>
      <c r="O4821" s="317"/>
      <c r="P4821" s="321"/>
      <c r="Q4821" s="317"/>
      <c r="R4821" s="326" t="s">
        <v>133</v>
      </c>
      <c r="S4821" s="63"/>
      <c r="T4821" s="314"/>
    </row>
    <row r="4822" spans="2:24" ht="18.75" customHeight="1" x14ac:dyDescent="0.2">
      <c r="B4822" s="327"/>
      <c r="C4822" s="322" t="s">
        <v>134</v>
      </c>
      <c r="D4822" s="379"/>
      <c r="E4822" s="380"/>
      <c r="F4822" s="380"/>
      <c r="G4822" s="380"/>
      <c r="H4822" s="380"/>
      <c r="I4822" s="381"/>
      <c r="J4822" s="317"/>
      <c r="K4822" s="320"/>
      <c r="L4822" s="317"/>
      <c r="M4822" s="317"/>
      <c r="N4822" s="317"/>
      <c r="O4822" s="317"/>
      <c r="P4822" s="321"/>
      <c r="Q4822" s="317"/>
      <c r="R4822" s="321"/>
      <c r="S4822" s="321"/>
      <c r="T4822" s="314"/>
    </row>
    <row r="4823" spans="2:24" ht="12" customHeight="1" x14ac:dyDescent="0.2">
      <c r="B4823" s="318"/>
      <c r="C4823" s="317"/>
      <c r="D4823" s="317"/>
      <c r="E4823" s="317"/>
      <c r="F4823" s="317"/>
      <c r="G4823" s="317"/>
      <c r="H4823" s="317"/>
      <c r="I4823" s="317"/>
      <c r="J4823" s="317"/>
      <c r="K4823" s="317"/>
      <c r="L4823" s="317"/>
      <c r="M4823" s="317"/>
      <c r="N4823" s="317"/>
      <c r="O4823" s="317"/>
      <c r="P4823" s="317"/>
      <c r="Q4823" s="317"/>
      <c r="R4823" s="317"/>
      <c r="S4823" s="317"/>
      <c r="T4823" s="314"/>
    </row>
    <row r="4824" spans="2:24" s="334" customFormat="1" ht="18.75" customHeight="1" x14ac:dyDescent="0.2">
      <c r="B4824" s="328"/>
      <c r="C4824" s="322" t="s">
        <v>128</v>
      </c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70"/>
      <c r="P4824" s="329" t="s">
        <v>129</v>
      </c>
      <c r="Q4824" s="330"/>
      <c r="R4824" s="331" t="s">
        <v>135</v>
      </c>
      <c r="S4824" s="332"/>
      <c r="T4824" s="333"/>
      <c r="V4824" s="315"/>
      <c r="W4824" s="315"/>
      <c r="X4824" s="315"/>
    </row>
    <row r="4825" spans="2:24" ht="6" customHeight="1" x14ac:dyDescent="0.2">
      <c r="B4825" s="318"/>
      <c r="C4825" s="317"/>
      <c r="D4825" s="317"/>
      <c r="E4825" s="317"/>
      <c r="F4825" s="317"/>
      <c r="G4825" s="317"/>
      <c r="H4825" s="317"/>
      <c r="I4825" s="317"/>
      <c r="J4825" s="317"/>
      <c r="K4825" s="317"/>
      <c r="L4825" s="317"/>
      <c r="M4825" s="317"/>
      <c r="N4825" s="317"/>
      <c r="O4825" s="317"/>
      <c r="P4825" s="317"/>
      <c r="Q4825" s="317"/>
      <c r="R4825" s="317"/>
      <c r="S4825" s="317"/>
      <c r="T4825" s="314"/>
    </row>
    <row r="4826" spans="2:24" ht="18.75" customHeight="1" x14ac:dyDescent="0.2">
      <c r="B4826" s="318"/>
      <c r="C4826" s="335" t="s">
        <v>136</v>
      </c>
      <c r="D4826" s="65"/>
      <c r="E4826" s="65"/>
      <c r="F4826" s="65"/>
      <c r="G4826" s="65"/>
      <c r="H4826" s="65"/>
      <c r="I4826" s="65"/>
      <c r="J4826" s="65"/>
      <c r="K4826" s="65"/>
      <c r="L4826" s="65"/>
      <c r="M4826" s="65"/>
      <c r="N4826" s="65"/>
      <c r="O4826" s="71"/>
      <c r="P4826" s="336">
        <f>SUM(D4826:O4826)</f>
        <v>0</v>
      </c>
      <c r="Q4826" s="317"/>
      <c r="R4826" s="388"/>
      <c r="S4826" s="389"/>
      <c r="T4826" s="314"/>
    </row>
    <row r="4827" spans="2:24" ht="18.75" customHeight="1" x14ac:dyDescent="0.2">
      <c r="B4827" s="318"/>
      <c r="C4827" s="335" t="s">
        <v>137</v>
      </c>
      <c r="D4827" s="110"/>
      <c r="E4827" s="110"/>
      <c r="F4827" s="110"/>
      <c r="G4827" s="110"/>
      <c r="H4827" s="110"/>
      <c r="I4827" s="110"/>
      <c r="J4827" s="110"/>
      <c r="K4827" s="110"/>
      <c r="L4827" s="110"/>
      <c r="M4827" s="110"/>
      <c r="N4827" s="110"/>
      <c r="O4827" s="111"/>
      <c r="P4827" s="336">
        <f>SUM(D4827:O4827)</f>
        <v>0</v>
      </c>
      <c r="Q4827" s="317"/>
      <c r="R4827" s="388"/>
      <c r="S4827" s="389"/>
      <c r="T4827" s="314"/>
    </row>
    <row r="4828" spans="2:24" ht="18.75" customHeight="1" x14ac:dyDescent="0.2">
      <c r="B4828" s="318"/>
      <c r="C4828" s="131" t="s">
        <v>138</v>
      </c>
      <c r="D4828" s="65"/>
      <c r="E4828" s="65"/>
      <c r="F4828" s="65"/>
      <c r="G4828" s="65"/>
      <c r="H4828" s="65"/>
      <c r="I4828" s="65"/>
      <c r="J4828" s="65"/>
      <c r="K4828" s="65"/>
      <c r="L4828" s="65"/>
      <c r="M4828" s="65"/>
      <c r="N4828" s="65"/>
      <c r="O4828" s="71"/>
      <c r="P4828" s="336">
        <f>SUM(D4828:O4828)</f>
        <v>0</v>
      </c>
      <c r="Q4828" s="317"/>
      <c r="R4828" s="388"/>
      <c r="S4828" s="389"/>
      <c r="T4828" s="314"/>
    </row>
    <row r="4829" spans="2:24" ht="18.75" customHeight="1" x14ac:dyDescent="0.2">
      <c r="B4829" s="318"/>
      <c r="C4829" s="92" t="s">
        <v>139</v>
      </c>
      <c r="D4829" s="65"/>
      <c r="E4829" s="65"/>
      <c r="F4829" s="65"/>
      <c r="G4829" s="65"/>
      <c r="H4829" s="65"/>
      <c r="I4829" s="65"/>
      <c r="J4829" s="65"/>
      <c r="K4829" s="65"/>
      <c r="L4829" s="65"/>
      <c r="M4829" s="65"/>
      <c r="N4829" s="65"/>
      <c r="O4829" s="71"/>
      <c r="P4829" s="336">
        <f>SUM(D4829:O4829)</f>
        <v>0</v>
      </c>
      <c r="Q4829" s="317"/>
      <c r="R4829" s="388"/>
      <c r="S4829" s="389"/>
      <c r="T4829" s="314"/>
    </row>
    <row r="4830" spans="2:24" ht="18.75" customHeight="1" x14ac:dyDescent="0.2">
      <c r="B4830" s="318"/>
      <c r="C4830" s="92" t="s">
        <v>140</v>
      </c>
      <c r="D4830" s="65"/>
      <c r="E4830" s="65"/>
      <c r="F4830" s="65"/>
      <c r="G4830" s="65"/>
      <c r="H4830" s="65"/>
      <c r="I4830" s="65"/>
      <c r="J4830" s="65"/>
      <c r="K4830" s="65"/>
      <c r="L4830" s="65"/>
      <c r="M4830" s="65"/>
      <c r="N4830" s="65"/>
      <c r="O4830" s="71"/>
      <c r="P4830" s="336">
        <f>SUM(D4830:O4830)</f>
        <v>0</v>
      </c>
      <c r="Q4830" s="317"/>
      <c r="R4830" s="388"/>
      <c r="S4830" s="389"/>
      <c r="T4830" s="314"/>
    </row>
    <row r="4831" spans="2:24" ht="18.75" customHeight="1" x14ac:dyDescent="0.2">
      <c r="B4831" s="318"/>
      <c r="C4831" s="92" t="s">
        <v>141</v>
      </c>
      <c r="D4831" s="65"/>
      <c r="E4831" s="65"/>
      <c r="F4831" s="65"/>
      <c r="G4831" s="65"/>
      <c r="H4831" s="65"/>
      <c r="I4831" s="65"/>
      <c r="J4831" s="65"/>
      <c r="K4831" s="65"/>
      <c r="L4831" s="65"/>
      <c r="M4831" s="65"/>
      <c r="N4831" s="65"/>
      <c r="O4831" s="71"/>
      <c r="P4831" s="336">
        <f>SUM(D4831:O4831)</f>
        <v>0</v>
      </c>
      <c r="Q4831" s="317"/>
      <c r="R4831" s="388"/>
      <c r="S4831" s="389"/>
      <c r="T4831" s="314"/>
    </row>
    <row r="4832" spans="2:24" ht="18.75" customHeight="1" x14ac:dyDescent="0.2">
      <c r="B4832" s="318"/>
      <c r="C4832" s="92" t="s">
        <v>142</v>
      </c>
      <c r="D4832" s="65"/>
      <c r="E4832" s="65"/>
      <c r="F4832" s="65"/>
      <c r="G4832" s="65"/>
      <c r="H4832" s="65"/>
      <c r="I4832" s="65"/>
      <c r="J4832" s="65"/>
      <c r="K4832" s="65"/>
      <c r="L4832" s="65"/>
      <c r="M4832" s="65"/>
      <c r="N4832" s="65"/>
      <c r="O4832" s="71"/>
      <c r="P4832" s="336">
        <f>SUM(D4832:O4832)</f>
        <v>0</v>
      </c>
      <c r="Q4832" s="317"/>
      <c r="R4832" s="388"/>
      <c r="S4832" s="389"/>
      <c r="T4832" s="314"/>
    </row>
    <row r="4833" spans="2:20" ht="18.75" customHeight="1" x14ac:dyDescent="0.2">
      <c r="B4833" s="318"/>
      <c r="C4833" s="92" t="s">
        <v>143</v>
      </c>
      <c r="D4833" s="65"/>
      <c r="E4833" s="65"/>
      <c r="F4833" s="65"/>
      <c r="G4833" s="65"/>
      <c r="H4833" s="65"/>
      <c r="I4833" s="65"/>
      <c r="J4833" s="65"/>
      <c r="K4833" s="65"/>
      <c r="L4833" s="65"/>
      <c r="M4833" s="65"/>
      <c r="N4833" s="65"/>
      <c r="O4833" s="71"/>
      <c r="P4833" s="336">
        <f>SUM(D4833:O4833)</f>
        <v>0</v>
      </c>
      <c r="Q4833" s="317"/>
      <c r="R4833" s="388"/>
      <c r="S4833" s="389"/>
      <c r="T4833" s="314"/>
    </row>
    <row r="4834" spans="2:20" ht="18.75" customHeight="1" x14ac:dyDescent="0.2">
      <c r="B4834" s="318"/>
      <c r="C4834" s="92" t="s">
        <v>144</v>
      </c>
      <c r="D4834" s="65"/>
      <c r="E4834" s="65"/>
      <c r="F4834" s="65"/>
      <c r="G4834" s="65"/>
      <c r="H4834" s="65"/>
      <c r="I4834" s="65"/>
      <c r="J4834" s="65"/>
      <c r="K4834" s="65"/>
      <c r="L4834" s="65"/>
      <c r="M4834" s="65"/>
      <c r="N4834" s="65"/>
      <c r="O4834" s="71"/>
      <c r="P4834" s="336">
        <f>SUM(D4834:O4834)</f>
        <v>0</v>
      </c>
      <c r="Q4834" s="317"/>
      <c r="R4834" s="388"/>
      <c r="S4834" s="389"/>
      <c r="T4834" s="314"/>
    </row>
    <row r="4835" spans="2:20" ht="18.75" customHeight="1" x14ac:dyDescent="0.2">
      <c r="B4835" s="318"/>
      <c r="C4835" s="92" t="s">
        <v>145</v>
      </c>
      <c r="D4835" s="65"/>
      <c r="E4835" s="65"/>
      <c r="F4835" s="65"/>
      <c r="G4835" s="65"/>
      <c r="H4835" s="65"/>
      <c r="I4835" s="65"/>
      <c r="J4835" s="65"/>
      <c r="K4835" s="65"/>
      <c r="L4835" s="65"/>
      <c r="M4835" s="65"/>
      <c r="N4835" s="65"/>
      <c r="O4835" s="71"/>
      <c r="P4835" s="336">
        <f>SUM(D4835:O4835)</f>
        <v>0</v>
      </c>
      <c r="Q4835" s="317"/>
      <c r="R4835" s="388"/>
      <c r="S4835" s="389"/>
      <c r="T4835" s="314"/>
    </row>
    <row r="4836" spans="2:20" ht="18.75" customHeight="1" x14ac:dyDescent="0.2">
      <c r="B4836" s="318"/>
      <c r="C4836" s="322" t="s">
        <v>146</v>
      </c>
      <c r="D4836" s="337">
        <f t="shared" ref="D4836:O4836" si="387">SUBTOTAL(9,D4826:D4835)</f>
        <v>0</v>
      </c>
      <c r="E4836" s="337">
        <f t="shared" si="387"/>
        <v>0</v>
      </c>
      <c r="F4836" s="337">
        <f t="shared" si="387"/>
        <v>0</v>
      </c>
      <c r="G4836" s="337">
        <f t="shared" si="387"/>
        <v>0</v>
      </c>
      <c r="H4836" s="337">
        <f t="shared" si="387"/>
        <v>0</v>
      </c>
      <c r="I4836" s="337">
        <f t="shared" si="387"/>
        <v>0</v>
      </c>
      <c r="J4836" s="337">
        <f t="shared" si="387"/>
        <v>0</v>
      </c>
      <c r="K4836" s="337">
        <f t="shared" si="387"/>
        <v>0</v>
      </c>
      <c r="L4836" s="337">
        <f t="shared" si="387"/>
        <v>0</v>
      </c>
      <c r="M4836" s="337">
        <f t="shared" si="387"/>
        <v>0</v>
      </c>
      <c r="N4836" s="337">
        <f t="shared" si="387"/>
        <v>0</v>
      </c>
      <c r="O4836" s="338">
        <f t="shared" si="387"/>
        <v>0</v>
      </c>
      <c r="P4836" s="336">
        <f>SUM(D4836:O4836)</f>
        <v>0</v>
      </c>
      <c r="Q4836" s="317"/>
      <c r="R4836" s="388"/>
      <c r="S4836" s="389"/>
      <c r="T4836" s="314"/>
    </row>
    <row r="4837" spans="2:20" ht="18.75" customHeight="1" x14ac:dyDescent="0.2">
      <c r="B4837" s="318"/>
      <c r="C4837" s="339" t="s">
        <v>147</v>
      </c>
      <c r="D4837" s="66"/>
      <c r="E4837" s="66"/>
      <c r="F4837" s="66"/>
      <c r="G4837" s="66"/>
      <c r="H4837" s="66"/>
      <c r="I4837" s="66"/>
      <c r="J4837" s="66"/>
      <c r="K4837" s="66"/>
      <c r="L4837" s="66"/>
      <c r="M4837" s="66"/>
      <c r="N4837" s="66"/>
      <c r="O4837" s="72"/>
      <c r="P4837" s="336">
        <f>SUM(D4837:O4837)</f>
        <v>0</v>
      </c>
      <c r="Q4837" s="317"/>
      <c r="R4837" s="388"/>
      <c r="S4837" s="389"/>
      <c r="T4837" s="314"/>
    </row>
    <row r="4838" spans="2:20" ht="18.75" customHeight="1" x14ac:dyDescent="0.2">
      <c r="B4838" s="318"/>
      <c r="C4838" s="339" t="s">
        <v>148</v>
      </c>
      <c r="D4838" s="66"/>
      <c r="E4838" s="66"/>
      <c r="F4838" s="66"/>
      <c r="G4838" s="66"/>
      <c r="H4838" s="66"/>
      <c r="I4838" s="66"/>
      <c r="J4838" s="66"/>
      <c r="K4838" s="66"/>
      <c r="L4838" s="66"/>
      <c r="M4838" s="66"/>
      <c r="N4838" s="66"/>
      <c r="O4838" s="72"/>
      <c r="P4838" s="336">
        <f>SUM(D4838:O4838)</f>
        <v>0</v>
      </c>
      <c r="Q4838" s="317"/>
      <c r="R4838" s="388"/>
      <c r="S4838" s="389"/>
      <c r="T4838" s="314"/>
    </row>
    <row r="4839" spans="2:20" ht="18.75" customHeight="1" x14ac:dyDescent="0.2">
      <c r="B4839" s="318"/>
      <c r="C4839" s="322" t="s">
        <v>149</v>
      </c>
      <c r="D4839" s="337">
        <f t="shared" ref="D4839:O4839" si="388">SUBTOTAL(9,D4837:D4838)</f>
        <v>0</v>
      </c>
      <c r="E4839" s="337">
        <f t="shared" si="388"/>
        <v>0</v>
      </c>
      <c r="F4839" s="337">
        <f t="shared" si="388"/>
        <v>0</v>
      </c>
      <c r="G4839" s="337">
        <f t="shared" si="388"/>
        <v>0</v>
      </c>
      <c r="H4839" s="337">
        <f t="shared" si="388"/>
        <v>0</v>
      </c>
      <c r="I4839" s="337">
        <f t="shared" si="388"/>
        <v>0</v>
      </c>
      <c r="J4839" s="337">
        <f t="shared" si="388"/>
        <v>0</v>
      </c>
      <c r="K4839" s="337">
        <f t="shared" si="388"/>
        <v>0</v>
      </c>
      <c r="L4839" s="337">
        <f t="shared" si="388"/>
        <v>0</v>
      </c>
      <c r="M4839" s="337">
        <f t="shared" si="388"/>
        <v>0</v>
      </c>
      <c r="N4839" s="337">
        <f t="shared" si="388"/>
        <v>0</v>
      </c>
      <c r="O4839" s="338">
        <f t="shared" si="388"/>
        <v>0</v>
      </c>
      <c r="P4839" s="336">
        <f>SUM(D4839:O4839)</f>
        <v>0</v>
      </c>
      <c r="Q4839" s="317"/>
      <c r="R4839" s="388"/>
      <c r="S4839" s="389"/>
      <c r="T4839" s="314"/>
    </row>
    <row r="4840" spans="2:20" ht="18.75" customHeight="1" x14ac:dyDescent="0.2">
      <c r="B4840" s="318"/>
      <c r="C4840" s="339" t="s">
        <v>150</v>
      </c>
      <c r="D4840" s="66"/>
      <c r="E4840" s="66"/>
      <c r="F4840" s="66"/>
      <c r="G4840" s="66"/>
      <c r="H4840" s="66"/>
      <c r="I4840" s="66"/>
      <c r="J4840" s="66"/>
      <c r="K4840" s="66"/>
      <c r="L4840" s="66"/>
      <c r="M4840" s="66"/>
      <c r="N4840" s="66"/>
      <c r="O4840" s="72"/>
      <c r="P4840" s="336">
        <f>SUM(D4840:O4840)</f>
        <v>0</v>
      </c>
      <c r="Q4840" s="317"/>
      <c r="R4840" s="388"/>
      <c r="S4840" s="389"/>
      <c r="T4840" s="314"/>
    </row>
    <row r="4841" spans="2:20" ht="18.75" customHeight="1" x14ac:dyDescent="0.2">
      <c r="B4841" s="318"/>
      <c r="C4841" s="339" t="s">
        <v>151</v>
      </c>
      <c r="D4841" s="66"/>
      <c r="E4841" s="66"/>
      <c r="F4841" s="66"/>
      <c r="G4841" s="66"/>
      <c r="H4841" s="66"/>
      <c r="I4841" s="66"/>
      <c r="J4841" s="66"/>
      <c r="K4841" s="66"/>
      <c r="L4841" s="66"/>
      <c r="M4841" s="66"/>
      <c r="N4841" s="66"/>
      <c r="O4841" s="72"/>
      <c r="P4841" s="336">
        <f>SUM(D4841:O4841)</f>
        <v>0</v>
      </c>
      <c r="Q4841" s="317"/>
      <c r="R4841" s="388"/>
      <c r="S4841" s="389"/>
      <c r="T4841" s="314"/>
    </row>
    <row r="4842" spans="2:20" ht="18.75" customHeight="1" x14ac:dyDescent="0.2">
      <c r="B4842" s="318"/>
      <c r="C4842" s="339" t="s">
        <v>152</v>
      </c>
      <c r="D4842" s="66"/>
      <c r="E4842" s="66"/>
      <c r="F4842" s="66"/>
      <c r="G4842" s="66"/>
      <c r="H4842" s="66"/>
      <c r="I4842" s="66"/>
      <c r="J4842" s="66"/>
      <c r="K4842" s="66"/>
      <c r="L4842" s="66"/>
      <c r="M4842" s="66"/>
      <c r="N4842" s="66"/>
      <c r="O4842" s="72"/>
      <c r="P4842" s="336">
        <f>SUM(D4842:O4842)</f>
        <v>0</v>
      </c>
      <c r="Q4842" s="317"/>
      <c r="R4842" s="388"/>
      <c r="S4842" s="389"/>
      <c r="T4842" s="314"/>
    </row>
    <row r="4843" spans="2:20" ht="18.75" customHeight="1" x14ac:dyDescent="0.2">
      <c r="B4843" s="318"/>
      <c r="C4843" s="339" t="s">
        <v>153</v>
      </c>
      <c r="D4843" s="66"/>
      <c r="E4843" s="66"/>
      <c r="F4843" s="66"/>
      <c r="G4843" s="66"/>
      <c r="H4843" s="66"/>
      <c r="I4843" s="66"/>
      <c r="J4843" s="66"/>
      <c r="K4843" s="66"/>
      <c r="L4843" s="66"/>
      <c r="M4843" s="66"/>
      <c r="N4843" s="66"/>
      <c r="O4843" s="72"/>
      <c r="P4843" s="336">
        <f>SUM(D4843:O4843)</f>
        <v>0</v>
      </c>
      <c r="Q4843" s="317"/>
      <c r="R4843" s="388"/>
      <c r="S4843" s="389"/>
      <c r="T4843" s="314"/>
    </row>
    <row r="4844" spans="2:20" ht="18.75" customHeight="1" x14ac:dyDescent="0.2">
      <c r="B4844" s="318"/>
      <c r="C4844" s="335" t="s">
        <v>154</v>
      </c>
      <c r="D4844" s="65"/>
      <c r="E4844" s="65"/>
      <c r="F4844" s="65"/>
      <c r="G4844" s="65"/>
      <c r="H4844" s="65"/>
      <c r="I4844" s="65"/>
      <c r="J4844" s="65"/>
      <c r="K4844" s="65"/>
      <c r="L4844" s="65"/>
      <c r="M4844" s="65"/>
      <c r="N4844" s="65"/>
      <c r="O4844" s="71"/>
      <c r="P4844" s="336">
        <f>SUM(D4844:O4844)</f>
        <v>0</v>
      </c>
      <c r="Q4844" s="317"/>
      <c r="R4844" s="388"/>
      <c r="S4844" s="389"/>
      <c r="T4844" s="314"/>
    </row>
    <row r="4845" spans="2:20" ht="18.75" customHeight="1" x14ac:dyDescent="0.2">
      <c r="B4845" s="318"/>
      <c r="C4845" s="97" t="s">
        <v>155</v>
      </c>
      <c r="D4845" s="65"/>
      <c r="E4845" s="65"/>
      <c r="F4845" s="65"/>
      <c r="G4845" s="65"/>
      <c r="H4845" s="65"/>
      <c r="I4845" s="65"/>
      <c r="J4845" s="65"/>
      <c r="K4845" s="65"/>
      <c r="L4845" s="65"/>
      <c r="M4845" s="65"/>
      <c r="N4845" s="65"/>
      <c r="O4845" s="71"/>
      <c r="P4845" s="336">
        <f>SUM(D4845:O4845)</f>
        <v>0</v>
      </c>
      <c r="Q4845" s="317"/>
      <c r="R4845" s="388"/>
      <c r="S4845" s="389"/>
      <c r="T4845" s="314"/>
    </row>
    <row r="4846" spans="2:20" ht="18.75" customHeight="1" x14ac:dyDescent="0.2">
      <c r="B4846" s="318"/>
      <c r="C4846" s="98" t="s">
        <v>156</v>
      </c>
      <c r="D4846" s="68"/>
      <c r="E4846" s="68"/>
      <c r="F4846" s="68"/>
      <c r="G4846" s="68"/>
      <c r="H4846" s="68"/>
      <c r="I4846" s="68"/>
      <c r="J4846" s="68"/>
      <c r="K4846" s="68"/>
      <c r="L4846" s="68"/>
      <c r="M4846" s="68"/>
      <c r="N4846" s="68"/>
      <c r="O4846" s="73"/>
      <c r="P4846" s="340">
        <f>SUM(D4846:O4846)</f>
        <v>0</v>
      </c>
      <c r="Q4846" s="317"/>
      <c r="R4846" s="388"/>
      <c r="S4846" s="389"/>
      <c r="T4846" s="314"/>
    </row>
    <row r="4847" spans="2:20" ht="18.75" customHeight="1" x14ac:dyDescent="0.2">
      <c r="B4847" s="318"/>
      <c r="C4847" s="341" t="s">
        <v>157</v>
      </c>
      <c r="D4847" s="342">
        <f t="shared" ref="D4847:O4847" si="389">SUBTOTAL(9,D4826:D4846)</f>
        <v>0</v>
      </c>
      <c r="E4847" s="342">
        <f t="shared" si="389"/>
        <v>0</v>
      </c>
      <c r="F4847" s="342">
        <f t="shared" si="389"/>
        <v>0</v>
      </c>
      <c r="G4847" s="342">
        <f t="shared" si="389"/>
        <v>0</v>
      </c>
      <c r="H4847" s="342">
        <f t="shared" si="389"/>
        <v>0</v>
      </c>
      <c r="I4847" s="342">
        <f t="shared" si="389"/>
        <v>0</v>
      </c>
      <c r="J4847" s="342">
        <f t="shared" si="389"/>
        <v>0</v>
      </c>
      <c r="K4847" s="342">
        <f t="shared" si="389"/>
        <v>0</v>
      </c>
      <c r="L4847" s="342">
        <f t="shared" si="389"/>
        <v>0</v>
      </c>
      <c r="M4847" s="342">
        <f t="shared" si="389"/>
        <v>0</v>
      </c>
      <c r="N4847" s="342">
        <f t="shared" si="389"/>
        <v>0</v>
      </c>
      <c r="O4847" s="343">
        <f t="shared" si="389"/>
        <v>0</v>
      </c>
      <c r="P4847" s="344">
        <f>SUM(D4847:O4847)</f>
        <v>0</v>
      </c>
      <c r="Q4847" s="317"/>
      <c r="R4847" s="150"/>
      <c r="S4847" s="151"/>
      <c r="T4847" s="314"/>
    </row>
    <row r="4848" spans="2:20" ht="6" customHeight="1" x14ac:dyDescent="0.2">
      <c r="B4848" s="318"/>
      <c r="C4848" s="317"/>
      <c r="D4848" s="317"/>
      <c r="E4848" s="317"/>
      <c r="F4848" s="317"/>
      <c r="G4848" s="317"/>
      <c r="H4848" s="317"/>
      <c r="I4848" s="317"/>
      <c r="J4848" s="317"/>
      <c r="K4848" s="317"/>
      <c r="L4848" s="317"/>
      <c r="M4848" s="317"/>
      <c r="N4848" s="317"/>
      <c r="O4848" s="317"/>
      <c r="P4848" s="317"/>
      <c r="Q4848" s="317"/>
      <c r="R4848" s="345"/>
      <c r="S4848" s="345"/>
      <c r="T4848" s="314"/>
    </row>
    <row r="4849" spans="2:24" ht="18.75" customHeight="1" x14ac:dyDescent="0.2">
      <c r="B4849" s="346"/>
      <c r="C4849" s="335" t="s">
        <v>158</v>
      </c>
      <c r="D4849" s="67"/>
      <c r="E4849" s="67"/>
      <c r="F4849" s="67"/>
      <c r="G4849" s="67"/>
      <c r="H4849" s="67"/>
      <c r="I4849" s="67"/>
      <c r="J4849" s="67"/>
      <c r="K4849" s="67"/>
      <c r="L4849" s="67"/>
      <c r="M4849" s="67"/>
      <c r="N4849" s="67"/>
      <c r="O4849" s="74"/>
      <c r="P4849" s="347">
        <f>SUM(D4849:O4849)</f>
        <v>0</v>
      </c>
      <c r="Q4849" s="317"/>
      <c r="R4849" s="388"/>
      <c r="S4849" s="389"/>
      <c r="T4849" s="314"/>
    </row>
    <row r="4850" spans="2:24" ht="18.75" customHeight="1" x14ac:dyDescent="0.2">
      <c r="B4850" s="346"/>
      <c r="C4850" s="335" t="s">
        <v>159</v>
      </c>
      <c r="D4850" s="67"/>
      <c r="E4850" s="67"/>
      <c r="F4850" s="67"/>
      <c r="G4850" s="67"/>
      <c r="H4850" s="67"/>
      <c r="I4850" s="67"/>
      <c r="J4850" s="67"/>
      <c r="K4850" s="67"/>
      <c r="L4850" s="67"/>
      <c r="M4850" s="67"/>
      <c r="N4850" s="69"/>
      <c r="O4850" s="75"/>
      <c r="P4850" s="348">
        <f>SUM(D4850:O4850)</f>
        <v>0</v>
      </c>
      <c r="Q4850" s="317"/>
      <c r="R4850" s="388"/>
      <c r="S4850" s="389"/>
      <c r="T4850" s="314"/>
    </row>
    <row r="4851" spans="2:24" s="334" customFormat="1" ht="18.75" customHeight="1" x14ac:dyDescent="0.2">
      <c r="B4851" s="328"/>
      <c r="C4851" s="317"/>
      <c r="D4851" s="317"/>
      <c r="E4851" s="317"/>
      <c r="F4851" s="317"/>
      <c r="G4851" s="317"/>
      <c r="H4851" s="317"/>
      <c r="I4851" s="317"/>
      <c r="J4851" s="317"/>
      <c r="K4851" s="317"/>
      <c r="L4851" s="317"/>
      <c r="M4851" s="317"/>
      <c r="N4851" s="349" t="s">
        <v>160</v>
      </c>
      <c r="O4851" s="349"/>
      <c r="P4851" s="350">
        <f>ROUND(IF(P4849*P4850=0,0,P4847/P4849*P4850),2)</f>
        <v>0</v>
      </c>
      <c r="Q4851" s="330"/>
      <c r="R4851" s="388"/>
      <c r="S4851" s="389"/>
      <c r="T4851" s="333"/>
    </row>
    <row r="4852" spans="2:24" ht="30" customHeight="1" x14ac:dyDescent="0.2">
      <c r="B4852" s="314"/>
      <c r="C4852" s="317"/>
      <c r="D4852" s="317"/>
      <c r="E4852" s="317"/>
      <c r="F4852" s="317"/>
      <c r="G4852" s="317"/>
      <c r="H4852" s="317"/>
      <c r="I4852" s="317"/>
      <c r="J4852" s="317"/>
      <c r="K4852" s="317"/>
      <c r="L4852" s="317"/>
      <c r="M4852" s="317"/>
      <c r="N4852" s="317"/>
      <c r="O4852" s="317"/>
      <c r="P4852" s="317"/>
      <c r="Q4852" s="317"/>
      <c r="R4852" s="317"/>
      <c r="S4852" s="317"/>
      <c r="T4852" s="314"/>
    </row>
    <row r="4853" spans="2:24" ht="18.75" customHeight="1" x14ac:dyDescent="0.2">
      <c r="B4853" s="318"/>
      <c r="C4853" s="319" t="s">
        <v>124</v>
      </c>
      <c r="D4853" s="382"/>
      <c r="E4853" s="383"/>
      <c r="F4853" s="383"/>
      <c r="G4853" s="383"/>
      <c r="H4853" s="383"/>
      <c r="I4853" s="384"/>
      <c r="J4853" s="317"/>
      <c r="K4853" s="317"/>
      <c r="L4853" s="320"/>
      <c r="M4853" s="317"/>
      <c r="N4853" s="317"/>
      <c r="O4853" s="317"/>
      <c r="P4853" s="321"/>
      <c r="Q4853" s="317"/>
      <c r="R4853" s="321"/>
      <c r="S4853" s="321"/>
      <c r="T4853" s="314"/>
    </row>
    <row r="4854" spans="2:24" ht="18.75" customHeight="1" x14ac:dyDescent="0.2">
      <c r="B4854" s="318"/>
      <c r="C4854" s="322" t="s">
        <v>125</v>
      </c>
      <c r="D4854" s="382"/>
      <c r="E4854" s="383"/>
      <c r="F4854" s="383"/>
      <c r="G4854" s="383"/>
      <c r="H4854" s="383"/>
      <c r="I4854" s="384"/>
      <c r="J4854" s="317"/>
      <c r="K4854" s="320"/>
      <c r="L4854" s="317"/>
      <c r="M4854" s="317"/>
      <c r="N4854" s="317"/>
      <c r="O4854" s="317"/>
      <c r="P4854" s="321"/>
      <c r="Q4854" s="317"/>
      <c r="R4854" s="321"/>
      <c r="S4854" s="321"/>
      <c r="T4854" s="314"/>
    </row>
    <row r="4855" spans="2:24" ht="18.75" customHeight="1" x14ac:dyDescent="0.2">
      <c r="B4855" s="318"/>
      <c r="C4855" s="322" t="s">
        <v>7</v>
      </c>
      <c r="D4855" s="382"/>
      <c r="E4855" s="383"/>
      <c r="F4855" s="383"/>
      <c r="G4855" s="383"/>
      <c r="H4855" s="383"/>
      <c r="I4855" s="384"/>
      <c r="J4855" s="317"/>
      <c r="K4855" s="317"/>
      <c r="L4855" s="320"/>
      <c r="M4855" s="317"/>
      <c r="N4855" s="317"/>
      <c r="O4855" s="317"/>
      <c r="P4855" s="321"/>
      <c r="Q4855" s="317"/>
      <c r="R4855" s="323" t="s">
        <v>126</v>
      </c>
      <c r="S4855" s="324"/>
      <c r="T4855" s="314"/>
    </row>
    <row r="4856" spans="2:24" ht="18.75" customHeight="1" x14ac:dyDescent="0.2">
      <c r="B4856" s="318"/>
      <c r="C4856" s="322" t="s">
        <v>127</v>
      </c>
      <c r="D4856" s="382"/>
      <c r="E4856" s="383"/>
      <c r="F4856" s="383"/>
      <c r="G4856" s="383"/>
      <c r="H4856" s="383"/>
      <c r="I4856" s="384"/>
      <c r="J4856" s="317"/>
      <c r="K4856" s="317"/>
      <c r="L4856" s="320"/>
      <c r="M4856" s="317"/>
      <c r="N4856" s="317"/>
      <c r="O4856" s="317"/>
      <c r="P4856" s="321"/>
      <c r="Q4856" s="317"/>
      <c r="R4856" s="325" t="s">
        <v>130</v>
      </c>
      <c r="S4856" s="63"/>
      <c r="T4856" s="314"/>
    </row>
    <row r="4857" spans="2:24" ht="18.75" customHeight="1" x14ac:dyDescent="0.2">
      <c r="B4857" s="318"/>
      <c r="C4857" s="322" t="s">
        <v>131</v>
      </c>
      <c r="D4857" s="382"/>
      <c r="E4857" s="383"/>
      <c r="F4857" s="383"/>
      <c r="G4857" s="383"/>
      <c r="H4857" s="383"/>
      <c r="I4857" s="384"/>
      <c r="J4857" s="317"/>
      <c r="K4857" s="317"/>
      <c r="L4857" s="320"/>
      <c r="M4857" s="317"/>
      <c r="N4857" s="317"/>
      <c r="O4857" s="317"/>
      <c r="P4857" s="321"/>
      <c r="Q4857" s="317"/>
      <c r="R4857" s="325" t="s">
        <v>132</v>
      </c>
      <c r="S4857" s="63"/>
      <c r="T4857" s="314"/>
    </row>
    <row r="4858" spans="2:24" ht="18.75" customHeight="1" x14ac:dyDescent="0.2">
      <c r="B4858" s="318"/>
      <c r="C4858" s="322" t="s">
        <v>122</v>
      </c>
      <c r="D4858" s="385"/>
      <c r="E4858" s="386"/>
      <c r="F4858" s="386"/>
      <c r="G4858" s="386"/>
      <c r="H4858" s="386"/>
      <c r="I4858" s="387"/>
      <c r="J4858" s="317"/>
      <c r="K4858" s="320"/>
      <c r="L4858" s="317"/>
      <c r="M4858" s="317"/>
      <c r="N4858" s="317"/>
      <c r="O4858" s="317"/>
      <c r="P4858" s="321"/>
      <c r="Q4858" s="317"/>
      <c r="R4858" s="326" t="s">
        <v>133</v>
      </c>
      <c r="S4858" s="63"/>
      <c r="T4858" s="314"/>
    </row>
    <row r="4859" spans="2:24" ht="18.75" customHeight="1" x14ac:dyDescent="0.2">
      <c r="B4859" s="327"/>
      <c r="C4859" s="322" t="s">
        <v>134</v>
      </c>
      <c r="D4859" s="379"/>
      <c r="E4859" s="380"/>
      <c r="F4859" s="380"/>
      <c r="G4859" s="380"/>
      <c r="H4859" s="380"/>
      <c r="I4859" s="381"/>
      <c r="J4859" s="317"/>
      <c r="K4859" s="320"/>
      <c r="L4859" s="317"/>
      <c r="M4859" s="317"/>
      <c r="N4859" s="317"/>
      <c r="O4859" s="317"/>
      <c r="P4859" s="321"/>
      <c r="Q4859" s="317"/>
      <c r="R4859" s="321"/>
      <c r="S4859" s="321"/>
      <c r="T4859" s="314"/>
    </row>
    <row r="4860" spans="2:24" ht="12" customHeight="1" x14ac:dyDescent="0.2">
      <c r="B4860" s="318"/>
      <c r="C4860" s="317"/>
      <c r="D4860" s="317"/>
      <c r="E4860" s="317"/>
      <c r="F4860" s="317"/>
      <c r="G4860" s="317"/>
      <c r="H4860" s="317"/>
      <c r="I4860" s="317"/>
      <c r="J4860" s="317"/>
      <c r="K4860" s="317"/>
      <c r="L4860" s="317"/>
      <c r="M4860" s="317"/>
      <c r="N4860" s="317"/>
      <c r="O4860" s="317"/>
      <c r="P4860" s="317"/>
      <c r="Q4860" s="317"/>
      <c r="R4860" s="317"/>
      <c r="S4860" s="317"/>
      <c r="T4860" s="314"/>
    </row>
    <row r="4861" spans="2:24" s="334" customFormat="1" ht="18.75" customHeight="1" x14ac:dyDescent="0.2">
      <c r="B4861" s="328"/>
      <c r="C4861" s="322" t="s">
        <v>128</v>
      </c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70"/>
      <c r="P4861" s="329" t="s">
        <v>129</v>
      </c>
      <c r="Q4861" s="330"/>
      <c r="R4861" s="331" t="s">
        <v>135</v>
      </c>
      <c r="S4861" s="332"/>
      <c r="T4861" s="333"/>
      <c r="V4861" s="315"/>
      <c r="W4861" s="315"/>
      <c r="X4861" s="315"/>
    </row>
    <row r="4862" spans="2:24" ht="6" customHeight="1" x14ac:dyDescent="0.2">
      <c r="B4862" s="318"/>
      <c r="C4862" s="317"/>
      <c r="D4862" s="317"/>
      <c r="E4862" s="317"/>
      <c r="F4862" s="317"/>
      <c r="G4862" s="317"/>
      <c r="H4862" s="317"/>
      <c r="I4862" s="317"/>
      <c r="J4862" s="317"/>
      <c r="K4862" s="317"/>
      <c r="L4862" s="317"/>
      <c r="M4862" s="317"/>
      <c r="N4862" s="317"/>
      <c r="O4862" s="317"/>
      <c r="P4862" s="317"/>
      <c r="Q4862" s="317"/>
      <c r="R4862" s="317"/>
      <c r="S4862" s="317"/>
      <c r="T4862" s="314"/>
    </row>
    <row r="4863" spans="2:24" ht="18.75" customHeight="1" x14ac:dyDescent="0.2">
      <c r="B4863" s="318"/>
      <c r="C4863" s="335" t="s">
        <v>136</v>
      </c>
      <c r="D4863" s="65"/>
      <c r="E4863" s="65"/>
      <c r="F4863" s="65"/>
      <c r="G4863" s="65"/>
      <c r="H4863" s="65"/>
      <c r="I4863" s="65"/>
      <c r="J4863" s="65"/>
      <c r="K4863" s="65"/>
      <c r="L4863" s="65"/>
      <c r="M4863" s="65"/>
      <c r="N4863" s="65"/>
      <c r="O4863" s="71"/>
      <c r="P4863" s="336">
        <f>SUM(D4863:O4863)</f>
        <v>0</v>
      </c>
      <c r="Q4863" s="317"/>
      <c r="R4863" s="388"/>
      <c r="S4863" s="389"/>
      <c r="T4863" s="314"/>
    </row>
    <row r="4864" spans="2:24" ht="18.75" customHeight="1" x14ac:dyDescent="0.2">
      <c r="B4864" s="318"/>
      <c r="C4864" s="335" t="s">
        <v>137</v>
      </c>
      <c r="D4864" s="110"/>
      <c r="E4864" s="110"/>
      <c r="F4864" s="110"/>
      <c r="G4864" s="110"/>
      <c r="H4864" s="110"/>
      <c r="I4864" s="110"/>
      <c r="J4864" s="110"/>
      <c r="K4864" s="110"/>
      <c r="L4864" s="110"/>
      <c r="M4864" s="110"/>
      <c r="N4864" s="110"/>
      <c r="O4864" s="111"/>
      <c r="P4864" s="336">
        <f>SUM(D4864:O4864)</f>
        <v>0</v>
      </c>
      <c r="Q4864" s="317"/>
      <c r="R4864" s="388"/>
      <c r="S4864" s="389"/>
      <c r="T4864" s="314"/>
    </row>
    <row r="4865" spans="2:20" ht="18.75" customHeight="1" x14ac:dyDescent="0.2">
      <c r="B4865" s="318"/>
      <c r="C4865" s="131" t="s">
        <v>138</v>
      </c>
      <c r="D4865" s="65"/>
      <c r="E4865" s="65"/>
      <c r="F4865" s="65"/>
      <c r="G4865" s="65"/>
      <c r="H4865" s="65"/>
      <c r="I4865" s="65"/>
      <c r="J4865" s="65"/>
      <c r="K4865" s="65"/>
      <c r="L4865" s="65"/>
      <c r="M4865" s="65"/>
      <c r="N4865" s="65"/>
      <c r="O4865" s="71"/>
      <c r="P4865" s="336">
        <f>SUM(D4865:O4865)</f>
        <v>0</v>
      </c>
      <c r="Q4865" s="317"/>
      <c r="R4865" s="388"/>
      <c r="S4865" s="389"/>
      <c r="T4865" s="314"/>
    </row>
    <row r="4866" spans="2:20" ht="18.75" customHeight="1" x14ac:dyDescent="0.2">
      <c r="B4866" s="318"/>
      <c r="C4866" s="92" t="s">
        <v>139</v>
      </c>
      <c r="D4866" s="65"/>
      <c r="E4866" s="65"/>
      <c r="F4866" s="65"/>
      <c r="G4866" s="65"/>
      <c r="H4866" s="65"/>
      <c r="I4866" s="65"/>
      <c r="J4866" s="65"/>
      <c r="K4866" s="65"/>
      <c r="L4866" s="65"/>
      <c r="M4866" s="65"/>
      <c r="N4866" s="65"/>
      <c r="O4866" s="71"/>
      <c r="P4866" s="336">
        <f>SUM(D4866:O4866)</f>
        <v>0</v>
      </c>
      <c r="Q4866" s="317"/>
      <c r="R4866" s="388"/>
      <c r="S4866" s="389"/>
      <c r="T4866" s="314"/>
    </row>
    <row r="4867" spans="2:20" ht="18.75" customHeight="1" x14ac:dyDescent="0.2">
      <c r="B4867" s="318"/>
      <c r="C4867" s="92" t="s">
        <v>140</v>
      </c>
      <c r="D4867" s="65"/>
      <c r="E4867" s="65"/>
      <c r="F4867" s="65"/>
      <c r="G4867" s="65"/>
      <c r="H4867" s="65"/>
      <c r="I4867" s="65"/>
      <c r="J4867" s="65"/>
      <c r="K4867" s="65"/>
      <c r="L4867" s="65"/>
      <c r="M4867" s="65"/>
      <c r="N4867" s="65"/>
      <c r="O4867" s="71"/>
      <c r="P4867" s="336">
        <f>SUM(D4867:O4867)</f>
        <v>0</v>
      </c>
      <c r="Q4867" s="317"/>
      <c r="R4867" s="388"/>
      <c r="S4867" s="389"/>
      <c r="T4867" s="314"/>
    </row>
    <row r="4868" spans="2:20" ht="18.75" customHeight="1" x14ac:dyDescent="0.2">
      <c r="B4868" s="318"/>
      <c r="C4868" s="92" t="s">
        <v>141</v>
      </c>
      <c r="D4868" s="65"/>
      <c r="E4868" s="65"/>
      <c r="F4868" s="65"/>
      <c r="G4868" s="65"/>
      <c r="H4868" s="65"/>
      <c r="I4868" s="65"/>
      <c r="J4868" s="65"/>
      <c r="K4868" s="65"/>
      <c r="L4868" s="65"/>
      <c r="M4868" s="65"/>
      <c r="N4868" s="65"/>
      <c r="O4868" s="71"/>
      <c r="P4868" s="336">
        <f>SUM(D4868:O4868)</f>
        <v>0</v>
      </c>
      <c r="Q4868" s="317"/>
      <c r="R4868" s="388"/>
      <c r="S4868" s="389"/>
      <c r="T4868" s="314"/>
    </row>
    <row r="4869" spans="2:20" ht="18.75" customHeight="1" x14ac:dyDescent="0.2">
      <c r="B4869" s="318"/>
      <c r="C4869" s="92" t="s">
        <v>142</v>
      </c>
      <c r="D4869" s="65"/>
      <c r="E4869" s="65"/>
      <c r="F4869" s="65"/>
      <c r="G4869" s="65"/>
      <c r="H4869" s="65"/>
      <c r="I4869" s="65"/>
      <c r="J4869" s="65"/>
      <c r="K4869" s="65"/>
      <c r="L4869" s="65"/>
      <c r="M4869" s="65"/>
      <c r="N4869" s="65"/>
      <c r="O4869" s="71"/>
      <c r="P4869" s="336">
        <f>SUM(D4869:O4869)</f>
        <v>0</v>
      </c>
      <c r="Q4869" s="317"/>
      <c r="R4869" s="388"/>
      <c r="S4869" s="389"/>
      <c r="T4869" s="314"/>
    </row>
    <row r="4870" spans="2:20" ht="18.75" customHeight="1" x14ac:dyDescent="0.2">
      <c r="B4870" s="318"/>
      <c r="C4870" s="92" t="s">
        <v>143</v>
      </c>
      <c r="D4870" s="65"/>
      <c r="E4870" s="65"/>
      <c r="F4870" s="65"/>
      <c r="G4870" s="65"/>
      <c r="H4870" s="65"/>
      <c r="I4870" s="65"/>
      <c r="J4870" s="65"/>
      <c r="K4870" s="65"/>
      <c r="L4870" s="65"/>
      <c r="M4870" s="65"/>
      <c r="N4870" s="65"/>
      <c r="O4870" s="71"/>
      <c r="P4870" s="336">
        <f>SUM(D4870:O4870)</f>
        <v>0</v>
      </c>
      <c r="Q4870" s="317"/>
      <c r="R4870" s="388"/>
      <c r="S4870" s="389"/>
      <c r="T4870" s="314"/>
    </row>
    <row r="4871" spans="2:20" ht="18.75" customHeight="1" x14ac:dyDescent="0.2">
      <c r="B4871" s="318"/>
      <c r="C4871" s="92" t="s">
        <v>144</v>
      </c>
      <c r="D4871" s="65"/>
      <c r="E4871" s="65"/>
      <c r="F4871" s="65"/>
      <c r="G4871" s="65"/>
      <c r="H4871" s="65"/>
      <c r="I4871" s="65"/>
      <c r="J4871" s="65"/>
      <c r="K4871" s="65"/>
      <c r="L4871" s="65"/>
      <c r="M4871" s="65"/>
      <c r="N4871" s="65"/>
      <c r="O4871" s="71"/>
      <c r="P4871" s="336">
        <f>SUM(D4871:O4871)</f>
        <v>0</v>
      </c>
      <c r="Q4871" s="317"/>
      <c r="R4871" s="388"/>
      <c r="S4871" s="389"/>
      <c r="T4871" s="314"/>
    </row>
    <row r="4872" spans="2:20" ht="18.75" customHeight="1" x14ac:dyDescent="0.2">
      <c r="B4872" s="318"/>
      <c r="C4872" s="92" t="s">
        <v>145</v>
      </c>
      <c r="D4872" s="65"/>
      <c r="E4872" s="65"/>
      <c r="F4872" s="65"/>
      <c r="G4872" s="65"/>
      <c r="H4872" s="65"/>
      <c r="I4872" s="65"/>
      <c r="J4872" s="65"/>
      <c r="K4872" s="65"/>
      <c r="L4872" s="65"/>
      <c r="M4872" s="65"/>
      <c r="N4872" s="65"/>
      <c r="O4872" s="71"/>
      <c r="P4872" s="336">
        <f>SUM(D4872:O4872)</f>
        <v>0</v>
      </c>
      <c r="Q4872" s="317"/>
      <c r="R4872" s="388"/>
      <c r="S4872" s="389"/>
      <c r="T4872" s="314"/>
    </row>
    <row r="4873" spans="2:20" ht="18.75" customHeight="1" x14ac:dyDescent="0.2">
      <c r="B4873" s="318"/>
      <c r="C4873" s="322" t="s">
        <v>146</v>
      </c>
      <c r="D4873" s="337">
        <f t="shared" ref="D4873:O4873" si="390">SUBTOTAL(9,D4863:D4872)</f>
        <v>0</v>
      </c>
      <c r="E4873" s="337">
        <f t="shared" si="390"/>
        <v>0</v>
      </c>
      <c r="F4873" s="337">
        <f t="shared" si="390"/>
        <v>0</v>
      </c>
      <c r="G4873" s="337">
        <f t="shared" si="390"/>
        <v>0</v>
      </c>
      <c r="H4873" s="337">
        <f t="shared" si="390"/>
        <v>0</v>
      </c>
      <c r="I4873" s="337">
        <f t="shared" si="390"/>
        <v>0</v>
      </c>
      <c r="J4873" s="337">
        <f t="shared" si="390"/>
        <v>0</v>
      </c>
      <c r="K4873" s="337">
        <f t="shared" si="390"/>
        <v>0</v>
      </c>
      <c r="L4873" s="337">
        <f t="shared" si="390"/>
        <v>0</v>
      </c>
      <c r="M4873" s="337">
        <f t="shared" si="390"/>
        <v>0</v>
      </c>
      <c r="N4873" s="337">
        <f t="shared" si="390"/>
        <v>0</v>
      </c>
      <c r="O4873" s="338">
        <f t="shared" si="390"/>
        <v>0</v>
      </c>
      <c r="P4873" s="336">
        <f>SUM(D4873:O4873)</f>
        <v>0</v>
      </c>
      <c r="Q4873" s="317"/>
      <c r="R4873" s="388"/>
      <c r="S4873" s="389"/>
      <c r="T4873" s="314"/>
    </row>
    <row r="4874" spans="2:20" ht="18.75" customHeight="1" x14ac:dyDescent="0.2">
      <c r="B4874" s="318"/>
      <c r="C4874" s="339" t="s">
        <v>147</v>
      </c>
      <c r="D4874" s="66"/>
      <c r="E4874" s="66"/>
      <c r="F4874" s="66"/>
      <c r="G4874" s="66"/>
      <c r="H4874" s="66"/>
      <c r="I4874" s="66"/>
      <c r="J4874" s="66"/>
      <c r="K4874" s="66"/>
      <c r="L4874" s="66"/>
      <c r="M4874" s="66"/>
      <c r="N4874" s="66"/>
      <c r="O4874" s="72"/>
      <c r="P4874" s="336">
        <f>SUM(D4874:O4874)</f>
        <v>0</v>
      </c>
      <c r="Q4874" s="317"/>
      <c r="R4874" s="388"/>
      <c r="S4874" s="389"/>
      <c r="T4874" s="314"/>
    </row>
    <row r="4875" spans="2:20" ht="18.75" customHeight="1" x14ac:dyDescent="0.2">
      <c r="B4875" s="318"/>
      <c r="C4875" s="339" t="s">
        <v>148</v>
      </c>
      <c r="D4875" s="66"/>
      <c r="E4875" s="66"/>
      <c r="F4875" s="66"/>
      <c r="G4875" s="66"/>
      <c r="H4875" s="66"/>
      <c r="I4875" s="66"/>
      <c r="J4875" s="66"/>
      <c r="K4875" s="66"/>
      <c r="L4875" s="66"/>
      <c r="M4875" s="66"/>
      <c r="N4875" s="66"/>
      <c r="O4875" s="72"/>
      <c r="P4875" s="336">
        <f>SUM(D4875:O4875)</f>
        <v>0</v>
      </c>
      <c r="Q4875" s="317"/>
      <c r="R4875" s="388"/>
      <c r="S4875" s="389"/>
      <c r="T4875" s="314"/>
    </row>
    <row r="4876" spans="2:20" ht="18.75" customHeight="1" x14ac:dyDescent="0.2">
      <c r="B4876" s="318"/>
      <c r="C4876" s="322" t="s">
        <v>149</v>
      </c>
      <c r="D4876" s="337">
        <f t="shared" ref="D4876:O4876" si="391">SUBTOTAL(9,D4874:D4875)</f>
        <v>0</v>
      </c>
      <c r="E4876" s="337">
        <f t="shared" si="391"/>
        <v>0</v>
      </c>
      <c r="F4876" s="337">
        <f t="shared" si="391"/>
        <v>0</v>
      </c>
      <c r="G4876" s="337">
        <f t="shared" si="391"/>
        <v>0</v>
      </c>
      <c r="H4876" s="337">
        <f t="shared" si="391"/>
        <v>0</v>
      </c>
      <c r="I4876" s="337">
        <f t="shared" si="391"/>
        <v>0</v>
      </c>
      <c r="J4876" s="337">
        <f t="shared" si="391"/>
        <v>0</v>
      </c>
      <c r="K4876" s="337">
        <f t="shared" si="391"/>
        <v>0</v>
      </c>
      <c r="L4876" s="337">
        <f t="shared" si="391"/>
        <v>0</v>
      </c>
      <c r="M4876" s="337">
        <f t="shared" si="391"/>
        <v>0</v>
      </c>
      <c r="N4876" s="337">
        <f t="shared" si="391"/>
        <v>0</v>
      </c>
      <c r="O4876" s="338">
        <f t="shared" si="391"/>
        <v>0</v>
      </c>
      <c r="P4876" s="336">
        <f>SUM(D4876:O4876)</f>
        <v>0</v>
      </c>
      <c r="Q4876" s="317"/>
      <c r="R4876" s="388"/>
      <c r="S4876" s="389"/>
      <c r="T4876" s="314"/>
    </row>
    <row r="4877" spans="2:20" ht="18.75" customHeight="1" x14ac:dyDescent="0.2">
      <c r="B4877" s="318"/>
      <c r="C4877" s="339" t="s">
        <v>150</v>
      </c>
      <c r="D4877" s="66"/>
      <c r="E4877" s="66"/>
      <c r="F4877" s="66"/>
      <c r="G4877" s="66"/>
      <c r="H4877" s="66"/>
      <c r="I4877" s="66"/>
      <c r="J4877" s="66"/>
      <c r="K4877" s="66"/>
      <c r="L4877" s="66"/>
      <c r="M4877" s="66"/>
      <c r="N4877" s="66"/>
      <c r="O4877" s="72"/>
      <c r="P4877" s="336">
        <f>SUM(D4877:O4877)</f>
        <v>0</v>
      </c>
      <c r="Q4877" s="317"/>
      <c r="R4877" s="388"/>
      <c r="S4877" s="389"/>
      <c r="T4877" s="314"/>
    </row>
    <row r="4878" spans="2:20" ht="18.75" customHeight="1" x14ac:dyDescent="0.2">
      <c r="B4878" s="318"/>
      <c r="C4878" s="339" t="s">
        <v>151</v>
      </c>
      <c r="D4878" s="66"/>
      <c r="E4878" s="66"/>
      <c r="F4878" s="66"/>
      <c r="G4878" s="66"/>
      <c r="H4878" s="66"/>
      <c r="I4878" s="66"/>
      <c r="J4878" s="66"/>
      <c r="K4878" s="66"/>
      <c r="L4878" s="66"/>
      <c r="M4878" s="66"/>
      <c r="N4878" s="66"/>
      <c r="O4878" s="72"/>
      <c r="P4878" s="336">
        <f>SUM(D4878:O4878)</f>
        <v>0</v>
      </c>
      <c r="Q4878" s="317"/>
      <c r="R4878" s="388"/>
      <c r="S4878" s="389"/>
      <c r="T4878" s="314"/>
    </row>
    <row r="4879" spans="2:20" ht="18.75" customHeight="1" x14ac:dyDescent="0.2">
      <c r="B4879" s="318"/>
      <c r="C4879" s="339" t="s">
        <v>152</v>
      </c>
      <c r="D4879" s="66"/>
      <c r="E4879" s="66"/>
      <c r="F4879" s="66"/>
      <c r="G4879" s="66"/>
      <c r="H4879" s="66"/>
      <c r="I4879" s="66"/>
      <c r="J4879" s="66"/>
      <c r="K4879" s="66"/>
      <c r="L4879" s="66"/>
      <c r="M4879" s="66"/>
      <c r="N4879" s="66"/>
      <c r="O4879" s="72"/>
      <c r="P4879" s="336">
        <f>SUM(D4879:O4879)</f>
        <v>0</v>
      </c>
      <c r="Q4879" s="317"/>
      <c r="R4879" s="388"/>
      <c r="S4879" s="389"/>
      <c r="T4879" s="314"/>
    </row>
    <row r="4880" spans="2:20" ht="18.75" customHeight="1" x14ac:dyDescent="0.2">
      <c r="B4880" s="318"/>
      <c r="C4880" s="339" t="s">
        <v>153</v>
      </c>
      <c r="D4880" s="66"/>
      <c r="E4880" s="66"/>
      <c r="F4880" s="66"/>
      <c r="G4880" s="66"/>
      <c r="H4880" s="66"/>
      <c r="I4880" s="66"/>
      <c r="J4880" s="66"/>
      <c r="K4880" s="66"/>
      <c r="L4880" s="66"/>
      <c r="M4880" s="66"/>
      <c r="N4880" s="66"/>
      <c r="O4880" s="72"/>
      <c r="P4880" s="336">
        <f>SUM(D4880:O4880)</f>
        <v>0</v>
      </c>
      <c r="Q4880" s="317"/>
      <c r="R4880" s="388"/>
      <c r="S4880" s="389"/>
      <c r="T4880" s="314"/>
    </row>
    <row r="4881" spans="2:20" ht="18.75" customHeight="1" x14ac:dyDescent="0.2">
      <c r="B4881" s="318"/>
      <c r="C4881" s="335" t="s">
        <v>154</v>
      </c>
      <c r="D4881" s="65"/>
      <c r="E4881" s="65"/>
      <c r="F4881" s="65"/>
      <c r="G4881" s="65"/>
      <c r="H4881" s="65"/>
      <c r="I4881" s="65"/>
      <c r="J4881" s="65"/>
      <c r="K4881" s="65"/>
      <c r="L4881" s="65"/>
      <c r="M4881" s="65"/>
      <c r="N4881" s="65"/>
      <c r="O4881" s="71"/>
      <c r="P4881" s="336">
        <f>SUM(D4881:O4881)</f>
        <v>0</v>
      </c>
      <c r="Q4881" s="317"/>
      <c r="R4881" s="388"/>
      <c r="S4881" s="389"/>
      <c r="T4881" s="314"/>
    </row>
    <row r="4882" spans="2:20" ht="18.75" customHeight="1" x14ac:dyDescent="0.2">
      <c r="B4882" s="318"/>
      <c r="C4882" s="97" t="s">
        <v>155</v>
      </c>
      <c r="D4882" s="65"/>
      <c r="E4882" s="65"/>
      <c r="F4882" s="65"/>
      <c r="G4882" s="65"/>
      <c r="H4882" s="65"/>
      <c r="I4882" s="65"/>
      <c r="J4882" s="65"/>
      <c r="K4882" s="65"/>
      <c r="L4882" s="65"/>
      <c r="M4882" s="65"/>
      <c r="N4882" s="65"/>
      <c r="O4882" s="71"/>
      <c r="P4882" s="336">
        <f>SUM(D4882:O4882)</f>
        <v>0</v>
      </c>
      <c r="Q4882" s="317"/>
      <c r="R4882" s="388"/>
      <c r="S4882" s="389"/>
      <c r="T4882" s="314"/>
    </row>
    <row r="4883" spans="2:20" ht="18.75" customHeight="1" x14ac:dyDescent="0.2">
      <c r="B4883" s="318"/>
      <c r="C4883" s="98" t="s">
        <v>156</v>
      </c>
      <c r="D4883" s="68"/>
      <c r="E4883" s="68"/>
      <c r="F4883" s="68"/>
      <c r="G4883" s="68"/>
      <c r="H4883" s="68"/>
      <c r="I4883" s="68"/>
      <c r="J4883" s="68"/>
      <c r="K4883" s="68"/>
      <c r="L4883" s="68"/>
      <c r="M4883" s="68"/>
      <c r="N4883" s="68"/>
      <c r="O4883" s="73"/>
      <c r="P4883" s="340">
        <f>SUM(D4883:O4883)</f>
        <v>0</v>
      </c>
      <c r="Q4883" s="317"/>
      <c r="R4883" s="388"/>
      <c r="S4883" s="389"/>
      <c r="T4883" s="314"/>
    </row>
    <row r="4884" spans="2:20" ht="18.75" customHeight="1" x14ac:dyDescent="0.2">
      <c r="B4884" s="318"/>
      <c r="C4884" s="341" t="s">
        <v>157</v>
      </c>
      <c r="D4884" s="342">
        <f t="shared" ref="D4884:O4884" si="392">SUBTOTAL(9,D4863:D4883)</f>
        <v>0</v>
      </c>
      <c r="E4884" s="342">
        <f t="shared" si="392"/>
        <v>0</v>
      </c>
      <c r="F4884" s="342">
        <f t="shared" si="392"/>
        <v>0</v>
      </c>
      <c r="G4884" s="342">
        <f t="shared" si="392"/>
        <v>0</v>
      </c>
      <c r="H4884" s="342">
        <f t="shared" si="392"/>
        <v>0</v>
      </c>
      <c r="I4884" s="342">
        <f t="shared" si="392"/>
        <v>0</v>
      </c>
      <c r="J4884" s="342">
        <f t="shared" si="392"/>
        <v>0</v>
      </c>
      <c r="K4884" s="342">
        <f t="shared" si="392"/>
        <v>0</v>
      </c>
      <c r="L4884" s="342">
        <f t="shared" si="392"/>
        <v>0</v>
      </c>
      <c r="M4884" s="342">
        <f t="shared" si="392"/>
        <v>0</v>
      </c>
      <c r="N4884" s="342">
        <f t="shared" si="392"/>
        <v>0</v>
      </c>
      <c r="O4884" s="343">
        <f t="shared" si="392"/>
        <v>0</v>
      </c>
      <c r="P4884" s="344">
        <f>SUM(D4884:O4884)</f>
        <v>0</v>
      </c>
      <c r="Q4884" s="317"/>
      <c r="R4884" s="150"/>
      <c r="S4884" s="151"/>
      <c r="T4884" s="314"/>
    </row>
    <row r="4885" spans="2:20" ht="6" customHeight="1" x14ac:dyDescent="0.2">
      <c r="B4885" s="318"/>
      <c r="C4885" s="317"/>
      <c r="D4885" s="317"/>
      <c r="E4885" s="317"/>
      <c r="F4885" s="317"/>
      <c r="G4885" s="317"/>
      <c r="H4885" s="317"/>
      <c r="I4885" s="317"/>
      <c r="J4885" s="317"/>
      <c r="K4885" s="317"/>
      <c r="L4885" s="317"/>
      <c r="M4885" s="317"/>
      <c r="N4885" s="317"/>
      <c r="O4885" s="317"/>
      <c r="P4885" s="317"/>
      <c r="Q4885" s="317"/>
      <c r="R4885" s="345"/>
      <c r="S4885" s="345"/>
      <c r="T4885" s="314"/>
    </row>
    <row r="4886" spans="2:20" ht="18.75" customHeight="1" x14ac:dyDescent="0.2">
      <c r="B4886" s="346"/>
      <c r="C4886" s="335" t="s">
        <v>158</v>
      </c>
      <c r="D4886" s="67"/>
      <c r="E4886" s="67"/>
      <c r="F4886" s="67"/>
      <c r="G4886" s="67"/>
      <c r="H4886" s="67"/>
      <c r="I4886" s="67"/>
      <c r="J4886" s="67"/>
      <c r="K4886" s="67"/>
      <c r="L4886" s="67"/>
      <c r="M4886" s="67"/>
      <c r="N4886" s="67"/>
      <c r="O4886" s="74"/>
      <c r="P4886" s="347">
        <f>SUM(D4886:O4886)</f>
        <v>0</v>
      </c>
      <c r="Q4886" s="317"/>
      <c r="R4886" s="388"/>
      <c r="S4886" s="389"/>
      <c r="T4886" s="314"/>
    </row>
    <row r="4887" spans="2:20" ht="18.75" customHeight="1" x14ac:dyDescent="0.2">
      <c r="B4887" s="346"/>
      <c r="C4887" s="335" t="s">
        <v>159</v>
      </c>
      <c r="D4887" s="67"/>
      <c r="E4887" s="67"/>
      <c r="F4887" s="67"/>
      <c r="G4887" s="67"/>
      <c r="H4887" s="67"/>
      <c r="I4887" s="67"/>
      <c r="J4887" s="67"/>
      <c r="K4887" s="67"/>
      <c r="L4887" s="67"/>
      <c r="M4887" s="67"/>
      <c r="N4887" s="69"/>
      <c r="O4887" s="75"/>
      <c r="P4887" s="348">
        <f>SUM(D4887:O4887)</f>
        <v>0</v>
      </c>
      <c r="Q4887" s="317"/>
      <c r="R4887" s="388"/>
      <c r="S4887" s="389"/>
      <c r="T4887" s="314"/>
    </row>
    <row r="4888" spans="2:20" s="334" customFormat="1" ht="18.75" customHeight="1" x14ac:dyDescent="0.2">
      <c r="B4888" s="328"/>
      <c r="C4888" s="317"/>
      <c r="D4888" s="317"/>
      <c r="E4888" s="317"/>
      <c r="F4888" s="317"/>
      <c r="G4888" s="317"/>
      <c r="H4888" s="317"/>
      <c r="I4888" s="317"/>
      <c r="J4888" s="317"/>
      <c r="K4888" s="317"/>
      <c r="L4888" s="317"/>
      <c r="M4888" s="317"/>
      <c r="N4888" s="349" t="s">
        <v>160</v>
      </c>
      <c r="O4888" s="349"/>
      <c r="P4888" s="350">
        <f>ROUND(IF(P4886*P4887=0,0,P4884/P4886*P4887),2)</f>
        <v>0</v>
      </c>
      <c r="Q4888" s="330"/>
      <c r="R4888" s="388"/>
      <c r="S4888" s="389"/>
      <c r="T4888" s="333"/>
    </row>
    <row r="4889" spans="2:20" ht="30" customHeight="1" x14ac:dyDescent="0.2">
      <c r="B4889" s="314"/>
      <c r="C4889" s="317"/>
      <c r="D4889" s="317"/>
      <c r="E4889" s="317"/>
      <c r="F4889" s="317"/>
      <c r="G4889" s="317"/>
      <c r="H4889" s="317"/>
      <c r="I4889" s="317"/>
      <c r="J4889" s="317"/>
      <c r="K4889" s="317"/>
      <c r="L4889" s="317"/>
      <c r="M4889" s="317"/>
      <c r="N4889" s="317"/>
      <c r="O4889" s="317"/>
      <c r="P4889" s="317"/>
      <c r="Q4889" s="317"/>
      <c r="R4889" s="317"/>
      <c r="S4889" s="317"/>
      <c r="T4889" s="314"/>
    </row>
    <row r="4890" spans="2:20" ht="18.75" customHeight="1" x14ac:dyDescent="0.2">
      <c r="B4890" s="318"/>
      <c r="C4890" s="319" t="s">
        <v>124</v>
      </c>
      <c r="D4890" s="382"/>
      <c r="E4890" s="383"/>
      <c r="F4890" s="383"/>
      <c r="G4890" s="383"/>
      <c r="H4890" s="383"/>
      <c r="I4890" s="384"/>
      <c r="J4890" s="317"/>
      <c r="K4890" s="317"/>
      <c r="L4890" s="320"/>
      <c r="M4890" s="317"/>
      <c r="N4890" s="317"/>
      <c r="O4890" s="317"/>
      <c r="P4890" s="321"/>
      <c r="Q4890" s="317"/>
      <c r="R4890" s="321"/>
      <c r="S4890" s="321"/>
      <c r="T4890" s="314"/>
    </row>
    <row r="4891" spans="2:20" ht="18.75" customHeight="1" x14ac:dyDescent="0.2">
      <c r="B4891" s="318"/>
      <c r="C4891" s="322" t="s">
        <v>125</v>
      </c>
      <c r="D4891" s="382"/>
      <c r="E4891" s="383"/>
      <c r="F4891" s="383"/>
      <c r="G4891" s="383"/>
      <c r="H4891" s="383"/>
      <c r="I4891" s="384"/>
      <c r="J4891" s="317"/>
      <c r="K4891" s="320"/>
      <c r="L4891" s="317"/>
      <c r="M4891" s="317"/>
      <c r="N4891" s="317"/>
      <c r="O4891" s="317"/>
      <c r="P4891" s="321"/>
      <c r="Q4891" s="317"/>
      <c r="R4891" s="321"/>
      <c r="S4891" s="321"/>
      <c r="T4891" s="314"/>
    </row>
    <row r="4892" spans="2:20" ht="18.75" customHeight="1" x14ac:dyDescent="0.2">
      <c r="B4892" s="318"/>
      <c r="C4892" s="322" t="s">
        <v>7</v>
      </c>
      <c r="D4892" s="382"/>
      <c r="E4892" s="383"/>
      <c r="F4892" s="383"/>
      <c r="G4892" s="383"/>
      <c r="H4892" s="383"/>
      <c r="I4892" s="384"/>
      <c r="J4892" s="317"/>
      <c r="K4892" s="317"/>
      <c r="L4892" s="320"/>
      <c r="M4892" s="317"/>
      <c r="N4892" s="317"/>
      <c r="O4892" s="317"/>
      <c r="P4892" s="321"/>
      <c r="Q4892" s="317"/>
      <c r="R4892" s="323" t="s">
        <v>126</v>
      </c>
      <c r="S4892" s="324"/>
      <c r="T4892" s="314"/>
    </row>
    <row r="4893" spans="2:20" ht="18.75" customHeight="1" x14ac:dyDescent="0.2">
      <c r="B4893" s="318"/>
      <c r="C4893" s="322" t="s">
        <v>127</v>
      </c>
      <c r="D4893" s="382"/>
      <c r="E4893" s="383"/>
      <c r="F4893" s="383"/>
      <c r="G4893" s="383"/>
      <c r="H4893" s="383"/>
      <c r="I4893" s="384"/>
      <c r="J4893" s="317"/>
      <c r="K4893" s="317"/>
      <c r="L4893" s="320"/>
      <c r="M4893" s="317"/>
      <c r="N4893" s="317"/>
      <c r="O4893" s="317"/>
      <c r="P4893" s="321"/>
      <c r="Q4893" s="317"/>
      <c r="R4893" s="325" t="s">
        <v>130</v>
      </c>
      <c r="S4893" s="63"/>
      <c r="T4893" s="314"/>
    </row>
    <row r="4894" spans="2:20" ht="18.75" customHeight="1" x14ac:dyDescent="0.2">
      <c r="B4894" s="318"/>
      <c r="C4894" s="322" t="s">
        <v>131</v>
      </c>
      <c r="D4894" s="382"/>
      <c r="E4894" s="383"/>
      <c r="F4894" s="383"/>
      <c r="G4894" s="383"/>
      <c r="H4894" s="383"/>
      <c r="I4894" s="384"/>
      <c r="J4894" s="317"/>
      <c r="K4894" s="317"/>
      <c r="L4894" s="320"/>
      <c r="M4894" s="317"/>
      <c r="N4894" s="317"/>
      <c r="O4894" s="317"/>
      <c r="P4894" s="321"/>
      <c r="Q4894" s="317"/>
      <c r="R4894" s="325" t="s">
        <v>132</v>
      </c>
      <c r="S4894" s="63"/>
      <c r="T4894" s="314"/>
    </row>
    <row r="4895" spans="2:20" ht="18.75" customHeight="1" x14ac:dyDescent="0.2">
      <c r="B4895" s="318"/>
      <c r="C4895" s="322" t="s">
        <v>122</v>
      </c>
      <c r="D4895" s="385"/>
      <c r="E4895" s="386"/>
      <c r="F4895" s="386"/>
      <c r="G4895" s="386"/>
      <c r="H4895" s="386"/>
      <c r="I4895" s="387"/>
      <c r="J4895" s="317"/>
      <c r="K4895" s="320"/>
      <c r="L4895" s="317"/>
      <c r="M4895" s="317"/>
      <c r="N4895" s="317"/>
      <c r="O4895" s="317"/>
      <c r="P4895" s="321"/>
      <c r="Q4895" s="317"/>
      <c r="R4895" s="326" t="s">
        <v>133</v>
      </c>
      <c r="S4895" s="63"/>
      <c r="T4895" s="314"/>
    </row>
    <row r="4896" spans="2:20" ht="18.75" customHeight="1" x14ac:dyDescent="0.2">
      <c r="B4896" s="327"/>
      <c r="C4896" s="322" t="s">
        <v>134</v>
      </c>
      <c r="D4896" s="379"/>
      <c r="E4896" s="380"/>
      <c r="F4896" s="380"/>
      <c r="G4896" s="380"/>
      <c r="H4896" s="380"/>
      <c r="I4896" s="381"/>
      <c r="J4896" s="317"/>
      <c r="K4896" s="320"/>
      <c r="L4896" s="317"/>
      <c r="M4896" s="317"/>
      <c r="N4896" s="317"/>
      <c r="O4896" s="317"/>
      <c r="P4896" s="321"/>
      <c r="Q4896" s="317"/>
      <c r="R4896" s="321"/>
      <c r="S4896" s="321"/>
      <c r="T4896" s="314"/>
    </row>
    <row r="4897" spans="2:24" ht="12" customHeight="1" x14ac:dyDescent="0.2">
      <c r="B4897" s="318"/>
      <c r="C4897" s="317"/>
      <c r="D4897" s="317"/>
      <c r="E4897" s="317"/>
      <c r="F4897" s="317"/>
      <c r="G4897" s="317"/>
      <c r="H4897" s="317"/>
      <c r="I4897" s="317"/>
      <c r="J4897" s="317"/>
      <c r="K4897" s="317"/>
      <c r="L4897" s="317"/>
      <c r="M4897" s="317"/>
      <c r="N4897" s="317"/>
      <c r="O4897" s="317"/>
      <c r="P4897" s="317"/>
      <c r="Q4897" s="317"/>
      <c r="R4897" s="317"/>
      <c r="S4897" s="317"/>
      <c r="T4897" s="314"/>
    </row>
    <row r="4898" spans="2:24" s="334" customFormat="1" ht="18.75" customHeight="1" x14ac:dyDescent="0.2">
      <c r="B4898" s="328"/>
      <c r="C4898" s="322" t="s">
        <v>128</v>
      </c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70"/>
      <c r="P4898" s="329" t="s">
        <v>129</v>
      </c>
      <c r="Q4898" s="330"/>
      <c r="R4898" s="331" t="s">
        <v>135</v>
      </c>
      <c r="S4898" s="332"/>
      <c r="T4898" s="333"/>
      <c r="V4898" s="315"/>
      <c r="W4898" s="315"/>
      <c r="X4898" s="315"/>
    </row>
    <row r="4899" spans="2:24" ht="6" customHeight="1" x14ac:dyDescent="0.2">
      <c r="B4899" s="318"/>
      <c r="C4899" s="317"/>
      <c r="D4899" s="317"/>
      <c r="E4899" s="317"/>
      <c r="F4899" s="317"/>
      <c r="G4899" s="317"/>
      <c r="H4899" s="317"/>
      <c r="I4899" s="317"/>
      <c r="J4899" s="317"/>
      <c r="K4899" s="317"/>
      <c r="L4899" s="317"/>
      <c r="M4899" s="317"/>
      <c r="N4899" s="317"/>
      <c r="O4899" s="317"/>
      <c r="P4899" s="317"/>
      <c r="Q4899" s="317"/>
      <c r="R4899" s="317"/>
      <c r="S4899" s="317"/>
      <c r="T4899" s="314"/>
    </row>
    <row r="4900" spans="2:24" ht="18.75" customHeight="1" x14ac:dyDescent="0.2">
      <c r="B4900" s="318"/>
      <c r="C4900" s="335" t="s">
        <v>136</v>
      </c>
      <c r="D4900" s="65"/>
      <c r="E4900" s="65"/>
      <c r="F4900" s="65"/>
      <c r="G4900" s="65"/>
      <c r="H4900" s="65"/>
      <c r="I4900" s="65"/>
      <c r="J4900" s="65"/>
      <c r="K4900" s="65"/>
      <c r="L4900" s="65"/>
      <c r="M4900" s="65"/>
      <c r="N4900" s="65"/>
      <c r="O4900" s="71"/>
      <c r="P4900" s="336">
        <f>SUM(D4900:O4900)</f>
        <v>0</v>
      </c>
      <c r="Q4900" s="317"/>
      <c r="R4900" s="388"/>
      <c r="S4900" s="389"/>
      <c r="T4900" s="314"/>
    </row>
    <row r="4901" spans="2:24" ht="18.75" customHeight="1" x14ac:dyDescent="0.2">
      <c r="B4901" s="318"/>
      <c r="C4901" s="335" t="s">
        <v>137</v>
      </c>
      <c r="D4901" s="110"/>
      <c r="E4901" s="110"/>
      <c r="F4901" s="110"/>
      <c r="G4901" s="110"/>
      <c r="H4901" s="110"/>
      <c r="I4901" s="110"/>
      <c r="J4901" s="110"/>
      <c r="K4901" s="110"/>
      <c r="L4901" s="110"/>
      <c r="M4901" s="110"/>
      <c r="N4901" s="110"/>
      <c r="O4901" s="111"/>
      <c r="P4901" s="336">
        <f>SUM(D4901:O4901)</f>
        <v>0</v>
      </c>
      <c r="Q4901" s="317"/>
      <c r="R4901" s="388"/>
      <c r="S4901" s="389"/>
      <c r="T4901" s="314"/>
    </row>
    <row r="4902" spans="2:24" ht="18.75" customHeight="1" x14ac:dyDescent="0.2">
      <c r="B4902" s="318"/>
      <c r="C4902" s="131" t="s">
        <v>138</v>
      </c>
      <c r="D4902" s="65"/>
      <c r="E4902" s="65"/>
      <c r="F4902" s="65"/>
      <c r="G4902" s="65"/>
      <c r="H4902" s="65"/>
      <c r="I4902" s="65"/>
      <c r="J4902" s="65"/>
      <c r="K4902" s="65"/>
      <c r="L4902" s="65"/>
      <c r="M4902" s="65"/>
      <c r="N4902" s="65"/>
      <c r="O4902" s="71"/>
      <c r="P4902" s="336">
        <f>SUM(D4902:O4902)</f>
        <v>0</v>
      </c>
      <c r="Q4902" s="317"/>
      <c r="R4902" s="388"/>
      <c r="S4902" s="389"/>
      <c r="T4902" s="314"/>
    </row>
    <row r="4903" spans="2:24" ht="18.75" customHeight="1" x14ac:dyDescent="0.2">
      <c r="B4903" s="318"/>
      <c r="C4903" s="92" t="s">
        <v>139</v>
      </c>
      <c r="D4903" s="65"/>
      <c r="E4903" s="65"/>
      <c r="F4903" s="65"/>
      <c r="G4903" s="65"/>
      <c r="H4903" s="65"/>
      <c r="I4903" s="65"/>
      <c r="J4903" s="65"/>
      <c r="K4903" s="65"/>
      <c r="L4903" s="65"/>
      <c r="M4903" s="65"/>
      <c r="N4903" s="65"/>
      <c r="O4903" s="71"/>
      <c r="P4903" s="336">
        <f>SUM(D4903:O4903)</f>
        <v>0</v>
      </c>
      <c r="Q4903" s="317"/>
      <c r="R4903" s="388"/>
      <c r="S4903" s="389"/>
      <c r="T4903" s="314"/>
    </row>
    <row r="4904" spans="2:24" ht="18.75" customHeight="1" x14ac:dyDescent="0.2">
      <c r="B4904" s="318"/>
      <c r="C4904" s="92" t="s">
        <v>140</v>
      </c>
      <c r="D4904" s="65"/>
      <c r="E4904" s="65"/>
      <c r="F4904" s="65"/>
      <c r="G4904" s="65"/>
      <c r="H4904" s="65"/>
      <c r="I4904" s="65"/>
      <c r="J4904" s="65"/>
      <c r="K4904" s="65"/>
      <c r="L4904" s="65"/>
      <c r="M4904" s="65"/>
      <c r="N4904" s="65"/>
      <c r="O4904" s="71"/>
      <c r="P4904" s="336">
        <f>SUM(D4904:O4904)</f>
        <v>0</v>
      </c>
      <c r="Q4904" s="317"/>
      <c r="R4904" s="388"/>
      <c r="S4904" s="389"/>
      <c r="T4904" s="314"/>
    </row>
    <row r="4905" spans="2:24" ht="18.75" customHeight="1" x14ac:dyDescent="0.2">
      <c r="B4905" s="318"/>
      <c r="C4905" s="92" t="s">
        <v>141</v>
      </c>
      <c r="D4905" s="65"/>
      <c r="E4905" s="65"/>
      <c r="F4905" s="65"/>
      <c r="G4905" s="65"/>
      <c r="H4905" s="65"/>
      <c r="I4905" s="65"/>
      <c r="J4905" s="65"/>
      <c r="K4905" s="65"/>
      <c r="L4905" s="65"/>
      <c r="M4905" s="65"/>
      <c r="N4905" s="65"/>
      <c r="O4905" s="71"/>
      <c r="P4905" s="336">
        <f>SUM(D4905:O4905)</f>
        <v>0</v>
      </c>
      <c r="Q4905" s="317"/>
      <c r="R4905" s="388"/>
      <c r="S4905" s="389"/>
      <c r="T4905" s="314"/>
    </row>
    <row r="4906" spans="2:24" ht="18.75" customHeight="1" x14ac:dyDescent="0.2">
      <c r="B4906" s="318"/>
      <c r="C4906" s="92" t="s">
        <v>142</v>
      </c>
      <c r="D4906" s="65"/>
      <c r="E4906" s="65"/>
      <c r="F4906" s="65"/>
      <c r="G4906" s="65"/>
      <c r="H4906" s="65"/>
      <c r="I4906" s="65"/>
      <c r="J4906" s="65"/>
      <c r="K4906" s="65"/>
      <c r="L4906" s="65"/>
      <c r="M4906" s="65"/>
      <c r="N4906" s="65"/>
      <c r="O4906" s="71"/>
      <c r="P4906" s="336">
        <f>SUM(D4906:O4906)</f>
        <v>0</v>
      </c>
      <c r="Q4906" s="317"/>
      <c r="R4906" s="388"/>
      <c r="S4906" s="389"/>
      <c r="T4906" s="314"/>
    </row>
    <row r="4907" spans="2:24" ht="18.75" customHeight="1" x14ac:dyDescent="0.2">
      <c r="B4907" s="318"/>
      <c r="C4907" s="92" t="s">
        <v>143</v>
      </c>
      <c r="D4907" s="65"/>
      <c r="E4907" s="65"/>
      <c r="F4907" s="65"/>
      <c r="G4907" s="65"/>
      <c r="H4907" s="65"/>
      <c r="I4907" s="65"/>
      <c r="J4907" s="65"/>
      <c r="K4907" s="65"/>
      <c r="L4907" s="65"/>
      <c r="M4907" s="65"/>
      <c r="N4907" s="65"/>
      <c r="O4907" s="71"/>
      <c r="P4907" s="336">
        <f>SUM(D4907:O4907)</f>
        <v>0</v>
      </c>
      <c r="Q4907" s="317"/>
      <c r="R4907" s="388"/>
      <c r="S4907" s="389"/>
      <c r="T4907" s="314"/>
    </row>
    <row r="4908" spans="2:24" ht="18.75" customHeight="1" x14ac:dyDescent="0.2">
      <c r="B4908" s="318"/>
      <c r="C4908" s="92" t="s">
        <v>144</v>
      </c>
      <c r="D4908" s="65"/>
      <c r="E4908" s="65"/>
      <c r="F4908" s="65"/>
      <c r="G4908" s="65"/>
      <c r="H4908" s="65"/>
      <c r="I4908" s="65"/>
      <c r="J4908" s="65"/>
      <c r="K4908" s="65"/>
      <c r="L4908" s="65"/>
      <c r="M4908" s="65"/>
      <c r="N4908" s="65"/>
      <c r="O4908" s="71"/>
      <c r="P4908" s="336">
        <f>SUM(D4908:O4908)</f>
        <v>0</v>
      </c>
      <c r="Q4908" s="317"/>
      <c r="R4908" s="388"/>
      <c r="S4908" s="389"/>
      <c r="T4908" s="314"/>
    </row>
    <row r="4909" spans="2:24" ht="18.75" customHeight="1" x14ac:dyDescent="0.2">
      <c r="B4909" s="318"/>
      <c r="C4909" s="92" t="s">
        <v>145</v>
      </c>
      <c r="D4909" s="65"/>
      <c r="E4909" s="65"/>
      <c r="F4909" s="65"/>
      <c r="G4909" s="65"/>
      <c r="H4909" s="65"/>
      <c r="I4909" s="65"/>
      <c r="J4909" s="65"/>
      <c r="K4909" s="65"/>
      <c r="L4909" s="65"/>
      <c r="M4909" s="65"/>
      <c r="N4909" s="65"/>
      <c r="O4909" s="71"/>
      <c r="P4909" s="336">
        <f>SUM(D4909:O4909)</f>
        <v>0</v>
      </c>
      <c r="Q4909" s="317"/>
      <c r="R4909" s="388"/>
      <c r="S4909" s="389"/>
      <c r="T4909" s="314"/>
    </row>
    <row r="4910" spans="2:24" ht="18.75" customHeight="1" x14ac:dyDescent="0.2">
      <c r="B4910" s="318"/>
      <c r="C4910" s="322" t="s">
        <v>146</v>
      </c>
      <c r="D4910" s="337">
        <f t="shared" ref="D4910:O4910" si="393">SUBTOTAL(9,D4900:D4909)</f>
        <v>0</v>
      </c>
      <c r="E4910" s="337">
        <f t="shared" si="393"/>
        <v>0</v>
      </c>
      <c r="F4910" s="337">
        <f t="shared" si="393"/>
        <v>0</v>
      </c>
      <c r="G4910" s="337">
        <f t="shared" si="393"/>
        <v>0</v>
      </c>
      <c r="H4910" s="337">
        <f t="shared" si="393"/>
        <v>0</v>
      </c>
      <c r="I4910" s="337">
        <f t="shared" si="393"/>
        <v>0</v>
      </c>
      <c r="J4910" s="337">
        <f t="shared" si="393"/>
        <v>0</v>
      </c>
      <c r="K4910" s="337">
        <f t="shared" si="393"/>
        <v>0</v>
      </c>
      <c r="L4910" s="337">
        <f t="shared" si="393"/>
        <v>0</v>
      </c>
      <c r="M4910" s="337">
        <f t="shared" si="393"/>
        <v>0</v>
      </c>
      <c r="N4910" s="337">
        <f t="shared" si="393"/>
        <v>0</v>
      </c>
      <c r="O4910" s="338">
        <f t="shared" si="393"/>
        <v>0</v>
      </c>
      <c r="P4910" s="336">
        <f>SUM(D4910:O4910)</f>
        <v>0</v>
      </c>
      <c r="Q4910" s="317"/>
      <c r="R4910" s="388"/>
      <c r="S4910" s="389"/>
      <c r="T4910" s="314"/>
    </row>
    <row r="4911" spans="2:24" ht="18.75" customHeight="1" x14ac:dyDescent="0.2">
      <c r="B4911" s="318"/>
      <c r="C4911" s="339" t="s">
        <v>147</v>
      </c>
      <c r="D4911" s="66"/>
      <c r="E4911" s="66"/>
      <c r="F4911" s="66"/>
      <c r="G4911" s="66"/>
      <c r="H4911" s="66"/>
      <c r="I4911" s="66"/>
      <c r="J4911" s="66"/>
      <c r="K4911" s="66"/>
      <c r="L4911" s="66"/>
      <c r="M4911" s="66"/>
      <c r="N4911" s="66"/>
      <c r="O4911" s="72"/>
      <c r="P4911" s="336">
        <f>SUM(D4911:O4911)</f>
        <v>0</v>
      </c>
      <c r="Q4911" s="317"/>
      <c r="R4911" s="388"/>
      <c r="S4911" s="389"/>
      <c r="T4911" s="314"/>
    </row>
    <row r="4912" spans="2:24" ht="18.75" customHeight="1" x14ac:dyDescent="0.2">
      <c r="B4912" s="318"/>
      <c r="C4912" s="339" t="s">
        <v>148</v>
      </c>
      <c r="D4912" s="66"/>
      <c r="E4912" s="66"/>
      <c r="F4912" s="66"/>
      <c r="G4912" s="66"/>
      <c r="H4912" s="66"/>
      <c r="I4912" s="66"/>
      <c r="J4912" s="66"/>
      <c r="K4912" s="66"/>
      <c r="L4912" s="66"/>
      <c r="M4912" s="66"/>
      <c r="N4912" s="66"/>
      <c r="O4912" s="72"/>
      <c r="P4912" s="336">
        <f>SUM(D4912:O4912)</f>
        <v>0</v>
      </c>
      <c r="Q4912" s="317"/>
      <c r="R4912" s="388"/>
      <c r="S4912" s="389"/>
      <c r="T4912" s="314"/>
    </row>
    <row r="4913" spans="2:20" ht="18.75" customHeight="1" x14ac:dyDescent="0.2">
      <c r="B4913" s="318"/>
      <c r="C4913" s="322" t="s">
        <v>149</v>
      </c>
      <c r="D4913" s="337">
        <f t="shared" ref="D4913:O4913" si="394">SUBTOTAL(9,D4911:D4912)</f>
        <v>0</v>
      </c>
      <c r="E4913" s="337">
        <f t="shared" si="394"/>
        <v>0</v>
      </c>
      <c r="F4913" s="337">
        <f t="shared" si="394"/>
        <v>0</v>
      </c>
      <c r="G4913" s="337">
        <f t="shared" si="394"/>
        <v>0</v>
      </c>
      <c r="H4913" s="337">
        <f t="shared" si="394"/>
        <v>0</v>
      </c>
      <c r="I4913" s="337">
        <f t="shared" si="394"/>
        <v>0</v>
      </c>
      <c r="J4913" s="337">
        <f t="shared" si="394"/>
        <v>0</v>
      </c>
      <c r="K4913" s="337">
        <f t="shared" si="394"/>
        <v>0</v>
      </c>
      <c r="L4913" s="337">
        <f t="shared" si="394"/>
        <v>0</v>
      </c>
      <c r="M4913" s="337">
        <f t="shared" si="394"/>
        <v>0</v>
      </c>
      <c r="N4913" s="337">
        <f t="shared" si="394"/>
        <v>0</v>
      </c>
      <c r="O4913" s="338">
        <f t="shared" si="394"/>
        <v>0</v>
      </c>
      <c r="P4913" s="336">
        <f>SUM(D4913:O4913)</f>
        <v>0</v>
      </c>
      <c r="Q4913" s="317"/>
      <c r="R4913" s="388"/>
      <c r="S4913" s="389"/>
      <c r="T4913" s="314"/>
    </row>
    <row r="4914" spans="2:20" ht="18.75" customHeight="1" x14ac:dyDescent="0.2">
      <c r="B4914" s="318"/>
      <c r="C4914" s="339" t="s">
        <v>150</v>
      </c>
      <c r="D4914" s="66"/>
      <c r="E4914" s="66"/>
      <c r="F4914" s="66"/>
      <c r="G4914" s="66"/>
      <c r="H4914" s="66"/>
      <c r="I4914" s="66"/>
      <c r="J4914" s="66"/>
      <c r="K4914" s="66"/>
      <c r="L4914" s="66"/>
      <c r="M4914" s="66"/>
      <c r="N4914" s="66"/>
      <c r="O4914" s="72"/>
      <c r="P4914" s="336">
        <f>SUM(D4914:O4914)</f>
        <v>0</v>
      </c>
      <c r="Q4914" s="317"/>
      <c r="R4914" s="388"/>
      <c r="S4914" s="389"/>
      <c r="T4914" s="314"/>
    </row>
    <row r="4915" spans="2:20" ht="18.75" customHeight="1" x14ac:dyDescent="0.2">
      <c r="B4915" s="318"/>
      <c r="C4915" s="339" t="s">
        <v>151</v>
      </c>
      <c r="D4915" s="66"/>
      <c r="E4915" s="66"/>
      <c r="F4915" s="66"/>
      <c r="G4915" s="66"/>
      <c r="H4915" s="66"/>
      <c r="I4915" s="66"/>
      <c r="J4915" s="66"/>
      <c r="K4915" s="66"/>
      <c r="L4915" s="66"/>
      <c r="M4915" s="66"/>
      <c r="N4915" s="66"/>
      <c r="O4915" s="72"/>
      <c r="P4915" s="336">
        <f>SUM(D4915:O4915)</f>
        <v>0</v>
      </c>
      <c r="Q4915" s="317"/>
      <c r="R4915" s="388"/>
      <c r="S4915" s="389"/>
      <c r="T4915" s="314"/>
    </row>
    <row r="4916" spans="2:20" ht="18.75" customHeight="1" x14ac:dyDescent="0.2">
      <c r="B4916" s="318"/>
      <c r="C4916" s="339" t="s">
        <v>152</v>
      </c>
      <c r="D4916" s="66"/>
      <c r="E4916" s="66"/>
      <c r="F4916" s="66"/>
      <c r="G4916" s="66"/>
      <c r="H4916" s="66"/>
      <c r="I4916" s="66"/>
      <c r="J4916" s="66"/>
      <c r="K4916" s="66"/>
      <c r="L4916" s="66"/>
      <c r="M4916" s="66"/>
      <c r="N4916" s="66"/>
      <c r="O4916" s="72"/>
      <c r="P4916" s="336">
        <f>SUM(D4916:O4916)</f>
        <v>0</v>
      </c>
      <c r="Q4916" s="317"/>
      <c r="R4916" s="388"/>
      <c r="S4916" s="389"/>
      <c r="T4916" s="314"/>
    </row>
    <row r="4917" spans="2:20" ht="18.75" customHeight="1" x14ac:dyDescent="0.2">
      <c r="B4917" s="318"/>
      <c r="C4917" s="339" t="s">
        <v>153</v>
      </c>
      <c r="D4917" s="66"/>
      <c r="E4917" s="66"/>
      <c r="F4917" s="66"/>
      <c r="G4917" s="66"/>
      <c r="H4917" s="66"/>
      <c r="I4917" s="66"/>
      <c r="J4917" s="66"/>
      <c r="K4917" s="66"/>
      <c r="L4917" s="66"/>
      <c r="M4917" s="66"/>
      <c r="N4917" s="66"/>
      <c r="O4917" s="72"/>
      <c r="P4917" s="336">
        <f>SUM(D4917:O4917)</f>
        <v>0</v>
      </c>
      <c r="Q4917" s="317"/>
      <c r="R4917" s="388"/>
      <c r="S4917" s="389"/>
      <c r="T4917" s="314"/>
    </row>
    <row r="4918" spans="2:20" ht="18.75" customHeight="1" x14ac:dyDescent="0.2">
      <c r="B4918" s="318"/>
      <c r="C4918" s="335" t="s">
        <v>154</v>
      </c>
      <c r="D4918" s="65"/>
      <c r="E4918" s="65"/>
      <c r="F4918" s="65"/>
      <c r="G4918" s="65"/>
      <c r="H4918" s="65"/>
      <c r="I4918" s="65"/>
      <c r="J4918" s="65"/>
      <c r="K4918" s="65"/>
      <c r="L4918" s="65"/>
      <c r="M4918" s="65"/>
      <c r="N4918" s="65"/>
      <c r="O4918" s="71"/>
      <c r="P4918" s="336">
        <f>SUM(D4918:O4918)</f>
        <v>0</v>
      </c>
      <c r="Q4918" s="317"/>
      <c r="R4918" s="388"/>
      <c r="S4918" s="389"/>
      <c r="T4918" s="314"/>
    </row>
    <row r="4919" spans="2:20" ht="18.75" customHeight="1" x14ac:dyDescent="0.2">
      <c r="B4919" s="318"/>
      <c r="C4919" s="97" t="s">
        <v>155</v>
      </c>
      <c r="D4919" s="65"/>
      <c r="E4919" s="65"/>
      <c r="F4919" s="65"/>
      <c r="G4919" s="65"/>
      <c r="H4919" s="65"/>
      <c r="I4919" s="65"/>
      <c r="J4919" s="65"/>
      <c r="K4919" s="65"/>
      <c r="L4919" s="65"/>
      <c r="M4919" s="65"/>
      <c r="N4919" s="65"/>
      <c r="O4919" s="71"/>
      <c r="P4919" s="336">
        <f>SUM(D4919:O4919)</f>
        <v>0</v>
      </c>
      <c r="Q4919" s="317"/>
      <c r="R4919" s="388"/>
      <c r="S4919" s="389"/>
      <c r="T4919" s="314"/>
    </row>
    <row r="4920" spans="2:20" ht="18.75" customHeight="1" x14ac:dyDescent="0.2">
      <c r="B4920" s="318"/>
      <c r="C4920" s="98" t="s">
        <v>156</v>
      </c>
      <c r="D4920" s="68"/>
      <c r="E4920" s="68"/>
      <c r="F4920" s="68"/>
      <c r="G4920" s="68"/>
      <c r="H4920" s="68"/>
      <c r="I4920" s="68"/>
      <c r="J4920" s="68"/>
      <c r="K4920" s="68"/>
      <c r="L4920" s="68"/>
      <c r="M4920" s="68"/>
      <c r="N4920" s="68"/>
      <c r="O4920" s="73"/>
      <c r="P4920" s="340">
        <f>SUM(D4920:O4920)</f>
        <v>0</v>
      </c>
      <c r="Q4920" s="317"/>
      <c r="R4920" s="388"/>
      <c r="S4920" s="389"/>
      <c r="T4920" s="314"/>
    </row>
    <row r="4921" spans="2:20" ht="18.75" customHeight="1" x14ac:dyDescent="0.2">
      <c r="B4921" s="318"/>
      <c r="C4921" s="341" t="s">
        <v>157</v>
      </c>
      <c r="D4921" s="342">
        <f t="shared" ref="D4921:O4921" si="395">SUBTOTAL(9,D4900:D4920)</f>
        <v>0</v>
      </c>
      <c r="E4921" s="342">
        <f t="shared" si="395"/>
        <v>0</v>
      </c>
      <c r="F4921" s="342">
        <f t="shared" si="395"/>
        <v>0</v>
      </c>
      <c r="G4921" s="342">
        <f t="shared" si="395"/>
        <v>0</v>
      </c>
      <c r="H4921" s="342">
        <f t="shared" si="395"/>
        <v>0</v>
      </c>
      <c r="I4921" s="342">
        <f t="shared" si="395"/>
        <v>0</v>
      </c>
      <c r="J4921" s="342">
        <f t="shared" si="395"/>
        <v>0</v>
      </c>
      <c r="K4921" s="342">
        <f t="shared" si="395"/>
        <v>0</v>
      </c>
      <c r="L4921" s="342">
        <f t="shared" si="395"/>
        <v>0</v>
      </c>
      <c r="M4921" s="342">
        <f t="shared" si="395"/>
        <v>0</v>
      </c>
      <c r="N4921" s="342">
        <f t="shared" si="395"/>
        <v>0</v>
      </c>
      <c r="O4921" s="343">
        <f t="shared" si="395"/>
        <v>0</v>
      </c>
      <c r="P4921" s="344">
        <f>SUM(D4921:O4921)</f>
        <v>0</v>
      </c>
      <c r="Q4921" s="317"/>
      <c r="R4921" s="150"/>
      <c r="S4921" s="151"/>
      <c r="T4921" s="314"/>
    </row>
    <row r="4922" spans="2:20" ht="6" customHeight="1" x14ac:dyDescent="0.2">
      <c r="B4922" s="318"/>
      <c r="C4922" s="317"/>
      <c r="D4922" s="317"/>
      <c r="E4922" s="317"/>
      <c r="F4922" s="317"/>
      <c r="G4922" s="317"/>
      <c r="H4922" s="317"/>
      <c r="I4922" s="317"/>
      <c r="J4922" s="317"/>
      <c r="K4922" s="317"/>
      <c r="L4922" s="317"/>
      <c r="M4922" s="317"/>
      <c r="N4922" s="317"/>
      <c r="O4922" s="317"/>
      <c r="P4922" s="317"/>
      <c r="Q4922" s="317"/>
      <c r="R4922" s="345"/>
      <c r="S4922" s="345"/>
      <c r="T4922" s="314"/>
    </row>
    <row r="4923" spans="2:20" ht="18.75" customHeight="1" x14ac:dyDescent="0.2">
      <c r="B4923" s="346"/>
      <c r="C4923" s="335" t="s">
        <v>158</v>
      </c>
      <c r="D4923" s="67"/>
      <c r="E4923" s="67"/>
      <c r="F4923" s="67"/>
      <c r="G4923" s="67"/>
      <c r="H4923" s="67"/>
      <c r="I4923" s="67"/>
      <c r="J4923" s="67"/>
      <c r="K4923" s="67"/>
      <c r="L4923" s="67"/>
      <c r="M4923" s="67"/>
      <c r="N4923" s="67"/>
      <c r="O4923" s="74"/>
      <c r="P4923" s="347">
        <f>SUM(D4923:O4923)</f>
        <v>0</v>
      </c>
      <c r="Q4923" s="317"/>
      <c r="R4923" s="388"/>
      <c r="S4923" s="389"/>
      <c r="T4923" s="314"/>
    </row>
    <row r="4924" spans="2:20" ht="18.75" customHeight="1" x14ac:dyDescent="0.2">
      <c r="B4924" s="346"/>
      <c r="C4924" s="335" t="s">
        <v>159</v>
      </c>
      <c r="D4924" s="67"/>
      <c r="E4924" s="67"/>
      <c r="F4924" s="67"/>
      <c r="G4924" s="67"/>
      <c r="H4924" s="67"/>
      <c r="I4924" s="67"/>
      <c r="J4924" s="67"/>
      <c r="K4924" s="67"/>
      <c r="L4924" s="67"/>
      <c r="M4924" s="67"/>
      <c r="N4924" s="69"/>
      <c r="O4924" s="75"/>
      <c r="P4924" s="348">
        <f>SUM(D4924:O4924)</f>
        <v>0</v>
      </c>
      <c r="Q4924" s="317"/>
      <c r="R4924" s="388"/>
      <c r="S4924" s="389"/>
      <c r="T4924" s="314"/>
    </row>
    <row r="4925" spans="2:20" s="334" customFormat="1" ht="18.75" customHeight="1" x14ac:dyDescent="0.2">
      <c r="B4925" s="328"/>
      <c r="C4925" s="317"/>
      <c r="D4925" s="317"/>
      <c r="E4925" s="317"/>
      <c r="F4925" s="317"/>
      <c r="G4925" s="317"/>
      <c r="H4925" s="317"/>
      <c r="I4925" s="317"/>
      <c r="J4925" s="317"/>
      <c r="K4925" s="317"/>
      <c r="L4925" s="317"/>
      <c r="M4925" s="317"/>
      <c r="N4925" s="349" t="s">
        <v>160</v>
      </c>
      <c r="O4925" s="349"/>
      <c r="P4925" s="350">
        <f>ROUND(IF(P4923*P4924=0,0,P4921/P4923*P4924),2)</f>
        <v>0</v>
      </c>
      <c r="Q4925" s="330"/>
      <c r="R4925" s="388"/>
      <c r="S4925" s="389"/>
      <c r="T4925" s="333"/>
    </row>
    <row r="4926" spans="2:20" ht="30" customHeight="1" x14ac:dyDescent="0.2">
      <c r="B4926" s="314"/>
      <c r="C4926" s="317"/>
      <c r="D4926" s="317"/>
      <c r="E4926" s="317"/>
      <c r="F4926" s="317"/>
      <c r="G4926" s="317"/>
      <c r="H4926" s="317"/>
      <c r="I4926" s="317"/>
      <c r="J4926" s="317"/>
      <c r="K4926" s="317"/>
      <c r="L4926" s="317"/>
      <c r="M4926" s="317"/>
      <c r="N4926" s="317"/>
      <c r="O4926" s="317"/>
      <c r="P4926" s="317"/>
      <c r="Q4926" s="317"/>
      <c r="R4926" s="317"/>
      <c r="S4926" s="317"/>
      <c r="T4926" s="314"/>
    </row>
    <row r="4927" spans="2:20" ht="18.75" customHeight="1" x14ac:dyDescent="0.2">
      <c r="B4927" s="318"/>
      <c r="C4927" s="319" t="s">
        <v>124</v>
      </c>
      <c r="D4927" s="382"/>
      <c r="E4927" s="383"/>
      <c r="F4927" s="383"/>
      <c r="G4927" s="383"/>
      <c r="H4927" s="383"/>
      <c r="I4927" s="384"/>
      <c r="J4927" s="317"/>
      <c r="K4927" s="317"/>
      <c r="L4927" s="320"/>
      <c r="M4927" s="317"/>
      <c r="N4927" s="317"/>
      <c r="O4927" s="317"/>
      <c r="P4927" s="321"/>
      <c r="Q4927" s="317"/>
      <c r="R4927" s="321"/>
      <c r="S4927" s="321"/>
      <c r="T4927" s="314"/>
    </row>
    <row r="4928" spans="2:20" ht="18.75" customHeight="1" x14ac:dyDescent="0.2">
      <c r="B4928" s="318"/>
      <c r="C4928" s="322" t="s">
        <v>125</v>
      </c>
      <c r="D4928" s="382"/>
      <c r="E4928" s="383"/>
      <c r="F4928" s="383"/>
      <c r="G4928" s="383"/>
      <c r="H4928" s="383"/>
      <c r="I4928" s="384"/>
      <c r="J4928" s="317"/>
      <c r="K4928" s="320"/>
      <c r="L4928" s="317"/>
      <c r="M4928" s="317"/>
      <c r="N4928" s="317"/>
      <c r="O4928" s="317"/>
      <c r="P4928" s="321"/>
      <c r="Q4928" s="317"/>
      <c r="R4928" s="321"/>
      <c r="S4928" s="321"/>
      <c r="T4928" s="314"/>
    </row>
    <row r="4929" spans="2:24" ht="18.75" customHeight="1" x14ac:dyDescent="0.2">
      <c r="B4929" s="318"/>
      <c r="C4929" s="322" t="s">
        <v>7</v>
      </c>
      <c r="D4929" s="382"/>
      <c r="E4929" s="383"/>
      <c r="F4929" s="383"/>
      <c r="G4929" s="383"/>
      <c r="H4929" s="383"/>
      <c r="I4929" s="384"/>
      <c r="J4929" s="317"/>
      <c r="K4929" s="317"/>
      <c r="L4929" s="320"/>
      <c r="M4929" s="317"/>
      <c r="N4929" s="317"/>
      <c r="O4929" s="317"/>
      <c r="P4929" s="321"/>
      <c r="Q4929" s="317"/>
      <c r="R4929" s="323" t="s">
        <v>126</v>
      </c>
      <c r="S4929" s="324"/>
      <c r="T4929" s="314"/>
    </row>
    <row r="4930" spans="2:24" ht="18.75" customHeight="1" x14ac:dyDescent="0.2">
      <c r="B4930" s="318"/>
      <c r="C4930" s="322" t="s">
        <v>127</v>
      </c>
      <c r="D4930" s="382"/>
      <c r="E4930" s="383"/>
      <c r="F4930" s="383"/>
      <c r="G4930" s="383"/>
      <c r="H4930" s="383"/>
      <c r="I4930" s="384"/>
      <c r="J4930" s="317"/>
      <c r="K4930" s="317"/>
      <c r="L4930" s="320"/>
      <c r="M4930" s="317"/>
      <c r="N4930" s="317"/>
      <c r="O4930" s="317"/>
      <c r="P4930" s="321"/>
      <c r="Q4930" s="317"/>
      <c r="R4930" s="325" t="s">
        <v>130</v>
      </c>
      <c r="S4930" s="63"/>
      <c r="T4930" s="314"/>
    </row>
    <row r="4931" spans="2:24" ht="18.75" customHeight="1" x14ac:dyDescent="0.2">
      <c r="B4931" s="318"/>
      <c r="C4931" s="322" t="s">
        <v>131</v>
      </c>
      <c r="D4931" s="382"/>
      <c r="E4931" s="383"/>
      <c r="F4931" s="383"/>
      <c r="G4931" s="383"/>
      <c r="H4931" s="383"/>
      <c r="I4931" s="384"/>
      <c r="J4931" s="317"/>
      <c r="K4931" s="317"/>
      <c r="L4931" s="320"/>
      <c r="M4931" s="317"/>
      <c r="N4931" s="317"/>
      <c r="O4931" s="317"/>
      <c r="P4931" s="321"/>
      <c r="Q4931" s="317"/>
      <c r="R4931" s="325" t="s">
        <v>132</v>
      </c>
      <c r="S4931" s="63"/>
      <c r="T4931" s="314"/>
    </row>
    <row r="4932" spans="2:24" ht="18.75" customHeight="1" x14ac:dyDescent="0.2">
      <c r="B4932" s="318"/>
      <c r="C4932" s="322" t="s">
        <v>122</v>
      </c>
      <c r="D4932" s="385"/>
      <c r="E4932" s="386"/>
      <c r="F4932" s="386"/>
      <c r="G4932" s="386"/>
      <c r="H4932" s="386"/>
      <c r="I4932" s="387"/>
      <c r="J4932" s="317"/>
      <c r="K4932" s="320"/>
      <c r="L4932" s="317"/>
      <c r="M4932" s="317"/>
      <c r="N4932" s="317"/>
      <c r="O4932" s="317"/>
      <c r="P4932" s="321"/>
      <c r="Q4932" s="317"/>
      <c r="R4932" s="326" t="s">
        <v>133</v>
      </c>
      <c r="S4932" s="63"/>
      <c r="T4932" s="314"/>
    </row>
    <row r="4933" spans="2:24" ht="18.75" customHeight="1" x14ac:dyDescent="0.2">
      <c r="B4933" s="327"/>
      <c r="C4933" s="322" t="s">
        <v>134</v>
      </c>
      <c r="D4933" s="379"/>
      <c r="E4933" s="380"/>
      <c r="F4933" s="380"/>
      <c r="G4933" s="380"/>
      <c r="H4933" s="380"/>
      <c r="I4933" s="381"/>
      <c r="J4933" s="317"/>
      <c r="K4933" s="320"/>
      <c r="L4933" s="317"/>
      <c r="M4933" s="317"/>
      <c r="N4933" s="317"/>
      <c r="O4933" s="317"/>
      <c r="P4933" s="321"/>
      <c r="Q4933" s="317"/>
      <c r="R4933" s="321"/>
      <c r="S4933" s="321"/>
      <c r="T4933" s="314"/>
    </row>
    <row r="4934" spans="2:24" ht="12" customHeight="1" x14ac:dyDescent="0.2">
      <c r="B4934" s="318"/>
      <c r="C4934" s="317"/>
      <c r="D4934" s="317"/>
      <c r="E4934" s="317"/>
      <c r="F4934" s="317"/>
      <c r="G4934" s="317"/>
      <c r="H4934" s="317"/>
      <c r="I4934" s="317"/>
      <c r="J4934" s="317"/>
      <c r="K4934" s="317"/>
      <c r="L4934" s="317"/>
      <c r="M4934" s="317"/>
      <c r="N4934" s="317"/>
      <c r="O4934" s="317"/>
      <c r="P4934" s="317"/>
      <c r="Q4934" s="317"/>
      <c r="R4934" s="317"/>
      <c r="S4934" s="317"/>
      <c r="T4934" s="314"/>
    </row>
    <row r="4935" spans="2:24" s="334" customFormat="1" ht="18.75" customHeight="1" x14ac:dyDescent="0.2">
      <c r="B4935" s="328"/>
      <c r="C4935" s="322" t="s">
        <v>128</v>
      </c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70"/>
      <c r="P4935" s="329" t="s">
        <v>129</v>
      </c>
      <c r="Q4935" s="330"/>
      <c r="R4935" s="331" t="s">
        <v>135</v>
      </c>
      <c r="S4935" s="332"/>
      <c r="T4935" s="333"/>
      <c r="V4935" s="315"/>
      <c r="W4935" s="315"/>
      <c r="X4935" s="315"/>
    </row>
    <row r="4936" spans="2:24" ht="6" customHeight="1" x14ac:dyDescent="0.2">
      <c r="B4936" s="318"/>
      <c r="C4936" s="317"/>
      <c r="D4936" s="317"/>
      <c r="E4936" s="317"/>
      <c r="F4936" s="317"/>
      <c r="G4936" s="317"/>
      <c r="H4936" s="317"/>
      <c r="I4936" s="317"/>
      <c r="J4936" s="317"/>
      <c r="K4936" s="317"/>
      <c r="L4936" s="317"/>
      <c r="M4936" s="317"/>
      <c r="N4936" s="317"/>
      <c r="O4936" s="317"/>
      <c r="P4936" s="317"/>
      <c r="Q4936" s="317"/>
      <c r="R4936" s="317"/>
      <c r="S4936" s="317"/>
      <c r="T4936" s="314"/>
    </row>
    <row r="4937" spans="2:24" ht="18.75" customHeight="1" x14ac:dyDescent="0.2">
      <c r="B4937" s="318"/>
      <c r="C4937" s="335" t="s">
        <v>136</v>
      </c>
      <c r="D4937" s="65"/>
      <c r="E4937" s="65"/>
      <c r="F4937" s="65"/>
      <c r="G4937" s="65"/>
      <c r="H4937" s="65"/>
      <c r="I4937" s="65"/>
      <c r="J4937" s="65"/>
      <c r="K4937" s="65"/>
      <c r="L4937" s="65"/>
      <c r="M4937" s="65"/>
      <c r="N4937" s="65"/>
      <c r="O4937" s="71"/>
      <c r="P4937" s="336">
        <f>SUM(D4937:O4937)</f>
        <v>0</v>
      </c>
      <c r="Q4937" s="317"/>
      <c r="R4937" s="388"/>
      <c r="S4937" s="389"/>
      <c r="T4937" s="314"/>
    </row>
    <row r="4938" spans="2:24" ht="18.75" customHeight="1" x14ac:dyDescent="0.2">
      <c r="B4938" s="318"/>
      <c r="C4938" s="335" t="s">
        <v>137</v>
      </c>
      <c r="D4938" s="110"/>
      <c r="E4938" s="110"/>
      <c r="F4938" s="110"/>
      <c r="G4938" s="110"/>
      <c r="H4938" s="110"/>
      <c r="I4938" s="110"/>
      <c r="J4938" s="110"/>
      <c r="K4938" s="110"/>
      <c r="L4938" s="110"/>
      <c r="M4938" s="110"/>
      <c r="N4938" s="110"/>
      <c r="O4938" s="111"/>
      <c r="P4938" s="336">
        <f>SUM(D4938:O4938)</f>
        <v>0</v>
      </c>
      <c r="Q4938" s="317"/>
      <c r="R4938" s="388"/>
      <c r="S4938" s="389"/>
      <c r="T4938" s="314"/>
    </row>
    <row r="4939" spans="2:24" ht="18.75" customHeight="1" x14ac:dyDescent="0.2">
      <c r="B4939" s="318"/>
      <c r="C4939" s="131" t="s">
        <v>138</v>
      </c>
      <c r="D4939" s="65"/>
      <c r="E4939" s="65"/>
      <c r="F4939" s="65"/>
      <c r="G4939" s="65"/>
      <c r="H4939" s="65"/>
      <c r="I4939" s="65"/>
      <c r="J4939" s="65"/>
      <c r="K4939" s="65"/>
      <c r="L4939" s="65"/>
      <c r="M4939" s="65"/>
      <c r="N4939" s="65"/>
      <c r="O4939" s="71"/>
      <c r="P4939" s="336">
        <f>SUM(D4939:O4939)</f>
        <v>0</v>
      </c>
      <c r="Q4939" s="317"/>
      <c r="R4939" s="388"/>
      <c r="S4939" s="389"/>
      <c r="T4939" s="314"/>
    </row>
    <row r="4940" spans="2:24" ht="18.75" customHeight="1" x14ac:dyDescent="0.2">
      <c r="B4940" s="318"/>
      <c r="C4940" s="92" t="s">
        <v>139</v>
      </c>
      <c r="D4940" s="65"/>
      <c r="E4940" s="65"/>
      <c r="F4940" s="65"/>
      <c r="G4940" s="65"/>
      <c r="H4940" s="65"/>
      <c r="I4940" s="65"/>
      <c r="J4940" s="65"/>
      <c r="K4940" s="65"/>
      <c r="L4940" s="65"/>
      <c r="M4940" s="65"/>
      <c r="N4940" s="65"/>
      <c r="O4940" s="71"/>
      <c r="P4940" s="336">
        <f>SUM(D4940:O4940)</f>
        <v>0</v>
      </c>
      <c r="Q4940" s="317"/>
      <c r="R4940" s="388"/>
      <c r="S4940" s="389"/>
      <c r="T4940" s="314"/>
    </row>
    <row r="4941" spans="2:24" ht="18.75" customHeight="1" x14ac:dyDescent="0.2">
      <c r="B4941" s="318"/>
      <c r="C4941" s="92" t="s">
        <v>140</v>
      </c>
      <c r="D4941" s="65"/>
      <c r="E4941" s="65"/>
      <c r="F4941" s="65"/>
      <c r="G4941" s="65"/>
      <c r="H4941" s="65"/>
      <c r="I4941" s="65"/>
      <c r="J4941" s="65"/>
      <c r="K4941" s="65"/>
      <c r="L4941" s="65"/>
      <c r="M4941" s="65"/>
      <c r="N4941" s="65"/>
      <c r="O4941" s="71"/>
      <c r="P4941" s="336">
        <f>SUM(D4941:O4941)</f>
        <v>0</v>
      </c>
      <c r="Q4941" s="317"/>
      <c r="R4941" s="388"/>
      <c r="S4941" s="389"/>
      <c r="T4941" s="314"/>
    </row>
    <row r="4942" spans="2:24" ht="18.75" customHeight="1" x14ac:dyDescent="0.2">
      <c r="B4942" s="318"/>
      <c r="C4942" s="92" t="s">
        <v>141</v>
      </c>
      <c r="D4942" s="65"/>
      <c r="E4942" s="65"/>
      <c r="F4942" s="65"/>
      <c r="G4942" s="65"/>
      <c r="H4942" s="65"/>
      <c r="I4942" s="65"/>
      <c r="J4942" s="65"/>
      <c r="K4942" s="65"/>
      <c r="L4942" s="65"/>
      <c r="M4942" s="65"/>
      <c r="N4942" s="65"/>
      <c r="O4942" s="71"/>
      <c r="P4942" s="336">
        <f>SUM(D4942:O4942)</f>
        <v>0</v>
      </c>
      <c r="Q4942" s="317"/>
      <c r="R4942" s="388"/>
      <c r="S4942" s="389"/>
      <c r="T4942" s="314"/>
    </row>
    <row r="4943" spans="2:24" ht="18.75" customHeight="1" x14ac:dyDescent="0.2">
      <c r="B4943" s="318"/>
      <c r="C4943" s="92" t="s">
        <v>142</v>
      </c>
      <c r="D4943" s="65"/>
      <c r="E4943" s="65"/>
      <c r="F4943" s="65"/>
      <c r="G4943" s="65"/>
      <c r="H4943" s="65"/>
      <c r="I4943" s="65"/>
      <c r="J4943" s="65"/>
      <c r="K4943" s="65"/>
      <c r="L4943" s="65"/>
      <c r="M4943" s="65"/>
      <c r="N4943" s="65"/>
      <c r="O4943" s="71"/>
      <c r="P4943" s="336">
        <f>SUM(D4943:O4943)</f>
        <v>0</v>
      </c>
      <c r="Q4943" s="317"/>
      <c r="R4943" s="388"/>
      <c r="S4943" s="389"/>
      <c r="T4943" s="314"/>
    </row>
    <row r="4944" spans="2:24" ht="18.75" customHeight="1" x14ac:dyDescent="0.2">
      <c r="B4944" s="318"/>
      <c r="C4944" s="92" t="s">
        <v>143</v>
      </c>
      <c r="D4944" s="65"/>
      <c r="E4944" s="65"/>
      <c r="F4944" s="65"/>
      <c r="G4944" s="65"/>
      <c r="H4944" s="65"/>
      <c r="I4944" s="65"/>
      <c r="J4944" s="65"/>
      <c r="K4944" s="65"/>
      <c r="L4944" s="65"/>
      <c r="M4944" s="65"/>
      <c r="N4944" s="65"/>
      <c r="O4944" s="71"/>
      <c r="P4944" s="336">
        <f>SUM(D4944:O4944)</f>
        <v>0</v>
      </c>
      <c r="Q4944" s="317"/>
      <c r="R4944" s="388"/>
      <c r="S4944" s="389"/>
      <c r="T4944" s="314"/>
    </row>
    <row r="4945" spans="2:20" ht="18.75" customHeight="1" x14ac:dyDescent="0.2">
      <c r="B4945" s="318"/>
      <c r="C4945" s="92" t="s">
        <v>144</v>
      </c>
      <c r="D4945" s="65"/>
      <c r="E4945" s="65"/>
      <c r="F4945" s="65"/>
      <c r="G4945" s="65"/>
      <c r="H4945" s="65"/>
      <c r="I4945" s="65"/>
      <c r="J4945" s="65"/>
      <c r="K4945" s="65"/>
      <c r="L4945" s="65"/>
      <c r="M4945" s="65"/>
      <c r="N4945" s="65"/>
      <c r="O4945" s="71"/>
      <c r="P4945" s="336">
        <f>SUM(D4945:O4945)</f>
        <v>0</v>
      </c>
      <c r="Q4945" s="317"/>
      <c r="R4945" s="388"/>
      <c r="S4945" s="389"/>
      <c r="T4945" s="314"/>
    </row>
    <row r="4946" spans="2:20" ht="18.75" customHeight="1" x14ac:dyDescent="0.2">
      <c r="B4946" s="318"/>
      <c r="C4946" s="92" t="s">
        <v>145</v>
      </c>
      <c r="D4946" s="65"/>
      <c r="E4946" s="65"/>
      <c r="F4946" s="65"/>
      <c r="G4946" s="65"/>
      <c r="H4946" s="65"/>
      <c r="I4946" s="65"/>
      <c r="J4946" s="65"/>
      <c r="K4946" s="65"/>
      <c r="L4946" s="65"/>
      <c r="M4946" s="65"/>
      <c r="N4946" s="65"/>
      <c r="O4946" s="71"/>
      <c r="P4946" s="336">
        <f>SUM(D4946:O4946)</f>
        <v>0</v>
      </c>
      <c r="Q4946" s="317"/>
      <c r="R4946" s="388"/>
      <c r="S4946" s="389"/>
      <c r="T4946" s="314"/>
    </row>
    <row r="4947" spans="2:20" ht="18.75" customHeight="1" x14ac:dyDescent="0.2">
      <c r="B4947" s="318"/>
      <c r="C4947" s="322" t="s">
        <v>146</v>
      </c>
      <c r="D4947" s="337">
        <f t="shared" ref="D4947:O4947" si="396">SUBTOTAL(9,D4937:D4946)</f>
        <v>0</v>
      </c>
      <c r="E4947" s="337">
        <f t="shared" si="396"/>
        <v>0</v>
      </c>
      <c r="F4947" s="337">
        <f t="shared" si="396"/>
        <v>0</v>
      </c>
      <c r="G4947" s="337">
        <f t="shared" si="396"/>
        <v>0</v>
      </c>
      <c r="H4947" s="337">
        <f t="shared" si="396"/>
        <v>0</v>
      </c>
      <c r="I4947" s="337">
        <f t="shared" si="396"/>
        <v>0</v>
      </c>
      <c r="J4947" s="337">
        <f t="shared" si="396"/>
        <v>0</v>
      </c>
      <c r="K4947" s="337">
        <f t="shared" si="396"/>
        <v>0</v>
      </c>
      <c r="L4947" s="337">
        <f t="shared" si="396"/>
        <v>0</v>
      </c>
      <c r="M4947" s="337">
        <f t="shared" si="396"/>
        <v>0</v>
      </c>
      <c r="N4947" s="337">
        <f t="shared" si="396"/>
        <v>0</v>
      </c>
      <c r="O4947" s="338">
        <f t="shared" si="396"/>
        <v>0</v>
      </c>
      <c r="P4947" s="336">
        <f>SUM(D4947:O4947)</f>
        <v>0</v>
      </c>
      <c r="Q4947" s="317"/>
      <c r="R4947" s="388"/>
      <c r="S4947" s="389"/>
      <c r="T4947" s="314"/>
    </row>
    <row r="4948" spans="2:20" ht="18.75" customHeight="1" x14ac:dyDescent="0.2">
      <c r="B4948" s="318"/>
      <c r="C4948" s="339" t="s">
        <v>147</v>
      </c>
      <c r="D4948" s="66"/>
      <c r="E4948" s="66"/>
      <c r="F4948" s="66"/>
      <c r="G4948" s="66"/>
      <c r="H4948" s="66"/>
      <c r="I4948" s="66"/>
      <c r="J4948" s="66"/>
      <c r="K4948" s="66"/>
      <c r="L4948" s="66"/>
      <c r="M4948" s="66"/>
      <c r="N4948" s="66"/>
      <c r="O4948" s="72"/>
      <c r="P4948" s="336">
        <f>SUM(D4948:O4948)</f>
        <v>0</v>
      </c>
      <c r="Q4948" s="317"/>
      <c r="R4948" s="388"/>
      <c r="S4948" s="389"/>
      <c r="T4948" s="314"/>
    </row>
    <row r="4949" spans="2:20" ht="18.75" customHeight="1" x14ac:dyDescent="0.2">
      <c r="B4949" s="318"/>
      <c r="C4949" s="339" t="s">
        <v>148</v>
      </c>
      <c r="D4949" s="66"/>
      <c r="E4949" s="66"/>
      <c r="F4949" s="66"/>
      <c r="G4949" s="66"/>
      <c r="H4949" s="66"/>
      <c r="I4949" s="66"/>
      <c r="J4949" s="66"/>
      <c r="K4949" s="66"/>
      <c r="L4949" s="66"/>
      <c r="M4949" s="66"/>
      <c r="N4949" s="66"/>
      <c r="O4949" s="72"/>
      <c r="P4949" s="336">
        <f>SUM(D4949:O4949)</f>
        <v>0</v>
      </c>
      <c r="Q4949" s="317"/>
      <c r="R4949" s="388"/>
      <c r="S4949" s="389"/>
      <c r="T4949" s="314"/>
    </row>
    <row r="4950" spans="2:20" ht="18.75" customHeight="1" x14ac:dyDescent="0.2">
      <c r="B4950" s="318"/>
      <c r="C4950" s="322" t="s">
        <v>149</v>
      </c>
      <c r="D4950" s="337">
        <f t="shared" ref="D4950:O4950" si="397">SUBTOTAL(9,D4948:D4949)</f>
        <v>0</v>
      </c>
      <c r="E4950" s="337">
        <f t="shared" si="397"/>
        <v>0</v>
      </c>
      <c r="F4950" s="337">
        <f t="shared" si="397"/>
        <v>0</v>
      </c>
      <c r="G4950" s="337">
        <f t="shared" si="397"/>
        <v>0</v>
      </c>
      <c r="H4950" s="337">
        <f t="shared" si="397"/>
        <v>0</v>
      </c>
      <c r="I4950" s="337">
        <f t="shared" si="397"/>
        <v>0</v>
      </c>
      <c r="J4950" s="337">
        <f t="shared" si="397"/>
        <v>0</v>
      </c>
      <c r="K4950" s="337">
        <f t="shared" si="397"/>
        <v>0</v>
      </c>
      <c r="L4950" s="337">
        <f t="shared" si="397"/>
        <v>0</v>
      </c>
      <c r="M4950" s="337">
        <f t="shared" si="397"/>
        <v>0</v>
      </c>
      <c r="N4950" s="337">
        <f t="shared" si="397"/>
        <v>0</v>
      </c>
      <c r="O4950" s="338">
        <f t="shared" si="397"/>
        <v>0</v>
      </c>
      <c r="P4950" s="336">
        <f>SUM(D4950:O4950)</f>
        <v>0</v>
      </c>
      <c r="Q4950" s="317"/>
      <c r="R4950" s="388"/>
      <c r="S4950" s="389"/>
      <c r="T4950" s="314"/>
    </row>
    <row r="4951" spans="2:20" ht="18.75" customHeight="1" x14ac:dyDescent="0.2">
      <c r="B4951" s="318"/>
      <c r="C4951" s="339" t="s">
        <v>150</v>
      </c>
      <c r="D4951" s="66"/>
      <c r="E4951" s="66"/>
      <c r="F4951" s="66"/>
      <c r="G4951" s="66"/>
      <c r="H4951" s="66"/>
      <c r="I4951" s="66"/>
      <c r="J4951" s="66"/>
      <c r="K4951" s="66"/>
      <c r="L4951" s="66"/>
      <c r="M4951" s="66"/>
      <c r="N4951" s="66"/>
      <c r="O4951" s="72"/>
      <c r="P4951" s="336">
        <f>SUM(D4951:O4951)</f>
        <v>0</v>
      </c>
      <c r="Q4951" s="317"/>
      <c r="R4951" s="388"/>
      <c r="S4951" s="389"/>
      <c r="T4951" s="314"/>
    </row>
    <row r="4952" spans="2:20" ht="18.75" customHeight="1" x14ac:dyDescent="0.2">
      <c r="B4952" s="318"/>
      <c r="C4952" s="339" t="s">
        <v>151</v>
      </c>
      <c r="D4952" s="66"/>
      <c r="E4952" s="66"/>
      <c r="F4952" s="66"/>
      <c r="G4952" s="66"/>
      <c r="H4952" s="66"/>
      <c r="I4952" s="66"/>
      <c r="J4952" s="66"/>
      <c r="K4952" s="66"/>
      <c r="L4952" s="66"/>
      <c r="M4952" s="66"/>
      <c r="N4952" s="66"/>
      <c r="O4952" s="72"/>
      <c r="P4952" s="336">
        <f>SUM(D4952:O4952)</f>
        <v>0</v>
      </c>
      <c r="Q4952" s="317"/>
      <c r="R4952" s="388"/>
      <c r="S4952" s="389"/>
      <c r="T4952" s="314"/>
    </row>
    <row r="4953" spans="2:20" ht="18.75" customHeight="1" x14ac:dyDescent="0.2">
      <c r="B4953" s="318"/>
      <c r="C4953" s="339" t="s">
        <v>152</v>
      </c>
      <c r="D4953" s="66"/>
      <c r="E4953" s="66"/>
      <c r="F4953" s="66"/>
      <c r="G4953" s="66"/>
      <c r="H4953" s="66"/>
      <c r="I4953" s="66"/>
      <c r="J4953" s="66"/>
      <c r="K4953" s="66"/>
      <c r="L4953" s="66"/>
      <c r="M4953" s="66"/>
      <c r="N4953" s="66"/>
      <c r="O4953" s="72"/>
      <c r="P4953" s="336">
        <f>SUM(D4953:O4953)</f>
        <v>0</v>
      </c>
      <c r="Q4953" s="317"/>
      <c r="R4953" s="388"/>
      <c r="S4953" s="389"/>
      <c r="T4953" s="314"/>
    </row>
    <row r="4954" spans="2:20" ht="18.75" customHeight="1" x14ac:dyDescent="0.2">
      <c r="B4954" s="318"/>
      <c r="C4954" s="339" t="s">
        <v>153</v>
      </c>
      <c r="D4954" s="66"/>
      <c r="E4954" s="66"/>
      <c r="F4954" s="66"/>
      <c r="G4954" s="66"/>
      <c r="H4954" s="66"/>
      <c r="I4954" s="66"/>
      <c r="J4954" s="66"/>
      <c r="K4954" s="66"/>
      <c r="L4954" s="66"/>
      <c r="M4954" s="66"/>
      <c r="N4954" s="66"/>
      <c r="O4954" s="72"/>
      <c r="P4954" s="336">
        <f>SUM(D4954:O4954)</f>
        <v>0</v>
      </c>
      <c r="Q4954" s="317"/>
      <c r="R4954" s="388"/>
      <c r="S4954" s="389"/>
      <c r="T4954" s="314"/>
    </row>
    <row r="4955" spans="2:20" ht="18.75" customHeight="1" x14ac:dyDescent="0.2">
      <c r="B4955" s="318"/>
      <c r="C4955" s="335" t="s">
        <v>154</v>
      </c>
      <c r="D4955" s="65"/>
      <c r="E4955" s="65"/>
      <c r="F4955" s="65"/>
      <c r="G4955" s="65"/>
      <c r="H4955" s="65"/>
      <c r="I4955" s="65"/>
      <c r="J4955" s="65"/>
      <c r="K4955" s="65"/>
      <c r="L4955" s="65"/>
      <c r="M4955" s="65"/>
      <c r="N4955" s="65"/>
      <c r="O4955" s="71"/>
      <c r="P4955" s="336">
        <f>SUM(D4955:O4955)</f>
        <v>0</v>
      </c>
      <c r="Q4955" s="317"/>
      <c r="R4955" s="388"/>
      <c r="S4955" s="389"/>
      <c r="T4955" s="314"/>
    </row>
    <row r="4956" spans="2:20" ht="18.75" customHeight="1" x14ac:dyDescent="0.2">
      <c r="B4956" s="318"/>
      <c r="C4956" s="97" t="s">
        <v>155</v>
      </c>
      <c r="D4956" s="65"/>
      <c r="E4956" s="65"/>
      <c r="F4956" s="65"/>
      <c r="G4956" s="65"/>
      <c r="H4956" s="65"/>
      <c r="I4956" s="65"/>
      <c r="J4956" s="65"/>
      <c r="K4956" s="65"/>
      <c r="L4956" s="65"/>
      <c r="M4956" s="65"/>
      <c r="N4956" s="65"/>
      <c r="O4956" s="71"/>
      <c r="P4956" s="336">
        <f>SUM(D4956:O4956)</f>
        <v>0</v>
      </c>
      <c r="Q4956" s="317"/>
      <c r="R4956" s="388"/>
      <c r="S4956" s="389"/>
      <c r="T4956" s="314"/>
    </row>
    <row r="4957" spans="2:20" ht="18.75" customHeight="1" x14ac:dyDescent="0.2">
      <c r="B4957" s="318"/>
      <c r="C4957" s="98" t="s">
        <v>156</v>
      </c>
      <c r="D4957" s="68"/>
      <c r="E4957" s="68"/>
      <c r="F4957" s="68"/>
      <c r="G4957" s="68"/>
      <c r="H4957" s="68"/>
      <c r="I4957" s="68"/>
      <c r="J4957" s="68"/>
      <c r="K4957" s="68"/>
      <c r="L4957" s="68"/>
      <c r="M4957" s="68"/>
      <c r="N4957" s="68"/>
      <c r="O4957" s="73"/>
      <c r="P4957" s="340">
        <f>SUM(D4957:O4957)</f>
        <v>0</v>
      </c>
      <c r="Q4957" s="317"/>
      <c r="R4957" s="388"/>
      <c r="S4957" s="389"/>
      <c r="T4957" s="314"/>
    </row>
    <row r="4958" spans="2:20" ht="18.75" customHeight="1" x14ac:dyDescent="0.2">
      <c r="B4958" s="318"/>
      <c r="C4958" s="341" t="s">
        <v>157</v>
      </c>
      <c r="D4958" s="342">
        <f t="shared" ref="D4958:O4958" si="398">SUBTOTAL(9,D4937:D4957)</f>
        <v>0</v>
      </c>
      <c r="E4958" s="342">
        <f t="shared" si="398"/>
        <v>0</v>
      </c>
      <c r="F4958" s="342">
        <f t="shared" si="398"/>
        <v>0</v>
      </c>
      <c r="G4958" s="342">
        <f t="shared" si="398"/>
        <v>0</v>
      </c>
      <c r="H4958" s="342">
        <f t="shared" si="398"/>
        <v>0</v>
      </c>
      <c r="I4958" s="342">
        <f t="shared" si="398"/>
        <v>0</v>
      </c>
      <c r="J4958" s="342">
        <f t="shared" si="398"/>
        <v>0</v>
      </c>
      <c r="K4958" s="342">
        <f t="shared" si="398"/>
        <v>0</v>
      </c>
      <c r="L4958" s="342">
        <f t="shared" si="398"/>
        <v>0</v>
      </c>
      <c r="M4958" s="342">
        <f t="shared" si="398"/>
        <v>0</v>
      </c>
      <c r="N4958" s="342">
        <f t="shared" si="398"/>
        <v>0</v>
      </c>
      <c r="O4958" s="343">
        <f t="shared" si="398"/>
        <v>0</v>
      </c>
      <c r="P4958" s="344">
        <f>SUM(D4958:O4958)</f>
        <v>0</v>
      </c>
      <c r="Q4958" s="317"/>
      <c r="R4958" s="150"/>
      <c r="S4958" s="151"/>
      <c r="T4958" s="314"/>
    </row>
    <row r="4959" spans="2:20" ht="6" customHeight="1" x14ac:dyDescent="0.2">
      <c r="B4959" s="318"/>
      <c r="C4959" s="317"/>
      <c r="D4959" s="317"/>
      <c r="E4959" s="317"/>
      <c r="F4959" s="317"/>
      <c r="G4959" s="317"/>
      <c r="H4959" s="317"/>
      <c r="I4959" s="317"/>
      <c r="J4959" s="317"/>
      <c r="K4959" s="317"/>
      <c r="L4959" s="317"/>
      <c r="M4959" s="317"/>
      <c r="N4959" s="317"/>
      <c r="O4959" s="317"/>
      <c r="P4959" s="317"/>
      <c r="Q4959" s="317"/>
      <c r="R4959" s="345"/>
      <c r="S4959" s="345"/>
      <c r="T4959" s="314"/>
    </row>
    <row r="4960" spans="2:20" ht="18.75" customHeight="1" x14ac:dyDescent="0.2">
      <c r="B4960" s="346"/>
      <c r="C4960" s="335" t="s">
        <v>158</v>
      </c>
      <c r="D4960" s="67"/>
      <c r="E4960" s="67"/>
      <c r="F4960" s="67"/>
      <c r="G4960" s="67"/>
      <c r="H4960" s="67"/>
      <c r="I4960" s="67"/>
      <c r="J4960" s="67"/>
      <c r="K4960" s="67"/>
      <c r="L4960" s="67"/>
      <c r="M4960" s="67"/>
      <c r="N4960" s="67"/>
      <c r="O4960" s="74"/>
      <c r="P4960" s="347">
        <f>SUM(D4960:O4960)</f>
        <v>0</v>
      </c>
      <c r="Q4960" s="317"/>
      <c r="R4960" s="388"/>
      <c r="S4960" s="389"/>
      <c r="T4960" s="314"/>
    </row>
    <row r="4961" spans="2:24" ht="18.75" customHeight="1" x14ac:dyDescent="0.2">
      <c r="B4961" s="346"/>
      <c r="C4961" s="335" t="s">
        <v>159</v>
      </c>
      <c r="D4961" s="67"/>
      <c r="E4961" s="67"/>
      <c r="F4961" s="67"/>
      <c r="G4961" s="67"/>
      <c r="H4961" s="67"/>
      <c r="I4961" s="67"/>
      <c r="J4961" s="67"/>
      <c r="K4961" s="67"/>
      <c r="L4961" s="67"/>
      <c r="M4961" s="67"/>
      <c r="N4961" s="69"/>
      <c r="O4961" s="75"/>
      <c r="P4961" s="348">
        <f>SUM(D4961:O4961)</f>
        <v>0</v>
      </c>
      <c r="Q4961" s="317"/>
      <c r="R4961" s="388"/>
      <c r="S4961" s="389"/>
      <c r="T4961" s="314"/>
    </row>
    <row r="4962" spans="2:24" s="334" customFormat="1" ht="18.75" customHeight="1" x14ac:dyDescent="0.2">
      <c r="B4962" s="328"/>
      <c r="C4962" s="317"/>
      <c r="D4962" s="317"/>
      <c r="E4962" s="317"/>
      <c r="F4962" s="317"/>
      <c r="G4962" s="317"/>
      <c r="H4962" s="317"/>
      <c r="I4962" s="317"/>
      <c r="J4962" s="317"/>
      <c r="K4962" s="317"/>
      <c r="L4962" s="317"/>
      <c r="M4962" s="317"/>
      <c r="N4962" s="349" t="s">
        <v>160</v>
      </c>
      <c r="O4962" s="349"/>
      <c r="P4962" s="350">
        <f>ROUND(IF(P4960*P4961=0,0,P4958/P4960*P4961),2)</f>
        <v>0</v>
      </c>
      <c r="Q4962" s="330"/>
      <c r="R4962" s="388"/>
      <c r="S4962" s="389"/>
      <c r="T4962" s="333"/>
    </row>
    <row r="4963" spans="2:24" ht="30" customHeight="1" x14ac:dyDescent="0.2">
      <c r="B4963" s="314"/>
      <c r="C4963" s="317"/>
      <c r="D4963" s="317"/>
      <c r="E4963" s="317"/>
      <c r="F4963" s="317"/>
      <c r="G4963" s="317"/>
      <c r="H4963" s="317"/>
      <c r="I4963" s="317"/>
      <c r="J4963" s="317"/>
      <c r="K4963" s="317"/>
      <c r="L4963" s="317"/>
      <c r="M4963" s="317"/>
      <c r="N4963" s="317"/>
      <c r="O4963" s="317"/>
      <c r="P4963" s="317"/>
      <c r="Q4963" s="317"/>
      <c r="R4963" s="317"/>
      <c r="S4963" s="317"/>
      <c r="T4963" s="314"/>
    </row>
    <row r="4964" spans="2:24" ht="18.75" customHeight="1" x14ac:dyDescent="0.2">
      <c r="B4964" s="318"/>
      <c r="C4964" s="319" t="s">
        <v>124</v>
      </c>
      <c r="D4964" s="382"/>
      <c r="E4964" s="383"/>
      <c r="F4964" s="383"/>
      <c r="G4964" s="383"/>
      <c r="H4964" s="383"/>
      <c r="I4964" s="384"/>
      <c r="J4964" s="317"/>
      <c r="K4964" s="317"/>
      <c r="L4964" s="320"/>
      <c r="M4964" s="317"/>
      <c r="N4964" s="317"/>
      <c r="O4964" s="317"/>
      <c r="P4964" s="321"/>
      <c r="Q4964" s="317"/>
      <c r="R4964" s="321"/>
      <c r="S4964" s="321"/>
      <c r="T4964" s="314"/>
    </row>
    <row r="4965" spans="2:24" ht="18.75" customHeight="1" x14ac:dyDescent="0.2">
      <c r="B4965" s="318"/>
      <c r="C4965" s="322" t="s">
        <v>125</v>
      </c>
      <c r="D4965" s="382"/>
      <c r="E4965" s="383"/>
      <c r="F4965" s="383"/>
      <c r="G4965" s="383"/>
      <c r="H4965" s="383"/>
      <c r="I4965" s="384"/>
      <c r="J4965" s="317"/>
      <c r="K4965" s="320"/>
      <c r="L4965" s="317"/>
      <c r="M4965" s="317"/>
      <c r="N4965" s="317"/>
      <c r="O4965" s="317"/>
      <c r="P4965" s="321"/>
      <c r="Q4965" s="317"/>
      <c r="R4965" s="321"/>
      <c r="S4965" s="321"/>
      <c r="T4965" s="314"/>
    </row>
    <row r="4966" spans="2:24" ht="18.75" customHeight="1" x14ac:dyDescent="0.2">
      <c r="B4966" s="318"/>
      <c r="C4966" s="322" t="s">
        <v>7</v>
      </c>
      <c r="D4966" s="382"/>
      <c r="E4966" s="383"/>
      <c r="F4966" s="383"/>
      <c r="G4966" s="383"/>
      <c r="H4966" s="383"/>
      <c r="I4966" s="384"/>
      <c r="J4966" s="317"/>
      <c r="K4966" s="317"/>
      <c r="L4966" s="320"/>
      <c r="M4966" s="317"/>
      <c r="N4966" s="317"/>
      <c r="O4966" s="317"/>
      <c r="P4966" s="321"/>
      <c r="Q4966" s="317"/>
      <c r="R4966" s="323" t="s">
        <v>126</v>
      </c>
      <c r="S4966" s="324"/>
      <c r="T4966" s="314"/>
    </row>
    <row r="4967" spans="2:24" ht="18.75" customHeight="1" x14ac:dyDescent="0.2">
      <c r="B4967" s="318"/>
      <c r="C4967" s="322" t="s">
        <v>127</v>
      </c>
      <c r="D4967" s="382"/>
      <c r="E4967" s="383"/>
      <c r="F4967" s="383"/>
      <c r="G4967" s="383"/>
      <c r="H4967" s="383"/>
      <c r="I4967" s="384"/>
      <c r="J4967" s="317"/>
      <c r="K4967" s="317"/>
      <c r="L4967" s="320"/>
      <c r="M4967" s="317"/>
      <c r="N4967" s="317"/>
      <c r="O4967" s="317"/>
      <c r="P4967" s="321"/>
      <c r="Q4967" s="317"/>
      <c r="R4967" s="325" t="s">
        <v>130</v>
      </c>
      <c r="S4967" s="63"/>
      <c r="T4967" s="314"/>
    </row>
    <row r="4968" spans="2:24" ht="18.75" customHeight="1" x14ac:dyDescent="0.2">
      <c r="B4968" s="318"/>
      <c r="C4968" s="322" t="s">
        <v>131</v>
      </c>
      <c r="D4968" s="382"/>
      <c r="E4968" s="383"/>
      <c r="F4968" s="383"/>
      <c r="G4968" s="383"/>
      <c r="H4968" s="383"/>
      <c r="I4968" s="384"/>
      <c r="J4968" s="317"/>
      <c r="K4968" s="317"/>
      <c r="L4968" s="320"/>
      <c r="M4968" s="317"/>
      <c r="N4968" s="317"/>
      <c r="O4968" s="317"/>
      <c r="P4968" s="321"/>
      <c r="Q4968" s="317"/>
      <c r="R4968" s="325" t="s">
        <v>132</v>
      </c>
      <c r="S4968" s="63"/>
      <c r="T4968" s="314"/>
    </row>
    <row r="4969" spans="2:24" ht="18.75" customHeight="1" x14ac:dyDescent="0.2">
      <c r="B4969" s="318"/>
      <c r="C4969" s="322" t="s">
        <v>122</v>
      </c>
      <c r="D4969" s="385"/>
      <c r="E4969" s="386"/>
      <c r="F4969" s="386"/>
      <c r="G4969" s="386"/>
      <c r="H4969" s="386"/>
      <c r="I4969" s="387"/>
      <c r="J4969" s="317"/>
      <c r="K4969" s="320"/>
      <c r="L4969" s="317"/>
      <c r="M4969" s="317"/>
      <c r="N4969" s="317"/>
      <c r="O4969" s="317"/>
      <c r="P4969" s="321"/>
      <c r="Q4969" s="317"/>
      <c r="R4969" s="326" t="s">
        <v>133</v>
      </c>
      <c r="S4969" s="63"/>
      <c r="T4969" s="314"/>
    </row>
    <row r="4970" spans="2:24" ht="18.75" customHeight="1" x14ac:dyDescent="0.2">
      <c r="B4970" s="327"/>
      <c r="C4970" s="322" t="s">
        <v>134</v>
      </c>
      <c r="D4970" s="379"/>
      <c r="E4970" s="380"/>
      <c r="F4970" s="380"/>
      <c r="G4970" s="380"/>
      <c r="H4970" s="380"/>
      <c r="I4970" s="381"/>
      <c r="J4970" s="317"/>
      <c r="K4970" s="320"/>
      <c r="L4970" s="317"/>
      <c r="M4970" s="317"/>
      <c r="N4970" s="317"/>
      <c r="O4970" s="317"/>
      <c r="P4970" s="321"/>
      <c r="Q4970" s="317"/>
      <c r="R4970" s="321"/>
      <c r="S4970" s="321"/>
      <c r="T4970" s="314"/>
    </row>
    <row r="4971" spans="2:24" ht="12" customHeight="1" x14ac:dyDescent="0.2">
      <c r="B4971" s="318"/>
      <c r="C4971" s="317"/>
      <c r="D4971" s="317"/>
      <c r="E4971" s="317"/>
      <c r="F4971" s="317"/>
      <c r="G4971" s="317"/>
      <c r="H4971" s="317"/>
      <c r="I4971" s="317"/>
      <c r="J4971" s="317"/>
      <c r="K4971" s="317"/>
      <c r="L4971" s="317"/>
      <c r="M4971" s="317"/>
      <c r="N4971" s="317"/>
      <c r="O4971" s="317"/>
      <c r="P4971" s="317"/>
      <c r="Q4971" s="317"/>
      <c r="R4971" s="317"/>
      <c r="S4971" s="317"/>
      <c r="T4971" s="314"/>
    </row>
    <row r="4972" spans="2:24" s="334" customFormat="1" ht="18.75" customHeight="1" x14ac:dyDescent="0.2">
      <c r="B4972" s="328"/>
      <c r="C4972" s="322" t="s">
        <v>128</v>
      </c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70"/>
      <c r="P4972" s="329" t="s">
        <v>129</v>
      </c>
      <c r="Q4972" s="330"/>
      <c r="R4972" s="331" t="s">
        <v>135</v>
      </c>
      <c r="S4972" s="332"/>
      <c r="T4972" s="333"/>
      <c r="V4972" s="315"/>
      <c r="W4972" s="315"/>
      <c r="X4972" s="315"/>
    </row>
    <row r="4973" spans="2:24" ht="6" customHeight="1" x14ac:dyDescent="0.2">
      <c r="B4973" s="318"/>
      <c r="C4973" s="317"/>
      <c r="D4973" s="317"/>
      <c r="E4973" s="317"/>
      <c r="F4973" s="317"/>
      <c r="G4973" s="317"/>
      <c r="H4973" s="317"/>
      <c r="I4973" s="317"/>
      <c r="J4973" s="317"/>
      <c r="K4973" s="317"/>
      <c r="L4973" s="317"/>
      <c r="M4973" s="317"/>
      <c r="N4973" s="317"/>
      <c r="O4973" s="317"/>
      <c r="P4973" s="317"/>
      <c r="Q4973" s="317"/>
      <c r="R4973" s="317"/>
      <c r="S4973" s="317"/>
      <c r="T4973" s="314"/>
    </row>
    <row r="4974" spans="2:24" ht="18.75" customHeight="1" x14ac:dyDescent="0.2">
      <c r="B4974" s="318"/>
      <c r="C4974" s="335" t="s">
        <v>136</v>
      </c>
      <c r="D4974" s="65"/>
      <c r="E4974" s="65"/>
      <c r="F4974" s="65"/>
      <c r="G4974" s="65"/>
      <c r="H4974" s="65"/>
      <c r="I4974" s="65"/>
      <c r="J4974" s="65"/>
      <c r="K4974" s="65"/>
      <c r="L4974" s="65"/>
      <c r="M4974" s="65"/>
      <c r="N4974" s="65"/>
      <c r="O4974" s="71"/>
      <c r="P4974" s="336">
        <f>SUM(D4974:O4974)</f>
        <v>0</v>
      </c>
      <c r="Q4974" s="317"/>
      <c r="R4974" s="388"/>
      <c r="S4974" s="389"/>
      <c r="T4974" s="314"/>
    </row>
    <row r="4975" spans="2:24" ht="18.75" customHeight="1" x14ac:dyDescent="0.2">
      <c r="B4975" s="318"/>
      <c r="C4975" s="335" t="s">
        <v>137</v>
      </c>
      <c r="D4975" s="110"/>
      <c r="E4975" s="110"/>
      <c r="F4975" s="110"/>
      <c r="G4975" s="110"/>
      <c r="H4975" s="110"/>
      <c r="I4975" s="110"/>
      <c r="J4975" s="110"/>
      <c r="K4975" s="110"/>
      <c r="L4975" s="110"/>
      <c r="M4975" s="110"/>
      <c r="N4975" s="110"/>
      <c r="O4975" s="111"/>
      <c r="P4975" s="336">
        <f>SUM(D4975:O4975)</f>
        <v>0</v>
      </c>
      <c r="Q4975" s="317"/>
      <c r="R4975" s="388"/>
      <c r="S4975" s="389"/>
      <c r="T4975" s="314"/>
    </row>
    <row r="4976" spans="2:24" ht="18.75" customHeight="1" x14ac:dyDescent="0.2">
      <c r="B4976" s="318"/>
      <c r="C4976" s="131" t="s">
        <v>138</v>
      </c>
      <c r="D4976" s="65"/>
      <c r="E4976" s="65"/>
      <c r="F4976" s="65"/>
      <c r="G4976" s="65"/>
      <c r="H4976" s="65"/>
      <c r="I4976" s="65"/>
      <c r="J4976" s="65"/>
      <c r="K4976" s="65"/>
      <c r="L4976" s="65"/>
      <c r="M4976" s="65"/>
      <c r="N4976" s="65"/>
      <c r="O4976" s="71"/>
      <c r="P4976" s="336">
        <f>SUM(D4976:O4976)</f>
        <v>0</v>
      </c>
      <c r="Q4976" s="317"/>
      <c r="R4976" s="388"/>
      <c r="S4976" s="389"/>
      <c r="T4976" s="314"/>
    </row>
    <row r="4977" spans="2:20" ht="18.75" customHeight="1" x14ac:dyDescent="0.2">
      <c r="B4977" s="318"/>
      <c r="C4977" s="92" t="s">
        <v>139</v>
      </c>
      <c r="D4977" s="65"/>
      <c r="E4977" s="65"/>
      <c r="F4977" s="65"/>
      <c r="G4977" s="65"/>
      <c r="H4977" s="65"/>
      <c r="I4977" s="65"/>
      <c r="J4977" s="65"/>
      <c r="K4977" s="65"/>
      <c r="L4977" s="65"/>
      <c r="M4977" s="65"/>
      <c r="N4977" s="65"/>
      <c r="O4977" s="71"/>
      <c r="P4977" s="336">
        <f>SUM(D4977:O4977)</f>
        <v>0</v>
      </c>
      <c r="Q4977" s="317"/>
      <c r="R4977" s="388"/>
      <c r="S4977" s="389"/>
      <c r="T4977" s="314"/>
    </row>
    <row r="4978" spans="2:20" ht="18.75" customHeight="1" x14ac:dyDescent="0.2">
      <c r="B4978" s="318"/>
      <c r="C4978" s="92" t="s">
        <v>140</v>
      </c>
      <c r="D4978" s="65"/>
      <c r="E4978" s="65"/>
      <c r="F4978" s="65"/>
      <c r="G4978" s="65"/>
      <c r="H4978" s="65"/>
      <c r="I4978" s="65"/>
      <c r="J4978" s="65"/>
      <c r="K4978" s="65"/>
      <c r="L4978" s="65"/>
      <c r="M4978" s="65"/>
      <c r="N4978" s="65"/>
      <c r="O4978" s="71"/>
      <c r="P4978" s="336">
        <f>SUM(D4978:O4978)</f>
        <v>0</v>
      </c>
      <c r="Q4978" s="317"/>
      <c r="R4978" s="388"/>
      <c r="S4978" s="389"/>
      <c r="T4978" s="314"/>
    </row>
    <row r="4979" spans="2:20" ht="18.75" customHeight="1" x14ac:dyDescent="0.2">
      <c r="B4979" s="318"/>
      <c r="C4979" s="92" t="s">
        <v>141</v>
      </c>
      <c r="D4979" s="65"/>
      <c r="E4979" s="65"/>
      <c r="F4979" s="65"/>
      <c r="G4979" s="65"/>
      <c r="H4979" s="65"/>
      <c r="I4979" s="65"/>
      <c r="J4979" s="65"/>
      <c r="K4979" s="65"/>
      <c r="L4979" s="65"/>
      <c r="M4979" s="65"/>
      <c r="N4979" s="65"/>
      <c r="O4979" s="71"/>
      <c r="P4979" s="336">
        <f>SUM(D4979:O4979)</f>
        <v>0</v>
      </c>
      <c r="Q4979" s="317"/>
      <c r="R4979" s="388"/>
      <c r="S4979" s="389"/>
      <c r="T4979" s="314"/>
    </row>
    <row r="4980" spans="2:20" ht="18.75" customHeight="1" x14ac:dyDescent="0.2">
      <c r="B4980" s="318"/>
      <c r="C4980" s="92" t="s">
        <v>142</v>
      </c>
      <c r="D4980" s="65"/>
      <c r="E4980" s="65"/>
      <c r="F4980" s="65"/>
      <c r="G4980" s="65"/>
      <c r="H4980" s="65"/>
      <c r="I4980" s="65"/>
      <c r="J4980" s="65"/>
      <c r="K4980" s="65"/>
      <c r="L4980" s="65"/>
      <c r="M4980" s="65"/>
      <c r="N4980" s="65"/>
      <c r="O4980" s="71"/>
      <c r="P4980" s="336">
        <f>SUM(D4980:O4980)</f>
        <v>0</v>
      </c>
      <c r="Q4980" s="317"/>
      <c r="R4980" s="388"/>
      <c r="S4980" s="389"/>
      <c r="T4980" s="314"/>
    </row>
    <row r="4981" spans="2:20" ht="18.75" customHeight="1" x14ac:dyDescent="0.2">
      <c r="B4981" s="318"/>
      <c r="C4981" s="92" t="s">
        <v>143</v>
      </c>
      <c r="D4981" s="65"/>
      <c r="E4981" s="65"/>
      <c r="F4981" s="65"/>
      <c r="G4981" s="65"/>
      <c r="H4981" s="65"/>
      <c r="I4981" s="65"/>
      <c r="J4981" s="65"/>
      <c r="K4981" s="65"/>
      <c r="L4981" s="65"/>
      <c r="M4981" s="65"/>
      <c r="N4981" s="65"/>
      <c r="O4981" s="71"/>
      <c r="P4981" s="336">
        <f>SUM(D4981:O4981)</f>
        <v>0</v>
      </c>
      <c r="Q4981" s="317"/>
      <c r="R4981" s="388"/>
      <c r="S4981" s="389"/>
      <c r="T4981" s="314"/>
    </row>
    <row r="4982" spans="2:20" ht="18.75" customHeight="1" x14ac:dyDescent="0.2">
      <c r="B4982" s="318"/>
      <c r="C4982" s="92" t="s">
        <v>144</v>
      </c>
      <c r="D4982" s="65"/>
      <c r="E4982" s="65"/>
      <c r="F4982" s="65"/>
      <c r="G4982" s="65"/>
      <c r="H4982" s="65"/>
      <c r="I4982" s="65"/>
      <c r="J4982" s="65"/>
      <c r="K4982" s="65"/>
      <c r="L4982" s="65"/>
      <c r="M4982" s="65"/>
      <c r="N4982" s="65"/>
      <c r="O4982" s="71"/>
      <c r="P4982" s="336">
        <f>SUM(D4982:O4982)</f>
        <v>0</v>
      </c>
      <c r="Q4982" s="317"/>
      <c r="R4982" s="388"/>
      <c r="S4982" s="389"/>
      <c r="T4982" s="314"/>
    </row>
    <row r="4983" spans="2:20" ht="18.75" customHeight="1" x14ac:dyDescent="0.2">
      <c r="B4983" s="318"/>
      <c r="C4983" s="92" t="s">
        <v>145</v>
      </c>
      <c r="D4983" s="65"/>
      <c r="E4983" s="65"/>
      <c r="F4983" s="65"/>
      <c r="G4983" s="65"/>
      <c r="H4983" s="65"/>
      <c r="I4983" s="65"/>
      <c r="J4983" s="65"/>
      <c r="K4983" s="65"/>
      <c r="L4983" s="65"/>
      <c r="M4983" s="65"/>
      <c r="N4983" s="65"/>
      <c r="O4983" s="71"/>
      <c r="P4983" s="336">
        <f>SUM(D4983:O4983)</f>
        <v>0</v>
      </c>
      <c r="Q4983" s="317"/>
      <c r="R4983" s="388"/>
      <c r="S4983" s="389"/>
      <c r="T4983" s="314"/>
    </row>
    <row r="4984" spans="2:20" ht="18.75" customHeight="1" x14ac:dyDescent="0.2">
      <c r="B4984" s="318"/>
      <c r="C4984" s="322" t="s">
        <v>146</v>
      </c>
      <c r="D4984" s="337">
        <f t="shared" ref="D4984:O4984" si="399">SUBTOTAL(9,D4974:D4983)</f>
        <v>0</v>
      </c>
      <c r="E4984" s="337">
        <f t="shared" si="399"/>
        <v>0</v>
      </c>
      <c r="F4984" s="337">
        <f t="shared" si="399"/>
        <v>0</v>
      </c>
      <c r="G4984" s="337">
        <f t="shared" si="399"/>
        <v>0</v>
      </c>
      <c r="H4984" s="337">
        <f t="shared" si="399"/>
        <v>0</v>
      </c>
      <c r="I4984" s="337">
        <f t="shared" si="399"/>
        <v>0</v>
      </c>
      <c r="J4984" s="337">
        <f t="shared" si="399"/>
        <v>0</v>
      </c>
      <c r="K4984" s="337">
        <f t="shared" si="399"/>
        <v>0</v>
      </c>
      <c r="L4984" s="337">
        <f t="shared" si="399"/>
        <v>0</v>
      </c>
      <c r="M4984" s="337">
        <f t="shared" si="399"/>
        <v>0</v>
      </c>
      <c r="N4984" s="337">
        <f t="shared" si="399"/>
        <v>0</v>
      </c>
      <c r="O4984" s="338">
        <f t="shared" si="399"/>
        <v>0</v>
      </c>
      <c r="P4984" s="336">
        <f>SUM(D4984:O4984)</f>
        <v>0</v>
      </c>
      <c r="Q4984" s="317"/>
      <c r="R4984" s="388"/>
      <c r="S4984" s="389"/>
      <c r="T4984" s="314"/>
    </row>
    <row r="4985" spans="2:20" ht="18.75" customHeight="1" x14ac:dyDescent="0.2">
      <c r="B4985" s="318"/>
      <c r="C4985" s="339" t="s">
        <v>147</v>
      </c>
      <c r="D4985" s="66"/>
      <c r="E4985" s="66"/>
      <c r="F4985" s="66"/>
      <c r="G4985" s="66"/>
      <c r="H4985" s="66"/>
      <c r="I4985" s="66"/>
      <c r="J4985" s="66"/>
      <c r="K4985" s="66"/>
      <c r="L4985" s="66"/>
      <c r="M4985" s="66"/>
      <c r="N4985" s="66"/>
      <c r="O4985" s="72"/>
      <c r="P4985" s="336">
        <f>SUM(D4985:O4985)</f>
        <v>0</v>
      </c>
      <c r="Q4985" s="317"/>
      <c r="R4985" s="388"/>
      <c r="S4985" s="389"/>
      <c r="T4985" s="314"/>
    </row>
    <row r="4986" spans="2:20" ht="18.75" customHeight="1" x14ac:dyDescent="0.2">
      <c r="B4986" s="318"/>
      <c r="C4986" s="339" t="s">
        <v>148</v>
      </c>
      <c r="D4986" s="66"/>
      <c r="E4986" s="66"/>
      <c r="F4986" s="66"/>
      <c r="G4986" s="66"/>
      <c r="H4986" s="66"/>
      <c r="I4986" s="66"/>
      <c r="J4986" s="66"/>
      <c r="K4986" s="66"/>
      <c r="L4986" s="66"/>
      <c r="M4986" s="66"/>
      <c r="N4986" s="66"/>
      <c r="O4986" s="72"/>
      <c r="P4986" s="336">
        <f>SUM(D4986:O4986)</f>
        <v>0</v>
      </c>
      <c r="Q4986" s="317"/>
      <c r="R4986" s="388"/>
      <c r="S4986" s="389"/>
      <c r="T4986" s="314"/>
    </row>
    <row r="4987" spans="2:20" ht="18.75" customHeight="1" x14ac:dyDescent="0.2">
      <c r="B4987" s="318"/>
      <c r="C4987" s="322" t="s">
        <v>149</v>
      </c>
      <c r="D4987" s="337">
        <f t="shared" ref="D4987:O4987" si="400">SUBTOTAL(9,D4985:D4986)</f>
        <v>0</v>
      </c>
      <c r="E4987" s="337">
        <f t="shared" si="400"/>
        <v>0</v>
      </c>
      <c r="F4987" s="337">
        <f t="shared" si="400"/>
        <v>0</v>
      </c>
      <c r="G4987" s="337">
        <f t="shared" si="400"/>
        <v>0</v>
      </c>
      <c r="H4987" s="337">
        <f t="shared" si="400"/>
        <v>0</v>
      </c>
      <c r="I4987" s="337">
        <f t="shared" si="400"/>
        <v>0</v>
      </c>
      <c r="J4987" s="337">
        <f t="shared" si="400"/>
        <v>0</v>
      </c>
      <c r="K4987" s="337">
        <f t="shared" si="400"/>
        <v>0</v>
      </c>
      <c r="L4987" s="337">
        <f t="shared" si="400"/>
        <v>0</v>
      </c>
      <c r="M4987" s="337">
        <f t="shared" si="400"/>
        <v>0</v>
      </c>
      <c r="N4987" s="337">
        <f t="shared" si="400"/>
        <v>0</v>
      </c>
      <c r="O4987" s="338">
        <f t="shared" si="400"/>
        <v>0</v>
      </c>
      <c r="P4987" s="336">
        <f>SUM(D4987:O4987)</f>
        <v>0</v>
      </c>
      <c r="Q4987" s="317"/>
      <c r="R4987" s="388"/>
      <c r="S4987" s="389"/>
      <c r="T4987" s="314"/>
    </row>
    <row r="4988" spans="2:20" ht="18.75" customHeight="1" x14ac:dyDescent="0.2">
      <c r="B4988" s="318"/>
      <c r="C4988" s="339" t="s">
        <v>150</v>
      </c>
      <c r="D4988" s="66"/>
      <c r="E4988" s="66"/>
      <c r="F4988" s="66"/>
      <c r="G4988" s="66"/>
      <c r="H4988" s="66"/>
      <c r="I4988" s="66"/>
      <c r="J4988" s="66"/>
      <c r="K4988" s="66"/>
      <c r="L4988" s="66"/>
      <c r="M4988" s="66"/>
      <c r="N4988" s="66"/>
      <c r="O4988" s="72"/>
      <c r="P4988" s="336">
        <f>SUM(D4988:O4988)</f>
        <v>0</v>
      </c>
      <c r="Q4988" s="317"/>
      <c r="R4988" s="388"/>
      <c r="S4988" s="389"/>
      <c r="T4988" s="314"/>
    </row>
    <row r="4989" spans="2:20" ht="18.75" customHeight="1" x14ac:dyDescent="0.2">
      <c r="B4989" s="318"/>
      <c r="C4989" s="339" t="s">
        <v>151</v>
      </c>
      <c r="D4989" s="66"/>
      <c r="E4989" s="66"/>
      <c r="F4989" s="66"/>
      <c r="G4989" s="66"/>
      <c r="H4989" s="66"/>
      <c r="I4989" s="66"/>
      <c r="J4989" s="66"/>
      <c r="K4989" s="66"/>
      <c r="L4989" s="66"/>
      <c r="M4989" s="66"/>
      <c r="N4989" s="66"/>
      <c r="O4989" s="72"/>
      <c r="P4989" s="336">
        <f>SUM(D4989:O4989)</f>
        <v>0</v>
      </c>
      <c r="Q4989" s="317"/>
      <c r="R4989" s="388"/>
      <c r="S4989" s="389"/>
      <c r="T4989" s="314"/>
    </row>
    <row r="4990" spans="2:20" ht="18.75" customHeight="1" x14ac:dyDescent="0.2">
      <c r="B4990" s="318"/>
      <c r="C4990" s="339" t="s">
        <v>152</v>
      </c>
      <c r="D4990" s="66"/>
      <c r="E4990" s="66"/>
      <c r="F4990" s="66"/>
      <c r="G4990" s="66"/>
      <c r="H4990" s="66"/>
      <c r="I4990" s="66"/>
      <c r="J4990" s="66"/>
      <c r="K4990" s="66"/>
      <c r="L4990" s="66"/>
      <c r="M4990" s="66"/>
      <c r="N4990" s="66"/>
      <c r="O4990" s="72"/>
      <c r="P4990" s="336">
        <f>SUM(D4990:O4990)</f>
        <v>0</v>
      </c>
      <c r="Q4990" s="317"/>
      <c r="R4990" s="388"/>
      <c r="S4990" s="389"/>
      <c r="T4990" s="314"/>
    </row>
    <row r="4991" spans="2:20" ht="18.75" customHeight="1" x14ac:dyDescent="0.2">
      <c r="B4991" s="318"/>
      <c r="C4991" s="339" t="s">
        <v>153</v>
      </c>
      <c r="D4991" s="66"/>
      <c r="E4991" s="66"/>
      <c r="F4991" s="66"/>
      <c r="G4991" s="66"/>
      <c r="H4991" s="66"/>
      <c r="I4991" s="66"/>
      <c r="J4991" s="66"/>
      <c r="K4991" s="66"/>
      <c r="L4991" s="66"/>
      <c r="M4991" s="66"/>
      <c r="N4991" s="66"/>
      <c r="O4991" s="72"/>
      <c r="P4991" s="336">
        <f>SUM(D4991:O4991)</f>
        <v>0</v>
      </c>
      <c r="Q4991" s="317"/>
      <c r="R4991" s="388"/>
      <c r="S4991" s="389"/>
      <c r="T4991" s="314"/>
    </row>
    <row r="4992" spans="2:20" ht="18.75" customHeight="1" x14ac:dyDescent="0.2">
      <c r="B4992" s="318"/>
      <c r="C4992" s="335" t="s">
        <v>154</v>
      </c>
      <c r="D4992" s="65"/>
      <c r="E4992" s="65"/>
      <c r="F4992" s="65"/>
      <c r="G4992" s="65"/>
      <c r="H4992" s="65"/>
      <c r="I4992" s="65"/>
      <c r="J4992" s="65"/>
      <c r="K4992" s="65"/>
      <c r="L4992" s="65"/>
      <c r="M4992" s="65"/>
      <c r="N4992" s="65"/>
      <c r="O4992" s="71"/>
      <c r="P4992" s="336">
        <f>SUM(D4992:O4992)</f>
        <v>0</v>
      </c>
      <c r="Q4992" s="317"/>
      <c r="R4992" s="388"/>
      <c r="S4992" s="389"/>
      <c r="T4992" s="314"/>
    </row>
    <row r="4993" spans="2:20" ht="18.75" customHeight="1" x14ac:dyDescent="0.2">
      <c r="B4993" s="318"/>
      <c r="C4993" s="97" t="s">
        <v>155</v>
      </c>
      <c r="D4993" s="65"/>
      <c r="E4993" s="65"/>
      <c r="F4993" s="65"/>
      <c r="G4993" s="65"/>
      <c r="H4993" s="65"/>
      <c r="I4993" s="65"/>
      <c r="J4993" s="65"/>
      <c r="K4993" s="65"/>
      <c r="L4993" s="65"/>
      <c r="M4993" s="65"/>
      <c r="N4993" s="65"/>
      <c r="O4993" s="71"/>
      <c r="P4993" s="336">
        <f>SUM(D4993:O4993)</f>
        <v>0</v>
      </c>
      <c r="Q4993" s="317"/>
      <c r="R4993" s="388"/>
      <c r="S4993" s="389"/>
      <c r="T4993" s="314"/>
    </row>
    <row r="4994" spans="2:20" ht="18.75" customHeight="1" x14ac:dyDescent="0.2">
      <c r="B4994" s="318"/>
      <c r="C4994" s="98" t="s">
        <v>156</v>
      </c>
      <c r="D4994" s="68"/>
      <c r="E4994" s="68"/>
      <c r="F4994" s="68"/>
      <c r="G4994" s="68"/>
      <c r="H4994" s="68"/>
      <c r="I4994" s="68"/>
      <c r="J4994" s="68"/>
      <c r="K4994" s="68"/>
      <c r="L4994" s="68"/>
      <c r="M4994" s="68"/>
      <c r="N4994" s="68"/>
      <c r="O4994" s="73"/>
      <c r="P4994" s="340">
        <f>SUM(D4994:O4994)</f>
        <v>0</v>
      </c>
      <c r="Q4994" s="317"/>
      <c r="R4994" s="388"/>
      <c r="S4994" s="389"/>
      <c r="T4994" s="314"/>
    </row>
    <row r="4995" spans="2:20" ht="18.75" customHeight="1" x14ac:dyDescent="0.2">
      <c r="B4995" s="318"/>
      <c r="C4995" s="341" t="s">
        <v>157</v>
      </c>
      <c r="D4995" s="342">
        <f t="shared" ref="D4995:O4995" si="401">SUBTOTAL(9,D4974:D4994)</f>
        <v>0</v>
      </c>
      <c r="E4995" s="342">
        <f t="shared" si="401"/>
        <v>0</v>
      </c>
      <c r="F4995" s="342">
        <f t="shared" si="401"/>
        <v>0</v>
      </c>
      <c r="G4995" s="342">
        <f t="shared" si="401"/>
        <v>0</v>
      </c>
      <c r="H4995" s="342">
        <f t="shared" si="401"/>
        <v>0</v>
      </c>
      <c r="I4995" s="342">
        <f t="shared" si="401"/>
        <v>0</v>
      </c>
      <c r="J4995" s="342">
        <f t="shared" si="401"/>
        <v>0</v>
      </c>
      <c r="K4995" s="342">
        <f t="shared" si="401"/>
        <v>0</v>
      </c>
      <c r="L4995" s="342">
        <f t="shared" si="401"/>
        <v>0</v>
      </c>
      <c r="M4995" s="342">
        <f t="shared" si="401"/>
        <v>0</v>
      </c>
      <c r="N4995" s="342">
        <f t="shared" si="401"/>
        <v>0</v>
      </c>
      <c r="O4995" s="343">
        <f t="shared" si="401"/>
        <v>0</v>
      </c>
      <c r="P4995" s="344">
        <f>SUM(D4995:O4995)</f>
        <v>0</v>
      </c>
      <c r="Q4995" s="317"/>
      <c r="R4995" s="150"/>
      <c r="S4995" s="151"/>
      <c r="T4995" s="314"/>
    </row>
    <row r="4996" spans="2:20" ht="6" customHeight="1" x14ac:dyDescent="0.2">
      <c r="B4996" s="318"/>
      <c r="C4996" s="317"/>
      <c r="D4996" s="317"/>
      <c r="E4996" s="317"/>
      <c r="F4996" s="317"/>
      <c r="G4996" s="317"/>
      <c r="H4996" s="317"/>
      <c r="I4996" s="317"/>
      <c r="J4996" s="317"/>
      <c r="K4996" s="317"/>
      <c r="L4996" s="317"/>
      <c r="M4996" s="317"/>
      <c r="N4996" s="317"/>
      <c r="O4996" s="317"/>
      <c r="P4996" s="317"/>
      <c r="Q4996" s="317"/>
      <c r="R4996" s="345"/>
      <c r="S4996" s="345"/>
      <c r="T4996" s="314"/>
    </row>
    <row r="4997" spans="2:20" ht="18.75" customHeight="1" x14ac:dyDescent="0.2">
      <c r="B4997" s="346"/>
      <c r="C4997" s="335" t="s">
        <v>158</v>
      </c>
      <c r="D4997" s="67"/>
      <c r="E4997" s="67"/>
      <c r="F4997" s="67"/>
      <c r="G4997" s="67"/>
      <c r="H4997" s="67"/>
      <c r="I4997" s="67"/>
      <c r="J4997" s="67"/>
      <c r="K4997" s="67"/>
      <c r="L4997" s="67"/>
      <c r="M4997" s="67"/>
      <c r="N4997" s="67"/>
      <c r="O4997" s="74"/>
      <c r="P4997" s="347">
        <f>SUM(D4997:O4997)</f>
        <v>0</v>
      </c>
      <c r="Q4997" s="317"/>
      <c r="R4997" s="388"/>
      <c r="S4997" s="389"/>
      <c r="T4997" s="314"/>
    </row>
    <row r="4998" spans="2:20" ht="18.75" customHeight="1" x14ac:dyDescent="0.2">
      <c r="B4998" s="346"/>
      <c r="C4998" s="335" t="s">
        <v>159</v>
      </c>
      <c r="D4998" s="67"/>
      <c r="E4998" s="67"/>
      <c r="F4998" s="67"/>
      <c r="G4998" s="67"/>
      <c r="H4998" s="67"/>
      <c r="I4998" s="67"/>
      <c r="J4998" s="67"/>
      <c r="K4998" s="67"/>
      <c r="L4998" s="67"/>
      <c r="M4998" s="67"/>
      <c r="N4998" s="69"/>
      <c r="O4998" s="75"/>
      <c r="P4998" s="348">
        <f>SUM(D4998:O4998)</f>
        <v>0</v>
      </c>
      <c r="Q4998" s="317"/>
      <c r="R4998" s="388"/>
      <c r="S4998" s="389"/>
      <c r="T4998" s="314"/>
    </row>
    <row r="4999" spans="2:20" s="334" customFormat="1" ht="18.75" customHeight="1" x14ac:dyDescent="0.2">
      <c r="B4999" s="328"/>
      <c r="C4999" s="317"/>
      <c r="D4999" s="317"/>
      <c r="E4999" s="317"/>
      <c r="F4999" s="317"/>
      <c r="G4999" s="317"/>
      <c r="H4999" s="317"/>
      <c r="I4999" s="317"/>
      <c r="J4999" s="317"/>
      <c r="K4999" s="317"/>
      <c r="L4999" s="317"/>
      <c r="M4999" s="317"/>
      <c r="N4999" s="349" t="s">
        <v>160</v>
      </c>
      <c r="O4999" s="349"/>
      <c r="P4999" s="350">
        <f>ROUND(IF(P4997*P4998=0,0,P4995/P4997*P4998),2)</f>
        <v>0</v>
      </c>
      <c r="Q4999" s="330"/>
      <c r="R4999" s="388"/>
      <c r="S4999" s="389"/>
      <c r="T4999" s="333"/>
    </row>
    <row r="5000" spans="2:20" ht="30" customHeight="1" x14ac:dyDescent="0.2">
      <c r="B5000" s="314"/>
      <c r="C5000" s="317"/>
      <c r="D5000" s="317"/>
      <c r="E5000" s="317"/>
      <c r="F5000" s="317"/>
      <c r="G5000" s="317"/>
      <c r="H5000" s="317"/>
      <c r="I5000" s="317"/>
      <c r="J5000" s="317"/>
      <c r="K5000" s="317"/>
      <c r="L5000" s="317"/>
      <c r="M5000" s="317"/>
      <c r="N5000" s="317"/>
      <c r="O5000" s="317"/>
      <c r="P5000" s="317"/>
      <c r="Q5000" s="317"/>
      <c r="R5000" s="317"/>
      <c r="S5000" s="317"/>
      <c r="T5000" s="314"/>
    </row>
    <row r="5001" spans="2:20" ht="18.75" customHeight="1" x14ac:dyDescent="0.2">
      <c r="B5001" s="318"/>
      <c r="C5001" s="319" t="s">
        <v>124</v>
      </c>
      <c r="D5001" s="382"/>
      <c r="E5001" s="383"/>
      <c r="F5001" s="383"/>
      <c r="G5001" s="383"/>
      <c r="H5001" s="383"/>
      <c r="I5001" s="384"/>
      <c r="J5001" s="317"/>
      <c r="K5001" s="317"/>
      <c r="L5001" s="320"/>
      <c r="M5001" s="317"/>
      <c r="N5001" s="317"/>
      <c r="O5001" s="317"/>
      <c r="P5001" s="321"/>
      <c r="Q5001" s="317"/>
      <c r="R5001" s="321"/>
      <c r="S5001" s="321"/>
      <c r="T5001" s="314"/>
    </row>
    <row r="5002" spans="2:20" ht="18.75" customHeight="1" x14ac:dyDescent="0.2">
      <c r="B5002" s="318"/>
      <c r="C5002" s="322" t="s">
        <v>125</v>
      </c>
      <c r="D5002" s="382"/>
      <c r="E5002" s="383"/>
      <c r="F5002" s="383"/>
      <c r="G5002" s="383"/>
      <c r="H5002" s="383"/>
      <c r="I5002" s="384"/>
      <c r="J5002" s="317"/>
      <c r="K5002" s="320"/>
      <c r="L5002" s="317"/>
      <c r="M5002" s="317"/>
      <c r="N5002" s="317"/>
      <c r="O5002" s="317"/>
      <c r="P5002" s="321"/>
      <c r="Q5002" s="317"/>
      <c r="R5002" s="321"/>
      <c r="S5002" s="321"/>
      <c r="T5002" s="314"/>
    </row>
    <row r="5003" spans="2:20" ht="18.75" customHeight="1" x14ac:dyDescent="0.2">
      <c r="B5003" s="318"/>
      <c r="C5003" s="322" t="s">
        <v>7</v>
      </c>
      <c r="D5003" s="382"/>
      <c r="E5003" s="383"/>
      <c r="F5003" s="383"/>
      <c r="G5003" s="383"/>
      <c r="H5003" s="383"/>
      <c r="I5003" s="384"/>
      <c r="J5003" s="317"/>
      <c r="K5003" s="317"/>
      <c r="L5003" s="320"/>
      <c r="M5003" s="317"/>
      <c r="N5003" s="317"/>
      <c r="O5003" s="317"/>
      <c r="P5003" s="321"/>
      <c r="Q5003" s="317"/>
      <c r="R5003" s="323" t="s">
        <v>126</v>
      </c>
      <c r="S5003" s="324"/>
      <c r="T5003" s="314"/>
    </row>
    <row r="5004" spans="2:20" ht="18.75" customHeight="1" x14ac:dyDescent="0.2">
      <c r="B5004" s="318"/>
      <c r="C5004" s="322" t="s">
        <v>127</v>
      </c>
      <c r="D5004" s="382"/>
      <c r="E5004" s="383"/>
      <c r="F5004" s="383"/>
      <c r="G5004" s="383"/>
      <c r="H5004" s="383"/>
      <c r="I5004" s="384"/>
      <c r="J5004" s="317"/>
      <c r="K5004" s="317"/>
      <c r="L5004" s="320"/>
      <c r="M5004" s="317"/>
      <c r="N5004" s="317"/>
      <c r="O5004" s="317"/>
      <c r="P5004" s="321"/>
      <c r="Q5004" s="317"/>
      <c r="R5004" s="325" t="s">
        <v>130</v>
      </c>
      <c r="S5004" s="63"/>
      <c r="T5004" s="314"/>
    </row>
    <row r="5005" spans="2:20" ht="18.75" customHeight="1" x14ac:dyDescent="0.2">
      <c r="B5005" s="318"/>
      <c r="C5005" s="322" t="s">
        <v>131</v>
      </c>
      <c r="D5005" s="382"/>
      <c r="E5005" s="383"/>
      <c r="F5005" s="383"/>
      <c r="G5005" s="383"/>
      <c r="H5005" s="383"/>
      <c r="I5005" s="384"/>
      <c r="J5005" s="317"/>
      <c r="K5005" s="317"/>
      <c r="L5005" s="320"/>
      <c r="M5005" s="317"/>
      <c r="N5005" s="317"/>
      <c r="O5005" s="317"/>
      <c r="P5005" s="321"/>
      <c r="Q5005" s="317"/>
      <c r="R5005" s="325" t="s">
        <v>132</v>
      </c>
      <c r="S5005" s="63"/>
      <c r="T5005" s="314"/>
    </row>
    <row r="5006" spans="2:20" ht="18.75" customHeight="1" x14ac:dyDescent="0.2">
      <c r="B5006" s="318"/>
      <c r="C5006" s="322" t="s">
        <v>122</v>
      </c>
      <c r="D5006" s="385"/>
      <c r="E5006" s="386"/>
      <c r="F5006" s="386"/>
      <c r="G5006" s="386"/>
      <c r="H5006" s="386"/>
      <c r="I5006" s="387"/>
      <c r="J5006" s="317"/>
      <c r="K5006" s="320"/>
      <c r="L5006" s="317"/>
      <c r="M5006" s="317"/>
      <c r="N5006" s="317"/>
      <c r="O5006" s="317"/>
      <c r="P5006" s="321"/>
      <c r="Q5006" s="317"/>
      <c r="R5006" s="326" t="s">
        <v>133</v>
      </c>
      <c r="S5006" s="63"/>
      <c r="T5006" s="314"/>
    </row>
    <row r="5007" spans="2:20" ht="18.75" customHeight="1" x14ac:dyDescent="0.2">
      <c r="B5007" s="327"/>
      <c r="C5007" s="322" t="s">
        <v>134</v>
      </c>
      <c r="D5007" s="379"/>
      <c r="E5007" s="380"/>
      <c r="F5007" s="380"/>
      <c r="G5007" s="380"/>
      <c r="H5007" s="380"/>
      <c r="I5007" s="381"/>
      <c r="J5007" s="317"/>
      <c r="K5007" s="320"/>
      <c r="L5007" s="317"/>
      <c r="M5007" s="317"/>
      <c r="N5007" s="317"/>
      <c r="O5007" s="317"/>
      <c r="P5007" s="321"/>
      <c r="Q5007" s="317"/>
      <c r="R5007" s="321"/>
      <c r="S5007" s="321"/>
      <c r="T5007" s="314"/>
    </row>
    <row r="5008" spans="2:20" ht="12" customHeight="1" x14ac:dyDescent="0.2">
      <c r="B5008" s="318"/>
      <c r="C5008" s="317"/>
      <c r="D5008" s="317"/>
      <c r="E5008" s="317"/>
      <c r="F5008" s="317"/>
      <c r="G5008" s="317"/>
      <c r="H5008" s="317"/>
      <c r="I5008" s="317"/>
      <c r="J5008" s="317"/>
      <c r="K5008" s="317"/>
      <c r="L5008" s="317"/>
      <c r="M5008" s="317"/>
      <c r="N5008" s="317"/>
      <c r="O5008" s="317"/>
      <c r="P5008" s="317"/>
      <c r="Q5008" s="317"/>
      <c r="R5008" s="317"/>
      <c r="S5008" s="317"/>
      <c r="T5008" s="314"/>
    </row>
    <row r="5009" spans="2:24" s="334" customFormat="1" ht="18.75" customHeight="1" x14ac:dyDescent="0.2">
      <c r="B5009" s="328"/>
      <c r="C5009" s="322" t="s">
        <v>128</v>
      </c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70"/>
      <c r="P5009" s="329" t="s">
        <v>129</v>
      </c>
      <c r="Q5009" s="330"/>
      <c r="R5009" s="331" t="s">
        <v>135</v>
      </c>
      <c r="S5009" s="332"/>
      <c r="T5009" s="333"/>
      <c r="V5009" s="315"/>
      <c r="W5009" s="315"/>
      <c r="X5009" s="315"/>
    </row>
    <row r="5010" spans="2:24" ht="6" customHeight="1" x14ac:dyDescent="0.2">
      <c r="B5010" s="318"/>
      <c r="C5010" s="317"/>
      <c r="D5010" s="317"/>
      <c r="E5010" s="317"/>
      <c r="F5010" s="317"/>
      <c r="G5010" s="317"/>
      <c r="H5010" s="317"/>
      <c r="I5010" s="317"/>
      <c r="J5010" s="317"/>
      <c r="K5010" s="317"/>
      <c r="L5010" s="317"/>
      <c r="M5010" s="317"/>
      <c r="N5010" s="317"/>
      <c r="O5010" s="317"/>
      <c r="P5010" s="317"/>
      <c r="Q5010" s="317"/>
      <c r="R5010" s="317"/>
      <c r="S5010" s="317"/>
      <c r="T5010" s="314"/>
    </row>
    <row r="5011" spans="2:24" ht="18.75" customHeight="1" x14ac:dyDescent="0.2">
      <c r="B5011" s="318"/>
      <c r="C5011" s="335" t="s">
        <v>136</v>
      </c>
      <c r="D5011" s="65"/>
      <c r="E5011" s="65"/>
      <c r="F5011" s="65"/>
      <c r="G5011" s="65"/>
      <c r="H5011" s="65"/>
      <c r="I5011" s="65"/>
      <c r="J5011" s="65"/>
      <c r="K5011" s="65"/>
      <c r="L5011" s="65"/>
      <c r="M5011" s="65"/>
      <c r="N5011" s="65"/>
      <c r="O5011" s="71"/>
      <c r="P5011" s="336">
        <f>SUM(D5011:O5011)</f>
        <v>0</v>
      </c>
      <c r="Q5011" s="317"/>
      <c r="R5011" s="388"/>
      <c r="S5011" s="389"/>
      <c r="T5011" s="314"/>
    </row>
    <row r="5012" spans="2:24" ht="18.75" customHeight="1" x14ac:dyDescent="0.2">
      <c r="B5012" s="318"/>
      <c r="C5012" s="335" t="s">
        <v>137</v>
      </c>
      <c r="D5012" s="110"/>
      <c r="E5012" s="110"/>
      <c r="F5012" s="110"/>
      <c r="G5012" s="110"/>
      <c r="H5012" s="110"/>
      <c r="I5012" s="110"/>
      <c r="J5012" s="110"/>
      <c r="K5012" s="110"/>
      <c r="L5012" s="110"/>
      <c r="M5012" s="110"/>
      <c r="N5012" s="110"/>
      <c r="O5012" s="111"/>
      <c r="P5012" s="336">
        <f>SUM(D5012:O5012)</f>
        <v>0</v>
      </c>
      <c r="Q5012" s="317"/>
      <c r="R5012" s="388"/>
      <c r="S5012" s="389"/>
      <c r="T5012" s="314"/>
    </row>
    <row r="5013" spans="2:24" ht="18.75" customHeight="1" x14ac:dyDescent="0.2">
      <c r="B5013" s="318"/>
      <c r="C5013" s="131" t="s">
        <v>138</v>
      </c>
      <c r="D5013" s="65"/>
      <c r="E5013" s="65"/>
      <c r="F5013" s="65"/>
      <c r="G5013" s="65"/>
      <c r="H5013" s="65"/>
      <c r="I5013" s="65"/>
      <c r="J5013" s="65"/>
      <c r="K5013" s="65"/>
      <c r="L5013" s="65"/>
      <c r="M5013" s="65"/>
      <c r="N5013" s="65"/>
      <c r="O5013" s="71"/>
      <c r="P5013" s="336">
        <f>SUM(D5013:O5013)</f>
        <v>0</v>
      </c>
      <c r="Q5013" s="317"/>
      <c r="R5013" s="388"/>
      <c r="S5013" s="389"/>
      <c r="T5013" s="314"/>
    </row>
    <row r="5014" spans="2:24" ht="18.75" customHeight="1" x14ac:dyDescent="0.2">
      <c r="B5014" s="318"/>
      <c r="C5014" s="92" t="s">
        <v>139</v>
      </c>
      <c r="D5014" s="65"/>
      <c r="E5014" s="65"/>
      <c r="F5014" s="65"/>
      <c r="G5014" s="65"/>
      <c r="H5014" s="65"/>
      <c r="I5014" s="65"/>
      <c r="J5014" s="65"/>
      <c r="K5014" s="65"/>
      <c r="L5014" s="65"/>
      <c r="M5014" s="65"/>
      <c r="N5014" s="65"/>
      <c r="O5014" s="71"/>
      <c r="P5014" s="336">
        <f>SUM(D5014:O5014)</f>
        <v>0</v>
      </c>
      <c r="Q5014" s="317"/>
      <c r="R5014" s="388"/>
      <c r="S5014" s="389"/>
      <c r="T5014" s="314"/>
    </row>
    <row r="5015" spans="2:24" ht="18.75" customHeight="1" x14ac:dyDescent="0.2">
      <c r="B5015" s="318"/>
      <c r="C5015" s="92" t="s">
        <v>140</v>
      </c>
      <c r="D5015" s="65"/>
      <c r="E5015" s="65"/>
      <c r="F5015" s="65"/>
      <c r="G5015" s="65"/>
      <c r="H5015" s="65"/>
      <c r="I5015" s="65"/>
      <c r="J5015" s="65"/>
      <c r="K5015" s="65"/>
      <c r="L5015" s="65"/>
      <c r="M5015" s="65"/>
      <c r="N5015" s="65"/>
      <c r="O5015" s="71"/>
      <c r="P5015" s="336">
        <f>SUM(D5015:O5015)</f>
        <v>0</v>
      </c>
      <c r="Q5015" s="317"/>
      <c r="R5015" s="388"/>
      <c r="S5015" s="389"/>
      <c r="T5015" s="314"/>
    </row>
    <row r="5016" spans="2:24" ht="18.75" customHeight="1" x14ac:dyDescent="0.2">
      <c r="B5016" s="318"/>
      <c r="C5016" s="92" t="s">
        <v>141</v>
      </c>
      <c r="D5016" s="65"/>
      <c r="E5016" s="65"/>
      <c r="F5016" s="65"/>
      <c r="G5016" s="65"/>
      <c r="H5016" s="65"/>
      <c r="I5016" s="65"/>
      <c r="J5016" s="65"/>
      <c r="K5016" s="65"/>
      <c r="L5016" s="65"/>
      <c r="M5016" s="65"/>
      <c r="N5016" s="65"/>
      <c r="O5016" s="71"/>
      <c r="P5016" s="336">
        <f>SUM(D5016:O5016)</f>
        <v>0</v>
      </c>
      <c r="Q5016" s="317"/>
      <c r="R5016" s="388"/>
      <c r="S5016" s="389"/>
      <c r="T5016" s="314"/>
    </row>
    <row r="5017" spans="2:24" ht="18.75" customHeight="1" x14ac:dyDescent="0.2">
      <c r="B5017" s="318"/>
      <c r="C5017" s="92" t="s">
        <v>142</v>
      </c>
      <c r="D5017" s="65"/>
      <c r="E5017" s="65"/>
      <c r="F5017" s="65"/>
      <c r="G5017" s="65"/>
      <c r="H5017" s="65"/>
      <c r="I5017" s="65"/>
      <c r="J5017" s="65"/>
      <c r="K5017" s="65"/>
      <c r="L5017" s="65"/>
      <c r="M5017" s="65"/>
      <c r="N5017" s="65"/>
      <c r="O5017" s="71"/>
      <c r="P5017" s="336">
        <f>SUM(D5017:O5017)</f>
        <v>0</v>
      </c>
      <c r="Q5017" s="317"/>
      <c r="R5017" s="388"/>
      <c r="S5017" s="389"/>
      <c r="T5017" s="314"/>
    </row>
    <row r="5018" spans="2:24" ht="18.75" customHeight="1" x14ac:dyDescent="0.2">
      <c r="B5018" s="318"/>
      <c r="C5018" s="92" t="s">
        <v>143</v>
      </c>
      <c r="D5018" s="65"/>
      <c r="E5018" s="65"/>
      <c r="F5018" s="65"/>
      <c r="G5018" s="65"/>
      <c r="H5018" s="65"/>
      <c r="I5018" s="65"/>
      <c r="J5018" s="65"/>
      <c r="K5018" s="65"/>
      <c r="L5018" s="65"/>
      <c r="M5018" s="65"/>
      <c r="N5018" s="65"/>
      <c r="O5018" s="71"/>
      <c r="P5018" s="336">
        <f>SUM(D5018:O5018)</f>
        <v>0</v>
      </c>
      <c r="Q5018" s="317"/>
      <c r="R5018" s="388"/>
      <c r="S5018" s="389"/>
      <c r="T5018" s="314"/>
    </row>
    <row r="5019" spans="2:24" ht="18.75" customHeight="1" x14ac:dyDescent="0.2">
      <c r="B5019" s="318"/>
      <c r="C5019" s="92" t="s">
        <v>144</v>
      </c>
      <c r="D5019" s="65"/>
      <c r="E5019" s="65"/>
      <c r="F5019" s="65"/>
      <c r="G5019" s="65"/>
      <c r="H5019" s="65"/>
      <c r="I5019" s="65"/>
      <c r="J5019" s="65"/>
      <c r="K5019" s="65"/>
      <c r="L5019" s="65"/>
      <c r="M5019" s="65"/>
      <c r="N5019" s="65"/>
      <c r="O5019" s="71"/>
      <c r="P5019" s="336">
        <f>SUM(D5019:O5019)</f>
        <v>0</v>
      </c>
      <c r="Q5019" s="317"/>
      <c r="R5019" s="388"/>
      <c r="S5019" s="389"/>
      <c r="T5019" s="314"/>
    </row>
    <row r="5020" spans="2:24" ht="18.75" customHeight="1" x14ac:dyDescent="0.2">
      <c r="B5020" s="318"/>
      <c r="C5020" s="92" t="s">
        <v>145</v>
      </c>
      <c r="D5020" s="65"/>
      <c r="E5020" s="65"/>
      <c r="F5020" s="65"/>
      <c r="G5020" s="65"/>
      <c r="H5020" s="65"/>
      <c r="I5020" s="65"/>
      <c r="J5020" s="65"/>
      <c r="K5020" s="65"/>
      <c r="L5020" s="65"/>
      <c r="M5020" s="65"/>
      <c r="N5020" s="65"/>
      <c r="O5020" s="71"/>
      <c r="P5020" s="336">
        <f>SUM(D5020:O5020)</f>
        <v>0</v>
      </c>
      <c r="Q5020" s="317"/>
      <c r="R5020" s="388"/>
      <c r="S5020" s="389"/>
      <c r="T5020" s="314"/>
    </row>
    <row r="5021" spans="2:24" ht="18.75" customHeight="1" x14ac:dyDescent="0.2">
      <c r="B5021" s="318"/>
      <c r="C5021" s="322" t="s">
        <v>146</v>
      </c>
      <c r="D5021" s="337">
        <f t="shared" ref="D5021:O5021" si="402">SUBTOTAL(9,D5011:D5020)</f>
        <v>0</v>
      </c>
      <c r="E5021" s="337">
        <f t="shared" si="402"/>
        <v>0</v>
      </c>
      <c r="F5021" s="337">
        <f t="shared" si="402"/>
        <v>0</v>
      </c>
      <c r="G5021" s="337">
        <f t="shared" si="402"/>
        <v>0</v>
      </c>
      <c r="H5021" s="337">
        <f t="shared" si="402"/>
        <v>0</v>
      </c>
      <c r="I5021" s="337">
        <f t="shared" si="402"/>
        <v>0</v>
      </c>
      <c r="J5021" s="337">
        <f t="shared" si="402"/>
        <v>0</v>
      </c>
      <c r="K5021" s="337">
        <f t="shared" si="402"/>
        <v>0</v>
      </c>
      <c r="L5021" s="337">
        <f t="shared" si="402"/>
        <v>0</v>
      </c>
      <c r="M5021" s="337">
        <f t="shared" si="402"/>
        <v>0</v>
      </c>
      <c r="N5021" s="337">
        <f t="shared" si="402"/>
        <v>0</v>
      </c>
      <c r="O5021" s="338">
        <f t="shared" si="402"/>
        <v>0</v>
      </c>
      <c r="P5021" s="336">
        <f>SUM(D5021:O5021)</f>
        <v>0</v>
      </c>
      <c r="Q5021" s="317"/>
      <c r="R5021" s="388"/>
      <c r="S5021" s="389"/>
      <c r="T5021" s="314"/>
    </row>
    <row r="5022" spans="2:24" ht="18.75" customHeight="1" x14ac:dyDescent="0.2">
      <c r="B5022" s="318"/>
      <c r="C5022" s="339" t="s">
        <v>147</v>
      </c>
      <c r="D5022" s="66"/>
      <c r="E5022" s="66"/>
      <c r="F5022" s="66"/>
      <c r="G5022" s="66"/>
      <c r="H5022" s="66"/>
      <c r="I5022" s="66"/>
      <c r="J5022" s="66"/>
      <c r="K5022" s="66"/>
      <c r="L5022" s="66"/>
      <c r="M5022" s="66"/>
      <c r="N5022" s="66"/>
      <c r="O5022" s="72"/>
      <c r="P5022" s="336">
        <f>SUM(D5022:O5022)</f>
        <v>0</v>
      </c>
      <c r="Q5022" s="317"/>
      <c r="R5022" s="388"/>
      <c r="S5022" s="389"/>
      <c r="T5022" s="314"/>
    </row>
    <row r="5023" spans="2:24" ht="18.75" customHeight="1" x14ac:dyDescent="0.2">
      <c r="B5023" s="318"/>
      <c r="C5023" s="339" t="s">
        <v>148</v>
      </c>
      <c r="D5023" s="66"/>
      <c r="E5023" s="66"/>
      <c r="F5023" s="66"/>
      <c r="G5023" s="66"/>
      <c r="H5023" s="66"/>
      <c r="I5023" s="66"/>
      <c r="J5023" s="66"/>
      <c r="K5023" s="66"/>
      <c r="L5023" s="66"/>
      <c r="M5023" s="66"/>
      <c r="N5023" s="66"/>
      <c r="O5023" s="72"/>
      <c r="P5023" s="336">
        <f>SUM(D5023:O5023)</f>
        <v>0</v>
      </c>
      <c r="Q5023" s="317"/>
      <c r="R5023" s="388"/>
      <c r="S5023" s="389"/>
      <c r="T5023" s="314"/>
    </row>
    <row r="5024" spans="2:24" ht="18.75" customHeight="1" x14ac:dyDescent="0.2">
      <c r="B5024" s="318"/>
      <c r="C5024" s="322" t="s">
        <v>149</v>
      </c>
      <c r="D5024" s="337">
        <f t="shared" ref="D5024:O5024" si="403">SUBTOTAL(9,D5022:D5023)</f>
        <v>0</v>
      </c>
      <c r="E5024" s="337">
        <f t="shared" si="403"/>
        <v>0</v>
      </c>
      <c r="F5024" s="337">
        <f t="shared" si="403"/>
        <v>0</v>
      </c>
      <c r="G5024" s="337">
        <f t="shared" si="403"/>
        <v>0</v>
      </c>
      <c r="H5024" s="337">
        <f t="shared" si="403"/>
        <v>0</v>
      </c>
      <c r="I5024" s="337">
        <f t="shared" si="403"/>
        <v>0</v>
      </c>
      <c r="J5024" s="337">
        <f t="shared" si="403"/>
        <v>0</v>
      </c>
      <c r="K5024" s="337">
        <f t="shared" si="403"/>
        <v>0</v>
      </c>
      <c r="L5024" s="337">
        <f t="shared" si="403"/>
        <v>0</v>
      </c>
      <c r="M5024" s="337">
        <f t="shared" si="403"/>
        <v>0</v>
      </c>
      <c r="N5024" s="337">
        <f t="shared" si="403"/>
        <v>0</v>
      </c>
      <c r="O5024" s="338">
        <f t="shared" si="403"/>
        <v>0</v>
      </c>
      <c r="P5024" s="336">
        <f>SUM(D5024:O5024)</f>
        <v>0</v>
      </c>
      <c r="Q5024" s="317"/>
      <c r="R5024" s="388"/>
      <c r="S5024" s="389"/>
      <c r="T5024" s="314"/>
    </row>
    <row r="5025" spans="2:20" ht="18.75" customHeight="1" x14ac:dyDescent="0.2">
      <c r="B5025" s="318"/>
      <c r="C5025" s="339" t="s">
        <v>150</v>
      </c>
      <c r="D5025" s="66"/>
      <c r="E5025" s="66"/>
      <c r="F5025" s="66"/>
      <c r="G5025" s="66"/>
      <c r="H5025" s="66"/>
      <c r="I5025" s="66"/>
      <c r="J5025" s="66"/>
      <c r="K5025" s="66"/>
      <c r="L5025" s="66"/>
      <c r="M5025" s="66"/>
      <c r="N5025" s="66"/>
      <c r="O5025" s="72"/>
      <c r="P5025" s="336">
        <f>SUM(D5025:O5025)</f>
        <v>0</v>
      </c>
      <c r="Q5025" s="317"/>
      <c r="R5025" s="388"/>
      <c r="S5025" s="389"/>
      <c r="T5025" s="314"/>
    </row>
    <row r="5026" spans="2:20" ht="18.75" customHeight="1" x14ac:dyDescent="0.2">
      <c r="B5026" s="318"/>
      <c r="C5026" s="339" t="s">
        <v>151</v>
      </c>
      <c r="D5026" s="66"/>
      <c r="E5026" s="66"/>
      <c r="F5026" s="66"/>
      <c r="G5026" s="66"/>
      <c r="H5026" s="66"/>
      <c r="I5026" s="66"/>
      <c r="J5026" s="66"/>
      <c r="K5026" s="66"/>
      <c r="L5026" s="66"/>
      <c r="M5026" s="66"/>
      <c r="N5026" s="66"/>
      <c r="O5026" s="72"/>
      <c r="P5026" s="336">
        <f>SUM(D5026:O5026)</f>
        <v>0</v>
      </c>
      <c r="Q5026" s="317"/>
      <c r="R5026" s="388"/>
      <c r="S5026" s="389"/>
      <c r="T5026" s="314"/>
    </row>
    <row r="5027" spans="2:20" ht="18.75" customHeight="1" x14ac:dyDescent="0.2">
      <c r="B5027" s="318"/>
      <c r="C5027" s="339" t="s">
        <v>152</v>
      </c>
      <c r="D5027" s="66"/>
      <c r="E5027" s="66"/>
      <c r="F5027" s="66"/>
      <c r="G5027" s="66"/>
      <c r="H5027" s="66"/>
      <c r="I5027" s="66"/>
      <c r="J5027" s="66"/>
      <c r="K5027" s="66"/>
      <c r="L5027" s="66"/>
      <c r="M5027" s="66"/>
      <c r="N5027" s="66"/>
      <c r="O5027" s="72"/>
      <c r="P5027" s="336">
        <f>SUM(D5027:O5027)</f>
        <v>0</v>
      </c>
      <c r="Q5027" s="317"/>
      <c r="R5027" s="388"/>
      <c r="S5027" s="389"/>
      <c r="T5027" s="314"/>
    </row>
    <row r="5028" spans="2:20" ht="18.75" customHeight="1" x14ac:dyDescent="0.2">
      <c r="B5028" s="318"/>
      <c r="C5028" s="339" t="s">
        <v>153</v>
      </c>
      <c r="D5028" s="66"/>
      <c r="E5028" s="66"/>
      <c r="F5028" s="66"/>
      <c r="G5028" s="66"/>
      <c r="H5028" s="66"/>
      <c r="I5028" s="66"/>
      <c r="J5028" s="66"/>
      <c r="K5028" s="66"/>
      <c r="L5028" s="66"/>
      <c r="M5028" s="66"/>
      <c r="N5028" s="66"/>
      <c r="O5028" s="72"/>
      <c r="P5028" s="336">
        <f>SUM(D5028:O5028)</f>
        <v>0</v>
      </c>
      <c r="Q5028" s="317"/>
      <c r="R5028" s="388"/>
      <c r="S5028" s="389"/>
      <c r="T5028" s="314"/>
    </row>
    <row r="5029" spans="2:20" ht="18.75" customHeight="1" x14ac:dyDescent="0.2">
      <c r="B5029" s="318"/>
      <c r="C5029" s="335" t="s">
        <v>154</v>
      </c>
      <c r="D5029" s="65"/>
      <c r="E5029" s="65"/>
      <c r="F5029" s="65"/>
      <c r="G5029" s="65"/>
      <c r="H5029" s="65"/>
      <c r="I5029" s="65"/>
      <c r="J5029" s="65"/>
      <c r="K5029" s="65"/>
      <c r="L5029" s="65"/>
      <c r="M5029" s="65"/>
      <c r="N5029" s="65"/>
      <c r="O5029" s="71"/>
      <c r="P5029" s="336">
        <f>SUM(D5029:O5029)</f>
        <v>0</v>
      </c>
      <c r="Q5029" s="317"/>
      <c r="R5029" s="388"/>
      <c r="S5029" s="389"/>
      <c r="T5029" s="314"/>
    </row>
    <row r="5030" spans="2:20" ht="18.75" customHeight="1" x14ac:dyDescent="0.2">
      <c r="B5030" s="318"/>
      <c r="C5030" s="97" t="s">
        <v>155</v>
      </c>
      <c r="D5030" s="65"/>
      <c r="E5030" s="65"/>
      <c r="F5030" s="65"/>
      <c r="G5030" s="65"/>
      <c r="H5030" s="65"/>
      <c r="I5030" s="65"/>
      <c r="J5030" s="65"/>
      <c r="K5030" s="65"/>
      <c r="L5030" s="65"/>
      <c r="M5030" s="65"/>
      <c r="N5030" s="65"/>
      <c r="O5030" s="71"/>
      <c r="P5030" s="336">
        <f>SUM(D5030:O5030)</f>
        <v>0</v>
      </c>
      <c r="Q5030" s="317"/>
      <c r="R5030" s="388"/>
      <c r="S5030" s="389"/>
      <c r="T5030" s="314"/>
    </row>
    <row r="5031" spans="2:20" ht="18.75" customHeight="1" x14ac:dyDescent="0.2">
      <c r="B5031" s="318"/>
      <c r="C5031" s="98" t="s">
        <v>156</v>
      </c>
      <c r="D5031" s="68"/>
      <c r="E5031" s="68"/>
      <c r="F5031" s="68"/>
      <c r="G5031" s="68"/>
      <c r="H5031" s="68"/>
      <c r="I5031" s="68"/>
      <c r="J5031" s="68"/>
      <c r="K5031" s="68"/>
      <c r="L5031" s="68"/>
      <c r="M5031" s="68"/>
      <c r="N5031" s="68"/>
      <c r="O5031" s="73"/>
      <c r="P5031" s="340">
        <f>SUM(D5031:O5031)</f>
        <v>0</v>
      </c>
      <c r="Q5031" s="317"/>
      <c r="R5031" s="388"/>
      <c r="S5031" s="389"/>
      <c r="T5031" s="314"/>
    </row>
    <row r="5032" spans="2:20" ht="18.75" customHeight="1" x14ac:dyDescent="0.2">
      <c r="B5032" s="318"/>
      <c r="C5032" s="341" t="s">
        <v>157</v>
      </c>
      <c r="D5032" s="342">
        <f t="shared" ref="D5032:O5032" si="404">SUBTOTAL(9,D5011:D5031)</f>
        <v>0</v>
      </c>
      <c r="E5032" s="342">
        <f t="shared" si="404"/>
        <v>0</v>
      </c>
      <c r="F5032" s="342">
        <f t="shared" si="404"/>
        <v>0</v>
      </c>
      <c r="G5032" s="342">
        <f t="shared" si="404"/>
        <v>0</v>
      </c>
      <c r="H5032" s="342">
        <f t="shared" si="404"/>
        <v>0</v>
      </c>
      <c r="I5032" s="342">
        <f t="shared" si="404"/>
        <v>0</v>
      </c>
      <c r="J5032" s="342">
        <f t="shared" si="404"/>
        <v>0</v>
      </c>
      <c r="K5032" s="342">
        <f t="shared" si="404"/>
        <v>0</v>
      </c>
      <c r="L5032" s="342">
        <f t="shared" si="404"/>
        <v>0</v>
      </c>
      <c r="M5032" s="342">
        <f t="shared" si="404"/>
        <v>0</v>
      </c>
      <c r="N5032" s="342">
        <f t="shared" si="404"/>
        <v>0</v>
      </c>
      <c r="O5032" s="343">
        <f t="shared" si="404"/>
        <v>0</v>
      </c>
      <c r="P5032" s="344">
        <f>SUM(D5032:O5032)</f>
        <v>0</v>
      </c>
      <c r="Q5032" s="317"/>
      <c r="R5032" s="150"/>
      <c r="S5032" s="151"/>
      <c r="T5032" s="314"/>
    </row>
    <row r="5033" spans="2:20" ht="6" customHeight="1" x14ac:dyDescent="0.2">
      <c r="B5033" s="318"/>
      <c r="C5033" s="317"/>
      <c r="D5033" s="317"/>
      <c r="E5033" s="317"/>
      <c r="F5033" s="317"/>
      <c r="G5033" s="317"/>
      <c r="H5033" s="317"/>
      <c r="I5033" s="317"/>
      <c r="J5033" s="317"/>
      <c r="K5033" s="317"/>
      <c r="L5033" s="317"/>
      <c r="M5033" s="317"/>
      <c r="N5033" s="317"/>
      <c r="O5033" s="317"/>
      <c r="P5033" s="317"/>
      <c r="Q5033" s="317"/>
      <c r="R5033" s="345"/>
      <c r="S5033" s="345"/>
      <c r="T5033" s="314"/>
    </row>
    <row r="5034" spans="2:20" ht="18.75" customHeight="1" x14ac:dyDescent="0.2">
      <c r="B5034" s="346"/>
      <c r="C5034" s="335" t="s">
        <v>158</v>
      </c>
      <c r="D5034" s="67"/>
      <c r="E5034" s="67"/>
      <c r="F5034" s="67"/>
      <c r="G5034" s="67"/>
      <c r="H5034" s="67"/>
      <c r="I5034" s="67"/>
      <c r="J5034" s="67"/>
      <c r="K5034" s="67"/>
      <c r="L5034" s="67"/>
      <c r="M5034" s="67"/>
      <c r="N5034" s="67"/>
      <c r="O5034" s="74"/>
      <c r="P5034" s="347">
        <f>SUM(D5034:O5034)</f>
        <v>0</v>
      </c>
      <c r="Q5034" s="317"/>
      <c r="R5034" s="388"/>
      <c r="S5034" s="389"/>
      <c r="T5034" s="314"/>
    </row>
    <row r="5035" spans="2:20" ht="18.75" customHeight="1" x14ac:dyDescent="0.2">
      <c r="B5035" s="346"/>
      <c r="C5035" s="335" t="s">
        <v>159</v>
      </c>
      <c r="D5035" s="67"/>
      <c r="E5035" s="67"/>
      <c r="F5035" s="67"/>
      <c r="G5035" s="67"/>
      <c r="H5035" s="67"/>
      <c r="I5035" s="67"/>
      <c r="J5035" s="67"/>
      <c r="K5035" s="67"/>
      <c r="L5035" s="67"/>
      <c r="M5035" s="67"/>
      <c r="N5035" s="69"/>
      <c r="O5035" s="75"/>
      <c r="P5035" s="348">
        <f>SUM(D5035:O5035)</f>
        <v>0</v>
      </c>
      <c r="Q5035" s="317"/>
      <c r="R5035" s="388"/>
      <c r="S5035" s="389"/>
      <c r="T5035" s="314"/>
    </row>
    <row r="5036" spans="2:20" s="334" customFormat="1" ht="18.75" customHeight="1" x14ac:dyDescent="0.2">
      <c r="B5036" s="328"/>
      <c r="C5036" s="317"/>
      <c r="D5036" s="317"/>
      <c r="E5036" s="317"/>
      <c r="F5036" s="317"/>
      <c r="G5036" s="317"/>
      <c r="H5036" s="317"/>
      <c r="I5036" s="317"/>
      <c r="J5036" s="317"/>
      <c r="K5036" s="317"/>
      <c r="L5036" s="317"/>
      <c r="M5036" s="317"/>
      <c r="N5036" s="349" t="s">
        <v>160</v>
      </c>
      <c r="O5036" s="349"/>
      <c r="P5036" s="350">
        <f>ROUND(IF(P5034*P5035=0,0,P5032/P5034*P5035),2)</f>
        <v>0</v>
      </c>
      <c r="Q5036" s="330"/>
      <c r="R5036" s="388"/>
      <c r="S5036" s="389"/>
      <c r="T5036" s="333"/>
    </row>
    <row r="5037" spans="2:20" ht="30" customHeight="1" x14ac:dyDescent="0.2">
      <c r="B5037" s="314"/>
      <c r="C5037" s="317"/>
      <c r="D5037" s="317"/>
      <c r="E5037" s="317"/>
      <c r="F5037" s="317"/>
      <c r="G5037" s="317"/>
      <c r="H5037" s="317"/>
      <c r="I5037" s="317"/>
      <c r="J5037" s="317"/>
      <c r="K5037" s="317"/>
      <c r="L5037" s="317"/>
      <c r="M5037" s="317"/>
      <c r="N5037" s="317"/>
      <c r="O5037" s="317"/>
      <c r="P5037" s="317"/>
      <c r="Q5037" s="317"/>
      <c r="R5037" s="317"/>
      <c r="S5037" s="317"/>
      <c r="T5037" s="314"/>
    </row>
    <row r="5038" spans="2:20" ht="18.75" customHeight="1" x14ac:dyDescent="0.2">
      <c r="B5038" s="318"/>
      <c r="C5038" s="319" t="s">
        <v>124</v>
      </c>
      <c r="D5038" s="382"/>
      <c r="E5038" s="383"/>
      <c r="F5038" s="383"/>
      <c r="G5038" s="383"/>
      <c r="H5038" s="383"/>
      <c r="I5038" s="384"/>
      <c r="J5038" s="317"/>
      <c r="K5038" s="317"/>
      <c r="L5038" s="320"/>
      <c r="M5038" s="317"/>
      <c r="N5038" s="317"/>
      <c r="O5038" s="317"/>
      <c r="P5038" s="321"/>
      <c r="Q5038" s="317"/>
      <c r="R5038" s="321"/>
      <c r="S5038" s="321"/>
      <c r="T5038" s="314"/>
    </row>
    <row r="5039" spans="2:20" ht="18.75" customHeight="1" x14ac:dyDescent="0.2">
      <c r="B5039" s="318"/>
      <c r="C5039" s="322" t="s">
        <v>125</v>
      </c>
      <c r="D5039" s="382"/>
      <c r="E5039" s="383"/>
      <c r="F5039" s="383"/>
      <c r="G5039" s="383"/>
      <c r="H5039" s="383"/>
      <c r="I5039" s="384"/>
      <c r="J5039" s="317"/>
      <c r="K5039" s="320"/>
      <c r="L5039" s="317"/>
      <c r="M5039" s="317"/>
      <c r="N5039" s="317"/>
      <c r="O5039" s="317"/>
      <c r="P5039" s="321"/>
      <c r="Q5039" s="317"/>
      <c r="R5039" s="321"/>
      <c r="S5039" s="321"/>
      <c r="T5039" s="314"/>
    </row>
    <row r="5040" spans="2:20" ht="18.75" customHeight="1" x14ac:dyDescent="0.2">
      <c r="B5040" s="318"/>
      <c r="C5040" s="322" t="s">
        <v>7</v>
      </c>
      <c r="D5040" s="382"/>
      <c r="E5040" s="383"/>
      <c r="F5040" s="383"/>
      <c r="G5040" s="383"/>
      <c r="H5040" s="383"/>
      <c r="I5040" s="384"/>
      <c r="J5040" s="317"/>
      <c r="K5040" s="317"/>
      <c r="L5040" s="320"/>
      <c r="M5040" s="317"/>
      <c r="N5040" s="317"/>
      <c r="O5040" s="317"/>
      <c r="P5040" s="321"/>
      <c r="Q5040" s="317"/>
      <c r="R5040" s="323" t="s">
        <v>126</v>
      </c>
      <c r="S5040" s="324"/>
      <c r="T5040" s="314"/>
    </row>
    <row r="5041" spans="2:24" ht="18.75" customHeight="1" x14ac:dyDescent="0.2">
      <c r="B5041" s="318"/>
      <c r="C5041" s="322" t="s">
        <v>127</v>
      </c>
      <c r="D5041" s="382"/>
      <c r="E5041" s="383"/>
      <c r="F5041" s="383"/>
      <c r="G5041" s="383"/>
      <c r="H5041" s="383"/>
      <c r="I5041" s="384"/>
      <c r="J5041" s="317"/>
      <c r="K5041" s="317"/>
      <c r="L5041" s="320"/>
      <c r="M5041" s="317"/>
      <c r="N5041" s="317"/>
      <c r="O5041" s="317"/>
      <c r="P5041" s="321"/>
      <c r="Q5041" s="317"/>
      <c r="R5041" s="325" t="s">
        <v>130</v>
      </c>
      <c r="S5041" s="63"/>
      <c r="T5041" s="314"/>
    </row>
    <row r="5042" spans="2:24" ht="18.75" customHeight="1" x14ac:dyDescent="0.2">
      <c r="B5042" s="318"/>
      <c r="C5042" s="322" t="s">
        <v>131</v>
      </c>
      <c r="D5042" s="382"/>
      <c r="E5042" s="383"/>
      <c r="F5042" s="383"/>
      <c r="G5042" s="383"/>
      <c r="H5042" s="383"/>
      <c r="I5042" s="384"/>
      <c r="J5042" s="317"/>
      <c r="K5042" s="317"/>
      <c r="L5042" s="320"/>
      <c r="M5042" s="317"/>
      <c r="N5042" s="317"/>
      <c r="O5042" s="317"/>
      <c r="P5042" s="321"/>
      <c r="Q5042" s="317"/>
      <c r="R5042" s="325" t="s">
        <v>132</v>
      </c>
      <c r="S5042" s="63"/>
      <c r="T5042" s="314"/>
    </row>
    <row r="5043" spans="2:24" ht="18.75" customHeight="1" x14ac:dyDescent="0.2">
      <c r="B5043" s="318"/>
      <c r="C5043" s="322" t="s">
        <v>122</v>
      </c>
      <c r="D5043" s="385"/>
      <c r="E5043" s="386"/>
      <c r="F5043" s="386"/>
      <c r="G5043" s="386"/>
      <c r="H5043" s="386"/>
      <c r="I5043" s="387"/>
      <c r="J5043" s="317"/>
      <c r="K5043" s="320"/>
      <c r="L5043" s="317"/>
      <c r="M5043" s="317"/>
      <c r="N5043" s="317"/>
      <c r="O5043" s="317"/>
      <c r="P5043" s="321"/>
      <c r="Q5043" s="317"/>
      <c r="R5043" s="326" t="s">
        <v>133</v>
      </c>
      <c r="S5043" s="63"/>
      <c r="T5043" s="314"/>
    </row>
    <row r="5044" spans="2:24" ht="18.75" customHeight="1" x14ac:dyDescent="0.2">
      <c r="B5044" s="327"/>
      <c r="C5044" s="322" t="s">
        <v>134</v>
      </c>
      <c r="D5044" s="379"/>
      <c r="E5044" s="380"/>
      <c r="F5044" s="380"/>
      <c r="G5044" s="380"/>
      <c r="H5044" s="380"/>
      <c r="I5044" s="381"/>
      <c r="J5044" s="317"/>
      <c r="K5044" s="320"/>
      <c r="L5044" s="317"/>
      <c r="M5044" s="317"/>
      <c r="N5044" s="317"/>
      <c r="O5044" s="317"/>
      <c r="P5044" s="321"/>
      <c r="Q5044" s="317"/>
      <c r="R5044" s="321"/>
      <c r="S5044" s="321"/>
      <c r="T5044" s="314"/>
    </row>
    <row r="5045" spans="2:24" ht="12" customHeight="1" x14ac:dyDescent="0.2">
      <c r="B5045" s="318"/>
      <c r="C5045" s="317"/>
      <c r="D5045" s="317"/>
      <c r="E5045" s="317"/>
      <c r="F5045" s="317"/>
      <c r="G5045" s="317"/>
      <c r="H5045" s="317"/>
      <c r="I5045" s="317"/>
      <c r="J5045" s="317"/>
      <c r="K5045" s="317"/>
      <c r="L5045" s="317"/>
      <c r="M5045" s="317"/>
      <c r="N5045" s="317"/>
      <c r="O5045" s="317"/>
      <c r="P5045" s="317"/>
      <c r="Q5045" s="317"/>
      <c r="R5045" s="317"/>
      <c r="S5045" s="317"/>
      <c r="T5045" s="314"/>
    </row>
    <row r="5046" spans="2:24" s="334" customFormat="1" ht="18.75" customHeight="1" x14ac:dyDescent="0.2">
      <c r="B5046" s="328"/>
      <c r="C5046" s="322" t="s">
        <v>128</v>
      </c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70"/>
      <c r="P5046" s="329" t="s">
        <v>129</v>
      </c>
      <c r="Q5046" s="330"/>
      <c r="R5046" s="331" t="s">
        <v>135</v>
      </c>
      <c r="S5046" s="332"/>
      <c r="T5046" s="333"/>
      <c r="V5046" s="315"/>
      <c r="W5046" s="315"/>
      <c r="X5046" s="315"/>
    </row>
    <row r="5047" spans="2:24" ht="6" customHeight="1" x14ac:dyDescent="0.2">
      <c r="B5047" s="318"/>
      <c r="C5047" s="317"/>
      <c r="D5047" s="317"/>
      <c r="E5047" s="317"/>
      <c r="F5047" s="317"/>
      <c r="G5047" s="317"/>
      <c r="H5047" s="317"/>
      <c r="I5047" s="317"/>
      <c r="J5047" s="317"/>
      <c r="K5047" s="317"/>
      <c r="L5047" s="317"/>
      <c r="M5047" s="317"/>
      <c r="N5047" s="317"/>
      <c r="O5047" s="317"/>
      <c r="P5047" s="317"/>
      <c r="Q5047" s="317"/>
      <c r="R5047" s="317"/>
      <c r="S5047" s="317"/>
      <c r="T5047" s="314"/>
    </row>
    <row r="5048" spans="2:24" ht="18.75" customHeight="1" x14ac:dyDescent="0.2">
      <c r="B5048" s="318"/>
      <c r="C5048" s="335" t="s">
        <v>136</v>
      </c>
      <c r="D5048" s="65"/>
      <c r="E5048" s="65"/>
      <c r="F5048" s="65"/>
      <c r="G5048" s="65"/>
      <c r="H5048" s="65"/>
      <c r="I5048" s="65"/>
      <c r="J5048" s="65"/>
      <c r="K5048" s="65"/>
      <c r="L5048" s="65"/>
      <c r="M5048" s="65"/>
      <c r="N5048" s="65"/>
      <c r="O5048" s="71"/>
      <c r="P5048" s="336">
        <f>SUM(D5048:O5048)</f>
        <v>0</v>
      </c>
      <c r="Q5048" s="317"/>
      <c r="R5048" s="388"/>
      <c r="S5048" s="389"/>
      <c r="T5048" s="314"/>
    </row>
    <row r="5049" spans="2:24" ht="18.75" customHeight="1" x14ac:dyDescent="0.2">
      <c r="B5049" s="318"/>
      <c r="C5049" s="335" t="s">
        <v>137</v>
      </c>
      <c r="D5049" s="110"/>
      <c r="E5049" s="110"/>
      <c r="F5049" s="110"/>
      <c r="G5049" s="110"/>
      <c r="H5049" s="110"/>
      <c r="I5049" s="110"/>
      <c r="J5049" s="110"/>
      <c r="K5049" s="110"/>
      <c r="L5049" s="110"/>
      <c r="M5049" s="110"/>
      <c r="N5049" s="110"/>
      <c r="O5049" s="111"/>
      <c r="P5049" s="336">
        <f>SUM(D5049:O5049)</f>
        <v>0</v>
      </c>
      <c r="Q5049" s="317"/>
      <c r="R5049" s="388"/>
      <c r="S5049" s="389"/>
      <c r="T5049" s="314"/>
    </row>
    <row r="5050" spans="2:24" ht="18.75" customHeight="1" x14ac:dyDescent="0.2">
      <c r="B5050" s="318"/>
      <c r="C5050" s="131" t="s">
        <v>138</v>
      </c>
      <c r="D5050" s="65"/>
      <c r="E5050" s="65"/>
      <c r="F5050" s="65"/>
      <c r="G5050" s="65"/>
      <c r="H5050" s="65"/>
      <c r="I5050" s="65"/>
      <c r="J5050" s="65"/>
      <c r="K5050" s="65"/>
      <c r="L5050" s="65"/>
      <c r="M5050" s="65"/>
      <c r="N5050" s="65"/>
      <c r="O5050" s="71"/>
      <c r="P5050" s="336">
        <f>SUM(D5050:O5050)</f>
        <v>0</v>
      </c>
      <c r="Q5050" s="317"/>
      <c r="R5050" s="388"/>
      <c r="S5050" s="389"/>
      <c r="T5050" s="314"/>
    </row>
    <row r="5051" spans="2:24" ht="18.75" customHeight="1" x14ac:dyDescent="0.2">
      <c r="B5051" s="318"/>
      <c r="C5051" s="92" t="s">
        <v>139</v>
      </c>
      <c r="D5051" s="65"/>
      <c r="E5051" s="65"/>
      <c r="F5051" s="65"/>
      <c r="G5051" s="65"/>
      <c r="H5051" s="65"/>
      <c r="I5051" s="65"/>
      <c r="J5051" s="65"/>
      <c r="K5051" s="65"/>
      <c r="L5051" s="65"/>
      <c r="M5051" s="65"/>
      <c r="N5051" s="65"/>
      <c r="O5051" s="71"/>
      <c r="P5051" s="336">
        <f>SUM(D5051:O5051)</f>
        <v>0</v>
      </c>
      <c r="Q5051" s="317"/>
      <c r="R5051" s="388"/>
      <c r="S5051" s="389"/>
      <c r="T5051" s="314"/>
    </row>
    <row r="5052" spans="2:24" ht="18.75" customHeight="1" x14ac:dyDescent="0.2">
      <c r="B5052" s="318"/>
      <c r="C5052" s="92" t="s">
        <v>140</v>
      </c>
      <c r="D5052" s="65"/>
      <c r="E5052" s="65"/>
      <c r="F5052" s="65"/>
      <c r="G5052" s="65"/>
      <c r="H5052" s="65"/>
      <c r="I5052" s="65"/>
      <c r="J5052" s="65"/>
      <c r="K5052" s="65"/>
      <c r="L5052" s="65"/>
      <c r="M5052" s="65"/>
      <c r="N5052" s="65"/>
      <c r="O5052" s="71"/>
      <c r="P5052" s="336">
        <f>SUM(D5052:O5052)</f>
        <v>0</v>
      </c>
      <c r="Q5052" s="317"/>
      <c r="R5052" s="388"/>
      <c r="S5052" s="389"/>
      <c r="T5052" s="314"/>
    </row>
    <row r="5053" spans="2:24" ht="18.75" customHeight="1" x14ac:dyDescent="0.2">
      <c r="B5053" s="318"/>
      <c r="C5053" s="92" t="s">
        <v>141</v>
      </c>
      <c r="D5053" s="65"/>
      <c r="E5053" s="65"/>
      <c r="F5053" s="65"/>
      <c r="G5053" s="65"/>
      <c r="H5053" s="65"/>
      <c r="I5053" s="65"/>
      <c r="J5053" s="65"/>
      <c r="K5053" s="65"/>
      <c r="L5053" s="65"/>
      <c r="M5053" s="65"/>
      <c r="N5053" s="65"/>
      <c r="O5053" s="71"/>
      <c r="P5053" s="336">
        <f>SUM(D5053:O5053)</f>
        <v>0</v>
      </c>
      <c r="Q5053" s="317"/>
      <c r="R5053" s="388"/>
      <c r="S5053" s="389"/>
      <c r="T5053" s="314"/>
    </row>
    <row r="5054" spans="2:24" ht="18.75" customHeight="1" x14ac:dyDescent="0.2">
      <c r="B5054" s="318"/>
      <c r="C5054" s="92" t="s">
        <v>142</v>
      </c>
      <c r="D5054" s="65"/>
      <c r="E5054" s="65"/>
      <c r="F5054" s="65"/>
      <c r="G5054" s="65"/>
      <c r="H5054" s="65"/>
      <c r="I5054" s="65"/>
      <c r="J5054" s="65"/>
      <c r="K5054" s="65"/>
      <c r="L5054" s="65"/>
      <c r="M5054" s="65"/>
      <c r="N5054" s="65"/>
      <c r="O5054" s="71"/>
      <c r="P5054" s="336">
        <f>SUM(D5054:O5054)</f>
        <v>0</v>
      </c>
      <c r="Q5054" s="317"/>
      <c r="R5054" s="388"/>
      <c r="S5054" s="389"/>
      <c r="T5054" s="314"/>
    </row>
    <row r="5055" spans="2:24" ht="18.75" customHeight="1" x14ac:dyDescent="0.2">
      <c r="B5055" s="318"/>
      <c r="C5055" s="92" t="s">
        <v>143</v>
      </c>
      <c r="D5055" s="65"/>
      <c r="E5055" s="65"/>
      <c r="F5055" s="65"/>
      <c r="G5055" s="65"/>
      <c r="H5055" s="65"/>
      <c r="I5055" s="65"/>
      <c r="J5055" s="65"/>
      <c r="K5055" s="65"/>
      <c r="L5055" s="65"/>
      <c r="M5055" s="65"/>
      <c r="N5055" s="65"/>
      <c r="O5055" s="71"/>
      <c r="P5055" s="336">
        <f>SUM(D5055:O5055)</f>
        <v>0</v>
      </c>
      <c r="Q5055" s="317"/>
      <c r="R5055" s="388"/>
      <c r="S5055" s="389"/>
      <c r="T5055" s="314"/>
    </row>
    <row r="5056" spans="2:24" ht="18.75" customHeight="1" x14ac:dyDescent="0.2">
      <c r="B5056" s="318"/>
      <c r="C5056" s="92" t="s">
        <v>144</v>
      </c>
      <c r="D5056" s="65"/>
      <c r="E5056" s="65"/>
      <c r="F5056" s="65"/>
      <c r="G5056" s="65"/>
      <c r="H5056" s="65"/>
      <c r="I5056" s="65"/>
      <c r="J5056" s="65"/>
      <c r="K5056" s="65"/>
      <c r="L5056" s="65"/>
      <c r="M5056" s="65"/>
      <c r="N5056" s="65"/>
      <c r="O5056" s="71"/>
      <c r="P5056" s="336">
        <f>SUM(D5056:O5056)</f>
        <v>0</v>
      </c>
      <c r="Q5056" s="317"/>
      <c r="R5056" s="388"/>
      <c r="S5056" s="389"/>
      <c r="T5056" s="314"/>
    </row>
    <row r="5057" spans="2:20" ht="18.75" customHeight="1" x14ac:dyDescent="0.2">
      <c r="B5057" s="318"/>
      <c r="C5057" s="92" t="s">
        <v>145</v>
      </c>
      <c r="D5057" s="65"/>
      <c r="E5057" s="65"/>
      <c r="F5057" s="65"/>
      <c r="G5057" s="65"/>
      <c r="H5057" s="65"/>
      <c r="I5057" s="65"/>
      <c r="J5057" s="65"/>
      <c r="K5057" s="65"/>
      <c r="L5057" s="65"/>
      <c r="M5057" s="65"/>
      <c r="N5057" s="65"/>
      <c r="O5057" s="71"/>
      <c r="P5057" s="336">
        <f>SUM(D5057:O5057)</f>
        <v>0</v>
      </c>
      <c r="Q5057" s="317"/>
      <c r="R5057" s="388"/>
      <c r="S5057" s="389"/>
      <c r="T5057" s="314"/>
    </row>
    <row r="5058" spans="2:20" ht="18.75" customHeight="1" x14ac:dyDescent="0.2">
      <c r="B5058" s="318"/>
      <c r="C5058" s="322" t="s">
        <v>146</v>
      </c>
      <c r="D5058" s="337">
        <f t="shared" ref="D5058:O5058" si="405">SUBTOTAL(9,D5048:D5057)</f>
        <v>0</v>
      </c>
      <c r="E5058" s="337">
        <f t="shared" si="405"/>
        <v>0</v>
      </c>
      <c r="F5058" s="337">
        <f t="shared" si="405"/>
        <v>0</v>
      </c>
      <c r="G5058" s="337">
        <f t="shared" si="405"/>
        <v>0</v>
      </c>
      <c r="H5058" s="337">
        <f t="shared" si="405"/>
        <v>0</v>
      </c>
      <c r="I5058" s="337">
        <f t="shared" si="405"/>
        <v>0</v>
      </c>
      <c r="J5058" s="337">
        <f t="shared" si="405"/>
        <v>0</v>
      </c>
      <c r="K5058" s="337">
        <f t="shared" si="405"/>
        <v>0</v>
      </c>
      <c r="L5058" s="337">
        <f t="shared" si="405"/>
        <v>0</v>
      </c>
      <c r="M5058" s="337">
        <f t="shared" si="405"/>
        <v>0</v>
      </c>
      <c r="N5058" s="337">
        <f t="shared" si="405"/>
        <v>0</v>
      </c>
      <c r="O5058" s="338">
        <f t="shared" si="405"/>
        <v>0</v>
      </c>
      <c r="P5058" s="336">
        <f>SUM(D5058:O5058)</f>
        <v>0</v>
      </c>
      <c r="Q5058" s="317"/>
      <c r="R5058" s="388"/>
      <c r="S5058" s="389"/>
      <c r="T5058" s="314"/>
    </row>
    <row r="5059" spans="2:20" ht="18.75" customHeight="1" x14ac:dyDescent="0.2">
      <c r="B5059" s="318"/>
      <c r="C5059" s="339" t="s">
        <v>147</v>
      </c>
      <c r="D5059" s="66"/>
      <c r="E5059" s="66"/>
      <c r="F5059" s="66"/>
      <c r="G5059" s="66"/>
      <c r="H5059" s="66"/>
      <c r="I5059" s="66"/>
      <c r="J5059" s="66"/>
      <c r="K5059" s="66"/>
      <c r="L5059" s="66"/>
      <c r="M5059" s="66"/>
      <c r="N5059" s="66"/>
      <c r="O5059" s="72"/>
      <c r="P5059" s="336">
        <f>SUM(D5059:O5059)</f>
        <v>0</v>
      </c>
      <c r="Q5059" s="317"/>
      <c r="R5059" s="388"/>
      <c r="S5059" s="389"/>
      <c r="T5059" s="314"/>
    </row>
    <row r="5060" spans="2:20" ht="18.75" customHeight="1" x14ac:dyDescent="0.2">
      <c r="B5060" s="318"/>
      <c r="C5060" s="339" t="s">
        <v>148</v>
      </c>
      <c r="D5060" s="66"/>
      <c r="E5060" s="66"/>
      <c r="F5060" s="66"/>
      <c r="G5060" s="66"/>
      <c r="H5060" s="66"/>
      <c r="I5060" s="66"/>
      <c r="J5060" s="66"/>
      <c r="K5060" s="66"/>
      <c r="L5060" s="66"/>
      <c r="M5060" s="66"/>
      <c r="N5060" s="66"/>
      <c r="O5060" s="72"/>
      <c r="P5060" s="336">
        <f>SUM(D5060:O5060)</f>
        <v>0</v>
      </c>
      <c r="Q5060" s="317"/>
      <c r="R5060" s="388"/>
      <c r="S5060" s="389"/>
      <c r="T5060" s="314"/>
    </row>
    <row r="5061" spans="2:20" ht="18.75" customHeight="1" x14ac:dyDescent="0.2">
      <c r="B5061" s="318"/>
      <c r="C5061" s="322" t="s">
        <v>149</v>
      </c>
      <c r="D5061" s="337">
        <f t="shared" ref="D5061:O5061" si="406">SUBTOTAL(9,D5059:D5060)</f>
        <v>0</v>
      </c>
      <c r="E5061" s="337">
        <f t="shared" si="406"/>
        <v>0</v>
      </c>
      <c r="F5061" s="337">
        <f t="shared" si="406"/>
        <v>0</v>
      </c>
      <c r="G5061" s="337">
        <f t="shared" si="406"/>
        <v>0</v>
      </c>
      <c r="H5061" s="337">
        <f t="shared" si="406"/>
        <v>0</v>
      </c>
      <c r="I5061" s="337">
        <f t="shared" si="406"/>
        <v>0</v>
      </c>
      <c r="J5061" s="337">
        <f t="shared" si="406"/>
        <v>0</v>
      </c>
      <c r="K5061" s="337">
        <f t="shared" si="406"/>
        <v>0</v>
      </c>
      <c r="L5061" s="337">
        <f t="shared" si="406"/>
        <v>0</v>
      </c>
      <c r="M5061" s="337">
        <f t="shared" si="406"/>
        <v>0</v>
      </c>
      <c r="N5061" s="337">
        <f t="shared" si="406"/>
        <v>0</v>
      </c>
      <c r="O5061" s="338">
        <f t="shared" si="406"/>
        <v>0</v>
      </c>
      <c r="P5061" s="336">
        <f>SUM(D5061:O5061)</f>
        <v>0</v>
      </c>
      <c r="Q5061" s="317"/>
      <c r="R5061" s="388"/>
      <c r="S5061" s="389"/>
      <c r="T5061" s="314"/>
    </row>
    <row r="5062" spans="2:20" ht="18.75" customHeight="1" x14ac:dyDescent="0.2">
      <c r="B5062" s="318"/>
      <c r="C5062" s="339" t="s">
        <v>150</v>
      </c>
      <c r="D5062" s="66"/>
      <c r="E5062" s="66"/>
      <c r="F5062" s="66"/>
      <c r="G5062" s="66"/>
      <c r="H5062" s="66"/>
      <c r="I5062" s="66"/>
      <c r="J5062" s="66"/>
      <c r="K5062" s="66"/>
      <c r="L5062" s="66"/>
      <c r="M5062" s="66"/>
      <c r="N5062" s="66"/>
      <c r="O5062" s="72"/>
      <c r="P5062" s="336">
        <f>SUM(D5062:O5062)</f>
        <v>0</v>
      </c>
      <c r="Q5062" s="317"/>
      <c r="R5062" s="388"/>
      <c r="S5062" s="389"/>
      <c r="T5062" s="314"/>
    </row>
    <row r="5063" spans="2:20" ht="18.75" customHeight="1" x14ac:dyDescent="0.2">
      <c r="B5063" s="318"/>
      <c r="C5063" s="339" t="s">
        <v>151</v>
      </c>
      <c r="D5063" s="66"/>
      <c r="E5063" s="66"/>
      <c r="F5063" s="66"/>
      <c r="G5063" s="66"/>
      <c r="H5063" s="66"/>
      <c r="I5063" s="66"/>
      <c r="J5063" s="66"/>
      <c r="K5063" s="66"/>
      <c r="L5063" s="66"/>
      <c r="M5063" s="66"/>
      <c r="N5063" s="66"/>
      <c r="O5063" s="72"/>
      <c r="P5063" s="336">
        <f>SUM(D5063:O5063)</f>
        <v>0</v>
      </c>
      <c r="Q5063" s="317"/>
      <c r="R5063" s="388"/>
      <c r="S5063" s="389"/>
      <c r="T5063" s="314"/>
    </row>
    <row r="5064" spans="2:20" ht="18.75" customHeight="1" x14ac:dyDescent="0.2">
      <c r="B5064" s="318"/>
      <c r="C5064" s="339" t="s">
        <v>152</v>
      </c>
      <c r="D5064" s="66"/>
      <c r="E5064" s="66"/>
      <c r="F5064" s="66"/>
      <c r="G5064" s="66"/>
      <c r="H5064" s="66"/>
      <c r="I5064" s="66"/>
      <c r="J5064" s="66"/>
      <c r="K5064" s="66"/>
      <c r="L5064" s="66"/>
      <c r="M5064" s="66"/>
      <c r="N5064" s="66"/>
      <c r="O5064" s="72"/>
      <c r="P5064" s="336">
        <f>SUM(D5064:O5064)</f>
        <v>0</v>
      </c>
      <c r="Q5064" s="317"/>
      <c r="R5064" s="388"/>
      <c r="S5064" s="389"/>
      <c r="T5064" s="314"/>
    </row>
    <row r="5065" spans="2:20" ht="18.75" customHeight="1" x14ac:dyDescent="0.2">
      <c r="B5065" s="318"/>
      <c r="C5065" s="339" t="s">
        <v>153</v>
      </c>
      <c r="D5065" s="66"/>
      <c r="E5065" s="66"/>
      <c r="F5065" s="66"/>
      <c r="G5065" s="66"/>
      <c r="H5065" s="66"/>
      <c r="I5065" s="66"/>
      <c r="J5065" s="66"/>
      <c r="K5065" s="66"/>
      <c r="L5065" s="66"/>
      <c r="M5065" s="66"/>
      <c r="N5065" s="66"/>
      <c r="O5065" s="72"/>
      <c r="P5065" s="336">
        <f>SUM(D5065:O5065)</f>
        <v>0</v>
      </c>
      <c r="Q5065" s="317"/>
      <c r="R5065" s="388"/>
      <c r="S5065" s="389"/>
      <c r="T5065" s="314"/>
    </row>
    <row r="5066" spans="2:20" ht="18.75" customHeight="1" x14ac:dyDescent="0.2">
      <c r="B5066" s="318"/>
      <c r="C5066" s="335" t="s">
        <v>154</v>
      </c>
      <c r="D5066" s="65"/>
      <c r="E5066" s="65"/>
      <c r="F5066" s="65"/>
      <c r="G5066" s="65"/>
      <c r="H5066" s="65"/>
      <c r="I5066" s="65"/>
      <c r="J5066" s="65"/>
      <c r="K5066" s="65"/>
      <c r="L5066" s="65"/>
      <c r="M5066" s="65"/>
      <c r="N5066" s="65"/>
      <c r="O5066" s="71"/>
      <c r="P5066" s="336">
        <f>SUM(D5066:O5066)</f>
        <v>0</v>
      </c>
      <c r="Q5066" s="317"/>
      <c r="R5066" s="388"/>
      <c r="S5066" s="389"/>
      <c r="T5066" s="314"/>
    </row>
    <row r="5067" spans="2:20" ht="18.75" customHeight="1" x14ac:dyDescent="0.2">
      <c r="B5067" s="318"/>
      <c r="C5067" s="97" t="s">
        <v>155</v>
      </c>
      <c r="D5067" s="65"/>
      <c r="E5067" s="65"/>
      <c r="F5067" s="65"/>
      <c r="G5067" s="65"/>
      <c r="H5067" s="65"/>
      <c r="I5067" s="65"/>
      <c r="J5067" s="65"/>
      <c r="K5067" s="65"/>
      <c r="L5067" s="65"/>
      <c r="M5067" s="65"/>
      <c r="N5067" s="65"/>
      <c r="O5067" s="71"/>
      <c r="P5067" s="336">
        <f>SUM(D5067:O5067)</f>
        <v>0</v>
      </c>
      <c r="Q5067" s="317"/>
      <c r="R5067" s="388"/>
      <c r="S5067" s="389"/>
      <c r="T5067" s="314"/>
    </row>
    <row r="5068" spans="2:20" ht="18.75" customHeight="1" x14ac:dyDescent="0.2">
      <c r="B5068" s="318"/>
      <c r="C5068" s="98" t="s">
        <v>156</v>
      </c>
      <c r="D5068" s="68"/>
      <c r="E5068" s="68"/>
      <c r="F5068" s="68"/>
      <c r="G5068" s="68"/>
      <c r="H5068" s="68"/>
      <c r="I5068" s="68"/>
      <c r="J5068" s="68"/>
      <c r="K5068" s="68"/>
      <c r="L5068" s="68"/>
      <c r="M5068" s="68"/>
      <c r="N5068" s="68"/>
      <c r="O5068" s="73"/>
      <c r="P5068" s="340">
        <f>SUM(D5068:O5068)</f>
        <v>0</v>
      </c>
      <c r="Q5068" s="317"/>
      <c r="R5068" s="388"/>
      <c r="S5068" s="389"/>
      <c r="T5068" s="314"/>
    </row>
    <row r="5069" spans="2:20" ht="18.75" customHeight="1" x14ac:dyDescent="0.2">
      <c r="B5069" s="318"/>
      <c r="C5069" s="341" t="s">
        <v>157</v>
      </c>
      <c r="D5069" s="342">
        <f t="shared" ref="D5069:O5069" si="407">SUBTOTAL(9,D5048:D5068)</f>
        <v>0</v>
      </c>
      <c r="E5069" s="342">
        <f t="shared" si="407"/>
        <v>0</v>
      </c>
      <c r="F5069" s="342">
        <f t="shared" si="407"/>
        <v>0</v>
      </c>
      <c r="G5069" s="342">
        <f t="shared" si="407"/>
        <v>0</v>
      </c>
      <c r="H5069" s="342">
        <f t="shared" si="407"/>
        <v>0</v>
      </c>
      <c r="I5069" s="342">
        <f t="shared" si="407"/>
        <v>0</v>
      </c>
      <c r="J5069" s="342">
        <f t="shared" si="407"/>
        <v>0</v>
      </c>
      <c r="K5069" s="342">
        <f t="shared" si="407"/>
        <v>0</v>
      </c>
      <c r="L5069" s="342">
        <f t="shared" si="407"/>
        <v>0</v>
      </c>
      <c r="M5069" s="342">
        <f t="shared" si="407"/>
        <v>0</v>
      </c>
      <c r="N5069" s="342">
        <f t="shared" si="407"/>
        <v>0</v>
      </c>
      <c r="O5069" s="343">
        <f t="shared" si="407"/>
        <v>0</v>
      </c>
      <c r="P5069" s="344">
        <f>SUM(D5069:O5069)</f>
        <v>0</v>
      </c>
      <c r="Q5069" s="317"/>
      <c r="R5069" s="150"/>
      <c r="S5069" s="151"/>
      <c r="T5069" s="314"/>
    </row>
    <row r="5070" spans="2:20" ht="6" customHeight="1" x14ac:dyDescent="0.2">
      <c r="B5070" s="318"/>
      <c r="C5070" s="317"/>
      <c r="D5070" s="317"/>
      <c r="E5070" s="317"/>
      <c r="F5070" s="317"/>
      <c r="G5070" s="317"/>
      <c r="H5070" s="317"/>
      <c r="I5070" s="317"/>
      <c r="J5070" s="317"/>
      <c r="K5070" s="317"/>
      <c r="L5070" s="317"/>
      <c r="M5070" s="317"/>
      <c r="N5070" s="317"/>
      <c r="O5070" s="317"/>
      <c r="P5070" s="317"/>
      <c r="Q5070" s="317"/>
      <c r="R5070" s="345"/>
      <c r="S5070" s="345"/>
      <c r="T5070" s="314"/>
    </row>
    <row r="5071" spans="2:20" ht="18.75" customHeight="1" x14ac:dyDescent="0.2">
      <c r="B5071" s="346"/>
      <c r="C5071" s="335" t="s">
        <v>158</v>
      </c>
      <c r="D5071" s="67"/>
      <c r="E5071" s="67"/>
      <c r="F5071" s="67"/>
      <c r="G5071" s="67"/>
      <c r="H5071" s="67"/>
      <c r="I5071" s="67"/>
      <c r="J5071" s="67"/>
      <c r="K5071" s="67"/>
      <c r="L5071" s="67"/>
      <c r="M5071" s="67"/>
      <c r="N5071" s="67"/>
      <c r="O5071" s="74"/>
      <c r="P5071" s="347">
        <f>SUM(D5071:O5071)</f>
        <v>0</v>
      </c>
      <c r="Q5071" s="317"/>
      <c r="R5071" s="388"/>
      <c r="S5071" s="389"/>
      <c r="T5071" s="314"/>
    </row>
    <row r="5072" spans="2:20" ht="18.75" customHeight="1" x14ac:dyDescent="0.2">
      <c r="B5072" s="346"/>
      <c r="C5072" s="335" t="s">
        <v>159</v>
      </c>
      <c r="D5072" s="67"/>
      <c r="E5072" s="67"/>
      <c r="F5072" s="67"/>
      <c r="G5072" s="67"/>
      <c r="H5072" s="67"/>
      <c r="I5072" s="67"/>
      <c r="J5072" s="67"/>
      <c r="K5072" s="67"/>
      <c r="L5072" s="67"/>
      <c r="M5072" s="67"/>
      <c r="N5072" s="69"/>
      <c r="O5072" s="75"/>
      <c r="P5072" s="348">
        <f>SUM(D5072:O5072)</f>
        <v>0</v>
      </c>
      <c r="Q5072" s="317"/>
      <c r="R5072" s="388"/>
      <c r="S5072" s="389"/>
      <c r="T5072" s="314"/>
    </row>
    <row r="5073" spans="2:24" s="334" customFormat="1" ht="18.75" customHeight="1" x14ac:dyDescent="0.2">
      <c r="B5073" s="328"/>
      <c r="C5073" s="317"/>
      <c r="D5073" s="317"/>
      <c r="E5073" s="317"/>
      <c r="F5073" s="317"/>
      <c r="G5073" s="317"/>
      <c r="H5073" s="317"/>
      <c r="I5073" s="317"/>
      <c r="J5073" s="317"/>
      <c r="K5073" s="317"/>
      <c r="L5073" s="317"/>
      <c r="M5073" s="317"/>
      <c r="N5073" s="349" t="s">
        <v>160</v>
      </c>
      <c r="O5073" s="349"/>
      <c r="P5073" s="350">
        <f>ROUND(IF(P5071*P5072=0,0,P5069/P5071*P5072),2)</f>
        <v>0</v>
      </c>
      <c r="Q5073" s="330"/>
      <c r="R5073" s="388"/>
      <c r="S5073" s="389"/>
      <c r="T5073" s="333"/>
    </row>
    <row r="5074" spans="2:24" ht="30" customHeight="1" x14ac:dyDescent="0.2">
      <c r="B5074" s="314"/>
      <c r="C5074" s="317"/>
      <c r="D5074" s="317"/>
      <c r="E5074" s="317"/>
      <c r="F5074" s="317"/>
      <c r="G5074" s="317"/>
      <c r="H5074" s="317"/>
      <c r="I5074" s="317"/>
      <c r="J5074" s="317"/>
      <c r="K5074" s="317"/>
      <c r="L5074" s="317"/>
      <c r="M5074" s="317"/>
      <c r="N5074" s="317"/>
      <c r="O5074" s="317"/>
      <c r="P5074" s="317"/>
      <c r="Q5074" s="317"/>
      <c r="R5074" s="317"/>
      <c r="S5074" s="317"/>
      <c r="T5074" s="314"/>
    </row>
    <row r="5075" spans="2:24" ht="18.75" customHeight="1" x14ac:dyDescent="0.2">
      <c r="B5075" s="318"/>
      <c r="C5075" s="319" t="s">
        <v>124</v>
      </c>
      <c r="D5075" s="382"/>
      <c r="E5075" s="383"/>
      <c r="F5075" s="383"/>
      <c r="G5075" s="383"/>
      <c r="H5075" s="383"/>
      <c r="I5075" s="384"/>
      <c r="J5075" s="317"/>
      <c r="K5075" s="317"/>
      <c r="L5075" s="320"/>
      <c r="M5075" s="317"/>
      <c r="N5075" s="317"/>
      <c r="O5075" s="317"/>
      <c r="P5075" s="321"/>
      <c r="Q5075" s="317"/>
      <c r="R5075" s="321"/>
      <c r="S5075" s="321"/>
      <c r="T5075" s="314"/>
    </row>
    <row r="5076" spans="2:24" ht="18.75" customHeight="1" x14ac:dyDescent="0.2">
      <c r="B5076" s="318"/>
      <c r="C5076" s="322" t="s">
        <v>125</v>
      </c>
      <c r="D5076" s="382"/>
      <c r="E5076" s="383"/>
      <c r="F5076" s="383"/>
      <c r="G5076" s="383"/>
      <c r="H5076" s="383"/>
      <c r="I5076" s="384"/>
      <c r="J5076" s="317"/>
      <c r="K5076" s="320"/>
      <c r="L5076" s="317"/>
      <c r="M5076" s="317"/>
      <c r="N5076" s="317"/>
      <c r="O5076" s="317"/>
      <c r="P5076" s="321"/>
      <c r="Q5076" s="317"/>
      <c r="R5076" s="321"/>
      <c r="S5076" s="321"/>
      <c r="T5076" s="314"/>
    </row>
    <row r="5077" spans="2:24" ht="18.75" customHeight="1" x14ac:dyDescent="0.2">
      <c r="B5077" s="318"/>
      <c r="C5077" s="322" t="s">
        <v>7</v>
      </c>
      <c r="D5077" s="382"/>
      <c r="E5077" s="383"/>
      <c r="F5077" s="383"/>
      <c r="G5077" s="383"/>
      <c r="H5077" s="383"/>
      <c r="I5077" s="384"/>
      <c r="J5077" s="317"/>
      <c r="K5077" s="317"/>
      <c r="L5077" s="320"/>
      <c r="M5077" s="317"/>
      <c r="N5077" s="317"/>
      <c r="O5077" s="317"/>
      <c r="P5077" s="321"/>
      <c r="Q5077" s="317"/>
      <c r="R5077" s="323" t="s">
        <v>126</v>
      </c>
      <c r="S5077" s="324"/>
      <c r="T5077" s="314"/>
    </row>
    <row r="5078" spans="2:24" ht="18.75" customHeight="1" x14ac:dyDescent="0.2">
      <c r="B5078" s="318"/>
      <c r="C5078" s="322" t="s">
        <v>127</v>
      </c>
      <c r="D5078" s="382"/>
      <c r="E5078" s="383"/>
      <c r="F5078" s="383"/>
      <c r="G5078" s="383"/>
      <c r="H5078" s="383"/>
      <c r="I5078" s="384"/>
      <c r="J5078" s="317"/>
      <c r="K5078" s="317"/>
      <c r="L5078" s="320"/>
      <c r="M5078" s="317"/>
      <c r="N5078" s="317"/>
      <c r="O5078" s="317"/>
      <c r="P5078" s="321"/>
      <c r="Q5078" s="317"/>
      <c r="R5078" s="325" t="s">
        <v>130</v>
      </c>
      <c r="S5078" s="63"/>
      <c r="T5078" s="314"/>
    </row>
    <row r="5079" spans="2:24" ht="18.75" customHeight="1" x14ac:dyDescent="0.2">
      <c r="B5079" s="318"/>
      <c r="C5079" s="322" t="s">
        <v>131</v>
      </c>
      <c r="D5079" s="382"/>
      <c r="E5079" s="383"/>
      <c r="F5079" s="383"/>
      <c r="G5079" s="383"/>
      <c r="H5079" s="383"/>
      <c r="I5079" s="384"/>
      <c r="J5079" s="317"/>
      <c r="K5079" s="317"/>
      <c r="L5079" s="320"/>
      <c r="M5079" s="317"/>
      <c r="N5079" s="317"/>
      <c r="O5079" s="317"/>
      <c r="P5079" s="321"/>
      <c r="Q5079" s="317"/>
      <c r="R5079" s="325" t="s">
        <v>132</v>
      </c>
      <c r="S5079" s="63"/>
      <c r="T5079" s="314"/>
    </row>
    <row r="5080" spans="2:24" ht="18.75" customHeight="1" x14ac:dyDescent="0.2">
      <c r="B5080" s="318"/>
      <c r="C5080" s="322" t="s">
        <v>122</v>
      </c>
      <c r="D5080" s="385"/>
      <c r="E5080" s="386"/>
      <c r="F5080" s="386"/>
      <c r="G5080" s="386"/>
      <c r="H5080" s="386"/>
      <c r="I5080" s="387"/>
      <c r="J5080" s="317"/>
      <c r="K5080" s="320"/>
      <c r="L5080" s="317"/>
      <c r="M5080" s="317"/>
      <c r="N5080" s="317"/>
      <c r="O5080" s="317"/>
      <c r="P5080" s="321"/>
      <c r="Q5080" s="317"/>
      <c r="R5080" s="326" t="s">
        <v>133</v>
      </c>
      <c r="S5080" s="63"/>
      <c r="T5080" s="314"/>
    </row>
    <row r="5081" spans="2:24" ht="18.75" customHeight="1" x14ac:dyDescent="0.2">
      <c r="B5081" s="327"/>
      <c r="C5081" s="322" t="s">
        <v>134</v>
      </c>
      <c r="D5081" s="379"/>
      <c r="E5081" s="380"/>
      <c r="F5081" s="380"/>
      <c r="G5081" s="380"/>
      <c r="H5081" s="380"/>
      <c r="I5081" s="381"/>
      <c r="J5081" s="317"/>
      <c r="K5081" s="320"/>
      <c r="L5081" s="317"/>
      <c r="M5081" s="317"/>
      <c r="N5081" s="317"/>
      <c r="O5081" s="317"/>
      <c r="P5081" s="321"/>
      <c r="Q5081" s="317"/>
      <c r="R5081" s="321"/>
      <c r="S5081" s="321"/>
      <c r="T5081" s="314"/>
    </row>
    <row r="5082" spans="2:24" ht="12" customHeight="1" x14ac:dyDescent="0.2">
      <c r="B5082" s="318"/>
      <c r="C5082" s="317"/>
      <c r="D5082" s="317"/>
      <c r="E5082" s="317"/>
      <c r="F5082" s="317"/>
      <c r="G5082" s="317"/>
      <c r="H5082" s="317"/>
      <c r="I5082" s="317"/>
      <c r="J5082" s="317"/>
      <c r="K5082" s="317"/>
      <c r="L5082" s="317"/>
      <c r="M5082" s="317"/>
      <c r="N5082" s="317"/>
      <c r="O5082" s="317"/>
      <c r="P5082" s="317"/>
      <c r="Q5082" s="317"/>
      <c r="R5082" s="317"/>
      <c r="S5082" s="317"/>
      <c r="T5082" s="314"/>
    </row>
    <row r="5083" spans="2:24" s="334" customFormat="1" ht="18.75" customHeight="1" x14ac:dyDescent="0.2">
      <c r="B5083" s="328"/>
      <c r="C5083" s="322" t="s">
        <v>128</v>
      </c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70"/>
      <c r="P5083" s="329" t="s">
        <v>129</v>
      </c>
      <c r="Q5083" s="330"/>
      <c r="R5083" s="331" t="s">
        <v>135</v>
      </c>
      <c r="S5083" s="332"/>
      <c r="T5083" s="333"/>
      <c r="V5083" s="315"/>
      <c r="W5083" s="315"/>
      <c r="X5083" s="315"/>
    </row>
    <row r="5084" spans="2:24" ht="6" customHeight="1" x14ac:dyDescent="0.2">
      <c r="B5084" s="318"/>
      <c r="C5084" s="317"/>
      <c r="D5084" s="317"/>
      <c r="E5084" s="317"/>
      <c r="F5084" s="317"/>
      <c r="G5084" s="317"/>
      <c r="H5084" s="317"/>
      <c r="I5084" s="317"/>
      <c r="J5084" s="317"/>
      <c r="K5084" s="317"/>
      <c r="L5084" s="317"/>
      <c r="M5084" s="317"/>
      <c r="N5084" s="317"/>
      <c r="O5084" s="317"/>
      <c r="P5084" s="317"/>
      <c r="Q5084" s="317"/>
      <c r="R5084" s="317"/>
      <c r="S5084" s="317"/>
      <c r="T5084" s="314"/>
    </row>
    <row r="5085" spans="2:24" ht="18.75" customHeight="1" x14ac:dyDescent="0.2">
      <c r="B5085" s="318"/>
      <c r="C5085" s="335" t="s">
        <v>136</v>
      </c>
      <c r="D5085" s="65"/>
      <c r="E5085" s="65"/>
      <c r="F5085" s="65"/>
      <c r="G5085" s="65"/>
      <c r="H5085" s="65"/>
      <c r="I5085" s="65"/>
      <c r="J5085" s="65"/>
      <c r="K5085" s="65"/>
      <c r="L5085" s="65"/>
      <c r="M5085" s="65"/>
      <c r="N5085" s="65"/>
      <c r="O5085" s="71"/>
      <c r="P5085" s="336">
        <f>SUM(D5085:O5085)</f>
        <v>0</v>
      </c>
      <c r="Q5085" s="317"/>
      <c r="R5085" s="388"/>
      <c r="S5085" s="389"/>
      <c r="T5085" s="314"/>
    </row>
    <row r="5086" spans="2:24" ht="18.75" customHeight="1" x14ac:dyDescent="0.2">
      <c r="B5086" s="318"/>
      <c r="C5086" s="335" t="s">
        <v>137</v>
      </c>
      <c r="D5086" s="110"/>
      <c r="E5086" s="110"/>
      <c r="F5086" s="110"/>
      <c r="G5086" s="110"/>
      <c r="H5086" s="110"/>
      <c r="I5086" s="110"/>
      <c r="J5086" s="110"/>
      <c r="K5086" s="110"/>
      <c r="L5086" s="110"/>
      <c r="M5086" s="110"/>
      <c r="N5086" s="110"/>
      <c r="O5086" s="111"/>
      <c r="P5086" s="336">
        <f>SUM(D5086:O5086)</f>
        <v>0</v>
      </c>
      <c r="Q5086" s="317"/>
      <c r="R5086" s="388"/>
      <c r="S5086" s="389"/>
      <c r="T5086" s="314"/>
    </row>
    <row r="5087" spans="2:24" ht="18.75" customHeight="1" x14ac:dyDescent="0.2">
      <c r="B5087" s="318"/>
      <c r="C5087" s="131" t="s">
        <v>138</v>
      </c>
      <c r="D5087" s="65"/>
      <c r="E5087" s="65"/>
      <c r="F5087" s="65"/>
      <c r="G5087" s="65"/>
      <c r="H5087" s="65"/>
      <c r="I5087" s="65"/>
      <c r="J5087" s="65"/>
      <c r="K5087" s="65"/>
      <c r="L5087" s="65"/>
      <c r="M5087" s="65"/>
      <c r="N5087" s="65"/>
      <c r="O5087" s="71"/>
      <c r="P5087" s="336">
        <f>SUM(D5087:O5087)</f>
        <v>0</v>
      </c>
      <c r="Q5087" s="317"/>
      <c r="R5087" s="388"/>
      <c r="S5087" s="389"/>
      <c r="T5087" s="314"/>
    </row>
    <row r="5088" spans="2:24" ht="18.75" customHeight="1" x14ac:dyDescent="0.2">
      <c r="B5088" s="318"/>
      <c r="C5088" s="92" t="s">
        <v>139</v>
      </c>
      <c r="D5088" s="65"/>
      <c r="E5088" s="65"/>
      <c r="F5088" s="65"/>
      <c r="G5088" s="65"/>
      <c r="H5088" s="65"/>
      <c r="I5088" s="65"/>
      <c r="J5088" s="65"/>
      <c r="K5088" s="65"/>
      <c r="L5088" s="65"/>
      <c r="M5088" s="65"/>
      <c r="N5088" s="65"/>
      <c r="O5088" s="71"/>
      <c r="P5088" s="336">
        <f>SUM(D5088:O5088)</f>
        <v>0</v>
      </c>
      <c r="Q5088" s="317"/>
      <c r="R5088" s="388"/>
      <c r="S5088" s="389"/>
      <c r="T5088" s="314"/>
    </row>
    <row r="5089" spans="2:20" ht="18.75" customHeight="1" x14ac:dyDescent="0.2">
      <c r="B5089" s="318"/>
      <c r="C5089" s="92" t="s">
        <v>140</v>
      </c>
      <c r="D5089" s="65"/>
      <c r="E5089" s="65"/>
      <c r="F5089" s="65"/>
      <c r="G5089" s="65"/>
      <c r="H5089" s="65"/>
      <c r="I5089" s="65"/>
      <c r="J5089" s="65"/>
      <c r="K5089" s="65"/>
      <c r="L5089" s="65"/>
      <c r="M5089" s="65"/>
      <c r="N5089" s="65"/>
      <c r="O5089" s="71"/>
      <c r="P5089" s="336">
        <f>SUM(D5089:O5089)</f>
        <v>0</v>
      </c>
      <c r="Q5089" s="317"/>
      <c r="R5089" s="388"/>
      <c r="S5089" s="389"/>
      <c r="T5089" s="314"/>
    </row>
    <row r="5090" spans="2:20" ht="18.75" customHeight="1" x14ac:dyDescent="0.2">
      <c r="B5090" s="318"/>
      <c r="C5090" s="92" t="s">
        <v>141</v>
      </c>
      <c r="D5090" s="65"/>
      <c r="E5090" s="65"/>
      <c r="F5090" s="65"/>
      <c r="G5090" s="65"/>
      <c r="H5090" s="65"/>
      <c r="I5090" s="65"/>
      <c r="J5090" s="65"/>
      <c r="K5090" s="65"/>
      <c r="L5090" s="65"/>
      <c r="M5090" s="65"/>
      <c r="N5090" s="65"/>
      <c r="O5090" s="71"/>
      <c r="P5090" s="336">
        <f>SUM(D5090:O5090)</f>
        <v>0</v>
      </c>
      <c r="Q5090" s="317"/>
      <c r="R5090" s="388"/>
      <c r="S5090" s="389"/>
      <c r="T5090" s="314"/>
    </row>
    <row r="5091" spans="2:20" ht="18.75" customHeight="1" x14ac:dyDescent="0.2">
      <c r="B5091" s="318"/>
      <c r="C5091" s="92" t="s">
        <v>142</v>
      </c>
      <c r="D5091" s="65"/>
      <c r="E5091" s="65"/>
      <c r="F5091" s="65"/>
      <c r="G5091" s="65"/>
      <c r="H5091" s="65"/>
      <c r="I5091" s="65"/>
      <c r="J5091" s="65"/>
      <c r="K5091" s="65"/>
      <c r="L5091" s="65"/>
      <c r="M5091" s="65"/>
      <c r="N5091" s="65"/>
      <c r="O5091" s="71"/>
      <c r="P5091" s="336">
        <f>SUM(D5091:O5091)</f>
        <v>0</v>
      </c>
      <c r="Q5091" s="317"/>
      <c r="R5091" s="388"/>
      <c r="S5091" s="389"/>
      <c r="T5091" s="314"/>
    </row>
    <row r="5092" spans="2:20" ht="18.75" customHeight="1" x14ac:dyDescent="0.2">
      <c r="B5092" s="318"/>
      <c r="C5092" s="92" t="s">
        <v>143</v>
      </c>
      <c r="D5092" s="65"/>
      <c r="E5092" s="65"/>
      <c r="F5092" s="65"/>
      <c r="G5092" s="65"/>
      <c r="H5092" s="65"/>
      <c r="I5092" s="65"/>
      <c r="J5092" s="65"/>
      <c r="K5092" s="65"/>
      <c r="L5092" s="65"/>
      <c r="M5092" s="65"/>
      <c r="N5092" s="65"/>
      <c r="O5092" s="71"/>
      <c r="P5092" s="336">
        <f>SUM(D5092:O5092)</f>
        <v>0</v>
      </c>
      <c r="Q5092" s="317"/>
      <c r="R5092" s="388"/>
      <c r="S5092" s="389"/>
      <c r="T5092" s="314"/>
    </row>
    <row r="5093" spans="2:20" ht="18.75" customHeight="1" x14ac:dyDescent="0.2">
      <c r="B5093" s="318"/>
      <c r="C5093" s="92" t="s">
        <v>144</v>
      </c>
      <c r="D5093" s="65"/>
      <c r="E5093" s="65"/>
      <c r="F5093" s="65"/>
      <c r="G5093" s="65"/>
      <c r="H5093" s="65"/>
      <c r="I5093" s="65"/>
      <c r="J5093" s="65"/>
      <c r="K5093" s="65"/>
      <c r="L5093" s="65"/>
      <c r="M5093" s="65"/>
      <c r="N5093" s="65"/>
      <c r="O5093" s="71"/>
      <c r="P5093" s="336">
        <f>SUM(D5093:O5093)</f>
        <v>0</v>
      </c>
      <c r="Q5093" s="317"/>
      <c r="R5093" s="388"/>
      <c r="S5093" s="389"/>
      <c r="T5093" s="314"/>
    </row>
    <row r="5094" spans="2:20" ht="18.75" customHeight="1" x14ac:dyDescent="0.2">
      <c r="B5094" s="318"/>
      <c r="C5094" s="92" t="s">
        <v>145</v>
      </c>
      <c r="D5094" s="65"/>
      <c r="E5094" s="65"/>
      <c r="F5094" s="65"/>
      <c r="G5094" s="65"/>
      <c r="H5094" s="65"/>
      <c r="I5094" s="65"/>
      <c r="J5094" s="65"/>
      <c r="K5094" s="65"/>
      <c r="L5094" s="65"/>
      <c r="M5094" s="65"/>
      <c r="N5094" s="65"/>
      <c r="O5094" s="71"/>
      <c r="P5094" s="336">
        <f>SUM(D5094:O5094)</f>
        <v>0</v>
      </c>
      <c r="Q5094" s="317"/>
      <c r="R5094" s="388"/>
      <c r="S5094" s="389"/>
      <c r="T5094" s="314"/>
    </row>
    <row r="5095" spans="2:20" ht="18.75" customHeight="1" x14ac:dyDescent="0.2">
      <c r="B5095" s="318"/>
      <c r="C5095" s="322" t="s">
        <v>146</v>
      </c>
      <c r="D5095" s="337">
        <f t="shared" ref="D5095:O5095" si="408">SUBTOTAL(9,D5085:D5094)</f>
        <v>0</v>
      </c>
      <c r="E5095" s="337">
        <f t="shared" si="408"/>
        <v>0</v>
      </c>
      <c r="F5095" s="337">
        <f t="shared" si="408"/>
        <v>0</v>
      </c>
      <c r="G5095" s="337">
        <f t="shared" si="408"/>
        <v>0</v>
      </c>
      <c r="H5095" s="337">
        <f t="shared" si="408"/>
        <v>0</v>
      </c>
      <c r="I5095" s="337">
        <f t="shared" si="408"/>
        <v>0</v>
      </c>
      <c r="J5095" s="337">
        <f t="shared" si="408"/>
        <v>0</v>
      </c>
      <c r="K5095" s="337">
        <f t="shared" si="408"/>
        <v>0</v>
      </c>
      <c r="L5095" s="337">
        <f t="shared" si="408"/>
        <v>0</v>
      </c>
      <c r="M5095" s="337">
        <f t="shared" si="408"/>
        <v>0</v>
      </c>
      <c r="N5095" s="337">
        <f t="shared" si="408"/>
        <v>0</v>
      </c>
      <c r="O5095" s="338">
        <f t="shared" si="408"/>
        <v>0</v>
      </c>
      <c r="P5095" s="336">
        <f>SUM(D5095:O5095)</f>
        <v>0</v>
      </c>
      <c r="Q5095" s="317"/>
      <c r="R5095" s="388"/>
      <c r="S5095" s="389"/>
      <c r="T5095" s="314"/>
    </row>
    <row r="5096" spans="2:20" ht="18.75" customHeight="1" x14ac:dyDescent="0.2">
      <c r="B5096" s="318"/>
      <c r="C5096" s="339" t="s">
        <v>147</v>
      </c>
      <c r="D5096" s="66"/>
      <c r="E5096" s="66"/>
      <c r="F5096" s="66"/>
      <c r="G5096" s="66"/>
      <c r="H5096" s="66"/>
      <c r="I5096" s="66"/>
      <c r="J5096" s="66"/>
      <c r="K5096" s="66"/>
      <c r="L5096" s="66"/>
      <c r="M5096" s="66"/>
      <c r="N5096" s="66"/>
      <c r="O5096" s="72"/>
      <c r="P5096" s="336">
        <f>SUM(D5096:O5096)</f>
        <v>0</v>
      </c>
      <c r="Q5096" s="317"/>
      <c r="R5096" s="388"/>
      <c r="S5096" s="389"/>
      <c r="T5096" s="314"/>
    </row>
    <row r="5097" spans="2:20" ht="18.75" customHeight="1" x14ac:dyDescent="0.2">
      <c r="B5097" s="318"/>
      <c r="C5097" s="339" t="s">
        <v>148</v>
      </c>
      <c r="D5097" s="66"/>
      <c r="E5097" s="66"/>
      <c r="F5097" s="66"/>
      <c r="G5097" s="66"/>
      <c r="H5097" s="66"/>
      <c r="I5097" s="66"/>
      <c r="J5097" s="66"/>
      <c r="K5097" s="66"/>
      <c r="L5097" s="66"/>
      <c r="M5097" s="66"/>
      <c r="N5097" s="66"/>
      <c r="O5097" s="72"/>
      <c r="P5097" s="336">
        <f>SUM(D5097:O5097)</f>
        <v>0</v>
      </c>
      <c r="Q5097" s="317"/>
      <c r="R5097" s="388"/>
      <c r="S5097" s="389"/>
      <c r="T5097" s="314"/>
    </row>
    <row r="5098" spans="2:20" ht="18.75" customHeight="1" x14ac:dyDescent="0.2">
      <c r="B5098" s="318"/>
      <c r="C5098" s="322" t="s">
        <v>149</v>
      </c>
      <c r="D5098" s="337">
        <f t="shared" ref="D5098:O5098" si="409">SUBTOTAL(9,D5096:D5097)</f>
        <v>0</v>
      </c>
      <c r="E5098" s="337">
        <f t="shared" si="409"/>
        <v>0</v>
      </c>
      <c r="F5098" s="337">
        <f t="shared" si="409"/>
        <v>0</v>
      </c>
      <c r="G5098" s="337">
        <f t="shared" si="409"/>
        <v>0</v>
      </c>
      <c r="H5098" s="337">
        <f t="shared" si="409"/>
        <v>0</v>
      </c>
      <c r="I5098" s="337">
        <f t="shared" si="409"/>
        <v>0</v>
      </c>
      <c r="J5098" s="337">
        <f t="shared" si="409"/>
        <v>0</v>
      </c>
      <c r="K5098" s="337">
        <f t="shared" si="409"/>
        <v>0</v>
      </c>
      <c r="L5098" s="337">
        <f t="shared" si="409"/>
        <v>0</v>
      </c>
      <c r="M5098" s="337">
        <f t="shared" si="409"/>
        <v>0</v>
      </c>
      <c r="N5098" s="337">
        <f t="shared" si="409"/>
        <v>0</v>
      </c>
      <c r="O5098" s="338">
        <f t="shared" si="409"/>
        <v>0</v>
      </c>
      <c r="P5098" s="336">
        <f>SUM(D5098:O5098)</f>
        <v>0</v>
      </c>
      <c r="Q5098" s="317"/>
      <c r="R5098" s="388"/>
      <c r="S5098" s="389"/>
      <c r="T5098" s="314"/>
    </row>
    <row r="5099" spans="2:20" ht="18.75" customHeight="1" x14ac:dyDescent="0.2">
      <c r="B5099" s="318"/>
      <c r="C5099" s="339" t="s">
        <v>150</v>
      </c>
      <c r="D5099" s="66"/>
      <c r="E5099" s="66"/>
      <c r="F5099" s="66"/>
      <c r="G5099" s="66"/>
      <c r="H5099" s="66"/>
      <c r="I5099" s="66"/>
      <c r="J5099" s="66"/>
      <c r="K5099" s="66"/>
      <c r="L5099" s="66"/>
      <c r="M5099" s="66"/>
      <c r="N5099" s="66"/>
      <c r="O5099" s="72"/>
      <c r="P5099" s="336">
        <f>SUM(D5099:O5099)</f>
        <v>0</v>
      </c>
      <c r="Q5099" s="317"/>
      <c r="R5099" s="388"/>
      <c r="S5099" s="389"/>
      <c r="T5099" s="314"/>
    </row>
    <row r="5100" spans="2:20" ht="18.75" customHeight="1" x14ac:dyDescent="0.2">
      <c r="B5100" s="318"/>
      <c r="C5100" s="339" t="s">
        <v>151</v>
      </c>
      <c r="D5100" s="66"/>
      <c r="E5100" s="66"/>
      <c r="F5100" s="66"/>
      <c r="G5100" s="66"/>
      <c r="H5100" s="66"/>
      <c r="I5100" s="66"/>
      <c r="J5100" s="66"/>
      <c r="K5100" s="66"/>
      <c r="L5100" s="66"/>
      <c r="M5100" s="66"/>
      <c r="N5100" s="66"/>
      <c r="O5100" s="72"/>
      <c r="P5100" s="336">
        <f>SUM(D5100:O5100)</f>
        <v>0</v>
      </c>
      <c r="Q5100" s="317"/>
      <c r="R5100" s="388"/>
      <c r="S5100" s="389"/>
      <c r="T5100" s="314"/>
    </row>
    <row r="5101" spans="2:20" ht="18.75" customHeight="1" x14ac:dyDescent="0.2">
      <c r="B5101" s="318"/>
      <c r="C5101" s="339" t="s">
        <v>152</v>
      </c>
      <c r="D5101" s="66"/>
      <c r="E5101" s="66"/>
      <c r="F5101" s="66"/>
      <c r="G5101" s="66"/>
      <c r="H5101" s="66"/>
      <c r="I5101" s="66"/>
      <c r="J5101" s="66"/>
      <c r="K5101" s="66"/>
      <c r="L5101" s="66"/>
      <c r="M5101" s="66"/>
      <c r="N5101" s="66"/>
      <c r="O5101" s="72"/>
      <c r="P5101" s="336">
        <f>SUM(D5101:O5101)</f>
        <v>0</v>
      </c>
      <c r="Q5101" s="317"/>
      <c r="R5101" s="388"/>
      <c r="S5101" s="389"/>
      <c r="T5101" s="314"/>
    </row>
    <row r="5102" spans="2:20" ht="18.75" customHeight="1" x14ac:dyDescent="0.2">
      <c r="B5102" s="318"/>
      <c r="C5102" s="339" t="s">
        <v>153</v>
      </c>
      <c r="D5102" s="66"/>
      <c r="E5102" s="66"/>
      <c r="F5102" s="66"/>
      <c r="G5102" s="66"/>
      <c r="H5102" s="66"/>
      <c r="I5102" s="66"/>
      <c r="J5102" s="66"/>
      <c r="K5102" s="66"/>
      <c r="L5102" s="66"/>
      <c r="M5102" s="66"/>
      <c r="N5102" s="66"/>
      <c r="O5102" s="72"/>
      <c r="P5102" s="336">
        <f>SUM(D5102:O5102)</f>
        <v>0</v>
      </c>
      <c r="Q5102" s="317"/>
      <c r="R5102" s="388"/>
      <c r="S5102" s="389"/>
      <c r="T5102" s="314"/>
    </row>
    <row r="5103" spans="2:20" ht="18.75" customHeight="1" x14ac:dyDescent="0.2">
      <c r="B5103" s="318"/>
      <c r="C5103" s="335" t="s">
        <v>154</v>
      </c>
      <c r="D5103" s="65"/>
      <c r="E5103" s="65"/>
      <c r="F5103" s="65"/>
      <c r="G5103" s="65"/>
      <c r="H5103" s="65"/>
      <c r="I5103" s="65"/>
      <c r="J5103" s="65"/>
      <c r="K5103" s="65"/>
      <c r="L5103" s="65"/>
      <c r="M5103" s="65"/>
      <c r="N5103" s="65"/>
      <c r="O5103" s="71"/>
      <c r="P5103" s="336">
        <f>SUM(D5103:O5103)</f>
        <v>0</v>
      </c>
      <c r="Q5103" s="317"/>
      <c r="R5103" s="388"/>
      <c r="S5103" s="389"/>
      <c r="T5103" s="314"/>
    </row>
    <row r="5104" spans="2:20" ht="18.75" customHeight="1" x14ac:dyDescent="0.2">
      <c r="B5104" s="318"/>
      <c r="C5104" s="97" t="s">
        <v>155</v>
      </c>
      <c r="D5104" s="65"/>
      <c r="E5104" s="65"/>
      <c r="F5104" s="65"/>
      <c r="G5104" s="65"/>
      <c r="H5104" s="65"/>
      <c r="I5104" s="65"/>
      <c r="J5104" s="65"/>
      <c r="K5104" s="65"/>
      <c r="L5104" s="65"/>
      <c r="M5104" s="65"/>
      <c r="N5104" s="65"/>
      <c r="O5104" s="71"/>
      <c r="P5104" s="336">
        <f>SUM(D5104:O5104)</f>
        <v>0</v>
      </c>
      <c r="Q5104" s="317"/>
      <c r="R5104" s="388"/>
      <c r="S5104" s="389"/>
      <c r="T5104" s="314"/>
    </row>
    <row r="5105" spans="2:20" ht="18.75" customHeight="1" x14ac:dyDescent="0.2">
      <c r="B5105" s="318"/>
      <c r="C5105" s="98" t="s">
        <v>156</v>
      </c>
      <c r="D5105" s="68"/>
      <c r="E5105" s="68"/>
      <c r="F5105" s="68"/>
      <c r="G5105" s="68"/>
      <c r="H5105" s="68"/>
      <c r="I5105" s="68"/>
      <c r="J5105" s="68"/>
      <c r="K5105" s="68"/>
      <c r="L5105" s="68"/>
      <c r="M5105" s="68"/>
      <c r="N5105" s="68"/>
      <c r="O5105" s="73"/>
      <c r="P5105" s="340">
        <f>SUM(D5105:O5105)</f>
        <v>0</v>
      </c>
      <c r="Q5105" s="317"/>
      <c r="R5105" s="388"/>
      <c r="S5105" s="389"/>
      <c r="T5105" s="314"/>
    </row>
    <row r="5106" spans="2:20" ht="18.75" customHeight="1" x14ac:dyDescent="0.2">
      <c r="B5106" s="318"/>
      <c r="C5106" s="341" t="s">
        <v>157</v>
      </c>
      <c r="D5106" s="342">
        <f t="shared" ref="D5106:O5106" si="410">SUBTOTAL(9,D5085:D5105)</f>
        <v>0</v>
      </c>
      <c r="E5106" s="342">
        <f t="shared" si="410"/>
        <v>0</v>
      </c>
      <c r="F5106" s="342">
        <f t="shared" si="410"/>
        <v>0</v>
      </c>
      <c r="G5106" s="342">
        <f t="shared" si="410"/>
        <v>0</v>
      </c>
      <c r="H5106" s="342">
        <f t="shared" si="410"/>
        <v>0</v>
      </c>
      <c r="I5106" s="342">
        <f t="shared" si="410"/>
        <v>0</v>
      </c>
      <c r="J5106" s="342">
        <f t="shared" si="410"/>
        <v>0</v>
      </c>
      <c r="K5106" s="342">
        <f t="shared" si="410"/>
        <v>0</v>
      </c>
      <c r="L5106" s="342">
        <f t="shared" si="410"/>
        <v>0</v>
      </c>
      <c r="M5106" s="342">
        <f t="shared" si="410"/>
        <v>0</v>
      </c>
      <c r="N5106" s="342">
        <f t="shared" si="410"/>
        <v>0</v>
      </c>
      <c r="O5106" s="343">
        <f t="shared" si="410"/>
        <v>0</v>
      </c>
      <c r="P5106" s="344">
        <f>SUM(D5106:O5106)</f>
        <v>0</v>
      </c>
      <c r="Q5106" s="317"/>
      <c r="R5106" s="150"/>
      <c r="S5106" s="151"/>
      <c r="T5106" s="314"/>
    </row>
    <row r="5107" spans="2:20" ht="6" customHeight="1" x14ac:dyDescent="0.2">
      <c r="B5107" s="318"/>
      <c r="C5107" s="317"/>
      <c r="D5107" s="317"/>
      <c r="E5107" s="317"/>
      <c r="F5107" s="317"/>
      <c r="G5107" s="317"/>
      <c r="H5107" s="317"/>
      <c r="I5107" s="317"/>
      <c r="J5107" s="317"/>
      <c r="K5107" s="317"/>
      <c r="L5107" s="317"/>
      <c r="M5107" s="317"/>
      <c r="N5107" s="317"/>
      <c r="O5107" s="317"/>
      <c r="P5107" s="317"/>
      <c r="Q5107" s="317"/>
      <c r="R5107" s="345"/>
      <c r="S5107" s="345"/>
      <c r="T5107" s="314"/>
    </row>
    <row r="5108" spans="2:20" ht="18.75" customHeight="1" x14ac:dyDescent="0.2">
      <c r="B5108" s="346"/>
      <c r="C5108" s="335" t="s">
        <v>158</v>
      </c>
      <c r="D5108" s="67"/>
      <c r="E5108" s="67"/>
      <c r="F5108" s="67"/>
      <c r="G5108" s="67"/>
      <c r="H5108" s="67"/>
      <c r="I5108" s="67"/>
      <c r="J5108" s="67"/>
      <c r="K5108" s="67"/>
      <c r="L5108" s="67"/>
      <c r="M5108" s="67"/>
      <c r="N5108" s="67"/>
      <c r="O5108" s="74"/>
      <c r="P5108" s="347">
        <f>SUM(D5108:O5108)</f>
        <v>0</v>
      </c>
      <c r="Q5108" s="317"/>
      <c r="R5108" s="388"/>
      <c r="S5108" s="389"/>
      <c r="T5108" s="314"/>
    </row>
    <row r="5109" spans="2:20" ht="18.75" customHeight="1" x14ac:dyDescent="0.2">
      <c r="B5109" s="346"/>
      <c r="C5109" s="335" t="s">
        <v>159</v>
      </c>
      <c r="D5109" s="67"/>
      <c r="E5109" s="67"/>
      <c r="F5109" s="67"/>
      <c r="G5109" s="67"/>
      <c r="H5109" s="67"/>
      <c r="I5109" s="67"/>
      <c r="J5109" s="67"/>
      <c r="K5109" s="67"/>
      <c r="L5109" s="67"/>
      <c r="M5109" s="67"/>
      <c r="N5109" s="69"/>
      <c r="O5109" s="75"/>
      <c r="P5109" s="348">
        <f>SUM(D5109:O5109)</f>
        <v>0</v>
      </c>
      <c r="Q5109" s="317"/>
      <c r="R5109" s="388"/>
      <c r="S5109" s="389"/>
      <c r="T5109" s="314"/>
    </row>
    <row r="5110" spans="2:20" s="334" customFormat="1" ht="18.75" customHeight="1" x14ac:dyDescent="0.2">
      <c r="B5110" s="328"/>
      <c r="C5110" s="317"/>
      <c r="D5110" s="317"/>
      <c r="E5110" s="317"/>
      <c r="F5110" s="317"/>
      <c r="G5110" s="317"/>
      <c r="H5110" s="317"/>
      <c r="I5110" s="317"/>
      <c r="J5110" s="317"/>
      <c r="K5110" s="317"/>
      <c r="L5110" s="317"/>
      <c r="M5110" s="317"/>
      <c r="N5110" s="349" t="s">
        <v>160</v>
      </c>
      <c r="O5110" s="349"/>
      <c r="P5110" s="350">
        <f>ROUND(IF(P5108*P5109=0,0,P5106/P5108*P5109),2)</f>
        <v>0</v>
      </c>
      <c r="Q5110" s="330"/>
      <c r="R5110" s="388"/>
      <c r="S5110" s="389"/>
      <c r="T5110" s="333"/>
    </row>
    <row r="5111" spans="2:20" x14ac:dyDescent="0.2">
      <c r="C5111" s="317"/>
      <c r="D5111" s="317"/>
      <c r="E5111" s="317"/>
      <c r="F5111" s="317"/>
      <c r="G5111" s="317"/>
      <c r="H5111" s="317"/>
      <c r="I5111" s="317"/>
      <c r="J5111" s="317"/>
      <c r="K5111" s="317"/>
      <c r="L5111" s="317"/>
      <c r="M5111" s="317"/>
      <c r="N5111" s="317"/>
      <c r="O5111" s="317"/>
      <c r="P5111" s="317"/>
      <c r="Q5111" s="317"/>
      <c r="R5111" s="317"/>
      <c r="S5111" s="317"/>
    </row>
    <row r="5112" spans="2:20" ht="15" x14ac:dyDescent="0.2">
      <c r="C5112" s="319" t="s">
        <v>124</v>
      </c>
      <c r="D5112" s="382"/>
      <c r="E5112" s="383"/>
      <c r="F5112" s="383"/>
      <c r="G5112" s="383"/>
      <c r="H5112" s="383"/>
      <c r="I5112" s="384"/>
      <c r="J5112" s="317"/>
      <c r="K5112" s="317"/>
      <c r="L5112" s="320"/>
      <c r="M5112" s="317"/>
      <c r="N5112" s="317"/>
      <c r="O5112" s="317"/>
      <c r="P5112" s="321"/>
      <c r="Q5112" s="317"/>
      <c r="R5112" s="321"/>
      <c r="S5112" s="321"/>
    </row>
    <row r="5113" spans="2:20" ht="15" x14ac:dyDescent="0.2">
      <c r="C5113" s="322" t="s">
        <v>125</v>
      </c>
      <c r="D5113" s="382"/>
      <c r="E5113" s="383"/>
      <c r="F5113" s="383"/>
      <c r="G5113" s="383"/>
      <c r="H5113" s="383"/>
      <c r="I5113" s="384"/>
      <c r="J5113" s="317"/>
      <c r="K5113" s="320"/>
      <c r="L5113" s="317"/>
      <c r="M5113" s="317"/>
      <c r="N5113" s="317"/>
      <c r="O5113" s="317"/>
      <c r="P5113" s="321"/>
      <c r="Q5113" s="317"/>
      <c r="R5113" s="321"/>
      <c r="S5113" s="321"/>
    </row>
    <row r="5114" spans="2:20" ht="18.75" customHeight="1" x14ac:dyDescent="0.2">
      <c r="B5114" s="318"/>
      <c r="C5114" s="322" t="s">
        <v>7</v>
      </c>
      <c r="D5114" s="382"/>
      <c r="E5114" s="383"/>
      <c r="F5114" s="383"/>
      <c r="G5114" s="383"/>
      <c r="H5114" s="383"/>
      <c r="I5114" s="384"/>
      <c r="J5114" s="317"/>
      <c r="K5114" s="317"/>
      <c r="L5114" s="320"/>
      <c r="M5114" s="317"/>
      <c r="N5114" s="317"/>
      <c r="O5114" s="317"/>
      <c r="P5114" s="321"/>
      <c r="Q5114" s="317"/>
      <c r="R5114" s="323" t="s">
        <v>126</v>
      </c>
      <c r="S5114" s="324"/>
      <c r="T5114" s="314"/>
    </row>
    <row r="5115" spans="2:20" ht="18.75" customHeight="1" x14ac:dyDescent="0.2">
      <c r="B5115" s="318"/>
      <c r="C5115" s="322" t="s">
        <v>127</v>
      </c>
      <c r="D5115" s="382"/>
      <c r="E5115" s="383"/>
      <c r="F5115" s="383"/>
      <c r="G5115" s="383"/>
      <c r="H5115" s="383"/>
      <c r="I5115" s="384"/>
      <c r="J5115" s="317"/>
      <c r="K5115" s="317"/>
      <c r="L5115" s="320"/>
      <c r="M5115" s="317"/>
      <c r="N5115" s="317"/>
      <c r="O5115" s="317"/>
      <c r="P5115" s="321"/>
      <c r="Q5115" s="317"/>
      <c r="R5115" s="325" t="s">
        <v>130</v>
      </c>
      <c r="S5115" s="63"/>
      <c r="T5115" s="314"/>
    </row>
    <row r="5116" spans="2:20" ht="18.75" customHeight="1" x14ac:dyDescent="0.2">
      <c r="B5116" s="318"/>
      <c r="C5116" s="322" t="s">
        <v>131</v>
      </c>
      <c r="D5116" s="382"/>
      <c r="E5116" s="383"/>
      <c r="F5116" s="383"/>
      <c r="G5116" s="383"/>
      <c r="H5116" s="383"/>
      <c r="I5116" s="384"/>
      <c r="J5116" s="317"/>
      <c r="K5116" s="317"/>
      <c r="L5116" s="320"/>
      <c r="M5116" s="317"/>
      <c r="N5116" s="317"/>
      <c r="O5116" s="317"/>
      <c r="P5116" s="321"/>
      <c r="Q5116" s="317"/>
      <c r="R5116" s="325" t="s">
        <v>132</v>
      </c>
      <c r="S5116" s="63"/>
      <c r="T5116" s="314"/>
    </row>
    <row r="5117" spans="2:20" ht="18.75" customHeight="1" x14ac:dyDescent="0.2">
      <c r="B5117" s="318"/>
      <c r="C5117" s="322" t="s">
        <v>122</v>
      </c>
      <c r="D5117" s="385"/>
      <c r="E5117" s="386"/>
      <c r="F5117" s="386"/>
      <c r="G5117" s="386"/>
      <c r="H5117" s="386"/>
      <c r="I5117" s="387"/>
      <c r="J5117" s="317"/>
      <c r="K5117" s="320"/>
      <c r="L5117" s="317"/>
      <c r="M5117" s="317"/>
      <c r="N5117" s="317"/>
      <c r="O5117" s="317"/>
      <c r="P5117" s="321"/>
      <c r="Q5117" s="317"/>
      <c r="R5117" s="326" t="s">
        <v>133</v>
      </c>
      <c r="S5117" s="63"/>
      <c r="T5117" s="314"/>
    </row>
    <row r="5118" spans="2:20" ht="18.75" customHeight="1" x14ac:dyDescent="0.2">
      <c r="B5118" s="318"/>
      <c r="C5118" s="322" t="s">
        <v>134</v>
      </c>
      <c r="D5118" s="379"/>
      <c r="E5118" s="380"/>
      <c r="F5118" s="380"/>
      <c r="G5118" s="380"/>
      <c r="H5118" s="380"/>
      <c r="I5118" s="381"/>
      <c r="J5118" s="317"/>
      <c r="K5118" s="320"/>
      <c r="L5118" s="317"/>
      <c r="M5118" s="317"/>
      <c r="N5118" s="317"/>
      <c r="O5118" s="317"/>
      <c r="P5118" s="321"/>
      <c r="Q5118" s="317"/>
      <c r="R5118" s="321"/>
      <c r="S5118" s="321"/>
      <c r="T5118" s="314"/>
    </row>
    <row r="5119" spans="2:20" ht="18.75" customHeight="1" x14ac:dyDescent="0.2">
      <c r="B5119" s="318"/>
      <c r="C5119" s="317"/>
      <c r="D5119" s="317"/>
      <c r="E5119" s="317"/>
      <c r="F5119" s="317"/>
      <c r="G5119" s="317"/>
      <c r="H5119" s="317"/>
      <c r="I5119" s="317"/>
      <c r="J5119" s="317"/>
      <c r="K5119" s="317"/>
      <c r="L5119" s="317"/>
      <c r="M5119" s="317"/>
      <c r="N5119" s="317"/>
      <c r="O5119" s="317"/>
      <c r="P5119" s="317"/>
      <c r="Q5119" s="317"/>
      <c r="R5119" s="317"/>
      <c r="S5119" s="317"/>
      <c r="T5119" s="314"/>
    </row>
    <row r="5120" spans="2:20" ht="18.75" customHeight="1" x14ac:dyDescent="0.2">
      <c r="B5120" s="327"/>
      <c r="C5120" s="322" t="s">
        <v>128</v>
      </c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70"/>
      <c r="P5120" s="329" t="s">
        <v>129</v>
      </c>
      <c r="Q5120" s="330"/>
      <c r="R5120" s="331" t="s">
        <v>135</v>
      </c>
      <c r="S5120" s="332"/>
      <c r="T5120" s="314"/>
    </row>
    <row r="5121" spans="2:24" ht="12" customHeight="1" x14ac:dyDescent="0.2">
      <c r="B5121" s="318"/>
      <c r="C5121" s="317"/>
      <c r="D5121" s="317"/>
      <c r="E5121" s="317"/>
      <c r="F5121" s="317"/>
      <c r="G5121" s="317"/>
      <c r="H5121" s="317"/>
      <c r="I5121" s="317"/>
      <c r="J5121" s="317"/>
      <c r="K5121" s="317"/>
      <c r="L5121" s="317"/>
      <c r="M5121" s="317"/>
      <c r="N5121" s="317"/>
      <c r="O5121" s="317"/>
      <c r="P5121" s="317"/>
      <c r="Q5121" s="317"/>
      <c r="R5121" s="317"/>
      <c r="S5121" s="317"/>
      <c r="T5121" s="314"/>
    </row>
    <row r="5122" spans="2:24" s="334" customFormat="1" ht="18.75" customHeight="1" x14ac:dyDescent="0.2">
      <c r="B5122" s="328"/>
      <c r="C5122" s="335" t="s">
        <v>136</v>
      </c>
      <c r="D5122" s="65"/>
      <c r="E5122" s="65"/>
      <c r="F5122" s="65"/>
      <c r="G5122" s="65"/>
      <c r="H5122" s="65"/>
      <c r="I5122" s="65"/>
      <c r="J5122" s="65"/>
      <c r="K5122" s="65"/>
      <c r="L5122" s="65"/>
      <c r="M5122" s="65"/>
      <c r="N5122" s="65"/>
      <c r="O5122" s="71"/>
      <c r="P5122" s="336">
        <f>SUM(D5122:O5122)</f>
        <v>0</v>
      </c>
      <c r="Q5122" s="317"/>
      <c r="R5122" s="388"/>
      <c r="S5122" s="389"/>
      <c r="T5122" s="333"/>
      <c r="V5122" s="315"/>
      <c r="W5122" s="315"/>
      <c r="X5122" s="315"/>
    </row>
    <row r="5123" spans="2:24" ht="6" customHeight="1" x14ac:dyDescent="0.2">
      <c r="B5123" s="318"/>
      <c r="C5123" s="335" t="s">
        <v>137</v>
      </c>
      <c r="D5123" s="110"/>
      <c r="E5123" s="110"/>
      <c r="F5123" s="110"/>
      <c r="G5123" s="110"/>
      <c r="H5123" s="110"/>
      <c r="I5123" s="110"/>
      <c r="J5123" s="110"/>
      <c r="K5123" s="110"/>
      <c r="L5123" s="110"/>
      <c r="M5123" s="110"/>
      <c r="N5123" s="110"/>
      <c r="O5123" s="111"/>
      <c r="P5123" s="336">
        <f>SUM(D5123:O5123)</f>
        <v>0</v>
      </c>
      <c r="Q5123" s="317"/>
      <c r="R5123" s="388"/>
      <c r="S5123" s="389"/>
      <c r="T5123" s="314"/>
    </row>
    <row r="5124" spans="2:24" ht="18.75" customHeight="1" x14ac:dyDescent="0.2">
      <c r="B5124" s="318"/>
      <c r="C5124" s="131" t="s">
        <v>138</v>
      </c>
      <c r="D5124" s="65"/>
      <c r="E5124" s="65"/>
      <c r="F5124" s="65"/>
      <c r="G5124" s="65"/>
      <c r="H5124" s="65"/>
      <c r="I5124" s="65"/>
      <c r="J5124" s="65"/>
      <c r="K5124" s="65"/>
      <c r="L5124" s="65"/>
      <c r="M5124" s="65"/>
      <c r="N5124" s="65"/>
      <c r="O5124" s="71"/>
      <c r="P5124" s="336">
        <f>SUM(D5124:O5124)</f>
        <v>0</v>
      </c>
      <c r="Q5124" s="317"/>
      <c r="R5124" s="388"/>
      <c r="S5124" s="389"/>
      <c r="T5124" s="314"/>
    </row>
    <row r="5125" spans="2:24" ht="18.75" customHeight="1" x14ac:dyDescent="0.2">
      <c r="B5125" s="318"/>
      <c r="C5125" s="92" t="s">
        <v>139</v>
      </c>
      <c r="D5125" s="65"/>
      <c r="E5125" s="65"/>
      <c r="F5125" s="65"/>
      <c r="G5125" s="65"/>
      <c r="H5125" s="65"/>
      <c r="I5125" s="65"/>
      <c r="J5125" s="65"/>
      <c r="K5125" s="65"/>
      <c r="L5125" s="65"/>
      <c r="M5125" s="65"/>
      <c r="N5125" s="65"/>
      <c r="O5125" s="71"/>
      <c r="P5125" s="336">
        <f>SUM(D5125:O5125)</f>
        <v>0</v>
      </c>
      <c r="Q5125" s="317"/>
      <c r="R5125" s="388"/>
      <c r="S5125" s="389"/>
      <c r="T5125" s="314"/>
    </row>
    <row r="5126" spans="2:24" ht="18.75" customHeight="1" x14ac:dyDescent="0.2">
      <c r="B5126" s="318"/>
      <c r="C5126" s="92" t="s">
        <v>140</v>
      </c>
      <c r="D5126" s="65"/>
      <c r="E5126" s="65"/>
      <c r="F5126" s="65"/>
      <c r="G5126" s="65"/>
      <c r="H5126" s="65"/>
      <c r="I5126" s="65"/>
      <c r="J5126" s="65"/>
      <c r="K5126" s="65"/>
      <c r="L5126" s="65"/>
      <c r="M5126" s="65"/>
      <c r="N5126" s="65"/>
      <c r="O5126" s="71"/>
      <c r="P5126" s="336">
        <f>SUM(D5126:O5126)</f>
        <v>0</v>
      </c>
      <c r="Q5126" s="317"/>
      <c r="R5126" s="388"/>
      <c r="S5126" s="389"/>
      <c r="T5126" s="314"/>
    </row>
    <row r="5127" spans="2:24" ht="18.75" customHeight="1" x14ac:dyDescent="0.2">
      <c r="B5127" s="318"/>
      <c r="C5127" s="92" t="s">
        <v>141</v>
      </c>
      <c r="D5127" s="65"/>
      <c r="E5127" s="65"/>
      <c r="F5127" s="65"/>
      <c r="G5127" s="65"/>
      <c r="H5127" s="65"/>
      <c r="I5127" s="65"/>
      <c r="J5127" s="65"/>
      <c r="K5127" s="65"/>
      <c r="L5127" s="65"/>
      <c r="M5127" s="65"/>
      <c r="N5127" s="65"/>
      <c r="O5127" s="71"/>
      <c r="P5127" s="336">
        <f>SUM(D5127:O5127)</f>
        <v>0</v>
      </c>
      <c r="Q5127" s="317"/>
      <c r="R5127" s="388"/>
      <c r="S5127" s="389"/>
      <c r="T5127" s="314"/>
    </row>
    <row r="5128" spans="2:24" ht="18.75" customHeight="1" x14ac:dyDescent="0.2">
      <c r="B5128" s="318"/>
      <c r="C5128" s="92" t="s">
        <v>142</v>
      </c>
      <c r="D5128" s="65"/>
      <c r="E5128" s="65"/>
      <c r="F5128" s="65"/>
      <c r="G5128" s="65"/>
      <c r="H5128" s="65"/>
      <c r="I5128" s="65"/>
      <c r="J5128" s="65"/>
      <c r="K5128" s="65"/>
      <c r="L5128" s="65"/>
      <c r="M5128" s="65"/>
      <c r="N5128" s="65"/>
      <c r="O5128" s="71"/>
      <c r="P5128" s="336">
        <f>SUM(D5128:O5128)</f>
        <v>0</v>
      </c>
      <c r="Q5128" s="317"/>
      <c r="R5128" s="388"/>
      <c r="S5128" s="389"/>
      <c r="T5128" s="314"/>
    </row>
    <row r="5129" spans="2:24" ht="18.75" customHeight="1" x14ac:dyDescent="0.2">
      <c r="B5129" s="318"/>
      <c r="C5129" s="92" t="s">
        <v>143</v>
      </c>
      <c r="D5129" s="65"/>
      <c r="E5129" s="65"/>
      <c r="F5129" s="65"/>
      <c r="G5129" s="65"/>
      <c r="H5129" s="65"/>
      <c r="I5129" s="65"/>
      <c r="J5129" s="65"/>
      <c r="K5129" s="65"/>
      <c r="L5129" s="65"/>
      <c r="M5129" s="65"/>
      <c r="N5129" s="65"/>
      <c r="O5129" s="71"/>
      <c r="P5129" s="336">
        <f>SUM(D5129:O5129)</f>
        <v>0</v>
      </c>
      <c r="Q5129" s="317"/>
      <c r="R5129" s="388"/>
      <c r="S5129" s="389"/>
      <c r="T5129" s="314"/>
    </row>
    <row r="5130" spans="2:24" ht="18.75" customHeight="1" x14ac:dyDescent="0.2">
      <c r="B5130" s="318"/>
      <c r="C5130" s="92" t="s">
        <v>144</v>
      </c>
      <c r="D5130" s="65"/>
      <c r="E5130" s="65"/>
      <c r="F5130" s="65"/>
      <c r="G5130" s="65"/>
      <c r="H5130" s="65"/>
      <c r="I5130" s="65"/>
      <c r="J5130" s="65"/>
      <c r="K5130" s="65"/>
      <c r="L5130" s="65"/>
      <c r="M5130" s="65"/>
      <c r="N5130" s="65"/>
      <c r="O5130" s="71"/>
      <c r="P5130" s="336">
        <f>SUM(D5130:O5130)</f>
        <v>0</v>
      </c>
      <c r="Q5130" s="317"/>
      <c r="R5130" s="388"/>
      <c r="S5130" s="389"/>
      <c r="T5130" s="314"/>
    </row>
    <row r="5131" spans="2:24" ht="18.75" customHeight="1" x14ac:dyDescent="0.2">
      <c r="B5131" s="318"/>
      <c r="C5131" s="92" t="s">
        <v>145</v>
      </c>
      <c r="D5131" s="65"/>
      <c r="E5131" s="65"/>
      <c r="F5131" s="65"/>
      <c r="G5131" s="65"/>
      <c r="H5131" s="65"/>
      <c r="I5131" s="65"/>
      <c r="J5131" s="65"/>
      <c r="K5131" s="65"/>
      <c r="L5131" s="65"/>
      <c r="M5131" s="65"/>
      <c r="N5131" s="65"/>
      <c r="O5131" s="71"/>
      <c r="P5131" s="336">
        <f>SUM(D5131:O5131)</f>
        <v>0</v>
      </c>
      <c r="Q5131" s="317"/>
      <c r="R5131" s="388"/>
      <c r="S5131" s="389"/>
      <c r="T5131" s="314"/>
    </row>
    <row r="5132" spans="2:24" ht="18.75" customHeight="1" x14ac:dyDescent="0.2">
      <c r="B5132" s="318"/>
      <c r="C5132" s="322" t="s">
        <v>146</v>
      </c>
      <c r="D5132" s="337">
        <f t="shared" ref="D5132:O5132" si="411">SUBTOTAL(9,D5122:D5131)</f>
        <v>0</v>
      </c>
      <c r="E5132" s="337">
        <f t="shared" si="411"/>
        <v>0</v>
      </c>
      <c r="F5132" s="337">
        <f t="shared" si="411"/>
        <v>0</v>
      </c>
      <c r="G5132" s="337">
        <f t="shared" si="411"/>
        <v>0</v>
      </c>
      <c r="H5132" s="337">
        <f t="shared" si="411"/>
        <v>0</v>
      </c>
      <c r="I5132" s="337">
        <f t="shared" si="411"/>
        <v>0</v>
      </c>
      <c r="J5132" s="337">
        <f t="shared" si="411"/>
        <v>0</v>
      </c>
      <c r="K5132" s="337">
        <f t="shared" si="411"/>
        <v>0</v>
      </c>
      <c r="L5132" s="337">
        <f t="shared" si="411"/>
        <v>0</v>
      </c>
      <c r="M5132" s="337">
        <f t="shared" si="411"/>
        <v>0</v>
      </c>
      <c r="N5132" s="337">
        <f t="shared" si="411"/>
        <v>0</v>
      </c>
      <c r="O5132" s="338">
        <f t="shared" si="411"/>
        <v>0</v>
      </c>
      <c r="P5132" s="336">
        <f>SUM(D5132:O5132)</f>
        <v>0</v>
      </c>
      <c r="Q5132" s="317"/>
      <c r="R5132" s="388"/>
      <c r="S5132" s="389"/>
      <c r="T5132" s="314"/>
    </row>
    <row r="5133" spans="2:24" ht="18.75" customHeight="1" x14ac:dyDescent="0.2">
      <c r="B5133" s="318"/>
      <c r="C5133" s="339" t="s">
        <v>147</v>
      </c>
      <c r="D5133" s="66"/>
      <c r="E5133" s="66"/>
      <c r="F5133" s="66"/>
      <c r="G5133" s="66"/>
      <c r="H5133" s="66"/>
      <c r="I5133" s="66"/>
      <c r="J5133" s="66"/>
      <c r="K5133" s="66"/>
      <c r="L5133" s="66"/>
      <c r="M5133" s="66"/>
      <c r="N5133" s="66"/>
      <c r="O5133" s="72"/>
      <c r="P5133" s="336">
        <f>SUM(D5133:O5133)</f>
        <v>0</v>
      </c>
      <c r="Q5133" s="317"/>
      <c r="R5133" s="388"/>
      <c r="S5133" s="389"/>
      <c r="T5133" s="314"/>
    </row>
    <row r="5134" spans="2:24" ht="18.75" customHeight="1" x14ac:dyDescent="0.2">
      <c r="B5134" s="318"/>
      <c r="C5134" s="339" t="s">
        <v>148</v>
      </c>
      <c r="D5134" s="66"/>
      <c r="E5134" s="66"/>
      <c r="F5134" s="66"/>
      <c r="G5134" s="66"/>
      <c r="H5134" s="66"/>
      <c r="I5134" s="66"/>
      <c r="J5134" s="66"/>
      <c r="K5134" s="66"/>
      <c r="L5134" s="66"/>
      <c r="M5134" s="66"/>
      <c r="N5134" s="66"/>
      <c r="O5134" s="72"/>
      <c r="P5134" s="336">
        <f>SUM(D5134:O5134)</f>
        <v>0</v>
      </c>
      <c r="Q5134" s="317"/>
      <c r="R5134" s="388"/>
      <c r="S5134" s="389"/>
      <c r="T5134" s="314"/>
    </row>
    <row r="5135" spans="2:24" ht="18.75" customHeight="1" x14ac:dyDescent="0.2">
      <c r="B5135" s="318"/>
      <c r="C5135" s="322" t="s">
        <v>149</v>
      </c>
      <c r="D5135" s="337">
        <f t="shared" ref="D5135:O5135" si="412">SUBTOTAL(9,D5133:D5134)</f>
        <v>0</v>
      </c>
      <c r="E5135" s="337">
        <f t="shared" si="412"/>
        <v>0</v>
      </c>
      <c r="F5135" s="337">
        <f t="shared" si="412"/>
        <v>0</v>
      </c>
      <c r="G5135" s="337">
        <f t="shared" si="412"/>
        <v>0</v>
      </c>
      <c r="H5135" s="337">
        <f t="shared" si="412"/>
        <v>0</v>
      </c>
      <c r="I5135" s="337">
        <f t="shared" si="412"/>
        <v>0</v>
      </c>
      <c r="J5135" s="337">
        <f t="shared" si="412"/>
        <v>0</v>
      </c>
      <c r="K5135" s="337">
        <f t="shared" si="412"/>
        <v>0</v>
      </c>
      <c r="L5135" s="337">
        <f t="shared" si="412"/>
        <v>0</v>
      </c>
      <c r="M5135" s="337">
        <f t="shared" si="412"/>
        <v>0</v>
      </c>
      <c r="N5135" s="337">
        <f t="shared" si="412"/>
        <v>0</v>
      </c>
      <c r="O5135" s="338">
        <f t="shared" si="412"/>
        <v>0</v>
      </c>
      <c r="P5135" s="336">
        <f>SUM(D5135:O5135)</f>
        <v>0</v>
      </c>
      <c r="Q5135" s="317"/>
      <c r="R5135" s="388"/>
      <c r="S5135" s="389"/>
      <c r="T5135" s="314"/>
    </row>
    <row r="5136" spans="2:24" ht="18.75" customHeight="1" x14ac:dyDescent="0.2">
      <c r="B5136" s="318"/>
      <c r="C5136" s="339" t="s">
        <v>150</v>
      </c>
      <c r="D5136" s="66"/>
      <c r="E5136" s="66"/>
      <c r="F5136" s="66"/>
      <c r="G5136" s="66"/>
      <c r="H5136" s="66"/>
      <c r="I5136" s="66"/>
      <c r="J5136" s="66"/>
      <c r="K5136" s="66"/>
      <c r="L5136" s="66"/>
      <c r="M5136" s="66"/>
      <c r="N5136" s="66"/>
      <c r="O5136" s="72"/>
      <c r="P5136" s="336">
        <f>SUM(D5136:O5136)</f>
        <v>0</v>
      </c>
      <c r="Q5136" s="317"/>
      <c r="R5136" s="388"/>
      <c r="S5136" s="389"/>
      <c r="T5136" s="314"/>
    </row>
    <row r="5137" spans="2:20" ht="18.75" customHeight="1" x14ac:dyDescent="0.2">
      <c r="B5137" s="318"/>
      <c r="C5137" s="339" t="s">
        <v>151</v>
      </c>
      <c r="D5137" s="66"/>
      <c r="E5137" s="66"/>
      <c r="F5137" s="66"/>
      <c r="G5137" s="66"/>
      <c r="H5137" s="66"/>
      <c r="I5137" s="66"/>
      <c r="J5137" s="66"/>
      <c r="K5137" s="66"/>
      <c r="L5137" s="66"/>
      <c r="M5137" s="66"/>
      <c r="N5137" s="66"/>
      <c r="O5137" s="72"/>
      <c r="P5137" s="336">
        <f>SUM(D5137:O5137)</f>
        <v>0</v>
      </c>
      <c r="Q5137" s="317"/>
      <c r="R5137" s="388"/>
      <c r="S5137" s="389"/>
      <c r="T5137" s="314"/>
    </row>
    <row r="5138" spans="2:20" ht="18.75" customHeight="1" x14ac:dyDescent="0.2">
      <c r="B5138" s="318"/>
      <c r="C5138" s="339" t="s">
        <v>152</v>
      </c>
      <c r="D5138" s="66"/>
      <c r="E5138" s="66"/>
      <c r="F5138" s="66"/>
      <c r="G5138" s="66"/>
      <c r="H5138" s="66"/>
      <c r="I5138" s="66"/>
      <c r="J5138" s="66"/>
      <c r="K5138" s="66"/>
      <c r="L5138" s="66"/>
      <c r="M5138" s="66"/>
      <c r="N5138" s="66"/>
      <c r="O5138" s="72"/>
      <c r="P5138" s="336">
        <f>SUM(D5138:O5138)</f>
        <v>0</v>
      </c>
      <c r="Q5138" s="317"/>
      <c r="R5138" s="388"/>
      <c r="S5138" s="389"/>
      <c r="T5138" s="314"/>
    </row>
    <row r="5139" spans="2:20" ht="18.75" customHeight="1" x14ac:dyDescent="0.2">
      <c r="B5139" s="318"/>
      <c r="C5139" s="339" t="s">
        <v>153</v>
      </c>
      <c r="D5139" s="66"/>
      <c r="E5139" s="66"/>
      <c r="F5139" s="66"/>
      <c r="G5139" s="66"/>
      <c r="H5139" s="66"/>
      <c r="I5139" s="66"/>
      <c r="J5139" s="66"/>
      <c r="K5139" s="66"/>
      <c r="L5139" s="66"/>
      <c r="M5139" s="66"/>
      <c r="N5139" s="66"/>
      <c r="O5139" s="72"/>
      <c r="P5139" s="336">
        <f>SUM(D5139:O5139)</f>
        <v>0</v>
      </c>
      <c r="Q5139" s="317"/>
      <c r="R5139" s="388"/>
      <c r="S5139" s="389"/>
      <c r="T5139" s="314"/>
    </row>
    <row r="5140" spans="2:20" ht="18.75" customHeight="1" x14ac:dyDescent="0.2">
      <c r="B5140" s="318"/>
      <c r="C5140" s="335" t="s">
        <v>154</v>
      </c>
      <c r="D5140" s="65"/>
      <c r="E5140" s="65"/>
      <c r="F5140" s="65"/>
      <c r="G5140" s="65"/>
      <c r="H5140" s="65"/>
      <c r="I5140" s="65"/>
      <c r="J5140" s="65"/>
      <c r="K5140" s="65"/>
      <c r="L5140" s="65"/>
      <c r="M5140" s="65"/>
      <c r="N5140" s="65"/>
      <c r="O5140" s="71"/>
      <c r="P5140" s="336">
        <f>SUM(D5140:O5140)</f>
        <v>0</v>
      </c>
      <c r="Q5140" s="317"/>
      <c r="R5140" s="388"/>
      <c r="S5140" s="389"/>
      <c r="T5140" s="314"/>
    </row>
    <row r="5141" spans="2:20" ht="18.75" customHeight="1" x14ac:dyDescent="0.2">
      <c r="B5141" s="318"/>
      <c r="C5141" s="97" t="s">
        <v>155</v>
      </c>
      <c r="D5141" s="65"/>
      <c r="E5141" s="65"/>
      <c r="F5141" s="65"/>
      <c r="G5141" s="65"/>
      <c r="H5141" s="65"/>
      <c r="I5141" s="65"/>
      <c r="J5141" s="65"/>
      <c r="K5141" s="65"/>
      <c r="L5141" s="65"/>
      <c r="M5141" s="65"/>
      <c r="N5141" s="65"/>
      <c r="O5141" s="71"/>
      <c r="P5141" s="336">
        <f>SUM(D5141:O5141)</f>
        <v>0</v>
      </c>
      <c r="Q5141" s="317"/>
      <c r="R5141" s="388"/>
      <c r="S5141" s="389"/>
      <c r="T5141" s="314"/>
    </row>
    <row r="5142" spans="2:20" ht="18.75" customHeight="1" x14ac:dyDescent="0.2">
      <c r="B5142" s="318"/>
      <c r="C5142" s="98" t="s">
        <v>156</v>
      </c>
      <c r="D5142" s="68"/>
      <c r="E5142" s="68"/>
      <c r="F5142" s="68"/>
      <c r="G5142" s="68"/>
      <c r="H5142" s="68"/>
      <c r="I5142" s="68"/>
      <c r="J5142" s="68"/>
      <c r="K5142" s="68"/>
      <c r="L5142" s="68"/>
      <c r="M5142" s="68"/>
      <c r="N5142" s="68"/>
      <c r="O5142" s="73"/>
      <c r="P5142" s="340">
        <f>SUM(D5142:O5142)</f>
        <v>0</v>
      </c>
      <c r="Q5142" s="317"/>
      <c r="R5142" s="388"/>
      <c r="S5142" s="389"/>
      <c r="T5142" s="314"/>
    </row>
    <row r="5143" spans="2:20" ht="18.75" customHeight="1" x14ac:dyDescent="0.2">
      <c r="B5143" s="318"/>
      <c r="C5143" s="341" t="s">
        <v>157</v>
      </c>
      <c r="D5143" s="342">
        <f t="shared" ref="D5143:O5143" si="413">SUBTOTAL(9,D5122:D5142)</f>
        <v>0</v>
      </c>
      <c r="E5143" s="342">
        <f t="shared" si="413"/>
        <v>0</v>
      </c>
      <c r="F5143" s="342">
        <f t="shared" si="413"/>
        <v>0</v>
      </c>
      <c r="G5143" s="342">
        <f t="shared" si="413"/>
        <v>0</v>
      </c>
      <c r="H5143" s="342">
        <f t="shared" si="413"/>
        <v>0</v>
      </c>
      <c r="I5143" s="342">
        <f t="shared" si="413"/>
        <v>0</v>
      </c>
      <c r="J5143" s="342">
        <f t="shared" si="413"/>
        <v>0</v>
      </c>
      <c r="K5143" s="342">
        <f t="shared" si="413"/>
        <v>0</v>
      </c>
      <c r="L5143" s="342">
        <f t="shared" si="413"/>
        <v>0</v>
      </c>
      <c r="M5143" s="342">
        <f t="shared" si="413"/>
        <v>0</v>
      </c>
      <c r="N5143" s="342">
        <f t="shared" si="413"/>
        <v>0</v>
      </c>
      <c r="O5143" s="343">
        <f t="shared" si="413"/>
        <v>0</v>
      </c>
      <c r="P5143" s="344">
        <f>SUM(D5143:O5143)</f>
        <v>0</v>
      </c>
      <c r="Q5143" s="317"/>
      <c r="R5143" s="150"/>
      <c r="S5143" s="151"/>
      <c r="T5143" s="314"/>
    </row>
    <row r="5144" spans="2:20" ht="18.75" customHeight="1" x14ac:dyDescent="0.2">
      <c r="B5144" s="318"/>
      <c r="C5144" s="317"/>
      <c r="D5144" s="317"/>
      <c r="E5144" s="317"/>
      <c r="F5144" s="317"/>
      <c r="G5144" s="317"/>
      <c r="H5144" s="317"/>
      <c r="I5144" s="317"/>
      <c r="J5144" s="317"/>
      <c r="K5144" s="317"/>
      <c r="L5144" s="317"/>
      <c r="M5144" s="317"/>
      <c r="N5144" s="317"/>
      <c r="O5144" s="317"/>
      <c r="P5144" s="317"/>
      <c r="Q5144" s="317"/>
      <c r="R5144" s="345"/>
      <c r="S5144" s="345"/>
      <c r="T5144" s="314"/>
    </row>
    <row r="5145" spans="2:20" ht="18.75" customHeight="1" x14ac:dyDescent="0.2">
      <c r="B5145" s="318"/>
      <c r="C5145" s="335" t="s">
        <v>158</v>
      </c>
      <c r="D5145" s="67"/>
      <c r="E5145" s="67"/>
      <c r="F5145" s="67"/>
      <c r="G5145" s="67"/>
      <c r="H5145" s="67"/>
      <c r="I5145" s="67"/>
      <c r="J5145" s="67"/>
      <c r="K5145" s="67"/>
      <c r="L5145" s="67"/>
      <c r="M5145" s="67"/>
      <c r="N5145" s="67"/>
      <c r="O5145" s="74"/>
      <c r="P5145" s="347">
        <f>SUM(D5145:O5145)</f>
        <v>0</v>
      </c>
      <c r="Q5145" s="317"/>
      <c r="R5145" s="388"/>
      <c r="S5145" s="389"/>
      <c r="T5145" s="314"/>
    </row>
    <row r="5146" spans="2:20" ht="6" customHeight="1" x14ac:dyDescent="0.2">
      <c r="B5146" s="318"/>
      <c r="C5146" s="335" t="s">
        <v>159</v>
      </c>
      <c r="D5146" s="67"/>
      <c r="E5146" s="67"/>
      <c r="F5146" s="67"/>
      <c r="G5146" s="67"/>
      <c r="H5146" s="67"/>
      <c r="I5146" s="67"/>
      <c r="J5146" s="67"/>
      <c r="K5146" s="67"/>
      <c r="L5146" s="67"/>
      <c r="M5146" s="67"/>
      <c r="N5146" s="69"/>
      <c r="O5146" s="75"/>
      <c r="P5146" s="348">
        <f>SUM(D5146:O5146)</f>
        <v>0</v>
      </c>
      <c r="Q5146" s="317"/>
      <c r="R5146" s="388"/>
      <c r="S5146" s="389"/>
      <c r="T5146" s="314"/>
    </row>
    <row r="5147" spans="2:20" ht="18.75" customHeight="1" x14ac:dyDescent="0.2">
      <c r="B5147" s="346"/>
      <c r="C5147" s="317"/>
      <c r="D5147" s="317"/>
      <c r="E5147" s="317"/>
      <c r="F5147" s="317"/>
      <c r="G5147" s="317"/>
      <c r="H5147" s="317"/>
      <c r="I5147" s="317"/>
      <c r="J5147" s="317"/>
      <c r="K5147" s="317"/>
      <c r="L5147" s="317"/>
      <c r="M5147" s="317"/>
      <c r="N5147" s="349" t="s">
        <v>160</v>
      </c>
      <c r="O5147" s="349"/>
      <c r="P5147" s="350">
        <f>ROUND(IF(P5145*P5146=0,0,P5143/P5145*P5146),2)</f>
        <v>0</v>
      </c>
      <c r="Q5147" s="330"/>
      <c r="R5147" s="388"/>
      <c r="S5147" s="389"/>
      <c r="T5147" s="314"/>
    </row>
    <row r="5148" spans="2:20" ht="18.75" customHeight="1" x14ac:dyDescent="0.2">
      <c r="B5148" s="346"/>
      <c r="C5148" s="317"/>
      <c r="D5148" s="317"/>
      <c r="E5148" s="317"/>
      <c r="F5148" s="317"/>
      <c r="G5148" s="317"/>
      <c r="H5148" s="317"/>
      <c r="I5148" s="317"/>
      <c r="J5148" s="317"/>
      <c r="K5148" s="317"/>
      <c r="L5148" s="317"/>
      <c r="M5148" s="317"/>
      <c r="N5148" s="317"/>
      <c r="O5148" s="317"/>
      <c r="P5148" s="317"/>
      <c r="Q5148" s="317"/>
      <c r="R5148" s="317"/>
      <c r="S5148" s="317"/>
      <c r="T5148" s="314"/>
    </row>
    <row r="5149" spans="2:20" s="334" customFormat="1" ht="18.75" customHeight="1" x14ac:dyDescent="0.2">
      <c r="B5149" s="328"/>
      <c r="C5149" s="319" t="s">
        <v>124</v>
      </c>
      <c r="D5149" s="382"/>
      <c r="E5149" s="383"/>
      <c r="F5149" s="383"/>
      <c r="G5149" s="383"/>
      <c r="H5149" s="383"/>
      <c r="I5149" s="384"/>
      <c r="J5149" s="317"/>
      <c r="K5149" s="317"/>
      <c r="L5149" s="320"/>
      <c r="M5149" s="317"/>
      <c r="N5149" s="317"/>
      <c r="O5149" s="317"/>
      <c r="P5149" s="321"/>
      <c r="Q5149" s="317"/>
      <c r="R5149" s="321"/>
      <c r="S5149" s="321"/>
      <c r="T5149" s="333"/>
    </row>
    <row r="5150" spans="2:20" ht="30" customHeight="1" x14ac:dyDescent="0.2">
      <c r="B5150" s="314"/>
      <c r="C5150" s="322" t="s">
        <v>125</v>
      </c>
      <c r="D5150" s="382"/>
      <c r="E5150" s="383"/>
      <c r="F5150" s="383"/>
      <c r="G5150" s="383"/>
      <c r="H5150" s="383"/>
      <c r="I5150" s="384"/>
      <c r="J5150" s="317"/>
      <c r="K5150" s="320"/>
      <c r="L5150" s="317"/>
      <c r="M5150" s="317"/>
      <c r="N5150" s="317"/>
      <c r="O5150" s="317"/>
      <c r="P5150" s="321"/>
      <c r="Q5150" s="317"/>
      <c r="R5150" s="321"/>
      <c r="S5150" s="321"/>
      <c r="T5150" s="314"/>
    </row>
    <row r="5151" spans="2:20" ht="18.75" customHeight="1" x14ac:dyDescent="0.2">
      <c r="B5151" s="318"/>
      <c r="C5151" s="322" t="s">
        <v>7</v>
      </c>
      <c r="D5151" s="382"/>
      <c r="E5151" s="383"/>
      <c r="F5151" s="383"/>
      <c r="G5151" s="383"/>
      <c r="H5151" s="383"/>
      <c r="I5151" s="384"/>
      <c r="J5151" s="317"/>
      <c r="K5151" s="317"/>
      <c r="L5151" s="320"/>
      <c r="M5151" s="317"/>
      <c r="N5151" s="317"/>
      <c r="O5151" s="317"/>
      <c r="P5151" s="321"/>
      <c r="Q5151" s="317"/>
      <c r="R5151" s="323" t="s">
        <v>126</v>
      </c>
      <c r="S5151" s="324"/>
      <c r="T5151" s="314"/>
    </row>
    <row r="5152" spans="2:20" ht="18.75" customHeight="1" x14ac:dyDescent="0.2">
      <c r="B5152" s="318"/>
      <c r="C5152" s="322" t="s">
        <v>127</v>
      </c>
      <c r="D5152" s="382"/>
      <c r="E5152" s="383"/>
      <c r="F5152" s="383"/>
      <c r="G5152" s="383"/>
      <c r="H5152" s="383"/>
      <c r="I5152" s="384"/>
      <c r="J5152" s="317"/>
      <c r="K5152" s="317"/>
      <c r="L5152" s="320"/>
      <c r="M5152" s="317"/>
      <c r="N5152" s="317"/>
      <c r="O5152" s="317"/>
      <c r="P5152" s="321"/>
      <c r="Q5152" s="317"/>
      <c r="R5152" s="325" t="s">
        <v>130</v>
      </c>
      <c r="S5152" s="63"/>
      <c r="T5152" s="314"/>
    </row>
    <row r="5153" spans="2:24" ht="18.75" customHeight="1" x14ac:dyDescent="0.2">
      <c r="B5153" s="318"/>
      <c r="C5153" s="322" t="s">
        <v>131</v>
      </c>
      <c r="D5153" s="382"/>
      <c r="E5153" s="383"/>
      <c r="F5153" s="383"/>
      <c r="G5153" s="383"/>
      <c r="H5153" s="383"/>
      <c r="I5153" s="384"/>
      <c r="J5153" s="317"/>
      <c r="K5153" s="317"/>
      <c r="L5153" s="320"/>
      <c r="M5153" s="317"/>
      <c r="N5153" s="317"/>
      <c r="O5153" s="317"/>
      <c r="P5153" s="321"/>
      <c r="Q5153" s="317"/>
      <c r="R5153" s="325" t="s">
        <v>132</v>
      </c>
      <c r="S5153" s="63"/>
      <c r="T5153" s="314"/>
    </row>
    <row r="5154" spans="2:24" ht="18.75" customHeight="1" x14ac:dyDescent="0.2">
      <c r="B5154" s="318"/>
      <c r="C5154" s="322" t="s">
        <v>122</v>
      </c>
      <c r="D5154" s="385"/>
      <c r="E5154" s="386"/>
      <c r="F5154" s="386"/>
      <c r="G5154" s="386"/>
      <c r="H5154" s="386"/>
      <c r="I5154" s="387"/>
      <c r="J5154" s="317"/>
      <c r="K5154" s="320"/>
      <c r="L5154" s="317"/>
      <c r="M5154" s="317"/>
      <c r="N5154" s="317"/>
      <c r="O5154" s="317"/>
      <c r="P5154" s="321"/>
      <c r="Q5154" s="317"/>
      <c r="R5154" s="326" t="s">
        <v>133</v>
      </c>
      <c r="S5154" s="63"/>
      <c r="T5154" s="314"/>
    </row>
    <row r="5155" spans="2:24" ht="18.75" customHeight="1" x14ac:dyDescent="0.2">
      <c r="B5155" s="318"/>
      <c r="C5155" s="322" t="s">
        <v>134</v>
      </c>
      <c r="D5155" s="379"/>
      <c r="E5155" s="380"/>
      <c r="F5155" s="380"/>
      <c r="G5155" s="380"/>
      <c r="H5155" s="380"/>
      <c r="I5155" s="381"/>
      <c r="J5155" s="317"/>
      <c r="K5155" s="320"/>
      <c r="L5155" s="317"/>
      <c r="M5155" s="317"/>
      <c r="N5155" s="317"/>
      <c r="O5155" s="317"/>
      <c r="P5155" s="321"/>
      <c r="Q5155" s="317"/>
      <c r="R5155" s="321"/>
      <c r="S5155" s="321"/>
      <c r="T5155" s="314"/>
    </row>
    <row r="5156" spans="2:24" ht="18.75" customHeight="1" x14ac:dyDescent="0.2">
      <c r="B5156" s="318"/>
      <c r="C5156" s="317"/>
      <c r="D5156" s="317"/>
      <c r="E5156" s="317"/>
      <c r="F5156" s="317"/>
      <c r="G5156" s="317"/>
      <c r="H5156" s="317"/>
      <c r="I5156" s="317"/>
      <c r="J5156" s="317"/>
      <c r="K5156" s="317"/>
      <c r="L5156" s="317"/>
      <c r="M5156" s="317"/>
      <c r="N5156" s="317"/>
      <c r="O5156" s="317"/>
      <c r="P5156" s="317"/>
      <c r="Q5156" s="317"/>
      <c r="R5156" s="317"/>
      <c r="S5156" s="317"/>
      <c r="T5156" s="314"/>
    </row>
    <row r="5157" spans="2:24" ht="18.75" customHeight="1" x14ac:dyDescent="0.2">
      <c r="B5157" s="327"/>
      <c r="C5157" s="322" t="s">
        <v>128</v>
      </c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70"/>
      <c r="P5157" s="329" t="s">
        <v>129</v>
      </c>
      <c r="Q5157" s="330"/>
      <c r="R5157" s="331" t="s">
        <v>135</v>
      </c>
      <c r="S5157" s="332"/>
      <c r="T5157" s="314"/>
    </row>
    <row r="5158" spans="2:24" ht="12" customHeight="1" x14ac:dyDescent="0.2">
      <c r="B5158" s="318"/>
      <c r="C5158" s="317"/>
      <c r="D5158" s="317"/>
      <c r="E5158" s="317"/>
      <c r="F5158" s="317"/>
      <c r="G5158" s="317"/>
      <c r="H5158" s="317"/>
      <c r="I5158" s="317"/>
      <c r="J5158" s="317"/>
      <c r="K5158" s="317"/>
      <c r="L5158" s="317"/>
      <c r="M5158" s="317"/>
      <c r="N5158" s="317"/>
      <c r="O5158" s="317"/>
      <c r="P5158" s="317"/>
      <c r="Q5158" s="317"/>
      <c r="R5158" s="317"/>
      <c r="S5158" s="317"/>
      <c r="T5158" s="314"/>
    </row>
    <row r="5159" spans="2:24" s="334" customFormat="1" ht="18.75" customHeight="1" x14ac:dyDescent="0.2">
      <c r="B5159" s="328"/>
      <c r="C5159" s="335" t="s">
        <v>136</v>
      </c>
      <c r="D5159" s="65"/>
      <c r="E5159" s="65"/>
      <c r="F5159" s="65"/>
      <c r="G5159" s="65"/>
      <c r="H5159" s="65"/>
      <c r="I5159" s="65"/>
      <c r="J5159" s="65"/>
      <c r="K5159" s="65"/>
      <c r="L5159" s="65"/>
      <c r="M5159" s="65"/>
      <c r="N5159" s="65"/>
      <c r="O5159" s="71"/>
      <c r="P5159" s="336">
        <f>SUM(D5159:O5159)</f>
        <v>0</v>
      </c>
      <c r="Q5159" s="317"/>
      <c r="R5159" s="388"/>
      <c r="S5159" s="389"/>
      <c r="T5159" s="333"/>
      <c r="V5159" s="315"/>
      <c r="W5159" s="315"/>
      <c r="X5159" s="315"/>
    </row>
    <row r="5160" spans="2:24" ht="6" customHeight="1" x14ac:dyDescent="0.2">
      <c r="B5160" s="318"/>
      <c r="C5160" s="335" t="s">
        <v>137</v>
      </c>
      <c r="D5160" s="110"/>
      <c r="E5160" s="110"/>
      <c r="F5160" s="110"/>
      <c r="G5160" s="110"/>
      <c r="H5160" s="110"/>
      <c r="I5160" s="110"/>
      <c r="J5160" s="110"/>
      <c r="K5160" s="110"/>
      <c r="L5160" s="110"/>
      <c r="M5160" s="110"/>
      <c r="N5160" s="110"/>
      <c r="O5160" s="111"/>
      <c r="P5160" s="336">
        <f>SUM(D5160:O5160)</f>
        <v>0</v>
      </c>
      <c r="Q5160" s="317"/>
      <c r="R5160" s="388"/>
      <c r="S5160" s="389"/>
      <c r="T5160" s="314"/>
    </row>
    <row r="5161" spans="2:24" ht="18.75" customHeight="1" x14ac:dyDescent="0.2">
      <c r="B5161" s="318"/>
      <c r="C5161" s="131" t="s">
        <v>138</v>
      </c>
      <c r="D5161" s="65"/>
      <c r="E5161" s="65"/>
      <c r="F5161" s="65"/>
      <c r="G5161" s="65"/>
      <c r="H5161" s="65"/>
      <c r="I5161" s="65"/>
      <c r="J5161" s="65"/>
      <c r="K5161" s="65"/>
      <c r="L5161" s="65"/>
      <c r="M5161" s="65"/>
      <c r="N5161" s="65"/>
      <c r="O5161" s="71"/>
      <c r="P5161" s="336">
        <f>SUM(D5161:O5161)</f>
        <v>0</v>
      </c>
      <c r="Q5161" s="317"/>
      <c r="R5161" s="388"/>
      <c r="S5161" s="389"/>
      <c r="T5161" s="314"/>
    </row>
    <row r="5162" spans="2:24" ht="18.75" customHeight="1" x14ac:dyDescent="0.2">
      <c r="B5162" s="318"/>
      <c r="C5162" s="92" t="s">
        <v>139</v>
      </c>
      <c r="D5162" s="65"/>
      <c r="E5162" s="65"/>
      <c r="F5162" s="65"/>
      <c r="G5162" s="65"/>
      <c r="H5162" s="65"/>
      <c r="I5162" s="65"/>
      <c r="J5162" s="65"/>
      <c r="K5162" s="65"/>
      <c r="L5162" s="65"/>
      <c r="M5162" s="65"/>
      <c r="N5162" s="65"/>
      <c r="O5162" s="71"/>
      <c r="P5162" s="336">
        <f>SUM(D5162:O5162)</f>
        <v>0</v>
      </c>
      <c r="Q5162" s="317"/>
      <c r="R5162" s="388"/>
      <c r="S5162" s="389"/>
      <c r="T5162" s="314"/>
    </row>
    <row r="5163" spans="2:24" ht="18.75" customHeight="1" x14ac:dyDescent="0.2">
      <c r="B5163" s="318"/>
      <c r="C5163" s="92" t="s">
        <v>140</v>
      </c>
      <c r="D5163" s="65"/>
      <c r="E5163" s="65"/>
      <c r="F5163" s="65"/>
      <c r="G5163" s="65"/>
      <c r="H5163" s="65"/>
      <c r="I5163" s="65"/>
      <c r="J5163" s="65"/>
      <c r="K5163" s="65"/>
      <c r="L5163" s="65"/>
      <c r="M5163" s="65"/>
      <c r="N5163" s="65"/>
      <c r="O5163" s="71"/>
      <c r="P5163" s="336">
        <f>SUM(D5163:O5163)</f>
        <v>0</v>
      </c>
      <c r="Q5163" s="317"/>
      <c r="R5163" s="388"/>
      <c r="S5163" s="389"/>
      <c r="T5163" s="314"/>
    </row>
    <row r="5164" spans="2:24" ht="18.75" customHeight="1" x14ac:dyDescent="0.2">
      <c r="B5164" s="318"/>
      <c r="C5164" s="92" t="s">
        <v>141</v>
      </c>
      <c r="D5164" s="65"/>
      <c r="E5164" s="65"/>
      <c r="F5164" s="65"/>
      <c r="G5164" s="65"/>
      <c r="H5164" s="65"/>
      <c r="I5164" s="65"/>
      <c r="J5164" s="65"/>
      <c r="K5164" s="65"/>
      <c r="L5164" s="65"/>
      <c r="M5164" s="65"/>
      <c r="N5164" s="65"/>
      <c r="O5164" s="71"/>
      <c r="P5164" s="336">
        <f>SUM(D5164:O5164)</f>
        <v>0</v>
      </c>
      <c r="Q5164" s="317"/>
      <c r="R5164" s="388"/>
      <c r="S5164" s="389"/>
      <c r="T5164" s="314"/>
    </row>
    <row r="5165" spans="2:24" ht="18.75" customHeight="1" x14ac:dyDescent="0.2">
      <c r="B5165" s="318"/>
      <c r="C5165" s="92" t="s">
        <v>142</v>
      </c>
      <c r="D5165" s="65"/>
      <c r="E5165" s="65"/>
      <c r="F5165" s="65"/>
      <c r="G5165" s="65"/>
      <c r="H5165" s="65"/>
      <c r="I5165" s="65"/>
      <c r="J5165" s="65"/>
      <c r="K5165" s="65"/>
      <c r="L5165" s="65"/>
      <c r="M5165" s="65"/>
      <c r="N5165" s="65"/>
      <c r="O5165" s="71"/>
      <c r="P5165" s="336">
        <f>SUM(D5165:O5165)</f>
        <v>0</v>
      </c>
      <c r="Q5165" s="317"/>
      <c r="R5165" s="388"/>
      <c r="S5165" s="389"/>
      <c r="T5165" s="314"/>
    </row>
    <row r="5166" spans="2:24" ht="18.75" customHeight="1" x14ac:dyDescent="0.2">
      <c r="B5166" s="318"/>
      <c r="C5166" s="92" t="s">
        <v>143</v>
      </c>
      <c r="D5166" s="65"/>
      <c r="E5166" s="65"/>
      <c r="F5166" s="65"/>
      <c r="G5166" s="65"/>
      <c r="H5166" s="65"/>
      <c r="I5166" s="65"/>
      <c r="J5166" s="65"/>
      <c r="K5166" s="65"/>
      <c r="L5166" s="65"/>
      <c r="M5166" s="65"/>
      <c r="N5166" s="65"/>
      <c r="O5166" s="71"/>
      <c r="P5166" s="336">
        <f>SUM(D5166:O5166)</f>
        <v>0</v>
      </c>
      <c r="Q5166" s="317"/>
      <c r="R5166" s="388"/>
      <c r="S5166" s="389"/>
      <c r="T5166" s="314"/>
    </row>
    <row r="5167" spans="2:24" ht="18.75" customHeight="1" x14ac:dyDescent="0.2">
      <c r="B5167" s="318"/>
      <c r="C5167" s="92" t="s">
        <v>144</v>
      </c>
      <c r="D5167" s="65"/>
      <c r="E5167" s="65"/>
      <c r="F5167" s="65"/>
      <c r="G5167" s="65"/>
      <c r="H5167" s="65"/>
      <c r="I5167" s="65"/>
      <c r="J5167" s="65"/>
      <c r="K5167" s="65"/>
      <c r="L5167" s="65"/>
      <c r="M5167" s="65"/>
      <c r="N5167" s="65"/>
      <c r="O5167" s="71"/>
      <c r="P5167" s="336">
        <f>SUM(D5167:O5167)</f>
        <v>0</v>
      </c>
      <c r="Q5167" s="317"/>
      <c r="R5167" s="388"/>
      <c r="S5167" s="389"/>
      <c r="T5167" s="314"/>
    </row>
    <row r="5168" spans="2:24" ht="18.75" customHeight="1" x14ac:dyDescent="0.2">
      <c r="B5168" s="318"/>
      <c r="C5168" s="92" t="s">
        <v>145</v>
      </c>
      <c r="D5168" s="65"/>
      <c r="E5168" s="65"/>
      <c r="F5168" s="65"/>
      <c r="G5168" s="65"/>
      <c r="H5168" s="65"/>
      <c r="I5168" s="65"/>
      <c r="J5168" s="65"/>
      <c r="K5168" s="65"/>
      <c r="L5168" s="65"/>
      <c r="M5168" s="65"/>
      <c r="N5168" s="65"/>
      <c r="O5168" s="71"/>
      <c r="P5168" s="336">
        <f>SUM(D5168:O5168)</f>
        <v>0</v>
      </c>
      <c r="Q5168" s="317"/>
      <c r="R5168" s="388"/>
      <c r="S5168" s="389"/>
      <c r="T5168" s="314"/>
    </row>
    <row r="5169" spans="2:20" ht="18.75" customHeight="1" x14ac:dyDescent="0.2">
      <c r="B5169" s="318"/>
      <c r="C5169" s="322" t="s">
        <v>146</v>
      </c>
      <c r="D5169" s="337">
        <f t="shared" ref="D5169:O5169" si="414">SUBTOTAL(9,D5159:D5168)</f>
        <v>0</v>
      </c>
      <c r="E5169" s="337">
        <f t="shared" si="414"/>
        <v>0</v>
      </c>
      <c r="F5169" s="337">
        <f t="shared" si="414"/>
        <v>0</v>
      </c>
      <c r="G5169" s="337">
        <f t="shared" si="414"/>
        <v>0</v>
      </c>
      <c r="H5169" s="337">
        <f t="shared" si="414"/>
        <v>0</v>
      </c>
      <c r="I5169" s="337">
        <f t="shared" si="414"/>
        <v>0</v>
      </c>
      <c r="J5169" s="337">
        <f t="shared" si="414"/>
        <v>0</v>
      </c>
      <c r="K5169" s="337">
        <f t="shared" si="414"/>
        <v>0</v>
      </c>
      <c r="L5169" s="337">
        <f t="shared" si="414"/>
        <v>0</v>
      </c>
      <c r="M5169" s="337">
        <f t="shared" si="414"/>
        <v>0</v>
      </c>
      <c r="N5169" s="337">
        <f t="shared" si="414"/>
        <v>0</v>
      </c>
      <c r="O5169" s="338">
        <f t="shared" si="414"/>
        <v>0</v>
      </c>
      <c r="P5169" s="336">
        <f>SUM(D5169:O5169)</f>
        <v>0</v>
      </c>
      <c r="Q5169" s="317"/>
      <c r="R5169" s="388"/>
      <c r="S5169" s="389"/>
      <c r="T5169" s="314"/>
    </row>
    <row r="5170" spans="2:20" ht="18.75" customHeight="1" x14ac:dyDescent="0.2">
      <c r="B5170" s="318"/>
      <c r="C5170" s="339" t="s">
        <v>147</v>
      </c>
      <c r="D5170" s="66"/>
      <c r="E5170" s="66"/>
      <c r="F5170" s="66"/>
      <c r="G5170" s="66"/>
      <c r="H5170" s="66"/>
      <c r="I5170" s="66"/>
      <c r="J5170" s="66"/>
      <c r="K5170" s="66"/>
      <c r="L5170" s="66"/>
      <c r="M5170" s="66"/>
      <c r="N5170" s="66"/>
      <c r="O5170" s="72"/>
      <c r="P5170" s="336">
        <f>SUM(D5170:O5170)</f>
        <v>0</v>
      </c>
      <c r="Q5170" s="317"/>
      <c r="R5170" s="388"/>
      <c r="S5170" s="389"/>
      <c r="T5170" s="314"/>
    </row>
    <row r="5171" spans="2:20" ht="18.75" customHeight="1" x14ac:dyDescent="0.2">
      <c r="B5171" s="318"/>
      <c r="C5171" s="339" t="s">
        <v>148</v>
      </c>
      <c r="D5171" s="66"/>
      <c r="E5171" s="66"/>
      <c r="F5171" s="66"/>
      <c r="G5171" s="66"/>
      <c r="H5171" s="66"/>
      <c r="I5171" s="66"/>
      <c r="J5171" s="66"/>
      <c r="K5171" s="66"/>
      <c r="L5171" s="66"/>
      <c r="M5171" s="66"/>
      <c r="N5171" s="66"/>
      <c r="O5171" s="72"/>
      <c r="P5171" s="336">
        <f>SUM(D5171:O5171)</f>
        <v>0</v>
      </c>
      <c r="Q5171" s="317"/>
      <c r="R5171" s="388"/>
      <c r="S5171" s="389"/>
      <c r="T5171" s="314"/>
    </row>
    <row r="5172" spans="2:20" ht="18.75" customHeight="1" x14ac:dyDescent="0.2">
      <c r="B5172" s="318"/>
      <c r="C5172" s="322" t="s">
        <v>149</v>
      </c>
      <c r="D5172" s="337">
        <f t="shared" ref="D5172:O5172" si="415">SUBTOTAL(9,D5170:D5171)</f>
        <v>0</v>
      </c>
      <c r="E5172" s="337">
        <f t="shared" si="415"/>
        <v>0</v>
      </c>
      <c r="F5172" s="337">
        <f t="shared" si="415"/>
        <v>0</v>
      </c>
      <c r="G5172" s="337">
        <f t="shared" si="415"/>
        <v>0</v>
      </c>
      <c r="H5172" s="337">
        <f t="shared" si="415"/>
        <v>0</v>
      </c>
      <c r="I5172" s="337">
        <f t="shared" si="415"/>
        <v>0</v>
      </c>
      <c r="J5172" s="337">
        <f t="shared" si="415"/>
        <v>0</v>
      </c>
      <c r="K5172" s="337">
        <f t="shared" si="415"/>
        <v>0</v>
      </c>
      <c r="L5172" s="337">
        <f t="shared" si="415"/>
        <v>0</v>
      </c>
      <c r="M5172" s="337">
        <f t="shared" si="415"/>
        <v>0</v>
      </c>
      <c r="N5172" s="337">
        <f t="shared" si="415"/>
        <v>0</v>
      </c>
      <c r="O5172" s="338">
        <f t="shared" si="415"/>
        <v>0</v>
      </c>
      <c r="P5172" s="336">
        <f>SUM(D5172:O5172)</f>
        <v>0</v>
      </c>
      <c r="Q5172" s="317"/>
      <c r="R5172" s="388"/>
      <c r="S5172" s="389"/>
      <c r="T5172" s="314"/>
    </row>
    <row r="5173" spans="2:20" ht="18.75" customHeight="1" x14ac:dyDescent="0.2">
      <c r="B5173" s="318"/>
      <c r="C5173" s="339" t="s">
        <v>150</v>
      </c>
      <c r="D5173" s="66"/>
      <c r="E5173" s="66"/>
      <c r="F5173" s="66"/>
      <c r="G5173" s="66"/>
      <c r="H5173" s="66"/>
      <c r="I5173" s="66"/>
      <c r="J5173" s="66"/>
      <c r="K5173" s="66"/>
      <c r="L5173" s="66"/>
      <c r="M5173" s="66"/>
      <c r="N5173" s="66"/>
      <c r="O5173" s="72"/>
      <c r="P5173" s="336">
        <f>SUM(D5173:O5173)</f>
        <v>0</v>
      </c>
      <c r="Q5173" s="317"/>
      <c r="R5173" s="388"/>
      <c r="S5173" s="389"/>
      <c r="T5173" s="314"/>
    </row>
    <row r="5174" spans="2:20" ht="18.75" customHeight="1" x14ac:dyDescent="0.2">
      <c r="B5174" s="318"/>
      <c r="C5174" s="339" t="s">
        <v>151</v>
      </c>
      <c r="D5174" s="66"/>
      <c r="E5174" s="66"/>
      <c r="F5174" s="66"/>
      <c r="G5174" s="66"/>
      <c r="H5174" s="66"/>
      <c r="I5174" s="66"/>
      <c r="J5174" s="66"/>
      <c r="K5174" s="66"/>
      <c r="L5174" s="66"/>
      <c r="M5174" s="66"/>
      <c r="N5174" s="66"/>
      <c r="O5174" s="72"/>
      <c r="P5174" s="336">
        <f>SUM(D5174:O5174)</f>
        <v>0</v>
      </c>
      <c r="Q5174" s="317"/>
      <c r="R5174" s="388"/>
      <c r="S5174" s="389"/>
      <c r="T5174" s="314"/>
    </row>
    <row r="5175" spans="2:20" ht="18.75" customHeight="1" x14ac:dyDescent="0.2">
      <c r="B5175" s="318"/>
      <c r="C5175" s="339" t="s">
        <v>152</v>
      </c>
      <c r="D5175" s="66"/>
      <c r="E5175" s="66"/>
      <c r="F5175" s="66"/>
      <c r="G5175" s="66"/>
      <c r="H5175" s="66"/>
      <c r="I5175" s="66"/>
      <c r="J5175" s="66"/>
      <c r="K5175" s="66"/>
      <c r="L5175" s="66"/>
      <c r="M5175" s="66"/>
      <c r="N5175" s="66"/>
      <c r="O5175" s="72"/>
      <c r="P5175" s="336">
        <f>SUM(D5175:O5175)</f>
        <v>0</v>
      </c>
      <c r="Q5175" s="317"/>
      <c r="R5175" s="388"/>
      <c r="S5175" s="389"/>
      <c r="T5175" s="314"/>
    </row>
    <row r="5176" spans="2:20" ht="18.75" customHeight="1" x14ac:dyDescent="0.2">
      <c r="B5176" s="318"/>
      <c r="C5176" s="339" t="s">
        <v>153</v>
      </c>
      <c r="D5176" s="66"/>
      <c r="E5176" s="66"/>
      <c r="F5176" s="66"/>
      <c r="G5176" s="66"/>
      <c r="H5176" s="66"/>
      <c r="I5176" s="66"/>
      <c r="J5176" s="66"/>
      <c r="K5176" s="66"/>
      <c r="L5176" s="66"/>
      <c r="M5176" s="66"/>
      <c r="N5176" s="66"/>
      <c r="O5176" s="72"/>
      <c r="P5176" s="336">
        <f>SUM(D5176:O5176)</f>
        <v>0</v>
      </c>
      <c r="Q5176" s="317"/>
      <c r="R5176" s="388"/>
      <c r="S5176" s="389"/>
      <c r="T5176" s="314"/>
    </row>
    <row r="5177" spans="2:20" ht="18.75" customHeight="1" x14ac:dyDescent="0.2">
      <c r="B5177" s="318"/>
      <c r="C5177" s="335" t="s">
        <v>154</v>
      </c>
      <c r="D5177" s="65"/>
      <c r="E5177" s="65"/>
      <c r="F5177" s="65"/>
      <c r="G5177" s="65"/>
      <c r="H5177" s="65"/>
      <c r="I5177" s="65"/>
      <c r="J5177" s="65"/>
      <c r="K5177" s="65"/>
      <c r="L5177" s="65"/>
      <c r="M5177" s="65"/>
      <c r="N5177" s="65"/>
      <c r="O5177" s="71"/>
      <c r="P5177" s="336">
        <f>SUM(D5177:O5177)</f>
        <v>0</v>
      </c>
      <c r="Q5177" s="317"/>
      <c r="R5177" s="388"/>
      <c r="S5177" s="389"/>
      <c r="T5177" s="314"/>
    </row>
    <row r="5178" spans="2:20" ht="18.75" customHeight="1" x14ac:dyDescent="0.2">
      <c r="B5178" s="318"/>
      <c r="C5178" s="97" t="s">
        <v>155</v>
      </c>
      <c r="D5178" s="65"/>
      <c r="E5178" s="65"/>
      <c r="F5178" s="65"/>
      <c r="G5178" s="65"/>
      <c r="H5178" s="65"/>
      <c r="I5178" s="65"/>
      <c r="J5178" s="65"/>
      <c r="K5178" s="65"/>
      <c r="L5178" s="65"/>
      <c r="M5178" s="65"/>
      <c r="N5178" s="65"/>
      <c r="O5178" s="71"/>
      <c r="P5178" s="336">
        <f>SUM(D5178:O5178)</f>
        <v>0</v>
      </c>
      <c r="Q5178" s="317"/>
      <c r="R5178" s="388"/>
      <c r="S5178" s="389"/>
      <c r="T5178" s="314"/>
    </row>
    <row r="5179" spans="2:20" ht="18.75" customHeight="1" x14ac:dyDescent="0.2">
      <c r="B5179" s="318"/>
      <c r="C5179" s="98" t="s">
        <v>156</v>
      </c>
      <c r="D5179" s="68"/>
      <c r="E5179" s="68"/>
      <c r="F5179" s="68"/>
      <c r="G5179" s="68"/>
      <c r="H5179" s="68"/>
      <c r="I5179" s="68"/>
      <c r="J5179" s="68"/>
      <c r="K5179" s="68"/>
      <c r="L5179" s="68"/>
      <c r="M5179" s="68"/>
      <c r="N5179" s="68"/>
      <c r="O5179" s="73"/>
      <c r="P5179" s="340">
        <f>SUM(D5179:O5179)</f>
        <v>0</v>
      </c>
      <c r="Q5179" s="317"/>
      <c r="R5179" s="388"/>
      <c r="S5179" s="389"/>
      <c r="T5179" s="314"/>
    </row>
    <row r="5180" spans="2:20" ht="18.75" customHeight="1" x14ac:dyDescent="0.2">
      <c r="B5180" s="318"/>
      <c r="C5180" s="341" t="s">
        <v>157</v>
      </c>
      <c r="D5180" s="342">
        <f t="shared" ref="D5180:O5180" si="416">SUBTOTAL(9,D5159:D5179)</f>
        <v>0</v>
      </c>
      <c r="E5180" s="342">
        <f t="shared" si="416"/>
        <v>0</v>
      </c>
      <c r="F5180" s="342">
        <f t="shared" si="416"/>
        <v>0</v>
      </c>
      <c r="G5180" s="342">
        <f t="shared" si="416"/>
        <v>0</v>
      </c>
      <c r="H5180" s="342">
        <f t="shared" si="416"/>
        <v>0</v>
      </c>
      <c r="I5180" s="342">
        <f t="shared" si="416"/>
        <v>0</v>
      </c>
      <c r="J5180" s="342">
        <f t="shared" si="416"/>
        <v>0</v>
      </c>
      <c r="K5180" s="342">
        <f t="shared" si="416"/>
        <v>0</v>
      </c>
      <c r="L5180" s="342">
        <f t="shared" si="416"/>
        <v>0</v>
      </c>
      <c r="M5180" s="342">
        <f t="shared" si="416"/>
        <v>0</v>
      </c>
      <c r="N5180" s="342">
        <f t="shared" si="416"/>
        <v>0</v>
      </c>
      <c r="O5180" s="343">
        <f t="shared" si="416"/>
        <v>0</v>
      </c>
      <c r="P5180" s="344">
        <f>SUM(D5180:O5180)</f>
        <v>0</v>
      </c>
      <c r="Q5180" s="317"/>
      <c r="R5180" s="150"/>
      <c r="S5180" s="151"/>
      <c r="T5180" s="314"/>
    </row>
    <row r="5181" spans="2:20" ht="18.75" customHeight="1" x14ac:dyDescent="0.2">
      <c r="B5181" s="318"/>
      <c r="C5181" s="317"/>
      <c r="D5181" s="317"/>
      <c r="E5181" s="317"/>
      <c r="F5181" s="317"/>
      <c r="G5181" s="317"/>
      <c r="H5181" s="317"/>
      <c r="I5181" s="317"/>
      <c r="J5181" s="317"/>
      <c r="K5181" s="317"/>
      <c r="L5181" s="317"/>
      <c r="M5181" s="317"/>
      <c r="N5181" s="317"/>
      <c r="O5181" s="317"/>
      <c r="P5181" s="317"/>
      <c r="Q5181" s="317"/>
      <c r="R5181" s="345"/>
      <c r="S5181" s="345"/>
      <c r="T5181" s="314"/>
    </row>
    <row r="5182" spans="2:20" ht="18.75" customHeight="1" x14ac:dyDescent="0.2">
      <c r="B5182" s="318"/>
      <c r="C5182" s="335" t="s">
        <v>158</v>
      </c>
      <c r="D5182" s="67"/>
      <c r="E5182" s="67"/>
      <c r="F5182" s="67"/>
      <c r="G5182" s="67"/>
      <c r="H5182" s="67"/>
      <c r="I5182" s="67"/>
      <c r="J5182" s="67"/>
      <c r="K5182" s="67"/>
      <c r="L5182" s="67"/>
      <c r="M5182" s="67"/>
      <c r="N5182" s="67"/>
      <c r="O5182" s="74"/>
      <c r="P5182" s="347">
        <f>SUM(D5182:O5182)</f>
        <v>0</v>
      </c>
      <c r="Q5182" s="317"/>
      <c r="R5182" s="388"/>
      <c r="S5182" s="389"/>
      <c r="T5182" s="314"/>
    </row>
    <row r="5183" spans="2:20" ht="6" customHeight="1" x14ac:dyDescent="0.2">
      <c r="B5183" s="318"/>
      <c r="C5183" s="335" t="s">
        <v>159</v>
      </c>
      <c r="D5183" s="67"/>
      <c r="E5183" s="67"/>
      <c r="F5183" s="67"/>
      <c r="G5183" s="67"/>
      <c r="H5183" s="67"/>
      <c r="I5183" s="67"/>
      <c r="J5183" s="67"/>
      <c r="K5183" s="67"/>
      <c r="L5183" s="67"/>
      <c r="M5183" s="67"/>
      <c r="N5183" s="69"/>
      <c r="O5183" s="75"/>
      <c r="P5183" s="348">
        <f>SUM(D5183:O5183)</f>
        <v>0</v>
      </c>
      <c r="Q5183" s="317"/>
      <c r="R5183" s="388"/>
      <c r="S5183" s="389"/>
      <c r="T5183" s="314"/>
    </row>
    <row r="5184" spans="2:20" ht="18.75" customHeight="1" x14ac:dyDescent="0.2">
      <c r="B5184" s="346"/>
      <c r="C5184" s="317"/>
      <c r="D5184" s="317"/>
      <c r="E5184" s="317"/>
      <c r="F5184" s="317"/>
      <c r="G5184" s="317"/>
      <c r="H5184" s="317"/>
      <c r="I5184" s="317"/>
      <c r="J5184" s="317"/>
      <c r="K5184" s="317"/>
      <c r="L5184" s="317"/>
      <c r="M5184" s="317"/>
      <c r="N5184" s="349" t="s">
        <v>160</v>
      </c>
      <c r="O5184" s="349"/>
      <c r="P5184" s="350">
        <f>ROUND(IF(P5182*P5183=0,0,P5180/P5182*P5183),2)</f>
        <v>0</v>
      </c>
      <c r="Q5184" s="330"/>
      <c r="R5184" s="388"/>
      <c r="S5184" s="389"/>
      <c r="T5184" s="314"/>
    </row>
    <row r="5185" spans="2:24" ht="18.75" customHeight="1" x14ac:dyDescent="0.2">
      <c r="B5185" s="346"/>
      <c r="C5185" s="317"/>
      <c r="D5185" s="317"/>
      <c r="E5185" s="317"/>
      <c r="F5185" s="317"/>
      <c r="G5185" s="317"/>
      <c r="H5185" s="317"/>
      <c r="I5185" s="317"/>
      <c r="J5185" s="317"/>
      <c r="K5185" s="317"/>
      <c r="L5185" s="317"/>
      <c r="M5185" s="317"/>
      <c r="N5185" s="317"/>
      <c r="O5185" s="317"/>
      <c r="P5185" s="317"/>
      <c r="Q5185" s="317"/>
      <c r="R5185" s="317"/>
      <c r="S5185" s="317"/>
      <c r="T5185" s="314"/>
    </row>
    <row r="5186" spans="2:24" s="334" customFormat="1" ht="18.75" customHeight="1" x14ac:dyDescent="0.2">
      <c r="B5186" s="328"/>
      <c r="C5186" s="319" t="s">
        <v>124</v>
      </c>
      <c r="D5186" s="382"/>
      <c r="E5186" s="383"/>
      <c r="F5186" s="383"/>
      <c r="G5186" s="383"/>
      <c r="H5186" s="383"/>
      <c r="I5186" s="384"/>
      <c r="J5186" s="317"/>
      <c r="K5186" s="317"/>
      <c r="L5186" s="320"/>
      <c r="M5186" s="317"/>
      <c r="N5186" s="317"/>
      <c r="O5186" s="317"/>
      <c r="P5186" s="321"/>
      <c r="Q5186" s="317"/>
      <c r="R5186" s="321"/>
      <c r="S5186" s="321"/>
      <c r="T5186" s="333"/>
    </row>
    <row r="5187" spans="2:24" ht="30" customHeight="1" x14ac:dyDescent="0.2">
      <c r="B5187" s="314"/>
      <c r="C5187" s="322" t="s">
        <v>125</v>
      </c>
      <c r="D5187" s="382"/>
      <c r="E5187" s="383"/>
      <c r="F5187" s="383"/>
      <c r="G5187" s="383"/>
      <c r="H5187" s="383"/>
      <c r="I5187" s="384"/>
      <c r="J5187" s="317"/>
      <c r="K5187" s="320"/>
      <c r="L5187" s="317"/>
      <c r="M5187" s="317"/>
      <c r="N5187" s="317"/>
      <c r="O5187" s="317"/>
      <c r="P5187" s="321"/>
      <c r="Q5187" s="317"/>
      <c r="R5187" s="321"/>
      <c r="S5187" s="321"/>
      <c r="T5187" s="314"/>
    </row>
    <row r="5188" spans="2:24" ht="18.75" customHeight="1" x14ac:dyDescent="0.2">
      <c r="B5188" s="318"/>
      <c r="C5188" s="322" t="s">
        <v>7</v>
      </c>
      <c r="D5188" s="382"/>
      <c r="E5188" s="383"/>
      <c r="F5188" s="383"/>
      <c r="G5188" s="383"/>
      <c r="H5188" s="383"/>
      <c r="I5188" s="384"/>
      <c r="J5188" s="317"/>
      <c r="K5188" s="317"/>
      <c r="L5188" s="320"/>
      <c r="M5188" s="317"/>
      <c r="N5188" s="317"/>
      <c r="O5188" s="317"/>
      <c r="P5188" s="321"/>
      <c r="Q5188" s="317"/>
      <c r="R5188" s="323" t="s">
        <v>126</v>
      </c>
      <c r="S5188" s="324"/>
      <c r="T5188" s="314"/>
    </row>
    <row r="5189" spans="2:24" ht="18.75" customHeight="1" x14ac:dyDescent="0.2">
      <c r="B5189" s="318"/>
      <c r="C5189" s="322" t="s">
        <v>127</v>
      </c>
      <c r="D5189" s="382"/>
      <c r="E5189" s="383"/>
      <c r="F5189" s="383"/>
      <c r="G5189" s="383"/>
      <c r="H5189" s="383"/>
      <c r="I5189" s="384"/>
      <c r="J5189" s="317"/>
      <c r="K5189" s="317"/>
      <c r="L5189" s="320"/>
      <c r="M5189" s="317"/>
      <c r="N5189" s="317"/>
      <c r="O5189" s="317"/>
      <c r="P5189" s="321"/>
      <c r="Q5189" s="317"/>
      <c r="R5189" s="325" t="s">
        <v>130</v>
      </c>
      <c r="S5189" s="63"/>
      <c r="T5189" s="314"/>
    </row>
    <row r="5190" spans="2:24" ht="18.75" customHeight="1" x14ac:dyDescent="0.2">
      <c r="B5190" s="318"/>
      <c r="C5190" s="322" t="s">
        <v>131</v>
      </c>
      <c r="D5190" s="382"/>
      <c r="E5190" s="383"/>
      <c r="F5190" s="383"/>
      <c r="G5190" s="383"/>
      <c r="H5190" s="383"/>
      <c r="I5190" s="384"/>
      <c r="J5190" s="317"/>
      <c r="K5190" s="317"/>
      <c r="L5190" s="320"/>
      <c r="M5190" s="317"/>
      <c r="N5190" s="317"/>
      <c r="O5190" s="317"/>
      <c r="P5190" s="321"/>
      <c r="Q5190" s="317"/>
      <c r="R5190" s="325" t="s">
        <v>132</v>
      </c>
      <c r="S5190" s="63"/>
      <c r="T5190" s="314"/>
    </row>
    <row r="5191" spans="2:24" ht="18.75" customHeight="1" x14ac:dyDescent="0.2">
      <c r="B5191" s="318"/>
      <c r="C5191" s="322" t="s">
        <v>122</v>
      </c>
      <c r="D5191" s="385"/>
      <c r="E5191" s="386"/>
      <c r="F5191" s="386"/>
      <c r="G5191" s="386"/>
      <c r="H5191" s="386"/>
      <c r="I5191" s="387"/>
      <c r="J5191" s="317"/>
      <c r="K5191" s="320"/>
      <c r="L5191" s="317"/>
      <c r="M5191" s="317"/>
      <c r="N5191" s="317"/>
      <c r="O5191" s="317"/>
      <c r="P5191" s="321"/>
      <c r="Q5191" s="317"/>
      <c r="R5191" s="326" t="s">
        <v>133</v>
      </c>
      <c r="S5191" s="63"/>
      <c r="T5191" s="314"/>
    </row>
    <row r="5192" spans="2:24" ht="18.75" customHeight="1" x14ac:dyDescent="0.2">
      <c r="B5192" s="318"/>
      <c r="C5192" s="322" t="s">
        <v>134</v>
      </c>
      <c r="D5192" s="379"/>
      <c r="E5192" s="380"/>
      <c r="F5192" s="380"/>
      <c r="G5192" s="380"/>
      <c r="H5192" s="380"/>
      <c r="I5192" s="381"/>
      <c r="J5192" s="317"/>
      <c r="K5192" s="320"/>
      <c r="L5192" s="317"/>
      <c r="M5192" s="317"/>
      <c r="N5192" s="317"/>
      <c r="O5192" s="317"/>
      <c r="P5192" s="321"/>
      <c r="Q5192" s="317"/>
      <c r="R5192" s="321"/>
      <c r="S5192" s="321"/>
      <c r="T5192" s="314"/>
    </row>
    <row r="5193" spans="2:24" ht="18.75" customHeight="1" x14ac:dyDescent="0.2">
      <c r="B5193" s="318"/>
      <c r="C5193" s="317"/>
      <c r="D5193" s="317"/>
      <c r="E5193" s="317"/>
      <c r="F5193" s="317"/>
      <c r="G5193" s="317"/>
      <c r="H5193" s="317"/>
      <c r="I5193" s="317"/>
      <c r="J5193" s="317"/>
      <c r="K5193" s="317"/>
      <c r="L5193" s="317"/>
      <c r="M5193" s="317"/>
      <c r="N5193" s="317"/>
      <c r="O5193" s="317"/>
      <c r="P5193" s="317"/>
      <c r="Q5193" s="317"/>
      <c r="R5193" s="317"/>
      <c r="S5193" s="317"/>
      <c r="T5193" s="314"/>
    </row>
    <row r="5194" spans="2:24" ht="18.75" customHeight="1" x14ac:dyDescent="0.2">
      <c r="B5194" s="327"/>
      <c r="C5194" s="322" t="s">
        <v>128</v>
      </c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70"/>
      <c r="P5194" s="329" t="s">
        <v>129</v>
      </c>
      <c r="Q5194" s="330"/>
      <c r="R5194" s="331" t="s">
        <v>135</v>
      </c>
      <c r="S5194" s="332"/>
      <c r="T5194" s="314"/>
    </row>
    <row r="5195" spans="2:24" ht="12" customHeight="1" x14ac:dyDescent="0.2">
      <c r="B5195" s="318"/>
      <c r="C5195" s="317"/>
      <c r="D5195" s="317"/>
      <c r="E5195" s="317"/>
      <c r="F5195" s="317"/>
      <c r="G5195" s="317"/>
      <c r="H5195" s="317"/>
      <c r="I5195" s="317"/>
      <c r="J5195" s="317"/>
      <c r="K5195" s="317"/>
      <c r="L5195" s="317"/>
      <c r="M5195" s="317"/>
      <c r="N5195" s="317"/>
      <c r="O5195" s="317"/>
      <c r="P5195" s="317"/>
      <c r="Q5195" s="317"/>
      <c r="R5195" s="317"/>
      <c r="S5195" s="317"/>
      <c r="T5195" s="314"/>
    </row>
    <row r="5196" spans="2:24" s="334" customFormat="1" ht="18.75" customHeight="1" x14ac:dyDescent="0.2">
      <c r="B5196" s="328"/>
      <c r="C5196" s="335" t="s">
        <v>136</v>
      </c>
      <c r="D5196" s="65"/>
      <c r="E5196" s="65"/>
      <c r="F5196" s="65"/>
      <c r="G5196" s="65"/>
      <c r="H5196" s="65"/>
      <c r="I5196" s="65"/>
      <c r="J5196" s="65"/>
      <c r="K5196" s="65"/>
      <c r="L5196" s="65"/>
      <c r="M5196" s="65"/>
      <c r="N5196" s="65"/>
      <c r="O5196" s="71"/>
      <c r="P5196" s="336">
        <f>SUM(D5196:O5196)</f>
        <v>0</v>
      </c>
      <c r="Q5196" s="317"/>
      <c r="R5196" s="388"/>
      <c r="S5196" s="389"/>
      <c r="T5196" s="333"/>
      <c r="V5196" s="315"/>
      <c r="W5196" s="315"/>
      <c r="X5196" s="315"/>
    </row>
    <row r="5197" spans="2:24" ht="6" customHeight="1" x14ac:dyDescent="0.2">
      <c r="B5197" s="318"/>
      <c r="C5197" s="335" t="s">
        <v>137</v>
      </c>
      <c r="D5197" s="110"/>
      <c r="E5197" s="110"/>
      <c r="F5197" s="110"/>
      <c r="G5197" s="110"/>
      <c r="H5197" s="110"/>
      <c r="I5197" s="110"/>
      <c r="J5197" s="110"/>
      <c r="K5197" s="110"/>
      <c r="L5197" s="110"/>
      <c r="M5197" s="110"/>
      <c r="N5197" s="110"/>
      <c r="O5197" s="111"/>
      <c r="P5197" s="336">
        <f>SUM(D5197:O5197)</f>
        <v>0</v>
      </c>
      <c r="Q5197" s="317"/>
      <c r="R5197" s="388"/>
      <c r="S5197" s="389"/>
      <c r="T5197" s="314"/>
    </row>
    <row r="5198" spans="2:24" ht="18.75" customHeight="1" x14ac:dyDescent="0.2">
      <c r="B5198" s="318"/>
      <c r="C5198" s="131" t="s">
        <v>138</v>
      </c>
      <c r="D5198" s="65"/>
      <c r="E5198" s="65"/>
      <c r="F5198" s="65"/>
      <c r="G5198" s="65"/>
      <c r="H5198" s="65"/>
      <c r="I5198" s="65"/>
      <c r="J5198" s="65"/>
      <c r="K5198" s="65"/>
      <c r="L5198" s="65"/>
      <c r="M5198" s="65"/>
      <c r="N5198" s="65"/>
      <c r="O5198" s="71"/>
      <c r="P5198" s="336">
        <f>SUM(D5198:O5198)</f>
        <v>0</v>
      </c>
      <c r="Q5198" s="317"/>
      <c r="R5198" s="388"/>
      <c r="S5198" s="389"/>
      <c r="T5198" s="314"/>
    </row>
    <row r="5199" spans="2:24" ht="18.75" customHeight="1" x14ac:dyDescent="0.2">
      <c r="B5199" s="318"/>
      <c r="C5199" s="92" t="s">
        <v>139</v>
      </c>
      <c r="D5199" s="65"/>
      <c r="E5199" s="65"/>
      <c r="F5199" s="65"/>
      <c r="G5199" s="65"/>
      <c r="H5199" s="65"/>
      <c r="I5199" s="65"/>
      <c r="J5199" s="65"/>
      <c r="K5199" s="65"/>
      <c r="L5199" s="65"/>
      <c r="M5199" s="65"/>
      <c r="N5199" s="65"/>
      <c r="O5199" s="71"/>
      <c r="P5199" s="336">
        <f>SUM(D5199:O5199)</f>
        <v>0</v>
      </c>
      <c r="Q5199" s="317"/>
      <c r="R5199" s="388"/>
      <c r="S5199" s="389"/>
      <c r="T5199" s="314"/>
    </row>
    <row r="5200" spans="2:24" ht="18.75" customHeight="1" x14ac:dyDescent="0.2">
      <c r="B5200" s="318"/>
      <c r="C5200" s="92" t="s">
        <v>140</v>
      </c>
      <c r="D5200" s="65"/>
      <c r="E5200" s="65"/>
      <c r="F5200" s="65"/>
      <c r="G5200" s="65"/>
      <c r="H5200" s="65"/>
      <c r="I5200" s="65"/>
      <c r="J5200" s="65"/>
      <c r="K5200" s="65"/>
      <c r="L5200" s="65"/>
      <c r="M5200" s="65"/>
      <c r="N5200" s="65"/>
      <c r="O5200" s="71"/>
      <c r="P5200" s="336">
        <f>SUM(D5200:O5200)</f>
        <v>0</v>
      </c>
      <c r="Q5200" s="317"/>
      <c r="R5200" s="388"/>
      <c r="S5200" s="389"/>
      <c r="T5200" s="314"/>
    </row>
    <row r="5201" spans="2:20" ht="18.75" customHeight="1" x14ac:dyDescent="0.2">
      <c r="B5201" s="318"/>
      <c r="C5201" s="92" t="s">
        <v>141</v>
      </c>
      <c r="D5201" s="65"/>
      <c r="E5201" s="65"/>
      <c r="F5201" s="65"/>
      <c r="G5201" s="65"/>
      <c r="H5201" s="65"/>
      <c r="I5201" s="65"/>
      <c r="J5201" s="65"/>
      <c r="K5201" s="65"/>
      <c r="L5201" s="65"/>
      <c r="M5201" s="65"/>
      <c r="N5201" s="65"/>
      <c r="O5201" s="71"/>
      <c r="P5201" s="336">
        <f>SUM(D5201:O5201)</f>
        <v>0</v>
      </c>
      <c r="Q5201" s="317"/>
      <c r="R5201" s="388"/>
      <c r="S5201" s="389"/>
      <c r="T5201" s="314"/>
    </row>
    <row r="5202" spans="2:20" ht="18.75" customHeight="1" x14ac:dyDescent="0.2">
      <c r="B5202" s="318"/>
      <c r="C5202" s="92" t="s">
        <v>142</v>
      </c>
      <c r="D5202" s="65"/>
      <c r="E5202" s="65"/>
      <c r="F5202" s="65"/>
      <c r="G5202" s="65"/>
      <c r="H5202" s="65"/>
      <c r="I5202" s="65"/>
      <c r="J5202" s="65"/>
      <c r="K5202" s="65"/>
      <c r="L5202" s="65"/>
      <c r="M5202" s="65"/>
      <c r="N5202" s="65"/>
      <c r="O5202" s="71"/>
      <c r="P5202" s="336">
        <f>SUM(D5202:O5202)</f>
        <v>0</v>
      </c>
      <c r="Q5202" s="317"/>
      <c r="R5202" s="388"/>
      <c r="S5202" s="389"/>
      <c r="T5202" s="314"/>
    </row>
    <row r="5203" spans="2:20" ht="18.75" customHeight="1" x14ac:dyDescent="0.2">
      <c r="B5203" s="318"/>
      <c r="C5203" s="92" t="s">
        <v>143</v>
      </c>
      <c r="D5203" s="65"/>
      <c r="E5203" s="65"/>
      <c r="F5203" s="65"/>
      <c r="G5203" s="65"/>
      <c r="H5203" s="65"/>
      <c r="I5203" s="65"/>
      <c r="J5203" s="65"/>
      <c r="K5203" s="65"/>
      <c r="L5203" s="65"/>
      <c r="M5203" s="65"/>
      <c r="N5203" s="65"/>
      <c r="O5203" s="71"/>
      <c r="P5203" s="336">
        <f>SUM(D5203:O5203)</f>
        <v>0</v>
      </c>
      <c r="Q5203" s="317"/>
      <c r="R5203" s="388"/>
      <c r="S5203" s="389"/>
      <c r="T5203" s="314"/>
    </row>
    <row r="5204" spans="2:20" ht="18.75" customHeight="1" x14ac:dyDescent="0.2">
      <c r="B5204" s="318"/>
      <c r="C5204" s="92" t="s">
        <v>144</v>
      </c>
      <c r="D5204" s="65"/>
      <c r="E5204" s="65"/>
      <c r="F5204" s="65"/>
      <c r="G5204" s="65"/>
      <c r="H5204" s="65"/>
      <c r="I5204" s="65"/>
      <c r="J5204" s="65"/>
      <c r="K5204" s="65"/>
      <c r="L5204" s="65"/>
      <c r="M5204" s="65"/>
      <c r="N5204" s="65"/>
      <c r="O5204" s="71"/>
      <c r="P5204" s="336">
        <f>SUM(D5204:O5204)</f>
        <v>0</v>
      </c>
      <c r="Q5204" s="317"/>
      <c r="R5204" s="388"/>
      <c r="S5204" s="389"/>
      <c r="T5204" s="314"/>
    </row>
    <row r="5205" spans="2:20" ht="18.75" customHeight="1" x14ac:dyDescent="0.2">
      <c r="B5205" s="318"/>
      <c r="C5205" s="92" t="s">
        <v>145</v>
      </c>
      <c r="D5205" s="65"/>
      <c r="E5205" s="65"/>
      <c r="F5205" s="65"/>
      <c r="G5205" s="65"/>
      <c r="H5205" s="65"/>
      <c r="I5205" s="65"/>
      <c r="J5205" s="65"/>
      <c r="K5205" s="65"/>
      <c r="L5205" s="65"/>
      <c r="M5205" s="65"/>
      <c r="N5205" s="65"/>
      <c r="O5205" s="71"/>
      <c r="P5205" s="336">
        <f>SUM(D5205:O5205)</f>
        <v>0</v>
      </c>
      <c r="Q5205" s="317"/>
      <c r="R5205" s="388"/>
      <c r="S5205" s="389"/>
      <c r="T5205" s="314"/>
    </row>
    <row r="5206" spans="2:20" ht="18.75" customHeight="1" x14ac:dyDescent="0.2">
      <c r="B5206" s="318"/>
      <c r="C5206" s="322" t="s">
        <v>146</v>
      </c>
      <c r="D5206" s="337">
        <f t="shared" ref="D5206:O5206" si="417">SUBTOTAL(9,D5196:D5205)</f>
        <v>0</v>
      </c>
      <c r="E5206" s="337">
        <f t="shared" si="417"/>
        <v>0</v>
      </c>
      <c r="F5206" s="337">
        <f t="shared" si="417"/>
        <v>0</v>
      </c>
      <c r="G5206" s="337">
        <f t="shared" si="417"/>
        <v>0</v>
      </c>
      <c r="H5206" s="337">
        <f t="shared" si="417"/>
        <v>0</v>
      </c>
      <c r="I5206" s="337">
        <f t="shared" si="417"/>
        <v>0</v>
      </c>
      <c r="J5206" s="337">
        <f t="shared" si="417"/>
        <v>0</v>
      </c>
      <c r="K5206" s="337">
        <f t="shared" si="417"/>
        <v>0</v>
      </c>
      <c r="L5206" s="337">
        <f t="shared" si="417"/>
        <v>0</v>
      </c>
      <c r="M5206" s="337">
        <f t="shared" si="417"/>
        <v>0</v>
      </c>
      <c r="N5206" s="337">
        <f t="shared" si="417"/>
        <v>0</v>
      </c>
      <c r="O5206" s="338">
        <f t="shared" si="417"/>
        <v>0</v>
      </c>
      <c r="P5206" s="336">
        <f>SUM(D5206:O5206)</f>
        <v>0</v>
      </c>
      <c r="Q5206" s="317"/>
      <c r="R5206" s="388"/>
      <c r="S5206" s="389"/>
      <c r="T5206" s="314"/>
    </row>
    <row r="5207" spans="2:20" ht="18.75" customHeight="1" x14ac:dyDescent="0.2">
      <c r="B5207" s="318"/>
      <c r="C5207" s="339" t="s">
        <v>147</v>
      </c>
      <c r="D5207" s="66"/>
      <c r="E5207" s="66"/>
      <c r="F5207" s="66"/>
      <c r="G5207" s="66"/>
      <c r="H5207" s="66"/>
      <c r="I5207" s="66"/>
      <c r="J5207" s="66"/>
      <c r="K5207" s="66"/>
      <c r="L5207" s="66"/>
      <c r="M5207" s="66"/>
      <c r="N5207" s="66"/>
      <c r="O5207" s="72"/>
      <c r="P5207" s="336">
        <f>SUM(D5207:O5207)</f>
        <v>0</v>
      </c>
      <c r="Q5207" s="317"/>
      <c r="R5207" s="388"/>
      <c r="S5207" s="389"/>
      <c r="T5207" s="314"/>
    </row>
    <row r="5208" spans="2:20" ht="18.75" customHeight="1" x14ac:dyDescent="0.2">
      <c r="B5208" s="318"/>
      <c r="C5208" s="339" t="s">
        <v>148</v>
      </c>
      <c r="D5208" s="66"/>
      <c r="E5208" s="66"/>
      <c r="F5208" s="66"/>
      <c r="G5208" s="66"/>
      <c r="H5208" s="66"/>
      <c r="I5208" s="66"/>
      <c r="J5208" s="66"/>
      <c r="K5208" s="66"/>
      <c r="L5208" s="66"/>
      <c r="M5208" s="66"/>
      <c r="N5208" s="66"/>
      <c r="O5208" s="72"/>
      <c r="P5208" s="336">
        <f>SUM(D5208:O5208)</f>
        <v>0</v>
      </c>
      <c r="Q5208" s="317"/>
      <c r="R5208" s="388"/>
      <c r="S5208" s="389"/>
      <c r="T5208" s="314"/>
    </row>
    <row r="5209" spans="2:20" ht="18.75" customHeight="1" x14ac:dyDescent="0.2">
      <c r="B5209" s="318"/>
      <c r="C5209" s="322" t="s">
        <v>149</v>
      </c>
      <c r="D5209" s="337">
        <f t="shared" ref="D5209:O5209" si="418">SUBTOTAL(9,D5207:D5208)</f>
        <v>0</v>
      </c>
      <c r="E5209" s="337">
        <f t="shared" si="418"/>
        <v>0</v>
      </c>
      <c r="F5209" s="337">
        <f t="shared" si="418"/>
        <v>0</v>
      </c>
      <c r="G5209" s="337">
        <f t="shared" si="418"/>
        <v>0</v>
      </c>
      <c r="H5209" s="337">
        <f t="shared" si="418"/>
        <v>0</v>
      </c>
      <c r="I5209" s="337">
        <f t="shared" si="418"/>
        <v>0</v>
      </c>
      <c r="J5209" s="337">
        <f t="shared" si="418"/>
        <v>0</v>
      </c>
      <c r="K5209" s="337">
        <f t="shared" si="418"/>
        <v>0</v>
      </c>
      <c r="L5209" s="337">
        <f t="shared" si="418"/>
        <v>0</v>
      </c>
      <c r="M5209" s="337">
        <f t="shared" si="418"/>
        <v>0</v>
      </c>
      <c r="N5209" s="337">
        <f t="shared" si="418"/>
        <v>0</v>
      </c>
      <c r="O5209" s="338">
        <f t="shared" si="418"/>
        <v>0</v>
      </c>
      <c r="P5209" s="336">
        <f>SUM(D5209:O5209)</f>
        <v>0</v>
      </c>
      <c r="Q5209" s="317"/>
      <c r="R5209" s="388"/>
      <c r="S5209" s="389"/>
      <c r="T5209" s="314"/>
    </row>
    <row r="5210" spans="2:20" ht="18.75" customHeight="1" x14ac:dyDescent="0.2">
      <c r="B5210" s="318"/>
      <c r="C5210" s="339" t="s">
        <v>150</v>
      </c>
      <c r="D5210" s="66"/>
      <c r="E5210" s="66"/>
      <c r="F5210" s="66"/>
      <c r="G5210" s="66"/>
      <c r="H5210" s="66"/>
      <c r="I5210" s="66"/>
      <c r="J5210" s="66"/>
      <c r="K5210" s="66"/>
      <c r="L5210" s="66"/>
      <c r="M5210" s="66"/>
      <c r="N5210" s="66"/>
      <c r="O5210" s="72"/>
      <c r="P5210" s="336">
        <f>SUM(D5210:O5210)</f>
        <v>0</v>
      </c>
      <c r="Q5210" s="317"/>
      <c r="R5210" s="388"/>
      <c r="S5210" s="389"/>
      <c r="T5210" s="314"/>
    </row>
    <row r="5211" spans="2:20" ht="18.75" customHeight="1" x14ac:dyDescent="0.2">
      <c r="B5211" s="318"/>
      <c r="C5211" s="339" t="s">
        <v>151</v>
      </c>
      <c r="D5211" s="66"/>
      <c r="E5211" s="66"/>
      <c r="F5211" s="66"/>
      <c r="G5211" s="66"/>
      <c r="H5211" s="66"/>
      <c r="I5211" s="66"/>
      <c r="J5211" s="66"/>
      <c r="K5211" s="66"/>
      <c r="L5211" s="66"/>
      <c r="M5211" s="66"/>
      <c r="N5211" s="66"/>
      <c r="O5211" s="72"/>
      <c r="P5211" s="336">
        <f>SUM(D5211:O5211)</f>
        <v>0</v>
      </c>
      <c r="Q5211" s="317"/>
      <c r="R5211" s="388"/>
      <c r="S5211" s="389"/>
      <c r="T5211" s="314"/>
    </row>
    <row r="5212" spans="2:20" ht="18.75" customHeight="1" x14ac:dyDescent="0.2">
      <c r="B5212" s="318"/>
      <c r="C5212" s="339" t="s">
        <v>152</v>
      </c>
      <c r="D5212" s="66"/>
      <c r="E5212" s="66"/>
      <c r="F5212" s="66"/>
      <c r="G5212" s="66"/>
      <c r="H5212" s="66"/>
      <c r="I5212" s="66"/>
      <c r="J5212" s="66"/>
      <c r="K5212" s="66"/>
      <c r="L5212" s="66"/>
      <c r="M5212" s="66"/>
      <c r="N5212" s="66"/>
      <c r="O5212" s="72"/>
      <c r="P5212" s="336">
        <f>SUM(D5212:O5212)</f>
        <v>0</v>
      </c>
      <c r="Q5212" s="317"/>
      <c r="R5212" s="388"/>
      <c r="S5212" s="389"/>
      <c r="T5212" s="314"/>
    </row>
    <row r="5213" spans="2:20" ht="18.75" customHeight="1" x14ac:dyDescent="0.2">
      <c r="B5213" s="318"/>
      <c r="C5213" s="339" t="s">
        <v>153</v>
      </c>
      <c r="D5213" s="66"/>
      <c r="E5213" s="66"/>
      <c r="F5213" s="66"/>
      <c r="G5213" s="66"/>
      <c r="H5213" s="66"/>
      <c r="I5213" s="66"/>
      <c r="J5213" s="66"/>
      <c r="K5213" s="66"/>
      <c r="L5213" s="66"/>
      <c r="M5213" s="66"/>
      <c r="N5213" s="66"/>
      <c r="O5213" s="72"/>
      <c r="P5213" s="336">
        <f>SUM(D5213:O5213)</f>
        <v>0</v>
      </c>
      <c r="Q5213" s="317"/>
      <c r="R5213" s="388"/>
      <c r="S5213" s="389"/>
      <c r="T5213" s="314"/>
    </row>
    <row r="5214" spans="2:20" ht="18.75" customHeight="1" x14ac:dyDescent="0.2">
      <c r="B5214" s="318"/>
      <c r="C5214" s="335" t="s">
        <v>154</v>
      </c>
      <c r="D5214" s="65"/>
      <c r="E5214" s="65"/>
      <c r="F5214" s="65"/>
      <c r="G5214" s="65"/>
      <c r="H5214" s="65"/>
      <c r="I5214" s="65"/>
      <c r="J5214" s="65"/>
      <c r="K5214" s="65"/>
      <c r="L5214" s="65"/>
      <c r="M5214" s="65"/>
      <c r="N5214" s="65"/>
      <c r="O5214" s="71"/>
      <c r="P5214" s="336">
        <f>SUM(D5214:O5214)</f>
        <v>0</v>
      </c>
      <c r="Q5214" s="317"/>
      <c r="R5214" s="388"/>
      <c r="S5214" s="389"/>
      <c r="T5214" s="314"/>
    </row>
    <row r="5215" spans="2:20" ht="18.75" customHeight="1" x14ac:dyDescent="0.2">
      <c r="B5215" s="318"/>
      <c r="C5215" s="97" t="s">
        <v>155</v>
      </c>
      <c r="D5215" s="65"/>
      <c r="E5215" s="65"/>
      <c r="F5215" s="65"/>
      <c r="G5215" s="65"/>
      <c r="H5215" s="65"/>
      <c r="I5215" s="65"/>
      <c r="J5215" s="65"/>
      <c r="K5215" s="65"/>
      <c r="L5215" s="65"/>
      <c r="M5215" s="65"/>
      <c r="N5215" s="65"/>
      <c r="O5215" s="71"/>
      <c r="P5215" s="336">
        <f>SUM(D5215:O5215)</f>
        <v>0</v>
      </c>
      <c r="Q5215" s="317"/>
      <c r="R5215" s="388"/>
      <c r="S5215" s="389"/>
      <c r="T5215" s="314"/>
    </row>
    <row r="5216" spans="2:20" ht="18.75" customHeight="1" x14ac:dyDescent="0.2">
      <c r="B5216" s="318"/>
      <c r="C5216" s="98" t="s">
        <v>156</v>
      </c>
      <c r="D5216" s="68"/>
      <c r="E5216" s="68"/>
      <c r="F5216" s="68"/>
      <c r="G5216" s="68"/>
      <c r="H5216" s="68"/>
      <c r="I5216" s="68"/>
      <c r="J5216" s="68"/>
      <c r="K5216" s="68"/>
      <c r="L5216" s="68"/>
      <c r="M5216" s="68"/>
      <c r="N5216" s="68"/>
      <c r="O5216" s="73"/>
      <c r="P5216" s="340">
        <f>SUM(D5216:O5216)</f>
        <v>0</v>
      </c>
      <c r="Q5216" s="317"/>
      <c r="R5216" s="388"/>
      <c r="S5216" s="389"/>
      <c r="T5216" s="314"/>
    </row>
    <row r="5217" spans="2:20" ht="18.75" customHeight="1" x14ac:dyDescent="0.2">
      <c r="B5217" s="318"/>
      <c r="C5217" s="341" t="s">
        <v>157</v>
      </c>
      <c r="D5217" s="342">
        <f t="shared" ref="D5217:O5217" si="419">SUBTOTAL(9,D5196:D5216)</f>
        <v>0</v>
      </c>
      <c r="E5217" s="342">
        <f t="shared" si="419"/>
        <v>0</v>
      </c>
      <c r="F5217" s="342">
        <f t="shared" si="419"/>
        <v>0</v>
      </c>
      <c r="G5217" s="342">
        <f t="shared" si="419"/>
        <v>0</v>
      </c>
      <c r="H5217" s="342">
        <f t="shared" si="419"/>
        <v>0</v>
      </c>
      <c r="I5217" s="342">
        <f t="shared" si="419"/>
        <v>0</v>
      </c>
      <c r="J5217" s="342">
        <f t="shared" si="419"/>
        <v>0</v>
      </c>
      <c r="K5217" s="342">
        <f t="shared" si="419"/>
        <v>0</v>
      </c>
      <c r="L5217" s="342">
        <f t="shared" si="419"/>
        <v>0</v>
      </c>
      <c r="M5217" s="342">
        <f t="shared" si="419"/>
        <v>0</v>
      </c>
      <c r="N5217" s="342">
        <f t="shared" si="419"/>
        <v>0</v>
      </c>
      <c r="O5217" s="343">
        <f t="shared" si="419"/>
        <v>0</v>
      </c>
      <c r="P5217" s="344">
        <f>SUM(D5217:O5217)</f>
        <v>0</v>
      </c>
      <c r="Q5217" s="317"/>
      <c r="R5217" s="150"/>
      <c r="S5217" s="151"/>
      <c r="T5217" s="314"/>
    </row>
    <row r="5218" spans="2:20" ht="18.75" customHeight="1" x14ac:dyDescent="0.2">
      <c r="B5218" s="318"/>
      <c r="C5218" s="317"/>
      <c r="D5218" s="317"/>
      <c r="E5218" s="317"/>
      <c r="F5218" s="317"/>
      <c r="G5218" s="317"/>
      <c r="H5218" s="317"/>
      <c r="I5218" s="317"/>
      <c r="J5218" s="317"/>
      <c r="K5218" s="317"/>
      <c r="L5218" s="317"/>
      <c r="M5218" s="317"/>
      <c r="N5218" s="317"/>
      <c r="O5218" s="317"/>
      <c r="P5218" s="317"/>
      <c r="Q5218" s="317"/>
      <c r="R5218" s="345"/>
      <c r="S5218" s="345"/>
      <c r="T5218" s="314"/>
    </row>
    <row r="5219" spans="2:20" ht="18.75" customHeight="1" x14ac:dyDescent="0.2">
      <c r="B5219" s="318"/>
      <c r="C5219" s="335" t="s">
        <v>158</v>
      </c>
      <c r="D5219" s="67"/>
      <c r="E5219" s="67"/>
      <c r="F5219" s="67"/>
      <c r="G5219" s="67"/>
      <c r="H5219" s="67"/>
      <c r="I5219" s="67"/>
      <c r="J5219" s="67"/>
      <c r="K5219" s="67"/>
      <c r="L5219" s="67"/>
      <c r="M5219" s="67"/>
      <c r="N5219" s="67"/>
      <c r="O5219" s="74"/>
      <c r="P5219" s="347">
        <f>SUM(D5219:O5219)</f>
        <v>0</v>
      </c>
      <c r="Q5219" s="317"/>
      <c r="R5219" s="388"/>
      <c r="S5219" s="389"/>
      <c r="T5219" s="314"/>
    </row>
    <row r="5220" spans="2:20" ht="6" customHeight="1" x14ac:dyDescent="0.2">
      <c r="B5220" s="318"/>
      <c r="C5220" s="335" t="s">
        <v>159</v>
      </c>
      <c r="D5220" s="67"/>
      <c r="E5220" s="67"/>
      <c r="F5220" s="67"/>
      <c r="G5220" s="67"/>
      <c r="H5220" s="67"/>
      <c r="I5220" s="67"/>
      <c r="J5220" s="67"/>
      <c r="K5220" s="67"/>
      <c r="L5220" s="67"/>
      <c r="M5220" s="67"/>
      <c r="N5220" s="69"/>
      <c r="O5220" s="75"/>
      <c r="P5220" s="348">
        <f>SUM(D5220:O5220)</f>
        <v>0</v>
      </c>
      <c r="Q5220" s="317"/>
      <c r="R5220" s="388"/>
      <c r="S5220" s="389"/>
      <c r="T5220" s="314"/>
    </row>
    <row r="5221" spans="2:20" ht="18.75" customHeight="1" x14ac:dyDescent="0.2">
      <c r="B5221" s="346"/>
      <c r="C5221" s="317"/>
      <c r="D5221" s="317"/>
      <c r="E5221" s="317"/>
      <c r="F5221" s="317"/>
      <c r="G5221" s="317"/>
      <c r="H5221" s="317"/>
      <c r="I5221" s="317"/>
      <c r="J5221" s="317"/>
      <c r="K5221" s="317"/>
      <c r="L5221" s="317"/>
      <c r="M5221" s="317"/>
      <c r="N5221" s="349" t="s">
        <v>160</v>
      </c>
      <c r="O5221" s="349"/>
      <c r="P5221" s="350">
        <f>ROUND(IF(P5219*P5220=0,0,P5217/P5219*P5220),2)</f>
        <v>0</v>
      </c>
      <c r="Q5221" s="330"/>
      <c r="R5221" s="388"/>
      <c r="S5221" s="389"/>
      <c r="T5221" s="314"/>
    </row>
    <row r="5222" spans="2:20" ht="18.75" customHeight="1" x14ac:dyDescent="0.2">
      <c r="B5222" s="346"/>
      <c r="C5222" s="317"/>
      <c r="D5222" s="317"/>
      <c r="E5222" s="317"/>
      <c r="F5222" s="317"/>
      <c r="G5222" s="317"/>
      <c r="H5222" s="317"/>
      <c r="I5222" s="317"/>
      <c r="J5222" s="317"/>
      <c r="K5222" s="317"/>
      <c r="L5222" s="317"/>
      <c r="M5222" s="317"/>
      <c r="N5222" s="317"/>
      <c r="O5222" s="317"/>
      <c r="P5222" s="317"/>
      <c r="Q5222" s="317"/>
      <c r="R5222" s="317"/>
      <c r="S5222" s="317"/>
      <c r="T5222" s="314"/>
    </row>
    <row r="5223" spans="2:20" s="334" customFormat="1" ht="18.75" customHeight="1" x14ac:dyDescent="0.2">
      <c r="B5223" s="328"/>
      <c r="C5223" s="319" t="s">
        <v>124</v>
      </c>
      <c r="D5223" s="382"/>
      <c r="E5223" s="383"/>
      <c r="F5223" s="383"/>
      <c r="G5223" s="383"/>
      <c r="H5223" s="383"/>
      <c r="I5223" s="384"/>
      <c r="J5223" s="317"/>
      <c r="K5223" s="317"/>
      <c r="L5223" s="320"/>
      <c r="M5223" s="317"/>
      <c r="N5223" s="317"/>
      <c r="O5223" s="317"/>
      <c r="P5223" s="321"/>
      <c r="Q5223" s="317"/>
      <c r="R5223" s="321"/>
      <c r="S5223" s="321"/>
      <c r="T5223" s="333"/>
    </row>
    <row r="5224" spans="2:20" ht="30" customHeight="1" x14ac:dyDescent="0.2">
      <c r="B5224" s="314"/>
      <c r="C5224" s="322" t="s">
        <v>125</v>
      </c>
      <c r="D5224" s="382"/>
      <c r="E5224" s="383"/>
      <c r="F5224" s="383"/>
      <c r="G5224" s="383"/>
      <c r="H5224" s="383"/>
      <c r="I5224" s="384"/>
      <c r="J5224" s="317"/>
      <c r="K5224" s="320"/>
      <c r="L5224" s="317"/>
      <c r="M5224" s="317"/>
      <c r="N5224" s="317"/>
      <c r="O5224" s="317"/>
      <c r="P5224" s="321"/>
      <c r="Q5224" s="317"/>
      <c r="R5224" s="321"/>
      <c r="S5224" s="321"/>
      <c r="T5224" s="314"/>
    </row>
    <row r="5225" spans="2:20" ht="18.75" customHeight="1" x14ac:dyDescent="0.2">
      <c r="B5225" s="318"/>
      <c r="C5225" s="322" t="s">
        <v>7</v>
      </c>
      <c r="D5225" s="382"/>
      <c r="E5225" s="383"/>
      <c r="F5225" s="383"/>
      <c r="G5225" s="383"/>
      <c r="H5225" s="383"/>
      <c r="I5225" s="384"/>
      <c r="J5225" s="317"/>
      <c r="K5225" s="317"/>
      <c r="L5225" s="320"/>
      <c r="M5225" s="317"/>
      <c r="N5225" s="317"/>
      <c r="O5225" s="317"/>
      <c r="P5225" s="321"/>
      <c r="Q5225" s="317"/>
      <c r="R5225" s="323" t="s">
        <v>126</v>
      </c>
      <c r="S5225" s="324"/>
      <c r="T5225" s="314"/>
    </row>
    <row r="5226" spans="2:20" ht="18.75" customHeight="1" x14ac:dyDescent="0.2">
      <c r="B5226" s="318"/>
      <c r="C5226" s="322" t="s">
        <v>127</v>
      </c>
      <c r="D5226" s="382"/>
      <c r="E5226" s="383"/>
      <c r="F5226" s="383"/>
      <c r="G5226" s="383"/>
      <c r="H5226" s="383"/>
      <c r="I5226" s="384"/>
      <c r="J5226" s="317"/>
      <c r="K5226" s="317"/>
      <c r="L5226" s="320"/>
      <c r="M5226" s="317"/>
      <c r="N5226" s="317"/>
      <c r="O5226" s="317"/>
      <c r="P5226" s="321"/>
      <c r="Q5226" s="317"/>
      <c r="R5226" s="325" t="s">
        <v>130</v>
      </c>
      <c r="S5226" s="63"/>
      <c r="T5226" s="314"/>
    </row>
    <row r="5227" spans="2:20" ht="18.75" customHeight="1" x14ac:dyDescent="0.2">
      <c r="B5227" s="318"/>
      <c r="C5227" s="322" t="s">
        <v>131</v>
      </c>
      <c r="D5227" s="382"/>
      <c r="E5227" s="383"/>
      <c r="F5227" s="383"/>
      <c r="G5227" s="383"/>
      <c r="H5227" s="383"/>
      <c r="I5227" s="384"/>
      <c r="J5227" s="317"/>
      <c r="K5227" s="317"/>
      <c r="L5227" s="320"/>
      <c r="M5227" s="317"/>
      <c r="N5227" s="317"/>
      <c r="O5227" s="317"/>
      <c r="P5227" s="321"/>
      <c r="Q5227" s="317"/>
      <c r="R5227" s="325" t="s">
        <v>132</v>
      </c>
      <c r="S5227" s="63"/>
      <c r="T5227" s="314"/>
    </row>
    <row r="5228" spans="2:20" ht="18.75" customHeight="1" x14ac:dyDescent="0.2">
      <c r="B5228" s="318"/>
      <c r="C5228" s="322" t="s">
        <v>122</v>
      </c>
      <c r="D5228" s="385"/>
      <c r="E5228" s="386"/>
      <c r="F5228" s="386"/>
      <c r="G5228" s="386"/>
      <c r="H5228" s="386"/>
      <c r="I5228" s="387"/>
      <c r="J5228" s="317"/>
      <c r="K5228" s="320"/>
      <c r="L5228" s="317"/>
      <c r="M5228" s="317"/>
      <c r="N5228" s="317"/>
      <c r="O5228" s="317"/>
      <c r="P5228" s="321"/>
      <c r="Q5228" s="317"/>
      <c r="R5228" s="326" t="s">
        <v>133</v>
      </c>
      <c r="S5228" s="63"/>
      <c r="T5228" s="314"/>
    </row>
    <row r="5229" spans="2:20" ht="18.75" customHeight="1" x14ac:dyDescent="0.2">
      <c r="B5229" s="318"/>
      <c r="C5229" s="322" t="s">
        <v>134</v>
      </c>
      <c r="D5229" s="379"/>
      <c r="E5229" s="380"/>
      <c r="F5229" s="380"/>
      <c r="G5229" s="380"/>
      <c r="H5229" s="380"/>
      <c r="I5229" s="381"/>
      <c r="J5229" s="317"/>
      <c r="K5229" s="320"/>
      <c r="L5229" s="317"/>
      <c r="M5229" s="317"/>
      <c r="N5229" s="317"/>
      <c r="O5229" s="317"/>
      <c r="P5229" s="321"/>
      <c r="Q5229" s="317"/>
      <c r="R5229" s="321"/>
      <c r="S5229" s="321"/>
      <c r="T5229" s="314"/>
    </row>
    <row r="5230" spans="2:20" ht="18.75" customHeight="1" x14ac:dyDescent="0.2">
      <c r="B5230" s="318"/>
      <c r="C5230" s="317"/>
      <c r="D5230" s="317"/>
      <c r="E5230" s="317"/>
      <c r="F5230" s="317"/>
      <c r="G5230" s="317"/>
      <c r="H5230" s="317"/>
      <c r="I5230" s="317"/>
      <c r="J5230" s="317"/>
      <c r="K5230" s="317"/>
      <c r="L5230" s="317"/>
      <c r="M5230" s="317"/>
      <c r="N5230" s="317"/>
      <c r="O5230" s="317"/>
      <c r="P5230" s="317"/>
      <c r="Q5230" s="317"/>
      <c r="R5230" s="317"/>
      <c r="S5230" s="317"/>
      <c r="T5230" s="314"/>
    </row>
    <row r="5231" spans="2:20" ht="18.75" customHeight="1" x14ac:dyDescent="0.2">
      <c r="B5231" s="327"/>
      <c r="C5231" s="322" t="s">
        <v>128</v>
      </c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70"/>
      <c r="P5231" s="329" t="s">
        <v>129</v>
      </c>
      <c r="Q5231" s="330"/>
      <c r="R5231" s="331" t="s">
        <v>135</v>
      </c>
      <c r="S5231" s="332"/>
      <c r="T5231" s="314"/>
    </row>
    <row r="5232" spans="2:20" ht="12" customHeight="1" x14ac:dyDescent="0.2">
      <c r="B5232" s="318"/>
      <c r="C5232" s="317"/>
      <c r="D5232" s="317"/>
      <c r="E5232" s="317"/>
      <c r="F5232" s="317"/>
      <c r="G5232" s="317"/>
      <c r="H5232" s="317"/>
      <c r="I5232" s="317"/>
      <c r="J5232" s="317"/>
      <c r="K5232" s="317"/>
      <c r="L5232" s="317"/>
      <c r="M5232" s="317"/>
      <c r="N5232" s="317"/>
      <c r="O5232" s="317"/>
      <c r="P5232" s="317"/>
      <c r="Q5232" s="317"/>
      <c r="R5232" s="317"/>
      <c r="S5232" s="317"/>
      <c r="T5232" s="314"/>
    </row>
    <row r="5233" spans="2:24" s="334" customFormat="1" ht="18.75" customHeight="1" x14ac:dyDescent="0.2">
      <c r="B5233" s="328"/>
      <c r="C5233" s="335" t="s">
        <v>136</v>
      </c>
      <c r="D5233" s="65"/>
      <c r="E5233" s="65"/>
      <c r="F5233" s="65"/>
      <c r="G5233" s="65"/>
      <c r="H5233" s="65"/>
      <c r="I5233" s="65"/>
      <c r="J5233" s="65"/>
      <c r="K5233" s="65"/>
      <c r="L5233" s="65"/>
      <c r="M5233" s="65"/>
      <c r="N5233" s="65"/>
      <c r="O5233" s="71"/>
      <c r="P5233" s="336">
        <f>SUM(D5233:O5233)</f>
        <v>0</v>
      </c>
      <c r="Q5233" s="317"/>
      <c r="R5233" s="388"/>
      <c r="S5233" s="389"/>
      <c r="T5233" s="333"/>
      <c r="V5233" s="315"/>
      <c r="W5233" s="315"/>
      <c r="X5233" s="315"/>
    </row>
    <row r="5234" spans="2:24" ht="6" customHeight="1" x14ac:dyDescent="0.2">
      <c r="B5234" s="318"/>
      <c r="C5234" s="335" t="s">
        <v>137</v>
      </c>
      <c r="D5234" s="110"/>
      <c r="E5234" s="110"/>
      <c r="F5234" s="110"/>
      <c r="G5234" s="110"/>
      <c r="H5234" s="110"/>
      <c r="I5234" s="110"/>
      <c r="J5234" s="110"/>
      <c r="K5234" s="110"/>
      <c r="L5234" s="110"/>
      <c r="M5234" s="110"/>
      <c r="N5234" s="110"/>
      <c r="O5234" s="111"/>
      <c r="P5234" s="336">
        <f>SUM(D5234:O5234)</f>
        <v>0</v>
      </c>
      <c r="Q5234" s="317"/>
      <c r="R5234" s="388"/>
      <c r="S5234" s="389"/>
      <c r="T5234" s="314"/>
    </row>
    <row r="5235" spans="2:24" ht="18.75" customHeight="1" x14ac:dyDescent="0.2">
      <c r="B5235" s="318"/>
      <c r="C5235" s="131" t="s">
        <v>138</v>
      </c>
      <c r="D5235" s="65"/>
      <c r="E5235" s="65"/>
      <c r="F5235" s="65"/>
      <c r="G5235" s="65"/>
      <c r="H5235" s="65"/>
      <c r="I5235" s="65"/>
      <c r="J5235" s="65"/>
      <c r="K5235" s="65"/>
      <c r="L5235" s="65"/>
      <c r="M5235" s="65"/>
      <c r="N5235" s="65"/>
      <c r="O5235" s="71"/>
      <c r="P5235" s="336">
        <f>SUM(D5235:O5235)</f>
        <v>0</v>
      </c>
      <c r="Q5235" s="317"/>
      <c r="R5235" s="388"/>
      <c r="S5235" s="389"/>
      <c r="T5235" s="314"/>
    </row>
    <row r="5236" spans="2:24" ht="18.75" customHeight="1" x14ac:dyDescent="0.2">
      <c r="B5236" s="318"/>
      <c r="C5236" s="92" t="s">
        <v>139</v>
      </c>
      <c r="D5236" s="65"/>
      <c r="E5236" s="65"/>
      <c r="F5236" s="65"/>
      <c r="G5236" s="65"/>
      <c r="H5236" s="65"/>
      <c r="I5236" s="65"/>
      <c r="J5236" s="65"/>
      <c r="K5236" s="65"/>
      <c r="L5236" s="65"/>
      <c r="M5236" s="65"/>
      <c r="N5236" s="65"/>
      <c r="O5236" s="71"/>
      <c r="P5236" s="336">
        <f>SUM(D5236:O5236)</f>
        <v>0</v>
      </c>
      <c r="Q5236" s="317"/>
      <c r="R5236" s="388"/>
      <c r="S5236" s="389"/>
      <c r="T5236" s="314"/>
    </row>
    <row r="5237" spans="2:24" ht="18.75" customHeight="1" x14ac:dyDescent="0.2">
      <c r="B5237" s="318"/>
      <c r="C5237" s="92" t="s">
        <v>140</v>
      </c>
      <c r="D5237" s="65"/>
      <c r="E5237" s="65"/>
      <c r="F5237" s="65"/>
      <c r="G5237" s="65"/>
      <c r="H5237" s="65"/>
      <c r="I5237" s="65"/>
      <c r="J5237" s="65"/>
      <c r="K5237" s="65"/>
      <c r="L5237" s="65"/>
      <c r="M5237" s="65"/>
      <c r="N5237" s="65"/>
      <c r="O5237" s="71"/>
      <c r="P5237" s="336">
        <f>SUM(D5237:O5237)</f>
        <v>0</v>
      </c>
      <c r="Q5237" s="317"/>
      <c r="R5237" s="388"/>
      <c r="S5237" s="389"/>
      <c r="T5237" s="314"/>
    </row>
    <row r="5238" spans="2:24" ht="18.75" customHeight="1" x14ac:dyDescent="0.2">
      <c r="B5238" s="318"/>
      <c r="C5238" s="92" t="s">
        <v>141</v>
      </c>
      <c r="D5238" s="65"/>
      <c r="E5238" s="65"/>
      <c r="F5238" s="65"/>
      <c r="G5238" s="65"/>
      <c r="H5238" s="65"/>
      <c r="I5238" s="65"/>
      <c r="J5238" s="65"/>
      <c r="K5238" s="65"/>
      <c r="L5238" s="65"/>
      <c r="M5238" s="65"/>
      <c r="N5238" s="65"/>
      <c r="O5238" s="71"/>
      <c r="P5238" s="336">
        <f>SUM(D5238:O5238)</f>
        <v>0</v>
      </c>
      <c r="Q5238" s="317"/>
      <c r="R5238" s="388"/>
      <c r="S5238" s="389"/>
      <c r="T5238" s="314"/>
    </row>
    <row r="5239" spans="2:24" ht="18.75" customHeight="1" x14ac:dyDescent="0.2">
      <c r="B5239" s="318"/>
      <c r="C5239" s="92" t="s">
        <v>142</v>
      </c>
      <c r="D5239" s="65"/>
      <c r="E5239" s="65"/>
      <c r="F5239" s="65"/>
      <c r="G5239" s="65"/>
      <c r="H5239" s="65"/>
      <c r="I5239" s="65"/>
      <c r="J5239" s="65"/>
      <c r="K5239" s="65"/>
      <c r="L5239" s="65"/>
      <c r="M5239" s="65"/>
      <c r="N5239" s="65"/>
      <c r="O5239" s="71"/>
      <c r="P5239" s="336">
        <f>SUM(D5239:O5239)</f>
        <v>0</v>
      </c>
      <c r="Q5239" s="317"/>
      <c r="R5239" s="388"/>
      <c r="S5239" s="389"/>
      <c r="T5239" s="314"/>
    </row>
    <row r="5240" spans="2:24" ht="18.75" customHeight="1" x14ac:dyDescent="0.2">
      <c r="B5240" s="318"/>
      <c r="C5240" s="92" t="s">
        <v>143</v>
      </c>
      <c r="D5240" s="65"/>
      <c r="E5240" s="65"/>
      <c r="F5240" s="65"/>
      <c r="G5240" s="65"/>
      <c r="H5240" s="65"/>
      <c r="I5240" s="65"/>
      <c r="J5240" s="65"/>
      <c r="K5240" s="65"/>
      <c r="L5240" s="65"/>
      <c r="M5240" s="65"/>
      <c r="N5240" s="65"/>
      <c r="O5240" s="71"/>
      <c r="P5240" s="336">
        <f>SUM(D5240:O5240)</f>
        <v>0</v>
      </c>
      <c r="Q5240" s="317"/>
      <c r="R5240" s="388"/>
      <c r="S5240" s="389"/>
      <c r="T5240" s="314"/>
    </row>
    <row r="5241" spans="2:24" ht="18.75" customHeight="1" x14ac:dyDescent="0.2">
      <c r="B5241" s="318"/>
      <c r="C5241" s="92" t="s">
        <v>144</v>
      </c>
      <c r="D5241" s="65"/>
      <c r="E5241" s="65"/>
      <c r="F5241" s="65"/>
      <c r="G5241" s="65"/>
      <c r="H5241" s="65"/>
      <c r="I5241" s="65"/>
      <c r="J5241" s="65"/>
      <c r="K5241" s="65"/>
      <c r="L5241" s="65"/>
      <c r="M5241" s="65"/>
      <c r="N5241" s="65"/>
      <c r="O5241" s="71"/>
      <c r="P5241" s="336">
        <f>SUM(D5241:O5241)</f>
        <v>0</v>
      </c>
      <c r="Q5241" s="317"/>
      <c r="R5241" s="388"/>
      <c r="S5241" s="389"/>
      <c r="T5241" s="314"/>
    </row>
    <row r="5242" spans="2:24" ht="18.75" customHeight="1" x14ac:dyDescent="0.2">
      <c r="B5242" s="318"/>
      <c r="C5242" s="92" t="s">
        <v>145</v>
      </c>
      <c r="D5242" s="65"/>
      <c r="E5242" s="65"/>
      <c r="F5242" s="65"/>
      <c r="G5242" s="65"/>
      <c r="H5242" s="65"/>
      <c r="I5242" s="65"/>
      <c r="J5242" s="65"/>
      <c r="K5242" s="65"/>
      <c r="L5242" s="65"/>
      <c r="M5242" s="65"/>
      <c r="N5242" s="65"/>
      <c r="O5242" s="71"/>
      <c r="P5242" s="336">
        <f>SUM(D5242:O5242)</f>
        <v>0</v>
      </c>
      <c r="Q5242" s="317"/>
      <c r="R5242" s="388"/>
      <c r="S5242" s="389"/>
      <c r="T5242" s="314"/>
    </row>
    <row r="5243" spans="2:24" ht="18.75" customHeight="1" x14ac:dyDescent="0.2">
      <c r="B5243" s="318"/>
      <c r="C5243" s="322" t="s">
        <v>146</v>
      </c>
      <c r="D5243" s="337">
        <f t="shared" ref="D5243:O5243" si="420">SUBTOTAL(9,D5233:D5242)</f>
        <v>0</v>
      </c>
      <c r="E5243" s="337">
        <f t="shared" si="420"/>
        <v>0</v>
      </c>
      <c r="F5243" s="337">
        <f t="shared" si="420"/>
        <v>0</v>
      </c>
      <c r="G5243" s="337">
        <f t="shared" si="420"/>
        <v>0</v>
      </c>
      <c r="H5243" s="337">
        <f t="shared" si="420"/>
        <v>0</v>
      </c>
      <c r="I5243" s="337">
        <f t="shared" si="420"/>
        <v>0</v>
      </c>
      <c r="J5243" s="337">
        <f t="shared" si="420"/>
        <v>0</v>
      </c>
      <c r="K5243" s="337">
        <f t="shared" si="420"/>
        <v>0</v>
      </c>
      <c r="L5243" s="337">
        <f t="shared" si="420"/>
        <v>0</v>
      </c>
      <c r="M5243" s="337">
        <f t="shared" si="420"/>
        <v>0</v>
      </c>
      <c r="N5243" s="337">
        <f t="shared" si="420"/>
        <v>0</v>
      </c>
      <c r="O5243" s="338">
        <f t="shared" si="420"/>
        <v>0</v>
      </c>
      <c r="P5243" s="336">
        <f>SUM(D5243:O5243)</f>
        <v>0</v>
      </c>
      <c r="Q5243" s="317"/>
      <c r="R5243" s="388"/>
      <c r="S5243" s="389"/>
      <c r="T5243" s="314"/>
    </row>
    <row r="5244" spans="2:24" ht="18.75" customHeight="1" x14ac:dyDescent="0.2">
      <c r="B5244" s="318"/>
      <c r="C5244" s="339" t="s">
        <v>147</v>
      </c>
      <c r="D5244" s="66"/>
      <c r="E5244" s="66"/>
      <c r="F5244" s="66"/>
      <c r="G5244" s="66"/>
      <c r="H5244" s="66"/>
      <c r="I5244" s="66"/>
      <c r="J5244" s="66"/>
      <c r="K5244" s="66"/>
      <c r="L5244" s="66"/>
      <c r="M5244" s="66"/>
      <c r="N5244" s="66"/>
      <c r="O5244" s="72"/>
      <c r="P5244" s="336">
        <f>SUM(D5244:O5244)</f>
        <v>0</v>
      </c>
      <c r="Q5244" s="317"/>
      <c r="R5244" s="388"/>
      <c r="S5244" s="389"/>
      <c r="T5244" s="314"/>
    </row>
    <row r="5245" spans="2:24" ht="18.75" customHeight="1" x14ac:dyDescent="0.2">
      <c r="B5245" s="318"/>
      <c r="C5245" s="339" t="s">
        <v>148</v>
      </c>
      <c r="D5245" s="66"/>
      <c r="E5245" s="66"/>
      <c r="F5245" s="66"/>
      <c r="G5245" s="66"/>
      <c r="H5245" s="66"/>
      <c r="I5245" s="66"/>
      <c r="J5245" s="66"/>
      <c r="K5245" s="66"/>
      <c r="L5245" s="66"/>
      <c r="M5245" s="66"/>
      <c r="N5245" s="66"/>
      <c r="O5245" s="72"/>
      <c r="P5245" s="336">
        <f>SUM(D5245:O5245)</f>
        <v>0</v>
      </c>
      <c r="Q5245" s="317"/>
      <c r="R5245" s="388"/>
      <c r="S5245" s="389"/>
      <c r="T5245" s="314"/>
    </row>
    <row r="5246" spans="2:24" ht="18.75" customHeight="1" x14ac:dyDescent="0.2">
      <c r="B5246" s="318"/>
      <c r="C5246" s="322" t="s">
        <v>149</v>
      </c>
      <c r="D5246" s="337">
        <f t="shared" ref="D5246:O5246" si="421">SUBTOTAL(9,D5244:D5245)</f>
        <v>0</v>
      </c>
      <c r="E5246" s="337">
        <f t="shared" si="421"/>
        <v>0</v>
      </c>
      <c r="F5246" s="337">
        <f t="shared" si="421"/>
        <v>0</v>
      </c>
      <c r="G5246" s="337">
        <f t="shared" si="421"/>
        <v>0</v>
      </c>
      <c r="H5246" s="337">
        <f t="shared" si="421"/>
        <v>0</v>
      </c>
      <c r="I5246" s="337">
        <f t="shared" si="421"/>
        <v>0</v>
      </c>
      <c r="J5246" s="337">
        <f t="shared" si="421"/>
        <v>0</v>
      </c>
      <c r="K5246" s="337">
        <f t="shared" si="421"/>
        <v>0</v>
      </c>
      <c r="L5246" s="337">
        <f t="shared" si="421"/>
        <v>0</v>
      </c>
      <c r="M5246" s="337">
        <f t="shared" si="421"/>
        <v>0</v>
      </c>
      <c r="N5246" s="337">
        <f t="shared" si="421"/>
        <v>0</v>
      </c>
      <c r="O5246" s="338">
        <f t="shared" si="421"/>
        <v>0</v>
      </c>
      <c r="P5246" s="336">
        <f>SUM(D5246:O5246)</f>
        <v>0</v>
      </c>
      <c r="Q5246" s="317"/>
      <c r="R5246" s="388"/>
      <c r="S5246" s="389"/>
      <c r="T5246" s="314"/>
    </row>
    <row r="5247" spans="2:24" ht="18.75" customHeight="1" x14ac:dyDescent="0.2">
      <c r="B5247" s="318"/>
      <c r="C5247" s="339" t="s">
        <v>150</v>
      </c>
      <c r="D5247" s="66"/>
      <c r="E5247" s="66"/>
      <c r="F5247" s="66"/>
      <c r="G5247" s="66"/>
      <c r="H5247" s="66"/>
      <c r="I5247" s="66"/>
      <c r="J5247" s="66"/>
      <c r="K5247" s="66"/>
      <c r="L5247" s="66"/>
      <c r="M5247" s="66"/>
      <c r="N5247" s="66"/>
      <c r="O5247" s="72"/>
      <c r="P5247" s="336">
        <f>SUM(D5247:O5247)</f>
        <v>0</v>
      </c>
      <c r="Q5247" s="317"/>
      <c r="R5247" s="388"/>
      <c r="S5247" s="389"/>
      <c r="T5247" s="314"/>
    </row>
    <row r="5248" spans="2:24" ht="18.75" customHeight="1" x14ac:dyDescent="0.2">
      <c r="B5248" s="318"/>
      <c r="C5248" s="339" t="s">
        <v>151</v>
      </c>
      <c r="D5248" s="66"/>
      <c r="E5248" s="66"/>
      <c r="F5248" s="66"/>
      <c r="G5248" s="66"/>
      <c r="H5248" s="66"/>
      <c r="I5248" s="66"/>
      <c r="J5248" s="66"/>
      <c r="K5248" s="66"/>
      <c r="L5248" s="66"/>
      <c r="M5248" s="66"/>
      <c r="N5248" s="66"/>
      <c r="O5248" s="72"/>
      <c r="P5248" s="336">
        <f>SUM(D5248:O5248)</f>
        <v>0</v>
      </c>
      <c r="Q5248" s="317"/>
      <c r="R5248" s="388"/>
      <c r="S5248" s="389"/>
      <c r="T5248" s="314"/>
    </row>
    <row r="5249" spans="2:20" ht="18.75" customHeight="1" x14ac:dyDescent="0.2">
      <c r="B5249" s="318"/>
      <c r="C5249" s="339" t="s">
        <v>152</v>
      </c>
      <c r="D5249" s="66"/>
      <c r="E5249" s="66"/>
      <c r="F5249" s="66"/>
      <c r="G5249" s="66"/>
      <c r="H5249" s="66"/>
      <c r="I5249" s="66"/>
      <c r="J5249" s="66"/>
      <c r="K5249" s="66"/>
      <c r="L5249" s="66"/>
      <c r="M5249" s="66"/>
      <c r="N5249" s="66"/>
      <c r="O5249" s="72"/>
      <c r="P5249" s="336">
        <f>SUM(D5249:O5249)</f>
        <v>0</v>
      </c>
      <c r="Q5249" s="317"/>
      <c r="R5249" s="388"/>
      <c r="S5249" s="389"/>
      <c r="T5249" s="314"/>
    </row>
    <row r="5250" spans="2:20" ht="18.75" customHeight="1" x14ac:dyDescent="0.2">
      <c r="B5250" s="318"/>
      <c r="C5250" s="339" t="s">
        <v>153</v>
      </c>
      <c r="D5250" s="66"/>
      <c r="E5250" s="66"/>
      <c r="F5250" s="66"/>
      <c r="G5250" s="66"/>
      <c r="H5250" s="66"/>
      <c r="I5250" s="66"/>
      <c r="J5250" s="66"/>
      <c r="K5250" s="66"/>
      <c r="L5250" s="66"/>
      <c r="M5250" s="66"/>
      <c r="N5250" s="66"/>
      <c r="O5250" s="72"/>
      <c r="P5250" s="336">
        <f>SUM(D5250:O5250)</f>
        <v>0</v>
      </c>
      <c r="Q5250" s="317"/>
      <c r="R5250" s="388"/>
      <c r="S5250" s="389"/>
      <c r="T5250" s="314"/>
    </row>
    <row r="5251" spans="2:20" ht="18.75" customHeight="1" x14ac:dyDescent="0.2">
      <c r="B5251" s="318"/>
      <c r="C5251" s="335" t="s">
        <v>154</v>
      </c>
      <c r="D5251" s="65"/>
      <c r="E5251" s="65"/>
      <c r="F5251" s="65"/>
      <c r="G5251" s="65"/>
      <c r="H5251" s="65"/>
      <c r="I5251" s="65"/>
      <c r="J5251" s="65"/>
      <c r="K5251" s="65"/>
      <c r="L5251" s="65"/>
      <c r="M5251" s="65"/>
      <c r="N5251" s="65"/>
      <c r="O5251" s="71"/>
      <c r="P5251" s="336">
        <f>SUM(D5251:O5251)</f>
        <v>0</v>
      </c>
      <c r="Q5251" s="317"/>
      <c r="R5251" s="388"/>
      <c r="S5251" s="389"/>
      <c r="T5251" s="314"/>
    </row>
    <row r="5252" spans="2:20" ht="18.75" customHeight="1" x14ac:dyDescent="0.2">
      <c r="B5252" s="318"/>
      <c r="C5252" s="97" t="s">
        <v>155</v>
      </c>
      <c r="D5252" s="65"/>
      <c r="E5252" s="65"/>
      <c r="F5252" s="65"/>
      <c r="G5252" s="65"/>
      <c r="H5252" s="65"/>
      <c r="I5252" s="65"/>
      <c r="J5252" s="65"/>
      <c r="K5252" s="65"/>
      <c r="L5252" s="65"/>
      <c r="M5252" s="65"/>
      <c r="N5252" s="65"/>
      <c r="O5252" s="71"/>
      <c r="P5252" s="336">
        <f>SUM(D5252:O5252)</f>
        <v>0</v>
      </c>
      <c r="Q5252" s="317"/>
      <c r="R5252" s="388"/>
      <c r="S5252" s="389"/>
      <c r="T5252" s="314"/>
    </row>
    <row r="5253" spans="2:20" ht="18.75" customHeight="1" x14ac:dyDescent="0.2">
      <c r="B5253" s="318"/>
      <c r="C5253" s="98" t="s">
        <v>156</v>
      </c>
      <c r="D5253" s="68"/>
      <c r="E5253" s="68"/>
      <c r="F5253" s="68"/>
      <c r="G5253" s="68"/>
      <c r="H5253" s="68"/>
      <c r="I5253" s="68"/>
      <c r="J5253" s="68"/>
      <c r="K5253" s="68"/>
      <c r="L5253" s="68"/>
      <c r="M5253" s="68"/>
      <c r="N5253" s="68"/>
      <c r="O5253" s="73"/>
      <c r="P5253" s="340">
        <f>SUM(D5253:O5253)</f>
        <v>0</v>
      </c>
      <c r="Q5253" s="317"/>
      <c r="R5253" s="388"/>
      <c r="S5253" s="389"/>
      <c r="T5253" s="314"/>
    </row>
    <row r="5254" spans="2:20" ht="18.75" customHeight="1" x14ac:dyDescent="0.2">
      <c r="B5254" s="318"/>
      <c r="C5254" s="341" t="s">
        <v>157</v>
      </c>
      <c r="D5254" s="342">
        <f t="shared" ref="D5254:O5254" si="422">SUBTOTAL(9,D5233:D5253)</f>
        <v>0</v>
      </c>
      <c r="E5254" s="342">
        <f t="shared" si="422"/>
        <v>0</v>
      </c>
      <c r="F5254" s="342">
        <f t="shared" si="422"/>
        <v>0</v>
      </c>
      <c r="G5254" s="342">
        <f t="shared" si="422"/>
        <v>0</v>
      </c>
      <c r="H5254" s="342">
        <f t="shared" si="422"/>
        <v>0</v>
      </c>
      <c r="I5254" s="342">
        <f t="shared" si="422"/>
        <v>0</v>
      </c>
      <c r="J5254" s="342">
        <f t="shared" si="422"/>
        <v>0</v>
      </c>
      <c r="K5254" s="342">
        <f t="shared" si="422"/>
        <v>0</v>
      </c>
      <c r="L5254" s="342">
        <f t="shared" si="422"/>
        <v>0</v>
      </c>
      <c r="M5254" s="342">
        <f t="shared" si="422"/>
        <v>0</v>
      </c>
      <c r="N5254" s="342">
        <f t="shared" si="422"/>
        <v>0</v>
      </c>
      <c r="O5254" s="343">
        <f t="shared" si="422"/>
        <v>0</v>
      </c>
      <c r="P5254" s="344">
        <f>SUM(D5254:O5254)</f>
        <v>0</v>
      </c>
      <c r="Q5254" s="317"/>
      <c r="R5254" s="150"/>
      <c r="S5254" s="151"/>
      <c r="T5254" s="314"/>
    </row>
    <row r="5255" spans="2:20" ht="18.75" customHeight="1" x14ac:dyDescent="0.2">
      <c r="B5255" s="318"/>
      <c r="C5255" s="317"/>
      <c r="D5255" s="317"/>
      <c r="E5255" s="317"/>
      <c r="F5255" s="317"/>
      <c r="G5255" s="317"/>
      <c r="H5255" s="317"/>
      <c r="I5255" s="317"/>
      <c r="J5255" s="317"/>
      <c r="K5255" s="317"/>
      <c r="L5255" s="317"/>
      <c r="M5255" s="317"/>
      <c r="N5255" s="317"/>
      <c r="O5255" s="317"/>
      <c r="P5255" s="317"/>
      <c r="Q5255" s="317"/>
      <c r="R5255" s="345"/>
      <c r="S5255" s="345"/>
      <c r="T5255" s="314"/>
    </row>
    <row r="5256" spans="2:20" ht="18.75" customHeight="1" x14ac:dyDescent="0.2">
      <c r="B5256" s="318"/>
      <c r="C5256" s="335" t="s">
        <v>158</v>
      </c>
      <c r="D5256" s="67"/>
      <c r="E5256" s="67"/>
      <c r="F5256" s="67"/>
      <c r="G5256" s="67"/>
      <c r="H5256" s="67"/>
      <c r="I5256" s="67"/>
      <c r="J5256" s="67"/>
      <c r="K5256" s="67"/>
      <c r="L5256" s="67"/>
      <c r="M5256" s="67"/>
      <c r="N5256" s="67"/>
      <c r="O5256" s="74"/>
      <c r="P5256" s="347">
        <f>SUM(D5256:O5256)</f>
        <v>0</v>
      </c>
      <c r="Q5256" s="317"/>
      <c r="R5256" s="388"/>
      <c r="S5256" s="389"/>
      <c r="T5256" s="314"/>
    </row>
    <row r="5257" spans="2:20" ht="6" customHeight="1" x14ac:dyDescent="0.2">
      <c r="B5257" s="318"/>
      <c r="C5257" s="335" t="s">
        <v>159</v>
      </c>
      <c r="D5257" s="67"/>
      <c r="E5257" s="67"/>
      <c r="F5257" s="67"/>
      <c r="G5257" s="67"/>
      <c r="H5257" s="67"/>
      <c r="I5257" s="67"/>
      <c r="J5257" s="67"/>
      <c r="K5257" s="67"/>
      <c r="L5257" s="67"/>
      <c r="M5257" s="67"/>
      <c r="N5257" s="69"/>
      <c r="O5257" s="75"/>
      <c r="P5257" s="348">
        <f>SUM(D5257:O5257)</f>
        <v>0</v>
      </c>
      <c r="Q5257" s="317"/>
      <c r="R5257" s="388"/>
      <c r="S5257" s="389"/>
      <c r="T5257" s="314"/>
    </row>
    <row r="5258" spans="2:20" ht="18.75" customHeight="1" x14ac:dyDescent="0.2">
      <c r="B5258" s="346"/>
      <c r="C5258" s="317"/>
      <c r="D5258" s="317"/>
      <c r="E5258" s="317"/>
      <c r="F5258" s="317"/>
      <c r="G5258" s="317"/>
      <c r="H5258" s="317"/>
      <c r="I5258" s="317"/>
      <c r="J5258" s="317"/>
      <c r="K5258" s="317"/>
      <c r="L5258" s="317"/>
      <c r="M5258" s="317"/>
      <c r="N5258" s="349" t="s">
        <v>160</v>
      </c>
      <c r="O5258" s="349"/>
      <c r="P5258" s="350">
        <f>ROUND(IF(P5256*P5257=0,0,P5254/P5256*P5257),2)</f>
        <v>0</v>
      </c>
      <c r="Q5258" s="330"/>
      <c r="R5258" s="388"/>
      <c r="S5258" s="389"/>
      <c r="T5258" s="314"/>
    </row>
    <row r="5259" spans="2:20" ht="18.75" customHeight="1" x14ac:dyDescent="0.2">
      <c r="B5259" s="346"/>
      <c r="C5259" s="317"/>
      <c r="D5259" s="317"/>
      <c r="E5259" s="317"/>
      <c r="F5259" s="317"/>
      <c r="G5259" s="317"/>
      <c r="H5259" s="317"/>
      <c r="I5259" s="317"/>
      <c r="J5259" s="317"/>
      <c r="K5259" s="317"/>
      <c r="L5259" s="317"/>
      <c r="M5259" s="317"/>
      <c r="N5259" s="317"/>
      <c r="O5259" s="317"/>
      <c r="P5259" s="317"/>
      <c r="Q5259" s="317"/>
      <c r="R5259" s="317"/>
      <c r="S5259" s="317"/>
      <c r="T5259" s="314"/>
    </row>
    <row r="5260" spans="2:20" s="334" customFormat="1" ht="18.75" customHeight="1" x14ac:dyDescent="0.2">
      <c r="B5260" s="328"/>
      <c r="C5260" s="319" t="s">
        <v>124</v>
      </c>
      <c r="D5260" s="382"/>
      <c r="E5260" s="383"/>
      <c r="F5260" s="383"/>
      <c r="G5260" s="383"/>
      <c r="H5260" s="383"/>
      <c r="I5260" s="384"/>
      <c r="J5260" s="317"/>
      <c r="K5260" s="317"/>
      <c r="L5260" s="320"/>
      <c r="M5260" s="317"/>
      <c r="N5260" s="317"/>
      <c r="O5260" s="317"/>
      <c r="P5260" s="321"/>
      <c r="Q5260" s="317"/>
      <c r="R5260" s="321"/>
      <c r="S5260" s="321"/>
      <c r="T5260" s="333"/>
    </row>
    <row r="5261" spans="2:20" ht="30" customHeight="1" x14ac:dyDescent="0.2">
      <c r="B5261" s="314"/>
      <c r="C5261" s="322" t="s">
        <v>125</v>
      </c>
      <c r="D5261" s="382"/>
      <c r="E5261" s="383"/>
      <c r="F5261" s="383"/>
      <c r="G5261" s="383"/>
      <c r="H5261" s="383"/>
      <c r="I5261" s="384"/>
      <c r="J5261" s="317"/>
      <c r="K5261" s="320"/>
      <c r="L5261" s="317"/>
      <c r="M5261" s="317"/>
      <c r="N5261" s="317"/>
      <c r="O5261" s="317"/>
      <c r="P5261" s="321"/>
      <c r="Q5261" s="317"/>
      <c r="R5261" s="321"/>
      <c r="S5261" s="321"/>
      <c r="T5261" s="314"/>
    </row>
    <row r="5262" spans="2:20" ht="18.75" customHeight="1" x14ac:dyDescent="0.2">
      <c r="B5262" s="318"/>
      <c r="C5262" s="322" t="s">
        <v>7</v>
      </c>
      <c r="D5262" s="382"/>
      <c r="E5262" s="383"/>
      <c r="F5262" s="383"/>
      <c r="G5262" s="383"/>
      <c r="H5262" s="383"/>
      <c r="I5262" s="384"/>
      <c r="J5262" s="317"/>
      <c r="K5262" s="317"/>
      <c r="L5262" s="320"/>
      <c r="M5262" s="317"/>
      <c r="N5262" s="317"/>
      <c r="O5262" s="317"/>
      <c r="P5262" s="321"/>
      <c r="Q5262" s="317"/>
      <c r="R5262" s="323" t="s">
        <v>126</v>
      </c>
      <c r="S5262" s="324"/>
      <c r="T5262" s="314"/>
    </row>
    <row r="5263" spans="2:20" ht="18.75" customHeight="1" x14ac:dyDescent="0.2">
      <c r="B5263" s="318"/>
      <c r="C5263" s="322" t="s">
        <v>127</v>
      </c>
      <c r="D5263" s="382"/>
      <c r="E5263" s="383"/>
      <c r="F5263" s="383"/>
      <c r="G5263" s="383"/>
      <c r="H5263" s="383"/>
      <c r="I5263" s="384"/>
      <c r="J5263" s="317"/>
      <c r="K5263" s="317"/>
      <c r="L5263" s="320"/>
      <c r="M5263" s="317"/>
      <c r="N5263" s="317"/>
      <c r="O5263" s="317"/>
      <c r="P5263" s="321"/>
      <c r="Q5263" s="317"/>
      <c r="R5263" s="325" t="s">
        <v>130</v>
      </c>
      <c r="S5263" s="63"/>
      <c r="T5263" s="314"/>
    </row>
    <row r="5264" spans="2:20" ht="18.75" customHeight="1" x14ac:dyDescent="0.2">
      <c r="B5264" s="318"/>
      <c r="C5264" s="322" t="s">
        <v>131</v>
      </c>
      <c r="D5264" s="382"/>
      <c r="E5264" s="383"/>
      <c r="F5264" s="383"/>
      <c r="G5264" s="383"/>
      <c r="H5264" s="383"/>
      <c r="I5264" s="384"/>
      <c r="J5264" s="317"/>
      <c r="K5264" s="317"/>
      <c r="L5264" s="320"/>
      <c r="M5264" s="317"/>
      <c r="N5264" s="317"/>
      <c r="O5264" s="317"/>
      <c r="P5264" s="321"/>
      <c r="Q5264" s="317"/>
      <c r="R5264" s="325" t="s">
        <v>132</v>
      </c>
      <c r="S5264" s="63"/>
      <c r="T5264" s="314"/>
    </row>
    <row r="5265" spans="2:24" ht="18.75" customHeight="1" x14ac:dyDescent="0.2">
      <c r="B5265" s="318"/>
      <c r="C5265" s="322" t="s">
        <v>122</v>
      </c>
      <c r="D5265" s="385"/>
      <c r="E5265" s="386"/>
      <c r="F5265" s="386"/>
      <c r="G5265" s="386"/>
      <c r="H5265" s="386"/>
      <c r="I5265" s="387"/>
      <c r="J5265" s="317"/>
      <c r="K5265" s="320"/>
      <c r="L5265" s="317"/>
      <c r="M5265" s="317"/>
      <c r="N5265" s="317"/>
      <c r="O5265" s="317"/>
      <c r="P5265" s="321"/>
      <c r="Q5265" s="317"/>
      <c r="R5265" s="326" t="s">
        <v>133</v>
      </c>
      <c r="S5265" s="63"/>
      <c r="T5265" s="314"/>
    </row>
    <row r="5266" spans="2:24" ht="18.75" customHeight="1" x14ac:dyDescent="0.2">
      <c r="B5266" s="318"/>
      <c r="C5266" s="322" t="s">
        <v>134</v>
      </c>
      <c r="D5266" s="379"/>
      <c r="E5266" s="380"/>
      <c r="F5266" s="380"/>
      <c r="G5266" s="380"/>
      <c r="H5266" s="380"/>
      <c r="I5266" s="381"/>
      <c r="J5266" s="317"/>
      <c r="K5266" s="320"/>
      <c r="L5266" s="317"/>
      <c r="M5266" s="317"/>
      <c r="N5266" s="317"/>
      <c r="O5266" s="317"/>
      <c r="P5266" s="321"/>
      <c r="Q5266" s="317"/>
      <c r="R5266" s="321"/>
      <c r="S5266" s="321"/>
      <c r="T5266" s="314"/>
    </row>
    <row r="5267" spans="2:24" ht="18.75" customHeight="1" x14ac:dyDescent="0.2">
      <c r="B5267" s="318"/>
      <c r="C5267" s="317"/>
      <c r="D5267" s="317"/>
      <c r="E5267" s="317"/>
      <c r="F5267" s="317"/>
      <c r="G5267" s="317"/>
      <c r="H5267" s="317"/>
      <c r="I5267" s="317"/>
      <c r="J5267" s="317"/>
      <c r="K5267" s="317"/>
      <c r="L5267" s="317"/>
      <c r="M5267" s="317"/>
      <c r="N5267" s="317"/>
      <c r="O5267" s="317"/>
      <c r="P5267" s="317"/>
      <c r="Q5267" s="317"/>
      <c r="R5267" s="317"/>
      <c r="S5267" s="317"/>
      <c r="T5267" s="314"/>
    </row>
    <row r="5268" spans="2:24" ht="18.75" customHeight="1" x14ac:dyDescent="0.2">
      <c r="B5268" s="327"/>
      <c r="C5268" s="322" t="s">
        <v>128</v>
      </c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70"/>
      <c r="P5268" s="329" t="s">
        <v>129</v>
      </c>
      <c r="Q5268" s="330"/>
      <c r="R5268" s="331" t="s">
        <v>135</v>
      </c>
      <c r="S5268" s="332"/>
      <c r="T5268" s="314"/>
    </row>
    <row r="5269" spans="2:24" ht="12" customHeight="1" x14ac:dyDescent="0.2">
      <c r="B5269" s="318"/>
      <c r="C5269" s="317"/>
      <c r="D5269" s="317"/>
      <c r="E5269" s="317"/>
      <c r="F5269" s="317"/>
      <c r="G5269" s="317"/>
      <c r="H5269" s="317"/>
      <c r="I5269" s="317"/>
      <c r="J5269" s="317"/>
      <c r="K5269" s="317"/>
      <c r="L5269" s="317"/>
      <c r="M5269" s="317"/>
      <c r="N5269" s="317"/>
      <c r="O5269" s="317"/>
      <c r="P5269" s="317"/>
      <c r="Q5269" s="317"/>
      <c r="R5269" s="317"/>
      <c r="S5269" s="317"/>
      <c r="T5269" s="314"/>
    </row>
    <row r="5270" spans="2:24" s="334" customFormat="1" ht="18.75" customHeight="1" x14ac:dyDescent="0.2">
      <c r="B5270" s="328"/>
      <c r="C5270" s="335" t="s">
        <v>136</v>
      </c>
      <c r="D5270" s="65"/>
      <c r="E5270" s="65"/>
      <c r="F5270" s="65"/>
      <c r="G5270" s="65"/>
      <c r="H5270" s="65"/>
      <c r="I5270" s="65"/>
      <c r="J5270" s="65"/>
      <c r="K5270" s="65"/>
      <c r="L5270" s="65"/>
      <c r="M5270" s="65"/>
      <c r="N5270" s="65"/>
      <c r="O5270" s="71"/>
      <c r="P5270" s="336">
        <f>SUM(D5270:O5270)</f>
        <v>0</v>
      </c>
      <c r="Q5270" s="317"/>
      <c r="R5270" s="388"/>
      <c r="S5270" s="389"/>
      <c r="T5270" s="333"/>
      <c r="V5270" s="315"/>
      <c r="W5270" s="315"/>
      <c r="X5270" s="315"/>
    </row>
    <row r="5271" spans="2:24" ht="6" customHeight="1" x14ac:dyDescent="0.2">
      <c r="B5271" s="318"/>
      <c r="C5271" s="335" t="s">
        <v>137</v>
      </c>
      <c r="D5271" s="110"/>
      <c r="E5271" s="110"/>
      <c r="F5271" s="110"/>
      <c r="G5271" s="110"/>
      <c r="H5271" s="110"/>
      <c r="I5271" s="110"/>
      <c r="J5271" s="110"/>
      <c r="K5271" s="110"/>
      <c r="L5271" s="110"/>
      <c r="M5271" s="110"/>
      <c r="N5271" s="110"/>
      <c r="O5271" s="111"/>
      <c r="P5271" s="336">
        <f>SUM(D5271:O5271)</f>
        <v>0</v>
      </c>
      <c r="Q5271" s="317"/>
      <c r="R5271" s="388"/>
      <c r="S5271" s="389"/>
      <c r="T5271" s="314"/>
    </row>
    <row r="5272" spans="2:24" ht="18.75" customHeight="1" x14ac:dyDescent="0.2">
      <c r="B5272" s="318"/>
      <c r="C5272" s="131" t="s">
        <v>138</v>
      </c>
      <c r="D5272" s="65"/>
      <c r="E5272" s="65"/>
      <c r="F5272" s="65"/>
      <c r="G5272" s="65"/>
      <c r="H5272" s="65"/>
      <c r="I5272" s="65"/>
      <c r="J5272" s="65"/>
      <c r="K5272" s="65"/>
      <c r="L5272" s="65"/>
      <c r="M5272" s="65"/>
      <c r="N5272" s="65"/>
      <c r="O5272" s="71"/>
      <c r="P5272" s="336">
        <f>SUM(D5272:O5272)</f>
        <v>0</v>
      </c>
      <c r="Q5272" s="317"/>
      <c r="R5272" s="388"/>
      <c r="S5272" s="389"/>
      <c r="T5272" s="314"/>
    </row>
    <row r="5273" spans="2:24" ht="18.75" customHeight="1" x14ac:dyDescent="0.2">
      <c r="B5273" s="318"/>
      <c r="C5273" s="92" t="s">
        <v>139</v>
      </c>
      <c r="D5273" s="65"/>
      <c r="E5273" s="65"/>
      <c r="F5273" s="65"/>
      <c r="G5273" s="65"/>
      <c r="H5273" s="65"/>
      <c r="I5273" s="65"/>
      <c r="J5273" s="65"/>
      <c r="K5273" s="65"/>
      <c r="L5273" s="65"/>
      <c r="M5273" s="65"/>
      <c r="N5273" s="65"/>
      <c r="O5273" s="71"/>
      <c r="P5273" s="336">
        <f>SUM(D5273:O5273)</f>
        <v>0</v>
      </c>
      <c r="Q5273" s="317"/>
      <c r="R5273" s="388"/>
      <c r="S5273" s="389"/>
      <c r="T5273" s="314"/>
    </row>
    <row r="5274" spans="2:24" ht="18.75" customHeight="1" x14ac:dyDescent="0.2">
      <c r="B5274" s="318"/>
      <c r="C5274" s="92" t="s">
        <v>140</v>
      </c>
      <c r="D5274" s="65"/>
      <c r="E5274" s="65"/>
      <c r="F5274" s="65"/>
      <c r="G5274" s="65"/>
      <c r="H5274" s="65"/>
      <c r="I5274" s="65"/>
      <c r="J5274" s="65"/>
      <c r="K5274" s="65"/>
      <c r="L5274" s="65"/>
      <c r="M5274" s="65"/>
      <c r="N5274" s="65"/>
      <c r="O5274" s="71"/>
      <c r="P5274" s="336">
        <f>SUM(D5274:O5274)</f>
        <v>0</v>
      </c>
      <c r="Q5274" s="317"/>
      <c r="R5274" s="388"/>
      <c r="S5274" s="389"/>
      <c r="T5274" s="314"/>
    </row>
    <row r="5275" spans="2:24" ht="18.75" customHeight="1" x14ac:dyDescent="0.2">
      <c r="B5275" s="318"/>
      <c r="C5275" s="92" t="s">
        <v>141</v>
      </c>
      <c r="D5275" s="65"/>
      <c r="E5275" s="65"/>
      <c r="F5275" s="65"/>
      <c r="G5275" s="65"/>
      <c r="H5275" s="65"/>
      <c r="I5275" s="65"/>
      <c r="J5275" s="65"/>
      <c r="K5275" s="65"/>
      <c r="L5275" s="65"/>
      <c r="M5275" s="65"/>
      <c r="N5275" s="65"/>
      <c r="O5275" s="71"/>
      <c r="P5275" s="336">
        <f>SUM(D5275:O5275)</f>
        <v>0</v>
      </c>
      <c r="Q5275" s="317"/>
      <c r="R5275" s="388"/>
      <c r="S5275" s="389"/>
      <c r="T5275" s="314"/>
    </row>
    <row r="5276" spans="2:24" ht="18.75" customHeight="1" x14ac:dyDescent="0.2">
      <c r="B5276" s="318"/>
      <c r="C5276" s="92" t="s">
        <v>142</v>
      </c>
      <c r="D5276" s="65"/>
      <c r="E5276" s="65"/>
      <c r="F5276" s="65"/>
      <c r="G5276" s="65"/>
      <c r="H5276" s="65"/>
      <c r="I5276" s="65"/>
      <c r="J5276" s="65"/>
      <c r="K5276" s="65"/>
      <c r="L5276" s="65"/>
      <c r="M5276" s="65"/>
      <c r="N5276" s="65"/>
      <c r="O5276" s="71"/>
      <c r="P5276" s="336">
        <f>SUM(D5276:O5276)</f>
        <v>0</v>
      </c>
      <c r="Q5276" s="317"/>
      <c r="R5276" s="388"/>
      <c r="S5276" s="389"/>
      <c r="T5276" s="314"/>
    </row>
    <row r="5277" spans="2:24" ht="18.75" customHeight="1" x14ac:dyDescent="0.2">
      <c r="B5277" s="318"/>
      <c r="C5277" s="92" t="s">
        <v>143</v>
      </c>
      <c r="D5277" s="65"/>
      <c r="E5277" s="65"/>
      <c r="F5277" s="65"/>
      <c r="G5277" s="65"/>
      <c r="H5277" s="65"/>
      <c r="I5277" s="65"/>
      <c r="J5277" s="65"/>
      <c r="K5277" s="65"/>
      <c r="L5277" s="65"/>
      <c r="M5277" s="65"/>
      <c r="N5277" s="65"/>
      <c r="O5277" s="71"/>
      <c r="P5277" s="336">
        <f>SUM(D5277:O5277)</f>
        <v>0</v>
      </c>
      <c r="Q5277" s="317"/>
      <c r="R5277" s="388"/>
      <c r="S5277" s="389"/>
      <c r="T5277" s="314"/>
    </row>
    <row r="5278" spans="2:24" ht="18.75" customHeight="1" x14ac:dyDescent="0.2">
      <c r="B5278" s="318"/>
      <c r="C5278" s="92" t="s">
        <v>144</v>
      </c>
      <c r="D5278" s="65"/>
      <c r="E5278" s="65"/>
      <c r="F5278" s="65"/>
      <c r="G5278" s="65"/>
      <c r="H5278" s="65"/>
      <c r="I5278" s="65"/>
      <c r="J5278" s="65"/>
      <c r="K5278" s="65"/>
      <c r="L5278" s="65"/>
      <c r="M5278" s="65"/>
      <c r="N5278" s="65"/>
      <c r="O5278" s="71"/>
      <c r="P5278" s="336">
        <f>SUM(D5278:O5278)</f>
        <v>0</v>
      </c>
      <c r="Q5278" s="317"/>
      <c r="R5278" s="388"/>
      <c r="S5278" s="389"/>
      <c r="T5278" s="314"/>
    </row>
    <row r="5279" spans="2:24" ht="18.75" customHeight="1" x14ac:dyDescent="0.2">
      <c r="B5279" s="318"/>
      <c r="C5279" s="92" t="s">
        <v>145</v>
      </c>
      <c r="D5279" s="65"/>
      <c r="E5279" s="65"/>
      <c r="F5279" s="65"/>
      <c r="G5279" s="65"/>
      <c r="H5279" s="65"/>
      <c r="I5279" s="65"/>
      <c r="J5279" s="65"/>
      <c r="K5279" s="65"/>
      <c r="L5279" s="65"/>
      <c r="M5279" s="65"/>
      <c r="N5279" s="65"/>
      <c r="O5279" s="71"/>
      <c r="P5279" s="336">
        <f>SUM(D5279:O5279)</f>
        <v>0</v>
      </c>
      <c r="Q5279" s="317"/>
      <c r="R5279" s="388"/>
      <c r="S5279" s="389"/>
      <c r="T5279" s="314"/>
    </row>
    <row r="5280" spans="2:24" ht="18.75" customHeight="1" x14ac:dyDescent="0.2">
      <c r="B5280" s="318"/>
      <c r="C5280" s="322" t="s">
        <v>146</v>
      </c>
      <c r="D5280" s="337">
        <f t="shared" ref="D5280:O5280" si="423">SUBTOTAL(9,D5270:D5279)</f>
        <v>0</v>
      </c>
      <c r="E5280" s="337">
        <f t="shared" si="423"/>
        <v>0</v>
      </c>
      <c r="F5280" s="337">
        <f t="shared" si="423"/>
        <v>0</v>
      </c>
      <c r="G5280" s="337">
        <f t="shared" si="423"/>
        <v>0</v>
      </c>
      <c r="H5280" s="337">
        <f t="shared" si="423"/>
        <v>0</v>
      </c>
      <c r="I5280" s="337">
        <f t="shared" si="423"/>
        <v>0</v>
      </c>
      <c r="J5280" s="337">
        <f t="shared" si="423"/>
        <v>0</v>
      </c>
      <c r="K5280" s="337">
        <f t="shared" si="423"/>
        <v>0</v>
      </c>
      <c r="L5280" s="337">
        <f t="shared" si="423"/>
        <v>0</v>
      </c>
      <c r="M5280" s="337">
        <f t="shared" si="423"/>
        <v>0</v>
      </c>
      <c r="N5280" s="337">
        <f t="shared" si="423"/>
        <v>0</v>
      </c>
      <c r="O5280" s="338">
        <f t="shared" si="423"/>
        <v>0</v>
      </c>
      <c r="P5280" s="336">
        <f>SUM(D5280:O5280)</f>
        <v>0</v>
      </c>
      <c r="Q5280" s="317"/>
      <c r="R5280" s="388"/>
      <c r="S5280" s="389"/>
      <c r="T5280" s="314"/>
    </row>
    <row r="5281" spans="2:20" ht="18.75" customHeight="1" x14ac:dyDescent="0.2">
      <c r="B5281" s="318"/>
      <c r="C5281" s="339" t="s">
        <v>147</v>
      </c>
      <c r="D5281" s="66"/>
      <c r="E5281" s="66"/>
      <c r="F5281" s="66"/>
      <c r="G5281" s="66"/>
      <c r="H5281" s="66"/>
      <c r="I5281" s="66"/>
      <c r="J5281" s="66"/>
      <c r="K5281" s="66"/>
      <c r="L5281" s="66"/>
      <c r="M5281" s="66"/>
      <c r="N5281" s="66"/>
      <c r="O5281" s="72"/>
      <c r="P5281" s="336">
        <f>SUM(D5281:O5281)</f>
        <v>0</v>
      </c>
      <c r="Q5281" s="317"/>
      <c r="R5281" s="388"/>
      <c r="S5281" s="389"/>
      <c r="T5281" s="314"/>
    </row>
    <row r="5282" spans="2:20" ht="18.75" customHeight="1" x14ac:dyDescent="0.2">
      <c r="B5282" s="318"/>
      <c r="C5282" s="339" t="s">
        <v>148</v>
      </c>
      <c r="D5282" s="66"/>
      <c r="E5282" s="66"/>
      <c r="F5282" s="66"/>
      <c r="G5282" s="66"/>
      <c r="H5282" s="66"/>
      <c r="I5282" s="66"/>
      <c r="J5282" s="66"/>
      <c r="K5282" s="66"/>
      <c r="L5282" s="66"/>
      <c r="M5282" s="66"/>
      <c r="N5282" s="66"/>
      <c r="O5282" s="72"/>
      <c r="P5282" s="336">
        <f>SUM(D5282:O5282)</f>
        <v>0</v>
      </c>
      <c r="Q5282" s="317"/>
      <c r="R5282" s="388"/>
      <c r="S5282" s="389"/>
      <c r="T5282" s="314"/>
    </row>
    <row r="5283" spans="2:20" ht="18.75" customHeight="1" x14ac:dyDescent="0.2">
      <c r="B5283" s="318"/>
      <c r="C5283" s="322" t="s">
        <v>149</v>
      </c>
      <c r="D5283" s="337">
        <f t="shared" ref="D5283:O5283" si="424">SUBTOTAL(9,D5281:D5282)</f>
        <v>0</v>
      </c>
      <c r="E5283" s="337">
        <f t="shared" si="424"/>
        <v>0</v>
      </c>
      <c r="F5283" s="337">
        <f t="shared" si="424"/>
        <v>0</v>
      </c>
      <c r="G5283" s="337">
        <f t="shared" si="424"/>
        <v>0</v>
      </c>
      <c r="H5283" s="337">
        <f t="shared" si="424"/>
        <v>0</v>
      </c>
      <c r="I5283" s="337">
        <f t="shared" si="424"/>
        <v>0</v>
      </c>
      <c r="J5283" s="337">
        <f t="shared" si="424"/>
        <v>0</v>
      </c>
      <c r="K5283" s="337">
        <f t="shared" si="424"/>
        <v>0</v>
      </c>
      <c r="L5283" s="337">
        <f t="shared" si="424"/>
        <v>0</v>
      </c>
      <c r="M5283" s="337">
        <f t="shared" si="424"/>
        <v>0</v>
      </c>
      <c r="N5283" s="337">
        <f t="shared" si="424"/>
        <v>0</v>
      </c>
      <c r="O5283" s="338">
        <f t="shared" si="424"/>
        <v>0</v>
      </c>
      <c r="P5283" s="336">
        <f>SUM(D5283:O5283)</f>
        <v>0</v>
      </c>
      <c r="Q5283" s="317"/>
      <c r="R5283" s="388"/>
      <c r="S5283" s="389"/>
      <c r="T5283" s="314"/>
    </row>
    <row r="5284" spans="2:20" ht="18.75" customHeight="1" x14ac:dyDescent="0.2">
      <c r="B5284" s="318"/>
      <c r="C5284" s="339" t="s">
        <v>150</v>
      </c>
      <c r="D5284" s="66"/>
      <c r="E5284" s="66"/>
      <c r="F5284" s="66"/>
      <c r="G5284" s="66"/>
      <c r="H5284" s="66"/>
      <c r="I5284" s="66"/>
      <c r="J5284" s="66"/>
      <c r="K5284" s="66"/>
      <c r="L5284" s="66"/>
      <c r="M5284" s="66"/>
      <c r="N5284" s="66"/>
      <c r="O5284" s="72"/>
      <c r="P5284" s="336">
        <f>SUM(D5284:O5284)</f>
        <v>0</v>
      </c>
      <c r="Q5284" s="317"/>
      <c r="R5284" s="388"/>
      <c r="S5284" s="389"/>
      <c r="T5284" s="314"/>
    </row>
    <row r="5285" spans="2:20" ht="18.75" customHeight="1" x14ac:dyDescent="0.2">
      <c r="B5285" s="318"/>
      <c r="C5285" s="339" t="s">
        <v>151</v>
      </c>
      <c r="D5285" s="66"/>
      <c r="E5285" s="66"/>
      <c r="F5285" s="66"/>
      <c r="G5285" s="66"/>
      <c r="H5285" s="66"/>
      <c r="I5285" s="66"/>
      <c r="J5285" s="66"/>
      <c r="K5285" s="66"/>
      <c r="L5285" s="66"/>
      <c r="M5285" s="66"/>
      <c r="N5285" s="66"/>
      <c r="O5285" s="72"/>
      <c r="P5285" s="336">
        <f>SUM(D5285:O5285)</f>
        <v>0</v>
      </c>
      <c r="Q5285" s="317"/>
      <c r="R5285" s="388"/>
      <c r="S5285" s="389"/>
      <c r="T5285" s="314"/>
    </row>
    <row r="5286" spans="2:20" ht="18.75" customHeight="1" x14ac:dyDescent="0.2">
      <c r="B5286" s="318"/>
      <c r="C5286" s="339" t="s">
        <v>152</v>
      </c>
      <c r="D5286" s="66"/>
      <c r="E5286" s="66"/>
      <c r="F5286" s="66"/>
      <c r="G5286" s="66"/>
      <c r="H5286" s="66"/>
      <c r="I5286" s="66"/>
      <c r="J5286" s="66"/>
      <c r="K5286" s="66"/>
      <c r="L5286" s="66"/>
      <c r="M5286" s="66"/>
      <c r="N5286" s="66"/>
      <c r="O5286" s="72"/>
      <c r="P5286" s="336">
        <f>SUM(D5286:O5286)</f>
        <v>0</v>
      </c>
      <c r="Q5286" s="317"/>
      <c r="R5286" s="388"/>
      <c r="S5286" s="389"/>
      <c r="T5286" s="314"/>
    </row>
    <row r="5287" spans="2:20" ht="18.75" customHeight="1" x14ac:dyDescent="0.2">
      <c r="B5287" s="318"/>
      <c r="C5287" s="339" t="s">
        <v>153</v>
      </c>
      <c r="D5287" s="66"/>
      <c r="E5287" s="66"/>
      <c r="F5287" s="66"/>
      <c r="G5287" s="66"/>
      <c r="H5287" s="66"/>
      <c r="I5287" s="66"/>
      <c r="J5287" s="66"/>
      <c r="K5287" s="66"/>
      <c r="L5287" s="66"/>
      <c r="M5287" s="66"/>
      <c r="N5287" s="66"/>
      <c r="O5287" s="72"/>
      <c r="P5287" s="336">
        <f>SUM(D5287:O5287)</f>
        <v>0</v>
      </c>
      <c r="Q5287" s="317"/>
      <c r="R5287" s="388"/>
      <c r="S5287" s="389"/>
      <c r="T5287" s="314"/>
    </row>
    <row r="5288" spans="2:20" ht="18.75" customHeight="1" x14ac:dyDescent="0.2">
      <c r="B5288" s="318"/>
      <c r="C5288" s="335" t="s">
        <v>154</v>
      </c>
      <c r="D5288" s="65"/>
      <c r="E5288" s="65"/>
      <c r="F5288" s="65"/>
      <c r="G5288" s="65"/>
      <c r="H5288" s="65"/>
      <c r="I5288" s="65"/>
      <c r="J5288" s="65"/>
      <c r="K5288" s="65"/>
      <c r="L5288" s="65"/>
      <c r="M5288" s="65"/>
      <c r="N5288" s="65"/>
      <c r="O5288" s="71"/>
      <c r="P5288" s="336">
        <f>SUM(D5288:O5288)</f>
        <v>0</v>
      </c>
      <c r="Q5288" s="317"/>
      <c r="R5288" s="388"/>
      <c r="S5288" s="389"/>
      <c r="T5288" s="314"/>
    </row>
    <row r="5289" spans="2:20" ht="18.75" customHeight="1" x14ac:dyDescent="0.2">
      <c r="B5289" s="318"/>
      <c r="C5289" s="97" t="s">
        <v>155</v>
      </c>
      <c r="D5289" s="65"/>
      <c r="E5289" s="65"/>
      <c r="F5289" s="65"/>
      <c r="G5289" s="65"/>
      <c r="H5289" s="65"/>
      <c r="I5289" s="65"/>
      <c r="J5289" s="65"/>
      <c r="K5289" s="65"/>
      <c r="L5289" s="65"/>
      <c r="M5289" s="65"/>
      <c r="N5289" s="65"/>
      <c r="O5289" s="71"/>
      <c r="P5289" s="336">
        <f>SUM(D5289:O5289)</f>
        <v>0</v>
      </c>
      <c r="Q5289" s="317"/>
      <c r="R5289" s="388"/>
      <c r="S5289" s="389"/>
      <c r="T5289" s="314"/>
    </row>
    <row r="5290" spans="2:20" ht="18.75" customHeight="1" x14ac:dyDescent="0.2">
      <c r="B5290" s="318"/>
      <c r="C5290" s="98" t="s">
        <v>156</v>
      </c>
      <c r="D5290" s="68"/>
      <c r="E5290" s="68"/>
      <c r="F5290" s="68"/>
      <c r="G5290" s="68"/>
      <c r="H5290" s="68"/>
      <c r="I5290" s="68"/>
      <c r="J5290" s="68"/>
      <c r="K5290" s="68"/>
      <c r="L5290" s="68"/>
      <c r="M5290" s="68"/>
      <c r="N5290" s="68"/>
      <c r="O5290" s="73"/>
      <c r="P5290" s="340">
        <f>SUM(D5290:O5290)</f>
        <v>0</v>
      </c>
      <c r="Q5290" s="317"/>
      <c r="R5290" s="388"/>
      <c r="S5290" s="389"/>
      <c r="T5290" s="314"/>
    </row>
    <row r="5291" spans="2:20" ht="18.75" customHeight="1" x14ac:dyDescent="0.2">
      <c r="B5291" s="318"/>
      <c r="C5291" s="341" t="s">
        <v>157</v>
      </c>
      <c r="D5291" s="342">
        <f t="shared" ref="D5291:O5291" si="425">SUBTOTAL(9,D5270:D5290)</f>
        <v>0</v>
      </c>
      <c r="E5291" s="342">
        <f t="shared" si="425"/>
        <v>0</v>
      </c>
      <c r="F5291" s="342">
        <f t="shared" si="425"/>
        <v>0</v>
      </c>
      <c r="G5291" s="342">
        <f t="shared" si="425"/>
        <v>0</v>
      </c>
      <c r="H5291" s="342">
        <f t="shared" si="425"/>
        <v>0</v>
      </c>
      <c r="I5291" s="342">
        <f t="shared" si="425"/>
        <v>0</v>
      </c>
      <c r="J5291" s="342">
        <f t="shared" si="425"/>
        <v>0</v>
      </c>
      <c r="K5291" s="342">
        <f t="shared" si="425"/>
        <v>0</v>
      </c>
      <c r="L5291" s="342">
        <f t="shared" si="425"/>
        <v>0</v>
      </c>
      <c r="M5291" s="342">
        <f t="shared" si="425"/>
        <v>0</v>
      </c>
      <c r="N5291" s="342">
        <f t="shared" si="425"/>
        <v>0</v>
      </c>
      <c r="O5291" s="343">
        <f t="shared" si="425"/>
        <v>0</v>
      </c>
      <c r="P5291" s="344">
        <f>SUM(D5291:O5291)</f>
        <v>0</v>
      </c>
      <c r="Q5291" s="317"/>
      <c r="R5291" s="150"/>
      <c r="S5291" s="151"/>
      <c r="T5291" s="314"/>
    </row>
    <row r="5292" spans="2:20" ht="18.75" customHeight="1" x14ac:dyDescent="0.2">
      <c r="B5292" s="318"/>
      <c r="C5292" s="317"/>
      <c r="D5292" s="317"/>
      <c r="E5292" s="317"/>
      <c r="F5292" s="317"/>
      <c r="G5292" s="317"/>
      <c r="H5292" s="317"/>
      <c r="I5292" s="317"/>
      <c r="J5292" s="317"/>
      <c r="K5292" s="317"/>
      <c r="L5292" s="317"/>
      <c r="M5292" s="317"/>
      <c r="N5292" s="317"/>
      <c r="O5292" s="317"/>
      <c r="P5292" s="317"/>
      <c r="Q5292" s="317"/>
      <c r="R5292" s="345"/>
      <c r="S5292" s="345"/>
      <c r="T5292" s="314"/>
    </row>
    <row r="5293" spans="2:20" ht="18.75" customHeight="1" x14ac:dyDescent="0.2">
      <c r="B5293" s="318"/>
      <c r="C5293" s="335" t="s">
        <v>158</v>
      </c>
      <c r="D5293" s="67"/>
      <c r="E5293" s="67"/>
      <c r="F5293" s="67"/>
      <c r="G5293" s="67"/>
      <c r="H5293" s="67"/>
      <c r="I5293" s="67"/>
      <c r="J5293" s="67"/>
      <c r="K5293" s="67"/>
      <c r="L5293" s="67"/>
      <c r="M5293" s="67"/>
      <c r="N5293" s="67"/>
      <c r="O5293" s="74"/>
      <c r="P5293" s="347">
        <f>SUM(D5293:O5293)</f>
        <v>0</v>
      </c>
      <c r="Q5293" s="317"/>
      <c r="R5293" s="388"/>
      <c r="S5293" s="389"/>
      <c r="T5293" s="314"/>
    </row>
    <row r="5294" spans="2:20" ht="6" customHeight="1" x14ac:dyDescent="0.2">
      <c r="B5294" s="318"/>
      <c r="C5294" s="335" t="s">
        <v>159</v>
      </c>
      <c r="D5294" s="67"/>
      <c r="E5294" s="67"/>
      <c r="F5294" s="67"/>
      <c r="G5294" s="67"/>
      <c r="H5294" s="67"/>
      <c r="I5294" s="67"/>
      <c r="J5294" s="67"/>
      <c r="K5294" s="67"/>
      <c r="L5294" s="67"/>
      <c r="M5294" s="67"/>
      <c r="N5294" s="69"/>
      <c r="O5294" s="75"/>
      <c r="P5294" s="348">
        <f>SUM(D5294:O5294)</f>
        <v>0</v>
      </c>
      <c r="Q5294" s="317"/>
      <c r="R5294" s="388"/>
      <c r="S5294" s="389"/>
      <c r="T5294" s="314"/>
    </row>
    <row r="5295" spans="2:20" ht="18.75" customHeight="1" x14ac:dyDescent="0.2">
      <c r="B5295" s="346"/>
      <c r="C5295" s="317"/>
      <c r="D5295" s="317"/>
      <c r="E5295" s="317"/>
      <c r="F5295" s="317"/>
      <c r="G5295" s="317"/>
      <c r="H5295" s="317"/>
      <c r="I5295" s="317"/>
      <c r="J5295" s="317"/>
      <c r="K5295" s="317"/>
      <c r="L5295" s="317"/>
      <c r="M5295" s="317"/>
      <c r="N5295" s="349" t="s">
        <v>160</v>
      </c>
      <c r="O5295" s="349"/>
      <c r="P5295" s="350">
        <f>ROUND(IF(P5293*P5294=0,0,P5291/P5293*P5294),2)</f>
        <v>0</v>
      </c>
      <c r="Q5295" s="330"/>
      <c r="R5295" s="388"/>
      <c r="S5295" s="389"/>
      <c r="T5295" s="314"/>
    </row>
    <row r="5296" spans="2:20" ht="18.75" customHeight="1" x14ac:dyDescent="0.2">
      <c r="B5296" s="346"/>
      <c r="C5296" s="317"/>
      <c r="D5296" s="317"/>
      <c r="E5296" s="317"/>
      <c r="F5296" s="317"/>
      <c r="G5296" s="317"/>
      <c r="H5296" s="317"/>
      <c r="I5296" s="317"/>
      <c r="J5296" s="317"/>
      <c r="K5296" s="317"/>
      <c r="L5296" s="317"/>
      <c r="M5296" s="317"/>
      <c r="N5296" s="317"/>
      <c r="O5296" s="317"/>
      <c r="P5296" s="317"/>
      <c r="Q5296" s="317"/>
      <c r="R5296" s="317"/>
      <c r="S5296" s="317"/>
      <c r="T5296" s="314"/>
    </row>
    <row r="5297" spans="2:24" s="334" customFormat="1" ht="18.75" customHeight="1" x14ac:dyDescent="0.2">
      <c r="B5297" s="328"/>
      <c r="C5297" s="319" t="s">
        <v>124</v>
      </c>
      <c r="D5297" s="382"/>
      <c r="E5297" s="383"/>
      <c r="F5297" s="383"/>
      <c r="G5297" s="383"/>
      <c r="H5297" s="383"/>
      <c r="I5297" s="384"/>
      <c r="J5297" s="317"/>
      <c r="K5297" s="317"/>
      <c r="L5297" s="320"/>
      <c r="M5297" s="317"/>
      <c r="N5297" s="317"/>
      <c r="O5297" s="317"/>
      <c r="P5297" s="321"/>
      <c r="Q5297" s="317"/>
      <c r="R5297" s="321"/>
      <c r="S5297" s="321"/>
      <c r="T5297" s="333"/>
    </row>
    <row r="5298" spans="2:24" ht="30" customHeight="1" x14ac:dyDescent="0.2">
      <c r="B5298" s="314"/>
      <c r="C5298" s="322" t="s">
        <v>125</v>
      </c>
      <c r="D5298" s="382"/>
      <c r="E5298" s="383"/>
      <c r="F5298" s="383"/>
      <c r="G5298" s="383"/>
      <c r="H5298" s="383"/>
      <c r="I5298" s="384"/>
      <c r="J5298" s="317"/>
      <c r="K5298" s="320"/>
      <c r="L5298" s="317"/>
      <c r="M5298" s="317"/>
      <c r="N5298" s="317"/>
      <c r="O5298" s="317"/>
      <c r="P5298" s="321"/>
      <c r="Q5298" s="317"/>
      <c r="R5298" s="321"/>
      <c r="S5298" s="321"/>
      <c r="T5298" s="314"/>
    </row>
    <row r="5299" spans="2:24" ht="18.75" customHeight="1" x14ac:dyDescent="0.2">
      <c r="B5299" s="318"/>
      <c r="C5299" s="322" t="s">
        <v>7</v>
      </c>
      <c r="D5299" s="382"/>
      <c r="E5299" s="383"/>
      <c r="F5299" s="383"/>
      <c r="G5299" s="383"/>
      <c r="H5299" s="383"/>
      <c r="I5299" s="384"/>
      <c r="J5299" s="317"/>
      <c r="K5299" s="317"/>
      <c r="L5299" s="320"/>
      <c r="M5299" s="317"/>
      <c r="N5299" s="317"/>
      <c r="O5299" s="317"/>
      <c r="P5299" s="321"/>
      <c r="Q5299" s="317"/>
      <c r="R5299" s="323" t="s">
        <v>126</v>
      </c>
      <c r="S5299" s="324"/>
      <c r="T5299" s="314"/>
    </row>
    <row r="5300" spans="2:24" ht="18.75" customHeight="1" x14ac:dyDescent="0.2">
      <c r="B5300" s="318"/>
      <c r="C5300" s="322" t="s">
        <v>127</v>
      </c>
      <c r="D5300" s="382"/>
      <c r="E5300" s="383"/>
      <c r="F5300" s="383"/>
      <c r="G5300" s="383"/>
      <c r="H5300" s="383"/>
      <c r="I5300" s="384"/>
      <c r="J5300" s="317"/>
      <c r="K5300" s="317"/>
      <c r="L5300" s="320"/>
      <c r="M5300" s="317"/>
      <c r="N5300" s="317"/>
      <c r="O5300" s="317"/>
      <c r="P5300" s="321"/>
      <c r="Q5300" s="317"/>
      <c r="R5300" s="325" t="s">
        <v>130</v>
      </c>
      <c r="S5300" s="63"/>
      <c r="T5300" s="314"/>
    </row>
    <row r="5301" spans="2:24" ht="18.75" customHeight="1" x14ac:dyDescent="0.2">
      <c r="B5301" s="318"/>
      <c r="C5301" s="322" t="s">
        <v>131</v>
      </c>
      <c r="D5301" s="382"/>
      <c r="E5301" s="383"/>
      <c r="F5301" s="383"/>
      <c r="G5301" s="383"/>
      <c r="H5301" s="383"/>
      <c r="I5301" s="384"/>
      <c r="J5301" s="317"/>
      <c r="K5301" s="317"/>
      <c r="L5301" s="320"/>
      <c r="M5301" s="317"/>
      <c r="N5301" s="317"/>
      <c r="O5301" s="317"/>
      <c r="P5301" s="321"/>
      <c r="Q5301" s="317"/>
      <c r="R5301" s="325" t="s">
        <v>132</v>
      </c>
      <c r="S5301" s="63"/>
      <c r="T5301" s="314"/>
    </row>
    <row r="5302" spans="2:24" ht="18.75" customHeight="1" x14ac:dyDescent="0.2">
      <c r="B5302" s="318"/>
      <c r="C5302" s="322" t="s">
        <v>122</v>
      </c>
      <c r="D5302" s="385"/>
      <c r="E5302" s="386"/>
      <c r="F5302" s="386"/>
      <c r="G5302" s="386"/>
      <c r="H5302" s="386"/>
      <c r="I5302" s="387"/>
      <c r="J5302" s="317"/>
      <c r="K5302" s="320"/>
      <c r="L5302" s="317"/>
      <c r="M5302" s="317"/>
      <c r="N5302" s="317"/>
      <c r="O5302" s="317"/>
      <c r="P5302" s="321"/>
      <c r="Q5302" s="317"/>
      <c r="R5302" s="326" t="s">
        <v>133</v>
      </c>
      <c r="S5302" s="63"/>
      <c r="T5302" s="314"/>
    </row>
    <row r="5303" spans="2:24" ht="18.75" customHeight="1" x14ac:dyDescent="0.2">
      <c r="B5303" s="318"/>
      <c r="C5303" s="322" t="s">
        <v>134</v>
      </c>
      <c r="D5303" s="379"/>
      <c r="E5303" s="380"/>
      <c r="F5303" s="380"/>
      <c r="G5303" s="380"/>
      <c r="H5303" s="380"/>
      <c r="I5303" s="381"/>
      <c r="J5303" s="317"/>
      <c r="K5303" s="320"/>
      <c r="L5303" s="317"/>
      <c r="M5303" s="317"/>
      <c r="N5303" s="317"/>
      <c r="O5303" s="317"/>
      <c r="P5303" s="321"/>
      <c r="Q5303" s="317"/>
      <c r="R5303" s="321"/>
      <c r="S5303" s="321"/>
      <c r="T5303" s="314"/>
    </row>
    <row r="5304" spans="2:24" ht="18.75" customHeight="1" x14ac:dyDescent="0.2">
      <c r="B5304" s="318"/>
      <c r="C5304" s="317"/>
      <c r="D5304" s="317"/>
      <c r="E5304" s="317"/>
      <c r="F5304" s="317"/>
      <c r="G5304" s="317"/>
      <c r="H5304" s="317"/>
      <c r="I5304" s="317"/>
      <c r="J5304" s="317"/>
      <c r="K5304" s="317"/>
      <c r="L5304" s="317"/>
      <c r="M5304" s="317"/>
      <c r="N5304" s="317"/>
      <c r="O5304" s="317"/>
      <c r="P5304" s="317"/>
      <c r="Q5304" s="317"/>
      <c r="R5304" s="317"/>
      <c r="S5304" s="317"/>
      <c r="T5304" s="314"/>
    </row>
    <row r="5305" spans="2:24" ht="18.75" customHeight="1" x14ac:dyDescent="0.2">
      <c r="B5305" s="327"/>
      <c r="C5305" s="322" t="s">
        <v>128</v>
      </c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70"/>
      <c r="P5305" s="329" t="s">
        <v>129</v>
      </c>
      <c r="Q5305" s="330"/>
      <c r="R5305" s="331" t="s">
        <v>135</v>
      </c>
      <c r="S5305" s="332"/>
      <c r="T5305" s="314"/>
    </row>
    <row r="5306" spans="2:24" ht="12" customHeight="1" x14ac:dyDescent="0.2">
      <c r="B5306" s="318"/>
      <c r="C5306" s="317"/>
      <c r="D5306" s="317"/>
      <c r="E5306" s="317"/>
      <c r="F5306" s="317"/>
      <c r="G5306" s="317"/>
      <c r="H5306" s="317"/>
      <c r="I5306" s="317"/>
      <c r="J5306" s="317"/>
      <c r="K5306" s="317"/>
      <c r="L5306" s="317"/>
      <c r="M5306" s="317"/>
      <c r="N5306" s="317"/>
      <c r="O5306" s="317"/>
      <c r="P5306" s="317"/>
      <c r="Q5306" s="317"/>
      <c r="R5306" s="317"/>
      <c r="S5306" s="317"/>
      <c r="T5306" s="314"/>
    </row>
    <row r="5307" spans="2:24" s="334" customFormat="1" ht="18.75" customHeight="1" x14ac:dyDescent="0.2">
      <c r="B5307" s="328"/>
      <c r="C5307" s="335" t="s">
        <v>136</v>
      </c>
      <c r="D5307" s="65"/>
      <c r="E5307" s="65"/>
      <c r="F5307" s="65"/>
      <c r="G5307" s="65"/>
      <c r="H5307" s="65"/>
      <c r="I5307" s="65"/>
      <c r="J5307" s="65"/>
      <c r="K5307" s="65"/>
      <c r="L5307" s="65"/>
      <c r="M5307" s="65"/>
      <c r="N5307" s="65"/>
      <c r="O5307" s="71"/>
      <c r="P5307" s="336">
        <f>SUM(D5307:O5307)</f>
        <v>0</v>
      </c>
      <c r="Q5307" s="317"/>
      <c r="R5307" s="388"/>
      <c r="S5307" s="389"/>
      <c r="T5307" s="333"/>
      <c r="V5307" s="315"/>
      <c r="W5307" s="315"/>
      <c r="X5307" s="315"/>
    </row>
    <row r="5308" spans="2:24" ht="6" customHeight="1" x14ac:dyDescent="0.2">
      <c r="B5308" s="318"/>
      <c r="C5308" s="335" t="s">
        <v>137</v>
      </c>
      <c r="D5308" s="110"/>
      <c r="E5308" s="110"/>
      <c r="F5308" s="110"/>
      <c r="G5308" s="110"/>
      <c r="H5308" s="110"/>
      <c r="I5308" s="110"/>
      <c r="J5308" s="110"/>
      <c r="K5308" s="110"/>
      <c r="L5308" s="110"/>
      <c r="M5308" s="110"/>
      <c r="N5308" s="110"/>
      <c r="O5308" s="111"/>
      <c r="P5308" s="336">
        <f>SUM(D5308:O5308)</f>
        <v>0</v>
      </c>
      <c r="Q5308" s="317"/>
      <c r="R5308" s="388"/>
      <c r="S5308" s="389"/>
      <c r="T5308" s="314"/>
    </row>
    <row r="5309" spans="2:24" ht="18.75" customHeight="1" x14ac:dyDescent="0.2">
      <c r="B5309" s="318"/>
      <c r="C5309" s="131" t="s">
        <v>138</v>
      </c>
      <c r="D5309" s="65"/>
      <c r="E5309" s="65"/>
      <c r="F5309" s="65"/>
      <c r="G5309" s="65"/>
      <c r="H5309" s="65"/>
      <c r="I5309" s="65"/>
      <c r="J5309" s="65"/>
      <c r="K5309" s="65"/>
      <c r="L5309" s="65"/>
      <c r="M5309" s="65"/>
      <c r="N5309" s="65"/>
      <c r="O5309" s="71"/>
      <c r="P5309" s="336">
        <f>SUM(D5309:O5309)</f>
        <v>0</v>
      </c>
      <c r="Q5309" s="317"/>
      <c r="R5309" s="388"/>
      <c r="S5309" s="389"/>
      <c r="T5309" s="314"/>
    </row>
    <row r="5310" spans="2:24" ht="18.75" customHeight="1" x14ac:dyDescent="0.2">
      <c r="B5310" s="318"/>
      <c r="C5310" s="92" t="s">
        <v>139</v>
      </c>
      <c r="D5310" s="65"/>
      <c r="E5310" s="65"/>
      <c r="F5310" s="65"/>
      <c r="G5310" s="65"/>
      <c r="H5310" s="65"/>
      <c r="I5310" s="65"/>
      <c r="J5310" s="65"/>
      <c r="K5310" s="65"/>
      <c r="L5310" s="65"/>
      <c r="M5310" s="65"/>
      <c r="N5310" s="65"/>
      <c r="O5310" s="71"/>
      <c r="P5310" s="336">
        <f>SUM(D5310:O5310)</f>
        <v>0</v>
      </c>
      <c r="Q5310" s="317"/>
      <c r="R5310" s="388"/>
      <c r="S5310" s="389"/>
      <c r="T5310" s="314"/>
    </row>
    <row r="5311" spans="2:24" ht="18.75" customHeight="1" x14ac:dyDescent="0.2">
      <c r="B5311" s="318"/>
      <c r="C5311" s="92" t="s">
        <v>140</v>
      </c>
      <c r="D5311" s="65"/>
      <c r="E5311" s="65"/>
      <c r="F5311" s="65"/>
      <c r="G5311" s="65"/>
      <c r="H5311" s="65"/>
      <c r="I5311" s="65"/>
      <c r="J5311" s="65"/>
      <c r="K5311" s="65"/>
      <c r="L5311" s="65"/>
      <c r="M5311" s="65"/>
      <c r="N5311" s="65"/>
      <c r="O5311" s="71"/>
      <c r="P5311" s="336">
        <f>SUM(D5311:O5311)</f>
        <v>0</v>
      </c>
      <c r="Q5311" s="317"/>
      <c r="R5311" s="388"/>
      <c r="S5311" s="389"/>
      <c r="T5311" s="314"/>
    </row>
    <row r="5312" spans="2:24" ht="18.75" customHeight="1" x14ac:dyDescent="0.2">
      <c r="B5312" s="318"/>
      <c r="C5312" s="92" t="s">
        <v>141</v>
      </c>
      <c r="D5312" s="65"/>
      <c r="E5312" s="65"/>
      <c r="F5312" s="65"/>
      <c r="G5312" s="65"/>
      <c r="H5312" s="65"/>
      <c r="I5312" s="65"/>
      <c r="J5312" s="65"/>
      <c r="K5312" s="65"/>
      <c r="L5312" s="65"/>
      <c r="M5312" s="65"/>
      <c r="N5312" s="65"/>
      <c r="O5312" s="71"/>
      <c r="P5312" s="336">
        <f>SUM(D5312:O5312)</f>
        <v>0</v>
      </c>
      <c r="Q5312" s="317"/>
      <c r="R5312" s="388"/>
      <c r="S5312" s="389"/>
      <c r="T5312" s="314"/>
    </row>
    <row r="5313" spans="2:20" ht="18.75" customHeight="1" x14ac:dyDescent="0.2">
      <c r="B5313" s="318"/>
      <c r="C5313" s="92" t="s">
        <v>142</v>
      </c>
      <c r="D5313" s="65"/>
      <c r="E5313" s="65"/>
      <c r="F5313" s="65"/>
      <c r="G5313" s="65"/>
      <c r="H5313" s="65"/>
      <c r="I5313" s="65"/>
      <c r="J5313" s="65"/>
      <c r="K5313" s="65"/>
      <c r="L5313" s="65"/>
      <c r="M5313" s="65"/>
      <c r="N5313" s="65"/>
      <c r="O5313" s="71"/>
      <c r="P5313" s="336">
        <f>SUM(D5313:O5313)</f>
        <v>0</v>
      </c>
      <c r="Q5313" s="317"/>
      <c r="R5313" s="388"/>
      <c r="S5313" s="389"/>
      <c r="T5313" s="314"/>
    </row>
    <row r="5314" spans="2:20" ht="18.75" customHeight="1" x14ac:dyDescent="0.2">
      <c r="B5314" s="318"/>
      <c r="C5314" s="92" t="s">
        <v>143</v>
      </c>
      <c r="D5314" s="65"/>
      <c r="E5314" s="65"/>
      <c r="F5314" s="65"/>
      <c r="G5314" s="65"/>
      <c r="H5314" s="65"/>
      <c r="I5314" s="65"/>
      <c r="J5314" s="65"/>
      <c r="K5314" s="65"/>
      <c r="L5314" s="65"/>
      <c r="M5314" s="65"/>
      <c r="N5314" s="65"/>
      <c r="O5314" s="71"/>
      <c r="P5314" s="336">
        <f>SUM(D5314:O5314)</f>
        <v>0</v>
      </c>
      <c r="Q5314" s="317"/>
      <c r="R5314" s="388"/>
      <c r="S5314" s="389"/>
      <c r="T5314" s="314"/>
    </row>
    <row r="5315" spans="2:20" ht="18.75" customHeight="1" x14ac:dyDescent="0.2">
      <c r="B5315" s="318"/>
      <c r="C5315" s="92" t="s">
        <v>144</v>
      </c>
      <c r="D5315" s="65"/>
      <c r="E5315" s="65"/>
      <c r="F5315" s="65"/>
      <c r="G5315" s="65"/>
      <c r="H5315" s="65"/>
      <c r="I5315" s="65"/>
      <c r="J5315" s="65"/>
      <c r="K5315" s="65"/>
      <c r="L5315" s="65"/>
      <c r="M5315" s="65"/>
      <c r="N5315" s="65"/>
      <c r="O5315" s="71"/>
      <c r="P5315" s="336">
        <f>SUM(D5315:O5315)</f>
        <v>0</v>
      </c>
      <c r="Q5315" s="317"/>
      <c r="R5315" s="388"/>
      <c r="S5315" s="389"/>
      <c r="T5315" s="314"/>
    </row>
    <row r="5316" spans="2:20" ht="18.75" customHeight="1" x14ac:dyDescent="0.2">
      <c r="B5316" s="318"/>
      <c r="C5316" s="92" t="s">
        <v>145</v>
      </c>
      <c r="D5316" s="65"/>
      <c r="E5316" s="65"/>
      <c r="F5316" s="65"/>
      <c r="G5316" s="65"/>
      <c r="H5316" s="65"/>
      <c r="I5316" s="65"/>
      <c r="J5316" s="65"/>
      <c r="K5316" s="65"/>
      <c r="L5316" s="65"/>
      <c r="M5316" s="65"/>
      <c r="N5316" s="65"/>
      <c r="O5316" s="71"/>
      <c r="P5316" s="336">
        <f>SUM(D5316:O5316)</f>
        <v>0</v>
      </c>
      <c r="Q5316" s="317"/>
      <c r="R5316" s="388"/>
      <c r="S5316" s="389"/>
      <c r="T5316" s="314"/>
    </row>
    <row r="5317" spans="2:20" ht="18.75" customHeight="1" x14ac:dyDescent="0.2">
      <c r="B5317" s="318"/>
      <c r="C5317" s="322" t="s">
        <v>146</v>
      </c>
      <c r="D5317" s="337">
        <f t="shared" ref="D5317:O5317" si="426">SUBTOTAL(9,D5307:D5316)</f>
        <v>0</v>
      </c>
      <c r="E5317" s="337">
        <f t="shared" si="426"/>
        <v>0</v>
      </c>
      <c r="F5317" s="337">
        <f t="shared" si="426"/>
        <v>0</v>
      </c>
      <c r="G5317" s="337">
        <f t="shared" si="426"/>
        <v>0</v>
      </c>
      <c r="H5317" s="337">
        <f t="shared" si="426"/>
        <v>0</v>
      </c>
      <c r="I5317" s="337">
        <f t="shared" si="426"/>
        <v>0</v>
      </c>
      <c r="J5317" s="337">
        <f t="shared" si="426"/>
        <v>0</v>
      </c>
      <c r="K5317" s="337">
        <f t="shared" si="426"/>
        <v>0</v>
      </c>
      <c r="L5317" s="337">
        <f t="shared" si="426"/>
        <v>0</v>
      </c>
      <c r="M5317" s="337">
        <f t="shared" si="426"/>
        <v>0</v>
      </c>
      <c r="N5317" s="337">
        <f t="shared" si="426"/>
        <v>0</v>
      </c>
      <c r="O5317" s="338">
        <f t="shared" si="426"/>
        <v>0</v>
      </c>
      <c r="P5317" s="336">
        <f>SUM(D5317:O5317)</f>
        <v>0</v>
      </c>
      <c r="Q5317" s="317"/>
      <c r="R5317" s="388"/>
      <c r="S5317" s="389"/>
      <c r="T5317" s="314"/>
    </row>
    <row r="5318" spans="2:20" ht="18.75" customHeight="1" x14ac:dyDescent="0.2">
      <c r="B5318" s="318"/>
      <c r="C5318" s="339" t="s">
        <v>147</v>
      </c>
      <c r="D5318" s="66"/>
      <c r="E5318" s="66"/>
      <c r="F5318" s="66"/>
      <c r="G5318" s="66"/>
      <c r="H5318" s="66"/>
      <c r="I5318" s="66"/>
      <c r="J5318" s="66"/>
      <c r="K5318" s="66"/>
      <c r="L5318" s="66"/>
      <c r="M5318" s="66"/>
      <c r="N5318" s="66"/>
      <c r="O5318" s="72"/>
      <c r="P5318" s="336">
        <f>SUM(D5318:O5318)</f>
        <v>0</v>
      </c>
      <c r="Q5318" s="317"/>
      <c r="R5318" s="388"/>
      <c r="S5318" s="389"/>
      <c r="T5318" s="314"/>
    </row>
    <row r="5319" spans="2:20" ht="18.75" customHeight="1" x14ac:dyDescent="0.2">
      <c r="B5319" s="318"/>
      <c r="C5319" s="339" t="s">
        <v>148</v>
      </c>
      <c r="D5319" s="66"/>
      <c r="E5319" s="66"/>
      <c r="F5319" s="66"/>
      <c r="G5319" s="66"/>
      <c r="H5319" s="66"/>
      <c r="I5319" s="66"/>
      <c r="J5319" s="66"/>
      <c r="K5319" s="66"/>
      <c r="L5319" s="66"/>
      <c r="M5319" s="66"/>
      <c r="N5319" s="66"/>
      <c r="O5319" s="72"/>
      <c r="P5319" s="336">
        <f>SUM(D5319:O5319)</f>
        <v>0</v>
      </c>
      <c r="Q5319" s="317"/>
      <c r="R5319" s="388"/>
      <c r="S5319" s="389"/>
      <c r="T5319" s="314"/>
    </row>
    <row r="5320" spans="2:20" ht="18.75" customHeight="1" x14ac:dyDescent="0.2">
      <c r="B5320" s="318"/>
      <c r="C5320" s="322" t="s">
        <v>149</v>
      </c>
      <c r="D5320" s="337">
        <f t="shared" ref="D5320:O5320" si="427">SUBTOTAL(9,D5318:D5319)</f>
        <v>0</v>
      </c>
      <c r="E5320" s="337">
        <f t="shared" si="427"/>
        <v>0</v>
      </c>
      <c r="F5320" s="337">
        <f t="shared" si="427"/>
        <v>0</v>
      </c>
      <c r="G5320" s="337">
        <f t="shared" si="427"/>
        <v>0</v>
      </c>
      <c r="H5320" s="337">
        <f t="shared" si="427"/>
        <v>0</v>
      </c>
      <c r="I5320" s="337">
        <f t="shared" si="427"/>
        <v>0</v>
      </c>
      <c r="J5320" s="337">
        <f t="shared" si="427"/>
        <v>0</v>
      </c>
      <c r="K5320" s="337">
        <f t="shared" si="427"/>
        <v>0</v>
      </c>
      <c r="L5320" s="337">
        <f t="shared" si="427"/>
        <v>0</v>
      </c>
      <c r="M5320" s="337">
        <f t="shared" si="427"/>
        <v>0</v>
      </c>
      <c r="N5320" s="337">
        <f t="shared" si="427"/>
        <v>0</v>
      </c>
      <c r="O5320" s="338">
        <f t="shared" si="427"/>
        <v>0</v>
      </c>
      <c r="P5320" s="336">
        <f>SUM(D5320:O5320)</f>
        <v>0</v>
      </c>
      <c r="Q5320" s="317"/>
      <c r="R5320" s="388"/>
      <c r="S5320" s="389"/>
      <c r="T5320" s="314"/>
    </row>
    <row r="5321" spans="2:20" ht="18.75" customHeight="1" x14ac:dyDescent="0.2">
      <c r="B5321" s="318"/>
      <c r="C5321" s="339" t="s">
        <v>150</v>
      </c>
      <c r="D5321" s="66"/>
      <c r="E5321" s="66"/>
      <c r="F5321" s="66"/>
      <c r="G5321" s="66"/>
      <c r="H5321" s="66"/>
      <c r="I5321" s="66"/>
      <c r="J5321" s="66"/>
      <c r="K5321" s="66"/>
      <c r="L5321" s="66"/>
      <c r="M5321" s="66"/>
      <c r="N5321" s="66"/>
      <c r="O5321" s="72"/>
      <c r="P5321" s="336">
        <f>SUM(D5321:O5321)</f>
        <v>0</v>
      </c>
      <c r="Q5321" s="317"/>
      <c r="R5321" s="388"/>
      <c r="S5321" s="389"/>
      <c r="T5321" s="314"/>
    </row>
    <row r="5322" spans="2:20" ht="18.75" customHeight="1" x14ac:dyDescent="0.2">
      <c r="B5322" s="318"/>
      <c r="C5322" s="339" t="s">
        <v>151</v>
      </c>
      <c r="D5322" s="66"/>
      <c r="E5322" s="66"/>
      <c r="F5322" s="66"/>
      <c r="G5322" s="66"/>
      <c r="H5322" s="66"/>
      <c r="I5322" s="66"/>
      <c r="J5322" s="66"/>
      <c r="K5322" s="66"/>
      <c r="L5322" s="66"/>
      <c r="M5322" s="66"/>
      <c r="N5322" s="66"/>
      <c r="O5322" s="72"/>
      <c r="P5322" s="336">
        <f>SUM(D5322:O5322)</f>
        <v>0</v>
      </c>
      <c r="Q5322" s="317"/>
      <c r="R5322" s="388"/>
      <c r="S5322" s="389"/>
      <c r="T5322" s="314"/>
    </row>
    <row r="5323" spans="2:20" ht="18.75" customHeight="1" x14ac:dyDescent="0.2">
      <c r="B5323" s="318"/>
      <c r="C5323" s="339" t="s">
        <v>152</v>
      </c>
      <c r="D5323" s="66"/>
      <c r="E5323" s="66"/>
      <c r="F5323" s="66"/>
      <c r="G5323" s="66"/>
      <c r="H5323" s="66"/>
      <c r="I5323" s="66"/>
      <c r="J5323" s="66"/>
      <c r="K5323" s="66"/>
      <c r="L5323" s="66"/>
      <c r="M5323" s="66"/>
      <c r="N5323" s="66"/>
      <c r="O5323" s="72"/>
      <c r="P5323" s="336">
        <f>SUM(D5323:O5323)</f>
        <v>0</v>
      </c>
      <c r="Q5323" s="317"/>
      <c r="R5323" s="388"/>
      <c r="S5323" s="389"/>
      <c r="T5323" s="314"/>
    </row>
    <row r="5324" spans="2:20" ht="18.75" customHeight="1" x14ac:dyDescent="0.2">
      <c r="B5324" s="318"/>
      <c r="C5324" s="339" t="s">
        <v>153</v>
      </c>
      <c r="D5324" s="66"/>
      <c r="E5324" s="66"/>
      <c r="F5324" s="66"/>
      <c r="G5324" s="66"/>
      <c r="H5324" s="66"/>
      <c r="I5324" s="66"/>
      <c r="J5324" s="66"/>
      <c r="K5324" s="66"/>
      <c r="L5324" s="66"/>
      <c r="M5324" s="66"/>
      <c r="N5324" s="66"/>
      <c r="O5324" s="72"/>
      <c r="P5324" s="336">
        <f>SUM(D5324:O5324)</f>
        <v>0</v>
      </c>
      <c r="Q5324" s="317"/>
      <c r="R5324" s="388"/>
      <c r="S5324" s="389"/>
      <c r="T5324" s="314"/>
    </row>
    <row r="5325" spans="2:20" ht="18.75" customHeight="1" x14ac:dyDescent="0.2">
      <c r="B5325" s="318"/>
      <c r="C5325" s="335" t="s">
        <v>154</v>
      </c>
      <c r="D5325" s="65"/>
      <c r="E5325" s="65"/>
      <c r="F5325" s="65"/>
      <c r="G5325" s="65"/>
      <c r="H5325" s="65"/>
      <c r="I5325" s="65"/>
      <c r="J5325" s="65"/>
      <c r="K5325" s="65"/>
      <c r="L5325" s="65"/>
      <c r="M5325" s="65"/>
      <c r="N5325" s="65"/>
      <c r="O5325" s="71"/>
      <c r="P5325" s="336">
        <f>SUM(D5325:O5325)</f>
        <v>0</v>
      </c>
      <c r="Q5325" s="317"/>
      <c r="R5325" s="388"/>
      <c r="S5325" s="389"/>
      <c r="T5325" s="314"/>
    </row>
    <row r="5326" spans="2:20" ht="18.75" customHeight="1" x14ac:dyDescent="0.2">
      <c r="B5326" s="318"/>
      <c r="C5326" s="97" t="s">
        <v>155</v>
      </c>
      <c r="D5326" s="65"/>
      <c r="E5326" s="65"/>
      <c r="F5326" s="65"/>
      <c r="G5326" s="65"/>
      <c r="H5326" s="65"/>
      <c r="I5326" s="65"/>
      <c r="J5326" s="65"/>
      <c r="K5326" s="65"/>
      <c r="L5326" s="65"/>
      <c r="M5326" s="65"/>
      <c r="N5326" s="65"/>
      <c r="O5326" s="71"/>
      <c r="P5326" s="336">
        <f>SUM(D5326:O5326)</f>
        <v>0</v>
      </c>
      <c r="Q5326" s="317"/>
      <c r="R5326" s="388"/>
      <c r="S5326" s="389"/>
      <c r="T5326" s="314"/>
    </row>
    <row r="5327" spans="2:20" ht="18.75" customHeight="1" x14ac:dyDescent="0.2">
      <c r="B5327" s="318"/>
      <c r="C5327" s="98" t="s">
        <v>156</v>
      </c>
      <c r="D5327" s="68"/>
      <c r="E5327" s="68"/>
      <c r="F5327" s="68"/>
      <c r="G5327" s="68"/>
      <c r="H5327" s="68"/>
      <c r="I5327" s="68"/>
      <c r="J5327" s="68"/>
      <c r="K5327" s="68"/>
      <c r="L5327" s="68"/>
      <c r="M5327" s="68"/>
      <c r="N5327" s="68"/>
      <c r="O5327" s="73"/>
      <c r="P5327" s="340">
        <f>SUM(D5327:O5327)</f>
        <v>0</v>
      </c>
      <c r="Q5327" s="317"/>
      <c r="R5327" s="388"/>
      <c r="S5327" s="389"/>
      <c r="T5327" s="314"/>
    </row>
    <row r="5328" spans="2:20" ht="18.75" customHeight="1" x14ac:dyDescent="0.2">
      <c r="B5328" s="318"/>
      <c r="C5328" s="341" t="s">
        <v>157</v>
      </c>
      <c r="D5328" s="342">
        <f t="shared" ref="D5328:O5328" si="428">SUBTOTAL(9,D5307:D5327)</f>
        <v>0</v>
      </c>
      <c r="E5328" s="342">
        <f t="shared" si="428"/>
        <v>0</v>
      </c>
      <c r="F5328" s="342">
        <f t="shared" si="428"/>
        <v>0</v>
      </c>
      <c r="G5328" s="342">
        <f t="shared" si="428"/>
        <v>0</v>
      </c>
      <c r="H5328" s="342">
        <f t="shared" si="428"/>
        <v>0</v>
      </c>
      <c r="I5328" s="342">
        <f t="shared" si="428"/>
        <v>0</v>
      </c>
      <c r="J5328" s="342">
        <f t="shared" si="428"/>
        <v>0</v>
      </c>
      <c r="K5328" s="342">
        <f t="shared" si="428"/>
        <v>0</v>
      </c>
      <c r="L5328" s="342">
        <f t="shared" si="428"/>
        <v>0</v>
      </c>
      <c r="M5328" s="342">
        <f t="shared" si="428"/>
        <v>0</v>
      </c>
      <c r="N5328" s="342">
        <f t="shared" si="428"/>
        <v>0</v>
      </c>
      <c r="O5328" s="343">
        <f t="shared" si="428"/>
        <v>0</v>
      </c>
      <c r="P5328" s="344">
        <f>SUM(D5328:O5328)</f>
        <v>0</v>
      </c>
      <c r="Q5328" s="317"/>
      <c r="R5328" s="150"/>
      <c r="S5328" s="151"/>
      <c r="T5328" s="314"/>
    </row>
    <row r="5329" spans="2:24" ht="18.75" customHeight="1" x14ac:dyDescent="0.2">
      <c r="B5329" s="318"/>
      <c r="C5329" s="317"/>
      <c r="D5329" s="317"/>
      <c r="E5329" s="317"/>
      <c r="F5329" s="317"/>
      <c r="G5329" s="317"/>
      <c r="H5329" s="317"/>
      <c r="I5329" s="317"/>
      <c r="J5329" s="317"/>
      <c r="K5329" s="317"/>
      <c r="L5329" s="317"/>
      <c r="M5329" s="317"/>
      <c r="N5329" s="317"/>
      <c r="O5329" s="317"/>
      <c r="P5329" s="317"/>
      <c r="Q5329" s="317"/>
      <c r="R5329" s="345"/>
      <c r="S5329" s="345"/>
      <c r="T5329" s="314"/>
    </row>
    <row r="5330" spans="2:24" ht="18.75" customHeight="1" x14ac:dyDescent="0.2">
      <c r="B5330" s="318"/>
      <c r="C5330" s="335" t="s">
        <v>158</v>
      </c>
      <c r="D5330" s="67"/>
      <c r="E5330" s="67"/>
      <c r="F5330" s="67"/>
      <c r="G5330" s="67"/>
      <c r="H5330" s="67"/>
      <c r="I5330" s="67"/>
      <c r="J5330" s="67"/>
      <c r="K5330" s="67"/>
      <c r="L5330" s="67"/>
      <c r="M5330" s="67"/>
      <c r="N5330" s="67"/>
      <c r="O5330" s="74"/>
      <c r="P5330" s="347">
        <f>SUM(D5330:O5330)</f>
        <v>0</v>
      </c>
      <c r="Q5330" s="317"/>
      <c r="R5330" s="388"/>
      <c r="S5330" s="389"/>
      <c r="T5330" s="314"/>
    </row>
    <row r="5331" spans="2:24" ht="24" customHeight="1" x14ac:dyDescent="0.2">
      <c r="B5331" s="318"/>
      <c r="C5331" s="335" t="s">
        <v>159</v>
      </c>
      <c r="D5331" s="67"/>
      <c r="E5331" s="67"/>
      <c r="F5331" s="67"/>
      <c r="G5331" s="67"/>
      <c r="H5331" s="67"/>
      <c r="I5331" s="67"/>
      <c r="J5331" s="67"/>
      <c r="K5331" s="67"/>
      <c r="L5331" s="67"/>
      <c r="M5331" s="67"/>
      <c r="N5331" s="69"/>
      <c r="O5331" s="75"/>
      <c r="P5331" s="348">
        <f>SUM(D5331:O5331)</f>
        <v>0</v>
      </c>
      <c r="Q5331" s="317"/>
      <c r="R5331" s="388"/>
      <c r="S5331" s="389"/>
      <c r="T5331" s="314"/>
    </row>
    <row r="5332" spans="2:24" ht="18.75" customHeight="1" x14ac:dyDescent="0.2">
      <c r="B5332" s="346"/>
      <c r="C5332" s="317"/>
      <c r="D5332" s="317"/>
      <c r="E5332" s="317"/>
      <c r="F5332" s="317"/>
      <c r="G5332" s="317"/>
      <c r="H5332" s="317"/>
      <c r="I5332" s="317"/>
      <c r="J5332" s="317"/>
      <c r="K5332" s="317"/>
      <c r="L5332" s="317"/>
      <c r="M5332" s="317"/>
      <c r="N5332" s="349" t="s">
        <v>160</v>
      </c>
      <c r="O5332" s="349"/>
      <c r="P5332" s="350">
        <f>ROUND(IF(P5330*P5331=0,0,P5328/P5330*P5331),2)</f>
        <v>0</v>
      </c>
      <c r="Q5332" s="330"/>
      <c r="R5332" s="388"/>
      <c r="S5332" s="389"/>
      <c r="T5332" s="314"/>
    </row>
    <row r="5333" spans="2:24" ht="18.75" customHeight="1" x14ac:dyDescent="0.2">
      <c r="B5333" s="346"/>
      <c r="C5333" s="317"/>
      <c r="D5333" s="317"/>
      <c r="E5333" s="317"/>
      <c r="F5333" s="317"/>
      <c r="G5333" s="317"/>
      <c r="H5333" s="317"/>
      <c r="I5333" s="317"/>
      <c r="J5333" s="317"/>
      <c r="K5333" s="317"/>
      <c r="L5333" s="317"/>
      <c r="M5333" s="317"/>
      <c r="N5333" s="317"/>
      <c r="O5333" s="317"/>
      <c r="P5333" s="317"/>
      <c r="Q5333" s="317"/>
      <c r="R5333" s="317"/>
      <c r="S5333" s="317"/>
      <c r="T5333" s="314"/>
    </row>
    <row r="5334" spans="2:24" s="334" customFormat="1" ht="18.75" customHeight="1" x14ac:dyDescent="0.2">
      <c r="B5334" s="328"/>
      <c r="C5334" s="319" t="s">
        <v>124</v>
      </c>
      <c r="D5334" s="382"/>
      <c r="E5334" s="383"/>
      <c r="F5334" s="383"/>
      <c r="G5334" s="383"/>
      <c r="H5334" s="383"/>
      <c r="I5334" s="384"/>
      <c r="J5334" s="317"/>
      <c r="K5334" s="317"/>
      <c r="L5334" s="320"/>
      <c r="M5334" s="317"/>
      <c r="N5334" s="317"/>
      <c r="O5334" s="317"/>
      <c r="P5334" s="321"/>
      <c r="Q5334" s="317"/>
      <c r="R5334" s="321"/>
      <c r="S5334" s="321"/>
      <c r="T5334" s="333"/>
    </row>
    <row r="5335" spans="2:24" ht="30" customHeight="1" x14ac:dyDescent="0.2">
      <c r="B5335" s="314"/>
      <c r="C5335" s="322" t="s">
        <v>125</v>
      </c>
      <c r="D5335" s="382"/>
      <c r="E5335" s="383"/>
      <c r="F5335" s="383"/>
      <c r="G5335" s="383"/>
      <c r="H5335" s="383"/>
      <c r="I5335" s="384"/>
      <c r="J5335" s="317"/>
      <c r="K5335" s="320"/>
      <c r="L5335" s="317"/>
      <c r="M5335" s="317"/>
      <c r="N5335" s="317"/>
      <c r="O5335" s="317"/>
      <c r="P5335" s="321"/>
      <c r="Q5335" s="317"/>
      <c r="R5335" s="321"/>
      <c r="S5335" s="321"/>
      <c r="T5335" s="314"/>
    </row>
    <row r="5336" spans="2:24" ht="18.75" customHeight="1" x14ac:dyDescent="0.2">
      <c r="B5336" s="318"/>
      <c r="C5336" s="322" t="s">
        <v>7</v>
      </c>
      <c r="D5336" s="382"/>
      <c r="E5336" s="383"/>
      <c r="F5336" s="383"/>
      <c r="G5336" s="383"/>
      <c r="H5336" s="383"/>
      <c r="I5336" s="384"/>
      <c r="J5336" s="317"/>
      <c r="K5336" s="317"/>
      <c r="L5336" s="320"/>
      <c r="M5336" s="317"/>
      <c r="N5336" s="317"/>
      <c r="O5336" s="317"/>
      <c r="P5336" s="321"/>
      <c r="Q5336" s="317"/>
      <c r="R5336" s="323" t="s">
        <v>126</v>
      </c>
      <c r="S5336" s="324"/>
      <c r="T5336" s="314"/>
    </row>
    <row r="5337" spans="2:24" ht="18.75" customHeight="1" x14ac:dyDescent="0.2">
      <c r="B5337" s="318"/>
      <c r="C5337" s="322" t="s">
        <v>127</v>
      </c>
      <c r="D5337" s="382"/>
      <c r="E5337" s="383"/>
      <c r="F5337" s="383"/>
      <c r="G5337" s="383"/>
      <c r="H5337" s="383"/>
      <c r="I5337" s="384"/>
      <c r="J5337" s="317"/>
      <c r="K5337" s="317"/>
      <c r="L5337" s="320"/>
      <c r="M5337" s="317"/>
      <c r="N5337" s="317"/>
      <c r="O5337" s="317"/>
      <c r="P5337" s="321"/>
      <c r="Q5337" s="317"/>
      <c r="R5337" s="325" t="s">
        <v>130</v>
      </c>
      <c r="S5337" s="63"/>
      <c r="T5337" s="314"/>
    </row>
    <row r="5338" spans="2:24" ht="18.75" customHeight="1" x14ac:dyDescent="0.2">
      <c r="B5338" s="318"/>
      <c r="C5338" s="322" t="s">
        <v>131</v>
      </c>
      <c r="D5338" s="382"/>
      <c r="E5338" s="383"/>
      <c r="F5338" s="383"/>
      <c r="G5338" s="383"/>
      <c r="H5338" s="383"/>
      <c r="I5338" s="384"/>
      <c r="J5338" s="317"/>
      <c r="K5338" s="317"/>
      <c r="L5338" s="320"/>
      <c r="M5338" s="317"/>
      <c r="N5338" s="317"/>
      <c r="O5338" s="317"/>
      <c r="P5338" s="321"/>
      <c r="Q5338" s="317"/>
      <c r="R5338" s="325" t="s">
        <v>132</v>
      </c>
      <c r="S5338" s="63"/>
      <c r="T5338" s="314"/>
    </row>
    <row r="5339" spans="2:24" ht="18.75" customHeight="1" x14ac:dyDescent="0.2">
      <c r="B5339" s="318"/>
      <c r="C5339" s="322" t="s">
        <v>122</v>
      </c>
      <c r="D5339" s="385"/>
      <c r="E5339" s="386"/>
      <c r="F5339" s="386"/>
      <c r="G5339" s="386"/>
      <c r="H5339" s="386"/>
      <c r="I5339" s="387"/>
      <c r="J5339" s="317"/>
      <c r="K5339" s="320"/>
      <c r="L5339" s="317"/>
      <c r="M5339" s="317"/>
      <c r="N5339" s="317"/>
      <c r="O5339" s="317"/>
      <c r="P5339" s="321"/>
      <c r="Q5339" s="317"/>
      <c r="R5339" s="326" t="s">
        <v>133</v>
      </c>
      <c r="S5339" s="63"/>
      <c r="T5339" s="314"/>
    </row>
    <row r="5340" spans="2:24" ht="18.75" customHeight="1" x14ac:dyDescent="0.2">
      <c r="B5340" s="318"/>
      <c r="C5340" s="322" t="s">
        <v>134</v>
      </c>
      <c r="D5340" s="379"/>
      <c r="E5340" s="380"/>
      <c r="F5340" s="380"/>
      <c r="G5340" s="380"/>
      <c r="H5340" s="380"/>
      <c r="I5340" s="381"/>
      <c r="J5340" s="317"/>
      <c r="K5340" s="320"/>
      <c r="L5340" s="317"/>
      <c r="M5340" s="317"/>
      <c r="N5340" s="317"/>
      <c r="O5340" s="317"/>
      <c r="P5340" s="321"/>
      <c r="Q5340" s="317"/>
      <c r="R5340" s="321"/>
      <c r="S5340" s="321"/>
      <c r="T5340" s="314"/>
    </row>
    <row r="5341" spans="2:24" ht="18.75" customHeight="1" x14ac:dyDescent="0.2">
      <c r="B5341" s="318"/>
      <c r="C5341" s="317"/>
      <c r="D5341" s="317"/>
      <c r="E5341" s="317"/>
      <c r="F5341" s="317"/>
      <c r="G5341" s="317"/>
      <c r="H5341" s="317"/>
      <c r="I5341" s="317"/>
      <c r="J5341" s="317"/>
      <c r="K5341" s="317"/>
      <c r="L5341" s="317"/>
      <c r="M5341" s="317"/>
      <c r="N5341" s="317"/>
      <c r="O5341" s="317"/>
      <c r="P5341" s="317"/>
      <c r="Q5341" s="317"/>
      <c r="R5341" s="317"/>
      <c r="S5341" s="317"/>
      <c r="T5341" s="314"/>
    </row>
    <row r="5342" spans="2:24" ht="18.75" customHeight="1" x14ac:dyDescent="0.2">
      <c r="B5342" s="327"/>
      <c r="C5342" s="322" t="s">
        <v>128</v>
      </c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70"/>
      <c r="P5342" s="329" t="s">
        <v>129</v>
      </c>
      <c r="Q5342" s="330"/>
      <c r="R5342" s="331" t="s">
        <v>135</v>
      </c>
      <c r="S5342" s="332"/>
      <c r="T5342" s="314"/>
    </row>
    <row r="5343" spans="2:24" ht="12" customHeight="1" x14ac:dyDescent="0.2">
      <c r="B5343" s="318"/>
      <c r="C5343" s="317"/>
      <c r="D5343" s="317"/>
      <c r="E5343" s="317"/>
      <c r="F5343" s="317"/>
      <c r="G5343" s="317"/>
      <c r="H5343" s="317"/>
      <c r="I5343" s="317"/>
      <c r="J5343" s="317"/>
      <c r="K5343" s="317"/>
      <c r="L5343" s="317"/>
      <c r="M5343" s="317"/>
      <c r="N5343" s="317"/>
      <c r="O5343" s="317"/>
      <c r="P5343" s="317"/>
      <c r="Q5343" s="317"/>
      <c r="R5343" s="317"/>
      <c r="S5343" s="317"/>
      <c r="T5343" s="314"/>
    </row>
    <row r="5344" spans="2:24" s="334" customFormat="1" ht="18.75" customHeight="1" x14ac:dyDescent="0.2">
      <c r="B5344" s="328"/>
      <c r="C5344" s="335" t="s">
        <v>136</v>
      </c>
      <c r="D5344" s="65"/>
      <c r="E5344" s="65"/>
      <c r="F5344" s="65"/>
      <c r="G5344" s="65"/>
      <c r="H5344" s="65"/>
      <c r="I5344" s="65"/>
      <c r="J5344" s="65"/>
      <c r="K5344" s="65"/>
      <c r="L5344" s="65"/>
      <c r="M5344" s="65"/>
      <c r="N5344" s="65"/>
      <c r="O5344" s="71"/>
      <c r="P5344" s="336">
        <f>SUM(D5344:O5344)</f>
        <v>0</v>
      </c>
      <c r="Q5344" s="317"/>
      <c r="R5344" s="388"/>
      <c r="S5344" s="389"/>
      <c r="T5344" s="333"/>
      <c r="V5344" s="315"/>
      <c r="W5344" s="315"/>
      <c r="X5344" s="315"/>
    </row>
    <row r="5345" spans="2:20" ht="6" customHeight="1" x14ac:dyDescent="0.2">
      <c r="B5345" s="318"/>
      <c r="C5345" s="335" t="s">
        <v>137</v>
      </c>
      <c r="D5345" s="110"/>
      <c r="E5345" s="110"/>
      <c r="F5345" s="110"/>
      <c r="G5345" s="110"/>
      <c r="H5345" s="110"/>
      <c r="I5345" s="110"/>
      <c r="J5345" s="110"/>
      <c r="K5345" s="110"/>
      <c r="L5345" s="110"/>
      <c r="M5345" s="110"/>
      <c r="N5345" s="110"/>
      <c r="O5345" s="111"/>
      <c r="P5345" s="336">
        <f>SUM(D5345:O5345)</f>
        <v>0</v>
      </c>
      <c r="Q5345" s="317"/>
      <c r="R5345" s="388"/>
      <c r="S5345" s="389"/>
      <c r="T5345" s="314"/>
    </row>
    <row r="5346" spans="2:20" ht="18.75" customHeight="1" x14ac:dyDescent="0.2">
      <c r="B5346" s="318"/>
      <c r="C5346" s="131" t="s">
        <v>138</v>
      </c>
      <c r="D5346" s="65"/>
      <c r="E5346" s="65"/>
      <c r="F5346" s="65"/>
      <c r="G5346" s="65"/>
      <c r="H5346" s="65"/>
      <c r="I5346" s="65"/>
      <c r="J5346" s="65"/>
      <c r="K5346" s="65"/>
      <c r="L5346" s="65"/>
      <c r="M5346" s="65"/>
      <c r="N5346" s="65"/>
      <c r="O5346" s="71"/>
      <c r="P5346" s="336">
        <f>SUM(D5346:O5346)</f>
        <v>0</v>
      </c>
      <c r="Q5346" s="317"/>
      <c r="R5346" s="388"/>
      <c r="S5346" s="389"/>
      <c r="T5346" s="314"/>
    </row>
    <row r="5347" spans="2:20" ht="18.75" customHeight="1" x14ac:dyDescent="0.2">
      <c r="B5347" s="318"/>
      <c r="C5347" s="92" t="s">
        <v>139</v>
      </c>
      <c r="D5347" s="65"/>
      <c r="E5347" s="65"/>
      <c r="F5347" s="65"/>
      <c r="G5347" s="65"/>
      <c r="H5347" s="65"/>
      <c r="I5347" s="65"/>
      <c r="J5347" s="65"/>
      <c r="K5347" s="65"/>
      <c r="L5347" s="65"/>
      <c r="M5347" s="65"/>
      <c r="N5347" s="65"/>
      <c r="O5347" s="71"/>
      <c r="P5347" s="336">
        <f>SUM(D5347:O5347)</f>
        <v>0</v>
      </c>
      <c r="Q5347" s="317"/>
      <c r="R5347" s="388"/>
      <c r="S5347" s="389"/>
      <c r="T5347" s="314"/>
    </row>
    <row r="5348" spans="2:20" ht="18.75" customHeight="1" x14ac:dyDescent="0.2">
      <c r="B5348" s="318"/>
      <c r="C5348" s="92" t="s">
        <v>140</v>
      </c>
      <c r="D5348" s="65"/>
      <c r="E5348" s="65"/>
      <c r="F5348" s="65"/>
      <c r="G5348" s="65"/>
      <c r="H5348" s="65"/>
      <c r="I5348" s="65"/>
      <c r="J5348" s="65"/>
      <c r="K5348" s="65"/>
      <c r="L5348" s="65"/>
      <c r="M5348" s="65"/>
      <c r="N5348" s="65"/>
      <c r="O5348" s="71"/>
      <c r="P5348" s="336">
        <f>SUM(D5348:O5348)</f>
        <v>0</v>
      </c>
      <c r="Q5348" s="317"/>
      <c r="R5348" s="388"/>
      <c r="S5348" s="389"/>
      <c r="T5348" s="314"/>
    </row>
    <row r="5349" spans="2:20" ht="18.75" customHeight="1" x14ac:dyDescent="0.2">
      <c r="B5349" s="318"/>
      <c r="C5349" s="92" t="s">
        <v>141</v>
      </c>
      <c r="D5349" s="65"/>
      <c r="E5349" s="65"/>
      <c r="F5349" s="65"/>
      <c r="G5349" s="65"/>
      <c r="H5349" s="65"/>
      <c r="I5349" s="65"/>
      <c r="J5349" s="65"/>
      <c r="K5349" s="65"/>
      <c r="L5349" s="65"/>
      <c r="M5349" s="65"/>
      <c r="N5349" s="65"/>
      <c r="O5349" s="71"/>
      <c r="P5349" s="336">
        <f>SUM(D5349:O5349)</f>
        <v>0</v>
      </c>
      <c r="Q5349" s="317"/>
      <c r="R5349" s="388"/>
      <c r="S5349" s="389"/>
      <c r="T5349" s="314"/>
    </row>
    <row r="5350" spans="2:20" ht="18.75" customHeight="1" x14ac:dyDescent="0.2">
      <c r="B5350" s="318"/>
      <c r="C5350" s="92" t="s">
        <v>142</v>
      </c>
      <c r="D5350" s="65"/>
      <c r="E5350" s="65"/>
      <c r="F5350" s="65"/>
      <c r="G5350" s="65"/>
      <c r="H5350" s="65"/>
      <c r="I5350" s="65"/>
      <c r="J5350" s="65"/>
      <c r="K5350" s="65"/>
      <c r="L5350" s="65"/>
      <c r="M5350" s="65"/>
      <c r="N5350" s="65"/>
      <c r="O5350" s="71"/>
      <c r="P5350" s="336">
        <f>SUM(D5350:O5350)</f>
        <v>0</v>
      </c>
      <c r="Q5350" s="317"/>
      <c r="R5350" s="388"/>
      <c r="S5350" s="389"/>
      <c r="T5350" s="314"/>
    </row>
    <row r="5351" spans="2:20" ht="18.75" customHeight="1" x14ac:dyDescent="0.2">
      <c r="B5351" s="318"/>
      <c r="C5351" s="92" t="s">
        <v>143</v>
      </c>
      <c r="D5351" s="65"/>
      <c r="E5351" s="65"/>
      <c r="F5351" s="65"/>
      <c r="G5351" s="65"/>
      <c r="H5351" s="65"/>
      <c r="I5351" s="65"/>
      <c r="J5351" s="65"/>
      <c r="K5351" s="65"/>
      <c r="L5351" s="65"/>
      <c r="M5351" s="65"/>
      <c r="N5351" s="65"/>
      <c r="O5351" s="71"/>
      <c r="P5351" s="336">
        <f>SUM(D5351:O5351)</f>
        <v>0</v>
      </c>
      <c r="Q5351" s="317"/>
      <c r="R5351" s="388"/>
      <c r="S5351" s="389"/>
      <c r="T5351" s="314"/>
    </row>
    <row r="5352" spans="2:20" ht="18.75" customHeight="1" x14ac:dyDescent="0.2">
      <c r="B5352" s="318"/>
      <c r="C5352" s="92" t="s">
        <v>144</v>
      </c>
      <c r="D5352" s="65"/>
      <c r="E5352" s="65"/>
      <c r="F5352" s="65"/>
      <c r="G5352" s="65"/>
      <c r="H5352" s="65"/>
      <c r="I5352" s="65"/>
      <c r="J5352" s="65"/>
      <c r="K5352" s="65"/>
      <c r="L5352" s="65"/>
      <c r="M5352" s="65"/>
      <c r="N5352" s="65"/>
      <c r="O5352" s="71"/>
      <c r="P5352" s="336">
        <f>SUM(D5352:O5352)</f>
        <v>0</v>
      </c>
      <c r="Q5352" s="317"/>
      <c r="R5352" s="388"/>
      <c r="S5352" s="389"/>
      <c r="T5352" s="314"/>
    </row>
    <row r="5353" spans="2:20" ht="18.75" customHeight="1" x14ac:dyDescent="0.2">
      <c r="B5353" s="318"/>
      <c r="C5353" s="92" t="s">
        <v>145</v>
      </c>
      <c r="D5353" s="65"/>
      <c r="E5353" s="65"/>
      <c r="F5353" s="65"/>
      <c r="G5353" s="65"/>
      <c r="H5353" s="65"/>
      <c r="I5353" s="65"/>
      <c r="J5353" s="65"/>
      <c r="K5353" s="65"/>
      <c r="L5353" s="65"/>
      <c r="M5353" s="65"/>
      <c r="N5353" s="65"/>
      <c r="O5353" s="71"/>
      <c r="P5353" s="336">
        <f>SUM(D5353:O5353)</f>
        <v>0</v>
      </c>
      <c r="Q5353" s="317"/>
      <c r="R5353" s="388"/>
      <c r="S5353" s="389"/>
      <c r="T5353" s="314"/>
    </row>
    <row r="5354" spans="2:20" ht="18.75" customHeight="1" x14ac:dyDescent="0.2">
      <c r="B5354" s="318"/>
      <c r="C5354" s="322" t="s">
        <v>146</v>
      </c>
      <c r="D5354" s="337">
        <f t="shared" ref="D5354:O5354" si="429">SUBTOTAL(9,D5344:D5353)</f>
        <v>0</v>
      </c>
      <c r="E5354" s="337">
        <f t="shared" si="429"/>
        <v>0</v>
      </c>
      <c r="F5354" s="337">
        <f t="shared" si="429"/>
        <v>0</v>
      </c>
      <c r="G5354" s="337">
        <f t="shared" si="429"/>
        <v>0</v>
      </c>
      <c r="H5354" s="337">
        <f t="shared" si="429"/>
        <v>0</v>
      </c>
      <c r="I5354" s="337">
        <f t="shared" si="429"/>
        <v>0</v>
      </c>
      <c r="J5354" s="337">
        <f t="shared" si="429"/>
        <v>0</v>
      </c>
      <c r="K5354" s="337">
        <f t="shared" si="429"/>
        <v>0</v>
      </c>
      <c r="L5354" s="337">
        <f t="shared" si="429"/>
        <v>0</v>
      </c>
      <c r="M5354" s="337">
        <f t="shared" si="429"/>
        <v>0</v>
      </c>
      <c r="N5354" s="337">
        <f t="shared" si="429"/>
        <v>0</v>
      </c>
      <c r="O5354" s="338">
        <f t="shared" si="429"/>
        <v>0</v>
      </c>
      <c r="P5354" s="336">
        <f>SUM(D5354:O5354)</f>
        <v>0</v>
      </c>
      <c r="Q5354" s="317"/>
      <c r="R5354" s="388"/>
      <c r="S5354" s="389"/>
      <c r="T5354" s="314"/>
    </row>
    <row r="5355" spans="2:20" ht="18.75" customHeight="1" x14ac:dyDescent="0.2">
      <c r="B5355" s="318"/>
      <c r="C5355" s="339" t="s">
        <v>147</v>
      </c>
      <c r="D5355" s="66"/>
      <c r="E5355" s="66"/>
      <c r="F5355" s="66"/>
      <c r="G5355" s="66"/>
      <c r="H5355" s="66"/>
      <c r="I5355" s="66"/>
      <c r="J5355" s="66"/>
      <c r="K5355" s="66"/>
      <c r="L5355" s="66"/>
      <c r="M5355" s="66"/>
      <c r="N5355" s="66"/>
      <c r="O5355" s="72"/>
      <c r="P5355" s="336">
        <f>SUM(D5355:O5355)</f>
        <v>0</v>
      </c>
      <c r="Q5355" s="317"/>
      <c r="R5355" s="388"/>
      <c r="S5355" s="389"/>
      <c r="T5355" s="314"/>
    </row>
    <row r="5356" spans="2:20" ht="18.75" customHeight="1" x14ac:dyDescent="0.2">
      <c r="B5356" s="318"/>
      <c r="C5356" s="339" t="s">
        <v>148</v>
      </c>
      <c r="D5356" s="66"/>
      <c r="E5356" s="66"/>
      <c r="F5356" s="66"/>
      <c r="G5356" s="66"/>
      <c r="H5356" s="66"/>
      <c r="I5356" s="66"/>
      <c r="J5356" s="66"/>
      <c r="K5356" s="66"/>
      <c r="L5356" s="66"/>
      <c r="M5356" s="66"/>
      <c r="N5356" s="66"/>
      <c r="O5356" s="72"/>
      <c r="P5356" s="336">
        <f>SUM(D5356:O5356)</f>
        <v>0</v>
      </c>
      <c r="Q5356" s="317"/>
      <c r="R5356" s="388"/>
      <c r="S5356" s="389"/>
      <c r="T5356" s="314"/>
    </row>
    <row r="5357" spans="2:20" ht="18.75" customHeight="1" x14ac:dyDescent="0.2">
      <c r="B5357" s="318"/>
      <c r="C5357" s="322" t="s">
        <v>149</v>
      </c>
      <c r="D5357" s="337">
        <f t="shared" ref="D5357:O5357" si="430">SUBTOTAL(9,D5355:D5356)</f>
        <v>0</v>
      </c>
      <c r="E5357" s="337">
        <f t="shared" si="430"/>
        <v>0</v>
      </c>
      <c r="F5357" s="337">
        <f t="shared" si="430"/>
        <v>0</v>
      </c>
      <c r="G5357" s="337">
        <f t="shared" si="430"/>
        <v>0</v>
      </c>
      <c r="H5357" s="337">
        <f t="shared" si="430"/>
        <v>0</v>
      </c>
      <c r="I5357" s="337">
        <f t="shared" si="430"/>
        <v>0</v>
      </c>
      <c r="J5357" s="337">
        <f t="shared" si="430"/>
        <v>0</v>
      </c>
      <c r="K5357" s="337">
        <f t="shared" si="430"/>
        <v>0</v>
      </c>
      <c r="L5357" s="337">
        <f t="shared" si="430"/>
        <v>0</v>
      </c>
      <c r="M5357" s="337">
        <f t="shared" si="430"/>
        <v>0</v>
      </c>
      <c r="N5357" s="337">
        <f t="shared" si="430"/>
        <v>0</v>
      </c>
      <c r="O5357" s="338">
        <f t="shared" si="430"/>
        <v>0</v>
      </c>
      <c r="P5357" s="336">
        <f>SUM(D5357:O5357)</f>
        <v>0</v>
      </c>
      <c r="Q5357" s="317"/>
      <c r="R5357" s="388"/>
      <c r="S5357" s="389"/>
      <c r="T5357" s="314"/>
    </row>
    <row r="5358" spans="2:20" ht="18.75" customHeight="1" x14ac:dyDescent="0.2">
      <c r="B5358" s="318"/>
      <c r="C5358" s="339" t="s">
        <v>150</v>
      </c>
      <c r="D5358" s="66"/>
      <c r="E5358" s="66"/>
      <c r="F5358" s="66"/>
      <c r="G5358" s="66"/>
      <c r="H5358" s="66"/>
      <c r="I5358" s="66"/>
      <c r="J5358" s="66"/>
      <c r="K5358" s="66"/>
      <c r="L5358" s="66"/>
      <c r="M5358" s="66"/>
      <c r="N5358" s="66"/>
      <c r="O5358" s="72"/>
      <c r="P5358" s="336">
        <f>SUM(D5358:O5358)</f>
        <v>0</v>
      </c>
      <c r="Q5358" s="317"/>
      <c r="R5358" s="388"/>
      <c r="S5358" s="389"/>
      <c r="T5358" s="314"/>
    </row>
    <row r="5359" spans="2:20" ht="18.75" customHeight="1" x14ac:dyDescent="0.2">
      <c r="B5359" s="318"/>
      <c r="C5359" s="339" t="s">
        <v>151</v>
      </c>
      <c r="D5359" s="66"/>
      <c r="E5359" s="66"/>
      <c r="F5359" s="66"/>
      <c r="G5359" s="66"/>
      <c r="H5359" s="66"/>
      <c r="I5359" s="66"/>
      <c r="J5359" s="66"/>
      <c r="K5359" s="66"/>
      <c r="L5359" s="66"/>
      <c r="M5359" s="66"/>
      <c r="N5359" s="66"/>
      <c r="O5359" s="72"/>
      <c r="P5359" s="336">
        <f>SUM(D5359:O5359)</f>
        <v>0</v>
      </c>
      <c r="Q5359" s="317"/>
      <c r="R5359" s="388"/>
      <c r="S5359" s="389"/>
      <c r="T5359" s="314"/>
    </row>
    <row r="5360" spans="2:20" ht="18.75" customHeight="1" x14ac:dyDescent="0.2">
      <c r="B5360" s="318"/>
      <c r="C5360" s="339" t="s">
        <v>152</v>
      </c>
      <c r="D5360" s="66"/>
      <c r="E5360" s="66"/>
      <c r="F5360" s="66"/>
      <c r="G5360" s="66"/>
      <c r="H5360" s="66"/>
      <c r="I5360" s="66"/>
      <c r="J5360" s="66"/>
      <c r="K5360" s="66"/>
      <c r="L5360" s="66"/>
      <c r="M5360" s="66"/>
      <c r="N5360" s="66"/>
      <c r="O5360" s="72"/>
      <c r="P5360" s="336">
        <f>SUM(D5360:O5360)</f>
        <v>0</v>
      </c>
      <c r="Q5360" s="317"/>
      <c r="R5360" s="388"/>
      <c r="S5360" s="389"/>
      <c r="T5360" s="314"/>
    </row>
    <row r="5361" spans="2:20" ht="18.75" customHeight="1" x14ac:dyDescent="0.2">
      <c r="B5361" s="318"/>
      <c r="C5361" s="339" t="s">
        <v>153</v>
      </c>
      <c r="D5361" s="66"/>
      <c r="E5361" s="66"/>
      <c r="F5361" s="66"/>
      <c r="G5361" s="66"/>
      <c r="H5361" s="66"/>
      <c r="I5361" s="66"/>
      <c r="J5361" s="66"/>
      <c r="K5361" s="66"/>
      <c r="L5361" s="66"/>
      <c r="M5361" s="66"/>
      <c r="N5361" s="66"/>
      <c r="O5361" s="72"/>
      <c r="P5361" s="336">
        <f>SUM(D5361:O5361)</f>
        <v>0</v>
      </c>
      <c r="Q5361" s="317"/>
      <c r="R5361" s="388"/>
      <c r="S5361" s="389"/>
      <c r="T5361" s="314"/>
    </row>
    <row r="5362" spans="2:20" ht="18.75" customHeight="1" x14ac:dyDescent="0.2">
      <c r="B5362" s="318"/>
      <c r="C5362" s="335" t="s">
        <v>154</v>
      </c>
      <c r="D5362" s="65"/>
      <c r="E5362" s="65"/>
      <c r="F5362" s="65"/>
      <c r="G5362" s="65"/>
      <c r="H5362" s="65"/>
      <c r="I5362" s="65"/>
      <c r="J5362" s="65"/>
      <c r="K5362" s="65"/>
      <c r="L5362" s="65"/>
      <c r="M5362" s="65"/>
      <c r="N5362" s="65"/>
      <c r="O5362" s="71"/>
      <c r="P5362" s="336">
        <f>SUM(D5362:O5362)</f>
        <v>0</v>
      </c>
      <c r="Q5362" s="317"/>
      <c r="R5362" s="388"/>
      <c r="S5362" s="389"/>
      <c r="T5362" s="314"/>
    </row>
    <row r="5363" spans="2:20" ht="18.75" customHeight="1" x14ac:dyDescent="0.2">
      <c r="B5363" s="318"/>
      <c r="C5363" s="97" t="s">
        <v>155</v>
      </c>
      <c r="D5363" s="65"/>
      <c r="E5363" s="65"/>
      <c r="F5363" s="65"/>
      <c r="G5363" s="65"/>
      <c r="H5363" s="65"/>
      <c r="I5363" s="65"/>
      <c r="J5363" s="65"/>
      <c r="K5363" s="65"/>
      <c r="L5363" s="65"/>
      <c r="M5363" s="65"/>
      <c r="N5363" s="65"/>
      <c r="O5363" s="71"/>
      <c r="P5363" s="336">
        <f>SUM(D5363:O5363)</f>
        <v>0</v>
      </c>
      <c r="Q5363" s="317"/>
      <c r="R5363" s="388"/>
      <c r="S5363" s="389"/>
      <c r="T5363" s="314"/>
    </row>
    <row r="5364" spans="2:20" ht="18.75" customHeight="1" x14ac:dyDescent="0.2">
      <c r="B5364" s="318"/>
      <c r="C5364" s="98" t="s">
        <v>156</v>
      </c>
      <c r="D5364" s="68"/>
      <c r="E5364" s="68"/>
      <c r="F5364" s="68"/>
      <c r="G5364" s="68"/>
      <c r="H5364" s="68"/>
      <c r="I5364" s="68"/>
      <c r="J5364" s="68"/>
      <c r="K5364" s="68"/>
      <c r="L5364" s="68"/>
      <c r="M5364" s="68"/>
      <c r="N5364" s="68"/>
      <c r="O5364" s="73"/>
      <c r="P5364" s="340">
        <f>SUM(D5364:O5364)</f>
        <v>0</v>
      </c>
      <c r="Q5364" s="317"/>
      <c r="R5364" s="388"/>
      <c r="S5364" s="389"/>
      <c r="T5364" s="314"/>
    </row>
    <row r="5365" spans="2:20" ht="18.75" customHeight="1" x14ac:dyDescent="0.2">
      <c r="B5365" s="318"/>
      <c r="C5365" s="341" t="s">
        <v>157</v>
      </c>
      <c r="D5365" s="342">
        <f t="shared" ref="D5365:O5365" si="431">SUBTOTAL(9,D5344:D5364)</f>
        <v>0</v>
      </c>
      <c r="E5365" s="342">
        <f t="shared" si="431"/>
        <v>0</v>
      </c>
      <c r="F5365" s="342">
        <f t="shared" si="431"/>
        <v>0</v>
      </c>
      <c r="G5365" s="342">
        <f t="shared" si="431"/>
        <v>0</v>
      </c>
      <c r="H5365" s="342">
        <f t="shared" si="431"/>
        <v>0</v>
      </c>
      <c r="I5365" s="342">
        <f t="shared" si="431"/>
        <v>0</v>
      </c>
      <c r="J5365" s="342">
        <f t="shared" si="431"/>
        <v>0</v>
      </c>
      <c r="K5365" s="342">
        <f t="shared" si="431"/>
        <v>0</v>
      </c>
      <c r="L5365" s="342">
        <f t="shared" si="431"/>
        <v>0</v>
      </c>
      <c r="M5365" s="342">
        <f t="shared" si="431"/>
        <v>0</v>
      </c>
      <c r="N5365" s="342">
        <f t="shared" si="431"/>
        <v>0</v>
      </c>
      <c r="O5365" s="343">
        <f t="shared" si="431"/>
        <v>0</v>
      </c>
      <c r="P5365" s="344">
        <f>SUM(D5365:O5365)</f>
        <v>0</v>
      </c>
      <c r="Q5365" s="317"/>
      <c r="R5365" s="150"/>
      <c r="S5365" s="151"/>
      <c r="T5365" s="314"/>
    </row>
    <row r="5366" spans="2:20" ht="18.75" customHeight="1" x14ac:dyDescent="0.2">
      <c r="B5366" s="318"/>
      <c r="C5366" s="317"/>
      <c r="D5366" s="317"/>
      <c r="E5366" s="317"/>
      <c r="F5366" s="317"/>
      <c r="G5366" s="317"/>
      <c r="H5366" s="317"/>
      <c r="I5366" s="317"/>
      <c r="J5366" s="317"/>
      <c r="K5366" s="317"/>
      <c r="L5366" s="317"/>
      <c r="M5366" s="317"/>
      <c r="N5366" s="317"/>
      <c r="O5366" s="317"/>
      <c r="P5366" s="317"/>
      <c r="Q5366" s="317"/>
      <c r="R5366" s="345"/>
      <c r="S5366" s="345"/>
      <c r="T5366" s="314"/>
    </row>
    <row r="5367" spans="2:20" ht="18.75" customHeight="1" x14ac:dyDescent="0.2">
      <c r="B5367" s="318"/>
      <c r="C5367" s="335" t="s">
        <v>158</v>
      </c>
      <c r="D5367" s="67"/>
      <c r="E5367" s="67"/>
      <c r="F5367" s="67"/>
      <c r="G5367" s="67"/>
      <c r="H5367" s="67"/>
      <c r="I5367" s="67"/>
      <c r="J5367" s="67"/>
      <c r="K5367" s="67"/>
      <c r="L5367" s="67"/>
      <c r="M5367" s="67"/>
      <c r="N5367" s="67"/>
      <c r="O5367" s="74"/>
      <c r="P5367" s="347">
        <f>SUM(D5367:O5367)</f>
        <v>0</v>
      </c>
      <c r="Q5367" s="317"/>
      <c r="R5367" s="388"/>
      <c r="S5367" s="389"/>
      <c r="T5367" s="314"/>
    </row>
    <row r="5368" spans="2:20" ht="21" customHeight="1" x14ac:dyDescent="0.2">
      <c r="B5368" s="318"/>
      <c r="C5368" s="335" t="s">
        <v>159</v>
      </c>
      <c r="D5368" s="67"/>
      <c r="E5368" s="67"/>
      <c r="F5368" s="67"/>
      <c r="G5368" s="67"/>
      <c r="H5368" s="67"/>
      <c r="I5368" s="67"/>
      <c r="J5368" s="67"/>
      <c r="K5368" s="67"/>
      <c r="L5368" s="67"/>
      <c r="M5368" s="67"/>
      <c r="N5368" s="69"/>
      <c r="O5368" s="75"/>
      <c r="P5368" s="348">
        <f>SUM(D5368:O5368)</f>
        <v>0</v>
      </c>
      <c r="Q5368" s="317"/>
      <c r="R5368" s="388"/>
      <c r="S5368" s="389"/>
      <c r="T5368" s="314"/>
    </row>
    <row r="5369" spans="2:20" ht="18.75" customHeight="1" x14ac:dyDescent="0.2">
      <c r="B5369" s="346"/>
      <c r="C5369" s="317"/>
      <c r="D5369" s="317"/>
      <c r="E5369" s="317"/>
      <c r="F5369" s="317"/>
      <c r="G5369" s="317"/>
      <c r="H5369" s="317"/>
      <c r="I5369" s="317"/>
      <c r="J5369" s="317"/>
      <c r="K5369" s="317"/>
      <c r="L5369" s="317"/>
      <c r="M5369" s="317"/>
      <c r="N5369" s="349" t="s">
        <v>160</v>
      </c>
      <c r="O5369" s="349"/>
      <c r="P5369" s="350">
        <f>ROUND(IF(P5367*P5368=0,0,P5365/P5367*P5368),2)</f>
        <v>0</v>
      </c>
      <c r="Q5369" s="330"/>
      <c r="R5369" s="388"/>
      <c r="S5369" s="389"/>
      <c r="T5369" s="314"/>
    </row>
    <row r="5370" spans="2:20" ht="18.75" customHeight="1" x14ac:dyDescent="0.2">
      <c r="B5370" s="346"/>
      <c r="C5370" s="317"/>
      <c r="D5370" s="317"/>
      <c r="E5370" s="317"/>
      <c r="F5370" s="317"/>
      <c r="G5370" s="317"/>
      <c r="H5370" s="317"/>
      <c r="I5370" s="317"/>
      <c r="J5370" s="317"/>
      <c r="K5370" s="317"/>
      <c r="L5370" s="317"/>
      <c r="M5370" s="317"/>
      <c r="N5370" s="317"/>
      <c r="O5370" s="317"/>
      <c r="P5370" s="317"/>
      <c r="Q5370" s="317"/>
      <c r="R5370" s="317"/>
      <c r="S5370" s="317"/>
      <c r="T5370" s="314"/>
    </row>
    <row r="5371" spans="2:20" s="334" customFormat="1" ht="18.75" customHeight="1" x14ac:dyDescent="0.2">
      <c r="B5371" s="328"/>
      <c r="C5371" s="319" t="s">
        <v>124</v>
      </c>
      <c r="D5371" s="382"/>
      <c r="E5371" s="383"/>
      <c r="F5371" s="383"/>
      <c r="G5371" s="383"/>
      <c r="H5371" s="383"/>
      <c r="I5371" s="384"/>
      <c r="J5371" s="317"/>
      <c r="K5371" s="317"/>
      <c r="L5371" s="320"/>
      <c r="M5371" s="317"/>
      <c r="N5371" s="317"/>
      <c r="O5371" s="317"/>
      <c r="P5371" s="321"/>
      <c r="Q5371" s="317"/>
      <c r="R5371" s="321"/>
      <c r="S5371" s="321"/>
      <c r="T5371" s="333"/>
    </row>
    <row r="5372" spans="2:20" ht="30" customHeight="1" x14ac:dyDescent="0.2">
      <c r="B5372" s="314"/>
      <c r="C5372" s="322" t="s">
        <v>125</v>
      </c>
      <c r="D5372" s="382"/>
      <c r="E5372" s="383"/>
      <c r="F5372" s="383"/>
      <c r="G5372" s="383"/>
      <c r="H5372" s="383"/>
      <c r="I5372" s="384"/>
      <c r="J5372" s="317"/>
      <c r="K5372" s="320"/>
      <c r="L5372" s="317"/>
      <c r="M5372" s="317"/>
      <c r="N5372" s="317"/>
      <c r="O5372" s="317"/>
      <c r="P5372" s="321"/>
      <c r="Q5372" s="317"/>
      <c r="R5372" s="321"/>
      <c r="S5372" s="321"/>
      <c r="T5372" s="314"/>
    </row>
    <row r="5373" spans="2:20" ht="18.75" customHeight="1" x14ac:dyDescent="0.2">
      <c r="B5373" s="318"/>
      <c r="C5373" s="322" t="s">
        <v>7</v>
      </c>
      <c r="D5373" s="382"/>
      <c r="E5373" s="383"/>
      <c r="F5373" s="383"/>
      <c r="G5373" s="383"/>
      <c r="H5373" s="383"/>
      <c r="I5373" s="384"/>
      <c r="J5373" s="317"/>
      <c r="K5373" s="317"/>
      <c r="L5373" s="320"/>
      <c r="M5373" s="317"/>
      <c r="N5373" s="317"/>
      <c r="O5373" s="317"/>
      <c r="P5373" s="321"/>
      <c r="Q5373" s="317"/>
      <c r="R5373" s="323" t="s">
        <v>126</v>
      </c>
      <c r="S5373" s="324"/>
      <c r="T5373" s="314"/>
    </row>
    <row r="5374" spans="2:20" ht="18.75" customHeight="1" x14ac:dyDescent="0.2">
      <c r="B5374" s="318"/>
      <c r="C5374" s="322" t="s">
        <v>127</v>
      </c>
      <c r="D5374" s="382"/>
      <c r="E5374" s="383"/>
      <c r="F5374" s="383"/>
      <c r="G5374" s="383"/>
      <c r="H5374" s="383"/>
      <c r="I5374" s="384"/>
      <c r="J5374" s="317"/>
      <c r="K5374" s="317"/>
      <c r="L5374" s="320"/>
      <c r="M5374" s="317"/>
      <c r="N5374" s="317"/>
      <c r="O5374" s="317"/>
      <c r="P5374" s="321"/>
      <c r="Q5374" s="317"/>
      <c r="R5374" s="325" t="s">
        <v>130</v>
      </c>
      <c r="S5374" s="63"/>
      <c r="T5374" s="314"/>
    </row>
    <row r="5375" spans="2:20" ht="18.75" customHeight="1" x14ac:dyDescent="0.2">
      <c r="B5375" s="318"/>
      <c r="C5375" s="322" t="s">
        <v>131</v>
      </c>
      <c r="D5375" s="382"/>
      <c r="E5375" s="383"/>
      <c r="F5375" s="383"/>
      <c r="G5375" s="383"/>
      <c r="H5375" s="383"/>
      <c r="I5375" s="384"/>
      <c r="J5375" s="317"/>
      <c r="K5375" s="317"/>
      <c r="L5375" s="320"/>
      <c r="M5375" s="317"/>
      <c r="N5375" s="317"/>
      <c r="O5375" s="317"/>
      <c r="P5375" s="321"/>
      <c r="Q5375" s="317"/>
      <c r="R5375" s="325" t="s">
        <v>132</v>
      </c>
      <c r="S5375" s="63"/>
      <c r="T5375" s="314"/>
    </row>
    <row r="5376" spans="2:20" ht="18.75" customHeight="1" x14ac:dyDescent="0.2">
      <c r="B5376" s="318"/>
      <c r="C5376" s="322" t="s">
        <v>122</v>
      </c>
      <c r="D5376" s="385"/>
      <c r="E5376" s="386"/>
      <c r="F5376" s="386"/>
      <c r="G5376" s="386"/>
      <c r="H5376" s="386"/>
      <c r="I5376" s="387"/>
      <c r="J5376" s="317"/>
      <c r="K5376" s="320"/>
      <c r="L5376" s="317"/>
      <c r="M5376" s="317"/>
      <c r="N5376" s="317"/>
      <c r="O5376" s="317"/>
      <c r="P5376" s="321"/>
      <c r="Q5376" s="317"/>
      <c r="R5376" s="326" t="s">
        <v>133</v>
      </c>
      <c r="S5376" s="63"/>
      <c r="T5376" s="314"/>
    </row>
    <row r="5377" spans="2:24" ht="18.75" customHeight="1" x14ac:dyDescent="0.2">
      <c r="B5377" s="318"/>
      <c r="C5377" s="322" t="s">
        <v>134</v>
      </c>
      <c r="D5377" s="379"/>
      <c r="E5377" s="380"/>
      <c r="F5377" s="380"/>
      <c r="G5377" s="380"/>
      <c r="H5377" s="380"/>
      <c r="I5377" s="381"/>
      <c r="J5377" s="317"/>
      <c r="K5377" s="320"/>
      <c r="L5377" s="317"/>
      <c r="M5377" s="317"/>
      <c r="N5377" s="317"/>
      <c r="O5377" s="317"/>
      <c r="P5377" s="321"/>
      <c r="Q5377" s="317"/>
      <c r="R5377" s="321"/>
      <c r="S5377" s="321"/>
      <c r="T5377" s="314"/>
    </row>
    <row r="5378" spans="2:24" ht="18.75" customHeight="1" x14ac:dyDescent="0.2">
      <c r="B5378" s="318"/>
      <c r="C5378" s="317"/>
      <c r="D5378" s="317"/>
      <c r="E5378" s="317"/>
      <c r="F5378" s="317"/>
      <c r="G5378" s="317"/>
      <c r="H5378" s="317"/>
      <c r="I5378" s="317"/>
      <c r="J5378" s="317"/>
      <c r="K5378" s="317"/>
      <c r="L5378" s="317"/>
      <c r="M5378" s="317"/>
      <c r="N5378" s="317"/>
      <c r="O5378" s="317"/>
      <c r="P5378" s="317"/>
      <c r="Q5378" s="317"/>
      <c r="R5378" s="317"/>
      <c r="S5378" s="317"/>
      <c r="T5378" s="314"/>
    </row>
    <row r="5379" spans="2:24" ht="18.75" customHeight="1" x14ac:dyDescent="0.2">
      <c r="B5379" s="327"/>
      <c r="C5379" s="322" t="s">
        <v>128</v>
      </c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70"/>
      <c r="P5379" s="329" t="s">
        <v>129</v>
      </c>
      <c r="Q5379" s="330"/>
      <c r="R5379" s="331" t="s">
        <v>135</v>
      </c>
      <c r="S5379" s="332"/>
      <c r="T5379" s="314"/>
    </row>
    <row r="5380" spans="2:24" ht="12" customHeight="1" x14ac:dyDescent="0.2">
      <c r="B5380" s="318"/>
      <c r="C5380" s="317"/>
      <c r="D5380" s="317"/>
      <c r="E5380" s="317"/>
      <c r="F5380" s="317"/>
      <c r="G5380" s="317"/>
      <c r="H5380" s="317"/>
      <c r="I5380" s="317"/>
      <c r="J5380" s="317"/>
      <c r="K5380" s="317"/>
      <c r="L5380" s="317"/>
      <c r="M5380" s="317"/>
      <c r="N5380" s="317"/>
      <c r="O5380" s="317"/>
      <c r="P5380" s="317"/>
      <c r="Q5380" s="317"/>
      <c r="R5380" s="317"/>
      <c r="S5380" s="317"/>
      <c r="T5380" s="314"/>
    </row>
    <row r="5381" spans="2:24" s="334" customFormat="1" ht="18.75" customHeight="1" x14ac:dyDescent="0.2">
      <c r="B5381" s="328"/>
      <c r="C5381" s="335" t="s">
        <v>136</v>
      </c>
      <c r="D5381" s="65"/>
      <c r="E5381" s="65"/>
      <c r="F5381" s="65"/>
      <c r="G5381" s="65"/>
      <c r="H5381" s="65"/>
      <c r="I5381" s="65"/>
      <c r="J5381" s="65"/>
      <c r="K5381" s="65"/>
      <c r="L5381" s="65"/>
      <c r="M5381" s="65"/>
      <c r="N5381" s="65"/>
      <c r="O5381" s="71"/>
      <c r="P5381" s="336">
        <f>SUM(D5381:O5381)</f>
        <v>0</v>
      </c>
      <c r="Q5381" s="317"/>
      <c r="R5381" s="388"/>
      <c r="S5381" s="389"/>
      <c r="T5381" s="333"/>
      <c r="V5381" s="315"/>
      <c r="W5381" s="315"/>
      <c r="X5381" s="315"/>
    </row>
    <row r="5382" spans="2:24" ht="6" customHeight="1" x14ac:dyDescent="0.2">
      <c r="B5382" s="318"/>
      <c r="C5382" s="335" t="s">
        <v>137</v>
      </c>
      <c r="D5382" s="110"/>
      <c r="E5382" s="110"/>
      <c r="F5382" s="110"/>
      <c r="G5382" s="110"/>
      <c r="H5382" s="110"/>
      <c r="I5382" s="110"/>
      <c r="J5382" s="110"/>
      <c r="K5382" s="110"/>
      <c r="L5382" s="110"/>
      <c r="M5382" s="110"/>
      <c r="N5382" s="110"/>
      <c r="O5382" s="111"/>
      <c r="P5382" s="336">
        <f>SUM(D5382:O5382)</f>
        <v>0</v>
      </c>
      <c r="Q5382" s="317"/>
      <c r="R5382" s="388"/>
      <c r="S5382" s="389"/>
      <c r="T5382" s="314"/>
    </row>
    <row r="5383" spans="2:24" ht="18.75" customHeight="1" x14ac:dyDescent="0.2">
      <c r="B5383" s="318"/>
      <c r="C5383" s="131" t="s">
        <v>138</v>
      </c>
      <c r="D5383" s="65"/>
      <c r="E5383" s="65"/>
      <c r="F5383" s="65"/>
      <c r="G5383" s="65"/>
      <c r="H5383" s="65"/>
      <c r="I5383" s="65"/>
      <c r="J5383" s="65"/>
      <c r="K5383" s="65"/>
      <c r="L5383" s="65"/>
      <c r="M5383" s="65"/>
      <c r="N5383" s="65"/>
      <c r="O5383" s="71"/>
      <c r="P5383" s="336">
        <f>SUM(D5383:O5383)</f>
        <v>0</v>
      </c>
      <c r="Q5383" s="317"/>
      <c r="R5383" s="388"/>
      <c r="S5383" s="389"/>
      <c r="T5383" s="314"/>
    </row>
    <row r="5384" spans="2:24" ht="18.75" customHeight="1" x14ac:dyDescent="0.2">
      <c r="B5384" s="318"/>
      <c r="C5384" s="92" t="s">
        <v>139</v>
      </c>
      <c r="D5384" s="65"/>
      <c r="E5384" s="65"/>
      <c r="F5384" s="65"/>
      <c r="G5384" s="65"/>
      <c r="H5384" s="65"/>
      <c r="I5384" s="65"/>
      <c r="J5384" s="65"/>
      <c r="K5384" s="65"/>
      <c r="L5384" s="65"/>
      <c r="M5384" s="65"/>
      <c r="N5384" s="65"/>
      <c r="O5384" s="71"/>
      <c r="P5384" s="336">
        <f>SUM(D5384:O5384)</f>
        <v>0</v>
      </c>
      <c r="Q5384" s="317"/>
      <c r="R5384" s="388"/>
      <c r="S5384" s="389"/>
      <c r="T5384" s="314"/>
    </row>
    <row r="5385" spans="2:24" ht="18.75" customHeight="1" x14ac:dyDescent="0.2">
      <c r="B5385" s="318"/>
      <c r="C5385" s="92" t="s">
        <v>140</v>
      </c>
      <c r="D5385" s="65"/>
      <c r="E5385" s="65"/>
      <c r="F5385" s="65"/>
      <c r="G5385" s="65"/>
      <c r="H5385" s="65"/>
      <c r="I5385" s="65"/>
      <c r="J5385" s="65"/>
      <c r="K5385" s="65"/>
      <c r="L5385" s="65"/>
      <c r="M5385" s="65"/>
      <c r="N5385" s="65"/>
      <c r="O5385" s="71"/>
      <c r="P5385" s="336">
        <f>SUM(D5385:O5385)</f>
        <v>0</v>
      </c>
      <c r="Q5385" s="317"/>
      <c r="R5385" s="388"/>
      <c r="S5385" s="389"/>
      <c r="T5385" s="314"/>
    </row>
    <row r="5386" spans="2:24" ht="18.75" customHeight="1" x14ac:dyDescent="0.2">
      <c r="B5386" s="318"/>
      <c r="C5386" s="92" t="s">
        <v>141</v>
      </c>
      <c r="D5386" s="65"/>
      <c r="E5386" s="65"/>
      <c r="F5386" s="65"/>
      <c r="G5386" s="65"/>
      <c r="H5386" s="65"/>
      <c r="I5386" s="65"/>
      <c r="J5386" s="65"/>
      <c r="K5386" s="65"/>
      <c r="L5386" s="65"/>
      <c r="M5386" s="65"/>
      <c r="N5386" s="65"/>
      <c r="O5386" s="71"/>
      <c r="P5386" s="336">
        <f>SUM(D5386:O5386)</f>
        <v>0</v>
      </c>
      <c r="Q5386" s="317"/>
      <c r="R5386" s="388"/>
      <c r="S5386" s="389"/>
      <c r="T5386" s="314"/>
    </row>
    <row r="5387" spans="2:24" ht="18.75" customHeight="1" x14ac:dyDescent="0.2">
      <c r="B5387" s="318"/>
      <c r="C5387" s="92" t="s">
        <v>142</v>
      </c>
      <c r="D5387" s="65"/>
      <c r="E5387" s="65"/>
      <c r="F5387" s="65"/>
      <c r="G5387" s="65"/>
      <c r="H5387" s="65"/>
      <c r="I5387" s="65"/>
      <c r="J5387" s="65"/>
      <c r="K5387" s="65"/>
      <c r="L5387" s="65"/>
      <c r="M5387" s="65"/>
      <c r="N5387" s="65"/>
      <c r="O5387" s="71"/>
      <c r="P5387" s="336">
        <f>SUM(D5387:O5387)</f>
        <v>0</v>
      </c>
      <c r="Q5387" s="317"/>
      <c r="R5387" s="388"/>
      <c r="S5387" s="389"/>
      <c r="T5387" s="314"/>
    </row>
    <row r="5388" spans="2:24" ht="18.75" customHeight="1" x14ac:dyDescent="0.2">
      <c r="B5388" s="318"/>
      <c r="C5388" s="92" t="s">
        <v>143</v>
      </c>
      <c r="D5388" s="65"/>
      <c r="E5388" s="65"/>
      <c r="F5388" s="65"/>
      <c r="G5388" s="65"/>
      <c r="H5388" s="65"/>
      <c r="I5388" s="65"/>
      <c r="J5388" s="65"/>
      <c r="K5388" s="65"/>
      <c r="L5388" s="65"/>
      <c r="M5388" s="65"/>
      <c r="N5388" s="65"/>
      <c r="O5388" s="71"/>
      <c r="P5388" s="336">
        <f>SUM(D5388:O5388)</f>
        <v>0</v>
      </c>
      <c r="Q5388" s="317"/>
      <c r="R5388" s="388"/>
      <c r="S5388" s="389"/>
      <c r="T5388" s="314"/>
    </row>
    <row r="5389" spans="2:24" ht="18.75" customHeight="1" x14ac:dyDescent="0.2">
      <c r="B5389" s="318"/>
      <c r="C5389" s="92" t="s">
        <v>144</v>
      </c>
      <c r="D5389" s="65"/>
      <c r="E5389" s="65"/>
      <c r="F5389" s="65"/>
      <c r="G5389" s="65"/>
      <c r="H5389" s="65"/>
      <c r="I5389" s="65"/>
      <c r="J5389" s="65"/>
      <c r="K5389" s="65"/>
      <c r="L5389" s="65"/>
      <c r="M5389" s="65"/>
      <c r="N5389" s="65"/>
      <c r="O5389" s="71"/>
      <c r="P5389" s="336">
        <f>SUM(D5389:O5389)</f>
        <v>0</v>
      </c>
      <c r="Q5389" s="317"/>
      <c r="R5389" s="388"/>
      <c r="S5389" s="389"/>
      <c r="T5389" s="314"/>
    </row>
    <row r="5390" spans="2:24" ht="18.75" customHeight="1" x14ac:dyDescent="0.2">
      <c r="B5390" s="318"/>
      <c r="C5390" s="92" t="s">
        <v>145</v>
      </c>
      <c r="D5390" s="65"/>
      <c r="E5390" s="65"/>
      <c r="F5390" s="65"/>
      <c r="G5390" s="65"/>
      <c r="H5390" s="65"/>
      <c r="I5390" s="65"/>
      <c r="J5390" s="65"/>
      <c r="K5390" s="65"/>
      <c r="L5390" s="65"/>
      <c r="M5390" s="65"/>
      <c r="N5390" s="65"/>
      <c r="O5390" s="71"/>
      <c r="P5390" s="336">
        <f>SUM(D5390:O5390)</f>
        <v>0</v>
      </c>
      <c r="Q5390" s="317"/>
      <c r="R5390" s="388"/>
      <c r="S5390" s="389"/>
      <c r="T5390" s="314"/>
    </row>
    <row r="5391" spans="2:24" ht="18.75" customHeight="1" x14ac:dyDescent="0.2">
      <c r="B5391" s="318"/>
      <c r="C5391" s="322" t="s">
        <v>146</v>
      </c>
      <c r="D5391" s="337">
        <f t="shared" ref="D5391:O5391" si="432">SUBTOTAL(9,D5381:D5390)</f>
        <v>0</v>
      </c>
      <c r="E5391" s="337">
        <f t="shared" si="432"/>
        <v>0</v>
      </c>
      <c r="F5391" s="337">
        <f t="shared" si="432"/>
        <v>0</v>
      </c>
      <c r="G5391" s="337">
        <f t="shared" si="432"/>
        <v>0</v>
      </c>
      <c r="H5391" s="337">
        <f t="shared" si="432"/>
        <v>0</v>
      </c>
      <c r="I5391" s="337">
        <f t="shared" si="432"/>
        <v>0</v>
      </c>
      <c r="J5391" s="337">
        <f t="shared" si="432"/>
        <v>0</v>
      </c>
      <c r="K5391" s="337">
        <f t="shared" si="432"/>
        <v>0</v>
      </c>
      <c r="L5391" s="337">
        <f t="shared" si="432"/>
        <v>0</v>
      </c>
      <c r="M5391" s="337">
        <f t="shared" si="432"/>
        <v>0</v>
      </c>
      <c r="N5391" s="337">
        <f t="shared" si="432"/>
        <v>0</v>
      </c>
      <c r="O5391" s="338">
        <f t="shared" si="432"/>
        <v>0</v>
      </c>
      <c r="P5391" s="336">
        <f>SUM(D5391:O5391)</f>
        <v>0</v>
      </c>
      <c r="Q5391" s="317"/>
      <c r="R5391" s="388"/>
      <c r="S5391" s="389"/>
      <c r="T5391" s="314"/>
    </row>
    <row r="5392" spans="2:24" ht="18.75" customHeight="1" x14ac:dyDescent="0.2">
      <c r="B5392" s="318"/>
      <c r="C5392" s="339" t="s">
        <v>147</v>
      </c>
      <c r="D5392" s="66"/>
      <c r="E5392" s="66"/>
      <c r="F5392" s="66"/>
      <c r="G5392" s="66"/>
      <c r="H5392" s="66"/>
      <c r="I5392" s="66"/>
      <c r="J5392" s="66"/>
      <c r="K5392" s="66"/>
      <c r="L5392" s="66"/>
      <c r="M5392" s="66"/>
      <c r="N5392" s="66"/>
      <c r="O5392" s="72"/>
      <c r="P5392" s="336">
        <f>SUM(D5392:O5392)</f>
        <v>0</v>
      </c>
      <c r="Q5392" s="317"/>
      <c r="R5392" s="388"/>
      <c r="S5392" s="389"/>
      <c r="T5392" s="314"/>
    </row>
    <row r="5393" spans="2:20" ht="18.75" customHeight="1" x14ac:dyDescent="0.2">
      <c r="B5393" s="318"/>
      <c r="C5393" s="339" t="s">
        <v>148</v>
      </c>
      <c r="D5393" s="66"/>
      <c r="E5393" s="66"/>
      <c r="F5393" s="66"/>
      <c r="G5393" s="66"/>
      <c r="H5393" s="66"/>
      <c r="I5393" s="66"/>
      <c r="J5393" s="66"/>
      <c r="K5393" s="66"/>
      <c r="L5393" s="66"/>
      <c r="M5393" s="66"/>
      <c r="N5393" s="66"/>
      <c r="O5393" s="72"/>
      <c r="P5393" s="336">
        <f>SUM(D5393:O5393)</f>
        <v>0</v>
      </c>
      <c r="Q5393" s="317"/>
      <c r="R5393" s="388"/>
      <c r="S5393" s="389"/>
      <c r="T5393" s="314"/>
    </row>
    <row r="5394" spans="2:20" ht="18.75" customHeight="1" x14ac:dyDescent="0.2">
      <c r="B5394" s="318"/>
      <c r="C5394" s="322" t="s">
        <v>149</v>
      </c>
      <c r="D5394" s="337">
        <f t="shared" ref="D5394:O5394" si="433">SUBTOTAL(9,D5392:D5393)</f>
        <v>0</v>
      </c>
      <c r="E5394" s="337">
        <f t="shared" si="433"/>
        <v>0</v>
      </c>
      <c r="F5394" s="337">
        <f t="shared" si="433"/>
        <v>0</v>
      </c>
      <c r="G5394" s="337">
        <f t="shared" si="433"/>
        <v>0</v>
      </c>
      <c r="H5394" s="337">
        <f t="shared" si="433"/>
        <v>0</v>
      </c>
      <c r="I5394" s="337">
        <f t="shared" si="433"/>
        <v>0</v>
      </c>
      <c r="J5394" s="337">
        <f t="shared" si="433"/>
        <v>0</v>
      </c>
      <c r="K5394" s="337">
        <f t="shared" si="433"/>
        <v>0</v>
      </c>
      <c r="L5394" s="337">
        <f t="shared" si="433"/>
        <v>0</v>
      </c>
      <c r="M5394" s="337">
        <f t="shared" si="433"/>
        <v>0</v>
      </c>
      <c r="N5394" s="337">
        <f t="shared" si="433"/>
        <v>0</v>
      </c>
      <c r="O5394" s="338">
        <f t="shared" si="433"/>
        <v>0</v>
      </c>
      <c r="P5394" s="336">
        <f>SUM(D5394:O5394)</f>
        <v>0</v>
      </c>
      <c r="Q5394" s="317"/>
      <c r="R5394" s="388"/>
      <c r="S5394" s="389"/>
      <c r="T5394" s="314"/>
    </row>
    <row r="5395" spans="2:20" ht="18.75" customHeight="1" x14ac:dyDescent="0.2">
      <c r="B5395" s="318"/>
      <c r="C5395" s="339" t="s">
        <v>150</v>
      </c>
      <c r="D5395" s="66"/>
      <c r="E5395" s="66"/>
      <c r="F5395" s="66"/>
      <c r="G5395" s="66"/>
      <c r="H5395" s="66"/>
      <c r="I5395" s="66"/>
      <c r="J5395" s="66"/>
      <c r="K5395" s="66"/>
      <c r="L5395" s="66"/>
      <c r="M5395" s="66"/>
      <c r="N5395" s="66"/>
      <c r="O5395" s="72"/>
      <c r="P5395" s="336">
        <f>SUM(D5395:O5395)</f>
        <v>0</v>
      </c>
      <c r="Q5395" s="317"/>
      <c r="R5395" s="388"/>
      <c r="S5395" s="389"/>
      <c r="T5395" s="314"/>
    </row>
    <row r="5396" spans="2:20" ht="18.75" customHeight="1" x14ac:dyDescent="0.2">
      <c r="B5396" s="318"/>
      <c r="C5396" s="339" t="s">
        <v>151</v>
      </c>
      <c r="D5396" s="66"/>
      <c r="E5396" s="66"/>
      <c r="F5396" s="66"/>
      <c r="G5396" s="66"/>
      <c r="H5396" s="66"/>
      <c r="I5396" s="66"/>
      <c r="J5396" s="66"/>
      <c r="K5396" s="66"/>
      <c r="L5396" s="66"/>
      <c r="M5396" s="66"/>
      <c r="N5396" s="66"/>
      <c r="O5396" s="72"/>
      <c r="P5396" s="336">
        <f>SUM(D5396:O5396)</f>
        <v>0</v>
      </c>
      <c r="Q5396" s="317"/>
      <c r="R5396" s="388"/>
      <c r="S5396" s="389"/>
      <c r="T5396" s="314"/>
    </row>
    <row r="5397" spans="2:20" ht="18.75" customHeight="1" x14ac:dyDescent="0.2">
      <c r="B5397" s="318"/>
      <c r="C5397" s="339" t="s">
        <v>152</v>
      </c>
      <c r="D5397" s="66"/>
      <c r="E5397" s="66"/>
      <c r="F5397" s="66"/>
      <c r="G5397" s="66"/>
      <c r="H5397" s="66"/>
      <c r="I5397" s="66"/>
      <c r="J5397" s="66"/>
      <c r="K5397" s="66"/>
      <c r="L5397" s="66"/>
      <c r="M5397" s="66"/>
      <c r="N5397" s="66"/>
      <c r="O5397" s="72"/>
      <c r="P5397" s="336">
        <f>SUM(D5397:O5397)</f>
        <v>0</v>
      </c>
      <c r="Q5397" s="317"/>
      <c r="R5397" s="388"/>
      <c r="S5397" s="389"/>
      <c r="T5397" s="314"/>
    </row>
    <row r="5398" spans="2:20" ht="18.75" customHeight="1" x14ac:dyDescent="0.2">
      <c r="B5398" s="318"/>
      <c r="C5398" s="339" t="s">
        <v>153</v>
      </c>
      <c r="D5398" s="66"/>
      <c r="E5398" s="66"/>
      <c r="F5398" s="66"/>
      <c r="G5398" s="66"/>
      <c r="H5398" s="66"/>
      <c r="I5398" s="66"/>
      <c r="J5398" s="66"/>
      <c r="K5398" s="66"/>
      <c r="L5398" s="66"/>
      <c r="M5398" s="66"/>
      <c r="N5398" s="66"/>
      <c r="O5398" s="72"/>
      <c r="P5398" s="336">
        <f>SUM(D5398:O5398)</f>
        <v>0</v>
      </c>
      <c r="Q5398" s="317"/>
      <c r="R5398" s="388"/>
      <c r="S5398" s="389"/>
      <c r="T5398" s="314"/>
    </row>
    <row r="5399" spans="2:20" ht="18.75" customHeight="1" x14ac:dyDescent="0.2">
      <c r="B5399" s="318"/>
      <c r="C5399" s="335" t="s">
        <v>154</v>
      </c>
      <c r="D5399" s="65"/>
      <c r="E5399" s="65"/>
      <c r="F5399" s="65"/>
      <c r="G5399" s="65"/>
      <c r="H5399" s="65"/>
      <c r="I5399" s="65"/>
      <c r="J5399" s="65"/>
      <c r="K5399" s="65"/>
      <c r="L5399" s="65"/>
      <c r="M5399" s="65"/>
      <c r="N5399" s="65"/>
      <c r="O5399" s="71"/>
      <c r="P5399" s="336">
        <f>SUM(D5399:O5399)</f>
        <v>0</v>
      </c>
      <c r="Q5399" s="317"/>
      <c r="R5399" s="388"/>
      <c r="S5399" s="389"/>
      <c r="T5399" s="314"/>
    </row>
    <row r="5400" spans="2:20" ht="18.75" customHeight="1" x14ac:dyDescent="0.2">
      <c r="B5400" s="318"/>
      <c r="C5400" s="97" t="s">
        <v>155</v>
      </c>
      <c r="D5400" s="65"/>
      <c r="E5400" s="65"/>
      <c r="F5400" s="65"/>
      <c r="G5400" s="65"/>
      <c r="H5400" s="65"/>
      <c r="I5400" s="65"/>
      <c r="J5400" s="65"/>
      <c r="K5400" s="65"/>
      <c r="L5400" s="65"/>
      <c r="M5400" s="65"/>
      <c r="N5400" s="65"/>
      <c r="O5400" s="71"/>
      <c r="P5400" s="336">
        <f>SUM(D5400:O5400)</f>
        <v>0</v>
      </c>
      <c r="Q5400" s="317"/>
      <c r="R5400" s="388"/>
      <c r="S5400" s="389"/>
      <c r="T5400" s="314"/>
    </row>
    <row r="5401" spans="2:20" ht="18.75" customHeight="1" x14ac:dyDescent="0.2">
      <c r="B5401" s="318"/>
      <c r="C5401" s="98" t="s">
        <v>156</v>
      </c>
      <c r="D5401" s="68"/>
      <c r="E5401" s="68"/>
      <c r="F5401" s="68"/>
      <c r="G5401" s="68"/>
      <c r="H5401" s="68"/>
      <c r="I5401" s="68"/>
      <c r="J5401" s="68"/>
      <c r="K5401" s="68"/>
      <c r="L5401" s="68"/>
      <c r="M5401" s="68"/>
      <c r="N5401" s="68"/>
      <c r="O5401" s="73"/>
      <c r="P5401" s="340">
        <f>SUM(D5401:O5401)</f>
        <v>0</v>
      </c>
      <c r="Q5401" s="317"/>
      <c r="R5401" s="388"/>
      <c r="S5401" s="389"/>
      <c r="T5401" s="314"/>
    </row>
    <row r="5402" spans="2:20" ht="18.75" customHeight="1" x14ac:dyDescent="0.2">
      <c r="B5402" s="318"/>
      <c r="C5402" s="341" t="s">
        <v>157</v>
      </c>
      <c r="D5402" s="342">
        <f t="shared" ref="D5402:O5402" si="434">SUBTOTAL(9,D5381:D5401)</f>
        <v>0</v>
      </c>
      <c r="E5402" s="342">
        <f t="shared" si="434"/>
        <v>0</v>
      </c>
      <c r="F5402" s="342">
        <f t="shared" si="434"/>
        <v>0</v>
      </c>
      <c r="G5402" s="342">
        <f t="shared" si="434"/>
        <v>0</v>
      </c>
      <c r="H5402" s="342">
        <f t="shared" si="434"/>
        <v>0</v>
      </c>
      <c r="I5402" s="342">
        <f t="shared" si="434"/>
        <v>0</v>
      </c>
      <c r="J5402" s="342">
        <f t="shared" si="434"/>
        <v>0</v>
      </c>
      <c r="K5402" s="342">
        <f t="shared" si="434"/>
        <v>0</v>
      </c>
      <c r="L5402" s="342">
        <f t="shared" si="434"/>
        <v>0</v>
      </c>
      <c r="M5402" s="342">
        <f t="shared" si="434"/>
        <v>0</v>
      </c>
      <c r="N5402" s="342">
        <f t="shared" si="434"/>
        <v>0</v>
      </c>
      <c r="O5402" s="343">
        <f t="shared" si="434"/>
        <v>0</v>
      </c>
      <c r="P5402" s="344">
        <f>SUM(D5402:O5402)</f>
        <v>0</v>
      </c>
      <c r="Q5402" s="317"/>
      <c r="R5402" s="150"/>
      <c r="S5402" s="151"/>
      <c r="T5402" s="314"/>
    </row>
    <row r="5403" spans="2:20" ht="18.75" customHeight="1" x14ac:dyDescent="0.2">
      <c r="B5403" s="318"/>
      <c r="C5403" s="317"/>
      <c r="D5403" s="317"/>
      <c r="E5403" s="317"/>
      <c r="F5403" s="317"/>
      <c r="G5403" s="317"/>
      <c r="H5403" s="317"/>
      <c r="I5403" s="317"/>
      <c r="J5403" s="317"/>
      <c r="K5403" s="317"/>
      <c r="L5403" s="317"/>
      <c r="M5403" s="317"/>
      <c r="N5403" s="317"/>
      <c r="O5403" s="317"/>
      <c r="P5403" s="317"/>
      <c r="Q5403" s="317"/>
      <c r="R5403" s="345"/>
      <c r="S5403" s="345"/>
      <c r="T5403" s="314"/>
    </row>
    <row r="5404" spans="2:20" ht="18.75" customHeight="1" x14ac:dyDescent="0.2">
      <c r="B5404" s="318"/>
      <c r="C5404" s="335" t="s">
        <v>158</v>
      </c>
      <c r="D5404" s="67"/>
      <c r="E5404" s="67"/>
      <c r="F5404" s="67"/>
      <c r="G5404" s="67"/>
      <c r="H5404" s="67"/>
      <c r="I5404" s="67"/>
      <c r="J5404" s="67"/>
      <c r="K5404" s="67"/>
      <c r="L5404" s="67"/>
      <c r="M5404" s="67"/>
      <c r="N5404" s="67"/>
      <c r="O5404" s="74"/>
      <c r="P5404" s="347">
        <f>SUM(D5404:O5404)</f>
        <v>0</v>
      </c>
      <c r="Q5404" s="317"/>
      <c r="R5404" s="388"/>
      <c r="S5404" s="389"/>
      <c r="T5404" s="314"/>
    </row>
    <row r="5405" spans="2:20" ht="6" customHeight="1" x14ac:dyDescent="0.2">
      <c r="B5405" s="318"/>
      <c r="C5405" s="335" t="s">
        <v>159</v>
      </c>
      <c r="D5405" s="67"/>
      <c r="E5405" s="67"/>
      <c r="F5405" s="67"/>
      <c r="G5405" s="67"/>
      <c r="H5405" s="67"/>
      <c r="I5405" s="67"/>
      <c r="J5405" s="67"/>
      <c r="K5405" s="67"/>
      <c r="L5405" s="67"/>
      <c r="M5405" s="67"/>
      <c r="N5405" s="69"/>
      <c r="O5405" s="75"/>
      <c r="P5405" s="348">
        <f>SUM(D5405:O5405)</f>
        <v>0</v>
      </c>
      <c r="Q5405" s="317"/>
      <c r="R5405" s="388"/>
      <c r="S5405" s="389"/>
      <c r="T5405" s="314"/>
    </row>
    <row r="5406" spans="2:20" ht="18.75" customHeight="1" x14ac:dyDescent="0.2">
      <c r="B5406" s="346"/>
      <c r="C5406" s="317"/>
      <c r="D5406" s="317"/>
      <c r="E5406" s="317"/>
      <c r="F5406" s="317"/>
      <c r="G5406" s="317"/>
      <c r="H5406" s="317"/>
      <c r="I5406" s="317"/>
      <c r="J5406" s="317"/>
      <c r="K5406" s="317"/>
      <c r="L5406" s="317"/>
      <c r="M5406" s="317"/>
      <c r="N5406" s="349" t="s">
        <v>160</v>
      </c>
      <c r="O5406" s="349"/>
      <c r="P5406" s="350">
        <f>ROUND(IF(P5404*P5405=0,0,P5402/P5404*P5405),2)</f>
        <v>0</v>
      </c>
      <c r="Q5406" s="330"/>
      <c r="R5406" s="388"/>
      <c r="S5406" s="389"/>
      <c r="T5406" s="314"/>
    </row>
    <row r="5407" spans="2:20" ht="18.75" customHeight="1" x14ac:dyDescent="0.2">
      <c r="B5407" s="346"/>
      <c r="C5407" s="317"/>
      <c r="D5407" s="317"/>
      <c r="E5407" s="317"/>
      <c r="F5407" s="317"/>
      <c r="G5407" s="317"/>
      <c r="H5407" s="317"/>
      <c r="I5407" s="317"/>
      <c r="J5407" s="317"/>
      <c r="K5407" s="317"/>
      <c r="L5407" s="317"/>
      <c r="M5407" s="317"/>
      <c r="N5407" s="317"/>
      <c r="O5407" s="317"/>
      <c r="P5407" s="317"/>
      <c r="Q5407" s="317"/>
      <c r="R5407" s="317"/>
      <c r="S5407" s="317"/>
      <c r="T5407" s="314"/>
    </row>
    <row r="5408" spans="2:20" s="334" customFormat="1" ht="18.75" customHeight="1" x14ac:dyDescent="0.2">
      <c r="B5408" s="328"/>
      <c r="C5408" s="319" t="s">
        <v>124</v>
      </c>
      <c r="D5408" s="382"/>
      <c r="E5408" s="383"/>
      <c r="F5408" s="383"/>
      <c r="G5408" s="383"/>
      <c r="H5408" s="383"/>
      <c r="I5408" s="384"/>
      <c r="J5408" s="317"/>
      <c r="K5408" s="317"/>
      <c r="L5408" s="320"/>
      <c r="M5408" s="317"/>
      <c r="N5408" s="317"/>
      <c r="O5408" s="317"/>
      <c r="P5408" s="321"/>
      <c r="Q5408" s="317"/>
      <c r="R5408" s="321"/>
      <c r="S5408" s="321"/>
      <c r="T5408" s="333"/>
    </row>
    <row r="5409" spans="2:24" ht="30" customHeight="1" x14ac:dyDescent="0.2">
      <c r="B5409" s="314"/>
      <c r="C5409" s="322" t="s">
        <v>125</v>
      </c>
      <c r="D5409" s="382"/>
      <c r="E5409" s="383"/>
      <c r="F5409" s="383"/>
      <c r="G5409" s="383"/>
      <c r="H5409" s="383"/>
      <c r="I5409" s="384"/>
      <c r="J5409" s="317"/>
      <c r="K5409" s="320"/>
      <c r="L5409" s="317"/>
      <c r="M5409" s="317"/>
      <c r="N5409" s="317"/>
      <c r="O5409" s="317"/>
      <c r="P5409" s="321"/>
      <c r="Q5409" s="317"/>
      <c r="R5409" s="321"/>
      <c r="S5409" s="321"/>
      <c r="T5409" s="314"/>
    </row>
    <row r="5410" spans="2:24" ht="18.75" customHeight="1" x14ac:dyDescent="0.2">
      <c r="B5410" s="318"/>
      <c r="C5410" s="322" t="s">
        <v>7</v>
      </c>
      <c r="D5410" s="382"/>
      <c r="E5410" s="383"/>
      <c r="F5410" s="383"/>
      <c r="G5410" s="383"/>
      <c r="H5410" s="383"/>
      <c r="I5410" s="384"/>
      <c r="J5410" s="317"/>
      <c r="K5410" s="317"/>
      <c r="L5410" s="320"/>
      <c r="M5410" s="317"/>
      <c r="N5410" s="317"/>
      <c r="O5410" s="317"/>
      <c r="P5410" s="321"/>
      <c r="Q5410" s="317"/>
      <c r="R5410" s="323" t="s">
        <v>126</v>
      </c>
      <c r="S5410" s="324"/>
      <c r="T5410" s="314"/>
    </row>
    <row r="5411" spans="2:24" ht="18.75" customHeight="1" x14ac:dyDescent="0.2">
      <c r="B5411" s="318"/>
      <c r="C5411" s="322" t="s">
        <v>127</v>
      </c>
      <c r="D5411" s="382"/>
      <c r="E5411" s="383"/>
      <c r="F5411" s="383"/>
      <c r="G5411" s="383"/>
      <c r="H5411" s="383"/>
      <c r="I5411" s="384"/>
      <c r="J5411" s="317"/>
      <c r="K5411" s="317"/>
      <c r="L5411" s="320"/>
      <c r="M5411" s="317"/>
      <c r="N5411" s="317"/>
      <c r="O5411" s="317"/>
      <c r="P5411" s="321"/>
      <c r="Q5411" s="317"/>
      <c r="R5411" s="325" t="s">
        <v>130</v>
      </c>
      <c r="S5411" s="63"/>
      <c r="T5411" s="314"/>
    </row>
    <row r="5412" spans="2:24" ht="18.75" customHeight="1" x14ac:dyDescent="0.2">
      <c r="B5412" s="318"/>
      <c r="C5412" s="322" t="s">
        <v>131</v>
      </c>
      <c r="D5412" s="382"/>
      <c r="E5412" s="383"/>
      <c r="F5412" s="383"/>
      <c r="G5412" s="383"/>
      <c r="H5412" s="383"/>
      <c r="I5412" s="384"/>
      <c r="J5412" s="317"/>
      <c r="K5412" s="317"/>
      <c r="L5412" s="320"/>
      <c r="M5412" s="317"/>
      <c r="N5412" s="317"/>
      <c r="O5412" s="317"/>
      <c r="P5412" s="321"/>
      <c r="Q5412" s="317"/>
      <c r="R5412" s="325" t="s">
        <v>132</v>
      </c>
      <c r="S5412" s="63"/>
      <c r="T5412" s="314"/>
    </row>
    <row r="5413" spans="2:24" ht="18.75" customHeight="1" x14ac:dyDescent="0.2">
      <c r="B5413" s="318"/>
      <c r="C5413" s="322" t="s">
        <v>122</v>
      </c>
      <c r="D5413" s="385"/>
      <c r="E5413" s="386"/>
      <c r="F5413" s="386"/>
      <c r="G5413" s="386"/>
      <c r="H5413" s="386"/>
      <c r="I5413" s="387"/>
      <c r="J5413" s="317"/>
      <c r="K5413" s="320"/>
      <c r="L5413" s="317"/>
      <c r="M5413" s="317"/>
      <c r="N5413" s="317"/>
      <c r="O5413" s="317"/>
      <c r="P5413" s="321"/>
      <c r="Q5413" s="317"/>
      <c r="R5413" s="326" t="s">
        <v>133</v>
      </c>
      <c r="S5413" s="63"/>
      <c r="T5413" s="314"/>
    </row>
    <row r="5414" spans="2:24" ht="18.75" customHeight="1" x14ac:dyDescent="0.2">
      <c r="B5414" s="318"/>
      <c r="C5414" s="322" t="s">
        <v>134</v>
      </c>
      <c r="D5414" s="379"/>
      <c r="E5414" s="380"/>
      <c r="F5414" s="380"/>
      <c r="G5414" s="380"/>
      <c r="H5414" s="380"/>
      <c r="I5414" s="381"/>
      <c r="J5414" s="317"/>
      <c r="K5414" s="320"/>
      <c r="L5414" s="317"/>
      <c r="M5414" s="317"/>
      <c r="N5414" s="317"/>
      <c r="O5414" s="317"/>
      <c r="P5414" s="321"/>
      <c r="Q5414" s="317"/>
      <c r="R5414" s="321"/>
      <c r="S5414" s="321"/>
      <c r="T5414" s="314"/>
    </row>
    <row r="5415" spans="2:24" ht="18.75" customHeight="1" x14ac:dyDescent="0.2">
      <c r="B5415" s="318"/>
      <c r="C5415" s="317"/>
      <c r="D5415" s="317"/>
      <c r="E5415" s="317"/>
      <c r="F5415" s="317"/>
      <c r="G5415" s="317"/>
      <c r="H5415" s="317"/>
      <c r="I5415" s="317"/>
      <c r="J5415" s="317"/>
      <c r="K5415" s="317"/>
      <c r="L5415" s="317"/>
      <c r="M5415" s="317"/>
      <c r="N5415" s="317"/>
      <c r="O5415" s="317"/>
      <c r="P5415" s="317"/>
      <c r="Q5415" s="317"/>
      <c r="R5415" s="317"/>
      <c r="S5415" s="317"/>
      <c r="T5415" s="314"/>
    </row>
    <row r="5416" spans="2:24" ht="18.75" customHeight="1" x14ac:dyDescent="0.2">
      <c r="B5416" s="327"/>
      <c r="C5416" s="322" t="s">
        <v>128</v>
      </c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70"/>
      <c r="P5416" s="329" t="s">
        <v>129</v>
      </c>
      <c r="Q5416" s="330"/>
      <c r="R5416" s="331" t="s">
        <v>135</v>
      </c>
      <c r="S5416" s="332"/>
      <c r="T5416" s="314"/>
    </row>
    <row r="5417" spans="2:24" ht="12" customHeight="1" x14ac:dyDescent="0.2">
      <c r="B5417" s="318"/>
      <c r="C5417" s="317"/>
      <c r="D5417" s="317"/>
      <c r="E5417" s="317"/>
      <c r="F5417" s="317"/>
      <c r="G5417" s="317"/>
      <c r="H5417" s="317"/>
      <c r="I5417" s="317"/>
      <c r="J5417" s="317"/>
      <c r="K5417" s="317"/>
      <c r="L5417" s="317"/>
      <c r="M5417" s="317"/>
      <c r="N5417" s="317"/>
      <c r="O5417" s="317"/>
      <c r="P5417" s="317"/>
      <c r="Q5417" s="317"/>
      <c r="R5417" s="317"/>
      <c r="S5417" s="317"/>
      <c r="T5417" s="314"/>
    </row>
    <row r="5418" spans="2:24" s="334" customFormat="1" ht="18.75" customHeight="1" x14ac:dyDescent="0.2">
      <c r="B5418" s="328"/>
      <c r="C5418" s="335" t="s">
        <v>136</v>
      </c>
      <c r="D5418" s="65"/>
      <c r="E5418" s="65"/>
      <c r="F5418" s="65"/>
      <c r="G5418" s="65"/>
      <c r="H5418" s="65"/>
      <c r="I5418" s="65"/>
      <c r="J5418" s="65"/>
      <c r="K5418" s="65"/>
      <c r="L5418" s="65"/>
      <c r="M5418" s="65"/>
      <c r="N5418" s="65"/>
      <c r="O5418" s="71"/>
      <c r="P5418" s="336">
        <f>SUM(D5418:O5418)</f>
        <v>0</v>
      </c>
      <c r="Q5418" s="317"/>
      <c r="R5418" s="388"/>
      <c r="S5418" s="389"/>
      <c r="T5418" s="333"/>
      <c r="V5418" s="315"/>
      <c r="W5418" s="315"/>
      <c r="X5418" s="315"/>
    </row>
    <row r="5419" spans="2:24" ht="6" customHeight="1" x14ac:dyDescent="0.2">
      <c r="B5419" s="318"/>
      <c r="C5419" s="335" t="s">
        <v>137</v>
      </c>
      <c r="D5419" s="110"/>
      <c r="E5419" s="110"/>
      <c r="F5419" s="110"/>
      <c r="G5419" s="110"/>
      <c r="H5419" s="110"/>
      <c r="I5419" s="110"/>
      <c r="J5419" s="110"/>
      <c r="K5419" s="110"/>
      <c r="L5419" s="110"/>
      <c r="M5419" s="110"/>
      <c r="N5419" s="110"/>
      <c r="O5419" s="111"/>
      <c r="P5419" s="336">
        <f>SUM(D5419:O5419)</f>
        <v>0</v>
      </c>
      <c r="Q5419" s="317"/>
      <c r="R5419" s="388"/>
      <c r="S5419" s="389"/>
      <c r="T5419" s="314"/>
    </row>
    <row r="5420" spans="2:24" ht="18.75" customHeight="1" x14ac:dyDescent="0.2">
      <c r="B5420" s="318"/>
      <c r="C5420" s="131" t="s">
        <v>138</v>
      </c>
      <c r="D5420" s="65"/>
      <c r="E5420" s="65"/>
      <c r="F5420" s="65"/>
      <c r="G5420" s="65"/>
      <c r="H5420" s="65"/>
      <c r="I5420" s="65"/>
      <c r="J5420" s="65"/>
      <c r="K5420" s="65"/>
      <c r="L5420" s="65"/>
      <c r="M5420" s="65"/>
      <c r="N5420" s="65"/>
      <c r="O5420" s="71"/>
      <c r="P5420" s="336">
        <f>SUM(D5420:O5420)</f>
        <v>0</v>
      </c>
      <c r="Q5420" s="317"/>
      <c r="R5420" s="388"/>
      <c r="S5420" s="389"/>
      <c r="T5420" s="314"/>
    </row>
    <row r="5421" spans="2:24" ht="18.75" customHeight="1" x14ac:dyDescent="0.2">
      <c r="B5421" s="318"/>
      <c r="C5421" s="92" t="s">
        <v>139</v>
      </c>
      <c r="D5421" s="65"/>
      <c r="E5421" s="65"/>
      <c r="F5421" s="65"/>
      <c r="G5421" s="65"/>
      <c r="H5421" s="65"/>
      <c r="I5421" s="65"/>
      <c r="J5421" s="65"/>
      <c r="K5421" s="65"/>
      <c r="L5421" s="65"/>
      <c r="M5421" s="65"/>
      <c r="N5421" s="65"/>
      <c r="O5421" s="71"/>
      <c r="P5421" s="336">
        <f>SUM(D5421:O5421)</f>
        <v>0</v>
      </c>
      <c r="Q5421" s="317"/>
      <c r="R5421" s="388"/>
      <c r="S5421" s="389"/>
      <c r="T5421" s="314"/>
    </row>
    <row r="5422" spans="2:24" ht="18.75" customHeight="1" x14ac:dyDescent="0.2">
      <c r="B5422" s="318"/>
      <c r="C5422" s="92" t="s">
        <v>140</v>
      </c>
      <c r="D5422" s="65"/>
      <c r="E5422" s="65"/>
      <c r="F5422" s="65"/>
      <c r="G5422" s="65"/>
      <c r="H5422" s="65"/>
      <c r="I5422" s="65"/>
      <c r="J5422" s="65"/>
      <c r="K5422" s="65"/>
      <c r="L5422" s="65"/>
      <c r="M5422" s="65"/>
      <c r="N5422" s="65"/>
      <c r="O5422" s="71"/>
      <c r="P5422" s="336">
        <f>SUM(D5422:O5422)</f>
        <v>0</v>
      </c>
      <c r="Q5422" s="317"/>
      <c r="R5422" s="388"/>
      <c r="S5422" s="389"/>
      <c r="T5422" s="314"/>
    </row>
    <row r="5423" spans="2:24" ht="18.75" customHeight="1" x14ac:dyDescent="0.2">
      <c r="B5423" s="318"/>
      <c r="C5423" s="92" t="s">
        <v>141</v>
      </c>
      <c r="D5423" s="65"/>
      <c r="E5423" s="65"/>
      <c r="F5423" s="65"/>
      <c r="G5423" s="65"/>
      <c r="H5423" s="65"/>
      <c r="I5423" s="65"/>
      <c r="J5423" s="65"/>
      <c r="K5423" s="65"/>
      <c r="L5423" s="65"/>
      <c r="M5423" s="65"/>
      <c r="N5423" s="65"/>
      <c r="O5423" s="71"/>
      <c r="P5423" s="336">
        <f>SUM(D5423:O5423)</f>
        <v>0</v>
      </c>
      <c r="Q5423" s="317"/>
      <c r="R5423" s="388"/>
      <c r="S5423" s="389"/>
      <c r="T5423" s="314"/>
    </row>
    <row r="5424" spans="2:24" ht="18.75" customHeight="1" x14ac:dyDescent="0.2">
      <c r="B5424" s="318"/>
      <c r="C5424" s="92" t="s">
        <v>142</v>
      </c>
      <c r="D5424" s="65"/>
      <c r="E5424" s="65"/>
      <c r="F5424" s="65"/>
      <c r="G5424" s="65"/>
      <c r="H5424" s="65"/>
      <c r="I5424" s="65"/>
      <c r="J5424" s="65"/>
      <c r="K5424" s="65"/>
      <c r="L5424" s="65"/>
      <c r="M5424" s="65"/>
      <c r="N5424" s="65"/>
      <c r="O5424" s="71"/>
      <c r="P5424" s="336">
        <f>SUM(D5424:O5424)</f>
        <v>0</v>
      </c>
      <c r="Q5424" s="317"/>
      <c r="R5424" s="388"/>
      <c r="S5424" s="389"/>
      <c r="T5424" s="314"/>
    </row>
    <row r="5425" spans="2:20" ht="18.75" customHeight="1" x14ac:dyDescent="0.2">
      <c r="B5425" s="318"/>
      <c r="C5425" s="92" t="s">
        <v>143</v>
      </c>
      <c r="D5425" s="65"/>
      <c r="E5425" s="65"/>
      <c r="F5425" s="65"/>
      <c r="G5425" s="65"/>
      <c r="H5425" s="65"/>
      <c r="I5425" s="65"/>
      <c r="J5425" s="65"/>
      <c r="K5425" s="65"/>
      <c r="L5425" s="65"/>
      <c r="M5425" s="65"/>
      <c r="N5425" s="65"/>
      <c r="O5425" s="71"/>
      <c r="P5425" s="336">
        <f>SUM(D5425:O5425)</f>
        <v>0</v>
      </c>
      <c r="Q5425" s="317"/>
      <c r="R5425" s="388"/>
      <c r="S5425" s="389"/>
      <c r="T5425" s="314"/>
    </row>
    <row r="5426" spans="2:20" ht="18.75" customHeight="1" x14ac:dyDescent="0.2">
      <c r="B5426" s="318"/>
      <c r="C5426" s="92" t="s">
        <v>144</v>
      </c>
      <c r="D5426" s="65"/>
      <c r="E5426" s="65"/>
      <c r="F5426" s="65"/>
      <c r="G5426" s="65"/>
      <c r="H5426" s="65"/>
      <c r="I5426" s="65"/>
      <c r="J5426" s="65"/>
      <c r="K5426" s="65"/>
      <c r="L5426" s="65"/>
      <c r="M5426" s="65"/>
      <c r="N5426" s="65"/>
      <c r="O5426" s="71"/>
      <c r="P5426" s="336">
        <f>SUM(D5426:O5426)</f>
        <v>0</v>
      </c>
      <c r="Q5426" s="317"/>
      <c r="R5426" s="388"/>
      <c r="S5426" s="389"/>
      <c r="T5426" s="314"/>
    </row>
    <row r="5427" spans="2:20" ht="18.75" customHeight="1" x14ac:dyDescent="0.2">
      <c r="B5427" s="318"/>
      <c r="C5427" s="92" t="s">
        <v>145</v>
      </c>
      <c r="D5427" s="65"/>
      <c r="E5427" s="65"/>
      <c r="F5427" s="65"/>
      <c r="G5427" s="65"/>
      <c r="H5427" s="65"/>
      <c r="I5427" s="65"/>
      <c r="J5427" s="65"/>
      <c r="K5427" s="65"/>
      <c r="L5427" s="65"/>
      <c r="M5427" s="65"/>
      <c r="N5427" s="65"/>
      <c r="O5427" s="71"/>
      <c r="P5427" s="336">
        <f>SUM(D5427:O5427)</f>
        <v>0</v>
      </c>
      <c r="Q5427" s="317"/>
      <c r="R5427" s="388"/>
      <c r="S5427" s="389"/>
      <c r="T5427" s="314"/>
    </row>
    <row r="5428" spans="2:20" ht="18.75" customHeight="1" x14ac:dyDescent="0.2">
      <c r="B5428" s="318"/>
      <c r="C5428" s="322" t="s">
        <v>146</v>
      </c>
      <c r="D5428" s="337">
        <f t="shared" ref="D5428:O5428" si="435">SUBTOTAL(9,D5418:D5427)</f>
        <v>0</v>
      </c>
      <c r="E5428" s="337">
        <f t="shared" si="435"/>
        <v>0</v>
      </c>
      <c r="F5428" s="337">
        <f t="shared" si="435"/>
        <v>0</v>
      </c>
      <c r="G5428" s="337">
        <f t="shared" si="435"/>
        <v>0</v>
      </c>
      <c r="H5428" s="337">
        <f t="shared" si="435"/>
        <v>0</v>
      </c>
      <c r="I5428" s="337">
        <f t="shared" si="435"/>
        <v>0</v>
      </c>
      <c r="J5428" s="337">
        <f t="shared" si="435"/>
        <v>0</v>
      </c>
      <c r="K5428" s="337">
        <f t="shared" si="435"/>
        <v>0</v>
      </c>
      <c r="L5428" s="337">
        <f t="shared" si="435"/>
        <v>0</v>
      </c>
      <c r="M5428" s="337">
        <f t="shared" si="435"/>
        <v>0</v>
      </c>
      <c r="N5428" s="337">
        <f t="shared" si="435"/>
        <v>0</v>
      </c>
      <c r="O5428" s="338">
        <f t="shared" si="435"/>
        <v>0</v>
      </c>
      <c r="P5428" s="336">
        <f>SUM(D5428:O5428)</f>
        <v>0</v>
      </c>
      <c r="Q5428" s="317"/>
      <c r="R5428" s="388"/>
      <c r="S5428" s="389"/>
      <c r="T5428" s="314"/>
    </row>
    <row r="5429" spans="2:20" ht="18.75" customHeight="1" x14ac:dyDescent="0.2">
      <c r="B5429" s="318"/>
      <c r="C5429" s="339" t="s">
        <v>147</v>
      </c>
      <c r="D5429" s="66"/>
      <c r="E5429" s="66"/>
      <c r="F5429" s="66"/>
      <c r="G5429" s="66"/>
      <c r="H5429" s="66"/>
      <c r="I5429" s="66"/>
      <c r="J5429" s="66"/>
      <c r="K5429" s="66"/>
      <c r="L5429" s="66"/>
      <c r="M5429" s="66"/>
      <c r="N5429" s="66"/>
      <c r="O5429" s="72"/>
      <c r="P5429" s="336">
        <f>SUM(D5429:O5429)</f>
        <v>0</v>
      </c>
      <c r="Q5429" s="317"/>
      <c r="R5429" s="388"/>
      <c r="S5429" s="389"/>
      <c r="T5429" s="314"/>
    </row>
    <row r="5430" spans="2:20" ht="18.75" customHeight="1" x14ac:dyDescent="0.2">
      <c r="B5430" s="318"/>
      <c r="C5430" s="339" t="s">
        <v>148</v>
      </c>
      <c r="D5430" s="66"/>
      <c r="E5430" s="66"/>
      <c r="F5430" s="66"/>
      <c r="G5430" s="66"/>
      <c r="H5430" s="66"/>
      <c r="I5430" s="66"/>
      <c r="J5430" s="66"/>
      <c r="K5430" s="66"/>
      <c r="L5430" s="66"/>
      <c r="M5430" s="66"/>
      <c r="N5430" s="66"/>
      <c r="O5430" s="72"/>
      <c r="P5430" s="336">
        <f>SUM(D5430:O5430)</f>
        <v>0</v>
      </c>
      <c r="Q5430" s="317"/>
      <c r="R5430" s="388"/>
      <c r="S5430" s="389"/>
      <c r="T5430" s="314"/>
    </row>
    <row r="5431" spans="2:20" ht="18.75" customHeight="1" x14ac:dyDescent="0.2">
      <c r="B5431" s="318"/>
      <c r="C5431" s="322" t="s">
        <v>149</v>
      </c>
      <c r="D5431" s="337">
        <f t="shared" ref="D5431:O5431" si="436">SUBTOTAL(9,D5429:D5430)</f>
        <v>0</v>
      </c>
      <c r="E5431" s="337">
        <f t="shared" si="436"/>
        <v>0</v>
      </c>
      <c r="F5431" s="337">
        <f t="shared" si="436"/>
        <v>0</v>
      </c>
      <c r="G5431" s="337">
        <f t="shared" si="436"/>
        <v>0</v>
      </c>
      <c r="H5431" s="337">
        <f t="shared" si="436"/>
        <v>0</v>
      </c>
      <c r="I5431" s="337">
        <f t="shared" si="436"/>
        <v>0</v>
      </c>
      <c r="J5431" s="337">
        <f t="shared" si="436"/>
        <v>0</v>
      </c>
      <c r="K5431" s="337">
        <f t="shared" si="436"/>
        <v>0</v>
      </c>
      <c r="L5431" s="337">
        <f t="shared" si="436"/>
        <v>0</v>
      </c>
      <c r="M5431" s="337">
        <f t="shared" si="436"/>
        <v>0</v>
      </c>
      <c r="N5431" s="337">
        <f t="shared" si="436"/>
        <v>0</v>
      </c>
      <c r="O5431" s="338">
        <f t="shared" si="436"/>
        <v>0</v>
      </c>
      <c r="P5431" s="336">
        <f>SUM(D5431:O5431)</f>
        <v>0</v>
      </c>
      <c r="Q5431" s="317"/>
      <c r="R5431" s="388"/>
      <c r="S5431" s="389"/>
      <c r="T5431" s="314"/>
    </row>
    <row r="5432" spans="2:20" ht="18.75" customHeight="1" x14ac:dyDescent="0.2">
      <c r="B5432" s="318"/>
      <c r="C5432" s="339" t="s">
        <v>150</v>
      </c>
      <c r="D5432" s="66"/>
      <c r="E5432" s="66"/>
      <c r="F5432" s="66"/>
      <c r="G5432" s="66"/>
      <c r="H5432" s="66"/>
      <c r="I5432" s="66"/>
      <c r="J5432" s="66"/>
      <c r="K5432" s="66"/>
      <c r="L5432" s="66"/>
      <c r="M5432" s="66"/>
      <c r="N5432" s="66"/>
      <c r="O5432" s="72"/>
      <c r="P5432" s="336">
        <f>SUM(D5432:O5432)</f>
        <v>0</v>
      </c>
      <c r="Q5432" s="317"/>
      <c r="R5432" s="388"/>
      <c r="S5432" s="389"/>
      <c r="T5432" s="314"/>
    </row>
    <row r="5433" spans="2:20" ht="18.75" customHeight="1" x14ac:dyDescent="0.2">
      <c r="B5433" s="318"/>
      <c r="C5433" s="339" t="s">
        <v>151</v>
      </c>
      <c r="D5433" s="66"/>
      <c r="E5433" s="66"/>
      <c r="F5433" s="66"/>
      <c r="G5433" s="66"/>
      <c r="H5433" s="66"/>
      <c r="I5433" s="66"/>
      <c r="J5433" s="66"/>
      <c r="K5433" s="66"/>
      <c r="L5433" s="66"/>
      <c r="M5433" s="66"/>
      <c r="N5433" s="66"/>
      <c r="O5433" s="72"/>
      <c r="P5433" s="336">
        <f>SUM(D5433:O5433)</f>
        <v>0</v>
      </c>
      <c r="Q5433" s="317"/>
      <c r="R5433" s="388"/>
      <c r="S5433" s="389"/>
      <c r="T5433" s="314"/>
    </row>
    <row r="5434" spans="2:20" ht="18.75" customHeight="1" x14ac:dyDescent="0.2">
      <c r="B5434" s="318"/>
      <c r="C5434" s="339" t="s">
        <v>152</v>
      </c>
      <c r="D5434" s="66"/>
      <c r="E5434" s="66"/>
      <c r="F5434" s="66"/>
      <c r="G5434" s="66"/>
      <c r="H5434" s="66"/>
      <c r="I5434" s="66"/>
      <c r="J5434" s="66"/>
      <c r="K5434" s="66"/>
      <c r="L5434" s="66"/>
      <c r="M5434" s="66"/>
      <c r="N5434" s="66"/>
      <c r="O5434" s="72"/>
      <c r="P5434" s="336">
        <f>SUM(D5434:O5434)</f>
        <v>0</v>
      </c>
      <c r="Q5434" s="317"/>
      <c r="R5434" s="388"/>
      <c r="S5434" s="389"/>
      <c r="T5434" s="314"/>
    </row>
    <row r="5435" spans="2:20" ht="18.75" customHeight="1" x14ac:dyDescent="0.2">
      <c r="B5435" s="318"/>
      <c r="C5435" s="339" t="s">
        <v>153</v>
      </c>
      <c r="D5435" s="66"/>
      <c r="E5435" s="66"/>
      <c r="F5435" s="66"/>
      <c r="G5435" s="66"/>
      <c r="H5435" s="66"/>
      <c r="I5435" s="66"/>
      <c r="J5435" s="66"/>
      <c r="K5435" s="66"/>
      <c r="L5435" s="66"/>
      <c r="M5435" s="66"/>
      <c r="N5435" s="66"/>
      <c r="O5435" s="72"/>
      <c r="P5435" s="336">
        <f>SUM(D5435:O5435)</f>
        <v>0</v>
      </c>
      <c r="Q5435" s="317"/>
      <c r="R5435" s="388"/>
      <c r="S5435" s="389"/>
      <c r="T5435" s="314"/>
    </row>
    <row r="5436" spans="2:20" ht="18.75" customHeight="1" x14ac:dyDescent="0.2">
      <c r="B5436" s="318"/>
      <c r="C5436" s="335" t="s">
        <v>154</v>
      </c>
      <c r="D5436" s="65"/>
      <c r="E5436" s="65"/>
      <c r="F5436" s="65"/>
      <c r="G5436" s="65"/>
      <c r="H5436" s="65"/>
      <c r="I5436" s="65"/>
      <c r="J5436" s="65"/>
      <c r="K5436" s="65"/>
      <c r="L5436" s="65"/>
      <c r="M5436" s="65"/>
      <c r="N5436" s="65"/>
      <c r="O5436" s="71"/>
      <c r="P5436" s="336">
        <f>SUM(D5436:O5436)</f>
        <v>0</v>
      </c>
      <c r="Q5436" s="317"/>
      <c r="R5436" s="388"/>
      <c r="S5436" s="389"/>
      <c r="T5436" s="314"/>
    </row>
    <row r="5437" spans="2:20" ht="18.75" customHeight="1" x14ac:dyDescent="0.2">
      <c r="B5437" s="318"/>
      <c r="C5437" s="97" t="s">
        <v>155</v>
      </c>
      <c r="D5437" s="65"/>
      <c r="E5437" s="65"/>
      <c r="F5437" s="65"/>
      <c r="G5437" s="65"/>
      <c r="H5437" s="65"/>
      <c r="I5437" s="65"/>
      <c r="J5437" s="65"/>
      <c r="K5437" s="65"/>
      <c r="L5437" s="65"/>
      <c r="M5437" s="65"/>
      <c r="N5437" s="65"/>
      <c r="O5437" s="71"/>
      <c r="P5437" s="336">
        <f>SUM(D5437:O5437)</f>
        <v>0</v>
      </c>
      <c r="Q5437" s="317"/>
      <c r="R5437" s="388"/>
      <c r="S5437" s="389"/>
      <c r="T5437" s="314"/>
    </row>
    <row r="5438" spans="2:20" ht="18.75" customHeight="1" x14ac:dyDescent="0.2">
      <c r="B5438" s="318"/>
      <c r="C5438" s="98" t="s">
        <v>156</v>
      </c>
      <c r="D5438" s="68"/>
      <c r="E5438" s="68"/>
      <c r="F5438" s="68"/>
      <c r="G5438" s="68"/>
      <c r="H5438" s="68"/>
      <c r="I5438" s="68"/>
      <c r="J5438" s="68"/>
      <c r="K5438" s="68"/>
      <c r="L5438" s="68"/>
      <c r="M5438" s="68"/>
      <c r="N5438" s="68"/>
      <c r="O5438" s="73"/>
      <c r="P5438" s="340">
        <f>SUM(D5438:O5438)</f>
        <v>0</v>
      </c>
      <c r="Q5438" s="317"/>
      <c r="R5438" s="388"/>
      <c r="S5438" s="389"/>
      <c r="T5438" s="314"/>
    </row>
    <row r="5439" spans="2:20" ht="18.75" customHeight="1" x14ac:dyDescent="0.2">
      <c r="B5439" s="318"/>
      <c r="C5439" s="341" t="s">
        <v>157</v>
      </c>
      <c r="D5439" s="342">
        <f t="shared" ref="D5439:O5439" si="437">SUBTOTAL(9,D5418:D5438)</f>
        <v>0</v>
      </c>
      <c r="E5439" s="342">
        <f t="shared" si="437"/>
        <v>0</v>
      </c>
      <c r="F5439" s="342">
        <f t="shared" si="437"/>
        <v>0</v>
      </c>
      <c r="G5439" s="342">
        <f t="shared" si="437"/>
        <v>0</v>
      </c>
      <c r="H5439" s="342">
        <f t="shared" si="437"/>
        <v>0</v>
      </c>
      <c r="I5439" s="342">
        <f t="shared" si="437"/>
        <v>0</v>
      </c>
      <c r="J5439" s="342">
        <f t="shared" si="437"/>
        <v>0</v>
      </c>
      <c r="K5439" s="342">
        <f t="shared" si="437"/>
        <v>0</v>
      </c>
      <c r="L5439" s="342">
        <f t="shared" si="437"/>
        <v>0</v>
      </c>
      <c r="M5439" s="342">
        <f t="shared" si="437"/>
        <v>0</v>
      </c>
      <c r="N5439" s="342">
        <f t="shared" si="437"/>
        <v>0</v>
      </c>
      <c r="O5439" s="343">
        <f t="shared" si="437"/>
        <v>0</v>
      </c>
      <c r="P5439" s="344">
        <f>SUM(D5439:O5439)</f>
        <v>0</v>
      </c>
      <c r="Q5439" s="317"/>
      <c r="R5439" s="150"/>
      <c r="S5439" s="151"/>
      <c r="T5439" s="314"/>
    </row>
    <row r="5440" spans="2:20" ht="18.75" customHeight="1" x14ac:dyDescent="0.2">
      <c r="B5440" s="318"/>
      <c r="C5440" s="317"/>
      <c r="D5440" s="317"/>
      <c r="E5440" s="317"/>
      <c r="F5440" s="317"/>
      <c r="G5440" s="317"/>
      <c r="H5440" s="317"/>
      <c r="I5440" s="317"/>
      <c r="J5440" s="317"/>
      <c r="K5440" s="317"/>
      <c r="L5440" s="317"/>
      <c r="M5440" s="317"/>
      <c r="N5440" s="317"/>
      <c r="O5440" s="317"/>
      <c r="P5440" s="317"/>
      <c r="Q5440" s="317"/>
      <c r="R5440" s="345"/>
      <c r="S5440" s="345"/>
      <c r="T5440" s="314"/>
    </row>
    <row r="5441" spans="2:24" ht="18.75" customHeight="1" x14ac:dyDescent="0.2">
      <c r="B5441" s="318"/>
      <c r="C5441" s="335" t="s">
        <v>158</v>
      </c>
      <c r="D5441" s="67"/>
      <c r="E5441" s="67"/>
      <c r="F5441" s="67"/>
      <c r="G5441" s="67"/>
      <c r="H5441" s="67"/>
      <c r="I5441" s="67"/>
      <c r="J5441" s="67"/>
      <c r="K5441" s="67"/>
      <c r="L5441" s="67"/>
      <c r="M5441" s="67"/>
      <c r="N5441" s="67"/>
      <c r="O5441" s="74"/>
      <c r="P5441" s="347">
        <f>SUM(D5441:O5441)</f>
        <v>0</v>
      </c>
      <c r="Q5441" s="317"/>
      <c r="R5441" s="388"/>
      <c r="S5441" s="389"/>
      <c r="T5441" s="314"/>
    </row>
    <row r="5442" spans="2:24" ht="6" customHeight="1" x14ac:dyDescent="0.2">
      <c r="B5442" s="318"/>
      <c r="C5442" s="335" t="s">
        <v>159</v>
      </c>
      <c r="D5442" s="67"/>
      <c r="E5442" s="67"/>
      <c r="F5442" s="67"/>
      <c r="G5442" s="67"/>
      <c r="H5442" s="67"/>
      <c r="I5442" s="67"/>
      <c r="J5442" s="67"/>
      <c r="K5442" s="67"/>
      <c r="L5442" s="67"/>
      <c r="M5442" s="67"/>
      <c r="N5442" s="69"/>
      <c r="O5442" s="75"/>
      <c r="P5442" s="348">
        <f>SUM(D5442:O5442)</f>
        <v>0</v>
      </c>
      <c r="Q5442" s="317"/>
      <c r="R5442" s="388"/>
      <c r="S5442" s="389"/>
      <c r="T5442" s="314"/>
    </row>
    <row r="5443" spans="2:24" ht="18.75" customHeight="1" x14ac:dyDescent="0.2">
      <c r="B5443" s="346"/>
      <c r="C5443" s="317"/>
      <c r="D5443" s="317"/>
      <c r="E5443" s="317"/>
      <c r="F5443" s="317"/>
      <c r="G5443" s="317"/>
      <c r="H5443" s="317"/>
      <c r="I5443" s="317"/>
      <c r="J5443" s="317"/>
      <c r="K5443" s="317"/>
      <c r="L5443" s="317"/>
      <c r="M5443" s="317"/>
      <c r="N5443" s="349" t="s">
        <v>160</v>
      </c>
      <c r="O5443" s="349"/>
      <c r="P5443" s="350">
        <f>ROUND(IF(P5441*P5442=0,0,P5439/P5441*P5442),2)</f>
        <v>0</v>
      </c>
      <c r="Q5443" s="330"/>
      <c r="R5443" s="388"/>
      <c r="S5443" s="389"/>
      <c r="T5443" s="314"/>
    </row>
    <row r="5444" spans="2:24" ht="18.75" customHeight="1" x14ac:dyDescent="0.2">
      <c r="B5444" s="346"/>
      <c r="C5444" s="317"/>
      <c r="D5444" s="317"/>
      <c r="E5444" s="317"/>
      <c r="F5444" s="317"/>
      <c r="G5444" s="317"/>
      <c r="H5444" s="317"/>
      <c r="I5444" s="317"/>
      <c r="J5444" s="317"/>
      <c r="K5444" s="317"/>
      <c r="L5444" s="317"/>
      <c r="M5444" s="317"/>
      <c r="N5444" s="317"/>
      <c r="O5444" s="317"/>
      <c r="P5444" s="317"/>
      <c r="Q5444" s="317"/>
      <c r="R5444" s="317"/>
      <c r="S5444" s="317"/>
      <c r="T5444" s="314"/>
    </row>
    <row r="5445" spans="2:24" s="334" customFormat="1" ht="18.75" customHeight="1" x14ac:dyDescent="0.2">
      <c r="B5445" s="328"/>
      <c r="C5445" s="319" t="s">
        <v>124</v>
      </c>
      <c r="D5445" s="382"/>
      <c r="E5445" s="383"/>
      <c r="F5445" s="383"/>
      <c r="G5445" s="383"/>
      <c r="H5445" s="383"/>
      <c r="I5445" s="384"/>
      <c r="J5445" s="317"/>
      <c r="K5445" s="317"/>
      <c r="L5445" s="320"/>
      <c r="M5445" s="317"/>
      <c r="N5445" s="317"/>
      <c r="O5445" s="317"/>
      <c r="P5445" s="321"/>
      <c r="Q5445" s="317"/>
      <c r="R5445" s="321"/>
      <c r="S5445" s="321"/>
      <c r="T5445" s="333"/>
    </row>
    <row r="5446" spans="2:24" ht="30" customHeight="1" x14ac:dyDescent="0.2">
      <c r="B5446" s="314"/>
      <c r="C5446" s="322" t="s">
        <v>125</v>
      </c>
      <c r="D5446" s="382"/>
      <c r="E5446" s="383"/>
      <c r="F5446" s="383"/>
      <c r="G5446" s="383"/>
      <c r="H5446" s="383"/>
      <c r="I5446" s="384"/>
      <c r="J5446" s="317"/>
      <c r="K5446" s="320"/>
      <c r="L5446" s="317"/>
      <c r="M5446" s="317"/>
      <c r="N5446" s="317"/>
      <c r="O5446" s="317"/>
      <c r="P5446" s="321"/>
      <c r="Q5446" s="317"/>
      <c r="R5446" s="321"/>
      <c r="S5446" s="321"/>
      <c r="T5446" s="314"/>
    </row>
    <row r="5447" spans="2:24" ht="18.75" customHeight="1" x14ac:dyDescent="0.2">
      <c r="B5447" s="318"/>
      <c r="C5447" s="322" t="s">
        <v>7</v>
      </c>
      <c r="D5447" s="382"/>
      <c r="E5447" s="383"/>
      <c r="F5447" s="383"/>
      <c r="G5447" s="383"/>
      <c r="H5447" s="383"/>
      <c r="I5447" s="384"/>
      <c r="J5447" s="317"/>
      <c r="K5447" s="317"/>
      <c r="L5447" s="320"/>
      <c r="M5447" s="317"/>
      <c r="N5447" s="317"/>
      <c r="O5447" s="317"/>
      <c r="P5447" s="321"/>
      <c r="Q5447" s="317"/>
      <c r="R5447" s="323" t="s">
        <v>126</v>
      </c>
      <c r="S5447" s="324"/>
      <c r="T5447" s="314"/>
    </row>
    <row r="5448" spans="2:24" ht="18.75" customHeight="1" x14ac:dyDescent="0.2">
      <c r="B5448" s="318"/>
      <c r="C5448" s="322" t="s">
        <v>127</v>
      </c>
      <c r="D5448" s="382"/>
      <c r="E5448" s="383"/>
      <c r="F5448" s="383"/>
      <c r="G5448" s="383"/>
      <c r="H5448" s="383"/>
      <c r="I5448" s="384"/>
      <c r="J5448" s="317"/>
      <c r="K5448" s="317"/>
      <c r="L5448" s="320"/>
      <c r="M5448" s="317"/>
      <c r="N5448" s="317"/>
      <c r="O5448" s="317"/>
      <c r="P5448" s="321"/>
      <c r="Q5448" s="317"/>
      <c r="R5448" s="325" t="s">
        <v>130</v>
      </c>
      <c r="S5448" s="63"/>
      <c r="T5448" s="314"/>
    </row>
    <row r="5449" spans="2:24" ht="18.75" customHeight="1" x14ac:dyDescent="0.2">
      <c r="B5449" s="318"/>
      <c r="C5449" s="322" t="s">
        <v>131</v>
      </c>
      <c r="D5449" s="382"/>
      <c r="E5449" s="383"/>
      <c r="F5449" s="383"/>
      <c r="G5449" s="383"/>
      <c r="H5449" s="383"/>
      <c r="I5449" s="384"/>
      <c r="J5449" s="317"/>
      <c r="K5449" s="317"/>
      <c r="L5449" s="320"/>
      <c r="M5449" s="317"/>
      <c r="N5449" s="317"/>
      <c r="O5449" s="317"/>
      <c r="P5449" s="321"/>
      <c r="Q5449" s="317"/>
      <c r="R5449" s="325" t="s">
        <v>132</v>
      </c>
      <c r="S5449" s="63"/>
      <c r="T5449" s="314"/>
    </row>
    <row r="5450" spans="2:24" ht="18.75" customHeight="1" x14ac:dyDescent="0.2">
      <c r="B5450" s="318"/>
      <c r="C5450" s="322" t="s">
        <v>122</v>
      </c>
      <c r="D5450" s="385"/>
      <c r="E5450" s="386"/>
      <c r="F5450" s="386"/>
      <c r="G5450" s="386"/>
      <c r="H5450" s="386"/>
      <c r="I5450" s="387"/>
      <c r="J5450" s="317"/>
      <c r="K5450" s="320"/>
      <c r="L5450" s="317"/>
      <c r="M5450" s="317"/>
      <c r="N5450" s="317"/>
      <c r="O5450" s="317"/>
      <c r="P5450" s="321"/>
      <c r="Q5450" s="317"/>
      <c r="R5450" s="326" t="s">
        <v>133</v>
      </c>
      <c r="S5450" s="63"/>
      <c r="T5450" s="314"/>
    </row>
    <row r="5451" spans="2:24" ht="18.75" customHeight="1" x14ac:dyDescent="0.2">
      <c r="B5451" s="318"/>
      <c r="C5451" s="322" t="s">
        <v>134</v>
      </c>
      <c r="D5451" s="379"/>
      <c r="E5451" s="380"/>
      <c r="F5451" s="380"/>
      <c r="G5451" s="380"/>
      <c r="H5451" s="380"/>
      <c r="I5451" s="381"/>
      <c r="J5451" s="317"/>
      <c r="K5451" s="320"/>
      <c r="L5451" s="317"/>
      <c r="M5451" s="317"/>
      <c r="N5451" s="317"/>
      <c r="O5451" s="317"/>
      <c r="P5451" s="321"/>
      <c r="Q5451" s="317"/>
      <c r="R5451" s="321"/>
      <c r="S5451" s="321"/>
      <c r="T5451" s="314"/>
    </row>
    <row r="5452" spans="2:24" ht="18.75" customHeight="1" x14ac:dyDescent="0.2">
      <c r="B5452" s="318"/>
      <c r="C5452" s="317"/>
      <c r="D5452" s="317"/>
      <c r="E5452" s="317"/>
      <c r="F5452" s="317"/>
      <c r="G5452" s="317"/>
      <c r="H5452" s="317"/>
      <c r="I5452" s="317"/>
      <c r="J5452" s="317"/>
      <c r="K5452" s="317"/>
      <c r="L5452" s="317"/>
      <c r="M5452" s="317"/>
      <c r="N5452" s="317"/>
      <c r="O5452" s="317"/>
      <c r="P5452" s="317"/>
      <c r="Q5452" s="317"/>
      <c r="R5452" s="317"/>
      <c r="S5452" s="317"/>
      <c r="T5452" s="314"/>
    </row>
    <row r="5453" spans="2:24" ht="18.75" customHeight="1" x14ac:dyDescent="0.2">
      <c r="B5453" s="327"/>
      <c r="C5453" s="322" t="s">
        <v>128</v>
      </c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70"/>
      <c r="P5453" s="329" t="s">
        <v>129</v>
      </c>
      <c r="Q5453" s="330"/>
      <c r="R5453" s="331" t="s">
        <v>135</v>
      </c>
      <c r="S5453" s="332"/>
      <c r="T5453" s="314"/>
    </row>
    <row r="5454" spans="2:24" ht="12" customHeight="1" x14ac:dyDescent="0.2">
      <c r="B5454" s="318"/>
      <c r="C5454" s="317"/>
      <c r="D5454" s="317"/>
      <c r="E5454" s="317"/>
      <c r="F5454" s="317"/>
      <c r="G5454" s="317"/>
      <c r="H5454" s="317"/>
      <c r="I5454" s="317"/>
      <c r="J5454" s="317"/>
      <c r="K5454" s="317"/>
      <c r="L5454" s="317"/>
      <c r="M5454" s="317"/>
      <c r="N5454" s="317"/>
      <c r="O5454" s="317"/>
      <c r="P5454" s="317"/>
      <c r="Q5454" s="317"/>
      <c r="R5454" s="317"/>
      <c r="S5454" s="317"/>
      <c r="T5454" s="314"/>
    </row>
    <row r="5455" spans="2:24" s="334" customFormat="1" ht="18.75" customHeight="1" x14ac:dyDescent="0.2">
      <c r="B5455" s="328"/>
      <c r="C5455" s="335" t="s">
        <v>136</v>
      </c>
      <c r="D5455" s="65"/>
      <c r="E5455" s="65"/>
      <c r="F5455" s="65"/>
      <c r="G5455" s="65"/>
      <c r="H5455" s="65"/>
      <c r="I5455" s="65"/>
      <c r="J5455" s="65"/>
      <c r="K5455" s="65"/>
      <c r="L5455" s="65"/>
      <c r="M5455" s="65"/>
      <c r="N5455" s="65"/>
      <c r="O5455" s="71"/>
      <c r="P5455" s="336">
        <f>SUM(D5455:O5455)</f>
        <v>0</v>
      </c>
      <c r="Q5455" s="317"/>
      <c r="R5455" s="388"/>
      <c r="S5455" s="389"/>
      <c r="T5455" s="333"/>
      <c r="V5455" s="315"/>
      <c r="W5455" s="315"/>
      <c r="X5455" s="315"/>
    </row>
    <row r="5456" spans="2:24" ht="6" customHeight="1" x14ac:dyDescent="0.2">
      <c r="B5456" s="318"/>
      <c r="C5456" s="335" t="s">
        <v>137</v>
      </c>
      <c r="D5456" s="110"/>
      <c r="E5456" s="110"/>
      <c r="F5456" s="110"/>
      <c r="G5456" s="110"/>
      <c r="H5456" s="110"/>
      <c r="I5456" s="110"/>
      <c r="J5456" s="110"/>
      <c r="K5456" s="110"/>
      <c r="L5456" s="110"/>
      <c r="M5456" s="110"/>
      <c r="N5456" s="110"/>
      <c r="O5456" s="111"/>
      <c r="P5456" s="336">
        <f>SUM(D5456:O5456)</f>
        <v>0</v>
      </c>
      <c r="Q5456" s="317"/>
      <c r="R5456" s="388"/>
      <c r="S5456" s="389"/>
      <c r="T5456" s="314"/>
    </row>
    <row r="5457" spans="2:20" ht="18.75" customHeight="1" x14ac:dyDescent="0.2">
      <c r="B5457" s="318"/>
      <c r="C5457" s="131" t="s">
        <v>138</v>
      </c>
      <c r="D5457" s="65"/>
      <c r="E5457" s="65"/>
      <c r="F5457" s="65"/>
      <c r="G5457" s="65"/>
      <c r="H5457" s="65"/>
      <c r="I5457" s="65"/>
      <c r="J5457" s="65"/>
      <c r="K5457" s="65"/>
      <c r="L5457" s="65"/>
      <c r="M5457" s="65"/>
      <c r="N5457" s="65"/>
      <c r="O5457" s="71"/>
      <c r="P5457" s="336">
        <f>SUM(D5457:O5457)</f>
        <v>0</v>
      </c>
      <c r="Q5457" s="317"/>
      <c r="R5457" s="388"/>
      <c r="S5457" s="389"/>
      <c r="T5457" s="314"/>
    </row>
    <row r="5458" spans="2:20" ht="18.75" customHeight="1" x14ac:dyDescent="0.2">
      <c r="B5458" s="318"/>
      <c r="C5458" s="92" t="s">
        <v>139</v>
      </c>
      <c r="D5458" s="65"/>
      <c r="E5458" s="65"/>
      <c r="F5458" s="65"/>
      <c r="G5458" s="65"/>
      <c r="H5458" s="65"/>
      <c r="I5458" s="65"/>
      <c r="J5458" s="65"/>
      <c r="K5458" s="65"/>
      <c r="L5458" s="65"/>
      <c r="M5458" s="65"/>
      <c r="N5458" s="65"/>
      <c r="O5458" s="71"/>
      <c r="P5458" s="336">
        <f>SUM(D5458:O5458)</f>
        <v>0</v>
      </c>
      <c r="Q5458" s="317"/>
      <c r="R5458" s="388"/>
      <c r="S5458" s="389"/>
      <c r="T5458" s="314"/>
    </row>
    <row r="5459" spans="2:20" ht="18.75" customHeight="1" x14ac:dyDescent="0.2">
      <c r="B5459" s="318"/>
      <c r="C5459" s="92" t="s">
        <v>140</v>
      </c>
      <c r="D5459" s="65"/>
      <c r="E5459" s="65"/>
      <c r="F5459" s="65"/>
      <c r="G5459" s="65"/>
      <c r="H5459" s="65"/>
      <c r="I5459" s="65"/>
      <c r="J5459" s="65"/>
      <c r="K5459" s="65"/>
      <c r="L5459" s="65"/>
      <c r="M5459" s="65"/>
      <c r="N5459" s="65"/>
      <c r="O5459" s="71"/>
      <c r="P5459" s="336">
        <f>SUM(D5459:O5459)</f>
        <v>0</v>
      </c>
      <c r="Q5459" s="317"/>
      <c r="R5459" s="388"/>
      <c r="S5459" s="389"/>
      <c r="T5459" s="314"/>
    </row>
    <row r="5460" spans="2:20" ht="18.75" customHeight="1" x14ac:dyDescent="0.2">
      <c r="B5460" s="318"/>
      <c r="C5460" s="92" t="s">
        <v>141</v>
      </c>
      <c r="D5460" s="65"/>
      <c r="E5460" s="65"/>
      <c r="F5460" s="65"/>
      <c r="G5460" s="65"/>
      <c r="H5460" s="65"/>
      <c r="I5460" s="65"/>
      <c r="J5460" s="65"/>
      <c r="K5460" s="65"/>
      <c r="L5460" s="65"/>
      <c r="M5460" s="65"/>
      <c r="N5460" s="65"/>
      <c r="O5460" s="71"/>
      <c r="P5460" s="336">
        <f>SUM(D5460:O5460)</f>
        <v>0</v>
      </c>
      <c r="Q5460" s="317"/>
      <c r="R5460" s="388"/>
      <c r="S5460" s="389"/>
      <c r="T5460" s="314"/>
    </row>
    <row r="5461" spans="2:20" ht="18.75" customHeight="1" x14ac:dyDescent="0.2">
      <c r="B5461" s="318"/>
      <c r="C5461" s="92" t="s">
        <v>142</v>
      </c>
      <c r="D5461" s="65"/>
      <c r="E5461" s="65"/>
      <c r="F5461" s="65"/>
      <c r="G5461" s="65"/>
      <c r="H5461" s="65"/>
      <c r="I5461" s="65"/>
      <c r="J5461" s="65"/>
      <c r="K5461" s="65"/>
      <c r="L5461" s="65"/>
      <c r="M5461" s="65"/>
      <c r="N5461" s="65"/>
      <c r="O5461" s="71"/>
      <c r="P5461" s="336">
        <f>SUM(D5461:O5461)</f>
        <v>0</v>
      </c>
      <c r="Q5461" s="317"/>
      <c r="R5461" s="388"/>
      <c r="S5461" s="389"/>
      <c r="T5461" s="314"/>
    </row>
    <row r="5462" spans="2:20" ht="18.75" customHeight="1" x14ac:dyDescent="0.2">
      <c r="B5462" s="318"/>
      <c r="C5462" s="92" t="s">
        <v>143</v>
      </c>
      <c r="D5462" s="65"/>
      <c r="E5462" s="65"/>
      <c r="F5462" s="65"/>
      <c r="G5462" s="65"/>
      <c r="H5462" s="65"/>
      <c r="I5462" s="65"/>
      <c r="J5462" s="65"/>
      <c r="K5462" s="65"/>
      <c r="L5462" s="65"/>
      <c r="M5462" s="65"/>
      <c r="N5462" s="65"/>
      <c r="O5462" s="71"/>
      <c r="P5462" s="336">
        <f>SUM(D5462:O5462)</f>
        <v>0</v>
      </c>
      <c r="Q5462" s="317"/>
      <c r="R5462" s="388"/>
      <c r="S5462" s="389"/>
      <c r="T5462" s="314"/>
    </row>
    <row r="5463" spans="2:20" ht="18.75" customHeight="1" x14ac:dyDescent="0.2">
      <c r="B5463" s="318"/>
      <c r="C5463" s="92" t="s">
        <v>144</v>
      </c>
      <c r="D5463" s="65"/>
      <c r="E5463" s="65"/>
      <c r="F5463" s="65"/>
      <c r="G5463" s="65"/>
      <c r="H5463" s="65"/>
      <c r="I5463" s="65"/>
      <c r="J5463" s="65"/>
      <c r="K5463" s="65"/>
      <c r="L5463" s="65"/>
      <c r="M5463" s="65"/>
      <c r="N5463" s="65"/>
      <c r="O5463" s="71"/>
      <c r="P5463" s="336">
        <f>SUM(D5463:O5463)</f>
        <v>0</v>
      </c>
      <c r="Q5463" s="317"/>
      <c r="R5463" s="388"/>
      <c r="S5463" s="389"/>
      <c r="T5463" s="314"/>
    </row>
    <row r="5464" spans="2:20" ht="18.75" customHeight="1" x14ac:dyDescent="0.2">
      <c r="B5464" s="318"/>
      <c r="C5464" s="92" t="s">
        <v>145</v>
      </c>
      <c r="D5464" s="65"/>
      <c r="E5464" s="65"/>
      <c r="F5464" s="65"/>
      <c r="G5464" s="65"/>
      <c r="H5464" s="65"/>
      <c r="I5464" s="65"/>
      <c r="J5464" s="65"/>
      <c r="K5464" s="65"/>
      <c r="L5464" s="65"/>
      <c r="M5464" s="65"/>
      <c r="N5464" s="65"/>
      <c r="O5464" s="71"/>
      <c r="P5464" s="336">
        <f>SUM(D5464:O5464)</f>
        <v>0</v>
      </c>
      <c r="Q5464" s="317"/>
      <c r="R5464" s="388"/>
      <c r="S5464" s="389"/>
      <c r="T5464" s="314"/>
    </row>
    <row r="5465" spans="2:20" ht="18.75" customHeight="1" x14ac:dyDescent="0.2">
      <c r="B5465" s="318"/>
      <c r="C5465" s="322" t="s">
        <v>146</v>
      </c>
      <c r="D5465" s="337">
        <f t="shared" ref="D5465:O5465" si="438">SUBTOTAL(9,D5455:D5464)</f>
        <v>0</v>
      </c>
      <c r="E5465" s="337">
        <f t="shared" si="438"/>
        <v>0</v>
      </c>
      <c r="F5465" s="337">
        <f t="shared" si="438"/>
        <v>0</v>
      </c>
      <c r="G5465" s="337">
        <f t="shared" si="438"/>
        <v>0</v>
      </c>
      <c r="H5465" s="337">
        <f t="shared" si="438"/>
        <v>0</v>
      </c>
      <c r="I5465" s="337">
        <f t="shared" si="438"/>
        <v>0</v>
      </c>
      <c r="J5465" s="337">
        <f t="shared" si="438"/>
        <v>0</v>
      </c>
      <c r="K5465" s="337">
        <f t="shared" si="438"/>
        <v>0</v>
      </c>
      <c r="L5465" s="337">
        <f t="shared" si="438"/>
        <v>0</v>
      </c>
      <c r="M5465" s="337">
        <f t="shared" si="438"/>
        <v>0</v>
      </c>
      <c r="N5465" s="337">
        <f t="shared" si="438"/>
        <v>0</v>
      </c>
      <c r="O5465" s="338">
        <f t="shared" si="438"/>
        <v>0</v>
      </c>
      <c r="P5465" s="336">
        <f>SUM(D5465:O5465)</f>
        <v>0</v>
      </c>
      <c r="Q5465" s="317"/>
      <c r="R5465" s="388"/>
      <c r="S5465" s="389"/>
      <c r="T5465" s="314"/>
    </row>
    <row r="5466" spans="2:20" ht="18.75" customHeight="1" x14ac:dyDescent="0.2">
      <c r="B5466" s="318"/>
      <c r="C5466" s="339" t="s">
        <v>147</v>
      </c>
      <c r="D5466" s="66"/>
      <c r="E5466" s="66"/>
      <c r="F5466" s="66"/>
      <c r="G5466" s="66"/>
      <c r="H5466" s="66"/>
      <c r="I5466" s="66"/>
      <c r="J5466" s="66"/>
      <c r="K5466" s="66"/>
      <c r="L5466" s="66"/>
      <c r="M5466" s="66"/>
      <c r="N5466" s="66"/>
      <c r="O5466" s="72"/>
      <c r="P5466" s="336">
        <f>SUM(D5466:O5466)</f>
        <v>0</v>
      </c>
      <c r="Q5466" s="317"/>
      <c r="R5466" s="388"/>
      <c r="S5466" s="389"/>
      <c r="T5466" s="314"/>
    </row>
    <row r="5467" spans="2:20" ht="18.75" customHeight="1" x14ac:dyDescent="0.2">
      <c r="B5467" s="318"/>
      <c r="C5467" s="339" t="s">
        <v>148</v>
      </c>
      <c r="D5467" s="66"/>
      <c r="E5467" s="66"/>
      <c r="F5467" s="66"/>
      <c r="G5467" s="66"/>
      <c r="H5467" s="66"/>
      <c r="I5467" s="66"/>
      <c r="J5467" s="66"/>
      <c r="K5467" s="66"/>
      <c r="L5467" s="66"/>
      <c r="M5467" s="66"/>
      <c r="N5467" s="66"/>
      <c r="O5467" s="72"/>
      <c r="P5467" s="336">
        <f>SUM(D5467:O5467)</f>
        <v>0</v>
      </c>
      <c r="Q5467" s="317"/>
      <c r="R5467" s="388"/>
      <c r="S5467" s="389"/>
      <c r="T5467" s="314"/>
    </row>
    <row r="5468" spans="2:20" ht="18.75" customHeight="1" x14ac:dyDescent="0.2">
      <c r="B5468" s="318"/>
      <c r="C5468" s="322" t="s">
        <v>149</v>
      </c>
      <c r="D5468" s="337">
        <f t="shared" ref="D5468:O5468" si="439">SUBTOTAL(9,D5466:D5467)</f>
        <v>0</v>
      </c>
      <c r="E5468" s="337">
        <f t="shared" si="439"/>
        <v>0</v>
      </c>
      <c r="F5468" s="337">
        <f t="shared" si="439"/>
        <v>0</v>
      </c>
      <c r="G5468" s="337">
        <f t="shared" si="439"/>
        <v>0</v>
      </c>
      <c r="H5468" s="337">
        <f t="shared" si="439"/>
        <v>0</v>
      </c>
      <c r="I5468" s="337">
        <f t="shared" si="439"/>
        <v>0</v>
      </c>
      <c r="J5468" s="337">
        <f t="shared" si="439"/>
        <v>0</v>
      </c>
      <c r="K5468" s="337">
        <f t="shared" si="439"/>
        <v>0</v>
      </c>
      <c r="L5468" s="337">
        <f t="shared" si="439"/>
        <v>0</v>
      </c>
      <c r="M5468" s="337">
        <f t="shared" si="439"/>
        <v>0</v>
      </c>
      <c r="N5468" s="337">
        <f t="shared" si="439"/>
        <v>0</v>
      </c>
      <c r="O5468" s="338">
        <f t="shared" si="439"/>
        <v>0</v>
      </c>
      <c r="P5468" s="336">
        <f>SUM(D5468:O5468)</f>
        <v>0</v>
      </c>
      <c r="Q5468" s="317"/>
      <c r="R5468" s="388"/>
      <c r="S5468" s="389"/>
      <c r="T5468" s="314"/>
    </row>
    <row r="5469" spans="2:20" ht="18.75" customHeight="1" x14ac:dyDescent="0.2">
      <c r="B5469" s="318"/>
      <c r="C5469" s="339" t="s">
        <v>150</v>
      </c>
      <c r="D5469" s="66"/>
      <c r="E5469" s="66"/>
      <c r="F5469" s="66"/>
      <c r="G5469" s="66"/>
      <c r="H5469" s="66"/>
      <c r="I5469" s="66"/>
      <c r="J5469" s="66"/>
      <c r="K5469" s="66"/>
      <c r="L5469" s="66"/>
      <c r="M5469" s="66"/>
      <c r="N5469" s="66"/>
      <c r="O5469" s="72"/>
      <c r="P5469" s="336">
        <f>SUM(D5469:O5469)</f>
        <v>0</v>
      </c>
      <c r="Q5469" s="317"/>
      <c r="R5469" s="388"/>
      <c r="S5469" s="389"/>
      <c r="T5469" s="314"/>
    </row>
    <row r="5470" spans="2:20" ht="18.75" customHeight="1" x14ac:dyDescent="0.2">
      <c r="B5470" s="318"/>
      <c r="C5470" s="339" t="s">
        <v>151</v>
      </c>
      <c r="D5470" s="66"/>
      <c r="E5470" s="66"/>
      <c r="F5470" s="66"/>
      <c r="G5470" s="66"/>
      <c r="H5470" s="66"/>
      <c r="I5470" s="66"/>
      <c r="J5470" s="66"/>
      <c r="K5470" s="66"/>
      <c r="L5470" s="66"/>
      <c r="M5470" s="66"/>
      <c r="N5470" s="66"/>
      <c r="O5470" s="72"/>
      <c r="P5470" s="336">
        <f>SUM(D5470:O5470)</f>
        <v>0</v>
      </c>
      <c r="Q5470" s="317"/>
      <c r="R5470" s="388"/>
      <c r="S5470" s="389"/>
      <c r="T5470" s="314"/>
    </row>
    <row r="5471" spans="2:20" ht="18.75" customHeight="1" x14ac:dyDescent="0.2">
      <c r="B5471" s="318"/>
      <c r="C5471" s="339" t="s">
        <v>152</v>
      </c>
      <c r="D5471" s="66"/>
      <c r="E5471" s="66"/>
      <c r="F5471" s="66"/>
      <c r="G5471" s="66"/>
      <c r="H5471" s="66"/>
      <c r="I5471" s="66"/>
      <c r="J5471" s="66"/>
      <c r="K5471" s="66"/>
      <c r="L5471" s="66"/>
      <c r="M5471" s="66"/>
      <c r="N5471" s="66"/>
      <c r="O5471" s="72"/>
      <c r="P5471" s="336">
        <f>SUM(D5471:O5471)</f>
        <v>0</v>
      </c>
      <c r="Q5471" s="317"/>
      <c r="R5471" s="388"/>
      <c r="S5471" s="389"/>
      <c r="T5471" s="314"/>
    </row>
    <row r="5472" spans="2:20" ht="18.75" customHeight="1" x14ac:dyDescent="0.2">
      <c r="B5472" s="318"/>
      <c r="C5472" s="339" t="s">
        <v>153</v>
      </c>
      <c r="D5472" s="66"/>
      <c r="E5472" s="66"/>
      <c r="F5472" s="66"/>
      <c r="G5472" s="66"/>
      <c r="H5472" s="66"/>
      <c r="I5472" s="66"/>
      <c r="J5472" s="66"/>
      <c r="K5472" s="66"/>
      <c r="L5472" s="66"/>
      <c r="M5472" s="66"/>
      <c r="N5472" s="66"/>
      <c r="O5472" s="72"/>
      <c r="P5472" s="336">
        <f>SUM(D5472:O5472)</f>
        <v>0</v>
      </c>
      <c r="Q5472" s="317"/>
      <c r="R5472" s="388"/>
      <c r="S5472" s="389"/>
      <c r="T5472" s="314"/>
    </row>
    <row r="5473" spans="2:20" ht="18.75" customHeight="1" x14ac:dyDescent="0.2">
      <c r="B5473" s="318"/>
      <c r="C5473" s="335" t="s">
        <v>154</v>
      </c>
      <c r="D5473" s="65"/>
      <c r="E5473" s="65"/>
      <c r="F5473" s="65"/>
      <c r="G5473" s="65"/>
      <c r="H5473" s="65"/>
      <c r="I5473" s="65"/>
      <c r="J5473" s="65"/>
      <c r="K5473" s="65"/>
      <c r="L5473" s="65"/>
      <c r="M5473" s="65"/>
      <c r="N5473" s="65"/>
      <c r="O5473" s="71"/>
      <c r="P5473" s="336">
        <f>SUM(D5473:O5473)</f>
        <v>0</v>
      </c>
      <c r="Q5473" s="317"/>
      <c r="R5473" s="388"/>
      <c r="S5473" s="389"/>
      <c r="T5473" s="314"/>
    </row>
    <row r="5474" spans="2:20" ht="18.75" customHeight="1" x14ac:dyDescent="0.2">
      <c r="B5474" s="318"/>
      <c r="C5474" s="97" t="s">
        <v>155</v>
      </c>
      <c r="D5474" s="65"/>
      <c r="E5474" s="65"/>
      <c r="F5474" s="65"/>
      <c r="G5474" s="65"/>
      <c r="H5474" s="65"/>
      <c r="I5474" s="65"/>
      <c r="J5474" s="65"/>
      <c r="K5474" s="65"/>
      <c r="L5474" s="65"/>
      <c r="M5474" s="65"/>
      <c r="N5474" s="65"/>
      <c r="O5474" s="71"/>
      <c r="P5474" s="336">
        <f>SUM(D5474:O5474)</f>
        <v>0</v>
      </c>
      <c r="Q5474" s="317"/>
      <c r="R5474" s="388"/>
      <c r="S5474" s="389"/>
      <c r="T5474" s="314"/>
    </row>
    <row r="5475" spans="2:20" ht="18.75" customHeight="1" x14ac:dyDescent="0.2">
      <c r="B5475" s="318"/>
      <c r="C5475" s="98" t="s">
        <v>156</v>
      </c>
      <c r="D5475" s="68"/>
      <c r="E5475" s="68"/>
      <c r="F5475" s="68"/>
      <c r="G5475" s="68"/>
      <c r="H5475" s="68"/>
      <c r="I5475" s="68"/>
      <c r="J5475" s="68"/>
      <c r="K5475" s="68"/>
      <c r="L5475" s="68"/>
      <c r="M5475" s="68"/>
      <c r="N5475" s="68"/>
      <c r="O5475" s="73"/>
      <c r="P5475" s="340">
        <f>SUM(D5475:O5475)</f>
        <v>0</v>
      </c>
      <c r="Q5475" s="317"/>
      <c r="R5475" s="388"/>
      <c r="S5475" s="389"/>
      <c r="T5475" s="314"/>
    </row>
    <row r="5476" spans="2:20" ht="18.75" customHeight="1" x14ac:dyDescent="0.2">
      <c r="B5476" s="318"/>
      <c r="C5476" s="341" t="s">
        <v>157</v>
      </c>
      <c r="D5476" s="342">
        <f t="shared" ref="D5476:O5476" si="440">SUBTOTAL(9,D5455:D5475)</f>
        <v>0</v>
      </c>
      <c r="E5476" s="342">
        <f t="shared" si="440"/>
        <v>0</v>
      </c>
      <c r="F5476" s="342">
        <f t="shared" si="440"/>
        <v>0</v>
      </c>
      <c r="G5476" s="342">
        <f t="shared" si="440"/>
        <v>0</v>
      </c>
      <c r="H5476" s="342">
        <f t="shared" si="440"/>
        <v>0</v>
      </c>
      <c r="I5476" s="342">
        <f t="shared" si="440"/>
        <v>0</v>
      </c>
      <c r="J5476" s="342">
        <f t="shared" si="440"/>
        <v>0</v>
      </c>
      <c r="K5476" s="342">
        <f t="shared" si="440"/>
        <v>0</v>
      </c>
      <c r="L5476" s="342">
        <f t="shared" si="440"/>
        <v>0</v>
      </c>
      <c r="M5476" s="342">
        <f t="shared" si="440"/>
        <v>0</v>
      </c>
      <c r="N5476" s="342">
        <f t="shared" si="440"/>
        <v>0</v>
      </c>
      <c r="O5476" s="343">
        <f t="shared" si="440"/>
        <v>0</v>
      </c>
      <c r="P5476" s="344">
        <f>SUM(D5476:O5476)</f>
        <v>0</v>
      </c>
      <c r="Q5476" s="317"/>
      <c r="R5476" s="150"/>
      <c r="S5476" s="151"/>
      <c r="T5476" s="314"/>
    </row>
    <row r="5477" spans="2:20" ht="18.75" customHeight="1" x14ac:dyDescent="0.2">
      <c r="B5477" s="318"/>
      <c r="C5477" s="317"/>
      <c r="D5477" s="317"/>
      <c r="E5477" s="317"/>
      <c r="F5477" s="317"/>
      <c r="G5477" s="317"/>
      <c r="H5477" s="317"/>
      <c r="I5477" s="317"/>
      <c r="J5477" s="317"/>
      <c r="K5477" s="317"/>
      <c r="L5477" s="317"/>
      <c r="M5477" s="317"/>
      <c r="N5477" s="317"/>
      <c r="O5477" s="317"/>
      <c r="P5477" s="317"/>
      <c r="Q5477" s="317"/>
      <c r="R5477" s="345"/>
      <c r="S5477" s="345"/>
      <c r="T5477" s="314"/>
    </row>
    <row r="5478" spans="2:20" ht="18.75" customHeight="1" x14ac:dyDescent="0.2">
      <c r="B5478" s="318"/>
      <c r="C5478" s="335" t="s">
        <v>158</v>
      </c>
      <c r="D5478" s="67"/>
      <c r="E5478" s="67"/>
      <c r="F5478" s="67"/>
      <c r="G5478" s="67"/>
      <c r="H5478" s="67"/>
      <c r="I5478" s="67"/>
      <c r="J5478" s="67"/>
      <c r="K5478" s="67"/>
      <c r="L5478" s="67"/>
      <c r="M5478" s="67"/>
      <c r="N5478" s="67"/>
      <c r="O5478" s="74"/>
      <c r="P5478" s="347">
        <f>SUM(D5478:O5478)</f>
        <v>0</v>
      </c>
      <c r="Q5478" s="317"/>
      <c r="R5478" s="388"/>
      <c r="S5478" s="389"/>
      <c r="T5478" s="314"/>
    </row>
    <row r="5479" spans="2:20" ht="6" customHeight="1" x14ac:dyDescent="0.2">
      <c r="B5479" s="318"/>
      <c r="C5479" s="335" t="s">
        <v>159</v>
      </c>
      <c r="D5479" s="67"/>
      <c r="E5479" s="67"/>
      <c r="F5479" s="67"/>
      <c r="G5479" s="67"/>
      <c r="H5479" s="67"/>
      <c r="I5479" s="67"/>
      <c r="J5479" s="67"/>
      <c r="K5479" s="67"/>
      <c r="L5479" s="67"/>
      <c r="M5479" s="67"/>
      <c r="N5479" s="69"/>
      <c r="O5479" s="75"/>
      <c r="P5479" s="348">
        <f>SUM(D5479:O5479)</f>
        <v>0</v>
      </c>
      <c r="Q5479" s="317"/>
      <c r="R5479" s="388"/>
      <c r="S5479" s="389"/>
      <c r="T5479" s="314"/>
    </row>
    <row r="5480" spans="2:20" ht="18.75" customHeight="1" x14ac:dyDescent="0.2">
      <c r="B5480" s="346"/>
      <c r="C5480" s="317"/>
      <c r="D5480" s="317"/>
      <c r="E5480" s="317"/>
      <c r="F5480" s="317"/>
      <c r="G5480" s="317"/>
      <c r="H5480" s="317"/>
      <c r="I5480" s="317"/>
      <c r="J5480" s="317"/>
      <c r="K5480" s="317"/>
      <c r="L5480" s="317"/>
      <c r="M5480" s="317"/>
      <c r="N5480" s="349" t="s">
        <v>160</v>
      </c>
      <c r="O5480" s="349"/>
      <c r="P5480" s="350">
        <f>ROUND(IF(P5478*P5479=0,0,P5476/P5478*P5479),2)</f>
        <v>0</v>
      </c>
      <c r="Q5480" s="330"/>
      <c r="R5480" s="388"/>
      <c r="S5480" s="389"/>
      <c r="T5480" s="314"/>
    </row>
    <row r="5481" spans="2:20" ht="18.75" customHeight="1" x14ac:dyDescent="0.2">
      <c r="B5481" s="346"/>
      <c r="C5481" s="317"/>
      <c r="D5481" s="317"/>
      <c r="E5481" s="317"/>
      <c r="F5481" s="317"/>
      <c r="G5481" s="317"/>
      <c r="H5481" s="317"/>
      <c r="I5481" s="317"/>
      <c r="J5481" s="317"/>
      <c r="K5481" s="317"/>
      <c r="L5481" s="317"/>
      <c r="M5481" s="317"/>
      <c r="N5481" s="317"/>
      <c r="O5481" s="317"/>
      <c r="P5481" s="317"/>
      <c r="Q5481" s="317"/>
      <c r="R5481" s="317"/>
      <c r="S5481" s="317"/>
      <c r="T5481" s="314"/>
    </row>
    <row r="5482" spans="2:20" s="334" customFormat="1" ht="18.75" customHeight="1" x14ac:dyDescent="0.2">
      <c r="B5482" s="328"/>
      <c r="C5482" s="319" t="s">
        <v>124</v>
      </c>
      <c r="D5482" s="382"/>
      <c r="E5482" s="383"/>
      <c r="F5482" s="383"/>
      <c r="G5482" s="383"/>
      <c r="H5482" s="383"/>
      <c r="I5482" s="384"/>
      <c r="J5482" s="317"/>
      <c r="K5482" s="317"/>
      <c r="L5482" s="320"/>
      <c r="M5482" s="317"/>
      <c r="N5482" s="317"/>
      <c r="O5482" s="317"/>
      <c r="P5482" s="321"/>
      <c r="Q5482" s="317"/>
      <c r="R5482" s="321"/>
      <c r="S5482" s="321"/>
      <c r="T5482" s="333"/>
    </row>
    <row r="5483" spans="2:20" ht="30" customHeight="1" x14ac:dyDescent="0.2">
      <c r="B5483" s="314"/>
      <c r="C5483" s="322" t="s">
        <v>125</v>
      </c>
      <c r="D5483" s="382"/>
      <c r="E5483" s="383"/>
      <c r="F5483" s="383"/>
      <c r="G5483" s="383"/>
      <c r="H5483" s="383"/>
      <c r="I5483" s="384"/>
      <c r="J5483" s="317"/>
      <c r="K5483" s="320"/>
      <c r="L5483" s="317"/>
      <c r="M5483" s="317"/>
      <c r="N5483" s="317"/>
      <c r="O5483" s="317"/>
      <c r="P5483" s="321"/>
      <c r="Q5483" s="317"/>
      <c r="R5483" s="321"/>
      <c r="S5483" s="321"/>
      <c r="T5483" s="314"/>
    </row>
    <row r="5484" spans="2:20" ht="18.75" customHeight="1" x14ac:dyDescent="0.2">
      <c r="B5484" s="318"/>
      <c r="C5484" s="322" t="s">
        <v>7</v>
      </c>
      <c r="D5484" s="382"/>
      <c r="E5484" s="383"/>
      <c r="F5484" s="383"/>
      <c r="G5484" s="383"/>
      <c r="H5484" s="383"/>
      <c r="I5484" s="384"/>
      <c r="J5484" s="317"/>
      <c r="K5484" s="317"/>
      <c r="L5484" s="320"/>
      <c r="M5484" s="317"/>
      <c r="N5484" s="317"/>
      <c r="O5484" s="317"/>
      <c r="P5484" s="321"/>
      <c r="Q5484" s="317"/>
      <c r="R5484" s="323" t="s">
        <v>126</v>
      </c>
      <c r="S5484" s="324"/>
      <c r="T5484" s="314"/>
    </row>
    <row r="5485" spans="2:20" ht="18.75" customHeight="1" x14ac:dyDescent="0.2">
      <c r="B5485" s="318"/>
      <c r="C5485" s="322" t="s">
        <v>127</v>
      </c>
      <c r="D5485" s="382"/>
      <c r="E5485" s="383"/>
      <c r="F5485" s="383"/>
      <c r="G5485" s="383"/>
      <c r="H5485" s="383"/>
      <c r="I5485" s="384"/>
      <c r="J5485" s="317"/>
      <c r="K5485" s="317"/>
      <c r="L5485" s="320"/>
      <c r="M5485" s="317"/>
      <c r="N5485" s="317"/>
      <c r="O5485" s="317"/>
      <c r="P5485" s="321"/>
      <c r="Q5485" s="317"/>
      <c r="R5485" s="325" t="s">
        <v>130</v>
      </c>
      <c r="S5485" s="63"/>
      <c r="T5485" s="314"/>
    </row>
    <row r="5486" spans="2:20" ht="18.75" customHeight="1" x14ac:dyDescent="0.2">
      <c r="B5486" s="318"/>
      <c r="C5486" s="322" t="s">
        <v>131</v>
      </c>
      <c r="D5486" s="382"/>
      <c r="E5486" s="383"/>
      <c r="F5486" s="383"/>
      <c r="G5486" s="383"/>
      <c r="H5486" s="383"/>
      <c r="I5486" s="384"/>
      <c r="J5486" s="317"/>
      <c r="K5486" s="317"/>
      <c r="L5486" s="320"/>
      <c r="M5486" s="317"/>
      <c r="N5486" s="317"/>
      <c r="O5486" s="317"/>
      <c r="P5486" s="321"/>
      <c r="Q5486" s="317"/>
      <c r="R5486" s="325" t="s">
        <v>132</v>
      </c>
      <c r="S5486" s="63"/>
      <c r="T5486" s="314"/>
    </row>
    <row r="5487" spans="2:20" ht="18.75" customHeight="1" x14ac:dyDescent="0.2">
      <c r="B5487" s="318"/>
      <c r="C5487" s="322" t="s">
        <v>122</v>
      </c>
      <c r="D5487" s="385"/>
      <c r="E5487" s="386"/>
      <c r="F5487" s="386"/>
      <c r="G5487" s="386"/>
      <c r="H5487" s="386"/>
      <c r="I5487" s="387"/>
      <c r="J5487" s="317"/>
      <c r="K5487" s="320"/>
      <c r="L5487" s="317"/>
      <c r="M5487" s="317"/>
      <c r="N5487" s="317"/>
      <c r="O5487" s="317"/>
      <c r="P5487" s="321"/>
      <c r="Q5487" s="317"/>
      <c r="R5487" s="326" t="s">
        <v>133</v>
      </c>
      <c r="S5487" s="63"/>
      <c r="T5487" s="314"/>
    </row>
    <row r="5488" spans="2:20" ht="18.75" customHeight="1" x14ac:dyDescent="0.2">
      <c r="B5488" s="318"/>
      <c r="C5488" s="322" t="s">
        <v>134</v>
      </c>
      <c r="D5488" s="379"/>
      <c r="E5488" s="380"/>
      <c r="F5488" s="380"/>
      <c r="G5488" s="380"/>
      <c r="H5488" s="380"/>
      <c r="I5488" s="381"/>
      <c r="J5488" s="317"/>
      <c r="K5488" s="320"/>
      <c r="L5488" s="317"/>
      <c r="M5488" s="317"/>
      <c r="N5488" s="317"/>
      <c r="O5488" s="317"/>
      <c r="P5488" s="321"/>
      <c r="Q5488" s="317"/>
      <c r="R5488" s="321"/>
      <c r="S5488" s="321"/>
      <c r="T5488" s="314"/>
    </row>
    <row r="5489" spans="2:24" ht="18.75" customHeight="1" x14ac:dyDescent="0.2">
      <c r="B5489" s="318"/>
      <c r="C5489" s="317"/>
      <c r="D5489" s="317"/>
      <c r="E5489" s="317"/>
      <c r="F5489" s="317"/>
      <c r="G5489" s="317"/>
      <c r="H5489" s="317"/>
      <c r="I5489" s="317"/>
      <c r="J5489" s="317"/>
      <c r="K5489" s="317"/>
      <c r="L5489" s="317"/>
      <c r="M5489" s="317"/>
      <c r="N5489" s="317"/>
      <c r="O5489" s="317"/>
      <c r="P5489" s="317"/>
      <c r="Q5489" s="317"/>
      <c r="R5489" s="317"/>
      <c r="S5489" s="317"/>
      <c r="T5489" s="314"/>
    </row>
    <row r="5490" spans="2:24" ht="18.75" customHeight="1" x14ac:dyDescent="0.2">
      <c r="B5490" s="327"/>
      <c r="C5490" s="322" t="s">
        <v>128</v>
      </c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70"/>
      <c r="P5490" s="329" t="s">
        <v>129</v>
      </c>
      <c r="Q5490" s="330"/>
      <c r="R5490" s="331" t="s">
        <v>135</v>
      </c>
      <c r="S5490" s="332"/>
      <c r="T5490" s="314"/>
    </row>
    <row r="5491" spans="2:24" ht="12" customHeight="1" x14ac:dyDescent="0.2">
      <c r="B5491" s="318"/>
      <c r="C5491" s="317"/>
      <c r="D5491" s="317"/>
      <c r="E5491" s="317"/>
      <c r="F5491" s="317"/>
      <c r="G5491" s="317"/>
      <c r="H5491" s="317"/>
      <c r="I5491" s="317"/>
      <c r="J5491" s="317"/>
      <c r="K5491" s="317"/>
      <c r="L5491" s="317"/>
      <c r="M5491" s="317"/>
      <c r="N5491" s="317"/>
      <c r="O5491" s="317"/>
      <c r="P5491" s="317"/>
      <c r="Q5491" s="317"/>
      <c r="R5491" s="317"/>
      <c r="S5491" s="317"/>
      <c r="T5491" s="314"/>
    </row>
    <row r="5492" spans="2:24" s="334" customFormat="1" ht="18.75" customHeight="1" x14ac:dyDescent="0.2">
      <c r="B5492" s="328"/>
      <c r="C5492" s="335" t="s">
        <v>136</v>
      </c>
      <c r="D5492" s="65"/>
      <c r="E5492" s="65"/>
      <c r="F5492" s="65"/>
      <c r="G5492" s="65"/>
      <c r="H5492" s="65"/>
      <c r="I5492" s="65"/>
      <c r="J5492" s="65"/>
      <c r="K5492" s="65"/>
      <c r="L5492" s="65"/>
      <c r="M5492" s="65"/>
      <c r="N5492" s="65"/>
      <c r="O5492" s="71"/>
      <c r="P5492" s="336">
        <f>SUM(D5492:O5492)</f>
        <v>0</v>
      </c>
      <c r="Q5492" s="317"/>
      <c r="R5492" s="388"/>
      <c r="S5492" s="389"/>
      <c r="T5492" s="333"/>
      <c r="V5492" s="315"/>
      <c r="W5492" s="315"/>
      <c r="X5492" s="315"/>
    </row>
    <row r="5493" spans="2:24" ht="6" customHeight="1" x14ac:dyDescent="0.2">
      <c r="B5493" s="318"/>
      <c r="C5493" s="335" t="s">
        <v>137</v>
      </c>
      <c r="D5493" s="110"/>
      <c r="E5493" s="110"/>
      <c r="F5493" s="110"/>
      <c r="G5493" s="110"/>
      <c r="H5493" s="110"/>
      <c r="I5493" s="110"/>
      <c r="J5493" s="110"/>
      <c r="K5493" s="110"/>
      <c r="L5493" s="110"/>
      <c r="M5493" s="110"/>
      <c r="N5493" s="110"/>
      <c r="O5493" s="111"/>
      <c r="P5493" s="336">
        <f>SUM(D5493:O5493)</f>
        <v>0</v>
      </c>
      <c r="Q5493" s="317"/>
      <c r="R5493" s="388"/>
      <c r="S5493" s="389"/>
      <c r="T5493" s="314"/>
    </row>
    <row r="5494" spans="2:24" ht="18.75" customHeight="1" x14ac:dyDescent="0.2">
      <c r="B5494" s="318"/>
      <c r="C5494" s="131" t="s">
        <v>138</v>
      </c>
      <c r="D5494" s="65"/>
      <c r="E5494" s="65"/>
      <c r="F5494" s="65"/>
      <c r="G5494" s="65"/>
      <c r="H5494" s="65"/>
      <c r="I5494" s="65"/>
      <c r="J5494" s="65"/>
      <c r="K5494" s="65"/>
      <c r="L5494" s="65"/>
      <c r="M5494" s="65"/>
      <c r="N5494" s="65"/>
      <c r="O5494" s="71"/>
      <c r="P5494" s="336">
        <f>SUM(D5494:O5494)</f>
        <v>0</v>
      </c>
      <c r="Q5494" s="317"/>
      <c r="R5494" s="388"/>
      <c r="S5494" s="389"/>
      <c r="T5494" s="314"/>
    </row>
    <row r="5495" spans="2:24" ht="18.75" customHeight="1" x14ac:dyDescent="0.2">
      <c r="B5495" s="318"/>
      <c r="C5495" s="92" t="s">
        <v>139</v>
      </c>
      <c r="D5495" s="65"/>
      <c r="E5495" s="65"/>
      <c r="F5495" s="65"/>
      <c r="G5495" s="65"/>
      <c r="H5495" s="65"/>
      <c r="I5495" s="65"/>
      <c r="J5495" s="65"/>
      <c r="K5495" s="65"/>
      <c r="L5495" s="65"/>
      <c r="M5495" s="65"/>
      <c r="N5495" s="65"/>
      <c r="O5495" s="71"/>
      <c r="P5495" s="336">
        <f>SUM(D5495:O5495)</f>
        <v>0</v>
      </c>
      <c r="Q5495" s="317"/>
      <c r="R5495" s="388"/>
      <c r="S5495" s="389"/>
      <c r="T5495" s="314"/>
    </row>
    <row r="5496" spans="2:24" ht="18.75" customHeight="1" x14ac:dyDescent="0.2">
      <c r="B5496" s="318"/>
      <c r="C5496" s="92" t="s">
        <v>140</v>
      </c>
      <c r="D5496" s="65"/>
      <c r="E5496" s="65"/>
      <c r="F5496" s="65"/>
      <c r="G5496" s="65"/>
      <c r="H5496" s="65"/>
      <c r="I5496" s="65"/>
      <c r="J5496" s="65"/>
      <c r="K5496" s="65"/>
      <c r="L5496" s="65"/>
      <c r="M5496" s="65"/>
      <c r="N5496" s="65"/>
      <c r="O5496" s="71"/>
      <c r="P5496" s="336">
        <f>SUM(D5496:O5496)</f>
        <v>0</v>
      </c>
      <c r="Q5496" s="317"/>
      <c r="R5496" s="388"/>
      <c r="S5496" s="389"/>
      <c r="T5496" s="314"/>
    </row>
    <row r="5497" spans="2:24" ht="18.75" customHeight="1" x14ac:dyDescent="0.2">
      <c r="B5497" s="318"/>
      <c r="C5497" s="92" t="s">
        <v>141</v>
      </c>
      <c r="D5497" s="65"/>
      <c r="E5497" s="65"/>
      <c r="F5497" s="65"/>
      <c r="G5497" s="65"/>
      <c r="H5497" s="65"/>
      <c r="I5497" s="65"/>
      <c r="J5497" s="65"/>
      <c r="K5497" s="65"/>
      <c r="L5497" s="65"/>
      <c r="M5497" s="65"/>
      <c r="N5497" s="65"/>
      <c r="O5497" s="71"/>
      <c r="P5497" s="336">
        <f>SUM(D5497:O5497)</f>
        <v>0</v>
      </c>
      <c r="Q5497" s="317"/>
      <c r="R5497" s="388"/>
      <c r="S5497" s="389"/>
      <c r="T5497" s="314"/>
    </row>
    <row r="5498" spans="2:24" ht="18.75" customHeight="1" x14ac:dyDescent="0.2">
      <c r="B5498" s="318"/>
      <c r="C5498" s="92" t="s">
        <v>142</v>
      </c>
      <c r="D5498" s="65"/>
      <c r="E5498" s="65"/>
      <c r="F5498" s="65"/>
      <c r="G5498" s="65"/>
      <c r="H5498" s="65"/>
      <c r="I5498" s="65"/>
      <c r="J5498" s="65"/>
      <c r="K5498" s="65"/>
      <c r="L5498" s="65"/>
      <c r="M5498" s="65"/>
      <c r="N5498" s="65"/>
      <c r="O5498" s="71"/>
      <c r="P5498" s="336">
        <f>SUM(D5498:O5498)</f>
        <v>0</v>
      </c>
      <c r="Q5498" s="317"/>
      <c r="R5498" s="388"/>
      <c r="S5498" s="389"/>
      <c r="T5498" s="314"/>
    </row>
    <row r="5499" spans="2:24" ht="18.75" customHeight="1" x14ac:dyDescent="0.2">
      <c r="B5499" s="318"/>
      <c r="C5499" s="92" t="s">
        <v>143</v>
      </c>
      <c r="D5499" s="65"/>
      <c r="E5499" s="65"/>
      <c r="F5499" s="65"/>
      <c r="G5499" s="65"/>
      <c r="H5499" s="65"/>
      <c r="I5499" s="65"/>
      <c r="J5499" s="65"/>
      <c r="K5499" s="65"/>
      <c r="L5499" s="65"/>
      <c r="M5499" s="65"/>
      <c r="N5499" s="65"/>
      <c r="O5499" s="71"/>
      <c r="P5499" s="336">
        <f>SUM(D5499:O5499)</f>
        <v>0</v>
      </c>
      <c r="Q5499" s="317"/>
      <c r="R5499" s="388"/>
      <c r="S5499" s="389"/>
      <c r="T5499" s="314"/>
    </row>
    <row r="5500" spans="2:24" ht="18.75" customHeight="1" x14ac:dyDescent="0.2">
      <c r="B5500" s="318"/>
      <c r="C5500" s="92" t="s">
        <v>144</v>
      </c>
      <c r="D5500" s="65"/>
      <c r="E5500" s="65"/>
      <c r="F5500" s="65"/>
      <c r="G5500" s="65"/>
      <c r="H5500" s="65"/>
      <c r="I5500" s="65"/>
      <c r="J5500" s="65"/>
      <c r="K5500" s="65"/>
      <c r="L5500" s="65"/>
      <c r="M5500" s="65"/>
      <c r="N5500" s="65"/>
      <c r="O5500" s="71"/>
      <c r="P5500" s="336">
        <f>SUM(D5500:O5500)</f>
        <v>0</v>
      </c>
      <c r="Q5500" s="317"/>
      <c r="R5500" s="388"/>
      <c r="S5500" s="389"/>
      <c r="T5500" s="314"/>
    </row>
    <row r="5501" spans="2:24" ht="18.75" customHeight="1" x14ac:dyDescent="0.2">
      <c r="B5501" s="318"/>
      <c r="C5501" s="92" t="s">
        <v>145</v>
      </c>
      <c r="D5501" s="65"/>
      <c r="E5501" s="65"/>
      <c r="F5501" s="65"/>
      <c r="G5501" s="65"/>
      <c r="H5501" s="65"/>
      <c r="I5501" s="65"/>
      <c r="J5501" s="65"/>
      <c r="K5501" s="65"/>
      <c r="L5501" s="65"/>
      <c r="M5501" s="65"/>
      <c r="N5501" s="65"/>
      <c r="O5501" s="71"/>
      <c r="P5501" s="336">
        <f>SUM(D5501:O5501)</f>
        <v>0</v>
      </c>
      <c r="Q5501" s="317"/>
      <c r="R5501" s="388"/>
      <c r="S5501" s="389"/>
      <c r="T5501" s="314"/>
    </row>
    <row r="5502" spans="2:24" ht="18.75" customHeight="1" x14ac:dyDescent="0.2">
      <c r="B5502" s="318"/>
      <c r="C5502" s="322" t="s">
        <v>146</v>
      </c>
      <c r="D5502" s="337">
        <f t="shared" ref="D5502:O5502" si="441">SUBTOTAL(9,D5492:D5501)</f>
        <v>0</v>
      </c>
      <c r="E5502" s="337">
        <f t="shared" si="441"/>
        <v>0</v>
      </c>
      <c r="F5502" s="337">
        <f t="shared" si="441"/>
        <v>0</v>
      </c>
      <c r="G5502" s="337">
        <f t="shared" si="441"/>
        <v>0</v>
      </c>
      <c r="H5502" s="337">
        <f t="shared" si="441"/>
        <v>0</v>
      </c>
      <c r="I5502" s="337">
        <f t="shared" si="441"/>
        <v>0</v>
      </c>
      <c r="J5502" s="337">
        <f t="shared" si="441"/>
        <v>0</v>
      </c>
      <c r="K5502" s="337">
        <f t="shared" si="441"/>
        <v>0</v>
      </c>
      <c r="L5502" s="337">
        <f t="shared" si="441"/>
        <v>0</v>
      </c>
      <c r="M5502" s="337">
        <f t="shared" si="441"/>
        <v>0</v>
      </c>
      <c r="N5502" s="337">
        <f t="shared" si="441"/>
        <v>0</v>
      </c>
      <c r="O5502" s="338">
        <f t="shared" si="441"/>
        <v>0</v>
      </c>
      <c r="P5502" s="336">
        <f>SUM(D5502:O5502)</f>
        <v>0</v>
      </c>
      <c r="Q5502" s="317"/>
      <c r="R5502" s="388"/>
      <c r="S5502" s="389"/>
      <c r="T5502" s="314"/>
    </row>
    <row r="5503" spans="2:24" ht="18.75" customHeight="1" x14ac:dyDescent="0.2">
      <c r="B5503" s="318"/>
      <c r="C5503" s="339" t="s">
        <v>147</v>
      </c>
      <c r="D5503" s="66"/>
      <c r="E5503" s="66"/>
      <c r="F5503" s="66"/>
      <c r="G5503" s="66"/>
      <c r="H5503" s="66"/>
      <c r="I5503" s="66"/>
      <c r="J5503" s="66"/>
      <c r="K5503" s="66"/>
      <c r="L5503" s="66"/>
      <c r="M5503" s="66"/>
      <c r="N5503" s="66"/>
      <c r="O5503" s="72"/>
      <c r="P5503" s="336">
        <f>SUM(D5503:O5503)</f>
        <v>0</v>
      </c>
      <c r="Q5503" s="317"/>
      <c r="R5503" s="388"/>
      <c r="S5503" s="389"/>
      <c r="T5503" s="314"/>
    </row>
    <row r="5504" spans="2:24" ht="18.75" customHeight="1" x14ac:dyDescent="0.2">
      <c r="B5504" s="318"/>
      <c r="C5504" s="339" t="s">
        <v>148</v>
      </c>
      <c r="D5504" s="66"/>
      <c r="E5504" s="66"/>
      <c r="F5504" s="66"/>
      <c r="G5504" s="66"/>
      <c r="H5504" s="66"/>
      <c r="I5504" s="66"/>
      <c r="J5504" s="66"/>
      <c r="K5504" s="66"/>
      <c r="L5504" s="66"/>
      <c r="M5504" s="66"/>
      <c r="N5504" s="66"/>
      <c r="O5504" s="72"/>
      <c r="P5504" s="336">
        <f>SUM(D5504:O5504)</f>
        <v>0</v>
      </c>
      <c r="Q5504" s="317"/>
      <c r="R5504" s="388"/>
      <c r="S5504" s="389"/>
      <c r="T5504" s="314"/>
    </row>
    <row r="5505" spans="2:20" ht="18.75" customHeight="1" x14ac:dyDescent="0.2">
      <c r="B5505" s="318"/>
      <c r="C5505" s="322" t="s">
        <v>149</v>
      </c>
      <c r="D5505" s="337">
        <f t="shared" ref="D5505:O5505" si="442">SUBTOTAL(9,D5503:D5504)</f>
        <v>0</v>
      </c>
      <c r="E5505" s="337">
        <f t="shared" si="442"/>
        <v>0</v>
      </c>
      <c r="F5505" s="337">
        <f t="shared" si="442"/>
        <v>0</v>
      </c>
      <c r="G5505" s="337">
        <f t="shared" si="442"/>
        <v>0</v>
      </c>
      <c r="H5505" s="337">
        <f t="shared" si="442"/>
        <v>0</v>
      </c>
      <c r="I5505" s="337">
        <f t="shared" si="442"/>
        <v>0</v>
      </c>
      <c r="J5505" s="337">
        <f t="shared" si="442"/>
        <v>0</v>
      </c>
      <c r="K5505" s="337">
        <f t="shared" si="442"/>
        <v>0</v>
      </c>
      <c r="L5505" s="337">
        <f t="shared" si="442"/>
        <v>0</v>
      </c>
      <c r="M5505" s="337">
        <f t="shared" si="442"/>
        <v>0</v>
      </c>
      <c r="N5505" s="337">
        <f t="shared" si="442"/>
        <v>0</v>
      </c>
      <c r="O5505" s="338">
        <f t="shared" si="442"/>
        <v>0</v>
      </c>
      <c r="P5505" s="336">
        <f>SUM(D5505:O5505)</f>
        <v>0</v>
      </c>
      <c r="Q5505" s="317"/>
      <c r="R5505" s="388"/>
      <c r="S5505" s="389"/>
      <c r="T5505" s="314"/>
    </row>
    <row r="5506" spans="2:20" ht="18.75" customHeight="1" x14ac:dyDescent="0.2">
      <c r="B5506" s="318"/>
      <c r="C5506" s="339" t="s">
        <v>150</v>
      </c>
      <c r="D5506" s="66"/>
      <c r="E5506" s="66"/>
      <c r="F5506" s="66"/>
      <c r="G5506" s="66"/>
      <c r="H5506" s="66"/>
      <c r="I5506" s="66"/>
      <c r="J5506" s="66"/>
      <c r="K5506" s="66"/>
      <c r="L5506" s="66"/>
      <c r="M5506" s="66"/>
      <c r="N5506" s="66"/>
      <c r="O5506" s="72"/>
      <c r="P5506" s="336">
        <f>SUM(D5506:O5506)</f>
        <v>0</v>
      </c>
      <c r="Q5506" s="317"/>
      <c r="R5506" s="388"/>
      <c r="S5506" s="389"/>
      <c r="T5506" s="314"/>
    </row>
    <row r="5507" spans="2:20" ht="18.75" customHeight="1" x14ac:dyDescent="0.2">
      <c r="B5507" s="318"/>
      <c r="C5507" s="339" t="s">
        <v>151</v>
      </c>
      <c r="D5507" s="66"/>
      <c r="E5507" s="66"/>
      <c r="F5507" s="66"/>
      <c r="G5507" s="66"/>
      <c r="H5507" s="66"/>
      <c r="I5507" s="66"/>
      <c r="J5507" s="66"/>
      <c r="K5507" s="66"/>
      <c r="L5507" s="66"/>
      <c r="M5507" s="66"/>
      <c r="N5507" s="66"/>
      <c r="O5507" s="72"/>
      <c r="P5507" s="336">
        <f>SUM(D5507:O5507)</f>
        <v>0</v>
      </c>
      <c r="Q5507" s="317"/>
      <c r="R5507" s="388"/>
      <c r="S5507" s="389"/>
      <c r="T5507" s="314"/>
    </row>
    <row r="5508" spans="2:20" ht="18.75" customHeight="1" x14ac:dyDescent="0.2">
      <c r="B5508" s="318"/>
      <c r="C5508" s="339" t="s">
        <v>152</v>
      </c>
      <c r="D5508" s="66"/>
      <c r="E5508" s="66"/>
      <c r="F5508" s="66"/>
      <c r="G5508" s="66"/>
      <c r="H5508" s="66"/>
      <c r="I5508" s="66"/>
      <c r="J5508" s="66"/>
      <c r="K5508" s="66"/>
      <c r="L5508" s="66"/>
      <c r="M5508" s="66"/>
      <c r="N5508" s="66"/>
      <c r="O5508" s="72"/>
      <c r="P5508" s="336">
        <f>SUM(D5508:O5508)</f>
        <v>0</v>
      </c>
      <c r="Q5508" s="317"/>
      <c r="R5508" s="388"/>
      <c r="S5508" s="389"/>
      <c r="T5508" s="314"/>
    </row>
    <row r="5509" spans="2:20" ht="18.75" customHeight="1" x14ac:dyDescent="0.2">
      <c r="B5509" s="318"/>
      <c r="C5509" s="339" t="s">
        <v>153</v>
      </c>
      <c r="D5509" s="66"/>
      <c r="E5509" s="66"/>
      <c r="F5509" s="66"/>
      <c r="G5509" s="66"/>
      <c r="H5509" s="66"/>
      <c r="I5509" s="66"/>
      <c r="J5509" s="66"/>
      <c r="K5509" s="66"/>
      <c r="L5509" s="66"/>
      <c r="M5509" s="66"/>
      <c r="N5509" s="66"/>
      <c r="O5509" s="72"/>
      <c r="P5509" s="336">
        <f>SUM(D5509:O5509)</f>
        <v>0</v>
      </c>
      <c r="Q5509" s="317"/>
      <c r="R5509" s="388"/>
      <c r="S5509" s="389"/>
      <c r="T5509" s="314"/>
    </row>
    <row r="5510" spans="2:20" ht="18.75" customHeight="1" x14ac:dyDescent="0.2">
      <c r="B5510" s="318"/>
      <c r="C5510" s="335" t="s">
        <v>154</v>
      </c>
      <c r="D5510" s="65"/>
      <c r="E5510" s="65"/>
      <c r="F5510" s="65"/>
      <c r="G5510" s="65"/>
      <c r="H5510" s="65"/>
      <c r="I5510" s="65"/>
      <c r="J5510" s="65"/>
      <c r="K5510" s="65"/>
      <c r="L5510" s="65"/>
      <c r="M5510" s="65"/>
      <c r="N5510" s="65"/>
      <c r="O5510" s="71"/>
      <c r="P5510" s="336">
        <f>SUM(D5510:O5510)</f>
        <v>0</v>
      </c>
      <c r="Q5510" s="317"/>
      <c r="R5510" s="388"/>
      <c r="S5510" s="389"/>
      <c r="T5510" s="314"/>
    </row>
    <row r="5511" spans="2:20" ht="18.75" customHeight="1" x14ac:dyDescent="0.2">
      <c r="B5511" s="318"/>
      <c r="C5511" s="97" t="s">
        <v>155</v>
      </c>
      <c r="D5511" s="65"/>
      <c r="E5511" s="65"/>
      <c r="F5511" s="65"/>
      <c r="G5511" s="65"/>
      <c r="H5511" s="65"/>
      <c r="I5511" s="65"/>
      <c r="J5511" s="65"/>
      <c r="K5511" s="65"/>
      <c r="L5511" s="65"/>
      <c r="M5511" s="65"/>
      <c r="N5511" s="65"/>
      <c r="O5511" s="71"/>
      <c r="P5511" s="336">
        <f>SUM(D5511:O5511)</f>
        <v>0</v>
      </c>
      <c r="Q5511" s="317"/>
      <c r="R5511" s="388"/>
      <c r="S5511" s="389"/>
      <c r="T5511" s="314"/>
    </row>
    <row r="5512" spans="2:20" ht="18.75" customHeight="1" x14ac:dyDescent="0.2">
      <c r="B5512" s="318"/>
      <c r="C5512" s="98" t="s">
        <v>156</v>
      </c>
      <c r="D5512" s="68"/>
      <c r="E5512" s="68"/>
      <c r="F5512" s="68"/>
      <c r="G5512" s="68"/>
      <c r="H5512" s="68"/>
      <c r="I5512" s="68"/>
      <c r="J5512" s="68"/>
      <c r="K5512" s="68"/>
      <c r="L5512" s="68"/>
      <c r="M5512" s="68"/>
      <c r="N5512" s="68"/>
      <c r="O5512" s="73"/>
      <c r="P5512" s="340">
        <f>SUM(D5512:O5512)</f>
        <v>0</v>
      </c>
      <c r="Q5512" s="317"/>
      <c r="R5512" s="388"/>
      <c r="S5512" s="389"/>
      <c r="T5512" s="314"/>
    </row>
    <row r="5513" spans="2:20" ht="18.75" customHeight="1" x14ac:dyDescent="0.2">
      <c r="B5513" s="318"/>
      <c r="C5513" s="341" t="s">
        <v>157</v>
      </c>
      <c r="D5513" s="342">
        <f t="shared" ref="D5513:O5513" si="443">SUBTOTAL(9,D5492:D5512)</f>
        <v>0</v>
      </c>
      <c r="E5513" s="342">
        <f t="shared" si="443"/>
        <v>0</v>
      </c>
      <c r="F5513" s="342">
        <f t="shared" si="443"/>
        <v>0</v>
      </c>
      <c r="G5513" s="342">
        <f t="shared" si="443"/>
        <v>0</v>
      </c>
      <c r="H5513" s="342">
        <f t="shared" si="443"/>
        <v>0</v>
      </c>
      <c r="I5513" s="342">
        <f t="shared" si="443"/>
        <v>0</v>
      </c>
      <c r="J5513" s="342">
        <f t="shared" si="443"/>
        <v>0</v>
      </c>
      <c r="K5513" s="342">
        <f t="shared" si="443"/>
        <v>0</v>
      </c>
      <c r="L5513" s="342">
        <f t="shared" si="443"/>
        <v>0</v>
      </c>
      <c r="M5513" s="342">
        <f t="shared" si="443"/>
        <v>0</v>
      </c>
      <c r="N5513" s="342">
        <f t="shared" si="443"/>
        <v>0</v>
      </c>
      <c r="O5513" s="343">
        <f t="shared" si="443"/>
        <v>0</v>
      </c>
      <c r="P5513" s="344">
        <f>SUM(D5513:O5513)</f>
        <v>0</v>
      </c>
      <c r="Q5513" s="317"/>
      <c r="R5513" s="150"/>
      <c r="S5513" s="151"/>
      <c r="T5513" s="314"/>
    </row>
    <row r="5514" spans="2:20" ht="18.75" customHeight="1" x14ac:dyDescent="0.2">
      <c r="B5514" s="318"/>
      <c r="C5514" s="317"/>
      <c r="D5514" s="317"/>
      <c r="E5514" s="317"/>
      <c r="F5514" s="317"/>
      <c r="G5514" s="317"/>
      <c r="H5514" s="317"/>
      <c r="I5514" s="317"/>
      <c r="J5514" s="317"/>
      <c r="K5514" s="317"/>
      <c r="L5514" s="317"/>
      <c r="M5514" s="317"/>
      <c r="N5514" s="317"/>
      <c r="O5514" s="317"/>
      <c r="P5514" s="317"/>
      <c r="Q5514" s="317"/>
      <c r="R5514" s="345"/>
      <c r="S5514" s="345"/>
      <c r="T5514" s="314"/>
    </row>
    <row r="5515" spans="2:20" ht="18.75" customHeight="1" x14ac:dyDescent="0.2">
      <c r="B5515" s="318"/>
      <c r="C5515" s="335" t="s">
        <v>158</v>
      </c>
      <c r="D5515" s="67"/>
      <c r="E5515" s="67"/>
      <c r="F5515" s="67"/>
      <c r="G5515" s="67"/>
      <c r="H5515" s="67"/>
      <c r="I5515" s="67"/>
      <c r="J5515" s="67"/>
      <c r="K5515" s="67"/>
      <c r="L5515" s="67"/>
      <c r="M5515" s="67"/>
      <c r="N5515" s="67"/>
      <c r="O5515" s="74"/>
      <c r="P5515" s="347">
        <f>SUM(D5515:O5515)</f>
        <v>0</v>
      </c>
      <c r="Q5515" s="317"/>
      <c r="R5515" s="388"/>
      <c r="S5515" s="389"/>
      <c r="T5515" s="314"/>
    </row>
    <row r="5516" spans="2:20" ht="6" customHeight="1" x14ac:dyDescent="0.2">
      <c r="B5516" s="318"/>
      <c r="C5516" s="335" t="s">
        <v>159</v>
      </c>
      <c r="D5516" s="67"/>
      <c r="E5516" s="67"/>
      <c r="F5516" s="67"/>
      <c r="G5516" s="67"/>
      <c r="H5516" s="67"/>
      <c r="I5516" s="67"/>
      <c r="J5516" s="67"/>
      <c r="K5516" s="67"/>
      <c r="L5516" s="67"/>
      <c r="M5516" s="67"/>
      <c r="N5516" s="69"/>
      <c r="O5516" s="75"/>
      <c r="P5516" s="348">
        <f>SUM(D5516:O5516)</f>
        <v>0</v>
      </c>
      <c r="Q5516" s="317"/>
      <c r="R5516" s="388"/>
      <c r="S5516" s="389"/>
      <c r="T5516" s="314"/>
    </row>
    <row r="5517" spans="2:20" ht="18.75" customHeight="1" x14ac:dyDescent="0.2">
      <c r="B5517" s="346"/>
      <c r="C5517" s="317"/>
      <c r="D5517" s="317"/>
      <c r="E5517" s="317"/>
      <c r="F5517" s="317"/>
      <c r="G5517" s="317"/>
      <c r="H5517" s="317"/>
      <c r="I5517" s="317"/>
      <c r="J5517" s="317"/>
      <c r="K5517" s="317"/>
      <c r="L5517" s="317"/>
      <c r="M5517" s="317"/>
      <c r="N5517" s="349" t="s">
        <v>160</v>
      </c>
      <c r="O5517" s="349"/>
      <c r="P5517" s="350">
        <f>ROUND(IF(P5515*P5516=0,0,P5513/P5515*P5516),2)</f>
        <v>0</v>
      </c>
      <c r="Q5517" s="330"/>
      <c r="R5517" s="388"/>
      <c r="S5517" s="389"/>
      <c r="T5517" s="314"/>
    </row>
    <row r="5518" spans="2:20" ht="18.75" customHeight="1" x14ac:dyDescent="0.2">
      <c r="B5518" s="346"/>
      <c r="C5518" s="317"/>
      <c r="D5518" s="317"/>
      <c r="E5518" s="317"/>
      <c r="F5518" s="317"/>
      <c r="G5518" s="317"/>
      <c r="H5518" s="317"/>
      <c r="I5518" s="317"/>
      <c r="J5518" s="317"/>
      <c r="K5518" s="317"/>
      <c r="L5518" s="317"/>
      <c r="M5518" s="317"/>
      <c r="N5518" s="317"/>
      <c r="O5518" s="317"/>
      <c r="P5518" s="317"/>
      <c r="Q5518" s="317"/>
      <c r="R5518" s="317"/>
      <c r="S5518" s="317"/>
      <c r="T5518" s="314"/>
    </row>
    <row r="5519" spans="2:20" s="334" customFormat="1" ht="18.75" customHeight="1" x14ac:dyDescent="0.2">
      <c r="B5519" s="328"/>
      <c r="C5519" s="319" t="s">
        <v>124</v>
      </c>
      <c r="D5519" s="382"/>
      <c r="E5519" s="383"/>
      <c r="F5519" s="383"/>
      <c r="G5519" s="383"/>
      <c r="H5519" s="383"/>
      <c r="I5519" s="384"/>
      <c r="J5519" s="317"/>
      <c r="K5519" s="317"/>
      <c r="L5519" s="320"/>
      <c r="M5519" s="317"/>
      <c r="N5519" s="317"/>
      <c r="O5519" s="317"/>
      <c r="P5519" s="321"/>
      <c r="Q5519" s="317"/>
      <c r="R5519" s="321"/>
      <c r="S5519" s="321"/>
      <c r="T5519" s="333"/>
    </row>
    <row r="5520" spans="2:20" ht="30" customHeight="1" x14ac:dyDescent="0.2">
      <c r="B5520" s="314"/>
      <c r="C5520" s="322" t="s">
        <v>125</v>
      </c>
      <c r="D5520" s="382"/>
      <c r="E5520" s="383"/>
      <c r="F5520" s="383"/>
      <c r="G5520" s="383"/>
      <c r="H5520" s="383"/>
      <c r="I5520" s="384"/>
      <c r="J5520" s="317"/>
      <c r="K5520" s="320"/>
      <c r="L5520" s="317"/>
      <c r="M5520" s="317"/>
      <c r="N5520" s="317"/>
      <c r="O5520" s="317"/>
      <c r="P5520" s="321"/>
      <c r="Q5520" s="317"/>
      <c r="R5520" s="321"/>
      <c r="S5520" s="321"/>
      <c r="T5520" s="314"/>
    </row>
    <row r="5521" spans="2:24" ht="18.75" customHeight="1" x14ac:dyDescent="0.2">
      <c r="B5521" s="318"/>
      <c r="C5521" s="322" t="s">
        <v>7</v>
      </c>
      <c r="D5521" s="382"/>
      <c r="E5521" s="383"/>
      <c r="F5521" s="383"/>
      <c r="G5521" s="383"/>
      <c r="H5521" s="383"/>
      <c r="I5521" s="384"/>
      <c r="J5521" s="317"/>
      <c r="K5521" s="317"/>
      <c r="L5521" s="320"/>
      <c r="M5521" s="317"/>
      <c r="N5521" s="317"/>
      <c r="O5521" s="317"/>
      <c r="P5521" s="321"/>
      <c r="Q5521" s="317"/>
      <c r="R5521" s="323" t="s">
        <v>126</v>
      </c>
      <c r="S5521" s="324"/>
      <c r="T5521" s="314"/>
    </row>
    <row r="5522" spans="2:24" ht="18.75" customHeight="1" x14ac:dyDescent="0.2">
      <c r="B5522" s="318"/>
      <c r="C5522" s="322" t="s">
        <v>127</v>
      </c>
      <c r="D5522" s="382"/>
      <c r="E5522" s="383"/>
      <c r="F5522" s="383"/>
      <c r="G5522" s="383"/>
      <c r="H5522" s="383"/>
      <c r="I5522" s="384"/>
      <c r="J5522" s="317"/>
      <c r="K5522" s="317"/>
      <c r="L5522" s="320"/>
      <c r="M5522" s="317"/>
      <c r="N5522" s="317"/>
      <c r="O5522" s="317"/>
      <c r="P5522" s="321"/>
      <c r="Q5522" s="317"/>
      <c r="R5522" s="325" t="s">
        <v>130</v>
      </c>
      <c r="S5522" s="63"/>
      <c r="T5522" s="314"/>
    </row>
    <row r="5523" spans="2:24" ht="18.75" customHeight="1" x14ac:dyDescent="0.2">
      <c r="B5523" s="318"/>
      <c r="C5523" s="322" t="s">
        <v>131</v>
      </c>
      <c r="D5523" s="382"/>
      <c r="E5523" s="383"/>
      <c r="F5523" s="383"/>
      <c r="G5523" s="383"/>
      <c r="H5523" s="383"/>
      <c r="I5523" s="384"/>
      <c r="J5523" s="317"/>
      <c r="K5523" s="317"/>
      <c r="L5523" s="320"/>
      <c r="M5523" s="317"/>
      <c r="N5523" s="317"/>
      <c r="O5523" s="317"/>
      <c r="P5523" s="321"/>
      <c r="Q5523" s="317"/>
      <c r="R5523" s="325" t="s">
        <v>132</v>
      </c>
      <c r="S5523" s="63"/>
      <c r="T5523" s="314"/>
    </row>
    <row r="5524" spans="2:24" ht="18.75" customHeight="1" x14ac:dyDescent="0.2">
      <c r="B5524" s="318"/>
      <c r="C5524" s="322" t="s">
        <v>122</v>
      </c>
      <c r="D5524" s="385"/>
      <c r="E5524" s="386"/>
      <c r="F5524" s="386"/>
      <c r="G5524" s="386"/>
      <c r="H5524" s="386"/>
      <c r="I5524" s="387"/>
      <c r="J5524" s="317"/>
      <c r="K5524" s="320"/>
      <c r="L5524" s="317"/>
      <c r="M5524" s="317"/>
      <c r="N5524" s="317"/>
      <c r="O5524" s="317"/>
      <c r="P5524" s="321"/>
      <c r="Q5524" s="317"/>
      <c r="R5524" s="326" t="s">
        <v>133</v>
      </c>
      <c r="S5524" s="63"/>
      <c r="T5524" s="314"/>
    </row>
    <row r="5525" spans="2:24" ht="18.75" customHeight="1" x14ac:dyDescent="0.2">
      <c r="B5525" s="318"/>
      <c r="C5525" s="322" t="s">
        <v>134</v>
      </c>
      <c r="D5525" s="379"/>
      <c r="E5525" s="380"/>
      <c r="F5525" s="380"/>
      <c r="G5525" s="380"/>
      <c r="H5525" s="380"/>
      <c r="I5525" s="381"/>
      <c r="J5525" s="317"/>
      <c r="K5525" s="320"/>
      <c r="L5525" s="317"/>
      <c r="M5525" s="317"/>
      <c r="N5525" s="317"/>
      <c r="O5525" s="317"/>
      <c r="P5525" s="321"/>
      <c r="Q5525" s="317"/>
      <c r="R5525" s="321"/>
      <c r="S5525" s="321"/>
      <c r="T5525" s="314"/>
    </row>
    <row r="5526" spans="2:24" ht="18.75" customHeight="1" x14ac:dyDescent="0.2">
      <c r="B5526" s="318"/>
      <c r="C5526" s="317"/>
      <c r="D5526" s="317"/>
      <c r="E5526" s="317"/>
      <c r="F5526" s="317"/>
      <c r="G5526" s="317"/>
      <c r="H5526" s="317"/>
      <c r="I5526" s="317"/>
      <c r="J5526" s="317"/>
      <c r="K5526" s="317"/>
      <c r="L5526" s="317"/>
      <c r="M5526" s="317"/>
      <c r="N5526" s="317"/>
      <c r="O5526" s="317"/>
      <c r="P5526" s="317"/>
      <c r="Q5526" s="317"/>
      <c r="R5526" s="317"/>
      <c r="S5526" s="317"/>
      <c r="T5526" s="314"/>
    </row>
    <row r="5527" spans="2:24" ht="18.75" customHeight="1" x14ac:dyDescent="0.2">
      <c r="B5527" s="327"/>
      <c r="C5527" s="322" t="s">
        <v>128</v>
      </c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70"/>
      <c r="P5527" s="329" t="s">
        <v>129</v>
      </c>
      <c r="Q5527" s="330"/>
      <c r="R5527" s="331" t="s">
        <v>135</v>
      </c>
      <c r="S5527" s="332"/>
      <c r="T5527" s="314"/>
    </row>
    <row r="5528" spans="2:24" ht="12" customHeight="1" x14ac:dyDescent="0.2">
      <c r="B5528" s="318"/>
      <c r="C5528" s="317"/>
      <c r="D5528" s="317"/>
      <c r="E5528" s="317"/>
      <c r="F5528" s="317"/>
      <c r="G5528" s="317"/>
      <c r="H5528" s="317"/>
      <c r="I5528" s="317"/>
      <c r="J5528" s="317"/>
      <c r="K5528" s="317"/>
      <c r="L5528" s="317"/>
      <c r="M5528" s="317"/>
      <c r="N5528" s="317"/>
      <c r="O5528" s="317"/>
      <c r="P5528" s="317"/>
      <c r="Q5528" s="317"/>
      <c r="R5528" s="317"/>
      <c r="S5528" s="317"/>
      <c r="T5528" s="314"/>
    </row>
    <row r="5529" spans="2:24" s="334" customFormat="1" ht="18.75" customHeight="1" x14ac:dyDescent="0.2">
      <c r="B5529" s="328"/>
      <c r="C5529" s="335" t="s">
        <v>136</v>
      </c>
      <c r="D5529" s="65"/>
      <c r="E5529" s="65"/>
      <c r="F5529" s="65"/>
      <c r="G5529" s="65"/>
      <c r="H5529" s="65"/>
      <c r="I5529" s="65"/>
      <c r="J5529" s="65"/>
      <c r="K5529" s="65"/>
      <c r="L5529" s="65"/>
      <c r="M5529" s="65"/>
      <c r="N5529" s="65"/>
      <c r="O5529" s="71"/>
      <c r="P5529" s="336">
        <f>SUM(D5529:O5529)</f>
        <v>0</v>
      </c>
      <c r="Q5529" s="317"/>
      <c r="R5529" s="388"/>
      <c r="S5529" s="389"/>
      <c r="T5529" s="333"/>
      <c r="V5529" s="315"/>
      <c r="W5529" s="315"/>
      <c r="X5529" s="315"/>
    </row>
    <row r="5530" spans="2:24" ht="6" customHeight="1" x14ac:dyDescent="0.2">
      <c r="B5530" s="318"/>
      <c r="C5530" s="335" t="s">
        <v>137</v>
      </c>
      <c r="D5530" s="110"/>
      <c r="E5530" s="110"/>
      <c r="F5530" s="110"/>
      <c r="G5530" s="110"/>
      <c r="H5530" s="110"/>
      <c r="I5530" s="110"/>
      <c r="J5530" s="110"/>
      <c r="K5530" s="110"/>
      <c r="L5530" s="110"/>
      <c r="M5530" s="110"/>
      <c r="N5530" s="110"/>
      <c r="O5530" s="111"/>
      <c r="P5530" s="336">
        <f>SUM(D5530:O5530)</f>
        <v>0</v>
      </c>
      <c r="Q5530" s="317"/>
      <c r="R5530" s="388"/>
      <c r="S5530" s="389"/>
      <c r="T5530" s="314"/>
    </row>
    <row r="5531" spans="2:24" ht="18.75" customHeight="1" x14ac:dyDescent="0.2">
      <c r="B5531" s="318"/>
      <c r="C5531" s="131" t="s">
        <v>138</v>
      </c>
      <c r="D5531" s="65"/>
      <c r="E5531" s="65"/>
      <c r="F5531" s="65"/>
      <c r="G5531" s="65"/>
      <c r="H5531" s="65"/>
      <c r="I5531" s="65"/>
      <c r="J5531" s="65"/>
      <c r="K5531" s="65"/>
      <c r="L5531" s="65"/>
      <c r="M5531" s="65"/>
      <c r="N5531" s="65"/>
      <c r="O5531" s="71"/>
      <c r="P5531" s="336">
        <f>SUM(D5531:O5531)</f>
        <v>0</v>
      </c>
      <c r="Q5531" s="317"/>
      <c r="R5531" s="388"/>
      <c r="S5531" s="389"/>
      <c r="T5531" s="314"/>
    </row>
    <row r="5532" spans="2:24" ht="18.75" customHeight="1" x14ac:dyDescent="0.2">
      <c r="B5532" s="318"/>
      <c r="C5532" s="92" t="s">
        <v>139</v>
      </c>
      <c r="D5532" s="65"/>
      <c r="E5532" s="65"/>
      <c r="F5532" s="65"/>
      <c r="G5532" s="65"/>
      <c r="H5532" s="65"/>
      <c r="I5532" s="65"/>
      <c r="J5532" s="65"/>
      <c r="K5532" s="65"/>
      <c r="L5532" s="65"/>
      <c r="M5532" s="65"/>
      <c r="N5532" s="65"/>
      <c r="O5532" s="71"/>
      <c r="P5532" s="336">
        <f>SUM(D5532:O5532)</f>
        <v>0</v>
      </c>
      <c r="Q5532" s="317"/>
      <c r="R5532" s="388"/>
      <c r="S5532" s="389"/>
      <c r="T5532" s="314"/>
    </row>
    <row r="5533" spans="2:24" ht="18.75" customHeight="1" x14ac:dyDescent="0.2">
      <c r="B5533" s="318"/>
      <c r="C5533" s="92" t="s">
        <v>140</v>
      </c>
      <c r="D5533" s="65"/>
      <c r="E5533" s="65"/>
      <c r="F5533" s="65"/>
      <c r="G5533" s="65"/>
      <c r="H5533" s="65"/>
      <c r="I5533" s="65"/>
      <c r="J5533" s="65"/>
      <c r="K5533" s="65"/>
      <c r="L5533" s="65"/>
      <c r="M5533" s="65"/>
      <c r="N5533" s="65"/>
      <c r="O5533" s="71"/>
      <c r="P5533" s="336">
        <f>SUM(D5533:O5533)</f>
        <v>0</v>
      </c>
      <c r="Q5533" s="317"/>
      <c r="R5533" s="388"/>
      <c r="S5533" s="389"/>
      <c r="T5533" s="314"/>
    </row>
    <row r="5534" spans="2:24" ht="18.75" customHeight="1" x14ac:dyDescent="0.2">
      <c r="B5534" s="318"/>
      <c r="C5534" s="92" t="s">
        <v>141</v>
      </c>
      <c r="D5534" s="65"/>
      <c r="E5534" s="65"/>
      <c r="F5534" s="65"/>
      <c r="G5534" s="65"/>
      <c r="H5534" s="65"/>
      <c r="I5534" s="65"/>
      <c r="J5534" s="65"/>
      <c r="K5534" s="65"/>
      <c r="L5534" s="65"/>
      <c r="M5534" s="65"/>
      <c r="N5534" s="65"/>
      <c r="O5534" s="71"/>
      <c r="P5534" s="336">
        <f>SUM(D5534:O5534)</f>
        <v>0</v>
      </c>
      <c r="Q5534" s="317"/>
      <c r="R5534" s="388"/>
      <c r="S5534" s="389"/>
      <c r="T5534" s="314"/>
    </row>
    <row r="5535" spans="2:24" ht="18.75" customHeight="1" x14ac:dyDescent="0.2">
      <c r="B5535" s="318"/>
      <c r="C5535" s="92" t="s">
        <v>142</v>
      </c>
      <c r="D5535" s="65"/>
      <c r="E5535" s="65"/>
      <c r="F5535" s="65"/>
      <c r="G5535" s="65"/>
      <c r="H5535" s="65"/>
      <c r="I5535" s="65"/>
      <c r="J5535" s="65"/>
      <c r="K5535" s="65"/>
      <c r="L5535" s="65"/>
      <c r="M5535" s="65"/>
      <c r="N5535" s="65"/>
      <c r="O5535" s="71"/>
      <c r="P5535" s="336">
        <f>SUM(D5535:O5535)</f>
        <v>0</v>
      </c>
      <c r="Q5535" s="317"/>
      <c r="R5535" s="388"/>
      <c r="S5535" s="389"/>
      <c r="T5535" s="314"/>
    </row>
    <row r="5536" spans="2:24" ht="18.75" customHeight="1" x14ac:dyDescent="0.2">
      <c r="B5536" s="318"/>
      <c r="C5536" s="92" t="s">
        <v>143</v>
      </c>
      <c r="D5536" s="65"/>
      <c r="E5536" s="65"/>
      <c r="F5536" s="65"/>
      <c r="G5536" s="65"/>
      <c r="H5536" s="65"/>
      <c r="I5536" s="65"/>
      <c r="J5536" s="65"/>
      <c r="K5536" s="65"/>
      <c r="L5536" s="65"/>
      <c r="M5536" s="65"/>
      <c r="N5536" s="65"/>
      <c r="O5536" s="71"/>
      <c r="P5536" s="336">
        <f>SUM(D5536:O5536)</f>
        <v>0</v>
      </c>
      <c r="Q5536" s="317"/>
      <c r="R5536" s="388"/>
      <c r="S5536" s="389"/>
      <c r="T5536" s="314"/>
    </row>
    <row r="5537" spans="2:20" ht="18.75" customHeight="1" x14ac:dyDescent="0.2">
      <c r="B5537" s="318"/>
      <c r="C5537" s="92" t="s">
        <v>144</v>
      </c>
      <c r="D5537" s="65"/>
      <c r="E5537" s="65"/>
      <c r="F5537" s="65"/>
      <c r="G5537" s="65"/>
      <c r="H5537" s="65"/>
      <c r="I5537" s="65"/>
      <c r="J5537" s="65"/>
      <c r="K5537" s="65"/>
      <c r="L5537" s="65"/>
      <c r="M5537" s="65"/>
      <c r="N5537" s="65"/>
      <c r="O5537" s="71"/>
      <c r="P5537" s="336">
        <f>SUM(D5537:O5537)</f>
        <v>0</v>
      </c>
      <c r="Q5537" s="317"/>
      <c r="R5537" s="388"/>
      <c r="S5537" s="389"/>
      <c r="T5537" s="314"/>
    </row>
    <row r="5538" spans="2:20" ht="18.75" customHeight="1" x14ac:dyDescent="0.2">
      <c r="B5538" s="318"/>
      <c r="C5538" s="92" t="s">
        <v>145</v>
      </c>
      <c r="D5538" s="65"/>
      <c r="E5538" s="65"/>
      <c r="F5538" s="65"/>
      <c r="G5538" s="65"/>
      <c r="H5538" s="65"/>
      <c r="I5538" s="65"/>
      <c r="J5538" s="65"/>
      <c r="K5538" s="65"/>
      <c r="L5538" s="65"/>
      <c r="M5538" s="65"/>
      <c r="N5538" s="65"/>
      <c r="O5538" s="71"/>
      <c r="P5538" s="336">
        <f>SUM(D5538:O5538)</f>
        <v>0</v>
      </c>
      <c r="Q5538" s="317"/>
      <c r="R5538" s="388"/>
      <c r="S5538" s="389"/>
      <c r="T5538" s="314"/>
    </row>
    <row r="5539" spans="2:20" ht="18.75" customHeight="1" x14ac:dyDescent="0.2">
      <c r="B5539" s="318"/>
      <c r="C5539" s="322" t="s">
        <v>146</v>
      </c>
      <c r="D5539" s="337">
        <f t="shared" ref="D5539:O5539" si="444">SUBTOTAL(9,D5529:D5538)</f>
        <v>0</v>
      </c>
      <c r="E5539" s="337">
        <f t="shared" si="444"/>
        <v>0</v>
      </c>
      <c r="F5539" s="337">
        <f t="shared" si="444"/>
        <v>0</v>
      </c>
      <c r="G5539" s="337">
        <f t="shared" si="444"/>
        <v>0</v>
      </c>
      <c r="H5539" s="337">
        <f t="shared" si="444"/>
        <v>0</v>
      </c>
      <c r="I5539" s="337">
        <f t="shared" si="444"/>
        <v>0</v>
      </c>
      <c r="J5539" s="337">
        <f t="shared" si="444"/>
        <v>0</v>
      </c>
      <c r="K5539" s="337">
        <f t="shared" si="444"/>
        <v>0</v>
      </c>
      <c r="L5539" s="337">
        <f t="shared" si="444"/>
        <v>0</v>
      </c>
      <c r="M5539" s="337">
        <f t="shared" si="444"/>
        <v>0</v>
      </c>
      <c r="N5539" s="337">
        <f t="shared" si="444"/>
        <v>0</v>
      </c>
      <c r="O5539" s="338">
        <f t="shared" si="444"/>
        <v>0</v>
      </c>
      <c r="P5539" s="336">
        <f>SUM(D5539:O5539)</f>
        <v>0</v>
      </c>
      <c r="Q5539" s="317"/>
      <c r="R5539" s="388"/>
      <c r="S5539" s="389"/>
      <c r="T5539" s="314"/>
    </row>
    <row r="5540" spans="2:20" ht="18.75" customHeight="1" x14ac:dyDescent="0.2">
      <c r="B5540" s="318"/>
      <c r="C5540" s="339" t="s">
        <v>147</v>
      </c>
      <c r="D5540" s="66"/>
      <c r="E5540" s="66"/>
      <c r="F5540" s="66"/>
      <c r="G5540" s="66"/>
      <c r="H5540" s="66"/>
      <c r="I5540" s="66"/>
      <c r="J5540" s="66"/>
      <c r="K5540" s="66"/>
      <c r="L5540" s="66"/>
      <c r="M5540" s="66"/>
      <c r="N5540" s="66"/>
      <c r="O5540" s="72"/>
      <c r="P5540" s="336">
        <f>SUM(D5540:O5540)</f>
        <v>0</v>
      </c>
      <c r="Q5540" s="317"/>
      <c r="R5540" s="388"/>
      <c r="S5540" s="389"/>
      <c r="T5540" s="314"/>
    </row>
    <row r="5541" spans="2:20" ht="18.75" customHeight="1" x14ac:dyDescent="0.2">
      <c r="B5541" s="318"/>
      <c r="C5541" s="339" t="s">
        <v>148</v>
      </c>
      <c r="D5541" s="66"/>
      <c r="E5541" s="66"/>
      <c r="F5541" s="66"/>
      <c r="G5541" s="66"/>
      <c r="H5541" s="66"/>
      <c r="I5541" s="66"/>
      <c r="J5541" s="66"/>
      <c r="K5541" s="66"/>
      <c r="L5541" s="66"/>
      <c r="M5541" s="66"/>
      <c r="N5541" s="66"/>
      <c r="O5541" s="72"/>
      <c r="P5541" s="336">
        <f>SUM(D5541:O5541)</f>
        <v>0</v>
      </c>
      <c r="Q5541" s="317"/>
      <c r="R5541" s="388"/>
      <c r="S5541" s="389"/>
      <c r="T5541" s="314"/>
    </row>
    <row r="5542" spans="2:20" ht="18.75" customHeight="1" x14ac:dyDescent="0.2">
      <c r="B5542" s="318"/>
      <c r="C5542" s="322" t="s">
        <v>149</v>
      </c>
      <c r="D5542" s="337">
        <f t="shared" ref="D5542:O5542" si="445">SUBTOTAL(9,D5540:D5541)</f>
        <v>0</v>
      </c>
      <c r="E5542" s="337">
        <f t="shared" si="445"/>
        <v>0</v>
      </c>
      <c r="F5542" s="337">
        <f t="shared" si="445"/>
        <v>0</v>
      </c>
      <c r="G5542" s="337">
        <f t="shared" si="445"/>
        <v>0</v>
      </c>
      <c r="H5542" s="337">
        <f t="shared" si="445"/>
        <v>0</v>
      </c>
      <c r="I5542" s="337">
        <f t="shared" si="445"/>
        <v>0</v>
      </c>
      <c r="J5542" s="337">
        <f t="shared" si="445"/>
        <v>0</v>
      </c>
      <c r="K5542" s="337">
        <f t="shared" si="445"/>
        <v>0</v>
      </c>
      <c r="L5542" s="337">
        <f t="shared" si="445"/>
        <v>0</v>
      </c>
      <c r="M5542" s="337">
        <f t="shared" si="445"/>
        <v>0</v>
      </c>
      <c r="N5542" s="337">
        <f t="shared" si="445"/>
        <v>0</v>
      </c>
      <c r="O5542" s="338">
        <f t="shared" si="445"/>
        <v>0</v>
      </c>
      <c r="P5542" s="336">
        <f>SUM(D5542:O5542)</f>
        <v>0</v>
      </c>
      <c r="Q5542" s="317"/>
      <c r="R5542" s="388"/>
      <c r="S5542" s="389"/>
      <c r="T5542" s="314"/>
    </row>
    <row r="5543" spans="2:20" ht="18.75" customHeight="1" x14ac:dyDescent="0.2">
      <c r="B5543" s="318"/>
      <c r="C5543" s="339" t="s">
        <v>150</v>
      </c>
      <c r="D5543" s="66"/>
      <c r="E5543" s="66"/>
      <c r="F5543" s="66"/>
      <c r="G5543" s="66"/>
      <c r="H5543" s="66"/>
      <c r="I5543" s="66"/>
      <c r="J5543" s="66"/>
      <c r="K5543" s="66"/>
      <c r="L5543" s="66"/>
      <c r="M5543" s="66"/>
      <c r="N5543" s="66"/>
      <c r="O5543" s="72"/>
      <c r="P5543" s="336">
        <f>SUM(D5543:O5543)</f>
        <v>0</v>
      </c>
      <c r="Q5543" s="317"/>
      <c r="R5543" s="388"/>
      <c r="S5543" s="389"/>
      <c r="T5543" s="314"/>
    </row>
    <row r="5544" spans="2:20" ht="18.75" customHeight="1" x14ac:dyDescent="0.2">
      <c r="B5544" s="318"/>
      <c r="C5544" s="339" t="s">
        <v>151</v>
      </c>
      <c r="D5544" s="66"/>
      <c r="E5544" s="66"/>
      <c r="F5544" s="66"/>
      <c r="G5544" s="66"/>
      <c r="H5544" s="66"/>
      <c r="I5544" s="66"/>
      <c r="J5544" s="66"/>
      <c r="K5544" s="66"/>
      <c r="L5544" s="66"/>
      <c r="M5544" s="66"/>
      <c r="N5544" s="66"/>
      <c r="O5544" s="72"/>
      <c r="P5544" s="336">
        <f>SUM(D5544:O5544)</f>
        <v>0</v>
      </c>
      <c r="Q5544" s="317"/>
      <c r="R5544" s="388"/>
      <c r="S5544" s="389"/>
      <c r="T5544" s="314"/>
    </row>
    <row r="5545" spans="2:20" ht="18.75" customHeight="1" x14ac:dyDescent="0.2">
      <c r="B5545" s="318"/>
      <c r="C5545" s="339" t="s">
        <v>152</v>
      </c>
      <c r="D5545" s="66"/>
      <c r="E5545" s="66"/>
      <c r="F5545" s="66"/>
      <c r="G5545" s="66"/>
      <c r="H5545" s="66"/>
      <c r="I5545" s="66"/>
      <c r="J5545" s="66"/>
      <c r="K5545" s="66"/>
      <c r="L5545" s="66"/>
      <c r="M5545" s="66"/>
      <c r="N5545" s="66"/>
      <c r="O5545" s="72"/>
      <c r="P5545" s="336">
        <f>SUM(D5545:O5545)</f>
        <v>0</v>
      </c>
      <c r="Q5545" s="317"/>
      <c r="R5545" s="388"/>
      <c r="S5545" s="389"/>
      <c r="T5545" s="314"/>
    </row>
    <row r="5546" spans="2:20" ht="18.75" customHeight="1" x14ac:dyDescent="0.2">
      <c r="B5546" s="318"/>
      <c r="C5546" s="339" t="s">
        <v>153</v>
      </c>
      <c r="D5546" s="66"/>
      <c r="E5546" s="66"/>
      <c r="F5546" s="66"/>
      <c r="G5546" s="66"/>
      <c r="H5546" s="66"/>
      <c r="I5546" s="66"/>
      <c r="J5546" s="66"/>
      <c r="K5546" s="66"/>
      <c r="L5546" s="66"/>
      <c r="M5546" s="66"/>
      <c r="N5546" s="66"/>
      <c r="O5546" s="72"/>
      <c r="P5546" s="336">
        <f>SUM(D5546:O5546)</f>
        <v>0</v>
      </c>
      <c r="Q5546" s="317"/>
      <c r="R5546" s="388"/>
      <c r="S5546" s="389"/>
      <c r="T5546" s="314"/>
    </row>
    <row r="5547" spans="2:20" ht="18.75" customHeight="1" x14ac:dyDescent="0.2">
      <c r="B5547" s="318"/>
      <c r="C5547" s="335" t="s">
        <v>154</v>
      </c>
      <c r="D5547" s="65"/>
      <c r="E5547" s="65"/>
      <c r="F5547" s="65"/>
      <c r="G5547" s="65"/>
      <c r="H5547" s="65"/>
      <c r="I5547" s="65"/>
      <c r="J5547" s="65"/>
      <c r="K5547" s="65"/>
      <c r="L5547" s="65"/>
      <c r="M5547" s="65"/>
      <c r="N5547" s="65"/>
      <c r="O5547" s="71"/>
      <c r="P5547" s="336">
        <f>SUM(D5547:O5547)</f>
        <v>0</v>
      </c>
      <c r="Q5547" s="317"/>
      <c r="R5547" s="388"/>
      <c r="S5547" s="389"/>
      <c r="T5547" s="314"/>
    </row>
    <row r="5548" spans="2:20" ht="18.75" customHeight="1" x14ac:dyDescent="0.2">
      <c r="B5548" s="318"/>
      <c r="C5548" s="97" t="s">
        <v>155</v>
      </c>
      <c r="D5548" s="65"/>
      <c r="E5548" s="65"/>
      <c r="F5548" s="65"/>
      <c r="G5548" s="65"/>
      <c r="H5548" s="65"/>
      <c r="I5548" s="65"/>
      <c r="J5548" s="65"/>
      <c r="K5548" s="65"/>
      <c r="L5548" s="65"/>
      <c r="M5548" s="65"/>
      <c r="N5548" s="65"/>
      <c r="O5548" s="71"/>
      <c r="P5548" s="336">
        <f>SUM(D5548:O5548)</f>
        <v>0</v>
      </c>
      <c r="Q5548" s="317"/>
      <c r="R5548" s="388"/>
      <c r="S5548" s="389"/>
      <c r="T5548" s="314"/>
    </row>
    <row r="5549" spans="2:20" ht="18.75" customHeight="1" x14ac:dyDescent="0.2">
      <c r="B5549" s="318"/>
      <c r="C5549" s="98" t="s">
        <v>156</v>
      </c>
      <c r="D5549" s="68"/>
      <c r="E5549" s="68"/>
      <c r="F5549" s="68"/>
      <c r="G5549" s="68"/>
      <c r="H5549" s="68"/>
      <c r="I5549" s="68"/>
      <c r="J5549" s="68"/>
      <c r="K5549" s="68"/>
      <c r="L5549" s="68"/>
      <c r="M5549" s="68"/>
      <c r="N5549" s="68"/>
      <c r="O5549" s="73"/>
      <c r="P5549" s="340">
        <f>SUM(D5549:O5549)</f>
        <v>0</v>
      </c>
      <c r="Q5549" s="317"/>
      <c r="R5549" s="388"/>
      <c r="S5549" s="389"/>
      <c r="T5549" s="314"/>
    </row>
    <row r="5550" spans="2:20" ht="18.75" customHeight="1" x14ac:dyDescent="0.2">
      <c r="B5550" s="318"/>
      <c r="C5550" s="341" t="s">
        <v>157</v>
      </c>
      <c r="D5550" s="342">
        <f t="shared" ref="D5550:O5550" si="446">SUBTOTAL(9,D5529:D5549)</f>
        <v>0</v>
      </c>
      <c r="E5550" s="342">
        <f t="shared" si="446"/>
        <v>0</v>
      </c>
      <c r="F5550" s="342">
        <f t="shared" si="446"/>
        <v>0</v>
      </c>
      <c r="G5550" s="342">
        <f t="shared" si="446"/>
        <v>0</v>
      </c>
      <c r="H5550" s="342">
        <f t="shared" si="446"/>
        <v>0</v>
      </c>
      <c r="I5550" s="342">
        <f t="shared" si="446"/>
        <v>0</v>
      </c>
      <c r="J5550" s="342">
        <f t="shared" si="446"/>
        <v>0</v>
      </c>
      <c r="K5550" s="342">
        <f t="shared" si="446"/>
        <v>0</v>
      </c>
      <c r="L5550" s="342">
        <f t="shared" si="446"/>
        <v>0</v>
      </c>
      <c r="M5550" s="342">
        <f t="shared" si="446"/>
        <v>0</v>
      </c>
      <c r="N5550" s="342">
        <f t="shared" si="446"/>
        <v>0</v>
      </c>
      <c r="O5550" s="343">
        <f t="shared" si="446"/>
        <v>0</v>
      </c>
      <c r="P5550" s="344">
        <f>SUM(D5550:O5550)</f>
        <v>0</v>
      </c>
      <c r="Q5550" s="317"/>
      <c r="R5550" s="150"/>
      <c r="S5550" s="151"/>
      <c r="T5550" s="314"/>
    </row>
    <row r="5551" spans="2:20" ht="18.75" customHeight="1" x14ac:dyDescent="0.2">
      <c r="B5551" s="318"/>
      <c r="C5551" s="317"/>
      <c r="D5551" s="317"/>
      <c r="E5551" s="317"/>
      <c r="F5551" s="317"/>
      <c r="G5551" s="317"/>
      <c r="H5551" s="317"/>
      <c r="I5551" s="317"/>
      <c r="J5551" s="317"/>
      <c r="K5551" s="317"/>
      <c r="L5551" s="317"/>
      <c r="M5551" s="317"/>
      <c r="N5551" s="317"/>
      <c r="O5551" s="317"/>
      <c r="P5551" s="317"/>
      <c r="Q5551" s="317"/>
      <c r="R5551" s="345"/>
      <c r="S5551" s="345"/>
      <c r="T5551" s="314"/>
    </row>
    <row r="5552" spans="2:20" ht="18.75" customHeight="1" x14ac:dyDescent="0.2">
      <c r="B5552" s="318"/>
      <c r="C5552" s="335" t="s">
        <v>158</v>
      </c>
      <c r="D5552" s="67"/>
      <c r="E5552" s="67"/>
      <c r="F5552" s="67"/>
      <c r="G5552" s="67"/>
      <c r="H5552" s="67"/>
      <c r="I5552" s="67"/>
      <c r="J5552" s="67"/>
      <c r="K5552" s="67"/>
      <c r="L5552" s="67"/>
      <c r="M5552" s="67"/>
      <c r="N5552" s="67"/>
      <c r="O5552" s="74"/>
      <c r="P5552" s="347">
        <f>SUM(D5552:O5552)</f>
        <v>0</v>
      </c>
      <c r="Q5552" s="317"/>
      <c r="R5552" s="388"/>
      <c r="S5552" s="389"/>
      <c r="T5552" s="314"/>
    </row>
    <row r="5553" spans="2:20" ht="6" customHeight="1" x14ac:dyDescent="0.2">
      <c r="B5553" s="318"/>
      <c r="C5553" s="335" t="s">
        <v>159</v>
      </c>
      <c r="D5553" s="67"/>
      <c r="E5553" s="67"/>
      <c r="F5553" s="67"/>
      <c r="G5553" s="67"/>
      <c r="H5553" s="67"/>
      <c r="I5553" s="67"/>
      <c r="J5553" s="67"/>
      <c r="K5553" s="67"/>
      <c r="L5553" s="67"/>
      <c r="M5553" s="67"/>
      <c r="N5553" s="69"/>
      <c r="O5553" s="75"/>
      <c r="P5553" s="348">
        <f>SUM(D5553:O5553)</f>
        <v>0</v>
      </c>
      <c r="Q5553" s="317"/>
      <c r="R5553" s="388"/>
      <c r="S5553" s="389"/>
      <c r="T5553" s="314"/>
    </row>
    <row r="5554" spans="2:20" ht="18.75" customHeight="1" x14ac:dyDescent="0.2">
      <c r="B5554" s="346"/>
      <c r="C5554" s="317"/>
      <c r="D5554" s="317"/>
      <c r="E5554" s="317"/>
      <c r="F5554" s="317"/>
      <c r="G5554" s="317"/>
      <c r="H5554" s="317"/>
      <c r="I5554" s="317"/>
      <c r="J5554" s="317"/>
      <c r="K5554" s="317"/>
      <c r="L5554" s="317"/>
      <c r="M5554" s="317"/>
      <c r="N5554" s="349" t="s">
        <v>160</v>
      </c>
      <c r="O5554" s="349"/>
      <c r="P5554" s="350">
        <f>ROUND(IF(P5552*P5553=0,0,P5550/P5552*P5553),2)</f>
        <v>0</v>
      </c>
      <c r="Q5554" s="330"/>
      <c r="R5554" s="388"/>
      <c r="S5554" s="389"/>
      <c r="T5554" s="314"/>
    </row>
    <row r="5555" spans="2:20" ht="18.75" customHeight="1" x14ac:dyDescent="0.2">
      <c r="B5555" s="346"/>
      <c r="C5555" s="317"/>
      <c r="D5555" s="317"/>
      <c r="E5555" s="317"/>
      <c r="F5555" s="317"/>
      <c r="G5555" s="317"/>
      <c r="H5555" s="317"/>
      <c r="I5555" s="317"/>
      <c r="J5555" s="317"/>
      <c r="K5555" s="317"/>
      <c r="L5555" s="317"/>
      <c r="M5555" s="317"/>
      <c r="N5555" s="317"/>
      <c r="O5555" s="317"/>
      <c r="P5555" s="317"/>
      <c r="Q5555" s="317"/>
      <c r="R5555" s="317"/>
      <c r="S5555" s="317"/>
      <c r="T5555" s="314"/>
    </row>
    <row r="5556" spans="2:20" s="334" customFormat="1" ht="18.75" customHeight="1" x14ac:dyDescent="0.2">
      <c r="B5556" s="328"/>
      <c r="C5556" s="319" t="s">
        <v>124</v>
      </c>
      <c r="D5556" s="382"/>
      <c r="E5556" s="383"/>
      <c r="F5556" s="383"/>
      <c r="G5556" s="383"/>
      <c r="H5556" s="383"/>
      <c r="I5556" s="384"/>
      <c r="J5556" s="317"/>
      <c r="K5556" s="317"/>
      <c r="L5556" s="320"/>
      <c r="M5556" s="317"/>
      <c r="N5556" s="317"/>
      <c r="O5556" s="317"/>
      <c r="P5556" s="321"/>
      <c r="Q5556" s="317"/>
      <c r="R5556" s="321"/>
      <c r="S5556" s="321"/>
      <c r="T5556" s="333"/>
    </row>
    <row r="5557" spans="2:20" ht="15" x14ac:dyDescent="0.2">
      <c r="C5557" s="322" t="s">
        <v>125</v>
      </c>
      <c r="D5557" s="382"/>
      <c r="E5557" s="383"/>
      <c r="F5557" s="383"/>
      <c r="G5557" s="383"/>
      <c r="H5557" s="383"/>
      <c r="I5557" s="384"/>
      <c r="J5557" s="317"/>
      <c r="K5557" s="320"/>
      <c r="L5557" s="317"/>
      <c r="M5557" s="317"/>
      <c r="N5557" s="317"/>
      <c r="O5557" s="317"/>
      <c r="P5557" s="321"/>
      <c r="Q5557" s="317"/>
      <c r="R5557" s="321"/>
      <c r="S5557" s="321"/>
    </row>
    <row r="5558" spans="2:20" ht="15" x14ac:dyDescent="0.2">
      <c r="C5558" s="322" t="s">
        <v>7</v>
      </c>
      <c r="D5558" s="382"/>
      <c r="E5558" s="383"/>
      <c r="F5558" s="383"/>
      <c r="G5558" s="383"/>
      <c r="H5558" s="383"/>
      <c r="I5558" s="384"/>
      <c r="J5558" s="317"/>
      <c r="K5558" s="317"/>
      <c r="L5558" s="320"/>
      <c r="M5558" s="317"/>
      <c r="N5558" s="317"/>
      <c r="O5558" s="317"/>
      <c r="P5558" s="321"/>
      <c r="Q5558" s="317"/>
      <c r="R5558" s="323" t="s">
        <v>126</v>
      </c>
      <c r="S5558" s="324"/>
    </row>
    <row r="5559" spans="2:20" ht="15" x14ac:dyDescent="0.2">
      <c r="C5559" s="322" t="s">
        <v>127</v>
      </c>
      <c r="D5559" s="382"/>
      <c r="E5559" s="383"/>
      <c r="F5559" s="383"/>
      <c r="G5559" s="383"/>
      <c r="H5559" s="383"/>
      <c r="I5559" s="384"/>
      <c r="J5559" s="317"/>
      <c r="K5559" s="317"/>
      <c r="L5559" s="320"/>
      <c r="M5559" s="317"/>
      <c r="N5559" s="317"/>
      <c r="O5559" s="317"/>
      <c r="P5559" s="321"/>
      <c r="Q5559" s="317"/>
      <c r="R5559" s="325" t="s">
        <v>130</v>
      </c>
      <c r="S5559" s="63"/>
    </row>
    <row r="5560" spans="2:20" ht="15" x14ac:dyDescent="0.2">
      <c r="C5560" s="322" t="s">
        <v>131</v>
      </c>
      <c r="D5560" s="382"/>
      <c r="E5560" s="383"/>
      <c r="F5560" s="383"/>
      <c r="G5560" s="383"/>
      <c r="H5560" s="383"/>
      <c r="I5560" s="384"/>
      <c r="J5560" s="317"/>
      <c r="K5560" s="317"/>
      <c r="L5560" s="320"/>
      <c r="M5560" s="317"/>
      <c r="N5560" s="317"/>
      <c r="O5560" s="317"/>
      <c r="P5560" s="321"/>
      <c r="Q5560" s="317"/>
      <c r="R5560" s="325" t="s">
        <v>132</v>
      </c>
      <c r="S5560" s="63"/>
    </row>
    <row r="5561" spans="2:20" ht="15" x14ac:dyDescent="0.2">
      <c r="C5561" s="322" t="s">
        <v>122</v>
      </c>
      <c r="D5561" s="385"/>
      <c r="E5561" s="386"/>
      <c r="F5561" s="386"/>
      <c r="G5561" s="386"/>
      <c r="H5561" s="386"/>
      <c r="I5561" s="387"/>
      <c r="J5561" s="317"/>
      <c r="K5561" s="320"/>
      <c r="L5561" s="317"/>
      <c r="M5561" s="317"/>
      <c r="N5561" s="317"/>
      <c r="O5561" s="317"/>
      <c r="P5561" s="321"/>
      <c r="Q5561" s="317"/>
      <c r="R5561" s="326" t="s">
        <v>133</v>
      </c>
      <c r="S5561" s="63"/>
    </row>
    <row r="5562" spans="2:20" ht="15" x14ac:dyDescent="0.2">
      <c r="C5562" s="322" t="s">
        <v>134</v>
      </c>
      <c r="D5562" s="379"/>
      <c r="E5562" s="380"/>
      <c r="F5562" s="380"/>
      <c r="G5562" s="380"/>
      <c r="H5562" s="380"/>
      <c r="I5562" s="381"/>
      <c r="J5562" s="317"/>
      <c r="K5562" s="320"/>
      <c r="L5562" s="317"/>
      <c r="M5562" s="317"/>
      <c r="N5562" s="317"/>
      <c r="O5562" s="317"/>
      <c r="P5562" s="321"/>
      <c r="Q5562" s="317"/>
      <c r="R5562" s="321"/>
      <c r="S5562" s="321"/>
    </row>
    <row r="5563" spans="2:20" x14ac:dyDescent="0.2">
      <c r="C5563" s="317"/>
      <c r="D5563" s="317"/>
      <c r="E5563" s="317"/>
      <c r="F5563" s="317"/>
      <c r="G5563" s="317"/>
      <c r="H5563" s="317"/>
      <c r="I5563" s="317"/>
      <c r="J5563" s="317"/>
      <c r="K5563" s="317"/>
      <c r="L5563" s="317"/>
      <c r="M5563" s="317"/>
      <c r="N5563" s="317"/>
      <c r="O5563" s="317"/>
      <c r="P5563" s="317"/>
      <c r="Q5563" s="317"/>
      <c r="R5563" s="317"/>
      <c r="S5563" s="317"/>
    </row>
    <row r="5564" spans="2:20" ht="15" x14ac:dyDescent="0.2">
      <c r="C5564" s="322" t="s">
        <v>128</v>
      </c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70"/>
      <c r="P5564" s="329" t="s">
        <v>129</v>
      </c>
      <c r="Q5564" s="330"/>
      <c r="R5564" s="331" t="s">
        <v>135</v>
      </c>
      <c r="S5564" s="332"/>
    </row>
    <row r="5565" spans="2:20" x14ac:dyDescent="0.2">
      <c r="C5565" s="317"/>
      <c r="D5565" s="317"/>
      <c r="E5565" s="317"/>
      <c r="F5565" s="317"/>
      <c r="G5565" s="317"/>
      <c r="H5565" s="317"/>
      <c r="I5565" s="317"/>
      <c r="J5565" s="317"/>
      <c r="K5565" s="317"/>
      <c r="L5565" s="317"/>
      <c r="M5565" s="317"/>
      <c r="N5565" s="317"/>
      <c r="O5565" s="317"/>
      <c r="P5565" s="317"/>
      <c r="Q5565" s="317"/>
      <c r="R5565" s="317"/>
      <c r="S5565" s="317"/>
    </row>
    <row r="5566" spans="2:20" ht="15" x14ac:dyDescent="0.2">
      <c r="C5566" s="335" t="s">
        <v>136</v>
      </c>
      <c r="D5566" s="65"/>
      <c r="E5566" s="65"/>
      <c r="F5566" s="65"/>
      <c r="G5566" s="65"/>
      <c r="H5566" s="65"/>
      <c r="I5566" s="65"/>
      <c r="J5566" s="65"/>
      <c r="K5566" s="65"/>
      <c r="L5566" s="65"/>
      <c r="M5566" s="65"/>
      <c r="N5566" s="65"/>
      <c r="O5566" s="71"/>
      <c r="P5566" s="336">
        <f>SUM(D5566:O5566)</f>
        <v>0</v>
      </c>
      <c r="Q5566" s="317"/>
      <c r="R5566" s="388"/>
      <c r="S5566" s="389"/>
    </row>
    <row r="5567" spans="2:20" ht="15" x14ac:dyDescent="0.2">
      <c r="C5567" s="335" t="s">
        <v>137</v>
      </c>
      <c r="D5567" s="110"/>
      <c r="E5567" s="110"/>
      <c r="F5567" s="110"/>
      <c r="G5567" s="110"/>
      <c r="H5567" s="110"/>
      <c r="I5567" s="110"/>
      <c r="J5567" s="110"/>
      <c r="K5567" s="110"/>
      <c r="L5567" s="110"/>
      <c r="M5567" s="110"/>
      <c r="N5567" s="110"/>
      <c r="O5567" s="111"/>
      <c r="P5567" s="336">
        <f>SUM(D5567:O5567)</f>
        <v>0</v>
      </c>
      <c r="Q5567" s="317"/>
      <c r="R5567" s="388"/>
      <c r="S5567" s="389"/>
    </row>
    <row r="5568" spans="2:20" ht="15" x14ac:dyDescent="0.2">
      <c r="C5568" s="131" t="s">
        <v>138</v>
      </c>
      <c r="D5568" s="65"/>
      <c r="E5568" s="65"/>
      <c r="F5568" s="65"/>
      <c r="G5568" s="65"/>
      <c r="H5568" s="65"/>
      <c r="I5568" s="65"/>
      <c r="J5568" s="65"/>
      <c r="K5568" s="65"/>
      <c r="L5568" s="65"/>
      <c r="M5568" s="65"/>
      <c r="N5568" s="65"/>
      <c r="O5568" s="71"/>
      <c r="P5568" s="336">
        <f>SUM(D5568:O5568)</f>
        <v>0</v>
      </c>
      <c r="Q5568" s="317"/>
      <c r="R5568" s="388"/>
      <c r="S5568" s="389"/>
    </row>
    <row r="5569" spans="3:19" ht="15" x14ac:dyDescent="0.2">
      <c r="C5569" s="92" t="s">
        <v>139</v>
      </c>
      <c r="D5569" s="65"/>
      <c r="E5569" s="65"/>
      <c r="F5569" s="65"/>
      <c r="G5569" s="65"/>
      <c r="H5569" s="65"/>
      <c r="I5569" s="65"/>
      <c r="J5569" s="65"/>
      <c r="K5569" s="65"/>
      <c r="L5569" s="65"/>
      <c r="M5569" s="65"/>
      <c r="N5569" s="65"/>
      <c r="O5569" s="71"/>
      <c r="P5569" s="336">
        <f>SUM(D5569:O5569)</f>
        <v>0</v>
      </c>
      <c r="Q5569" s="317"/>
      <c r="R5569" s="388"/>
      <c r="S5569" s="389"/>
    </row>
    <row r="5570" spans="3:19" ht="15" x14ac:dyDescent="0.2">
      <c r="C5570" s="92" t="s">
        <v>140</v>
      </c>
      <c r="D5570" s="65"/>
      <c r="E5570" s="65"/>
      <c r="F5570" s="65"/>
      <c r="G5570" s="65"/>
      <c r="H5570" s="65"/>
      <c r="I5570" s="65"/>
      <c r="J5570" s="65"/>
      <c r="K5570" s="65"/>
      <c r="L5570" s="65"/>
      <c r="M5570" s="65"/>
      <c r="N5570" s="65"/>
      <c r="O5570" s="71"/>
      <c r="P5570" s="336">
        <f>SUM(D5570:O5570)</f>
        <v>0</v>
      </c>
      <c r="Q5570" s="317"/>
      <c r="R5570" s="388"/>
      <c r="S5570" s="389"/>
    </row>
    <row r="5571" spans="3:19" ht="15" x14ac:dyDescent="0.2">
      <c r="C5571" s="92" t="s">
        <v>141</v>
      </c>
      <c r="D5571" s="65"/>
      <c r="E5571" s="65"/>
      <c r="F5571" s="65"/>
      <c r="G5571" s="65"/>
      <c r="H5571" s="65"/>
      <c r="I5571" s="65"/>
      <c r="J5571" s="65"/>
      <c r="K5571" s="65"/>
      <c r="L5571" s="65"/>
      <c r="M5571" s="65"/>
      <c r="N5571" s="65"/>
      <c r="O5571" s="71"/>
      <c r="P5571" s="336">
        <f>SUM(D5571:O5571)</f>
        <v>0</v>
      </c>
      <c r="Q5571" s="317"/>
      <c r="R5571" s="388"/>
      <c r="S5571" s="389"/>
    </row>
    <row r="5572" spans="3:19" ht="15" x14ac:dyDescent="0.2">
      <c r="C5572" s="92" t="s">
        <v>142</v>
      </c>
      <c r="D5572" s="65"/>
      <c r="E5572" s="65"/>
      <c r="F5572" s="65"/>
      <c r="G5572" s="65"/>
      <c r="H5572" s="65"/>
      <c r="I5572" s="65"/>
      <c r="J5572" s="65"/>
      <c r="K5572" s="65"/>
      <c r="L5572" s="65"/>
      <c r="M5572" s="65"/>
      <c r="N5572" s="65"/>
      <c r="O5572" s="71"/>
      <c r="P5572" s="336">
        <f>SUM(D5572:O5572)</f>
        <v>0</v>
      </c>
      <c r="Q5572" s="317"/>
      <c r="R5572" s="388"/>
      <c r="S5572" s="389"/>
    </row>
    <row r="5573" spans="3:19" ht="15" x14ac:dyDescent="0.2">
      <c r="C5573" s="92" t="s">
        <v>143</v>
      </c>
      <c r="D5573" s="65"/>
      <c r="E5573" s="65"/>
      <c r="F5573" s="65"/>
      <c r="G5573" s="65"/>
      <c r="H5573" s="65"/>
      <c r="I5573" s="65"/>
      <c r="J5573" s="65"/>
      <c r="K5573" s="65"/>
      <c r="L5573" s="65"/>
      <c r="M5573" s="65"/>
      <c r="N5573" s="65"/>
      <c r="O5573" s="71"/>
      <c r="P5573" s="336">
        <f>SUM(D5573:O5573)</f>
        <v>0</v>
      </c>
      <c r="Q5573" s="317"/>
      <c r="R5573" s="388"/>
      <c r="S5573" s="389"/>
    </row>
    <row r="5574" spans="3:19" ht="15" x14ac:dyDescent="0.2">
      <c r="C5574" s="92" t="s">
        <v>144</v>
      </c>
      <c r="D5574" s="65"/>
      <c r="E5574" s="65"/>
      <c r="F5574" s="65"/>
      <c r="G5574" s="65"/>
      <c r="H5574" s="65"/>
      <c r="I5574" s="65"/>
      <c r="J5574" s="65"/>
      <c r="K5574" s="65"/>
      <c r="L5574" s="65"/>
      <c r="M5574" s="65"/>
      <c r="N5574" s="65"/>
      <c r="O5574" s="71"/>
      <c r="P5574" s="336">
        <f>SUM(D5574:O5574)</f>
        <v>0</v>
      </c>
      <c r="Q5574" s="317"/>
      <c r="R5574" s="388"/>
      <c r="S5574" s="389"/>
    </row>
    <row r="5575" spans="3:19" ht="15" x14ac:dyDescent="0.2">
      <c r="C5575" s="92" t="s">
        <v>145</v>
      </c>
      <c r="D5575" s="65"/>
      <c r="E5575" s="65"/>
      <c r="F5575" s="65"/>
      <c r="G5575" s="65"/>
      <c r="H5575" s="65"/>
      <c r="I5575" s="65"/>
      <c r="J5575" s="65"/>
      <c r="K5575" s="65"/>
      <c r="L5575" s="65"/>
      <c r="M5575" s="65"/>
      <c r="N5575" s="65"/>
      <c r="O5575" s="71"/>
      <c r="P5575" s="336">
        <f>SUM(D5575:O5575)</f>
        <v>0</v>
      </c>
      <c r="Q5575" s="317"/>
      <c r="R5575" s="388"/>
      <c r="S5575" s="389"/>
    </row>
    <row r="5576" spans="3:19" ht="15" x14ac:dyDescent="0.2">
      <c r="C5576" s="322" t="s">
        <v>146</v>
      </c>
      <c r="D5576" s="337">
        <f t="shared" ref="D5576:O5576" si="447">SUBTOTAL(9,D5566:D5575)</f>
        <v>0</v>
      </c>
      <c r="E5576" s="337">
        <f t="shared" si="447"/>
        <v>0</v>
      </c>
      <c r="F5576" s="337">
        <f t="shared" si="447"/>
        <v>0</v>
      </c>
      <c r="G5576" s="337">
        <f t="shared" si="447"/>
        <v>0</v>
      </c>
      <c r="H5576" s="337">
        <f t="shared" si="447"/>
        <v>0</v>
      </c>
      <c r="I5576" s="337">
        <f t="shared" si="447"/>
        <v>0</v>
      </c>
      <c r="J5576" s="337">
        <f t="shared" si="447"/>
        <v>0</v>
      </c>
      <c r="K5576" s="337">
        <f t="shared" si="447"/>
        <v>0</v>
      </c>
      <c r="L5576" s="337">
        <f t="shared" si="447"/>
        <v>0</v>
      </c>
      <c r="M5576" s="337">
        <f t="shared" si="447"/>
        <v>0</v>
      </c>
      <c r="N5576" s="337">
        <f t="shared" si="447"/>
        <v>0</v>
      </c>
      <c r="O5576" s="338">
        <f t="shared" si="447"/>
        <v>0</v>
      </c>
      <c r="P5576" s="336">
        <f>SUM(D5576:O5576)</f>
        <v>0</v>
      </c>
      <c r="Q5576" s="317"/>
      <c r="R5576" s="388"/>
      <c r="S5576" s="389"/>
    </row>
    <row r="5577" spans="3:19" ht="15" x14ac:dyDescent="0.2">
      <c r="C5577" s="339" t="s">
        <v>147</v>
      </c>
      <c r="D5577" s="66"/>
      <c r="E5577" s="66"/>
      <c r="F5577" s="66"/>
      <c r="G5577" s="66"/>
      <c r="H5577" s="66"/>
      <c r="I5577" s="66"/>
      <c r="J5577" s="66"/>
      <c r="K5577" s="66"/>
      <c r="L5577" s="66"/>
      <c r="M5577" s="66"/>
      <c r="N5577" s="66"/>
      <c r="O5577" s="72"/>
      <c r="P5577" s="336">
        <f>SUM(D5577:O5577)</f>
        <v>0</v>
      </c>
      <c r="Q5577" s="317"/>
      <c r="R5577" s="388"/>
      <c r="S5577" s="389"/>
    </row>
    <row r="5578" spans="3:19" ht="15" x14ac:dyDescent="0.2">
      <c r="C5578" s="339" t="s">
        <v>148</v>
      </c>
      <c r="D5578" s="66"/>
      <c r="E5578" s="66"/>
      <c r="F5578" s="66"/>
      <c r="G5578" s="66"/>
      <c r="H5578" s="66"/>
      <c r="I5578" s="66"/>
      <c r="J5578" s="66"/>
      <c r="K5578" s="66"/>
      <c r="L5578" s="66"/>
      <c r="M5578" s="66"/>
      <c r="N5578" s="66"/>
      <c r="O5578" s="72"/>
      <c r="P5578" s="336">
        <f>SUM(D5578:O5578)</f>
        <v>0</v>
      </c>
      <c r="Q5578" s="317"/>
      <c r="R5578" s="388"/>
      <c r="S5578" s="389"/>
    </row>
    <row r="5579" spans="3:19" ht="15" x14ac:dyDescent="0.2">
      <c r="C5579" s="322" t="s">
        <v>149</v>
      </c>
      <c r="D5579" s="337">
        <f t="shared" ref="D5579:O5579" si="448">SUBTOTAL(9,D5577:D5578)</f>
        <v>0</v>
      </c>
      <c r="E5579" s="337">
        <f t="shared" si="448"/>
        <v>0</v>
      </c>
      <c r="F5579" s="337">
        <f t="shared" si="448"/>
        <v>0</v>
      </c>
      <c r="G5579" s="337">
        <f t="shared" si="448"/>
        <v>0</v>
      </c>
      <c r="H5579" s="337">
        <f t="shared" si="448"/>
        <v>0</v>
      </c>
      <c r="I5579" s="337">
        <f t="shared" si="448"/>
        <v>0</v>
      </c>
      <c r="J5579" s="337">
        <f t="shared" si="448"/>
        <v>0</v>
      </c>
      <c r="K5579" s="337">
        <f t="shared" si="448"/>
        <v>0</v>
      </c>
      <c r="L5579" s="337">
        <f t="shared" si="448"/>
        <v>0</v>
      </c>
      <c r="M5579" s="337">
        <f t="shared" si="448"/>
        <v>0</v>
      </c>
      <c r="N5579" s="337">
        <f t="shared" si="448"/>
        <v>0</v>
      </c>
      <c r="O5579" s="338">
        <f t="shared" si="448"/>
        <v>0</v>
      </c>
      <c r="P5579" s="336">
        <f>SUM(D5579:O5579)</f>
        <v>0</v>
      </c>
      <c r="Q5579" s="317"/>
      <c r="R5579" s="388"/>
      <c r="S5579" s="389"/>
    </row>
    <row r="5580" spans="3:19" ht="15" x14ac:dyDescent="0.2">
      <c r="C5580" s="339" t="s">
        <v>150</v>
      </c>
      <c r="D5580" s="66"/>
      <c r="E5580" s="66"/>
      <c r="F5580" s="66"/>
      <c r="G5580" s="66"/>
      <c r="H5580" s="66"/>
      <c r="I5580" s="66"/>
      <c r="J5580" s="66"/>
      <c r="K5580" s="66"/>
      <c r="L5580" s="66"/>
      <c r="M5580" s="66"/>
      <c r="N5580" s="66"/>
      <c r="O5580" s="72"/>
      <c r="P5580" s="336">
        <f>SUM(D5580:O5580)</f>
        <v>0</v>
      </c>
      <c r="Q5580" s="317"/>
      <c r="R5580" s="388"/>
      <c r="S5580" s="389"/>
    </row>
    <row r="5581" spans="3:19" ht="15" x14ac:dyDescent="0.2">
      <c r="C5581" s="339" t="s">
        <v>151</v>
      </c>
      <c r="D5581" s="66"/>
      <c r="E5581" s="66"/>
      <c r="F5581" s="66"/>
      <c r="G5581" s="66"/>
      <c r="H5581" s="66"/>
      <c r="I5581" s="66"/>
      <c r="J5581" s="66"/>
      <c r="K5581" s="66"/>
      <c r="L5581" s="66"/>
      <c r="M5581" s="66"/>
      <c r="N5581" s="66"/>
      <c r="O5581" s="72"/>
      <c r="P5581" s="336">
        <f>SUM(D5581:O5581)</f>
        <v>0</v>
      </c>
      <c r="Q5581" s="317"/>
      <c r="R5581" s="388"/>
      <c r="S5581" s="389"/>
    </row>
    <row r="5582" spans="3:19" ht="15" x14ac:dyDescent="0.2">
      <c r="C5582" s="339" t="s">
        <v>152</v>
      </c>
      <c r="D5582" s="66"/>
      <c r="E5582" s="66"/>
      <c r="F5582" s="66"/>
      <c r="G5582" s="66"/>
      <c r="H5582" s="66"/>
      <c r="I5582" s="66"/>
      <c r="J5582" s="66"/>
      <c r="K5582" s="66"/>
      <c r="L5582" s="66"/>
      <c r="M5582" s="66"/>
      <c r="N5582" s="66"/>
      <c r="O5582" s="72"/>
      <c r="P5582" s="336">
        <f>SUM(D5582:O5582)</f>
        <v>0</v>
      </c>
      <c r="Q5582" s="317"/>
      <c r="R5582" s="388"/>
      <c r="S5582" s="389"/>
    </row>
    <row r="5583" spans="3:19" ht="15" x14ac:dyDescent="0.2">
      <c r="C5583" s="339" t="s">
        <v>153</v>
      </c>
      <c r="D5583" s="66"/>
      <c r="E5583" s="66"/>
      <c r="F5583" s="66"/>
      <c r="G5583" s="66"/>
      <c r="H5583" s="66"/>
      <c r="I5583" s="66"/>
      <c r="J5583" s="66"/>
      <c r="K5583" s="66"/>
      <c r="L5583" s="66"/>
      <c r="M5583" s="66"/>
      <c r="N5583" s="66"/>
      <c r="O5583" s="72"/>
      <c r="P5583" s="336">
        <f>SUM(D5583:O5583)</f>
        <v>0</v>
      </c>
      <c r="Q5583" s="317"/>
      <c r="R5583" s="388"/>
      <c r="S5583" s="389"/>
    </row>
    <row r="5584" spans="3:19" ht="15" x14ac:dyDescent="0.2">
      <c r="C5584" s="335" t="s">
        <v>154</v>
      </c>
      <c r="D5584" s="65"/>
      <c r="E5584" s="65"/>
      <c r="F5584" s="65"/>
      <c r="G5584" s="65"/>
      <c r="H5584" s="65"/>
      <c r="I5584" s="65"/>
      <c r="J5584" s="65"/>
      <c r="K5584" s="65"/>
      <c r="L5584" s="65"/>
      <c r="M5584" s="65"/>
      <c r="N5584" s="65"/>
      <c r="O5584" s="71"/>
      <c r="P5584" s="336">
        <f>SUM(D5584:O5584)</f>
        <v>0</v>
      </c>
      <c r="Q5584" s="317"/>
      <c r="R5584" s="388"/>
      <c r="S5584" s="389"/>
    </row>
    <row r="5585" spans="3:19" ht="15" x14ac:dyDescent="0.2">
      <c r="C5585" s="97" t="s">
        <v>155</v>
      </c>
      <c r="D5585" s="65"/>
      <c r="E5585" s="65"/>
      <c r="F5585" s="65"/>
      <c r="G5585" s="65"/>
      <c r="H5585" s="65"/>
      <c r="I5585" s="65"/>
      <c r="J5585" s="65"/>
      <c r="K5585" s="65"/>
      <c r="L5585" s="65"/>
      <c r="M5585" s="65"/>
      <c r="N5585" s="65"/>
      <c r="O5585" s="71"/>
      <c r="P5585" s="336">
        <f>SUM(D5585:O5585)</f>
        <v>0</v>
      </c>
      <c r="Q5585" s="317"/>
      <c r="R5585" s="388"/>
      <c r="S5585" s="389"/>
    </row>
    <row r="5586" spans="3:19" ht="15" x14ac:dyDescent="0.2">
      <c r="C5586" s="98" t="s">
        <v>156</v>
      </c>
      <c r="D5586" s="68"/>
      <c r="E5586" s="68"/>
      <c r="F5586" s="68"/>
      <c r="G5586" s="68"/>
      <c r="H5586" s="68"/>
      <c r="I5586" s="68"/>
      <c r="J5586" s="68"/>
      <c r="K5586" s="68"/>
      <c r="L5586" s="68"/>
      <c r="M5586" s="68"/>
      <c r="N5586" s="68"/>
      <c r="O5586" s="73"/>
      <c r="P5586" s="340">
        <f>SUM(D5586:O5586)</f>
        <v>0</v>
      </c>
      <c r="Q5586" s="317"/>
      <c r="R5586" s="388"/>
      <c r="S5586" s="389"/>
    </row>
    <row r="5587" spans="3:19" ht="15" x14ac:dyDescent="0.2">
      <c r="C5587" s="341" t="s">
        <v>157</v>
      </c>
      <c r="D5587" s="342">
        <f t="shared" ref="D5587:O5587" si="449">SUBTOTAL(9,D5566:D5586)</f>
        <v>0</v>
      </c>
      <c r="E5587" s="342">
        <f t="shared" si="449"/>
        <v>0</v>
      </c>
      <c r="F5587" s="342">
        <f t="shared" si="449"/>
        <v>0</v>
      </c>
      <c r="G5587" s="342">
        <f t="shared" si="449"/>
        <v>0</v>
      </c>
      <c r="H5587" s="342">
        <f t="shared" si="449"/>
        <v>0</v>
      </c>
      <c r="I5587" s="342">
        <f t="shared" si="449"/>
        <v>0</v>
      </c>
      <c r="J5587" s="342">
        <f t="shared" si="449"/>
        <v>0</v>
      </c>
      <c r="K5587" s="342">
        <f t="shared" si="449"/>
        <v>0</v>
      </c>
      <c r="L5587" s="342">
        <f t="shared" si="449"/>
        <v>0</v>
      </c>
      <c r="M5587" s="342">
        <f t="shared" si="449"/>
        <v>0</v>
      </c>
      <c r="N5587" s="342">
        <f t="shared" si="449"/>
        <v>0</v>
      </c>
      <c r="O5587" s="343">
        <f t="shared" si="449"/>
        <v>0</v>
      </c>
      <c r="P5587" s="344">
        <f>SUM(D5587:O5587)</f>
        <v>0</v>
      </c>
      <c r="Q5587" s="317"/>
      <c r="R5587" s="150"/>
      <c r="S5587" s="151"/>
    </row>
    <row r="5588" spans="3:19" x14ac:dyDescent="0.2">
      <c r="C5588" s="317"/>
      <c r="D5588" s="317"/>
      <c r="E5588" s="317"/>
      <c r="F5588" s="317"/>
      <c r="G5588" s="317"/>
      <c r="H5588" s="317"/>
      <c r="I5588" s="317"/>
      <c r="J5588" s="317"/>
      <c r="K5588" s="317"/>
      <c r="L5588" s="317"/>
      <c r="M5588" s="317"/>
      <c r="N5588" s="317"/>
      <c r="O5588" s="317"/>
      <c r="P5588" s="317"/>
      <c r="Q5588" s="317"/>
      <c r="R5588" s="345"/>
      <c r="S5588" s="345"/>
    </row>
    <row r="5589" spans="3:19" ht="15" x14ac:dyDescent="0.2">
      <c r="C5589" s="335" t="s">
        <v>158</v>
      </c>
      <c r="D5589" s="67"/>
      <c r="E5589" s="67"/>
      <c r="F5589" s="67"/>
      <c r="G5589" s="67"/>
      <c r="H5589" s="67"/>
      <c r="I5589" s="67"/>
      <c r="J5589" s="67"/>
      <c r="K5589" s="67"/>
      <c r="L5589" s="67"/>
      <c r="M5589" s="67"/>
      <c r="N5589" s="67"/>
      <c r="O5589" s="74"/>
      <c r="P5589" s="347">
        <f>SUM(D5589:O5589)</f>
        <v>0</v>
      </c>
      <c r="Q5589" s="317"/>
      <c r="R5589" s="388"/>
      <c r="S5589" s="389"/>
    </row>
    <row r="5590" spans="3:19" ht="15" x14ac:dyDescent="0.2">
      <c r="C5590" s="335" t="s">
        <v>159</v>
      </c>
      <c r="D5590" s="67"/>
      <c r="E5590" s="67"/>
      <c r="F5590" s="67"/>
      <c r="G5590" s="67"/>
      <c r="H5590" s="67"/>
      <c r="I5590" s="67"/>
      <c r="J5590" s="67"/>
      <c r="K5590" s="67"/>
      <c r="L5590" s="67"/>
      <c r="M5590" s="67"/>
      <c r="N5590" s="69"/>
      <c r="O5590" s="75"/>
      <c r="P5590" s="348">
        <f>SUM(D5590:O5590)</f>
        <v>0</v>
      </c>
      <c r="Q5590" s="317"/>
      <c r="R5590" s="388"/>
      <c r="S5590" s="389"/>
    </row>
    <row r="5591" spans="3:19" ht="15" x14ac:dyDescent="0.2">
      <c r="C5591" s="317"/>
      <c r="D5591" s="317"/>
      <c r="E5591" s="317"/>
      <c r="F5591" s="317"/>
      <c r="G5591" s="317"/>
      <c r="H5591" s="317"/>
      <c r="I5591" s="317"/>
      <c r="J5591" s="317"/>
      <c r="K5591" s="317"/>
      <c r="L5591" s="317"/>
      <c r="M5591" s="317"/>
      <c r="N5591" s="349" t="s">
        <v>160</v>
      </c>
      <c r="O5591" s="349"/>
      <c r="P5591" s="350">
        <f>ROUND(IF(P5589*P5590=0,0,P5587/P5589*P5590),2)</f>
        <v>0</v>
      </c>
      <c r="Q5591" s="330"/>
      <c r="R5591" s="388"/>
      <c r="S5591" s="389"/>
    </row>
    <row r="5592" spans="3:19" x14ac:dyDescent="0.2">
      <c r="C5592" s="317"/>
      <c r="D5592" s="317"/>
      <c r="E5592" s="317"/>
      <c r="F5592" s="317"/>
      <c r="G5592" s="317"/>
      <c r="H5592" s="317"/>
      <c r="I5592" s="317"/>
      <c r="J5592" s="317"/>
      <c r="K5592" s="317"/>
      <c r="L5592" s="317"/>
      <c r="M5592" s="317"/>
      <c r="N5592" s="317"/>
      <c r="O5592" s="317"/>
      <c r="P5592" s="317"/>
      <c r="Q5592" s="317"/>
      <c r="R5592" s="317"/>
      <c r="S5592" s="317"/>
    </row>
    <row r="5593" spans="3:19" ht="15" x14ac:dyDescent="0.2">
      <c r="C5593" s="319" t="s">
        <v>124</v>
      </c>
      <c r="D5593" s="382"/>
      <c r="E5593" s="383"/>
      <c r="F5593" s="383"/>
      <c r="G5593" s="383"/>
      <c r="H5593" s="383"/>
      <c r="I5593" s="384"/>
      <c r="J5593" s="317"/>
      <c r="K5593" s="317"/>
      <c r="L5593" s="320"/>
      <c r="M5593" s="317"/>
      <c r="N5593" s="317"/>
      <c r="O5593" s="317"/>
      <c r="P5593" s="321"/>
      <c r="Q5593" s="317"/>
      <c r="R5593" s="321"/>
      <c r="S5593" s="321"/>
    </row>
    <row r="5594" spans="3:19" ht="15" x14ac:dyDescent="0.2">
      <c r="C5594" s="322" t="s">
        <v>125</v>
      </c>
      <c r="D5594" s="382"/>
      <c r="E5594" s="383"/>
      <c r="F5594" s="383"/>
      <c r="G5594" s="383"/>
      <c r="H5594" s="383"/>
      <c r="I5594" s="384"/>
      <c r="J5594" s="317"/>
      <c r="K5594" s="320"/>
      <c r="L5594" s="317"/>
      <c r="M5594" s="317"/>
      <c r="N5594" s="317"/>
      <c r="O5594" s="317"/>
      <c r="P5594" s="321"/>
      <c r="Q5594" s="317"/>
      <c r="R5594" s="321"/>
      <c r="S5594" s="321"/>
    </row>
    <row r="5595" spans="3:19" ht="15" x14ac:dyDescent="0.2">
      <c r="C5595" s="322" t="s">
        <v>7</v>
      </c>
      <c r="D5595" s="382"/>
      <c r="E5595" s="383"/>
      <c r="F5595" s="383"/>
      <c r="G5595" s="383"/>
      <c r="H5595" s="383"/>
      <c r="I5595" s="384"/>
      <c r="J5595" s="317"/>
      <c r="K5595" s="317"/>
      <c r="L5595" s="320"/>
      <c r="M5595" s="317"/>
      <c r="N5595" s="317"/>
      <c r="O5595" s="317"/>
      <c r="P5595" s="321"/>
      <c r="Q5595" s="317"/>
      <c r="R5595" s="323" t="s">
        <v>126</v>
      </c>
      <c r="S5595" s="324"/>
    </row>
    <row r="5596" spans="3:19" ht="15" x14ac:dyDescent="0.2">
      <c r="C5596" s="322" t="s">
        <v>127</v>
      </c>
      <c r="D5596" s="382"/>
      <c r="E5596" s="383"/>
      <c r="F5596" s="383"/>
      <c r="G5596" s="383"/>
      <c r="H5596" s="383"/>
      <c r="I5596" s="384"/>
      <c r="J5596" s="317"/>
      <c r="K5596" s="317"/>
      <c r="L5596" s="320"/>
      <c r="M5596" s="317"/>
      <c r="N5596" s="317"/>
      <c r="O5596" s="317"/>
      <c r="P5596" s="321"/>
      <c r="Q5596" s="317"/>
      <c r="R5596" s="325" t="s">
        <v>130</v>
      </c>
      <c r="S5596" s="63"/>
    </row>
    <row r="5597" spans="3:19" ht="15" x14ac:dyDescent="0.2">
      <c r="C5597" s="322" t="s">
        <v>131</v>
      </c>
      <c r="D5597" s="382"/>
      <c r="E5597" s="383"/>
      <c r="F5597" s="383"/>
      <c r="G5597" s="383"/>
      <c r="H5597" s="383"/>
      <c r="I5597" s="384"/>
      <c r="J5597" s="317"/>
      <c r="K5597" s="317"/>
      <c r="L5597" s="320"/>
      <c r="M5597" s="317"/>
      <c r="N5597" s="317"/>
      <c r="O5597" s="317"/>
      <c r="P5597" s="321"/>
      <c r="Q5597" s="317"/>
      <c r="R5597" s="325" t="s">
        <v>132</v>
      </c>
      <c r="S5597" s="63"/>
    </row>
    <row r="5598" spans="3:19" ht="15" x14ac:dyDescent="0.2">
      <c r="C5598" s="322" t="s">
        <v>122</v>
      </c>
      <c r="D5598" s="385"/>
      <c r="E5598" s="386"/>
      <c r="F5598" s="386"/>
      <c r="G5598" s="386"/>
      <c r="H5598" s="386"/>
      <c r="I5598" s="387"/>
      <c r="J5598" s="317"/>
      <c r="K5598" s="320"/>
      <c r="L5598" s="317"/>
      <c r="M5598" s="317"/>
      <c r="N5598" s="317"/>
      <c r="O5598" s="317"/>
      <c r="P5598" s="321"/>
      <c r="Q5598" s="317"/>
      <c r="R5598" s="326" t="s">
        <v>133</v>
      </c>
      <c r="S5598" s="63"/>
    </row>
    <row r="5599" spans="3:19" ht="15" x14ac:dyDescent="0.2">
      <c r="C5599" s="322" t="s">
        <v>134</v>
      </c>
      <c r="D5599" s="379"/>
      <c r="E5599" s="380"/>
      <c r="F5599" s="380"/>
      <c r="G5599" s="380"/>
      <c r="H5599" s="380"/>
      <c r="I5599" s="381"/>
      <c r="J5599" s="317"/>
      <c r="K5599" s="320"/>
      <c r="L5599" s="317"/>
      <c r="M5599" s="317"/>
      <c r="N5599" s="317"/>
      <c r="O5599" s="317"/>
      <c r="P5599" s="321"/>
      <c r="Q5599" s="317"/>
      <c r="R5599" s="321"/>
      <c r="S5599" s="321"/>
    </row>
    <row r="5600" spans="3:19" x14ac:dyDescent="0.2">
      <c r="C5600" s="317"/>
      <c r="D5600" s="317"/>
      <c r="E5600" s="317"/>
      <c r="F5600" s="317"/>
      <c r="G5600" s="317"/>
      <c r="H5600" s="317"/>
      <c r="I5600" s="317"/>
      <c r="J5600" s="317"/>
      <c r="K5600" s="317"/>
      <c r="L5600" s="317"/>
      <c r="M5600" s="317"/>
      <c r="N5600" s="317"/>
      <c r="O5600" s="317"/>
      <c r="P5600" s="317"/>
      <c r="Q5600" s="317"/>
      <c r="R5600" s="317"/>
      <c r="S5600" s="317"/>
    </row>
    <row r="5601" spans="3:19" ht="15" x14ac:dyDescent="0.2">
      <c r="C5601" s="322" t="s">
        <v>128</v>
      </c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70"/>
      <c r="P5601" s="329" t="s">
        <v>129</v>
      </c>
      <c r="Q5601" s="330"/>
      <c r="R5601" s="331" t="s">
        <v>135</v>
      </c>
      <c r="S5601" s="332"/>
    </row>
    <row r="5602" spans="3:19" x14ac:dyDescent="0.2">
      <c r="C5602" s="317"/>
      <c r="D5602" s="317"/>
      <c r="E5602" s="317"/>
      <c r="F5602" s="317"/>
      <c r="G5602" s="317"/>
      <c r="H5602" s="317"/>
      <c r="I5602" s="317"/>
      <c r="J5602" s="317"/>
      <c r="K5602" s="317"/>
      <c r="L5602" s="317"/>
      <c r="M5602" s="317"/>
      <c r="N5602" s="317"/>
      <c r="O5602" s="317"/>
      <c r="P5602" s="317"/>
      <c r="Q5602" s="317"/>
      <c r="R5602" s="317"/>
      <c r="S5602" s="317"/>
    </row>
    <row r="5603" spans="3:19" ht="15" x14ac:dyDescent="0.2">
      <c r="C5603" s="335" t="s">
        <v>136</v>
      </c>
      <c r="D5603" s="65"/>
      <c r="E5603" s="65"/>
      <c r="F5603" s="65"/>
      <c r="G5603" s="65"/>
      <c r="H5603" s="65"/>
      <c r="I5603" s="65"/>
      <c r="J5603" s="65"/>
      <c r="K5603" s="65"/>
      <c r="L5603" s="65"/>
      <c r="M5603" s="65"/>
      <c r="N5603" s="65"/>
      <c r="O5603" s="71"/>
      <c r="P5603" s="336">
        <f>SUM(D5603:O5603)</f>
        <v>0</v>
      </c>
      <c r="Q5603" s="317"/>
      <c r="R5603" s="388"/>
      <c r="S5603" s="389"/>
    </row>
    <row r="5604" spans="3:19" ht="15" x14ac:dyDescent="0.2">
      <c r="C5604" s="335" t="s">
        <v>137</v>
      </c>
      <c r="D5604" s="110"/>
      <c r="E5604" s="110"/>
      <c r="F5604" s="110"/>
      <c r="G5604" s="110"/>
      <c r="H5604" s="110"/>
      <c r="I5604" s="110"/>
      <c r="J5604" s="110"/>
      <c r="K5604" s="110"/>
      <c r="L5604" s="110"/>
      <c r="M5604" s="110"/>
      <c r="N5604" s="110"/>
      <c r="O5604" s="111"/>
      <c r="P5604" s="336">
        <f>SUM(D5604:O5604)</f>
        <v>0</v>
      </c>
      <c r="Q5604" s="317"/>
      <c r="R5604" s="388"/>
      <c r="S5604" s="389"/>
    </row>
    <row r="5605" spans="3:19" ht="15" x14ac:dyDescent="0.2">
      <c r="C5605" s="131" t="s">
        <v>138</v>
      </c>
      <c r="D5605" s="65"/>
      <c r="E5605" s="65"/>
      <c r="F5605" s="65"/>
      <c r="G5605" s="65"/>
      <c r="H5605" s="65"/>
      <c r="I5605" s="65"/>
      <c r="J5605" s="65"/>
      <c r="K5605" s="65"/>
      <c r="L5605" s="65"/>
      <c r="M5605" s="65"/>
      <c r="N5605" s="65"/>
      <c r="O5605" s="71"/>
      <c r="P5605" s="336">
        <f>SUM(D5605:O5605)</f>
        <v>0</v>
      </c>
      <c r="Q5605" s="317"/>
      <c r="R5605" s="388"/>
      <c r="S5605" s="389"/>
    </row>
    <row r="5606" spans="3:19" ht="15" x14ac:dyDescent="0.2">
      <c r="C5606" s="92" t="s">
        <v>139</v>
      </c>
      <c r="D5606" s="65"/>
      <c r="E5606" s="65"/>
      <c r="F5606" s="65"/>
      <c r="G5606" s="65"/>
      <c r="H5606" s="65"/>
      <c r="I5606" s="65"/>
      <c r="J5606" s="65"/>
      <c r="K5606" s="65"/>
      <c r="L5606" s="65"/>
      <c r="M5606" s="65"/>
      <c r="N5606" s="65"/>
      <c r="O5606" s="71"/>
      <c r="P5606" s="336">
        <f>SUM(D5606:O5606)</f>
        <v>0</v>
      </c>
      <c r="Q5606" s="317"/>
      <c r="R5606" s="388"/>
      <c r="S5606" s="389"/>
    </row>
    <row r="5607" spans="3:19" ht="15" x14ac:dyDescent="0.2">
      <c r="C5607" s="92" t="s">
        <v>140</v>
      </c>
      <c r="D5607" s="65"/>
      <c r="E5607" s="65"/>
      <c r="F5607" s="65"/>
      <c r="G5607" s="65"/>
      <c r="H5607" s="65"/>
      <c r="I5607" s="65"/>
      <c r="J5607" s="65"/>
      <c r="K5607" s="65"/>
      <c r="L5607" s="65"/>
      <c r="M5607" s="65"/>
      <c r="N5607" s="65"/>
      <c r="O5607" s="71"/>
      <c r="P5607" s="336">
        <f>SUM(D5607:O5607)</f>
        <v>0</v>
      </c>
      <c r="Q5607" s="317"/>
      <c r="R5607" s="388"/>
      <c r="S5607" s="389"/>
    </row>
    <row r="5608" spans="3:19" ht="15" x14ac:dyDescent="0.2">
      <c r="C5608" s="92" t="s">
        <v>141</v>
      </c>
      <c r="D5608" s="65"/>
      <c r="E5608" s="65"/>
      <c r="F5608" s="65"/>
      <c r="G5608" s="65"/>
      <c r="H5608" s="65"/>
      <c r="I5608" s="65"/>
      <c r="J5608" s="65"/>
      <c r="K5608" s="65"/>
      <c r="L5608" s="65"/>
      <c r="M5608" s="65"/>
      <c r="N5608" s="65"/>
      <c r="O5608" s="71"/>
      <c r="P5608" s="336">
        <f>SUM(D5608:O5608)</f>
        <v>0</v>
      </c>
      <c r="Q5608" s="317"/>
      <c r="R5608" s="388"/>
      <c r="S5608" s="389"/>
    </row>
    <row r="5609" spans="3:19" ht="15" x14ac:dyDescent="0.2">
      <c r="C5609" s="92" t="s">
        <v>142</v>
      </c>
      <c r="D5609" s="65"/>
      <c r="E5609" s="65"/>
      <c r="F5609" s="65"/>
      <c r="G5609" s="65"/>
      <c r="H5609" s="65"/>
      <c r="I5609" s="65"/>
      <c r="J5609" s="65"/>
      <c r="K5609" s="65"/>
      <c r="L5609" s="65"/>
      <c r="M5609" s="65"/>
      <c r="N5609" s="65"/>
      <c r="O5609" s="71"/>
      <c r="P5609" s="336">
        <f>SUM(D5609:O5609)</f>
        <v>0</v>
      </c>
      <c r="Q5609" s="317"/>
      <c r="R5609" s="388"/>
      <c r="S5609" s="389"/>
    </row>
    <row r="5610" spans="3:19" ht="15" x14ac:dyDescent="0.2">
      <c r="C5610" s="92" t="s">
        <v>143</v>
      </c>
      <c r="D5610" s="65"/>
      <c r="E5610" s="65"/>
      <c r="F5610" s="65"/>
      <c r="G5610" s="65"/>
      <c r="H5610" s="65"/>
      <c r="I5610" s="65"/>
      <c r="J5610" s="65"/>
      <c r="K5610" s="65"/>
      <c r="L5610" s="65"/>
      <c r="M5610" s="65"/>
      <c r="N5610" s="65"/>
      <c r="O5610" s="71"/>
      <c r="P5610" s="336">
        <f>SUM(D5610:O5610)</f>
        <v>0</v>
      </c>
      <c r="Q5610" s="317"/>
      <c r="R5610" s="388"/>
      <c r="S5610" s="389"/>
    </row>
    <row r="5611" spans="3:19" ht="15" x14ac:dyDescent="0.2">
      <c r="C5611" s="92" t="s">
        <v>144</v>
      </c>
      <c r="D5611" s="65"/>
      <c r="E5611" s="65"/>
      <c r="F5611" s="65"/>
      <c r="G5611" s="65"/>
      <c r="H5611" s="65"/>
      <c r="I5611" s="65"/>
      <c r="J5611" s="65"/>
      <c r="K5611" s="65"/>
      <c r="L5611" s="65"/>
      <c r="M5611" s="65"/>
      <c r="N5611" s="65"/>
      <c r="O5611" s="71"/>
      <c r="P5611" s="336">
        <f>SUM(D5611:O5611)</f>
        <v>0</v>
      </c>
      <c r="Q5611" s="317"/>
      <c r="R5611" s="388"/>
      <c r="S5611" s="389"/>
    </row>
    <row r="5612" spans="3:19" ht="15" x14ac:dyDescent="0.2">
      <c r="C5612" s="92" t="s">
        <v>145</v>
      </c>
      <c r="D5612" s="65"/>
      <c r="E5612" s="65"/>
      <c r="F5612" s="65"/>
      <c r="G5612" s="65"/>
      <c r="H5612" s="65"/>
      <c r="I5612" s="65"/>
      <c r="J5612" s="65"/>
      <c r="K5612" s="65"/>
      <c r="L5612" s="65"/>
      <c r="M5612" s="65"/>
      <c r="N5612" s="65"/>
      <c r="O5612" s="71"/>
      <c r="P5612" s="336">
        <f>SUM(D5612:O5612)</f>
        <v>0</v>
      </c>
      <c r="Q5612" s="317"/>
      <c r="R5612" s="388"/>
      <c r="S5612" s="389"/>
    </row>
    <row r="5613" spans="3:19" ht="15" x14ac:dyDescent="0.2">
      <c r="C5613" s="322" t="s">
        <v>146</v>
      </c>
      <c r="D5613" s="337">
        <f t="shared" ref="D5613:O5613" si="450">SUBTOTAL(9,D5603:D5612)</f>
        <v>0</v>
      </c>
      <c r="E5613" s="337">
        <f t="shared" si="450"/>
        <v>0</v>
      </c>
      <c r="F5613" s="337">
        <f t="shared" si="450"/>
        <v>0</v>
      </c>
      <c r="G5613" s="337">
        <f t="shared" si="450"/>
        <v>0</v>
      </c>
      <c r="H5613" s="337">
        <f t="shared" si="450"/>
        <v>0</v>
      </c>
      <c r="I5613" s="337">
        <f t="shared" si="450"/>
        <v>0</v>
      </c>
      <c r="J5613" s="337">
        <f t="shared" si="450"/>
        <v>0</v>
      </c>
      <c r="K5613" s="337">
        <f t="shared" si="450"/>
        <v>0</v>
      </c>
      <c r="L5613" s="337">
        <f t="shared" si="450"/>
        <v>0</v>
      </c>
      <c r="M5613" s="337">
        <f t="shared" si="450"/>
        <v>0</v>
      </c>
      <c r="N5613" s="337">
        <f t="shared" si="450"/>
        <v>0</v>
      </c>
      <c r="O5613" s="338">
        <f t="shared" si="450"/>
        <v>0</v>
      </c>
      <c r="P5613" s="336">
        <f>SUM(D5613:O5613)</f>
        <v>0</v>
      </c>
      <c r="Q5613" s="317"/>
      <c r="R5613" s="388"/>
      <c r="S5613" s="389"/>
    </row>
    <row r="5614" spans="3:19" ht="15" x14ac:dyDescent="0.2">
      <c r="C5614" s="339" t="s">
        <v>147</v>
      </c>
      <c r="D5614" s="66"/>
      <c r="E5614" s="66"/>
      <c r="F5614" s="66"/>
      <c r="G5614" s="66"/>
      <c r="H5614" s="66"/>
      <c r="I5614" s="66"/>
      <c r="J5614" s="66"/>
      <c r="K5614" s="66"/>
      <c r="L5614" s="66"/>
      <c r="M5614" s="66"/>
      <c r="N5614" s="66"/>
      <c r="O5614" s="72"/>
      <c r="P5614" s="336">
        <f>SUM(D5614:O5614)</f>
        <v>0</v>
      </c>
      <c r="Q5614" s="317"/>
      <c r="R5614" s="388"/>
      <c r="S5614" s="389"/>
    </row>
    <row r="5615" spans="3:19" ht="15" x14ac:dyDescent="0.2">
      <c r="C5615" s="339" t="s">
        <v>148</v>
      </c>
      <c r="D5615" s="66"/>
      <c r="E5615" s="66"/>
      <c r="F5615" s="66"/>
      <c r="G5615" s="66"/>
      <c r="H5615" s="66"/>
      <c r="I5615" s="66"/>
      <c r="J5615" s="66"/>
      <c r="K5615" s="66"/>
      <c r="L5615" s="66"/>
      <c r="M5615" s="66"/>
      <c r="N5615" s="66"/>
      <c r="O5615" s="72"/>
      <c r="P5615" s="336">
        <f>SUM(D5615:O5615)</f>
        <v>0</v>
      </c>
      <c r="Q5615" s="317"/>
      <c r="R5615" s="388"/>
      <c r="S5615" s="389"/>
    </row>
    <row r="5616" spans="3:19" ht="15" x14ac:dyDescent="0.2">
      <c r="C5616" s="322" t="s">
        <v>149</v>
      </c>
      <c r="D5616" s="337">
        <f t="shared" ref="D5616:O5616" si="451">SUBTOTAL(9,D5614:D5615)</f>
        <v>0</v>
      </c>
      <c r="E5616" s="337">
        <f t="shared" si="451"/>
        <v>0</v>
      </c>
      <c r="F5616" s="337">
        <f t="shared" si="451"/>
        <v>0</v>
      </c>
      <c r="G5616" s="337">
        <f t="shared" si="451"/>
        <v>0</v>
      </c>
      <c r="H5616" s="337">
        <f t="shared" si="451"/>
        <v>0</v>
      </c>
      <c r="I5616" s="337">
        <f t="shared" si="451"/>
        <v>0</v>
      </c>
      <c r="J5616" s="337">
        <f t="shared" si="451"/>
        <v>0</v>
      </c>
      <c r="K5616" s="337">
        <f t="shared" si="451"/>
        <v>0</v>
      </c>
      <c r="L5616" s="337">
        <f t="shared" si="451"/>
        <v>0</v>
      </c>
      <c r="M5616" s="337">
        <f t="shared" si="451"/>
        <v>0</v>
      </c>
      <c r="N5616" s="337">
        <f t="shared" si="451"/>
        <v>0</v>
      </c>
      <c r="O5616" s="338">
        <f t="shared" si="451"/>
        <v>0</v>
      </c>
      <c r="P5616" s="336">
        <f>SUM(D5616:O5616)</f>
        <v>0</v>
      </c>
      <c r="Q5616" s="317"/>
      <c r="R5616" s="388"/>
      <c r="S5616" s="389"/>
    </row>
    <row r="5617" spans="3:19" ht="15" x14ac:dyDescent="0.2">
      <c r="C5617" s="339" t="s">
        <v>150</v>
      </c>
      <c r="D5617" s="66"/>
      <c r="E5617" s="66"/>
      <c r="F5617" s="66"/>
      <c r="G5617" s="66"/>
      <c r="H5617" s="66"/>
      <c r="I5617" s="66"/>
      <c r="J5617" s="66"/>
      <c r="K5617" s="66"/>
      <c r="L5617" s="66"/>
      <c r="M5617" s="66"/>
      <c r="N5617" s="66"/>
      <c r="O5617" s="72"/>
      <c r="P5617" s="336">
        <f>SUM(D5617:O5617)</f>
        <v>0</v>
      </c>
      <c r="Q5617" s="317"/>
      <c r="R5617" s="388"/>
      <c r="S5617" s="389"/>
    </row>
    <row r="5618" spans="3:19" ht="15" x14ac:dyDescent="0.2">
      <c r="C5618" s="339" t="s">
        <v>151</v>
      </c>
      <c r="D5618" s="66"/>
      <c r="E5618" s="66"/>
      <c r="F5618" s="66"/>
      <c r="G5618" s="66"/>
      <c r="H5618" s="66"/>
      <c r="I5618" s="66"/>
      <c r="J5618" s="66"/>
      <c r="K5618" s="66"/>
      <c r="L5618" s="66"/>
      <c r="M5618" s="66"/>
      <c r="N5618" s="66"/>
      <c r="O5618" s="72"/>
      <c r="P5618" s="336">
        <f>SUM(D5618:O5618)</f>
        <v>0</v>
      </c>
      <c r="Q5618" s="317"/>
      <c r="R5618" s="388"/>
      <c r="S5618" s="389"/>
    </row>
    <row r="5619" spans="3:19" ht="15" x14ac:dyDescent="0.2">
      <c r="C5619" s="339" t="s">
        <v>152</v>
      </c>
      <c r="D5619" s="66"/>
      <c r="E5619" s="66"/>
      <c r="F5619" s="66"/>
      <c r="G5619" s="66"/>
      <c r="H5619" s="66"/>
      <c r="I5619" s="66"/>
      <c r="J5619" s="66"/>
      <c r="K5619" s="66"/>
      <c r="L5619" s="66"/>
      <c r="M5619" s="66"/>
      <c r="N5619" s="66"/>
      <c r="O5619" s="72"/>
      <c r="P5619" s="336">
        <f>SUM(D5619:O5619)</f>
        <v>0</v>
      </c>
      <c r="Q5619" s="317"/>
      <c r="R5619" s="388"/>
      <c r="S5619" s="389"/>
    </row>
    <row r="5620" spans="3:19" ht="15" x14ac:dyDescent="0.2">
      <c r="C5620" s="339" t="s">
        <v>153</v>
      </c>
      <c r="D5620" s="66"/>
      <c r="E5620" s="66"/>
      <c r="F5620" s="66"/>
      <c r="G5620" s="66"/>
      <c r="H5620" s="66"/>
      <c r="I5620" s="66"/>
      <c r="J5620" s="66"/>
      <c r="K5620" s="66"/>
      <c r="L5620" s="66"/>
      <c r="M5620" s="66"/>
      <c r="N5620" s="66"/>
      <c r="O5620" s="72"/>
      <c r="P5620" s="336">
        <f>SUM(D5620:O5620)</f>
        <v>0</v>
      </c>
      <c r="Q5620" s="317"/>
      <c r="R5620" s="388"/>
      <c r="S5620" s="389"/>
    </row>
    <row r="5621" spans="3:19" ht="15" x14ac:dyDescent="0.2">
      <c r="C5621" s="335" t="s">
        <v>154</v>
      </c>
      <c r="D5621" s="65"/>
      <c r="E5621" s="65"/>
      <c r="F5621" s="65"/>
      <c r="G5621" s="65"/>
      <c r="H5621" s="65"/>
      <c r="I5621" s="65"/>
      <c r="J5621" s="65"/>
      <c r="K5621" s="65"/>
      <c r="L5621" s="65"/>
      <c r="M5621" s="65"/>
      <c r="N5621" s="65"/>
      <c r="O5621" s="71"/>
      <c r="P5621" s="336">
        <f>SUM(D5621:O5621)</f>
        <v>0</v>
      </c>
      <c r="Q5621" s="317"/>
      <c r="R5621" s="388"/>
      <c r="S5621" s="389"/>
    </row>
    <row r="5622" spans="3:19" ht="15" x14ac:dyDescent="0.2">
      <c r="C5622" s="97" t="s">
        <v>155</v>
      </c>
      <c r="D5622" s="65"/>
      <c r="E5622" s="65"/>
      <c r="F5622" s="65"/>
      <c r="G5622" s="65"/>
      <c r="H5622" s="65"/>
      <c r="I5622" s="65"/>
      <c r="J5622" s="65"/>
      <c r="K5622" s="65"/>
      <c r="L5622" s="65"/>
      <c r="M5622" s="65"/>
      <c r="N5622" s="65"/>
      <c r="O5622" s="71"/>
      <c r="P5622" s="336">
        <f>SUM(D5622:O5622)</f>
        <v>0</v>
      </c>
      <c r="Q5622" s="317"/>
      <c r="R5622" s="388"/>
      <c r="S5622" s="389"/>
    </row>
    <row r="5623" spans="3:19" ht="15" x14ac:dyDescent="0.2">
      <c r="C5623" s="98" t="s">
        <v>156</v>
      </c>
      <c r="D5623" s="68"/>
      <c r="E5623" s="68"/>
      <c r="F5623" s="68"/>
      <c r="G5623" s="68"/>
      <c r="H5623" s="68"/>
      <c r="I5623" s="68"/>
      <c r="J5623" s="68"/>
      <c r="K5623" s="68"/>
      <c r="L5623" s="68"/>
      <c r="M5623" s="68"/>
      <c r="N5623" s="68"/>
      <c r="O5623" s="73"/>
      <c r="P5623" s="340">
        <f>SUM(D5623:O5623)</f>
        <v>0</v>
      </c>
      <c r="Q5623" s="317"/>
      <c r="R5623" s="388"/>
      <c r="S5623" s="389"/>
    </row>
    <row r="5624" spans="3:19" ht="15" x14ac:dyDescent="0.2">
      <c r="C5624" s="341" t="s">
        <v>157</v>
      </c>
      <c r="D5624" s="342">
        <f t="shared" ref="D5624:O5624" si="452">SUBTOTAL(9,D5603:D5623)</f>
        <v>0</v>
      </c>
      <c r="E5624" s="342">
        <f t="shared" si="452"/>
        <v>0</v>
      </c>
      <c r="F5624" s="342">
        <f t="shared" si="452"/>
        <v>0</v>
      </c>
      <c r="G5624" s="342">
        <f t="shared" si="452"/>
        <v>0</v>
      </c>
      <c r="H5624" s="342">
        <f t="shared" si="452"/>
        <v>0</v>
      </c>
      <c r="I5624" s="342">
        <f t="shared" si="452"/>
        <v>0</v>
      </c>
      <c r="J5624" s="342">
        <f t="shared" si="452"/>
        <v>0</v>
      </c>
      <c r="K5624" s="342">
        <f t="shared" si="452"/>
        <v>0</v>
      </c>
      <c r="L5624" s="342">
        <f t="shared" si="452"/>
        <v>0</v>
      </c>
      <c r="M5624" s="342">
        <f t="shared" si="452"/>
        <v>0</v>
      </c>
      <c r="N5624" s="342">
        <f t="shared" si="452"/>
        <v>0</v>
      </c>
      <c r="O5624" s="343">
        <f t="shared" si="452"/>
        <v>0</v>
      </c>
      <c r="P5624" s="344">
        <f>SUM(D5624:O5624)</f>
        <v>0</v>
      </c>
      <c r="Q5624" s="317"/>
      <c r="R5624" s="150"/>
      <c r="S5624" s="151"/>
    </row>
    <row r="5625" spans="3:19" x14ac:dyDescent="0.2">
      <c r="C5625" s="317"/>
      <c r="D5625" s="317"/>
      <c r="E5625" s="317"/>
      <c r="F5625" s="317"/>
      <c r="G5625" s="317"/>
      <c r="H5625" s="317"/>
      <c r="I5625" s="317"/>
      <c r="J5625" s="317"/>
      <c r="K5625" s="317"/>
      <c r="L5625" s="317"/>
      <c r="M5625" s="317"/>
      <c r="N5625" s="317"/>
      <c r="O5625" s="317"/>
      <c r="P5625" s="317"/>
      <c r="Q5625" s="317"/>
      <c r="R5625" s="345"/>
      <c r="S5625" s="345"/>
    </row>
    <row r="5626" spans="3:19" ht="15" x14ac:dyDescent="0.2">
      <c r="C5626" s="335" t="s">
        <v>158</v>
      </c>
      <c r="D5626" s="67"/>
      <c r="E5626" s="67"/>
      <c r="F5626" s="67"/>
      <c r="G5626" s="67"/>
      <c r="H5626" s="67"/>
      <c r="I5626" s="67"/>
      <c r="J5626" s="67"/>
      <c r="K5626" s="67"/>
      <c r="L5626" s="67"/>
      <c r="M5626" s="67"/>
      <c r="N5626" s="67"/>
      <c r="O5626" s="74"/>
      <c r="P5626" s="347">
        <f>SUM(D5626:O5626)</f>
        <v>0</v>
      </c>
      <c r="Q5626" s="317"/>
      <c r="R5626" s="388"/>
      <c r="S5626" s="389"/>
    </row>
    <row r="5627" spans="3:19" ht="15" x14ac:dyDescent="0.2">
      <c r="C5627" s="335" t="s">
        <v>159</v>
      </c>
      <c r="D5627" s="67"/>
      <c r="E5627" s="67"/>
      <c r="F5627" s="67"/>
      <c r="G5627" s="67"/>
      <c r="H5627" s="67"/>
      <c r="I5627" s="67"/>
      <c r="J5627" s="67"/>
      <c r="K5627" s="67"/>
      <c r="L5627" s="67"/>
      <c r="M5627" s="67"/>
      <c r="N5627" s="69"/>
      <c r="O5627" s="75"/>
      <c r="P5627" s="348">
        <f>SUM(D5627:O5627)</f>
        <v>0</v>
      </c>
      <c r="Q5627" s="317"/>
      <c r="R5627" s="388"/>
      <c r="S5627" s="389"/>
    </row>
    <row r="5628" spans="3:19" ht="15" x14ac:dyDescent="0.2">
      <c r="C5628" s="317"/>
      <c r="D5628" s="317"/>
      <c r="E5628" s="317"/>
      <c r="F5628" s="317"/>
      <c r="G5628" s="317"/>
      <c r="H5628" s="317"/>
      <c r="I5628" s="317"/>
      <c r="J5628" s="317"/>
      <c r="K5628" s="317"/>
      <c r="L5628" s="317"/>
      <c r="M5628" s="317"/>
      <c r="N5628" s="349" t="s">
        <v>160</v>
      </c>
      <c r="O5628" s="349"/>
      <c r="P5628" s="350">
        <f>ROUND(IF(P5626*P5627=0,0,P5624/P5626*P5627),2)</f>
        <v>0</v>
      </c>
      <c r="Q5628" s="330"/>
      <c r="R5628" s="388"/>
      <c r="S5628" s="389"/>
    </row>
    <row r="5629" spans="3:19" x14ac:dyDescent="0.2">
      <c r="C5629" s="317"/>
      <c r="D5629" s="317"/>
      <c r="E5629" s="317"/>
      <c r="F5629" s="317"/>
      <c r="G5629" s="317"/>
      <c r="H5629" s="317"/>
      <c r="I5629" s="317"/>
      <c r="J5629" s="317"/>
      <c r="K5629" s="317"/>
      <c r="L5629" s="317"/>
      <c r="M5629" s="317"/>
      <c r="N5629" s="317"/>
      <c r="O5629" s="317"/>
      <c r="P5629" s="317"/>
      <c r="Q5629" s="317"/>
      <c r="R5629" s="317"/>
      <c r="S5629" s="317"/>
    </row>
    <row r="5630" spans="3:19" ht="15" x14ac:dyDescent="0.2">
      <c r="C5630" s="319" t="s">
        <v>124</v>
      </c>
      <c r="D5630" s="382"/>
      <c r="E5630" s="383"/>
      <c r="F5630" s="383"/>
      <c r="G5630" s="383"/>
      <c r="H5630" s="383"/>
      <c r="I5630" s="384"/>
      <c r="J5630" s="317"/>
      <c r="K5630" s="317"/>
      <c r="L5630" s="320"/>
      <c r="M5630" s="317"/>
      <c r="N5630" s="317"/>
      <c r="O5630" s="317"/>
      <c r="P5630" s="321"/>
      <c r="Q5630" s="317"/>
      <c r="R5630" s="321"/>
      <c r="S5630" s="321"/>
    </row>
    <row r="5631" spans="3:19" ht="15" x14ac:dyDescent="0.2">
      <c r="C5631" s="322" t="s">
        <v>125</v>
      </c>
      <c r="D5631" s="382"/>
      <c r="E5631" s="383"/>
      <c r="F5631" s="383"/>
      <c r="G5631" s="383"/>
      <c r="H5631" s="383"/>
      <c r="I5631" s="384"/>
      <c r="J5631" s="317"/>
      <c r="K5631" s="320"/>
      <c r="L5631" s="317"/>
      <c r="M5631" s="317"/>
      <c r="N5631" s="317"/>
      <c r="O5631" s="317"/>
      <c r="P5631" s="321"/>
      <c r="Q5631" s="317"/>
      <c r="R5631" s="321"/>
      <c r="S5631" s="321"/>
    </row>
    <row r="5632" spans="3:19" ht="15" x14ac:dyDescent="0.2">
      <c r="C5632" s="322" t="s">
        <v>7</v>
      </c>
      <c r="D5632" s="382"/>
      <c r="E5632" s="383"/>
      <c r="F5632" s="383"/>
      <c r="G5632" s="383"/>
      <c r="H5632" s="383"/>
      <c r="I5632" s="384"/>
      <c r="J5632" s="317"/>
      <c r="K5632" s="317"/>
      <c r="L5632" s="320"/>
      <c r="M5632" s="317"/>
      <c r="N5632" s="317"/>
      <c r="O5632" s="317"/>
      <c r="P5632" s="321"/>
      <c r="Q5632" s="317"/>
      <c r="R5632" s="323" t="s">
        <v>126</v>
      </c>
      <c r="S5632" s="324"/>
    </row>
    <row r="5633" spans="3:19" ht="15" x14ac:dyDescent="0.2">
      <c r="C5633" s="322" t="s">
        <v>127</v>
      </c>
      <c r="D5633" s="382"/>
      <c r="E5633" s="383"/>
      <c r="F5633" s="383"/>
      <c r="G5633" s="383"/>
      <c r="H5633" s="383"/>
      <c r="I5633" s="384"/>
      <c r="J5633" s="317"/>
      <c r="K5633" s="317"/>
      <c r="L5633" s="320"/>
      <c r="M5633" s="317"/>
      <c r="N5633" s="317"/>
      <c r="O5633" s="317"/>
      <c r="P5633" s="321"/>
      <c r="Q5633" s="317"/>
      <c r="R5633" s="325" t="s">
        <v>130</v>
      </c>
      <c r="S5633" s="63"/>
    </row>
    <row r="5634" spans="3:19" ht="15" x14ac:dyDescent="0.2">
      <c r="C5634" s="322" t="s">
        <v>131</v>
      </c>
      <c r="D5634" s="382"/>
      <c r="E5634" s="383"/>
      <c r="F5634" s="383"/>
      <c r="G5634" s="383"/>
      <c r="H5634" s="383"/>
      <c r="I5634" s="384"/>
      <c r="J5634" s="317"/>
      <c r="K5634" s="317"/>
      <c r="L5634" s="320"/>
      <c r="M5634" s="317"/>
      <c r="N5634" s="317"/>
      <c r="O5634" s="317"/>
      <c r="P5634" s="321"/>
      <c r="Q5634" s="317"/>
      <c r="R5634" s="325" t="s">
        <v>132</v>
      </c>
      <c r="S5634" s="63"/>
    </row>
    <row r="5635" spans="3:19" ht="15" x14ac:dyDescent="0.2">
      <c r="C5635" s="322" t="s">
        <v>122</v>
      </c>
      <c r="D5635" s="385"/>
      <c r="E5635" s="386"/>
      <c r="F5635" s="386"/>
      <c r="G5635" s="386"/>
      <c r="H5635" s="386"/>
      <c r="I5635" s="387"/>
      <c r="J5635" s="317"/>
      <c r="K5635" s="320"/>
      <c r="L5635" s="317"/>
      <c r="M5635" s="317"/>
      <c r="N5635" s="317"/>
      <c r="O5635" s="317"/>
      <c r="P5635" s="321"/>
      <c r="Q5635" s="317"/>
      <c r="R5635" s="326" t="s">
        <v>133</v>
      </c>
      <c r="S5635" s="63"/>
    </row>
    <row r="5636" spans="3:19" ht="15" x14ac:dyDescent="0.2">
      <c r="C5636" s="322" t="s">
        <v>134</v>
      </c>
      <c r="D5636" s="379"/>
      <c r="E5636" s="380"/>
      <c r="F5636" s="380"/>
      <c r="G5636" s="380"/>
      <c r="H5636" s="380"/>
      <c r="I5636" s="381"/>
      <c r="J5636" s="317"/>
      <c r="K5636" s="320"/>
      <c r="L5636" s="317"/>
      <c r="M5636" s="317"/>
      <c r="N5636" s="317"/>
      <c r="O5636" s="317"/>
      <c r="P5636" s="321"/>
      <c r="Q5636" s="317"/>
      <c r="R5636" s="321"/>
      <c r="S5636" s="321"/>
    </row>
    <row r="5637" spans="3:19" x14ac:dyDescent="0.2">
      <c r="C5637" s="317"/>
      <c r="D5637" s="317"/>
      <c r="E5637" s="317"/>
      <c r="F5637" s="317"/>
      <c r="G5637" s="317"/>
      <c r="H5637" s="317"/>
      <c r="I5637" s="317"/>
      <c r="J5637" s="317"/>
      <c r="K5637" s="317"/>
      <c r="L5637" s="317"/>
      <c r="M5637" s="317"/>
      <c r="N5637" s="317"/>
      <c r="O5637" s="317"/>
      <c r="P5637" s="317"/>
      <c r="Q5637" s="317"/>
      <c r="R5637" s="317"/>
      <c r="S5637" s="317"/>
    </row>
    <row r="5638" spans="3:19" ht="15" x14ac:dyDescent="0.2">
      <c r="C5638" s="322" t="s">
        <v>128</v>
      </c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70"/>
      <c r="P5638" s="329" t="s">
        <v>129</v>
      </c>
      <c r="Q5638" s="330"/>
      <c r="R5638" s="331" t="s">
        <v>135</v>
      </c>
      <c r="S5638" s="332"/>
    </row>
    <row r="5639" spans="3:19" x14ac:dyDescent="0.2">
      <c r="C5639" s="317"/>
      <c r="D5639" s="317"/>
      <c r="E5639" s="317"/>
      <c r="F5639" s="317"/>
      <c r="G5639" s="317"/>
      <c r="H5639" s="317"/>
      <c r="I5639" s="317"/>
      <c r="J5639" s="317"/>
      <c r="K5639" s="317"/>
      <c r="L5639" s="317"/>
      <c r="M5639" s="317"/>
      <c r="N5639" s="317"/>
      <c r="O5639" s="317"/>
      <c r="P5639" s="317"/>
      <c r="Q5639" s="317"/>
      <c r="R5639" s="317"/>
      <c r="S5639" s="317"/>
    </row>
    <row r="5640" spans="3:19" ht="15" x14ac:dyDescent="0.2">
      <c r="C5640" s="335" t="s">
        <v>136</v>
      </c>
      <c r="D5640" s="65"/>
      <c r="E5640" s="65"/>
      <c r="F5640" s="65"/>
      <c r="G5640" s="65"/>
      <c r="H5640" s="65"/>
      <c r="I5640" s="65"/>
      <c r="J5640" s="65"/>
      <c r="K5640" s="65"/>
      <c r="L5640" s="65"/>
      <c r="M5640" s="65"/>
      <c r="N5640" s="65"/>
      <c r="O5640" s="71"/>
      <c r="P5640" s="336">
        <f>SUM(D5640:O5640)</f>
        <v>0</v>
      </c>
      <c r="Q5640" s="317"/>
      <c r="R5640" s="388"/>
      <c r="S5640" s="389"/>
    </row>
    <row r="5641" spans="3:19" ht="15" x14ac:dyDescent="0.2">
      <c r="C5641" s="335" t="s">
        <v>137</v>
      </c>
      <c r="D5641" s="110"/>
      <c r="E5641" s="110"/>
      <c r="F5641" s="110"/>
      <c r="G5641" s="110"/>
      <c r="H5641" s="110"/>
      <c r="I5641" s="110"/>
      <c r="J5641" s="110"/>
      <c r="K5641" s="110"/>
      <c r="L5641" s="110"/>
      <c r="M5641" s="110"/>
      <c r="N5641" s="110"/>
      <c r="O5641" s="111"/>
      <c r="P5641" s="336">
        <f>SUM(D5641:O5641)</f>
        <v>0</v>
      </c>
      <c r="Q5641" s="317"/>
      <c r="R5641" s="388"/>
      <c r="S5641" s="389"/>
    </row>
    <row r="5642" spans="3:19" ht="15" x14ac:dyDescent="0.2">
      <c r="C5642" s="131" t="s">
        <v>138</v>
      </c>
      <c r="D5642" s="65"/>
      <c r="E5642" s="65"/>
      <c r="F5642" s="65"/>
      <c r="G5642" s="65"/>
      <c r="H5642" s="65"/>
      <c r="I5642" s="65"/>
      <c r="J5642" s="65"/>
      <c r="K5642" s="65"/>
      <c r="L5642" s="65"/>
      <c r="M5642" s="65"/>
      <c r="N5642" s="65"/>
      <c r="O5642" s="71"/>
      <c r="P5642" s="336">
        <f>SUM(D5642:O5642)</f>
        <v>0</v>
      </c>
      <c r="Q5642" s="317"/>
      <c r="R5642" s="388"/>
      <c r="S5642" s="389"/>
    </row>
    <row r="5643" spans="3:19" ht="15" x14ac:dyDescent="0.2">
      <c r="C5643" s="92" t="s">
        <v>139</v>
      </c>
      <c r="D5643" s="65"/>
      <c r="E5643" s="65"/>
      <c r="F5643" s="65"/>
      <c r="G5643" s="65"/>
      <c r="H5643" s="65"/>
      <c r="I5643" s="65"/>
      <c r="J5643" s="65"/>
      <c r="K5643" s="65"/>
      <c r="L5643" s="65"/>
      <c r="M5643" s="65"/>
      <c r="N5643" s="65"/>
      <c r="O5643" s="71"/>
      <c r="P5643" s="336">
        <f>SUM(D5643:O5643)</f>
        <v>0</v>
      </c>
      <c r="Q5643" s="317"/>
      <c r="R5643" s="388"/>
      <c r="S5643" s="389"/>
    </row>
    <row r="5644" spans="3:19" ht="15" x14ac:dyDescent="0.2">
      <c r="C5644" s="92" t="s">
        <v>140</v>
      </c>
      <c r="D5644" s="65"/>
      <c r="E5644" s="65"/>
      <c r="F5644" s="65"/>
      <c r="G5644" s="65"/>
      <c r="H5644" s="65"/>
      <c r="I5644" s="65"/>
      <c r="J5644" s="65"/>
      <c r="K5644" s="65"/>
      <c r="L5644" s="65"/>
      <c r="M5644" s="65"/>
      <c r="N5644" s="65"/>
      <c r="O5644" s="71"/>
      <c r="P5644" s="336">
        <f>SUM(D5644:O5644)</f>
        <v>0</v>
      </c>
      <c r="Q5644" s="317"/>
      <c r="R5644" s="388"/>
      <c r="S5644" s="389"/>
    </row>
    <row r="5645" spans="3:19" ht="15" x14ac:dyDescent="0.2">
      <c r="C5645" s="92" t="s">
        <v>141</v>
      </c>
      <c r="D5645" s="65"/>
      <c r="E5645" s="65"/>
      <c r="F5645" s="65"/>
      <c r="G5645" s="65"/>
      <c r="H5645" s="65"/>
      <c r="I5645" s="65"/>
      <c r="J5645" s="65"/>
      <c r="K5645" s="65"/>
      <c r="L5645" s="65"/>
      <c r="M5645" s="65"/>
      <c r="N5645" s="65"/>
      <c r="O5645" s="71"/>
      <c r="P5645" s="336">
        <f>SUM(D5645:O5645)</f>
        <v>0</v>
      </c>
      <c r="Q5645" s="317"/>
      <c r="R5645" s="388"/>
      <c r="S5645" s="389"/>
    </row>
    <row r="5646" spans="3:19" ht="15" x14ac:dyDescent="0.2">
      <c r="C5646" s="92" t="s">
        <v>142</v>
      </c>
      <c r="D5646" s="65"/>
      <c r="E5646" s="65"/>
      <c r="F5646" s="65"/>
      <c r="G5646" s="65"/>
      <c r="H5646" s="65"/>
      <c r="I5646" s="65"/>
      <c r="J5646" s="65"/>
      <c r="K5646" s="65"/>
      <c r="L5646" s="65"/>
      <c r="M5646" s="65"/>
      <c r="N5646" s="65"/>
      <c r="O5646" s="71"/>
      <c r="P5646" s="336">
        <f>SUM(D5646:O5646)</f>
        <v>0</v>
      </c>
      <c r="Q5646" s="317"/>
      <c r="R5646" s="388"/>
      <c r="S5646" s="389"/>
    </row>
    <row r="5647" spans="3:19" ht="15" x14ac:dyDescent="0.2">
      <c r="C5647" s="92" t="s">
        <v>143</v>
      </c>
      <c r="D5647" s="65"/>
      <c r="E5647" s="65"/>
      <c r="F5647" s="65"/>
      <c r="G5647" s="65"/>
      <c r="H5647" s="65"/>
      <c r="I5647" s="65"/>
      <c r="J5647" s="65"/>
      <c r="K5647" s="65"/>
      <c r="L5647" s="65"/>
      <c r="M5647" s="65"/>
      <c r="N5647" s="65"/>
      <c r="O5647" s="71"/>
      <c r="P5647" s="336">
        <f>SUM(D5647:O5647)</f>
        <v>0</v>
      </c>
      <c r="Q5647" s="317"/>
      <c r="R5647" s="388"/>
      <c r="S5647" s="389"/>
    </row>
    <row r="5648" spans="3:19" ht="15" x14ac:dyDescent="0.2">
      <c r="C5648" s="92" t="s">
        <v>144</v>
      </c>
      <c r="D5648" s="65"/>
      <c r="E5648" s="65"/>
      <c r="F5648" s="65"/>
      <c r="G5648" s="65"/>
      <c r="H5648" s="65"/>
      <c r="I5648" s="65"/>
      <c r="J5648" s="65"/>
      <c r="K5648" s="65"/>
      <c r="L5648" s="65"/>
      <c r="M5648" s="65"/>
      <c r="N5648" s="65"/>
      <c r="O5648" s="71"/>
      <c r="P5648" s="336">
        <f>SUM(D5648:O5648)</f>
        <v>0</v>
      </c>
      <c r="Q5648" s="317"/>
      <c r="R5648" s="388"/>
      <c r="S5648" s="389"/>
    </row>
    <row r="5649" spans="3:19" ht="15" x14ac:dyDescent="0.2">
      <c r="C5649" s="92" t="s">
        <v>145</v>
      </c>
      <c r="D5649" s="65"/>
      <c r="E5649" s="65"/>
      <c r="F5649" s="65"/>
      <c r="G5649" s="65"/>
      <c r="H5649" s="65"/>
      <c r="I5649" s="65"/>
      <c r="J5649" s="65"/>
      <c r="K5649" s="65"/>
      <c r="L5649" s="65"/>
      <c r="M5649" s="65"/>
      <c r="N5649" s="65"/>
      <c r="O5649" s="71"/>
      <c r="P5649" s="336">
        <f>SUM(D5649:O5649)</f>
        <v>0</v>
      </c>
      <c r="Q5649" s="317"/>
      <c r="R5649" s="388"/>
      <c r="S5649" s="389"/>
    </row>
    <row r="5650" spans="3:19" ht="15" x14ac:dyDescent="0.2">
      <c r="C5650" s="322" t="s">
        <v>146</v>
      </c>
      <c r="D5650" s="337">
        <f t="shared" ref="D5650:O5650" si="453">SUBTOTAL(9,D5640:D5649)</f>
        <v>0</v>
      </c>
      <c r="E5650" s="337">
        <f t="shared" si="453"/>
        <v>0</v>
      </c>
      <c r="F5650" s="337">
        <f t="shared" si="453"/>
        <v>0</v>
      </c>
      <c r="G5650" s="337">
        <f t="shared" si="453"/>
        <v>0</v>
      </c>
      <c r="H5650" s="337">
        <f t="shared" si="453"/>
        <v>0</v>
      </c>
      <c r="I5650" s="337">
        <f t="shared" si="453"/>
        <v>0</v>
      </c>
      <c r="J5650" s="337">
        <f t="shared" si="453"/>
        <v>0</v>
      </c>
      <c r="K5650" s="337">
        <f t="shared" si="453"/>
        <v>0</v>
      </c>
      <c r="L5650" s="337">
        <f t="shared" si="453"/>
        <v>0</v>
      </c>
      <c r="M5650" s="337">
        <f t="shared" si="453"/>
        <v>0</v>
      </c>
      <c r="N5650" s="337">
        <f t="shared" si="453"/>
        <v>0</v>
      </c>
      <c r="O5650" s="338">
        <f t="shared" si="453"/>
        <v>0</v>
      </c>
      <c r="P5650" s="336">
        <f>SUM(D5650:O5650)</f>
        <v>0</v>
      </c>
      <c r="Q5650" s="317"/>
      <c r="R5650" s="388"/>
      <c r="S5650" s="389"/>
    </row>
    <row r="5651" spans="3:19" ht="15" x14ac:dyDescent="0.2">
      <c r="C5651" s="339" t="s">
        <v>147</v>
      </c>
      <c r="D5651" s="66"/>
      <c r="E5651" s="66"/>
      <c r="F5651" s="66"/>
      <c r="G5651" s="66"/>
      <c r="H5651" s="66"/>
      <c r="I5651" s="66"/>
      <c r="J5651" s="66"/>
      <c r="K5651" s="66"/>
      <c r="L5651" s="66"/>
      <c r="M5651" s="66"/>
      <c r="N5651" s="66"/>
      <c r="O5651" s="72"/>
      <c r="P5651" s="336">
        <f>SUM(D5651:O5651)</f>
        <v>0</v>
      </c>
      <c r="Q5651" s="317"/>
      <c r="R5651" s="388"/>
      <c r="S5651" s="389"/>
    </row>
    <row r="5652" spans="3:19" ht="15" x14ac:dyDescent="0.2">
      <c r="C5652" s="339" t="s">
        <v>148</v>
      </c>
      <c r="D5652" s="66"/>
      <c r="E5652" s="66"/>
      <c r="F5652" s="66"/>
      <c r="G5652" s="66"/>
      <c r="H5652" s="66"/>
      <c r="I5652" s="66"/>
      <c r="J5652" s="66"/>
      <c r="K5652" s="66"/>
      <c r="L5652" s="66"/>
      <c r="M5652" s="66"/>
      <c r="N5652" s="66"/>
      <c r="O5652" s="72"/>
      <c r="P5652" s="336">
        <f>SUM(D5652:O5652)</f>
        <v>0</v>
      </c>
      <c r="Q5652" s="317"/>
      <c r="R5652" s="388"/>
      <c r="S5652" s="389"/>
    </row>
    <row r="5653" spans="3:19" ht="15" x14ac:dyDescent="0.2">
      <c r="C5653" s="322" t="s">
        <v>149</v>
      </c>
      <c r="D5653" s="337">
        <f t="shared" ref="D5653:O5653" si="454">SUBTOTAL(9,D5651:D5652)</f>
        <v>0</v>
      </c>
      <c r="E5653" s="337">
        <f t="shared" si="454"/>
        <v>0</v>
      </c>
      <c r="F5653" s="337">
        <f t="shared" si="454"/>
        <v>0</v>
      </c>
      <c r="G5653" s="337">
        <f t="shared" si="454"/>
        <v>0</v>
      </c>
      <c r="H5653" s="337">
        <f t="shared" si="454"/>
        <v>0</v>
      </c>
      <c r="I5653" s="337">
        <f t="shared" si="454"/>
        <v>0</v>
      </c>
      <c r="J5653" s="337">
        <f t="shared" si="454"/>
        <v>0</v>
      </c>
      <c r="K5653" s="337">
        <f t="shared" si="454"/>
        <v>0</v>
      </c>
      <c r="L5653" s="337">
        <f t="shared" si="454"/>
        <v>0</v>
      </c>
      <c r="M5653" s="337">
        <f t="shared" si="454"/>
        <v>0</v>
      </c>
      <c r="N5653" s="337">
        <f t="shared" si="454"/>
        <v>0</v>
      </c>
      <c r="O5653" s="338">
        <f t="shared" si="454"/>
        <v>0</v>
      </c>
      <c r="P5653" s="336">
        <f>SUM(D5653:O5653)</f>
        <v>0</v>
      </c>
      <c r="Q5653" s="317"/>
      <c r="R5653" s="388"/>
      <c r="S5653" s="389"/>
    </row>
    <row r="5654" spans="3:19" ht="15" x14ac:dyDescent="0.2">
      <c r="C5654" s="339" t="s">
        <v>150</v>
      </c>
      <c r="D5654" s="66"/>
      <c r="E5654" s="66"/>
      <c r="F5654" s="66"/>
      <c r="G5654" s="66"/>
      <c r="H5654" s="66"/>
      <c r="I5654" s="66"/>
      <c r="J5654" s="66"/>
      <c r="K5654" s="66"/>
      <c r="L5654" s="66"/>
      <c r="M5654" s="66"/>
      <c r="N5654" s="66"/>
      <c r="O5654" s="72"/>
      <c r="P5654" s="336">
        <f>SUM(D5654:O5654)</f>
        <v>0</v>
      </c>
      <c r="Q5654" s="317"/>
      <c r="R5654" s="388"/>
      <c r="S5654" s="389"/>
    </row>
    <row r="5655" spans="3:19" ht="15" x14ac:dyDescent="0.2">
      <c r="C5655" s="339" t="s">
        <v>151</v>
      </c>
      <c r="D5655" s="66"/>
      <c r="E5655" s="66"/>
      <c r="F5655" s="66"/>
      <c r="G5655" s="66"/>
      <c r="H5655" s="66"/>
      <c r="I5655" s="66"/>
      <c r="J5655" s="66"/>
      <c r="K5655" s="66"/>
      <c r="L5655" s="66"/>
      <c r="M5655" s="66"/>
      <c r="N5655" s="66"/>
      <c r="O5655" s="72"/>
      <c r="P5655" s="336">
        <f>SUM(D5655:O5655)</f>
        <v>0</v>
      </c>
      <c r="Q5655" s="317"/>
      <c r="R5655" s="388"/>
      <c r="S5655" s="389"/>
    </row>
    <row r="5656" spans="3:19" ht="15" x14ac:dyDescent="0.2">
      <c r="C5656" s="339" t="s">
        <v>152</v>
      </c>
      <c r="D5656" s="66"/>
      <c r="E5656" s="66"/>
      <c r="F5656" s="66"/>
      <c r="G5656" s="66"/>
      <c r="H5656" s="66"/>
      <c r="I5656" s="66"/>
      <c r="J5656" s="66"/>
      <c r="K5656" s="66"/>
      <c r="L5656" s="66"/>
      <c r="M5656" s="66"/>
      <c r="N5656" s="66"/>
      <c r="O5656" s="72"/>
      <c r="P5656" s="336">
        <f>SUM(D5656:O5656)</f>
        <v>0</v>
      </c>
      <c r="Q5656" s="317"/>
      <c r="R5656" s="388"/>
      <c r="S5656" s="389"/>
    </row>
    <row r="5657" spans="3:19" ht="15" x14ac:dyDescent="0.2">
      <c r="C5657" s="339" t="s">
        <v>153</v>
      </c>
      <c r="D5657" s="66"/>
      <c r="E5657" s="66"/>
      <c r="F5657" s="66"/>
      <c r="G5657" s="66"/>
      <c r="H5657" s="66"/>
      <c r="I5657" s="66"/>
      <c r="J5657" s="66"/>
      <c r="K5657" s="66"/>
      <c r="L5657" s="66"/>
      <c r="M5657" s="66"/>
      <c r="N5657" s="66"/>
      <c r="O5657" s="72"/>
      <c r="P5657" s="336">
        <f>SUM(D5657:O5657)</f>
        <v>0</v>
      </c>
      <c r="Q5657" s="317"/>
      <c r="R5657" s="388"/>
      <c r="S5657" s="389"/>
    </row>
    <row r="5658" spans="3:19" ht="15" x14ac:dyDescent="0.2">
      <c r="C5658" s="335" t="s">
        <v>154</v>
      </c>
      <c r="D5658" s="65"/>
      <c r="E5658" s="65"/>
      <c r="F5658" s="65"/>
      <c r="G5658" s="65"/>
      <c r="H5658" s="65"/>
      <c r="I5658" s="65"/>
      <c r="J5658" s="65"/>
      <c r="K5658" s="65"/>
      <c r="L5658" s="65"/>
      <c r="M5658" s="65"/>
      <c r="N5658" s="65"/>
      <c r="O5658" s="71"/>
      <c r="P5658" s="336">
        <f>SUM(D5658:O5658)</f>
        <v>0</v>
      </c>
      <c r="Q5658" s="317"/>
      <c r="R5658" s="388"/>
      <c r="S5658" s="389"/>
    </row>
    <row r="5659" spans="3:19" ht="15" x14ac:dyDescent="0.2">
      <c r="C5659" s="97" t="s">
        <v>155</v>
      </c>
      <c r="D5659" s="65"/>
      <c r="E5659" s="65"/>
      <c r="F5659" s="65"/>
      <c r="G5659" s="65"/>
      <c r="H5659" s="65"/>
      <c r="I5659" s="65"/>
      <c r="J5659" s="65"/>
      <c r="K5659" s="65"/>
      <c r="L5659" s="65"/>
      <c r="M5659" s="65"/>
      <c r="N5659" s="65"/>
      <c r="O5659" s="71"/>
      <c r="P5659" s="336">
        <f>SUM(D5659:O5659)</f>
        <v>0</v>
      </c>
      <c r="Q5659" s="317"/>
      <c r="R5659" s="388"/>
      <c r="S5659" s="389"/>
    </row>
    <row r="5660" spans="3:19" ht="15" x14ac:dyDescent="0.2">
      <c r="C5660" s="98" t="s">
        <v>156</v>
      </c>
      <c r="D5660" s="68"/>
      <c r="E5660" s="68"/>
      <c r="F5660" s="68"/>
      <c r="G5660" s="68"/>
      <c r="H5660" s="68"/>
      <c r="I5660" s="68"/>
      <c r="J5660" s="68"/>
      <c r="K5660" s="68"/>
      <c r="L5660" s="68"/>
      <c r="M5660" s="68"/>
      <c r="N5660" s="68"/>
      <c r="O5660" s="73"/>
      <c r="P5660" s="340">
        <f>SUM(D5660:O5660)</f>
        <v>0</v>
      </c>
      <c r="Q5660" s="317"/>
      <c r="R5660" s="388"/>
      <c r="S5660" s="389"/>
    </row>
    <row r="5661" spans="3:19" ht="15" x14ac:dyDescent="0.2">
      <c r="C5661" s="341" t="s">
        <v>157</v>
      </c>
      <c r="D5661" s="342">
        <f t="shared" ref="D5661:O5661" si="455">SUBTOTAL(9,D5640:D5660)</f>
        <v>0</v>
      </c>
      <c r="E5661" s="342">
        <f t="shared" si="455"/>
        <v>0</v>
      </c>
      <c r="F5661" s="342">
        <f t="shared" si="455"/>
        <v>0</v>
      </c>
      <c r="G5661" s="342">
        <f t="shared" si="455"/>
        <v>0</v>
      </c>
      <c r="H5661" s="342">
        <f t="shared" si="455"/>
        <v>0</v>
      </c>
      <c r="I5661" s="342">
        <f t="shared" si="455"/>
        <v>0</v>
      </c>
      <c r="J5661" s="342">
        <f t="shared" si="455"/>
        <v>0</v>
      </c>
      <c r="K5661" s="342">
        <f t="shared" si="455"/>
        <v>0</v>
      </c>
      <c r="L5661" s="342">
        <f t="shared" si="455"/>
        <v>0</v>
      </c>
      <c r="M5661" s="342">
        <f t="shared" si="455"/>
        <v>0</v>
      </c>
      <c r="N5661" s="342">
        <f t="shared" si="455"/>
        <v>0</v>
      </c>
      <c r="O5661" s="343">
        <f t="shared" si="455"/>
        <v>0</v>
      </c>
      <c r="P5661" s="344">
        <f>SUM(D5661:O5661)</f>
        <v>0</v>
      </c>
      <c r="Q5661" s="317"/>
      <c r="R5661" s="150"/>
      <c r="S5661" s="151"/>
    </row>
    <row r="5662" spans="3:19" x14ac:dyDescent="0.2">
      <c r="C5662" s="317"/>
      <c r="D5662" s="317"/>
      <c r="E5662" s="317"/>
      <c r="F5662" s="317"/>
      <c r="G5662" s="317"/>
      <c r="H5662" s="317"/>
      <c r="I5662" s="317"/>
      <c r="J5662" s="317"/>
      <c r="K5662" s="317"/>
      <c r="L5662" s="317"/>
      <c r="M5662" s="317"/>
      <c r="N5662" s="317"/>
      <c r="O5662" s="317"/>
      <c r="P5662" s="317"/>
      <c r="Q5662" s="317"/>
      <c r="R5662" s="345"/>
      <c r="S5662" s="345"/>
    </row>
    <row r="5663" spans="3:19" ht="15" x14ac:dyDescent="0.2">
      <c r="C5663" s="335" t="s">
        <v>158</v>
      </c>
      <c r="D5663" s="67"/>
      <c r="E5663" s="67"/>
      <c r="F5663" s="67"/>
      <c r="G5663" s="67"/>
      <c r="H5663" s="67"/>
      <c r="I5663" s="67"/>
      <c r="J5663" s="67"/>
      <c r="K5663" s="67"/>
      <c r="L5663" s="67"/>
      <c r="M5663" s="67"/>
      <c r="N5663" s="67"/>
      <c r="O5663" s="74"/>
      <c r="P5663" s="347">
        <f>SUM(D5663:O5663)</f>
        <v>0</v>
      </c>
      <c r="Q5663" s="317"/>
      <c r="R5663" s="388"/>
      <c r="S5663" s="389"/>
    </row>
    <row r="5664" spans="3:19" ht="15" x14ac:dyDescent="0.2">
      <c r="C5664" s="335" t="s">
        <v>159</v>
      </c>
      <c r="D5664" s="67"/>
      <c r="E5664" s="67"/>
      <c r="F5664" s="67"/>
      <c r="G5664" s="67"/>
      <c r="H5664" s="67"/>
      <c r="I5664" s="67"/>
      <c r="J5664" s="67"/>
      <c r="K5664" s="67"/>
      <c r="L5664" s="67"/>
      <c r="M5664" s="67"/>
      <c r="N5664" s="69"/>
      <c r="O5664" s="75"/>
      <c r="P5664" s="348">
        <f>SUM(D5664:O5664)</f>
        <v>0</v>
      </c>
      <c r="Q5664" s="317"/>
      <c r="R5664" s="388"/>
      <c r="S5664" s="389"/>
    </row>
    <row r="5665" spans="3:19" ht="15" x14ac:dyDescent="0.2">
      <c r="C5665" s="317"/>
      <c r="D5665" s="317"/>
      <c r="E5665" s="317"/>
      <c r="F5665" s="317"/>
      <c r="G5665" s="317"/>
      <c r="H5665" s="317"/>
      <c r="I5665" s="317"/>
      <c r="J5665" s="317"/>
      <c r="K5665" s="317"/>
      <c r="L5665" s="317"/>
      <c r="M5665" s="317"/>
      <c r="N5665" s="349" t="s">
        <v>160</v>
      </c>
      <c r="O5665" s="349"/>
      <c r="P5665" s="350">
        <f>ROUND(IF(P5663*P5664=0,0,P5661/P5663*P5664),2)</f>
        <v>0</v>
      </c>
      <c r="Q5665" s="330"/>
      <c r="R5665" s="388"/>
      <c r="S5665" s="389"/>
    </row>
    <row r="5666" spans="3:19" x14ac:dyDescent="0.2">
      <c r="C5666" s="317"/>
      <c r="D5666" s="317"/>
      <c r="E5666" s="317"/>
      <c r="F5666" s="317"/>
      <c r="G5666" s="317"/>
      <c r="H5666" s="317"/>
      <c r="I5666" s="317"/>
      <c r="J5666" s="317"/>
      <c r="K5666" s="317"/>
      <c r="L5666" s="317"/>
      <c r="M5666" s="317"/>
      <c r="N5666" s="317"/>
      <c r="O5666" s="317"/>
      <c r="P5666" s="317"/>
      <c r="Q5666" s="317"/>
      <c r="R5666" s="317"/>
      <c r="S5666" s="317"/>
    </row>
    <row r="5667" spans="3:19" ht="15" x14ac:dyDescent="0.2">
      <c r="C5667" s="319" t="s">
        <v>124</v>
      </c>
      <c r="D5667" s="382"/>
      <c r="E5667" s="383"/>
      <c r="F5667" s="383"/>
      <c r="G5667" s="383"/>
      <c r="H5667" s="383"/>
      <c r="I5667" s="384"/>
      <c r="J5667" s="317"/>
      <c r="K5667" s="317"/>
      <c r="L5667" s="320"/>
      <c r="M5667" s="317"/>
      <c r="N5667" s="317"/>
      <c r="O5667" s="317"/>
      <c r="P5667" s="321"/>
      <c r="Q5667" s="317"/>
      <c r="R5667" s="321"/>
      <c r="S5667" s="321"/>
    </row>
    <row r="5668" spans="3:19" ht="15" x14ac:dyDescent="0.2">
      <c r="C5668" s="322" t="s">
        <v>125</v>
      </c>
      <c r="D5668" s="382"/>
      <c r="E5668" s="383"/>
      <c r="F5668" s="383"/>
      <c r="G5668" s="383"/>
      <c r="H5668" s="383"/>
      <c r="I5668" s="384"/>
      <c r="J5668" s="317"/>
      <c r="K5668" s="320"/>
      <c r="L5668" s="317"/>
      <c r="M5668" s="317"/>
      <c r="N5668" s="317"/>
      <c r="O5668" s="317"/>
      <c r="P5668" s="321"/>
      <c r="Q5668" s="317"/>
      <c r="R5668" s="321"/>
      <c r="S5668" s="321"/>
    </row>
    <row r="5669" spans="3:19" ht="15" x14ac:dyDescent="0.2">
      <c r="C5669" s="322" t="s">
        <v>7</v>
      </c>
      <c r="D5669" s="382"/>
      <c r="E5669" s="383"/>
      <c r="F5669" s="383"/>
      <c r="G5669" s="383"/>
      <c r="H5669" s="383"/>
      <c r="I5669" s="384"/>
      <c r="J5669" s="317"/>
      <c r="K5669" s="317"/>
      <c r="L5669" s="320"/>
      <c r="M5669" s="317"/>
      <c r="N5669" s="317"/>
      <c r="O5669" s="317"/>
      <c r="P5669" s="321"/>
      <c r="Q5669" s="317"/>
      <c r="R5669" s="323" t="s">
        <v>126</v>
      </c>
      <c r="S5669" s="324"/>
    </row>
    <row r="5670" spans="3:19" ht="15" x14ac:dyDescent="0.2">
      <c r="C5670" s="322" t="s">
        <v>127</v>
      </c>
      <c r="D5670" s="382"/>
      <c r="E5670" s="383"/>
      <c r="F5670" s="383"/>
      <c r="G5670" s="383"/>
      <c r="H5670" s="383"/>
      <c r="I5670" s="384"/>
      <c r="J5670" s="317"/>
      <c r="K5670" s="317"/>
      <c r="L5670" s="320"/>
      <c r="M5670" s="317"/>
      <c r="N5670" s="317"/>
      <c r="O5670" s="317"/>
      <c r="P5670" s="321"/>
      <c r="Q5670" s="317"/>
      <c r="R5670" s="325" t="s">
        <v>130</v>
      </c>
      <c r="S5670" s="63"/>
    </row>
    <row r="5671" spans="3:19" ht="15" x14ac:dyDescent="0.2">
      <c r="C5671" s="322" t="s">
        <v>131</v>
      </c>
      <c r="D5671" s="382"/>
      <c r="E5671" s="383"/>
      <c r="F5671" s="383"/>
      <c r="G5671" s="383"/>
      <c r="H5671" s="383"/>
      <c r="I5671" s="384"/>
      <c r="J5671" s="317"/>
      <c r="K5671" s="317"/>
      <c r="L5671" s="320"/>
      <c r="M5671" s="317"/>
      <c r="N5671" s="317"/>
      <c r="O5671" s="317"/>
      <c r="P5671" s="321"/>
      <c r="Q5671" s="317"/>
      <c r="R5671" s="325" t="s">
        <v>132</v>
      </c>
      <c r="S5671" s="63"/>
    </row>
    <row r="5672" spans="3:19" ht="15" x14ac:dyDescent="0.2">
      <c r="C5672" s="322" t="s">
        <v>122</v>
      </c>
      <c r="D5672" s="385"/>
      <c r="E5672" s="386"/>
      <c r="F5672" s="386"/>
      <c r="G5672" s="386"/>
      <c r="H5672" s="386"/>
      <c r="I5672" s="387"/>
      <c r="J5672" s="317"/>
      <c r="K5672" s="320"/>
      <c r="L5672" s="317"/>
      <c r="M5672" s="317"/>
      <c r="N5672" s="317"/>
      <c r="O5672" s="317"/>
      <c r="P5672" s="321"/>
      <c r="Q5672" s="317"/>
      <c r="R5672" s="326" t="s">
        <v>133</v>
      </c>
      <c r="S5672" s="63"/>
    </row>
    <row r="5673" spans="3:19" ht="15" x14ac:dyDescent="0.2">
      <c r="C5673" s="322" t="s">
        <v>134</v>
      </c>
      <c r="D5673" s="379"/>
      <c r="E5673" s="380"/>
      <c r="F5673" s="380"/>
      <c r="G5673" s="380"/>
      <c r="H5673" s="380"/>
      <c r="I5673" s="381"/>
      <c r="J5673" s="317"/>
      <c r="K5673" s="320"/>
      <c r="L5673" s="317"/>
      <c r="M5673" s="317"/>
      <c r="N5673" s="317"/>
      <c r="O5673" s="317"/>
      <c r="P5673" s="321"/>
      <c r="Q5673" s="317"/>
      <c r="R5673" s="321"/>
      <c r="S5673" s="321"/>
    </row>
    <row r="5674" spans="3:19" x14ac:dyDescent="0.2">
      <c r="C5674" s="317"/>
      <c r="D5674" s="317"/>
      <c r="E5674" s="317"/>
      <c r="F5674" s="317"/>
      <c r="G5674" s="317"/>
      <c r="H5674" s="317"/>
      <c r="I5674" s="317"/>
      <c r="J5674" s="317"/>
      <c r="K5674" s="317"/>
      <c r="L5674" s="317"/>
      <c r="M5674" s="317"/>
      <c r="N5674" s="317"/>
      <c r="O5674" s="317"/>
      <c r="P5674" s="317"/>
      <c r="Q5674" s="317"/>
      <c r="R5674" s="317"/>
      <c r="S5674" s="317"/>
    </row>
    <row r="5675" spans="3:19" ht="15" x14ac:dyDescent="0.2">
      <c r="C5675" s="322" t="s">
        <v>128</v>
      </c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70"/>
      <c r="P5675" s="329" t="s">
        <v>129</v>
      </c>
      <c r="Q5675" s="330"/>
      <c r="R5675" s="331" t="s">
        <v>135</v>
      </c>
      <c r="S5675" s="332"/>
    </row>
    <row r="5676" spans="3:19" x14ac:dyDescent="0.2">
      <c r="C5676" s="317"/>
      <c r="D5676" s="317"/>
      <c r="E5676" s="317"/>
      <c r="F5676" s="317"/>
      <c r="G5676" s="317"/>
      <c r="H5676" s="317"/>
      <c r="I5676" s="317"/>
      <c r="J5676" s="317"/>
      <c r="K5676" s="317"/>
      <c r="L5676" s="317"/>
      <c r="M5676" s="317"/>
      <c r="N5676" s="317"/>
      <c r="O5676" s="317"/>
      <c r="P5676" s="317"/>
      <c r="Q5676" s="317"/>
      <c r="R5676" s="317"/>
      <c r="S5676" s="317"/>
    </row>
    <row r="5677" spans="3:19" ht="15" x14ac:dyDescent="0.2">
      <c r="C5677" s="335" t="s">
        <v>136</v>
      </c>
      <c r="D5677" s="65"/>
      <c r="E5677" s="65"/>
      <c r="F5677" s="65"/>
      <c r="G5677" s="65"/>
      <c r="H5677" s="65"/>
      <c r="I5677" s="65"/>
      <c r="J5677" s="65"/>
      <c r="K5677" s="65"/>
      <c r="L5677" s="65"/>
      <c r="M5677" s="65"/>
      <c r="N5677" s="65"/>
      <c r="O5677" s="71"/>
      <c r="P5677" s="336">
        <f>SUM(D5677:O5677)</f>
        <v>0</v>
      </c>
      <c r="Q5677" s="317"/>
      <c r="R5677" s="388"/>
      <c r="S5677" s="389"/>
    </row>
    <row r="5678" spans="3:19" ht="15" x14ac:dyDescent="0.2">
      <c r="C5678" s="335" t="s">
        <v>137</v>
      </c>
      <c r="D5678" s="110"/>
      <c r="E5678" s="110"/>
      <c r="F5678" s="110"/>
      <c r="G5678" s="110"/>
      <c r="H5678" s="110"/>
      <c r="I5678" s="110"/>
      <c r="J5678" s="110"/>
      <c r="K5678" s="110"/>
      <c r="L5678" s="110"/>
      <c r="M5678" s="110"/>
      <c r="N5678" s="110"/>
      <c r="O5678" s="111"/>
      <c r="P5678" s="336">
        <f>SUM(D5678:O5678)</f>
        <v>0</v>
      </c>
      <c r="Q5678" s="317"/>
      <c r="R5678" s="388"/>
      <c r="S5678" s="389"/>
    </row>
    <row r="5679" spans="3:19" ht="15" x14ac:dyDescent="0.2">
      <c r="C5679" s="131" t="s">
        <v>138</v>
      </c>
      <c r="D5679" s="65"/>
      <c r="E5679" s="65"/>
      <c r="F5679" s="65"/>
      <c r="G5679" s="65"/>
      <c r="H5679" s="65"/>
      <c r="I5679" s="65"/>
      <c r="J5679" s="65"/>
      <c r="K5679" s="65"/>
      <c r="L5679" s="65"/>
      <c r="M5679" s="65"/>
      <c r="N5679" s="65"/>
      <c r="O5679" s="71"/>
      <c r="P5679" s="336">
        <f>SUM(D5679:O5679)</f>
        <v>0</v>
      </c>
      <c r="Q5679" s="317"/>
      <c r="R5679" s="388"/>
      <c r="S5679" s="389"/>
    </row>
    <row r="5680" spans="3:19" ht="15" x14ac:dyDescent="0.2">
      <c r="C5680" s="92" t="s">
        <v>139</v>
      </c>
      <c r="D5680" s="65"/>
      <c r="E5680" s="65"/>
      <c r="F5680" s="65"/>
      <c r="G5680" s="65"/>
      <c r="H5680" s="65"/>
      <c r="I5680" s="65"/>
      <c r="J5680" s="65"/>
      <c r="K5680" s="65"/>
      <c r="L5680" s="65"/>
      <c r="M5680" s="65"/>
      <c r="N5680" s="65"/>
      <c r="O5680" s="71"/>
      <c r="P5680" s="336">
        <f>SUM(D5680:O5680)</f>
        <v>0</v>
      </c>
      <c r="Q5680" s="317"/>
      <c r="R5680" s="388"/>
      <c r="S5680" s="389"/>
    </row>
    <row r="5681" spans="3:19" ht="15" x14ac:dyDescent="0.2">
      <c r="C5681" s="92" t="s">
        <v>140</v>
      </c>
      <c r="D5681" s="65"/>
      <c r="E5681" s="65"/>
      <c r="F5681" s="65"/>
      <c r="G5681" s="65"/>
      <c r="H5681" s="65"/>
      <c r="I5681" s="65"/>
      <c r="J5681" s="65"/>
      <c r="K5681" s="65"/>
      <c r="L5681" s="65"/>
      <c r="M5681" s="65"/>
      <c r="N5681" s="65"/>
      <c r="O5681" s="71"/>
      <c r="P5681" s="336">
        <f>SUM(D5681:O5681)</f>
        <v>0</v>
      </c>
      <c r="Q5681" s="317"/>
      <c r="R5681" s="388"/>
      <c r="S5681" s="389"/>
    </row>
    <row r="5682" spans="3:19" ht="15" x14ac:dyDescent="0.2">
      <c r="C5682" s="92" t="s">
        <v>141</v>
      </c>
      <c r="D5682" s="65"/>
      <c r="E5682" s="65"/>
      <c r="F5682" s="65"/>
      <c r="G5682" s="65"/>
      <c r="H5682" s="65"/>
      <c r="I5682" s="65"/>
      <c r="J5682" s="65"/>
      <c r="K5682" s="65"/>
      <c r="L5682" s="65"/>
      <c r="M5682" s="65"/>
      <c r="N5682" s="65"/>
      <c r="O5682" s="71"/>
      <c r="P5682" s="336">
        <f>SUM(D5682:O5682)</f>
        <v>0</v>
      </c>
      <c r="Q5682" s="317"/>
      <c r="R5682" s="388"/>
      <c r="S5682" s="389"/>
    </row>
    <row r="5683" spans="3:19" ht="15" x14ac:dyDescent="0.2">
      <c r="C5683" s="92" t="s">
        <v>142</v>
      </c>
      <c r="D5683" s="65"/>
      <c r="E5683" s="65"/>
      <c r="F5683" s="65"/>
      <c r="G5683" s="65"/>
      <c r="H5683" s="65"/>
      <c r="I5683" s="65"/>
      <c r="J5683" s="65"/>
      <c r="K5683" s="65"/>
      <c r="L5683" s="65"/>
      <c r="M5683" s="65"/>
      <c r="N5683" s="65"/>
      <c r="O5683" s="71"/>
      <c r="P5683" s="336">
        <f>SUM(D5683:O5683)</f>
        <v>0</v>
      </c>
      <c r="Q5683" s="317"/>
      <c r="R5683" s="388"/>
      <c r="S5683" s="389"/>
    </row>
    <row r="5684" spans="3:19" ht="15" x14ac:dyDescent="0.2">
      <c r="C5684" s="92" t="s">
        <v>143</v>
      </c>
      <c r="D5684" s="65"/>
      <c r="E5684" s="65"/>
      <c r="F5684" s="65"/>
      <c r="G5684" s="65"/>
      <c r="H5684" s="65"/>
      <c r="I5684" s="65"/>
      <c r="J5684" s="65"/>
      <c r="K5684" s="65"/>
      <c r="L5684" s="65"/>
      <c r="M5684" s="65"/>
      <c r="N5684" s="65"/>
      <c r="O5684" s="71"/>
      <c r="P5684" s="336">
        <f>SUM(D5684:O5684)</f>
        <v>0</v>
      </c>
      <c r="Q5684" s="317"/>
      <c r="R5684" s="388"/>
      <c r="S5684" s="389"/>
    </row>
    <row r="5685" spans="3:19" ht="15" x14ac:dyDescent="0.2">
      <c r="C5685" s="92" t="s">
        <v>144</v>
      </c>
      <c r="D5685" s="65"/>
      <c r="E5685" s="65"/>
      <c r="F5685" s="65"/>
      <c r="G5685" s="65"/>
      <c r="H5685" s="65"/>
      <c r="I5685" s="65"/>
      <c r="J5685" s="65"/>
      <c r="K5685" s="65"/>
      <c r="L5685" s="65"/>
      <c r="M5685" s="65"/>
      <c r="N5685" s="65"/>
      <c r="O5685" s="71"/>
      <c r="P5685" s="336">
        <f>SUM(D5685:O5685)</f>
        <v>0</v>
      </c>
      <c r="Q5685" s="317"/>
      <c r="R5685" s="388"/>
      <c r="S5685" s="389"/>
    </row>
    <row r="5686" spans="3:19" ht="15" x14ac:dyDescent="0.2">
      <c r="C5686" s="92" t="s">
        <v>145</v>
      </c>
      <c r="D5686" s="65"/>
      <c r="E5686" s="65"/>
      <c r="F5686" s="65"/>
      <c r="G5686" s="65"/>
      <c r="H5686" s="65"/>
      <c r="I5686" s="65"/>
      <c r="J5686" s="65"/>
      <c r="K5686" s="65"/>
      <c r="L5686" s="65"/>
      <c r="M5686" s="65"/>
      <c r="N5686" s="65"/>
      <c r="O5686" s="71"/>
      <c r="P5686" s="336">
        <f>SUM(D5686:O5686)</f>
        <v>0</v>
      </c>
      <c r="Q5686" s="317"/>
      <c r="R5686" s="388"/>
      <c r="S5686" s="389"/>
    </row>
    <row r="5687" spans="3:19" ht="15" x14ac:dyDescent="0.2">
      <c r="C5687" s="322" t="s">
        <v>146</v>
      </c>
      <c r="D5687" s="337">
        <f t="shared" ref="D5687:O5687" si="456">SUBTOTAL(9,D5677:D5686)</f>
        <v>0</v>
      </c>
      <c r="E5687" s="337">
        <f t="shared" si="456"/>
        <v>0</v>
      </c>
      <c r="F5687" s="337">
        <f t="shared" si="456"/>
        <v>0</v>
      </c>
      <c r="G5687" s="337">
        <f t="shared" si="456"/>
        <v>0</v>
      </c>
      <c r="H5687" s="337">
        <f t="shared" si="456"/>
        <v>0</v>
      </c>
      <c r="I5687" s="337">
        <f t="shared" si="456"/>
        <v>0</v>
      </c>
      <c r="J5687" s="337">
        <f t="shared" si="456"/>
        <v>0</v>
      </c>
      <c r="K5687" s="337">
        <f t="shared" si="456"/>
        <v>0</v>
      </c>
      <c r="L5687" s="337">
        <f t="shared" si="456"/>
        <v>0</v>
      </c>
      <c r="M5687" s="337">
        <f t="shared" si="456"/>
        <v>0</v>
      </c>
      <c r="N5687" s="337">
        <f t="shared" si="456"/>
        <v>0</v>
      </c>
      <c r="O5687" s="338">
        <f t="shared" si="456"/>
        <v>0</v>
      </c>
      <c r="P5687" s="336">
        <f>SUM(D5687:O5687)</f>
        <v>0</v>
      </c>
      <c r="Q5687" s="317"/>
      <c r="R5687" s="388"/>
      <c r="S5687" s="389"/>
    </row>
    <row r="5688" spans="3:19" ht="15" x14ac:dyDescent="0.2">
      <c r="C5688" s="339" t="s">
        <v>147</v>
      </c>
      <c r="D5688" s="66"/>
      <c r="E5688" s="66"/>
      <c r="F5688" s="66"/>
      <c r="G5688" s="66"/>
      <c r="H5688" s="66"/>
      <c r="I5688" s="66"/>
      <c r="J5688" s="66"/>
      <c r="K5688" s="66"/>
      <c r="L5688" s="66"/>
      <c r="M5688" s="66"/>
      <c r="N5688" s="66"/>
      <c r="O5688" s="72"/>
      <c r="P5688" s="336">
        <f>SUM(D5688:O5688)</f>
        <v>0</v>
      </c>
      <c r="Q5688" s="317"/>
      <c r="R5688" s="388"/>
      <c r="S5688" s="389"/>
    </row>
    <row r="5689" spans="3:19" ht="15" x14ac:dyDescent="0.2">
      <c r="C5689" s="339" t="s">
        <v>148</v>
      </c>
      <c r="D5689" s="66"/>
      <c r="E5689" s="66"/>
      <c r="F5689" s="66"/>
      <c r="G5689" s="66"/>
      <c r="H5689" s="66"/>
      <c r="I5689" s="66"/>
      <c r="J5689" s="66"/>
      <c r="K5689" s="66"/>
      <c r="L5689" s="66"/>
      <c r="M5689" s="66"/>
      <c r="N5689" s="66"/>
      <c r="O5689" s="72"/>
      <c r="P5689" s="336">
        <f>SUM(D5689:O5689)</f>
        <v>0</v>
      </c>
      <c r="Q5689" s="317"/>
      <c r="R5689" s="388"/>
      <c r="S5689" s="389"/>
    </row>
    <row r="5690" spans="3:19" ht="15" x14ac:dyDescent="0.2">
      <c r="C5690" s="322" t="s">
        <v>149</v>
      </c>
      <c r="D5690" s="337">
        <f t="shared" ref="D5690:O5690" si="457">SUBTOTAL(9,D5688:D5689)</f>
        <v>0</v>
      </c>
      <c r="E5690" s="337">
        <f t="shared" si="457"/>
        <v>0</v>
      </c>
      <c r="F5690" s="337">
        <f t="shared" si="457"/>
        <v>0</v>
      </c>
      <c r="G5690" s="337">
        <f t="shared" si="457"/>
        <v>0</v>
      </c>
      <c r="H5690" s="337">
        <f t="shared" si="457"/>
        <v>0</v>
      </c>
      <c r="I5690" s="337">
        <f t="shared" si="457"/>
        <v>0</v>
      </c>
      <c r="J5690" s="337">
        <f t="shared" si="457"/>
        <v>0</v>
      </c>
      <c r="K5690" s="337">
        <f t="shared" si="457"/>
        <v>0</v>
      </c>
      <c r="L5690" s="337">
        <f t="shared" si="457"/>
        <v>0</v>
      </c>
      <c r="M5690" s="337">
        <f t="shared" si="457"/>
        <v>0</v>
      </c>
      <c r="N5690" s="337">
        <f t="shared" si="457"/>
        <v>0</v>
      </c>
      <c r="O5690" s="338">
        <f t="shared" si="457"/>
        <v>0</v>
      </c>
      <c r="P5690" s="336">
        <f>SUM(D5690:O5690)</f>
        <v>0</v>
      </c>
      <c r="Q5690" s="317"/>
      <c r="R5690" s="388"/>
      <c r="S5690" s="389"/>
    </row>
    <row r="5691" spans="3:19" ht="15" x14ac:dyDescent="0.2">
      <c r="C5691" s="339" t="s">
        <v>150</v>
      </c>
      <c r="D5691" s="66"/>
      <c r="E5691" s="66"/>
      <c r="F5691" s="66"/>
      <c r="G5691" s="66"/>
      <c r="H5691" s="66"/>
      <c r="I5691" s="66"/>
      <c r="J5691" s="66"/>
      <c r="K5691" s="66"/>
      <c r="L5691" s="66"/>
      <c r="M5691" s="66"/>
      <c r="N5691" s="66"/>
      <c r="O5691" s="72"/>
      <c r="P5691" s="336">
        <f>SUM(D5691:O5691)</f>
        <v>0</v>
      </c>
      <c r="Q5691" s="317"/>
      <c r="R5691" s="388"/>
      <c r="S5691" s="389"/>
    </row>
    <row r="5692" spans="3:19" ht="15" x14ac:dyDescent="0.2">
      <c r="C5692" s="339" t="s">
        <v>151</v>
      </c>
      <c r="D5692" s="66"/>
      <c r="E5692" s="66"/>
      <c r="F5692" s="66"/>
      <c r="G5692" s="66"/>
      <c r="H5692" s="66"/>
      <c r="I5692" s="66"/>
      <c r="J5692" s="66"/>
      <c r="K5692" s="66"/>
      <c r="L5692" s="66"/>
      <c r="M5692" s="66"/>
      <c r="N5692" s="66"/>
      <c r="O5692" s="72"/>
      <c r="P5692" s="336">
        <f>SUM(D5692:O5692)</f>
        <v>0</v>
      </c>
      <c r="Q5692" s="317"/>
      <c r="R5692" s="388"/>
      <c r="S5692" s="389"/>
    </row>
    <row r="5693" spans="3:19" ht="15" x14ac:dyDescent="0.2">
      <c r="C5693" s="339" t="s">
        <v>152</v>
      </c>
      <c r="D5693" s="66"/>
      <c r="E5693" s="66"/>
      <c r="F5693" s="66"/>
      <c r="G5693" s="66"/>
      <c r="H5693" s="66"/>
      <c r="I5693" s="66"/>
      <c r="J5693" s="66"/>
      <c r="K5693" s="66"/>
      <c r="L5693" s="66"/>
      <c r="M5693" s="66"/>
      <c r="N5693" s="66"/>
      <c r="O5693" s="72"/>
      <c r="P5693" s="336">
        <f>SUM(D5693:O5693)</f>
        <v>0</v>
      </c>
      <c r="Q5693" s="317"/>
      <c r="R5693" s="388"/>
      <c r="S5693" s="389"/>
    </row>
    <row r="5694" spans="3:19" ht="15" x14ac:dyDescent="0.2">
      <c r="C5694" s="339" t="s">
        <v>153</v>
      </c>
      <c r="D5694" s="66"/>
      <c r="E5694" s="66"/>
      <c r="F5694" s="66"/>
      <c r="G5694" s="66"/>
      <c r="H5694" s="66"/>
      <c r="I5694" s="66"/>
      <c r="J5694" s="66"/>
      <c r="K5694" s="66"/>
      <c r="L5694" s="66"/>
      <c r="M5694" s="66"/>
      <c r="N5694" s="66"/>
      <c r="O5694" s="72"/>
      <c r="P5694" s="336">
        <f>SUM(D5694:O5694)</f>
        <v>0</v>
      </c>
      <c r="Q5694" s="317"/>
      <c r="R5694" s="388"/>
      <c r="S5694" s="389"/>
    </row>
    <row r="5695" spans="3:19" ht="15" x14ac:dyDescent="0.2">
      <c r="C5695" s="335" t="s">
        <v>154</v>
      </c>
      <c r="D5695" s="65"/>
      <c r="E5695" s="65"/>
      <c r="F5695" s="65"/>
      <c r="G5695" s="65"/>
      <c r="H5695" s="65"/>
      <c r="I5695" s="65"/>
      <c r="J5695" s="65"/>
      <c r="K5695" s="65"/>
      <c r="L5695" s="65"/>
      <c r="M5695" s="65"/>
      <c r="N5695" s="65"/>
      <c r="O5695" s="71"/>
      <c r="P5695" s="336">
        <f>SUM(D5695:O5695)</f>
        <v>0</v>
      </c>
      <c r="Q5695" s="317"/>
      <c r="R5695" s="388"/>
      <c r="S5695" s="389"/>
    </row>
    <row r="5696" spans="3:19" ht="15" x14ac:dyDescent="0.2">
      <c r="C5696" s="97" t="s">
        <v>155</v>
      </c>
      <c r="D5696" s="65"/>
      <c r="E5696" s="65"/>
      <c r="F5696" s="65"/>
      <c r="G5696" s="65"/>
      <c r="H5696" s="65"/>
      <c r="I5696" s="65"/>
      <c r="J5696" s="65"/>
      <c r="K5696" s="65"/>
      <c r="L5696" s="65"/>
      <c r="M5696" s="65"/>
      <c r="N5696" s="65"/>
      <c r="O5696" s="71"/>
      <c r="P5696" s="336">
        <f>SUM(D5696:O5696)</f>
        <v>0</v>
      </c>
      <c r="Q5696" s="317"/>
      <c r="R5696" s="388"/>
      <c r="S5696" s="389"/>
    </row>
    <row r="5697" spans="3:19" ht="15" x14ac:dyDescent="0.2">
      <c r="C5697" s="98" t="s">
        <v>156</v>
      </c>
      <c r="D5697" s="68"/>
      <c r="E5697" s="68"/>
      <c r="F5697" s="68"/>
      <c r="G5697" s="68"/>
      <c r="H5697" s="68"/>
      <c r="I5697" s="68"/>
      <c r="J5697" s="68"/>
      <c r="K5697" s="68"/>
      <c r="L5697" s="68"/>
      <c r="M5697" s="68"/>
      <c r="N5697" s="68"/>
      <c r="O5697" s="73"/>
      <c r="P5697" s="340">
        <f>SUM(D5697:O5697)</f>
        <v>0</v>
      </c>
      <c r="Q5697" s="317"/>
      <c r="R5697" s="388"/>
      <c r="S5697" s="389"/>
    </row>
    <row r="5698" spans="3:19" ht="15" x14ac:dyDescent="0.2">
      <c r="C5698" s="341" t="s">
        <v>157</v>
      </c>
      <c r="D5698" s="342">
        <f t="shared" ref="D5698:O5698" si="458">SUBTOTAL(9,D5677:D5697)</f>
        <v>0</v>
      </c>
      <c r="E5698" s="342">
        <f t="shared" si="458"/>
        <v>0</v>
      </c>
      <c r="F5698" s="342">
        <f t="shared" si="458"/>
        <v>0</v>
      </c>
      <c r="G5698" s="342">
        <f t="shared" si="458"/>
        <v>0</v>
      </c>
      <c r="H5698" s="342">
        <f t="shared" si="458"/>
        <v>0</v>
      </c>
      <c r="I5698" s="342">
        <f t="shared" si="458"/>
        <v>0</v>
      </c>
      <c r="J5698" s="342">
        <f t="shared" si="458"/>
        <v>0</v>
      </c>
      <c r="K5698" s="342">
        <f t="shared" si="458"/>
        <v>0</v>
      </c>
      <c r="L5698" s="342">
        <f t="shared" si="458"/>
        <v>0</v>
      </c>
      <c r="M5698" s="342">
        <f t="shared" si="458"/>
        <v>0</v>
      </c>
      <c r="N5698" s="342">
        <f t="shared" si="458"/>
        <v>0</v>
      </c>
      <c r="O5698" s="343">
        <f t="shared" si="458"/>
        <v>0</v>
      </c>
      <c r="P5698" s="344">
        <f>SUM(D5698:O5698)</f>
        <v>0</v>
      </c>
      <c r="Q5698" s="317"/>
      <c r="R5698" s="150"/>
      <c r="S5698" s="151"/>
    </row>
    <row r="5699" spans="3:19" x14ac:dyDescent="0.2">
      <c r="C5699" s="317"/>
      <c r="D5699" s="317"/>
      <c r="E5699" s="317"/>
      <c r="F5699" s="317"/>
      <c r="G5699" s="317"/>
      <c r="H5699" s="317"/>
      <c r="I5699" s="317"/>
      <c r="J5699" s="317"/>
      <c r="K5699" s="317"/>
      <c r="L5699" s="317"/>
      <c r="M5699" s="317"/>
      <c r="N5699" s="317"/>
      <c r="O5699" s="317"/>
      <c r="P5699" s="317"/>
      <c r="Q5699" s="317"/>
      <c r="R5699" s="345"/>
      <c r="S5699" s="345"/>
    </row>
    <row r="5700" spans="3:19" ht="15" x14ac:dyDescent="0.2">
      <c r="C5700" s="335" t="s">
        <v>158</v>
      </c>
      <c r="D5700" s="67"/>
      <c r="E5700" s="67"/>
      <c r="F5700" s="67"/>
      <c r="G5700" s="67"/>
      <c r="H5700" s="67"/>
      <c r="I5700" s="67"/>
      <c r="J5700" s="67"/>
      <c r="K5700" s="67"/>
      <c r="L5700" s="67"/>
      <c r="M5700" s="67"/>
      <c r="N5700" s="67"/>
      <c r="O5700" s="74"/>
      <c r="P5700" s="347">
        <f>SUM(D5700:O5700)</f>
        <v>0</v>
      </c>
      <c r="Q5700" s="317"/>
      <c r="R5700" s="388"/>
      <c r="S5700" s="389"/>
    </row>
    <row r="5701" spans="3:19" ht="15" x14ac:dyDescent="0.2">
      <c r="C5701" s="335" t="s">
        <v>159</v>
      </c>
      <c r="D5701" s="67"/>
      <c r="E5701" s="67"/>
      <c r="F5701" s="67"/>
      <c r="G5701" s="67"/>
      <c r="H5701" s="67"/>
      <c r="I5701" s="67"/>
      <c r="J5701" s="67"/>
      <c r="K5701" s="67"/>
      <c r="L5701" s="67"/>
      <c r="M5701" s="67"/>
      <c r="N5701" s="69"/>
      <c r="O5701" s="75"/>
      <c r="P5701" s="348">
        <f>SUM(D5701:O5701)</f>
        <v>0</v>
      </c>
      <c r="Q5701" s="317"/>
      <c r="R5701" s="388"/>
      <c r="S5701" s="389"/>
    </row>
    <row r="5702" spans="3:19" ht="15" x14ac:dyDescent="0.2">
      <c r="C5702" s="317"/>
      <c r="D5702" s="317"/>
      <c r="E5702" s="317"/>
      <c r="F5702" s="317"/>
      <c r="G5702" s="317"/>
      <c r="H5702" s="317"/>
      <c r="I5702" s="317"/>
      <c r="J5702" s="317"/>
      <c r="K5702" s="317"/>
      <c r="L5702" s="317"/>
      <c r="M5702" s="317"/>
      <c r="N5702" s="349" t="s">
        <v>160</v>
      </c>
      <c r="O5702" s="349"/>
      <c r="P5702" s="350">
        <f>ROUND(IF(P5700*P5701=0,0,P5698/P5700*P5701),2)</f>
        <v>0</v>
      </c>
      <c r="Q5702" s="330"/>
      <c r="R5702" s="388"/>
      <c r="S5702" s="389"/>
    </row>
    <row r="5703" spans="3:19" x14ac:dyDescent="0.2">
      <c r="C5703" s="317"/>
      <c r="D5703" s="317"/>
      <c r="E5703" s="317"/>
      <c r="F5703" s="317"/>
      <c r="G5703" s="317"/>
      <c r="H5703" s="317"/>
      <c r="I5703" s="317"/>
      <c r="J5703" s="317"/>
      <c r="K5703" s="317"/>
      <c r="L5703" s="317"/>
      <c r="M5703" s="317"/>
      <c r="N5703" s="317"/>
      <c r="O5703" s="317"/>
      <c r="P5703" s="317"/>
      <c r="Q5703" s="317"/>
      <c r="R5703" s="317"/>
      <c r="S5703" s="317"/>
    </row>
    <row r="5704" spans="3:19" ht="15" x14ac:dyDescent="0.2">
      <c r="C5704" s="319" t="s">
        <v>124</v>
      </c>
      <c r="D5704" s="382"/>
      <c r="E5704" s="383"/>
      <c r="F5704" s="383"/>
      <c r="G5704" s="383"/>
      <c r="H5704" s="383"/>
      <c r="I5704" s="384"/>
      <c r="J5704" s="317"/>
      <c r="K5704" s="317"/>
      <c r="L5704" s="320"/>
      <c r="M5704" s="317"/>
      <c r="N5704" s="317"/>
      <c r="O5704" s="317"/>
      <c r="P5704" s="321"/>
      <c r="Q5704" s="317"/>
      <c r="R5704" s="321"/>
      <c r="S5704" s="321"/>
    </row>
    <row r="5705" spans="3:19" ht="15" x14ac:dyDescent="0.2">
      <c r="C5705" s="322" t="s">
        <v>125</v>
      </c>
      <c r="D5705" s="382"/>
      <c r="E5705" s="383"/>
      <c r="F5705" s="383"/>
      <c r="G5705" s="383"/>
      <c r="H5705" s="383"/>
      <c r="I5705" s="384"/>
      <c r="J5705" s="317"/>
      <c r="K5705" s="320"/>
      <c r="L5705" s="317"/>
      <c r="M5705" s="317"/>
      <c r="N5705" s="317"/>
      <c r="O5705" s="317"/>
      <c r="P5705" s="321"/>
      <c r="Q5705" s="317"/>
      <c r="R5705" s="321"/>
      <c r="S5705" s="321"/>
    </row>
    <row r="5706" spans="3:19" ht="15" x14ac:dyDescent="0.2">
      <c r="C5706" s="322" t="s">
        <v>7</v>
      </c>
      <c r="D5706" s="382"/>
      <c r="E5706" s="383"/>
      <c r="F5706" s="383"/>
      <c r="G5706" s="383"/>
      <c r="H5706" s="383"/>
      <c r="I5706" s="384"/>
      <c r="J5706" s="317"/>
      <c r="K5706" s="317"/>
      <c r="L5706" s="320"/>
      <c r="M5706" s="317"/>
      <c r="N5706" s="317"/>
      <c r="O5706" s="317"/>
      <c r="P5706" s="321"/>
      <c r="Q5706" s="317"/>
      <c r="R5706" s="323" t="s">
        <v>126</v>
      </c>
      <c r="S5706" s="324"/>
    </row>
    <row r="5707" spans="3:19" ht="15" x14ac:dyDescent="0.2">
      <c r="C5707" s="322" t="s">
        <v>127</v>
      </c>
      <c r="D5707" s="382"/>
      <c r="E5707" s="383"/>
      <c r="F5707" s="383"/>
      <c r="G5707" s="383"/>
      <c r="H5707" s="383"/>
      <c r="I5707" s="384"/>
      <c r="J5707" s="317"/>
      <c r="K5707" s="317"/>
      <c r="L5707" s="320"/>
      <c r="M5707" s="317"/>
      <c r="N5707" s="317"/>
      <c r="O5707" s="317"/>
      <c r="P5707" s="321"/>
      <c r="Q5707" s="317"/>
      <c r="R5707" s="325" t="s">
        <v>130</v>
      </c>
      <c r="S5707" s="63"/>
    </row>
    <row r="5708" spans="3:19" ht="15" x14ac:dyDescent="0.2">
      <c r="C5708" s="322" t="s">
        <v>131</v>
      </c>
      <c r="D5708" s="382"/>
      <c r="E5708" s="383"/>
      <c r="F5708" s="383"/>
      <c r="G5708" s="383"/>
      <c r="H5708" s="383"/>
      <c r="I5708" s="384"/>
      <c r="J5708" s="317"/>
      <c r="K5708" s="317"/>
      <c r="L5708" s="320"/>
      <c r="M5708" s="317"/>
      <c r="N5708" s="317"/>
      <c r="O5708" s="317"/>
      <c r="P5708" s="321"/>
      <c r="Q5708" s="317"/>
      <c r="R5708" s="325" t="s">
        <v>132</v>
      </c>
      <c r="S5708" s="63"/>
    </row>
    <row r="5709" spans="3:19" ht="15" x14ac:dyDescent="0.2">
      <c r="C5709" s="322" t="s">
        <v>122</v>
      </c>
      <c r="D5709" s="385"/>
      <c r="E5709" s="386"/>
      <c r="F5709" s="386"/>
      <c r="G5709" s="386"/>
      <c r="H5709" s="386"/>
      <c r="I5709" s="387"/>
      <c r="J5709" s="317"/>
      <c r="K5709" s="320"/>
      <c r="L5709" s="317"/>
      <c r="M5709" s="317"/>
      <c r="N5709" s="317"/>
      <c r="O5709" s="317"/>
      <c r="P5709" s="321"/>
      <c r="Q5709" s="317"/>
      <c r="R5709" s="326" t="s">
        <v>133</v>
      </c>
      <c r="S5709" s="63"/>
    </row>
    <row r="5710" spans="3:19" ht="15" x14ac:dyDescent="0.2">
      <c r="C5710" s="322" t="s">
        <v>134</v>
      </c>
      <c r="D5710" s="379"/>
      <c r="E5710" s="380"/>
      <c r="F5710" s="380"/>
      <c r="G5710" s="380"/>
      <c r="H5710" s="380"/>
      <c r="I5710" s="381"/>
      <c r="J5710" s="317"/>
      <c r="K5710" s="320"/>
      <c r="L5710" s="317"/>
      <c r="M5710" s="317"/>
      <c r="N5710" s="317"/>
      <c r="O5710" s="317"/>
      <c r="P5710" s="321"/>
      <c r="Q5710" s="317"/>
      <c r="R5710" s="321"/>
      <c r="S5710" s="321"/>
    </row>
    <row r="5711" spans="3:19" x14ac:dyDescent="0.2">
      <c r="C5711" s="317"/>
      <c r="D5711" s="317"/>
      <c r="E5711" s="317"/>
      <c r="F5711" s="317"/>
      <c r="G5711" s="317"/>
      <c r="H5711" s="317"/>
      <c r="I5711" s="317"/>
      <c r="J5711" s="317"/>
      <c r="K5711" s="317"/>
      <c r="L5711" s="317"/>
      <c r="M5711" s="317"/>
      <c r="N5711" s="317"/>
      <c r="O5711" s="317"/>
      <c r="P5711" s="317"/>
      <c r="Q5711" s="317"/>
      <c r="R5711" s="317"/>
      <c r="S5711" s="317"/>
    </row>
    <row r="5712" spans="3:19" ht="15" x14ac:dyDescent="0.2">
      <c r="C5712" s="322" t="s">
        <v>128</v>
      </c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70"/>
      <c r="P5712" s="329" t="s">
        <v>129</v>
      </c>
      <c r="Q5712" s="330"/>
      <c r="R5712" s="331" t="s">
        <v>135</v>
      </c>
      <c r="S5712" s="332"/>
    </row>
    <row r="5713" spans="3:19" x14ac:dyDescent="0.2">
      <c r="C5713" s="317"/>
      <c r="D5713" s="317"/>
      <c r="E5713" s="317"/>
      <c r="F5713" s="317"/>
      <c r="G5713" s="317"/>
      <c r="H5713" s="317"/>
      <c r="I5713" s="317"/>
      <c r="J5713" s="317"/>
      <c r="K5713" s="317"/>
      <c r="L5713" s="317"/>
      <c r="M5713" s="317"/>
      <c r="N5713" s="317"/>
      <c r="O5713" s="317"/>
      <c r="P5713" s="317"/>
      <c r="Q5713" s="317"/>
      <c r="R5713" s="317"/>
      <c r="S5713" s="317"/>
    </row>
    <row r="5714" spans="3:19" ht="15" x14ac:dyDescent="0.2">
      <c r="C5714" s="335" t="s">
        <v>136</v>
      </c>
      <c r="D5714" s="65"/>
      <c r="E5714" s="65"/>
      <c r="F5714" s="65"/>
      <c r="G5714" s="65"/>
      <c r="H5714" s="65"/>
      <c r="I5714" s="65"/>
      <c r="J5714" s="65"/>
      <c r="K5714" s="65"/>
      <c r="L5714" s="65"/>
      <c r="M5714" s="65"/>
      <c r="N5714" s="65"/>
      <c r="O5714" s="71"/>
      <c r="P5714" s="336">
        <f>SUM(D5714:O5714)</f>
        <v>0</v>
      </c>
      <c r="Q5714" s="317"/>
      <c r="R5714" s="388"/>
      <c r="S5714" s="389"/>
    </row>
    <row r="5715" spans="3:19" ht="15" x14ac:dyDescent="0.2">
      <c r="C5715" s="335" t="s">
        <v>137</v>
      </c>
      <c r="D5715" s="110"/>
      <c r="E5715" s="110"/>
      <c r="F5715" s="110"/>
      <c r="G5715" s="110"/>
      <c r="H5715" s="110"/>
      <c r="I5715" s="110"/>
      <c r="J5715" s="110"/>
      <c r="K5715" s="110"/>
      <c r="L5715" s="110"/>
      <c r="M5715" s="110"/>
      <c r="N5715" s="110"/>
      <c r="O5715" s="111"/>
      <c r="P5715" s="336">
        <f>SUM(D5715:O5715)</f>
        <v>0</v>
      </c>
      <c r="Q5715" s="317"/>
      <c r="R5715" s="388"/>
      <c r="S5715" s="389"/>
    </row>
    <row r="5716" spans="3:19" ht="15" x14ac:dyDescent="0.2">
      <c r="C5716" s="131" t="s">
        <v>138</v>
      </c>
      <c r="D5716" s="65"/>
      <c r="E5716" s="65"/>
      <c r="F5716" s="65"/>
      <c r="G5716" s="65"/>
      <c r="H5716" s="65"/>
      <c r="I5716" s="65"/>
      <c r="J5716" s="65"/>
      <c r="K5716" s="65"/>
      <c r="L5716" s="65"/>
      <c r="M5716" s="65"/>
      <c r="N5716" s="65"/>
      <c r="O5716" s="71"/>
      <c r="P5716" s="336">
        <f>SUM(D5716:O5716)</f>
        <v>0</v>
      </c>
      <c r="Q5716" s="317"/>
      <c r="R5716" s="388"/>
      <c r="S5716" s="389"/>
    </row>
    <row r="5717" spans="3:19" ht="15" x14ac:dyDescent="0.2">
      <c r="C5717" s="92" t="s">
        <v>139</v>
      </c>
      <c r="D5717" s="65"/>
      <c r="E5717" s="65"/>
      <c r="F5717" s="65"/>
      <c r="G5717" s="65"/>
      <c r="H5717" s="65"/>
      <c r="I5717" s="65"/>
      <c r="J5717" s="65"/>
      <c r="K5717" s="65"/>
      <c r="L5717" s="65"/>
      <c r="M5717" s="65"/>
      <c r="N5717" s="65"/>
      <c r="O5717" s="71"/>
      <c r="P5717" s="336">
        <f>SUM(D5717:O5717)</f>
        <v>0</v>
      </c>
      <c r="Q5717" s="317"/>
      <c r="R5717" s="388"/>
      <c r="S5717" s="389"/>
    </row>
    <row r="5718" spans="3:19" ht="15" x14ac:dyDescent="0.2">
      <c r="C5718" s="92" t="s">
        <v>140</v>
      </c>
      <c r="D5718" s="65"/>
      <c r="E5718" s="65"/>
      <c r="F5718" s="65"/>
      <c r="G5718" s="65"/>
      <c r="H5718" s="65"/>
      <c r="I5718" s="65"/>
      <c r="J5718" s="65"/>
      <c r="K5718" s="65"/>
      <c r="L5718" s="65"/>
      <c r="M5718" s="65"/>
      <c r="N5718" s="65"/>
      <c r="O5718" s="71"/>
      <c r="P5718" s="336">
        <f>SUM(D5718:O5718)</f>
        <v>0</v>
      </c>
      <c r="Q5718" s="317"/>
      <c r="R5718" s="388"/>
      <c r="S5718" s="389"/>
    </row>
    <row r="5719" spans="3:19" ht="15" x14ac:dyDescent="0.2">
      <c r="C5719" s="92" t="s">
        <v>141</v>
      </c>
      <c r="D5719" s="65"/>
      <c r="E5719" s="65"/>
      <c r="F5719" s="65"/>
      <c r="G5719" s="65"/>
      <c r="H5719" s="65"/>
      <c r="I5719" s="65"/>
      <c r="J5719" s="65"/>
      <c r="K5719" s="65"/>
      <c r="L5719" s="65"/>
      <c r="M5719" s="65"/>
      <c r="N5719" s="65"/>
      <c r="O5719" s="71"/>
      <c r="P5719" s="336">
        <f>SUM(D5719:O5719)</f>
        <v>0</v>
      </c>
      <c r="Q5719" s="317"/>
      <c r="R5719" s="388"/>
      <c r="S5719" s="389"/>
    </row>
    <row r="5720" spans="3:19" ht="15" x14ac:dyDescent="0.2">
      <c r="C5720" s="92" t="s">
        <v>142</v>
      </c>
      <c r="D5720" s="65"/>
      <c r="E5720" s="65"/>
      <c r="F5720" s="65"/>
      <c r="G5720" s="65"/>
      <c r="H5720" s="65"/>
      <c r="I5720" s="65"/>
      <c r="J5720" s="65"/>
      <c r="K5720" s="65"/>
      <c r="L5720" s="65"/>
      <c r="M5720" s="65"/>
      <c r="N5720" s="65"/>
      <c r="O5720" s="71"/>
      <c r="P5720" s="336">
        <f>SUM(D5720:O5720)</f>
        <v>0</v>
      </c>
      <c r="Q5720" s="317"/>
      <c r="R5720" s="388"/>
      <c r="S5720" s="389"/>
    </row>
    <row r="5721" spans="3:19" ht="15" x14ac:dyDescent="0.2">
      <c r="C5721" s="92" t="s">
        <v>143</v>
      </c>
      <c r="D5721" s="65"/>
      <c r="E5721" s="65"/>
      <c r="F5721" s="65"/>
      <c r="G5721" s="65"/>
      <c r="H5721" s="65"/>
      <c r="I5721" s="65"/>
      <c r="J5721" s="65"/>
      <c r="K5721" s="65"/>
      <c r="L5721" s="65"/>
      <c r="M5721" s="65"/>
      <c r="N5721" s="65"/>
      <c r="O5721" s="71"/>
      <c r="P5721" s="336">
        <f>SUM(D5721:O5721)</f>
        <v>0</v>
      </c>
      <c r="Q5721" s="317"/>
      <c r="R5721" s="388"/>
      <c r="S5721" s="389"/>
    </row>
    <row r="5722" spans="3:19" ht="15" x14ac:dyDescent="0.2">
      <c r="C5722" s="92" t="s">
        <v>144</v>
      </c>
      <c r="D5722" s="65"/>
      <c r="E5722" s="65"/>
      <c r="F5722" s="65"/>
      <c r="G5722" s="65"/>
      <c r="H5722" s="65"/>
      <c r="I5722" s="65"/>
      <c r="J5722" s="65"/>
      <c r="K5722" s="65"/>
      <c r="L5722" s="65"/>
      <c r="M5722" s="65"/>
      <c r="N5722" s="65"/>
      <c r="O5722" s="71"/>
      <c r="P5722" s="336">
        <f>SUM(D5722:O5722)</f>
        <v>0</v>
      </c>
      <c r="Q5722" s="317"/>
      <c r="R5722" s="388"/>
      <c r="S5722" s="389"/>
    </row>
    <row r="5723" spans="3:19" ht="15" x14ac:dyDescent="0.2">
      <c r="C5723" s="92" t="s">
        <v>145</v>
      </c>
      <c r="D5723" s="65"/>
      <c r="E5723" s="65"/>
      <c r="F5723" s="65"/>
      <c r="G5723" s="65"/>
      <c r="H5723" s="65"/>
      <c r="I5723" s="65"/>
      <c r="J5723" s="65"/>
      <c r="K5723" s="65"/>
      <c r="L5723" s="65"/>
      <c r="M5723" s="65"/>
      <c r="N5723" s="65"/>
      <c r="O5723" s="71"/>
      <c r="P5723" s="336">
        <f>SUM(D5723:O5723)</f>
        <v>0</v>
      </c>
      <c r="Q5723" s="317"/>
      <c r="R5723" s="388"/>
      <c r="S5723" s="389"/>
    </row>
    <row r="5724" spans="3:19" ht="15" x14ac:dyDescent="0.2">
      <c r="C5724" s="322" t="s">
        <v>146</v>
      </c>
      <c r="D5724" s="337">
        <f t="shared" ref="D5724:O5724" si="459">SUBTOTAL(9,D5714:D5723)</f>
        <v>0</v>
      </c>
      <c r="E5724" s="337">
        <f t="shared" si="459"/>
        <v>0</v>
      </c>
      <c r="F5724" s="337">
        <f t="shared" si="459"/>
        <v>0</v>
      </c>
      <c r="G5724" s="337">
        <f t="shared" si="459"/>
        <v>0</v>
      </c>
      <c r="H5724" s="337">
        <f t="shared" si="459"/>
        <v>0</v>
      </c>
      <c r="I5724" s="337">
        <f t="shared" si="459"/>
        <v>0</v>
      </c>
      <c r="J5724" s="337">
        <f t="shared" si="459"/>
        <v>0</v>
      </c>
      <c r="K5724" s="337">
        <f t="shared" si="459"/>
        <v>0</v>
      </c>
      <c r="L5724" s="337">
        <f t="shared" si="459"/>
        <v>0</v>
      </c>
      <c r="M5724" s="337">
        <f t="shared" si="459"/>
        <v>0</v>
      </c>
      <c r="N5724" s="337">
        <f t="shared" si="459"/>
        <v>0</v>
      </c>
      <c r="O5724" s="338">
        <f t="shared" si="459"/>
        <v>0</v>
      </c>
      <c r="P5724" s="336">
        <f>SUM(D5724:O5724)</f>
        <v>0</v>
      </c>
      <c r="Q5724" s="317"/>
      <c r="R5724" s="388"/>
      <c r="S5724" s="389"/>
    </row>
    <row r="5725" spans="3:19" ht="15" x14ac:dyDescent="0.2">
      <c r="C5725" s="339" t="s">
        <v>147</v>
      </c>
      <c r="D5725" s="66"/>
      <c r="E5725" s="66"/>
      <c r="F5725" s="66"/>
      <c r="G5725" s="66"/>
      <c r="H5725" s="66"/>
      <c r="I5725" s="66"/>
      <c r="J5725" s="66"/>
      <c r="K5725" s="66"/>
      <c r="L5725" s="66"/>
      <c r="M5725" s="66"/>
      <c r="N5725" s="66"/>
      <c r="O5725" s="72"/>
      <c r="P5725" s="336">
        <f>SUM(D5725:O5725)</f>
        <v>0</v>
      </c>
      <c r="Q5725" s="317"/>
      <c r="R5725" s="388"/>
      <c r="S5725" s="389"/>
    </row>
    <row r="5726" spans="3:19" ht="15" x14ac:dyDescent="0.2">
      <c r="C5726" s="339" t="s">
        <v>148</v>
      </c>
      <c r="D5726" s="66"/>
      <c r="E5726" s="66"/>
      <c r="F5726" s="66"/>
      <c r="G5726" s="66"/>
      <c r="H5726" s="66"/>
      <c r="I5726" s="66"/>
      <c r="J5726" s="66"/>
      <c r="K5726" s="66"/>
      <c r="L5726" s="66"/>
      <c r="M5726" s="66"/>
      <c r="N5726" s="66"/>
      <c r="O5726" s="72"/>
      <c r="P5726" s="336">
        <f>SUM(D5726:O5726)</f>
        <v>0</v>
      </c>
      <c r="Q5726" s="317"/>
      <c r="R5726" s="388"/>
      <c r="S5726" s="389"/>
    </row>
    <row r="5727" spans="3:19" ht="15" x14ac:dyDescent="0.2">
      <c r="C5727" s="322" t="s">
        <v>149</v>
      </c>
      <c r="D5727" s="337">
        <f t="shared" ref="D5727:O5727" si="460">SUBTOTAL(9,D5725:D5726)</f>
        <v>0</v>
      </c>
      <c r="E5727" s="337">
        <f t="shared" si="460"/>
        <v>0</v>
      </c>
      <c r="F5727" s="337">
        <f t="shared" si="460"/>
        <v>0</v>
      </c>
      <c r="G5727" s="337">
        <f t="shared" si="460"/>
        <v>0</v>
      </c>
      <c r="H5727" s="337">
        <f t="shared" si="460"/>
        <v>0</v>
      </c>
      <c r="I5727" s="337">
        <f t="shared" si="460"/>
        <v>0</v>
      </c>
      <c r="J5727" s="337">
        <f t="shared" si="460"/>
        <v>0</v>
      </c>
      <c r="K5727" s="337">
        <f t="shared" si="460"/>
        <v>0</v>
      </c>
      <c r="L5727" s="337">
        <f t="shared" si="460"/>
        <v>0</v>
      </c>
      <c r="M5727" s="337">
        <f t="shared" si="460"/>
        <v>0</v>
      </c>
      <c r="N5727" s="337">
        <f t="shared" si="460"/>
        <v>0</v>
      </c>
      <c r="O5727" s="338">
        <f t="shared" si="460"/>
        <v>0</v>
      </c>
      <c r="P5727" s="336">
        <f>SUM(D5727:O5727)</f>
        <v>0</v>
      </c>
      <c r="Q5727" s="317"/>
      <c r="R5727" s="388"/>
      <c r="S5727" s="389"/>
    </row>
    <row r="5728" spans="3:19" ht="15" x14ac:dyDescent="0.2">
      <c r="C5728" s="339" t="s">
        <v>150</v>
      </c>
      <c r="D5728" s="66"/>
      <c r="E5728" s="66"/>
      <c r="F5728" s="66"/>
      <c r="G5728" s="66"/>
      <c r="H5728" s="66"/>
      <c r="I5728" s="66"/>
      <c r="J5728" s="66"/>
      <c r="K5728" s="66"/>
      <c r="L5728" s="66"/>
      <c r="M5728" s="66"/>
      <c r="N5728" s="66"/>
      <c r="O5728" s="72"/>
      <c r="P5728" s="336">
        <f>SUM(D5728:O5728)</f>
        <v>0</v>
      </c>
      <c r="Q5728" s="317"/>
      <c r="R5728" s="388"/>
      <c r="S5728" s="389"/>
    </row>
    <row r="5729" spans="3:19" ht="15" x14ac:dyDescent="0.2">
      <c r="C5729" s="339" t="s">
        <v>151</v>
      </c>
      <c r="D5729" s="66"/>
      <c r="E5729" s="66"/>
      <c r="F5729" s="66"/>
      <c r="G5729" s="66"/>
      <c r="H5729" s="66"/>
      <c r="I5729" s="66"/>
      <c r="J5729" s="66"/>
      <c r="K5729" s="66"/>
      <c r="L5729" s="66"/>
      <c r="M5729" s="66"/>
      <c r="N5729" s="66"/>
      <c r="O5729" s="72"/>
      <c r="P5729" s="336">
        <f>SUM(D5729:O5729)</f>
        <v>0</v>
      </c>
      <c r="Q5729" s="317"/>
      <c r="R5729" s="388"/>
      <c r="S5729" s="389"/>
    </row>
    <row r="5730" spans="3:19" ht="15" x14ac:dyDescent="0.2">
      <c r="C5730" s="339" t="s">
        <v>152</v>
      </c>
      <c r="D5730" s="66"/>
      <c r="E5730" s="66"/>
      <c r="F5730" s="66"/>
      <c r="G5730" s="66"/>
      <c r="H5730" s="66"/>
      <c r="I5730" s="66"/>
      <c r="J5730" s="66"/>
      <c r="K5730" s="66"/>
      <c r="L5730" s="66"/>
      <c r="M5730" s="66"/>
      <c r="N5730" s="66"/>
      <c r="O5730" s="72"/>
      <c r="P5730" s="336">
        <f>SUM(D5730:O5730)</f>
        <v>0</v>
      </c>
      <c r="Q5730" s="317"/>
      <c r="R5730" s="388"/>
      <c r="S5730" s="389"/>
    </row>
    <row r="5731" spans="3:19" ht="15" x14ac:dyDescent="0.2">
      <c r="C5731" s="339" t="s">
        <v>153</v>
      </c>
      <c r="D5731" s="66"/>
      <c r="E5731" s="66"/>
      <c r="F5731" s="66"/>
      <c r="G5731" s="66"/>
      <c r="H5731" s="66"/>
      <c r="I5731" s="66"/>
      <c r="J5731" s="66"/>
      <c r="K5731" s="66"/>
      <c r="L5731" s="66"/>
      <c r="M5731" s="66"/>
      <c r="N5731" s="66"/>
      <c r="O5731" s="72"/>
      <c r="P5731" s="336">
        <f>SUM(D5731:O5731)</f>
        <v>0</v>
      </c>
      <c r="Q5731" s="317"/>
      <c r="R5731" s="388"/>
      <c r="S5731" s="389"/>
    </row>
    <row r="5732" spans="3:19" ht="15" x14ac:dyDescent="0.2">
      <c r="C5732" s="335" t="s">
        <v>154</v>
      </c>
      <c r="D5732" s="65"/>
      <c r="E5732" s="65"/>
      <c r="F5732" s="65"/>
      <c r="G5732" s="65"/>
      <c r="H5732" s="65"/>
      <c r="I5732" s="65"/>
      <c r="J5732" s="65"/>
      <c r="K5732" s="65"/>
      <c r="L5732" s="65"/>
      <c r="M5732" s="65"/>
      <c r="N5732" s="65"/>
      <c r="O5732" s="71"/>
      <c r="P5732" s="336">
        <f>SUM(D5732:O5732)</f>
        <v>0</v>
      </c>
      <c r="Q5732" s="317"/>
      <c r="R5732" s="388"/>
      <c r="S5732" s="389"/>
    </row>
    <row r="5733" spans="3:19" ht="15" x14ac:dyDescent="0.2">
      <c r="C5733" s="97" t="s">
        <v>155</v>
      </c>
      <c r="D5733" s="65"/>
      <c r="E5733" s="65"/>
      <c r="F5733" s="65"/>
      <c r="G5733" s="65"/>
      <c r="H5733" s="65"/>
      <c r="I5733" s="65"/>
      <c r="J5733" s="65"/>
      <c r="K5733" s="65"/>
      <c r="L5733" s="65"/>
      <c r="M5733" s="65"/>
      <c r="N5733" s="65"/>
      <c r="O5733" s="71"/>
      <c r="P5733" s="336">
        <f>SUM(D5733:O5733)</f>
        <v>0</v>
      </c>
      <c r="Q5733" s="317"/>
      <c r="R5733" s="388"/>
      <c r="S5733" s="389"/>
    </row>
    <row r="5734" spans="3:19" ht="15" x14ac:dyDescent="0.2">
      <c r="C5734" s="98" t="s">
        <v>156</v>
      </c>
      <c r="D5734" s="68"/>
      <c r="E5734" s="68"/>
      <c r="F5734" s="68"/>
      <c r="G5734" s="68"/>
      <c r="H5734" s="68"/>
      <c r="I5734" s="68"/>
      <c r="J5734" s="68"/>
      <c r="K5734" s="68"/>
      <c r="L5734" s="68"/>
      <c r="M5734" s="68"/>
      <c r="N5734" s="68"/>
      <c r="O5734" s="73"/>
      <c r="P5734" s="340">
        <f>SUM(D5734:O5734)</f>
        <v>0</v>
      </c>
      <c r="Q5734" s="317"/>
      <c r="R5734" s="388"/>
      <c r="S5734" s="389"/>
    </row>
    <row r="5735" spans="3:19" ht="15" x14ac:dyDescent="0.2">
      <c r="C5735" s="341" t="s">
        <v>157</v>
      </c>
      <c r="D5735" s="342">
        <f t="shared" ref="D5735:O5735" si="461">SUBTOTAL(9,D5714:D5734)</f>
        <v>0</v>
      </c>
      <c r="E5735" s="342">
        <f t="shared" si="461"/>
        <v>0</v>
      </c>
      <c r="F5735" s="342">
        <f t="shared" si="461"/>
        <v>0</v>
      </c>
      <c r="G5735" s="342">
        <f t="shared" si="461"/>
        <v>0</v>
      </c>
      <c r="H5735" s="342">
        <f t="shared" si="461"/>
        <v>0</v>
      </c>
      <c r="I5735" s="342">
        <f t="shared" si="461"/>
        <v>0</v>
      </c>
      <c r="J5735" s="342">
        <f t="shared" si="461"/>
        <v>0</v>
      </c>
      <c r="K5735" s="342">
        <f t="shared" si="461"/>
        <v>0</v>
      </c>
      <c r="L5735" s="342">
        <f t="shared" si="461"/>
        <v>0</v>
      </c>
      <c r="M5735" s="342">
        <f t="shared" si="461"/>
        <v>0</v>
      </c>
      <c r="N5735" s="342">
        <f t="shared" si="461"/>
        <v>0</v>
      </c>
      <c r="O5735" s="343">
        <f t="shared" si="461"/>
        <v>0</v>
      </c>
      <c r="P5735" s="344">
        <f>SUM(D5735:O5735)</f>
        <v>0</v>
      </c>
      <c r="Q5735" s="317"/>
      <c r="R5735" s="150"/>
      <c r="S5735" s="151"/>
    </row>
    <row r="5736" spans="3:19" x14ac:dyDescent="0.2">
      <c r="C5736" s="317"/>
      <c r="D5736" s="317"/>
      <c r="E5736" s="317"/>
      <c r="F5736" s="317"/>
      <c r="G5736" s="317"/>
      <c r="H5736" s="317"/>
      <c r="I5736" s="317"/>
      <c r="J5736" s="317"/>
      <c r="K5736" s="317"/>
      <c r="L5736" s="317"/>
      <c r="M5736" s="317"/>
      <c r="N5736" s="317"/>
      <c r="O5736" s="317"/>
      <c r="P5736" s="317"/>
      <c r="Q5736" s="317"/>
      <c r="R5736" s="345"/>
      <c r="S5736" s="345"/>
    </row>
    <row r="5737" spans="3:19" ht="15" x14ac:dyDescent="0.2">
      <c r="C5737" s="335" t="s">
        <v>158</v>
      </c>
      <c r="D5737" s="67"/>
      <c r="E5737" s="67"/>
      <c r="F5737" s="67"/>
      <c r="G5737" s="67"/>
      <c r="H5737" s="67"/>
      <c r="I5737" s="67"/>
      <c r="J5737" s="67"/>
      <c r="K5737" s="67"/>
      <c r="L5737" s="67"/>
      <c r="M5737" s="67"/>
      <c r="N5737" s="67"/>
      <c r="O5737" s="74"/>
      <c r="P5737" s="347">
        <f>SUM(D5737:O5737)</f>
        <v>0</v>
      </c>
      <c r="Q5737" s="317"/>
      <c r="R5737" s="388"/>
      <c r="S5737" s="389"/>
    </row>
    <row r="5738" spans="3:19" ht="15" x14ac:dyDescent="0.2">
      <c r="C5738" s="335" t="s">
        <v>159</v>
      </c>
      <c r="D5738" s="67"/>
      <c r="E5738" s="67"/>
      <c r="F5738" s="67"/>
      <c r="G5738" s="67"/>
      <c r="H5738" s="67"/>
      <c r="I5738" s="67"/>
      <c r="J5738" s="67"/>
      <c r="K5738" s="67"/>
      <c r="L5738" s="67"/>
      <c r="M5738" s="67"/>
      <c r="N5738" s="69"/>
      <c r="O5738" s="75"/>
      <c r="P5738" s="348">
        <f>SUM(D5738:O5738)</f>
        <v>0</v>
      </c>
      <c r="Q5738" s="317"/>
      <c r="R5738" s="388"/>
      <c r="S5738" s="389"/>
    </row>
    <row r="5739" spans="3:19" ht="15" x14ac:dyDescent="0.2">
      <c r="C5739" s="317"/>
      <c r="D5739" s="317"/>
      <c r="E5739" s="317"/>
      <c r="F5739" s="317"/>
      <c r="G5739" s="317"/>
      <c r="H5739" s="317"/>
      <c r="I5739" s="317"/>
      <c r="J5739" s="317"/>
      <c r="K5739" s="317"/>
      <c r="L5739" s="317"/>
      <c r="M5739" s="317"/>
      <c r="N5739" s="349" t="s">
        <v>160</v>
      </c>
      <c r="O5739" s="349"/>
      <c r="P5739" s="350">
        <f>ROUND(IF(P5737*P5738=0,0,P5735/P5737*P5738),2)</f>
        <v>0</v>
      </c>
      <c r="Q5739" s="330"/>
      <c r="R5739" s="388"/>
      <c r="S5739" s="389"/>
    </row>
    <row r="5740" spans="3:19" x14ac:dyDescent="0.2">
      <c r="C5740" s="317"/>
      <c r="D5740" s="317"/>
      <c r="E5740" s="317"/>
      <c r="F5740" s="317"/>
      <c r="G5740" s="317"/>
      <c r="H5740" s="317"/>
      <c r="I5740" s="317"/>
      <c r="J5740" s="317"/>
      <c r="K5740" s="317"/>
      <c r="L5740" s="317"/>
      <c r="M5740" s="317"/>
      <c r="N5740" s="317"/>
      <c r="O5740" s="317"/>
      <c r="P5740" s="317"/>
      <c r="Q5740" s="317"/>
      <c r="R5740" s="317"/>
      <c r="S5740" s="317"/>
    </row>
    <row r="5741" spans="3:19" ht="15" x14ac:dyDescent="0.2">
      <c r="C5741" s="319" t="s">
        <v>124</v>
      </c>
      <c r="D5741" s="382"/>
      <c r="E5741" s="383"/>
      <c r="F5741" s="383"/>
      <c r="G5741" s="383"/>
      <c r="H5741" s="383"/>
      <c r="I5741" s="384"/>
      <c r="J5741" s="317"/>
      <c r="K5741" s="317"/>
      <c r="L5741" s="320"/>
      <c r="M5741" s="317"/>
      <c r="N5741" s="317"/>
      <c r="O5741" s="317"/>
      <c r="P5741" s="321"/>
      <c r="Q5741" s="317"/>
      <c r="R5741" s="321"/>
      <c r="S5741" s="321"/>
    </row>
    <row r="5742" spans="3:19" ht="15" x14ac:dyDescent="0.2">
      <c r="C5742" s="322" t="s">
        <v>125</v>
      </c>
      <c r="D5742" s="382"/>
      <c r="E5742" s="383"/>
      <c r="F5742" s="383"/>
      <c r="G5742" s="383"/>
      <c r="H5742" s="383"/>
      <c r="I5742" s="384"/>
      <c r="J5742" s="317"/>
      <c r="K5742" s="320"/>
      <c r="L5742" s="317"/>
      <c r="M5742" s="317"/>
      <c r="N5742" s="317"/>
      <c r="O5742" s="317"/>
      <c r="P5742" s="321"/>
      <c r="Q5742" s="317"/>
      <c r="R5742" s="321"/>
      <c r="S5742" s="321"/>
    </row>
    <row r="5743" spans="3:19" ht="15" x14ac:dyDescent="0.2">
      <c r="C5743" s="322" t="s">
        <v>7</v>
      </c>
      <c r="D5743" s="382"/>
      <c r="E5743" s="383"/>
      <c r="F5743" s="383"/>
      <c r="G5743" s="383"/>
      <c r="H5743" s="383"/>
      <c r="I5743" s="384"/>
      <c r="J5743" s="317"/>
      <c r="K5743" s="317"/>
      <c r="L5743" s="320"/>
      <c r="M5743" s="317"/>
      <c r="N5743" s="317"/>
      <c r="O5743" s="317"/>
      <c r="P5743" s="321"/>
      <c r="Q5743" s="317"/>
      <c r="R5743" s="323" t="s">
        <v>126</v>
      </c>
      <c r="S5743" s="324"/>
    </row>
    <row r="5744" spans="3:19" ht="15" x14ac:dyDescent="0.2">
      <c r="C5744" s="322" t="s">
        <v>127</v>
      </c>
      <c r="D5744" s="382"/>
      <c r="E5744" s="383"/>
      <c r="F5744" s="383"/>
      <c r="G5744" s="383"/>
      <c r="H5744" s="383"/>
      <c r="I5744" s="384"/>
      <c r="J5744" s="317"/>
      <c r="K5744" s="317"/>
      <c r="L5744" s="320"/>
      <c r="M5744" s="317"/>
      <c r="N5744" s="317"/>
      <c r="O5744" s="317"/>
      <c r="P5744" s="321"/>
      <c r="Q5744" s="317"/>
      <c r="R5744" s="325" t="s">
        <v>130</v>
      </c>
      <c r="S5744" s="63"/>
    </row>
    <row r="5745" spans="3:19" ht="15" x14ac:dyDescent="0.2">
      <c r="C5745" s="322" t="s">
        <v>131</v>
      </c>
      <c r="D5745" s="382"/>
      <c r="E5745" s="383"/>
      <c r="F5745" s="383"/>
      <c r="G5745" s="383"/>
      <c r="H5745" s="383"/>
      <c r="I5745" s="384"/>
      <c r="J5745" s="317"/>
      <c r="K5745" s="317"/>
      <c r="L5745" s="320"/>
      <c r="M5745" s="317"/>
      <c r="N5745" s="317"/>
      <c r="O5745" s="317"/>
      <c r="P5745" s="321"/>
      <c r="Q5745" s="317"/>
      <c r="R5745" s="325" t="s">
        <v>132</v>
      </c>
      <c r="S5745" s="63"/>
    </row>
    <row r="5746" spans="3:19" ht="15" x14ac:dyDescent="0.2">
      <c r="C5746" s="322" t="s">
        <v>122</v>
      </c>
      <c r="D5746" s="385"/>
      <c r="E5746" s="386"/>
      <c r="F5746" s="386"/>
      <c r="G5746" s="386"/>
      <c r="H5746" s="386"/>
      <c r="I5746" s="387"/>
      <c r="J5746" s="317"/>
      <c r="K5746" s="320"/>
      <c r="L5746" s="317"/>
      <c r="M5746" s="317"/>
      <c r="N5746" s="317"/>
      <c r="O5746" s="317"/>
      <c r="P5746" s="321"/>
      <c r="Q5746" s="317"/>
      <c r="R5746" s="326" t="s">
        <v>133</v>
      </c>
      <c r="S5746" s="63"/>
    </row>
    <row r="5747" spans="3:19" ht="15" x14ac:dyDescent="0.2">
      <c r="C5747" s="322" t="s">
        <v>134</v>
      </c>
      <c r="D5747" s="379"/>
      <c r="E5747" s="380"/>
      <c r="F5747" s="380"/>
      <c r="G5747" s="380"/>
      <c r="H5747" s="380"/>
      <c r="I5747" s="381"/>
      <c r="J5747" s="317"/>
      <c r="K5747" s="320"/>
      <c r="L5747" s="317"/>
      <c r="M5747" s="317"/>
      <c r="N5747" s="317"/>
      <c r="O5747" s="317"/>
      <c r="P5747" s="321"/>
      <c r="Q5747" s="317"/>
      <c r="R5747" s="321"/>
      <c r="S5747" s="321"/>
    </row>
    <row r="5748" spans="3:19" x14ac:dyDescent="0.2">
      <c r="C5748" s="317"/>
      <c r="D5748" s="317"/>
      <c r="E5748" s="317"/>
      <c r="F5748" s="317"/>
      <c r="G5748" s="317"/>
      <c r="H5748" s="317"/>
      <c r="I5748" s="317"/>
      <c r="J5748" s="317"/>
      <c r="K5748" s="317"/>
      <c r="L5748" s="317"/>
      <c r="M5748" s="317"/>
      <c r="N5748" s="317"/>
      <c r="O5748" s="317"/>
      <c r="P5748" s="317"/>
      <c r="Q5748" s="317"/>
      <c r="R5748" s="317"/>
      <c r="S5748" s="317"/>
    </row>
    <row r="5749" spans="3:19" ht="15" x14ac:dyDescent="0.2">
      <c r="C5749" s="322" t="s">
        <v>128</v>
      </c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70"/>
      <c r="P5749" s="329" t="s">
        <v>129</v>
      </c>
      <c r="Q5749" s="330"/>
      <c r="R5749" s="331" t="s">
        <v>135</v>
      </c>
      <c r="S5749" s="332"/>
    </row>
    <row r="5750" spans="3:19" x14ac:dyDescent="0.2">
      <c r="C5750" s="317"/>
      <c r="D5750" s="317"/>
      <c r="E5750" s="317"/>
      <c r="F5750" s="317"/>
      <c r="G5750" s="317"/>
      <c r="H5750" s="317"/>
      <c r="I5750" s="317"/>
      <c r="J5750" s="317"/>
      <c r="K5750" s="317"/>
      <c r="L5750" s="317"/>
      <c r="M5750" s="317"/>
      <c r="N5750" s="317"/>
      <c r="O5750" s="317"/>
      <c r="P5750" s="317"/>
      <c r="Q5750" s="317"/>
      <c r="R5750" s="317"/>
      <c r="S5750" s="317"/>
    </row>
    <row r="5751" spans="3:19" ht="15" x14ac:dyDescent="0.2">
      <c r="C5751" s="335" t="s">
        <v>136</v>
      </c>
      <c r="D5751" s="65"/>
      <c r="E5751" s="65"/>
      <c r="F5751" s="65"/>
      <c r="G5751" s="65"/>
      <c r="H5751" s="65"/>
      <c r="I5751" s="65"/>
      <c r="J5751" s="65"/>
      <c r="K5751" s="65"/>
      <c r="L5751" s="65"/>
      <c r="M5751" s="65"/>
      <c r="N5751" s="65"/>
      <c r="O5751" s="71"/>
      <c r="P5751" s="336">
        <f>SUM(D5751:O5751)</f>
        <v>0</v>
      </c>
      <c r="Q5751" s="317"/>
      <c r="R5751" s="388"/>
      <c r="S5751" s="389"/>
    </row>
    <row r="5752" spans="3:19" ht="15" x14ac:dyDescent="0.2">
      <c r="C5752" s="335" t="s">
        <v>137</v>
      </c>
      <c r="D5752" s="110"/>
      <c r="E5752" s="110"/>
      <c r="F5752" s="110"/>
      <c r="G5752" s="110"/>
      <c r="H5752" s="110"/>
      <c r="I5752" s="110"/>
      <c r="J5752" s="110"/>
      <c r="K5752" s="110"/>
      <c r="L5752" s="110"/>
      <c r="M5752" s="110"/>
      <c r="N5752" s="110"/>
      <c r="O5752" s="111"/>
      <c r="P5752" s="336">
        <f>SUM(D5752:O5752)</f>
        <v>0</v>
      </c>
      <c r="Q5752" s="317"/>
      <c r="R5752" s="388"/>
      <c r="S5752" s="389"/>
    </row>
    <row r="5753" spans="3:19" ht="15" x14ac:dyDescent="0.2">
      <c r="C5753" s="131" t="s">
        <v>138</v>
      </c>
      <c r="D5753" s="65"/>
      <c r="E5753" s="65"/>
      <c r="F5753" s="65"/>
      <c r="G5753" s="65"/>
      <c r="H5753" s="65"/>
      <c r="I5753" s="65"/>
      <c r="J5753" s="65"/>
      <c r="K5753" s="65"/>
      <c r="L5753" s="65"/>
      <c r="M5753" s="65"/>
      <c r="N5753" s="65"/>
      <c r="O5753" s="71"/>
      <c r="P5753" s="336">
        <f>SUM(D5753:O5753)</f>
        <v>0</v>
      </c>
      <c r="Q5753" s="317"/>
      <c r="R5753" s="388"/>
      <c r="S5753" s="389"/>
    </row>
    <row r="5754" spans="3:19" ht="15" x14ac:dyDescent="0.2">
      <c r="C5754" s="92" t="s">
        <v>139</v>
      </c>
      <c r="D5754" s="65"/>
      <c r="E5754" s="65"/>
      <c r="F5754" s="65"/>
      <c r="G5754" s="65"/>
      <c r="H5754" s="65"/>
      <c r="I5754" s="65"/>
      <c r="J5754" s="65"/>
      <c r="K5754" s="65"/>
      <c r="L5754" s="65"/>
      <c r="M5754" s="65"/>
      <c r="N5754" s="65"/>
      <c r="O5754" s="71"/>
      <c r="P5754" s="336">
        <f>SUM(D5754:O5754)</f>
        <v>0</v>
      </c>
      <c r="Q5754" s="317"/>
      <c r="R5754" s="388"/>
      <c r="S5754" s="389"/>
    </row>
    <row r="5755" spans="3:19" ht="15" x14ac:dyDescent="0.2">
      <c r="C5755" s="92" t="s">
        <v>140</v>
      </c>
      <c r="D5755" s="65"/>
      <c r="E5755" s="65"/>
      <c r="F5755" s="65"/>
      <c r="G5755" s="65"/>
      <c r="H5755" s="65"/>
      <c r="I5755" s="65"/>
      <c r="J5755" s="65"/>
      <c r="K5755" s="65"/>
      <c r="L5755" s="65"/>
      <c r="M5755" s="65"/>
      <c r="N5755" s="65"/>
      <c r="O5755" s="71"/>
      <c r="P5755" s="336">
        <f>SUM(D5755:O5755)</f>
        <v>0</v>
      </c>
      <c r="Q5755" s="317"/>
      <c r="R5755" s="388"/>
      <c r="S5755" s="389"/>
    </row>
    <row r="5756" spans="3:19" ht="15" x14ac:dyDescent="0.2">
      <c r="C5756" s="92" t="s">
        <v>141</v>
      </c>
      <c r="D5756" s="65"/>
      <c r="E5756" s="65"/>
      <c r="F5756" s="65"/>
      <c r="G5756" s="65"/>
      <c r="H5756" s="65"/>
      <c r="I5756" s="65"/>
      <c r="J5756" s="65"/>
      <c r="K5756" s="65"/>
      <c r="L5756" s="65"/>
      <c r="M5756" s="65"/>
      <c r="N5756" s="65"/>
      <c r="O5756" s="71"/>
      <c r="P5756" s="336">
        <f>SUM(D5756:O5756)</f>
        <v>0</v>
      </c>
      <c r="Q5756" s="317"/>
      <c r="R5756" s="388"/>
      <c r="S5756" s="389"/>
    </row>
    <row r="5757" spans="3:19" ht="15" x14ac:dyDescent="0.2">
      <c r="C5757" s="92" t="s">
        <v>142</v>
      </c>
      <c r="D5757" s="65"/>
      <c r="E5757" s="65"/>
      <c r="F5757" s="65"/>
      <c r="G5757" s="65"/>
      <c r="H5757" s="65"/>
      <c r="I5757" s="65"/>
      <c r="J5757" s="65"/>
      <c r="K5757" s="65"/>
      <c r="L5757" s="65"/>
      <c r="M5757" s="65"/>
      <c r="N5757" s="65"/>
      <c r="O5757" s="71"/>
      <c r="P5757" s="336">
        <f>SUM(D5757:O5757)</f>
        <v>0</v>
      </c>
      <c r="Q5757" s="317"/>
      <c r="R5757" s="388"/>
      <c r="S5757" s="389"/>
    </row>
    <row r="5758" spans="3:19" ht="15" x14ac:dyDescent="0.2">
      <c r="C5758" s="92" t="s">
        <v>143</v>
      </c>
      <c r="D5758" s="65"/>
      <c r="E5758" s="65"/>
      <c r="F5758" s="65"/>
      <c r="G5758" s="65"/>
      <c r="H5758" s="65"/>
      <c r="I5758" s="65"/>
      <c r="J5758" s="65"/>
      <c r="K5758" s="65"/>
      <c r="L5758" s="65"/>
      <c r="M5758" s="65"/>
      <c r="N5758" s="65"/>
      <c r="O5758" s="71"/>
      <c r="P5758" s="336">
        <f>SUM(D5758:O5758)</f>
        <v>0</v>
      </c>
      <c r="Q5758" s="317"/>
      <c r="R5758" s="388"/>
      <c r="S5758" s="389"/>
    </row>
    <row r="5759" spans="3:19" ht="15" x14ac:dyDescent="0.2">
      <c r="C5759" s="92" t="s">
        <v>144</v>
      </c>
      <c r="D5759" s="65"/>
      <c r="E5759" s="65"/>
      <c r="F5759" s="65"/>
      <c r="G5759" s="65"/>
      <c r="H5759" s="65"/>
      <c r="I5759" s="65"/>
      <c r="J5759" s="65"/>
      <c r="K5759" s="65"/>
      <c r="L5759" s="65"/>
      <c r="M5759" s="65"/>
      <c r="N5759" s="65"/>
      <c r="O5759" s="71"/>
      <c r="P5759" s="336">
        <f>SUM(D5759:O5759)</f>
        <v>0</v>
      </c>
      <c r="Q5759" s="317"/>
      <c r="R5759" s="388"/>
      <c r="S5759" s="389"/>
    </row>
    <row r="5760" spans="3:19" ht="15" x14ac:dyDescent="0.2">
      <c r="C5760" s="92" t="s">
        <v>145</v>
      </c>
      <c r="D5760" s="65"/>
      <c r="E5760" s="65"/>
      <c r="F5760" s="65"/>
      <c r="G5760" s="65"/>
      <c r="H5760" s="65"/>
      <c r="I5760" s="65"/>
      <c r="J5760" s="65"/>
      <c r="K5760" s="65"/>
      <c r="L5760" s="65"/>
      <c r="M5760" s="65"/>
      <c r="N5760" s="65"/>
      <c r="O5760" s="71"/>
      <c r="P5760" s="336">
        <f>SUM(D5760:O5760)</f>
        <v>0</v>
      </c>
      <c r="Q5760" s="317"/>
      <c r="R5760" s="388"/>
      <c r="S5760" s="389"/>
    </row>
    <row r="5761" spans="3:19" ht="15" x14ac:dyDescent="0.2">
      <c r="C5761" s="322" t="s">
        <v>146</v>
      </c>
      <c r="D5761" s="337">
        <f t="shared" ref="D5761:O5761" si="462">SUBTOTAL(9,D5751:D5760)</f>
        <v>0</v>
      </c>
      <c r="E5761" s="337">
        <f t="shared" si="462"/>
        <v>0</v>
      </c>
      <c r="F5761" s="337">
        <f t="shared" si="462"/>
        <v>0</v>
      </c>
      <c r="G5761" s="337">
        <f t="shared" si="462"/>
        <v>0</v>
      </c>
      <c r="H5761" s="337">
        <f t="shared" si="462"/>
        <v>0</v>
      </c>
      <c r="I5761" s="337">
        <f t="shared" si="462"/>
        <v>0</v>
      </c>
      <c r="J5761" s="337">
        <f t="shared" si="462"/>
        <v>0</v>
      </c>
      <c r="K5761" s="337">
        <f t="shared" si="462"/>
        <v>0</v>
      </c>
      <c r="L5761" s="337">
        <f t="shared" si="462"/>
        <v>0</v>
      </c>
      <c r="M5761" s="337">
        <f t="shared" si="462"/>
        <v>0</v>
      </c>
      <c r="N5761" s="337">
        <f t="shared" si="462"/>
        <v>0</v>
      </c>
      <c r="O5761" s="338">
        <f t="shared" si="462"/>
        <v>0</v>
      </c>
      <c r="P5761" s="336">
        <f>SUM(D5761:O5761)</f>
        <v>0</v>
      </c>
      <c r="Q5761" s="317"/>
      <c r="R5761" s="388"/>
      <c r="S5761" s="389"/>
    </row>
    <row r="5762" spans="3:19" ht="15" x14ac:dyDescent="0.2">
      <c r="C5762" s="339" t="s">
        <v>147</v>
      </c>
      <c r="D5762" s="66"/>
      <c r="E5762" s="66"/>
      <c r="F5762" s="66"/>
      <c r="G5762" s="66"/>
      <c r="H5762" s="66"/>
      <c r="I5762" s="66"/>
      <c r="J5762" s="66"/>
      <c r="K5762" s="66"/>
      <c r="L5762" s="66"/>
      <c r="M5762" s="66"/>
      <c r="N5762" s="66"/>
      <c r="O5762" s="72"/>
      <c r="P5762" s="336">
        <f>SUM(D5762:O5762)</f>
        <v>0</v>
      </c>
      <c r="Q5762" s="317"/>
      <c r="R5762" s="388"/>
      <c r="S5762" s="389"/>
    </row>
    <row r="5763" spans="3:19" ht="15" x14ac:dyDescent="0.2">
      <c r="C5763" s="339" t="s">
        <v>148</v>
      </c>
      <c r="D5763" s="66"/>
      <c r="E5763" s="66"/>
      <c r="F5763" s="66"/>
      <c r="G5763" s="66"/>
      <c r="H5763" s="66"/>
      <c r="I5763" s="66"/>
      <c r="J5763" s="66"/>
      <c r="K5763" s="66"/>
      <c r="L5763" s="66"/>
      <c r="M5763" s="66"/>
      <c r="N5763" s="66"/>
      <c r="O5763" s="72"/>
      <c r="P5763" s="336">
        <f>SUM(D5763:O5763)</f>
        <v>0</v>
      </c>
      <c r="Q5763" s="317"/>
      <c r="R5763" s="388"/>
      <c r="S5763" s="389"/>
    </row>
    <row r="5764" spans="3:19" ht="15" x14ac:dyDescent="0.2">
      <c r="C5764" s="322" t="s">
        <v>149</v>
      </c>
      <c r="D5764" s="337">
        <f t="shared" ref="D5764:O5764" si="463">SUBTOTAL(9,D5762:D5763)</f>
        <v>0</v>
      </c>
      <c r="E5764" s="337">
        <f t="shared" si="463"/>
        <v>0</v>
      </c>
      <c r="F5764" s="337">
        <f t="shared" si="463"/>
        <v>0</v>
      </c>
      <c r="G5764" s="337">
        <f t="shared" si="463"/>
        <v>0</v>
      </c>
      <c r="H5764" s="337">
        <f t="shared" si="463"/>
        <v>0</v>
      </c>
      <c r="I5764" s="337">
        <f t="shared" si="463"/>
        <v>0</v>
      </c>
      <c r="J5764" s="337">
        <f t="shared" si="463"/>
        <v>0</v>
      </c>
      <c r="K5764" s="337">
        <f t="shared" si="463"/>
        <v>0</v>
      </c>
      <c r="L5764" s="337">
        <f t="shared" si="463"/>
        <v>0</v>
      </c>
      <c r="M5764" s="337">
        <f t="shared" si="463"/>
        <v>0</v>
      </c>
      <c r="N5764" s="337">
        <f t="shared" si="463"/>
        <v>0</v>
      </c>
      <c r="O5764" s="338">
        <f t="shared" si="463"/>
        <v>0</v>
      </c>
      <c r="P5764" s="336">
        <f>SUM(D5764:O5764)</f>
        <v>0</v>
      </c>
      <c r="Q5764" s="317"/>
      <c r="R5764" s="388"/>
      <c r="S5764" s="389"/>
    </row>
    <row r="5765" spans="3:19" ht="15" x14ac:dyDescent="0.2">
      <c r="C5765" s="339" t="s">
        <v>150</v>
      </c>
      <c r="D5765" s="66"/>
      <c r="E5765" s="66"/>
      <c r="F5765" s="66"/>
      <c r="G5765" s="66"/>
      <c r="H5765" s="66"/>
      <c r="I5765" s="66"/>
      <c r="J5765" s="66"/>
      <c r="K5765" s="66"/>
      <c r="L5765" s="66"/>
      <c r="M5765" s="66"/>
      <c r="N5765" s="66"/>
      <c r="O5765" s="72"/>
      <c r="P5765" s="336">
        <f>SUM(D5765:O5765)</f>
        <v>0</v>
      </c>
      <c r="Q5765" s="317"/>
      <c r="R5765" s="388"/>
      <c r="S5765" s="389"/>
    </row>
    <row r="5766" spans="3:19" ht="15" x14ac:dyDescent="0.2">
      <c r="C5766" s="339" t="s">
        <v>151</v>
      </c>
      <c r="D5766" s="66"/>
      <c r="E5766" s="66"/>
      <c r="F5766" s="66"/>
      <c r="G5766" s="66"/>
      <c r="H5766" s="66"/>
      <c r="I5766" s="66"/>
      <c r="J5766" s="66"/>
      <c r="K5766" s="66"/>
      <c r="L5766" s="66"/>
      <c r="M5766" s="66"/>
      <c r="N5766" s="66"/>
      <c r="O5766" s="72"/>
      <c r="P5766" s="336">
        <f>SUM(D5766:O5766)</f>
        <v>0</v>
      </c>
      <c r="Q5766" s="317"/>
      <c r="R5766" s="388"/>
      <c r="S5766" s="389"/>
    </row>
    <row r="5767" spans="3:19" ht="15" x14ac:dyDescent="0.2">
      <c r="C5767" s="339" t="s">
        <v>152</v>
      </c>
      <c r="D5767" s="66"/>
      <c r="E5767" s="66"/>
      <c r="F5767" s="66"/>
      <c r="G5767" s="66"/>
      <c r="H5767" s="66"/>
      <c r="I5767" s="66"/>
      <c r="J5767" s="66"/>
      <c r="K5767" s="66"/>
      <c r="L5767" s="66"/>
      <c r="M5767" s="66"/>
      <c r="N5767" s="66"/>
      <c r="O5767" s="72"/>
      <c r="P5767" s="336">
        <f>SUM(D5767:O5767)</f>
        <v>0</v>
      </c>
      <c r="Q5767" s="317"/>
      <c r="R5767" s="388"/>
      <c r="S5767" s="389"/>
    </row>
    <row r="5768" spans="3:19" ht="15" x14ac:dyDescent="0.2">
      <c r="C5768" s="339" t="s">
        <v>153</v>
      </c>
      <c r="D5768" s="66"/>
      <c r="E5768" s="66"/>
      <c r="F5768" s="66"/>
      <c r="G5768" s="66"/>
      <c r="H5768" s="66"/>
      <c r="I5768" s="66"/>
      <c r="J5768" s="66"/>
      <c r="K5768" s="66"/>
      <c r="L5768" s="66"/>
      <c r="M5768" s="66"/>
      <c r="N5768" s="66"/>
      <c r="O5768" s="72"/>
      <c r="P5768" s="336">
        <f>SUM(D5768:O5768)</f>
        <v>0</v>
      </c>
      <c r="Q5768" s="317"/>
      <c r="R5768" s="388"/>
      <c r="S5768" s="389"/>
    </row>
    <row r="5769" spans="3:19" ht="15" x14ac:dyDescent="0.2">
      <c r="C5769" s="335" t="s">
        <v>154</v>
      </c>
      <c r="D5769" s="65"/>
      <c r="E5769" s="65"/>
      <c r="F5769" s="65"/>
      <c r="G5769" s="65"/>
      <c r="H5769" s="65"/>
      <c r="I5769" s="65"/>
      <c r="J5769" s="65"/>
      <c r="K5769" s="65"/>
      <c r="L5769" s="65"/>
      <c r="M5769" s="65"/>
      <c r="N5769" s="65"/>
      <c r="O5769" s="71"/>
      <c r="P5769" s="336">
        <f>SUM(D5769:O5769)</f>
        <v>0</v>
      </c>
      <c r="Q5769" s="317"/>
      <c r="R5769" s="388"/>
      <c r="S5769" s="389"/>
    </row>
    <row r="5770" spans="3:19" ht="15" x14ac:dyDescent="0.2">
      <c r="C5770" s="97" t="s">
        <v>155</v>
      </c>
      <c r="D5770" s="65"/>
      <c r="E5770" s="65"/>
      <c r="F5770" s="65"/>
      <c r="G5770" s="65"/>
      <c r="H5770" s="65"/>
      <c r="I5770" s="65"/>
      <c r="J5770" s="65"/>
      <c r="K5770" s="65"/>
      <c r="L5770" s="65"/>
      <c r="M5770" s="65"/>
      <c r="N5770" s="65"/>
      <c r="O5770" s="71"/>
      <c r="P5770" s="336">
        <f>SUM(D5770:O5770)</f>
        <v>0</v>
      </c>
      <c r="Q5770" s="317"/>
      <c r="R5770" s="388"/>
      <c r="S5770" s="389"/>
    </row>
    <row r="5771" spans="3:19" ht="15" x14ac:dyDescent="0.2">
      <c r="C5771" s="98" t="s">
        <v>156</v>
      </c>
      <c r="D5771" s="68"/>
      <c r="E5771" s="68"/>
      <c r="F5771" s="68"/>
      <c r="G5771" s="68"/>
      <c r="H5771" s="68"/>
      <c r="I5771" s="68"/>
      <c r="J5771" s="68"/>
      <c r="K5771" s="68"/>
      <c r="L5771" s="68"/>
      <c r="M5771" s="68"/>
      <c r="N5771" s="68"/>
      <c r="O5771" s="73"/>
      <c r="P5771" s="340">
        <f>SUM(D5771:O5771)</f>
        <v>0</v>
      </c>
      <c r="Q5771" s="317"/>
      <c r="R5771" s="388"/>
      <c r="S5771" s="389"/>
    </row>
    <row r="5772" spans="3:19" ht="15" x14ac:dyDescent="0.2">
      <c r="C5772" s="341" t="s">
        <v>157</v>
      </c>
      <c r="D5772" s="342">
        <f t="shared" ref="D5772:O5772" si="464">SUBTOTAL(9,D5751:D5771)</f>
        <v>0</v>
      </c>
      <c r="E5772" s="342">
        <f t="shared" si="464"/>
        <v>0</v>
      </c>
      <c r="F5772" s="342">
        <f t="shared" si="464"/>
        <v>0</v>
      </c>
      <c r="G5772" s="342">
        <f t="shared" si="464"/>
        <v>0</v>
      </c>
      <c r="H5772" s="342">
        <f t="shared" si="464"/>
        <v>0</v>
      </c>
      <c r="I5772" s="342">
        <f t="shared" si="464"/>
        <v>0</v>
      </c>
      <c r="J5772" s="342">
        <f t="shared" si="464"/>
        <v>0</v>
      </c>
      <c r="K5772" s="342">
        <f t="shared" si="464"/>
        <v>0</v>
      </c>
      <c r="L5772" s="342">
        <f t="shared" si="464"/>
        <v>0</v>
      </c>
      <c r="M5772" s="342">
        <f t="shared" si="464"/>
        <v>0</v>
      </c>
      <c r="N5772" s="342">
        <f t="shared" si="464"/>
        <v>0</v>
      </c>
      <c r="O5772" s="343">
        <f t="shared" si="464"/>
        <v>0</v>
      </c>
      <c r="P5772" s="344">
        <f>SUM(D5772:O5772)</f>
        <v>0</v>
      </c>
      <c r="Q5772" s="317"/>
      <c r="R5772" s="150"/>
      <c r="S5772" s="151"/>
    </row>
    <row r="5773" spans="3:19" x14ac:dyDescent="0.2">
      <c r="C5773" s="317"/>
      <c r="D5773" s="317"/>
      <c r="E5773" s="317"/>
      <c r="F5773" s="317"/>
      <c r="G5773" s="317"/>
      <c r="H5773" s="317"/>
      <c r="I5773" s="317"/>
      <c r="J5773" s="317"/>
      <c r="K5773" s="317"/>
      <c r="L5773" s="317"/>
      <c r="M5773" s="317"/>
      <c r="N5773" s="317"/>
      <c r="O5773" s="317"/>
      <c r="P5773" s="317"/>
      <c r="Q5773" s="317"/>
      <c r="R5773" s="345"/>
      <c r="S5773" s="345"/>
    </row>
    <row r="5774" spans="3:19" ht="15" x14ac:dyDescent="0.2">
      <c r="C5774" s="335" t="s">
        <v>158</v>
      </c>
      <c r="D5774" s="67"/>
      <c r="E5774" s="67"/>
      <c r="F5774" s="67"/>
      <c r="G5774" s="67"/>
      <c r="H5774" s="67"/>
      <c r="I5774" s="67"/>
      <c r="J5774" s="67"/>
      <c r="K5774" s="67"/>
      <c r="L5774" s="67"/>
      <c r="M5774" s="67"/>
      <c r="N5774" s="67"/>
      <c r="O5774" s="74"/>
      <c r="P5774" s="347">
        <f>SUM(D5774:O5774)</f>
        <v>0</v>
      </c>
      <c r="Q5774" s="317"/>
      <c r="R5774" s="388"/>
      <c r="S5774" s="389"/>
    </row>
    <row r="5775" spans="3:19" ht="15" x14ac:dyDescent="0.2">
      <c r="C5775" s="335" t="s">
        <v>159</v>
      </c>
      <c r="D5775" s="67"/>
      <c r="E5775" s="67"/>
      <c r="F5775" s="67"/>
      <c r="G5775" s="67"/>
      <c r="H5775" s="67"/>
      <c r="I5775" s="67"/>
      <c r="J5775" s="67"/>
      <c r="K5775" s="67"/>
      <c r="L5775" s="67"/>
      <c r="M5775" s="67"/>
      <c r="N5775" s="69"/>
      <c r="O5775" s="75"/>
      <c r="P5775" s="348">
        <f>SUM(D5775:O5775)</f>
        <v>0</v>
      </c>
      <c r="Q5775" s="317"/>
      <c r="R5775" s="388"/>
      <c r="S5775" s="389"/>
    </row>
    <row r="5776" spans="3:19" ht="15" x14ac:dyDescent="0.2">
      <c r="C5776" s="317"/>
      <c r="D5776" s="317"/>
      <c r="E5776" s="317"/>
      <c r="F5776" s="317"/>
      <c r="G5776" s="317"/>
      <c r="H5776" s="317"/>
      <c r="I5776" s="317"/>
      <c r="J5776" s="317"/>
      <c r="K5776" s="317"/>
      <c r="L5776" s="317"/>
      <c r="M5776" s="317"/>
      <c r="N5776" s="349" t="s">
        <v>160</v>
      </c>
      <c r="O5776" s="349"/>
      <c r="P5776" s="350">
        <f>ROUND(IF(P5774*P5775=0,0,P5772/P5774*P5775),2)</f>
        <v>0</v>
      </c>
      <c r="Q5776" s="330"/>
      <c r="R5776" s="388"/>
      <c r="S5776" s="389"/>
    </row>
    <row r="5777" spans="3:19" x14ac:dyDescent="0.2">
      <c r="C5777" s="317"/>
      <c r="D5777" s="317"/>
      <c r="E5777" s="317"/>
      <c r="F5777" s="317"/>
      <c r="G5777" s="317"/>
      <c r="H5777" s="317"/>
      <c r="I5777" s="317"/>
      <c r="J5777" s="317"/>
      <c r="K5777" s="317"/>
      <c r="L5777" s="317"/>
      <c r="M5777" s="317"/>
      <c r="N5777" s="317"/>
      <c r="O5777" s="317"/>
      <c r="P5777" s="317"/>
      <c r="Q5777" s="317"/>
      <c r="R5777" s="317"/>
      <c r="S5777" s="317"/>
    </row>
  </sheetData>
  <sheetProtection algorithmName="SHA-512" hashValue="pY6/H1q55LTznznMzwLD/TUCKUpe+o5RgcoJ9BJqy7ZegC07rRfzGsVHqy3h5HD+rkJ2zLOvJFZ8X8J8YoyBBw==" saltValue="kHwcyEJEH7z84h2BCX5RtA==" spinCount="100000" sheet="1" formatCells="0" formatColumns="0" formatRows="0" insertColumns="0" insertRows="0" deleteColumns="0" deleteRows="0"/>
  <mergeCells count="4836">
    <mergeCell ref="R5758:S5758"/>
    <mergeCell ref="R5759:S5759"/>
    <mergeCell ref="R5760:S5760"/>
    <mergeCell ref="R5761:S5761"/>
    <mergeCell ref="R5762:S5762"/>
    <mergeCell ref="R5763:S5763"/>
    <mergeCell ref="R5764:S5764"/>
    <mergeCell ref="R5765:S5765"/>
    <mergeCell ref="R5766:S5766"/>
    <mergeCell ref="R5767:S5767"/>
    <mergeCell ref="R5768:S5768"/>
    <mergeCell ref="R5769:S5769"/>
    <mergeCell ref="R5770:S5770"/>
    <mergeCell ref="R5771:S5771"/>
    <mergeCell ref="R5774:S5774"/>
    <mergeCell ref="R5775:S5775"/>
    <mergeCell ref="R5776:S5776"/>
    <mergeCell ref="R5728:S5728"/>
    <mergeCell ref="R5729:S5729"/>
    <mergeCell ref="R5730:S5730"/>
    <mergeCell ref="R5731:S5731"/>
    <mergeCell ref="R5732:S5732"/>
    <mergeCell ref="R5733:S5733"/>
    <mergeCell ref="R5734:S5734"/>
    <mergeCell ref="R5737:S5737"/>
    <mergeCell ref="R5738:S5738"/>
    <mergeCell ref="R5739:S5739"/>
    <mergeCell ref="R5751:S5751"/>
    <mergeCell ref="R5752:S5752"/>
    <mergeCell ref="R5753:S5753"/>
    <mergeCell ref="R5754:S5754"/>
    <mergeCell ref="R5755:S5755"/>
    <mergeCell ref="R5756:S5756"/>
    <mergeCell ref="R5757:S5757"/>
    <mergeCell ref="R5700:S5700"/>
    <mergeCell ref="R5701:S5701"/>
    <mergeCell ref="R5702:S5702"/>
    <mergeCell ref="R5714:S5714"/>
    <mergeCell ref="R5715:S5715"/>
    <mergeCell ref="R5716:S5716"/>
    <mergeCell ref="R5717:S5717"/>
    <mergeCell ref="R5718:S5718"/>
    <mergeCell ref="R5719:S5719"/>
    <mergeCell ref="R5720:S5720"/>
    <mergeCell ref="R5721:S5721"/>
    <mergeCell ref="R5722:S5722"/>
    <mergeCell ref="R5723:S5723"/>
    <mergeCell ref="R5724:S5724"/>
    <mergeCell ref="R5725:S5725"/>
    <mergeCell ref="R5726:S5726"/>
    <mergeCell ref="R5727:S5727"/>
    <mergeCell ref="R5681:S5681"/>
    <mergeCell ref="R5682:S5682"/>
    <mergeCell ref="R5683:S5683"/>
    <mergeCell ref="R5684:S5684"/>
    <mergeCell ref="R5685:S5685"/>
    <mergeCell ref="R5686:S5686"/>
    <mergeCell ref="R5687:S5687"/>
    <mergeCell ref="R5688:S5688"/>
    <mergeCell ref="R5689:S5689"/>
    <mergeCell ref="R5690:S5690"/>
    <mergeCell ref="R5691:S5691"/>
    <mergeCell ref="R5692:S5692"/>
    <mergeCell ref="R5693:S5693"/>
    <mergeCell ref="R5694:S5694"/>
    <mergeCell ref="R5695:S5695"/>
    <mergeCell ref="R5696:S5696"/>
    <mergeCell ref="R5697:S5697"/>
    <mergeCell ref="R5651:S5651"/>
    <mergeCell ref="R5652:S5652"/>
    <mergeCell ref="R5653:S5653"/>
    <mergeCell ref="R5654:S5654"/>
    <mergeCell ref="R5655:S5655"/>
    <mergeCell ref="R5656:S5656"/>
    <mergeCell ref="R5657:S5657"/>
    <mergeCell ref="R5658:S5658"/>
    <mergeCell ref="R5659:S5659"/>
    <mergeCell ref="R5660:S5660"/>
    <mergeCell ref="R5663:S5663"/>
    <mergeCell ref="R5664:S5664"/>
    <mergeCell ref="R5665:S5665"/>
    <mergeCell ref="R5677:S5677"/>
    <mergeCell ref="R5678:S5678"/>
    <mergeCell ref="R5679:S5679"/>
    <mergeCell ref="R5680:S5680"/>
    <mergeCell ref="R5621:S5621"/>
    <mergeCell ref="R5622:S5622"/>
    <mergeCell ref="R5623:S5623"/>
    <mergeCell ref="R5626:S5626"/>
    <mergeCell ref="R5627:S5627"/>
    <mergeCell ref="R5628:S5628"/>
    <mergeCell ref="R5640:S5640"/>
    <mergeCell ref="R5641:S5641"/>
    <mergeCell ref="R5642:S5642"/>
    <mergeCell ref="R5643:S5643"/>
    <mergeCell ref="R5644:S5644"/>
    <mergeCell ref="R5645:S5645"/>
    <mergeCell ref="R5646:S5646"/>
    <mergeCell ref="R5647:S5647"/>
    <mergeCell ref="R5648:S5648"/>
    <mergeCell ref="R5649:S5649"/>
    <mergeCell ref="R5650:S5650"/>
    <mergeCell ref="R5604:S5604"/>
    <mergeCell ref="R5605:S5605"/>
    <mergeCell ref="R5606:S5606"/>
    <mergeCell ref="R5607:S5607"/>
    <mergeCell ref="R5608:S5608"/>
    <mergeCell ref="R5609:S5609"/>
    <mergeCell ref="R5610:S5610"/>
    <mergeCell ref="R5611:S5611"/>
    <mergeCell ref="R5612:S5612"/>
    <mergeCell ref="R5613:S5613"/>
    <mergeCell ref="R5614:S5614"/>
    <mergeCell ref="R5615:S5615"/>
    <mergeCell ref="R5616:S5616"/>
    <mergeCell ref="R5617:S5617"/>
    <mergeCell ref="R5618:S5618"/>
    <mergeCell ref="R5619:S5619"/>
    <mergeCell ref="R5620:S5620"/>
    <mergeCell ref="R5574:S5574"/>
    <mergeCell ref="R5575:S5575"/>
    <mergeCell ref="R5576:S5576"/>
    <mergeCell ref="R5577:S5577"/>
    <mergeCell ref="R5578:S5578"/>
    <mergeCell ref="R5579:S5579"/>
    <mergeCell ref="R5580:S5580"/>
    <mergeCell ref="R5581:S5581"/>
    <mergeCell ref="R5582:S5582"/>
    <mergeCell ref="R5583:S5583"/>
    <mergeCell ref="R5584:S5584"/>
    <mergeCell ref="R5585:S5585"/>
    <mergeCell ref="R5586:S5586"/>
    <mergeCell ref="R5589:S5589"/>
    <mergeCell ref="R5590:S5590"/>
    <mergeCell ref="R5591:S5591"/>
    <mergeCell ref="R5603:S5603"/>
    <mergeCell ref="R5544:S5544"/>
    <mergeCell ref="R5545:S5545"/>
    <mergeCell ref="R5546:S5546"/>
    <mergeCell ref="R5547:S5547"/>
    <mergeCell ref="R5548:S5548"/>
    <mergeCell ref="R5549:S5549"/>
    <mergeCell ref="R5552:S5552"/>
    <mergeCell ref="R5553:S5553"/>
    <mergeCell ref="R5554:S5554"/>
    <mergeCell ref="R5566:S5566"/>
    <mergeCell ref="R5567:S5567"/>
    <mergeCell ref="R5568:S5568"/>
    <mergeCell ref="R5569:S5569"/>
    <mergeCell ref="R5570:S5570"/>
    <mergeCell ref="R5571:S5571"/>
    <mergeCell ref="R5572:S5572"/>
    <mergeCell ref="R5573:S5573"/>
    <mergeCell ref="R5516:S5516"/>
    <mergeCell ref="R5517:S5517"/>
    <mergeCell ref="R5529:S5529"/>
    <mergeCell ref="R5530:S5530"/>
    <mergeCell ref="R5531:S5531"/>
    <mergeCell ref="R5532:S5532"/>
    <mergeCell ref="R5533:S5533"/>
    <mergeCell ref="R5534:S5534"/>
    <mergeCell ref="R5535:S5535"/>
    <mergeCell ref="R5536:S5536"/>
    <mergeCell ref="R5537:S5537"/>
    <mergeCell ref="R5538:S5538"/>
    <mergeCell ref="R5539:S5539"/>
    <mergeCell ref="R5540:S5540"/>
    <mergeCell ref="R5541:S5541"/>
    <mergeCell ref="R5542:S5542"/>
    <mergeCell ref="R5543:S5543"/>
    <mergeCell ref="R5497:S5497"/>
    <mergeCell ref="R5498:S5498"/>
    <mergeCell ref="R5499:S5499"/>
    <mergeCell ref="R5500:S5500"/>
    <mergeCell ref="R5501:S5501"/>
    <mergeCell ref="R5502:S5502"/>
    <mergeCell ref="R5503:S5503"/>
    <mergeCell ref="R5504:S5504"/>
    <mergeCell ref="R5505:S5505"/>
    <mergeCell ref="R5506:S5506"/>
    <mergeCell ref="R5507:S5507"/>
    <mergeCell ref="R5508:S5508"/>
    <mergeCell ref="R5509:S5509"/>
    <mergeCell ref="R5510:S5510"/>
    <mergeCell ref="R5511:S5511"/>
    <mergeCell ref="R5512:S5512"/>
    <mergeCell ref="R5515:S5515"/>
    <mergeCell ref="R5467:S5467"/>
    <mergeCell ref="R5468:S5468"/>
    <mergeCell ref="R5469:S5469"/>
    <mergeCell ref="R5470:S5470"/>
    <mergeCell ref="R5471:S5471"/>
    <mergeCell ref="R5472:S5472"/>
    <mergeCell ref="R5473:S5473"/>
    <mergeCell ref="R5474:S5474"/>
    <mergeCell ref="R5475:S5475"/>
    <mergeCell ref="R5478:S5478"/>
    <mergeCell ref="R5479:S5479"/>
    <mergeCell ref="R5480:S5480"/>
    <mergeCell ref="R5492:S5492"/>
    <mergeCell ref="R5493:S5493"/>
    <mergeCell ref="R5494:S5494"/>
    <mergeCell ref="R5495:S5495"/>
    <mergeCell ref="R5496:S5496"/>
    <mergeCell ref="R5437:S5437"/>
    <mergeCell ref="R5438:S5438"/>
    <mergeCell ref="R5441:S5441"/>
    <mergeCell ref="R5442:S5442"/>
    <mergeCell ref="R5443:S5443"/>
    <mergeCell ref="R5455:S5455"/>
    <mergeCell ref="R5456:S5456"/>
    <mergeCell ref="R5457:S5457"/>
    <mergeCell ref="R5458:S5458"/>
    <mergeCell ref="R5459:S5459"/>
    <mergeCell ref="R5460:S5460"/>
    <mergeCell ref="R5461:S5461"/>
    <mergeCell ref="R5462:S5462"/>
    <mergeCell ref="R5463:S5463"/>
    <mergeCell ref="R5464:S5464"/>
    <mergeCell ref="R5465:S5465"/>
    <mergeCell ref="R5466:S5466"/>
    <mergeCell ref="R5420:S5420"/>
    <mergeCell ref="R5421:S5421"/>
    <mergeCell ref="R5422:S5422"/>
    <mergeCell ref="R5423:S5423"/>
    <mergeCell ref="R5424:S5424"/>
    <mergeCell ref="R5425:S5425"/>
    <mergeCell ref="R5426:S5426"/>
    <mergeCell ref="R5427:S5427"/>
    <mergeCell ref="R5428:S5428"/>
    <mergeCell ref="R5429:S5429"/>
    <mergeCell ref="R5430:S5430"/>
    <mergeCell ref="R5431:S5431"/>
    <mergeCell ref="R5432:S5432"/>
    <mergeCell ref="R5433:S5433"/>
    <mergeCell ref="R5434:S5434"/>
    <mergeCell ref="R5435:S5435"/>
    <mergeCell ref="R5436:S5436"/>
    <mergeCell ref="R5390:S5390"/>
    <mergeCell ref="R5391:S5391"/>
    <mergeCell ref="R5392:S5392"/>
    <mergeCell ref="R5393:S5393"/>
    <mergeCell ref="R5394:S5394"/>
    <mergeCell ref="R5395:S5395"/>
    <mergeCell ref="R5396:S5396"/>
    <mergeCell ref="R5397:S5397"/>
    <mergeCell ref="R5398:S5398"/>
    <mergeCell ref="R5399:S5399"/>
    <mergeCell ref="R5400:S5400"/>
    <mergeCell ref="R5401:S5401"/>
    <mergeCell ref="R5404:S5404"/>
    <mergeCell ref="R5405:S5405"/>
    <mergeCell ref="R5406:S5406"/>
    <mergeCell ref="R5418:S5418"/>
    <mergeCell ref="R5419:S5419"/>
    <mergeCell ref="R5360:S5360"/>
    <mergeCell ref="R5361:S5361"/>
    <mergeCell ref="R5362:S5362"/>
    <mergeCell ref="R5363:S5363"/>
    <mergeCell ref="R5364:S5364"/>
    <mergeCell ref="R5367:S5367"/>
    <mergeCell ref="R5368:S5368"/>
    <mergeCell ref="R5369:S5369"/>
    <mergeCell ref="R5381:S5381"/>
    <mergeCell ref="R5382:S5382"/>
    <mergeCell ref="R5383:S5383"/>
    <mergeCell ref="R5384:S5384"/>
    <mergeCell ref="R5385:S5385"/>
    <mergeCell ref="R5386:S5386"/>
    <mergeCell ref="R5387:S5387"/>
    <mergeCell ref="R5388:S5388"/>
    <mergeCell ref="R5389:S5389"/>
    <mergeCell ref="R5332:S5332"/>
    <mergeCell ref="R5344:S5344"/>
    <mergeCell ref="R5345:S5345"/>
    <mergeCell ref="R5346:S5346"/>
    <mergeCell ref="R5347:S5347"/>
    <mergeCell ref="R5348:S5348"/>
    <mergeCell ref="R5349:S5349"/>
    <mergeCell ref="R5350:S5350"/>
    <mergeCell ref="R5351:S5351"/>
    <mergeCell ref="R5352:S5352"/>
    <mergeCell ref="R5353:S5353"/>
    <mergeCell ref="R5354:S5354"/>
    <mergeCell ref="R5355:S5355"/>
    <mergeCell ref="R5356:S5356"/>
    <mergeCell ref="R5357:S5357"/>
    <mergeCell ref="R5358:S5358"/>
    <mergeCell ref="R5359:S5359"/>
    <mergeCell ref="R5313:S5313"/>
    <mergeCell ref="R5314:S5314"/>
    <mergeCell ref="R5315:S5315"/>
    <mergeCell ref="R5316:S5316"/>
    <mergeCell ref="R5317:S5317"/>
    <mergeCell ref="R5318:S5318"/>
    <mergeCell ref="R5319:S5319"/>
    <mergeCell ref="R5320:S5320"/>
    <mergeCell ref="R5321:S5321"/>
    <mergeCell ref="R5322:S5322"/>
    <mergeCell ref="R5323:S5323"/>
    <mergeCell ref="R5324:S5324"/>
    <mergeCell ref="R5325:S5325"/>
    <mergeCell ref="R5326:S5326"/>
    <mergeCell ref="R5327:S5327"/>
    <mergeCell ref="R5330:S5330"/>
    <mergeCell ref="R5331:S5331"/>
    <mergeCell ref="R5283:S5283"/>
    <mergeCell ref="R5284:S5284"/>
    <mergeCell ref="R5285:S5285"/>
    <mergeCell ref="R5286:S5286"/>
    <mergeCell ref="R5287:S5287"/>
    <mergeCell ref="R5288:S5288"/>
    <mergeCell ref="R5289:S5289"/>
    <mergeCell ref="R5290:S5290"/>
    <mergeCell ref="R5293:S5293"/>
    <mergeCell ref="R5294:S5294"/>
    <mergeCell ref="R5295:S5295"/>
    <mergeCell ref="R5307:S5307"/>
    <mergeCell ref="R5308:S5308"/>
    <mergeCell ref="R5309:S5309"/>
    <mergeCell ref="R5310:S5310"/>
    <mergeCell ref="R5311:S5311"/>
    <mergeCell ref="R5312:S5312"/>
    <mergeCell ref="R5253:S5253"/>
    <mergeCell ref="R5256:S5256"/>
    <mergeCell ref="R5257:S5257"/>
    <mergeCell ref="R5258:S5258"/>
    <mergeCell ref="R5270:S5270"/>
    <mergeCell ref="R5271:S5271"/>
    <mergeCell ref="R5272:S5272"/>
    <mergeCell ref="R5273:S5273"/>
    <mergeCell ref="R5274:S5274"/>
    <mergeCell ref="R5275:S5275"/>
    <mergeCell ref="R5276:S5276"/>
    <mergeCell ref="R5277:S5277"/>
    <mergeCell ref="R5278:S5278"/>
    <mergeCell ref="R5279:S5279"/>
    <mergeCell ref="R5280:S5280"/>
    <mergeCell ref="R5281:S5281"/>
    <mergeCell ref="R5282:S5282"/>
    <mergeCell ref="R5236:S5236"/>
    <mergeCell ref="R5237:S5237"/>
    <mergeCell ref="R5238:S5238"/>
    <mergeCell ref="R5239:S5239"/>
    <mergeCell ref="R5240:S5240"/>
    <mergeCell ref="R5241:S5241"/>
    <mergeCell ref="R5242:S5242"/>
    <mergeCell ref="R5243:S5243"/>
    <mergeCell ref="R5244:S5244"/>
    <mergeCell ref="R5245:S5245"/>
    <mergeCell ref="R5246:S5246"/>
    <mergeCell ref="R5247:S5247"/>
    <mergeCell ref="R5248:S5248"/>
    <mergeCell ref="R5249:S5249"/>
    <mergeCell ref="R5250:S5250"/>
    <mergeCell ref="R5251:S5251"/>
    <mergeCell ref="R5252:S5252"/>
    <mergeCell ref="R5206:S5206"/>
    <mergeCell ref="R5207:S5207"/>
    <mergeCell ref="R5208:S5208"/>
    <mergeCell ref="R5209:S5209"/>
    <mergeCell ref="R5210:S5210"/>
    <mergeCell ref="R5211:S5211"/>
    <mergeCell ref="R5212:S5212"/>
    <mergeCell ref="R5213:S5213"/>
    <mergeCell ref="R5214:S5214"/>
    <mergeCell ref="R5215:S5215"/>
    <mergeCell ref="R5216:S5216"/>
    <mergeCell ref="R5219:S5219"/>
    <mergeCell ref="R5220:S5220"/>
    <mergeCell ref="R5221:S5221"/>
    <mergeCell ref="R5233:S5233"/>
    <mergeCell ref="R5234:S5234"/>
    <mergeCell ref="R5235:S5235"/>
    <mergeCell ref="R5176:S5176"/>
    <mergeCell ref="R5177:S5177"/>
    <mergeCell ref="R5178:S5178"/>
    <mergeCell ref="R5179:S5179"/>
    <mergeCell ref="R5182:S5182"/>
    <mergeCell ref="R5183:S5183"/>
    <mergeCell ref="R5184:S5184"/>
    <mergeCell ref="R5196:S5196"/>
    <mergeCell ref="R5197:S5197"/>
    <mergeCell ref="R5198:S5198"/>
    <mergeCell ref="R5199:S5199"/>
    <mergeCell ref="R5200:S5200"/>
    <mergeCell ref="R5201:S5201"/>
    <mergeCell ref="R5202:S5202"/>
    <mergeCell ref="R5203:S5203"/>
    <mergeCell ref="R5204:S5204"/>
    <mergeCell ref="R5205:S5205"/>
    <mergeCell ref="R5159:S5159"/>
    <mergeCell ref="R5160:S5160"/>
    <mergeCell ref="R5161:S5161"/>
    <mergeCell ref="R5162:S5162"/>
    <mergeCell ref="R5163:S5163"/>
    <mergeCell ref="R5164:S5164"/>
    <mergeCell ref="R5165:S5165"/>
    <mergeCell ref="R5166:S5166"/>
    <mergeCell ref="R5167:S5167"/>
    <mergeCell ref="R5168:S5168"/>
    <mergeCell ref="R5169:S5169"/>
    <mergeCell ref="R5170:S5170"/>
    <mergeCell ref="R5171:S5171"/>
    <mergeCell ref="R5172:S5172"/>
    <mergeCell ref="R5173:S5173"/>
    <mergeCell ref="R5174:S5174"/>
    <mergeCell ref="R5175:S5175"/>
    <mergeCell ref="R5129:S5129"/>
    <mergeCell ref="R5130:S5130"/>
    <mergeCell ref="R5131:S5131"/>
    <mergeCell ref="R5132:S5132"/>
    <mergeCell ref="R5133:S5133"/>
    <mergeCell ref="R5134:S5134"/>
    <mergeCell ref="R5135:S5135"/>
    <mergeCell ref="R5136:S5136"/>
    <mergeCell ref="R5137:S5137"/>
    <mergeCell ref="R5138:S5138"/>
    <mergeCell ref="R5139:S5139"/>
    <mergeCell ref="R5140:S5140"/>
    <mergeCell ref="R5141:S5141"/>
    <mergeCell ref="R5142:S5142"/>
    <mergeCell ref="R5145:S5145"/>
    <mergeCell ref="R5146:S5146"/>
    <mergeCell ref="R5147:S5147"/>
    <mergeCell ref="R5099:S5099"/>
    <mergeCell ref="R5100:S5100"/>
    <mergeCell ref="R5101:S5101"/>
    <mergeCell ref="R5102:S5102"/>
    <mergeCell ref="R5103:S5103"/>
    <mergeCell ref="R5104:S5104"/>
    <mergeCell ref="R5105:S5105"/>
    <mergeCell ref="R5108:S5108"/>
    <mergeCell ref="R5109:S5109"/>
    <mergeCell ref="R5110:S5110"/>
    <mergeCell ref="R5122:S5122"/>
    <mergeCell ref="R5123:S5123"/>
    <mergeCell ref="R5124:S5124"/>
    <mergeCell ref="R5125:S5125"/>
    <mergeCell ref="R5126:S5126"/>
    <mergeCell ref="R5127:S5127"/>
    <mergeCell ref="R5128:S5128"/>
    <mergeCell ref="R5071:S5071"/>
    <mergeCell ref="R5072:S5072"/>
    <mergeCell ref="R5073:S5073"/>
    <mergeCell ref="R5085:S5085"/>
    <mergeCell ref="R5086:S5086"/>
    <mergeCell ref="R5087:S5087"/>
    <mergeCell ref="R5088:S5088"/>
    <mergeCell ref="R5089:S5089"/>
    <mergeCell ref="R5090:S5090"/>
    <mergeCell ref="R5091:S5091"/>
    <mergeCell ref="R5092:S5092"/>
    <mergeCell ref="R5093:S5093"/>
    <mergeCell ref="R5094:S5094"/>
    <mergeCell ref="R5095:S5095"/>
    <mergeCell ref="R5096:S5096"/>
    <mergeCell ref="R5097:S5097"/>
    <mergeCell ref="R5098:S5098"/>
    <mergeCell ref="R5052:S5052"/>
    <mergeCell ref="R5053:S5053"/>
    <mergeCell ref="R5054:S5054"/>
    <mergeCell ref="R5055:S5055"/>
    <mergeCell ref="R5056:S5056"/>
    <mergeCell ref="R5057:S5057"/>
    <mergeCell ref="R5058:S5058"/>
    <mergeCell ref="R5059:S5059"/>
    <mergeCell ref="R5060:S5060"/>
    <mergeCell ref="R5061:S5061"/>
    <mergeCell ref="R5062:S5062"/>
    <mergeCell ref="R5063:S5063"/>
    <mergeCell ref="R5064:S5064"/>
    <mergeCell ref="R5065:S5065"/>
    <mergeCell ref="R5066:S5066"/>
    <mergeCell ref="R5067:S5067"/>
    <mergeCell ref="R5068:S5068"/>
    <mergeCell ref="R5022:S5022"/>
    <mergeCell ref="R5023:S5023"/>
    <mergeCell ref="R5024:S5024"/>
    <mergeCell ref="R5025:S5025"/>
    <mergeCell ref="R5026:S5026"/>
    <mergeCell ref="R5027:S5027"/>
    <mergeCell ref="R5028:S5028"/>
    <mergeCell ref="R5029:S5029"/>
    <mergeCell ref="R5030:S5030"/>
    <mergeCell ref="R5031:S5031"/>
    <mergeCell ref="R5034:S5034"/>
    <mergeCell ref="R5035:S5035"/>
    <mergeCell ref="R5036:S5036"/>
    <mergeCell ref="R5048:S5048"/>
    <mergeCell ref="R5049:S5049"/>
    <mergeCell ref="R5050:S5050"/>
    <mergeCell ref="R5051:S5051"/>
    <mergeCell ref="R4992:S4992"/>
    <mergeCell ref="R4993:S4993"/>
    <mergeCell ref="R4994:S4994"/>
    <mergeCell ref="R4997:S4997"/>
    <mergeCell ref="R4998:S4998"/>
    <mergeCell ref="R4999:S4999"/>
    <mergeCell ref="R5011:S5011"/>
    <mergeCell ref="R5012:S5012"/>
    <mergeCell ref="R5013:S5013"/>
    <mergeCell ref="R5014:S5014"/>
    <mergeCell ref="R5015:S5015"/>
    <mergeCell ref="R5016:S5016"/>
    <mergeCell ref="R5017:S5017"/>
    <mergeCell ref="R5018:S5018"/>
    <mergeCell ref="R5019:S5019"/>
    <mergeCell ref="R5020:S5020"/>
    <mergeCell ref="R5021:S5021"/>
    <mergeCell ref="R4975:S4975"/>
    <mergeCell ref="R4976:S4976"/>
    <mergeCell ref="R4977:S4977"/>
    <mergeCell ref="R4978:S4978"/>
    <mergeCell ref="R4979:S4979"/>
    <mergeCell ref="R4980:S4980"/>
    <mergeCell ref="R4981:S4981"/>
    <mergeCell ref="R4982:S4982"/>
    <mergeCell ref="R4983:S4983"/>
    <mergeCell ref="R4984:S4984"/>
    <mergeCell ref="R4985:S4985"/>
    <mergeCell ref="R4986:S4986"/>
    <mergeCell ref="R4987:S4987"/>
    <mergeCell ref="R4988:S4988"/>
    <mergeCell ref="R4989:S4989"/>
    <mergeCell ref="R4990:S4990"/>
    <mergeCell ref="R4991:S4991"/>
    <mergeCell ref="R4945:S4945"/>
    <mergeCell ref="R4946:S4946"/>
    <mergeCell ref="R4947:S4947"/>
    <mergeCell ref="R4948:S4948"/>
    <mergeCell ref="R4949:S4949"/>
    <mergeCell ref="R4950:S4950"/>
    <mergeCell ref="R4951:S4951"/>
    <mergeCell ref="R4952:S4952"/>
    <mergeCell ref="R4953:S4953"/>
    <mergeCell ref="R4954:S4954"/>
    <mergeCell ref="R4955:S4955"/>
    <mergeCell ref="R4956:S4956"/>
    <mergeCell ref="R4957:S4957"/>
    <mergeCell ref="R4960:S4960"/>
    <mergeCell ref="R4961:S4961"/>
    <mergeCell ref="R4962:S4962"/>
    <mergeCell ref="R4974:S4974"/>
    <mergeCell ref="R4915:S4915"/>
    <mergeCell ref="R4916:S4916"/>
    <mergeCell ref="R4917:S4917"/>
    <mergeCell ref="R4918:S4918"/>
    <mergeCell ref="R4919:S4919"/>
    <mergeCell ref="R4920:S4920"/>
    <mergeCell ref="R4923:S4923"/>
    <mergeCell ref="R4924:S4924"/>
    <mergeCell ref="R4925:S4925"/>
    <mergeCell ref="R4937:S4937"/>
    <mergeCell ref="R4938:S4938"/>
    <mergeCell ref="R4939:S4939"/>
    <mergeCell ref="R4940:S4940"/>
    <mergeCell ref="R4941:S4941"/>
    <mergeCell ref="R4942:S4942"/>
    <mergeCell ref="R4943:S4943"/>
    <mergeCell ref="R4944:S4944"/>
    <mergeCell ref="R4887:S4887"/>
    <mergeCell ref="R4888:S4888"/>
    <mergeCell ref="R4900:S4900"/>
    <mergeCell ref="R4901:S4901"/>
    <mergeCell ref="R4902:S4902"/>
    <mergeCell ref="R4903:S4903"/>
    <mergeCell ref="R4904:S4904"/>
    <mergeCell ref="R4905:S4905"/>
    <mergeCell ref="R4906:S4906"/>
    <mergeCell ref="R4907:S4907"/>
    <mergeCell ref="R4908:S4908"/>
    <mergeCell ref="R4909:S4909"/>
    <mergeCell ref="R4910:S4910"/>
    <mergeCell ref="R4911:S4911"/>
    <mergeCell ref="R4912:S4912"/>
    <mergeCell ref="R4913:S4913"/>
    <mergeCell ref="R4914:S4914"/>
    <mergeCell ref="R4868:S4868"/>
    <mergeCell ref="R4869:S4869"/>
    <mergeCell ref="R4870:S4870"/>
    <mergeCell ref="R4871:S4871"/>
    <mergeCell ref="R4872:S4872"/>
    <mergeCell ref="R4873:S4873"/>
    <mergeCell ref="R4874:S4874"/>
    <mergeCell ref="R4875:S4875"/>
    <mergeCell ref="R4876:S4876"/>
    <mergeCell ref="R4877:S4877"/>
    <mergeCell ref="R4878:S4878"/>
    <mergeCell ref="R4879:S4879"/>
    <mergeCell ref="R4880:S4880"/>
    <mergeCell ref="R4881:S4881"/>
    <mergeCell ref="R4882:S4882"/>
    <mergeCell ref="R4883:S4883"/>
    <mergeCell ref="R4886:S4886"/>
    <mergeCell ref="R4838:S4838"/>
    <mergeCell ref="R4839:S4839"/>
    <mergeCell ref="R4840:S4840"/>
    <mergeCell ref="R4841:S4841"/>
    <mergeCell ref="R4842:S4842"/>
    <mergeCell ref="R4843:S4843"/>
    <mergeCell ref="R4844:S4844"/>
    <mergeCell ref="R4845:S4845"/>
    <mergeCell ref="R4846:S4846"/>
    <mergeCell ref="R4849:S4849"/>
    <mergeCell ref="R4850:S4850"/>
    <mergeCell ref="R4851:S4851"/>
    <mergeCell ref="R4863:S4863"/>
    <mergeCell ref="R4864:S4864"/>
    <mergeCell ref="R4865:S4865"/>
    <mergeCell ref="R4866:S4866"/>
    <mergeCell ref="R4867:S4867"/>
    <mergeCell ref="R4808:S4808"/>
    <mergeCell ref="R4809:S4809"/>
    <mergeCell ref="R4812:S4812"/>
    <mergeCell ref="R4813:S4813"/>
    <mergeCell ref="R4814:S4814"/>
    <mergeCell ref="R4826:S4826"/>
    <mergeCell ref="R4827:S4827"/>
    <mergeCell ref="R4828:S4828"/>
    <mergeCell ref="R4829:S4829"/>
    <mergeCell ref="R4830:S4830"/>
    <mergeCell ref="R4831:S4831"/>
    <mergeCell ref="R4832:S4832"/>
    <mergeCell ref="R4833:S4833"/>
    <mergeCell ref="R4834:S4834"/>
    <mergeCell ref="R4835:S4835"/>
    <mergeCell ref="R4836:S4836"/>
    <mergeCell ref="R4837:S4837"/>
    <mergeCell ref="R4791:S4791"/>
    <mergeCell ref="R4792:S4792"/>
    <mergeCell ref="R4793:S4793"/>
    <mergeCell ref="R4794:S4794"/>
    <mergeCell ref="R4795:S4795"/>
    <mergeCell ref="R4796:S4796"/>
    <mergeCell ref="R4797:S4797"/>
    <mergeCell ref="R4798:S4798"/>
    <mergeCell ref="R4799:S4799"/>
    <mergeCell ref="R4800:S4800"/>
    <mergeCell ref="R4801:S4801"/>
    <mergeCell ref="R4802:S4802"/>
    <mergeCell ref="R4803:S4803"/>
    <mergeCell ref="R4804:S4804"/>
    <mergeCell ref="R4805:S4805"/>
    <mergeCell ref="R4806:S4806"/>
    <mergeCell ref="R4807:S4807"/>
    <mergeCell ref="R4761:S4761"/>
    <mergeCell ref="R4762:S4762"/>
    <mergeCell ref="R4763:S4763"/>
    <mergeCell ref="R4764:S4764"/>
    <mergeCell ref="R4765:S4765"/>
    <mergeCell ref="R4766:S4766"/>
    <mergeCell ref="R4767:S4767"/>
    <mergeCell ref="R4768:S4768"/>
    <mergeCell ref="R4769:S4769"/>
    <mergeCell ref="R4770:S4770"/>
    <mergeCell ref="R4771:S4771"/>
    <mergeCell ref="R4772:S4772"/>
    <mergeCell ref="R4775:S4775"/>
    <mergeCell ref="R4776:S4776"/>
    <mergeCell ref="R4777:S4777"/>
    <mergeCell ref="R4789:S4789"/>
    <mergeCell ref="R4790:S4790"/>
    <mergeCell ref="R4731:S4731"/>
    <mergeCell ref="R4732:S4732"/>
    <mergeCell ref="R4733:S4733"/>
    <mergeCell ref="R4734:S4734"/>
    <mergeCell ref="R4735:S4735"/>
    <mergeCell ref="R4738:S4738"/>
    <mergeCell ref="R4739:S4739"/>
    <mergeCell ref="R4740:S4740"/>
    <mergeCell ref="R4752:S4752"/>
    <mergeCell ref="R4753:S4753"/>
    <mergeCell ref="R4754:S4754"/>
    <mergeCell ref="R4755:S4755"/>
    <mergeCell ref="R4756:S4756"/>
    <mergeCell ref="R4757:S4757"/>
    <mergeCell ref="R4758:S4758"/>
    <mergeCell ref="R4759:S4759"/>
    <mergeCell ref="R4760:S4760"/>
    <mergeCell ref="R4703:S4703"/>
    <mergeCell ref="R4715:S4715"/>
    <mergeCell ref="R4716:S4716"/>
    <mergeCell ref="R4717:S4717"/>
    <mergeCell ref="R4718:S4718"/>
    <mergeCell ref="R4719:S4719"/>
    <mergeCell ref="R4720:S4720"/>
    <mergeCell ref="R4721:S4721"/>
    <mergeCell ref="R4722:S4722"/>
    <mergeCell ref="R4723:S4723"/>
    <mergeCell ref="R4724:S4724"/>
    <mergeCell ref="R4725:S4725"/>
    <mergeCell ref="R4726:S4726"/>
    <mergeCell ref="R4727:S4727"/>
    <mergeCell ref="R4728:S4728"/>
    <mergeCell ref="R4729:S4729"/>
    <mergeCell ref="R4730:S4730"/>
    <mergeCell ref="R4684:S4684"/>
    <mergeCell ref="R4685:S4685"/>
    <mergeCell ref="R4686:S4686"/>
    <mergeCell ref="R4687:S4687"/>
    <mergeCell ref="R4688:S4688"/>
    <mergeCell ref="R4689:S4689"/>
    <mergeCell ref="R4690:S4690"/>
    <mergeCell ref="R4691:S4691"/>
    <mergeCell ref="R4692:S4692"/>
    <mergeCell ref="R4693:S4693"/>
    <mergeCell ref="R4694:S4694"/>
    <mergeCell ref="R4695:S4695"/>
    <mergeCell ref="R4696:S4696"/>
    <mergeCell ref="R4697:S4697"/>
    <mergeCell ref="R4698:S4698"/>
    <mergeCell ref="R4701:S4701"/>
    <mergeCell ref="R4702:S4702"/>
    <mergeCell ref="R4654:S4654"/>
    <mergeCell ref="R4655:S4655"/>
    <mergeCell ref="R4656:S4656"/>
    <mergeCell ref="R4657:S4657"/>
    <mergeCell ref="R4658:S4658"/>
    <mergeCell ref="R4659:S4659"/>
    <mergeCell ref="R4660:S4660"/>
    <mergeCell ref="R4661:S4661"/>
    <mergeCell ref="R4664:S4664"/>
    <mergeCell ref="R4665:S4665"/>
    <mergeCell ref="R4666:S4666"/>
    <mergeCell ref="R4678:S4678"/>
    <mergeCell ref="R4679:S4679"/>
    <mergeCell ref="R4680:S4680"/>
    <mergeCell ref="R4681:S4681"/>
    <mergeCell ref="R4682:S4682"/>
    <mergeCell ref="R4683:S4683"/>
    <mergeCell ref="R4624:S4624"/>
    <mergeCell ref="R4627:S4627"/>
    <mergeCell ref="R4628:S4628"/>
    <mergeCell ref="R4629:S4629"/>
    <mergeCell ref="R4641:S4641"/>
    <mergeCell ref="R4642:S4642"/>
    <mergeCell ref="R4643:S4643"/>
    <mergeCell ref="R4644:S4644"/>
    <mergeCell ref="R4645:S4645"/>
    <mergeCell ref="R4646:S4646"/>
    <mergeCell ref="R4647:S4647"/>
    <mergeCell ref="R4648:S4648"/>
    <mergeCell ref="R4649:S4649"/>
    <mergeCell ref="R4650:S4650"/>
    <mergeCell ref="R4651:S4651"/>
    <mergeCell ref="R4652:S4652"/>
    <mergeCell ref="R4653:S4653"/>
    <mergeCell ref="R4607:S4607"/>
    <mergeCell ref="R4608:S4608"/>
    <mergeCell ref="R4609:S4609"/>
    <mergeCell ref="R4610:S4610"/>
    <mergeCell ref="R4611:S4611"/>
    <mergeCell ref="R4612:S4612"/>
    <mergeCell ref="R4613:S4613"/>
    <mergeCell ref="R4614:S4614"/>
    <mergeCell ref="R4615:S4615"/>
    <mergeCell ref="R4616:S4616"/>
    <mergeCell ref="R4617:S4617"/>
    <mergeCell ref="R4618:S4618"/>
    <mergeCell ref="R4619:S4619"/>
    <mergeCell ref="R4620:S4620"/>
    <mergeCell ref="R4621:S4621"/>
    <mergeCell ref="R4622:S4622"/>
    <mergeCell ref="R4623:S4623"/>
    <mergeCell ref="R4577:S4577"/>
    <mergeCell ref="R4578:S4578"/>
    <mergeCell ref="R4579:S4579"/>
    <mergeCell ref="R4580:S4580"/>
    <mergeCell ref="R4581:S4581"/>
    <mergeCell ref="R4582:S4582"/>
    <mergeCell ref="R4583:S4583"/>
    <mergeCell ref="R4584:S4584"/>
    <mergeCell ref="R4585:S4585"/>
    <mergeCell ref="R4586:S4586"/>
    <mergeCell ref="R4587:S4587"/>
    <mergeCell ref="R4590:S4590"/>
    <mergeCell ref="R4591:S4591"/>
    <mergeCell ref="R4592:S4592"/>
    <mergeCell ref="R4604:S4604"/>
    <mergeCell ref="R4605:S4605"/>
    <mergeCell ref="R4606:S4606"/>
    <mergeCell ref="R4547:S4547"/>
    <mergeCell ref="R4548:S4548"/>
    <mergeCell ref="R4549:S4549"/>
    <mergeCell ref="R4550:S4550"/>
    <mergeCell ref="R4553:S4553"/>
    <mergeCell ref="R4554:S4554"/>
    <mergeCell ref="R4555:S4555"/>
    <mergeCell ref="R4567:S4567"/>
    <mergeCell ref="R4568:S4568"/>
    <mergeCell ref="R4569:S4569"/>
    <mergeCell ref="R4570:S4570"/>
    <mergeCell ref="R4571:S4571"/>
    <mergeCell ref="R4572:S4572"/>
    <mergeCell ref="R4573:S4573"/>
    <mergeCell ref="R4574:S4574"/>
    <mergeCell ref="R4575:S4575"/>
    <mergeCell ref="R4576:S4576"/>
    <mergeCell ref="R4530:S4530"/>
    <mergeCell ref="R4531:S4531"/>
    <mergeCell ref="R4532:S4532"/>
    <mergeCell ref="R4533:S4533"/>
    <mergeCell ref="R4534:S4534"/>
    <mergeCell ref="R4535:S4535"/>
    <mergeCell ref="R4536:S4536"/>
    <mergeCell ref="R4537:S4537"/>
    <mergeCell ref="R4538:S4538"/>
    <mergeCell ref="R4539:S4539"/>
    <mergeCell ref="R4540:S4540"/>
    <mergeCell ref="R4541:S4541"/>
    <mergeCell ref="R4542:S4542"/>
    <mergeCell ref="R4543:S4543"/>
    <mergeCell ref="R4544:S4544"/>
    <mergeCell ref="R4545:S4545"/>
    <mergeCell ref="R4546:S4546"/>
    <mergeCell ref="R4500:S4500"/>
    <mergeCell ref="R4501:S4501"/>
    <mergeCell ref="R4502:S4502"/>
    <mergeCell ref="R4503:S4503"/>
    <mergeCell ref="R4504:S4504"/>
    <mergeCell ref="R4505:S4505"/>
    <mergeCell ref="R4506:S4506"/>
    <mergeCell ref="R4507:S4507"/>
    <mergeCell ref="R4508:S4508"/>
    <mergeCell ref="R4509:S4509"/>
    <mergeCell ref="R4510:S4510"/>
    <mergeCell ref="R4511:S4511"/>
    <mergeCell ref="R4512:S4512"/>
    <mergeCell ref="R4513:S4513"/>
    <mergeCell ref="R4516:S4516"/>
    <mergeCell ref="R4517:S4517"/>
    <mergeCell ref="R4518:S4518"/>
    <mergeCell ref="R4470:S4470"/>
    <mergeCell ref="R4471:S4471"/>
    <mergeCell ref="R4472:S4472"/>
    <mergeCell ref="R4473:S4473"/>
    <mergeCell ref="R4474:S4474"/>
    <mergeCell ref="R4475:S4475"/>
    <mergeCell ref="R4476:S4476"/>
    <mergeCell ref="R4479:S4479"/>
    <mergeCell ref="R4480:S4480"/>
    <mergeCell ref="R4481:S4481"/>
    <mergeCell ref="R4493:S4493"/>
    <mergeCell ref="R4494:S4494"/>
    <mergeCell ref="R4495:S4495"/>
    <mergeCell ref="R4496:S4496"/>
    <mergeCell ref="R4497:S4497"/>
    <mergeCell ref="R4498:S4498"/>
    <mergeCell ref="R4499:S4499"/>
    <mergeCell ref="R4442:S4442"/>
    <mergeCell ref="R4443:S4443"/>
    <mergeCell ref="R4444:S4444"/>
    <mergeCell ref="R4456:S4456"/>
    <mergeCell ref="R4457:S4457"/>
    <mergeCell ref="R4458:S4458"/>
    <mergeCell ref="R4459:S4459"/>
    <mergeCell ref="R4460:S4460"/>
    <mergeCell ref="R4461:S4461"/>
    <mergeCell ref="R4462:S4462"/>
    <mergeCell ref="R4463:S4463"/>
    <mergeCell ref="R4464:S4464"/>
    <mergeCell ref="R4465:S4465"/>
    <mergeCell ref="R4466:S4466"/>
    <mergeCell ref="R4467:S4467"/>
    <mergeCell ref="R4468:S4468"/>
    <mergeCell ref="R4469:S4469"/>
    <mergeCell ref="R4423:S4423"/>
    <mergeCell ref="R4424:S4424"/>
    <mergeCell ref="R4425:S4425"/>
    <mergeCell ref="R4426:S4426"/>
    <mergeCell ref="R4427:S4427"/>
    <mergeCell ref="R4428:S4428"/>
    <mergeCell ref="R4429:S4429"/>
    <mergeCell ref="R4430:S4430"/>
    <mergeCell ref="R4431:S4431"/>
    <mergeCell ref="R4432:S4432"/>
    <mergeCell ref="R4433:S4433"/>
    <mergeCell ref="R4434:S4434"/>
    <mergeCell ref="R4435:S4435"/>
    <mergeCell ref="R4436:S4436"/>
    <mergeCell ref="R4437:S4437"/>
    <mergeCell ref="R4438:S4438"/>
    <mergeCell ref="R4439:S4439"/>
    <mergeCell ref="R4393:S4393"/>
    <mergeCell ref="R4394:S4394"/>
    <mergeCell ref="R4395:S4395"/>
    <mergeCell ref="R4396:S4396"/>
    <mergeCell ref="R4397:S4397"/>
    <mergeCell ref="R4398:S4398"/>
    <mergeCell ref="R4399:S4399"/>
    <mergeCell ref="R4400:S4400"/>
    <mergeCell ref="R4401:S4401"/>
    <mergeCell ref="R4402:S4402"/>
    <mergeCell ref="R4405:S4405"/>
    <mergeCell ref="R4406:S4406"/>
    <mergeCell ref="R4407:S4407"/>
    <mergeCell ref="R4419:S4419"/>
    <mergeCell ref="R4420:S4420"/>
    <mergeCell ref="R4421:S4421"/>
    <mergeCell ref="R4422:S4422"/>
    <mergeCell ref="R4363:S4363"/>
    <mergeCell ref="R4364:S4364"/>
    <mergeCell ref="R4365:S4365"/>
    <mergeCell ref="R4368:S4368"/>
    <mergeCell ref="R4369:S4369"/>
    <mergeCell ref="R4370:S4370"/>
    <mergeCell ref="R4382:S4382"/>
    <mergeCell ref="R4383:S4383"/>
    <mergeCell ref="R4384:S4384"/>
    <mergeCell ref="R4385:S4385"/>
    <mergeCell ref="R4386:S4386"/>
    <mergeCell ref="R4387:S4387"/>
    <mergeCell ref="R4388:S4388"/>
    <mergeCell ref="R4389:S4389"/>
    <mergeCell ref="R4390:S4390"/>
    <mergeCell ref="R4391:S4391"/>
    <mergeCell ref="R4392:S4392"/>
    <mergeCell ref="R4346:S4346"/>
    <mergeCell ref="R4347:S4347"/>
    <mergeCell ref="R4348:S4348"/>
    <mergeCell ref="R4349:S4349"/>
    <mergeCell ref="R4350:S4350"/>
    <mergeCell ref="R4351:S4351"/>
    <mergeCell ref="R4352:S4352"/>
    <mergeCell ref="R4353:S4353"/>
    <mergeCell ref="R4354:S4354"/>
    <mergeCell ref="R4355:S4355"/>
    <mergeCell ref="R4356:S4356"/>
    <mergeCell ref="R4357:S4357"/>
    <mergeCell ref="R4358:S4358"/>
    <mergeCell ref="R4359:S4359"/>
    <mergeCell ref="R4360:S4360"/>
    <mergeCell ref="R4361:S4361"/>
    <mergeCell ref="R4362:S4362"/>
    <mergeCell ref="R4316:S4316"/>
    <mergeCell ref="R4317:S4317"/>
    <mergeCell ref="R4318:S4318"/>
    <mergeCell ref="R4319:S4319"/>
    <mergeCell ref="R4320:S4320"/>
    <mergeCell ref="R4321:S4321"/>
    <mergeCell ref="R4322:S4322"/>
    <mergeCell ref="R4323:S4323"/>
    <mergeCell ref="R4324:S4324"/>
    <mergeCell ref="R4325:S4325"/>
    <mergeCell ref="R4326:S4326"/>
    <mergeCell ref="R4327:S4327"/>
    <mergeCell ref="R4328:S4328"/>
    <mergeCell ref="R4331:S4331"/>
    <mergeCell ref="R4332:S4332"/>
    <mergeCell ref="R4333:S4333"/>
    <mergeCell ref="R4345:S4345"/>
    <mergeCell ref="R4286:S4286"/>
    <mergeCell ref="R4287:S4287"/>
    <mergeCell ref="R4288:S4288"/>
    <mergeCell ref="R4289:S4289"/>
    <mergeCell ref="R4290:S4290"/>
    <mergeCell ref="R4291:S4291"/>
    <mergeCell ref="R4294:S4294"/>
    <mergeCell ref="R4295:S4295"/>
    <mergeCell ref="R4296:S4296"/>
    <mergeCell ref="R4308:S4308"/>
    <mergeCell ref="R4309:S4309"/>
    <mergeCell ref="R4310:S4310"/>
    <mergeCell ref="R4311:S4311"/>
    <mergeCell ref="R4312:S4312"/>
    <mergeCell ref="R4313:S4313"/>
    <mergeCell ref="R4314:S4314"/>
    <mergeCell ref="R4315:S4315"/>
    <mergeCell ref="R4258:S4258"/>
    <mergeCell ref="R4259:S4259"/>
    <mergeCell ref="R4271:S4271"/>
    <mergeCell ref="R4272:S4272"/>
    <mergeCell ref="R4273:S4273"/>
    <mergeCell ref="R4274:S4274"/>
    <mergeCell ref="R4275:S4275"/>
    <mergeCell ref="R4276:S4276"/>
    <mergeCell ref="R4277:S4277"/>
    <mergeCell ref="R4278:S4278"/>
    <mergeCell ref="R4279:S4279"/>
    <mergeCell ref="R4280:S4280"/>
    <mergeCell ref="R4281:S4281"/>
    <mergeCell ref="R4282:S4282"/>
    <mergeCell ref="R4283:S4283"/>
    <mergeCell ref="R4284:S4284"/>
    <mergeCell ref="R4285:S4285"/>
    <mergeCell ref="R4239:S4239"/>
    <mergeCell ref="R4240:S4240"/>
    <mergeCell ref="R4241:S4241"/>
    <mergeCell ref="R4242:S4242"/>
    <mergeCell ref="R4243:S4243"/>
    <mergeCell ref="R4244:S4244"/>
    <mergeCell ref="R4245:S4245"/>
    <mergeCell ref="R4246:S4246"/>
    <mergeCell ref="R4247:S4247"/>
    <mergeCell ref="R4248:S4248"/>
    <mergeCell ref="R4249:S4249"/>
    <mergeCell ref="R4250:S4250"/>
    <mergeCell ref="R4251:S4251"/>
    <mergeCell ref="R4252:S4252"/>
    <mergeCell ref="R4253:S4253"/>
    <mergeCell ref="R4254:S4254"/>
    <mergeCell ref="R4257:S4257"/>
    <mergeCell ref="R4209:S4209"/>
    <mergeCell ref="R4210:S4210"/>
    <mergeCell ref="R4211:S4211"/>
    <mergeCell ref="R4212:S4212"/>
    <mergeCell ref="R4213:S4213"/>
    <mergeCell ref="R4214:S4214"/>
    <mergeCell ref="R4215:S4215"/>
    <mergeCell ref="R4216:S4216"/>
    <mergeCell ref="R4217:S4217"/>
    <mergeCell ref="R4220:S4220"/>
    <mergeCell ref="R4221:S4221"/>
    <mergeCell ref="R4222:S4222"/>
    <mergeCell ref="R4234:S4234"/>
    <mergeCell ref="R4235:S4235"/>
    <mergeCell ref="R4236:S4236"/>
    <mergeCell ref="R4237:S4237"/>
    <mergeCell ref="R4238:S4238"/>
    <mergeCell ref="R4179:S4179"/>
    <mergeCell ref="R4180:S4180"/>
    <mergeCell ref="R4183:S4183"/>
    <mergeCell ref="R4184:S4184"/>
    <mergeCell ref="R4185:S4185"/>
    <mergeCell ref="R4197:S4197"/>
    <mergeCell ref="R4198:S4198"/>
    <mergeCell ref="R4199:S4199"/>
    <mergeCell ref="R4200:S4200"/>
    <mergeCell ref="R4201:S4201"/>
    <mergeCell ref="R4202:S4202"/>
    <mergeCell ref="R4203:S4203"/>
    <mergeCell ref="R4204:S4204"/>
    <mergeCell ref="R4205:S4205"/>
    <mergeCell ref="R4206:S4206"/>
    <mergeCell ref="R4207:S4207"/>
    <mergeCell ref="R4208:S4208"/>
    <mergeCell ref="R4162:S4162"/>
    <mergeCell ref="R4163:S4163"/>
    <mergeCell ref="R4164:S4164"/>
    <mergeCell ref="R4165:S4165"/>
    <mergeCell ref="R4166:S4166"/>
    <mergeCell ref="R4167:S4167"/>
    <mergeCell ref="R4168:S4168"/>
    <mergeCell ref="R4169:S4169"/>
    <mergeCell ref="R4170:S4170"/>
    <mergeCell ref="R4171:S4171"/>
    <mergeCell ref="R4172:S4172"/>
    <mergeCell ref="R4173:S4173"/>
    <mergeCell ref="R4174:S4174"/>
    <mergeCell ref="R4175:S4175"/>
    <mergeCell ref="R4176:S4176"/>
    <mergeCell ref="R4177:S4177"/>
    <mergeCell ref="R4178:S4178"/>
    <mergeCell ref="R4132:S4132"/>
    <mergeCell ref="R4133:S4133"/>
    <mergeCell ref="R4134:S4134"/>
    <mergeCell ref="R4135:S4135"/>
    <mergeCell ref="R4136:S4136"/>
    <mergeCell ref="R4137:S4137"/>
    <mergeCell ref="R4138:S4138"/>
    <mergeCell ref="R4139:S4139"/>
    <mergeCell ref="R4140:S4140"/>
    <mergeCell ref="R4141:S4141"/>
    <mergeCell ref="R4142:S4142"/>
    <mergeCell ref="R4143:S4143"/>
    <mergeCell ref="R4146:S4146"/>
    <mergeCell ref="R4147:S4147"/>
    <mergeCell ref="R4148:S4148"/>
    <mergeCell ref="R4160:S4160"/>
    <mergeCell ref="R4161:S4161"/>
    <mergeCell ref="R4102:S4102"/>
    <mergeCell ref="R4103:S4103"/>
    <mergeCell ref="R4104:S4104"/>
    <mergeCell ref="R4105:S4105"/>
    <mergeCell ref="R4106:S4106"/>
    <mergeCell ref="R4109:S4109"/>
    <mergeCell ref="R4110:S4110"/>
    <mergeCell ref="R4111:S4111"/>
    <mergeCell ref="R4123:S4123"/>
    <mergeCell ref="R4124:S4124"/>
    <mergeCell ref="R4125:S4125"/>
    <mergeCell ref="R4126:S4126"/>
    <mergeCell ref="R4127:S4127"/>
    <mergeCell ref="R4128:S4128"/>
    <mergeCell ref="R4129:S4129"/>
    <mergeCell ref="R4130:S4130"/>
    <mergeCell ref="R4131:S4131"/>
    <mergeCell ref="R4074:S4074"/>
    <mergeCell ref="R4086:S4086"/>
    <mergeCell ref="R4087:S4087"/>
    <mergeCell ref="R4088:S4088"/>
    <mergeCell ref="R4089:S4089"/>
    <mergeCell ref="R4090:S4090"/>
    <mergeCell ref="R4091:S4091"/>
    <mergeCell ref="R4092:S4092"/>
    <mergeCell ref="R4093:S4093"/>
    <mergeCell ref="R4094:S4094"/>
    <mergeCell ref="R4095:S4095"/>
    <mergeCell ref="R4096:S4096"/>
    <mergeCell ref="R4097:S4097"/>
    <mergeCell ref="R4098:S4098"/>
    <mergeCell ref="R4099:S4099"/>
    <mergeCell ref="R4100:S4100"/>
    <mergeCell ref="R4101:S4101"/>
    <mergeCell ref="R4055:S4055"/>
    <mergeCell ref="R4056:S4056"/>
    <mergeCell ref="R4057:S4057"/>
    <mergeCell ref="R4058:S4058"/>
    <mergeCell ref="R4059:S4059"/>
    <mergeCell ref="R4060:S4060"/>
    <mergeCell ref="R4061:S4061"/>
    <mergeCell ref="R4062:S4062"/>
    <mergeCell ref="R4063:S4063"/>
    <mergeCell ref="R4064:S4064"/>
    <mergeCell ref="R4065:S4065"/>
    <mergeCell ref="R4066:S4066"/>
    <mergeCell ref="R4067:S4067"/>
    <mergeCell ref="R4068:S4068"/>
    <mergeCell ref="R4069:S4069"/>
    <mergeCell ref="R4072:S4072"/>
    <mergeCell ref="R4073:S4073"/>
    <mergeCell ref="R4025:S4025"/>
    <mergeCell ref="R4026:S4026"/>
    <mergeCell ref="R4027:S4027"/>
    <mergeCell ref="R4028:S4028"/>
    <mergeCell ref="R4029:S4029"/>
    <mergeCell ref="R4030:S4030"/>
    <mergeCell ref="R4031:S4031"/>
    <mergeCell ref="R4032:S4032"/>
    <mergeCell ref="R4035:S4035"/>
    <mergeCell ref="R4036:S4036"/>
    <mergeCell ref="R4037:S4037"/>
    <mergeCell ref="R4049:S4049"/>
    <mergeCell ref="R4050:S4050"/>
    <mergeCell ref="R4051:S4051"/>
    <mergeCell ref="R4052:S4052"/>
    <mergeCell ref="R4053:S4053"/>
    <mergeCell ref="R4054:S4054"/>
    <mergeCell ref="R3995:S3995"/>
    <mergeCell ref="R3998:S3998"/>
    <mergeCell ref="R3999:S3999"/>
    <mergeCell ref="R4000:S4000"/>
    <mergeCell ref="R4012:S4012"/>
    <mergeCell ref="R4013:S4013"/>
    <mergeCell ref="R4014:S4014"/>
    <mergeCell ref="R4015:S4015"/>
    <mergeCell ref="R4016:S4016"/>
    <mergeCell ref="R4017:S4017"/>
    <mergeCell ref="R4018:S4018"/>
    <mergeCell ref="R4019:S4019"/>
    <mergeCell ref="R4020:S4020"/>
    <mergeCell ref="R4021:S4021"/>
    <mergeCell ref="R4022:S4022"/>
    <mergeCell ref="R4023:S4023"/>
    <mergeCell ref="R4024:S4024"/>
    <mergeCell ref="R3978:S3978"/>
    <mergeCell ref="R3979:S3979"/>
    <mergeCell ref="R3980:S3980"/>
    <mergeCell ref="R3981:S3981"/>
    <mergeCell ref="R3982:S3982"/>
    <mergeCell ref="R3983:S3983"/>
    <mergeCell ref="R3984:S3984"/>
    <mergeCell ref="R3985:S3985"/>
    <mergeCell ref="R3986:S3986"/>
    <mergeCell ref="R3987:S3987"/>
    <mergeCell ref="R3988:S3988"/>
    <mergeCell ref="R3989:S3989"/>
    <mergeCell ref="R3990:S3990"/>
    <mergeCell ref="R3991:S3991"/>
    <mergeCell ref="R3992:S3992"/>
    <mergeCell ref="R3993:S3993"/>
    <mergeCell ref="R3994:S3994"/>
    <mergeCell ref="R3948:S3948"/>
    <mergeCell ref="R3949:S3949"/>
    <mergeCell ref="R3950:S3950"/>
    <mergeCell ref="R3951:S3951"/>
    <mergeCell ref="R3952:S3952"/>
    <mergeCell ref="R3953:S3953"/>
    <mergeCell ref="R3954:S3954"/>
    <mergeCell ref="R3955:S3955"/>
    <mergeCell ref="R3956:S3956"/>
    <mergeCell ref="R3957:S3957"/>
    <mergeCell ref="R3958:S3958"/>
    <mergeCell ref="R3961:S3961"/>
    <mergeCell ref="R3962:S3962"/>
    <mergeCell ref="R3963:S3963"/>
    <mergeCell ref="R3975:S3975"/>
    <mergeCell ref="R3976:S3976"/>
    <mergeCell ref="R3977:S3977"/>
    <mergeCell ref="R3918:S3918"/>
    <mergeCell ref="R3919:S3919"/>
    <mergeCell ref="R3920:S3920"/>
    <mergeCell ref="R3921:S3921"/>
    <mergeCell ref="R3924:S3924"/>
    <mergeCell ref="R3925:S3925"/>
    <mergeCell ref="R3926:S3926"/>
    <mergeCell ref="R3938:S3938"/>
    <mergeCell ref="R3939:S3939"/>
    <mergeCell ref="R3940:S3940"/>
    <mergeCell ref="R3941:S3941"/>
    <mergeCell ref="R3942:S3942"/>
    <mergeCell ref="R3943:S3943"/>
    <mergeCell ref="R3944:S3944"/>
    <mergeCell ref="R3945:S3945"/>
    <mergeCell ref="R3946:S3946"/>
    <mergeCell ref="R3947:S3947"/>
    <mergeCell ref="R3901:S3901"/>
    <mergeCell ref="R3902:S3902"/>
    <mergeCell ref="R3903:S3903"/>
    <mergeCell ref="R3904:S3904"/>
    <mergeCell ref="R3905:S3905"/>
    <mergeCell ref="R3906:S3906"/>
    <mergeCell ref="R3907:S3907"/>
    <mergeCell ref="R3908:S3908"/>
    <mergeCell ref="R3909:S3909"/>
    <mergeCell ref="R3910:S3910"/>
    <mergeCell ref="R3911:S3911"/>
    <mergeCell ref="R3912:S3912"/>
    <mergeCell ref="R3913:S3913"/>
    <mergeCell ref="R3914:S3914"/>
    <mergeCell ref="R3915:S3915"/>
    <mergeCell ref="R3916:S3916"/>
    <mergeCell ref="R3917:S3917"/>
    <mergeCell ref="R3871:S3871"/>
    <mergeCell ref="R3872:S3872"/>
    <mergeCell ref="R3873:S3873"/>
    <mergeCell ref="R3874:S3874"/>
    <mergeCell ref="R3875:S3875"/>
    <mergeCell ref="R3876:S3876"/>
    <mergeCell ref="R3877:S3877"/>
    <mergeCell ref="R3878:S3878"/>
    <mergeCell ref="R3879:S3879"/>
    <mergeCell ref="R3880:S3880"/>
    <mergeCell ref="R3881:S3881"/>
    <mergeCell ref="R3882:S3882"/>
    <mergeCell ref="R3883:S3883"/>
    <mergeCell ref="R3884:S3884"/>
    <mergeCell ref="R3887:S3887"/>
    <mergeCell ref="R3888:S3888"/>
    <mergeCell ref="R3889:S3889"/>
    <mergeCell ref="R3841:S3841"/>
    <mergeCell ref="R3842:S3842"/>
    <mergeCell ref="R3843:S3843"/>
    <mergeCell ref="R3844:S3844"/>
    <mergeCell ref="R3845:S3845"/>
    <mergeCell ref="R3846:S3846"/>
    <mergeCell ref="R3847:S3847"/>
    <mergeCell ref="R3850:S3850"/>
    <mergeCell ref="R3851:S3851"/>
    <mergeCell ref="R3852:S3852"/>
    <mergeCell ref="R3864:S3864"/>
    <mergeCell ref="R3865:S3865"/>
    <mergeCell ref="R3866:S3866"/>
    <mergeCell ref="R3867:S3867"/>
    <mergeCell ref="R3868:S3868"/>
    <mergeCell ref="R3869:S3869"/>
    <mergeCell ref="R3870:S3870"/>
    <mergeCell ref="R3813:S3813"/>
    <mergeCell ref="R3814:S3814"/>
    <mergeCell ref="R3815:S3815"/>
    <mergeCell ref="R3827:S3827"/>
    <mergeCell ref="R3828:S3828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  <mergeCell ref="R3837:S3837"/>
    <mergeCell ref="R3838:S3838"/>
    <mergeCell ref="R3839:S3839"/>
    <mergeCell ref="R3840:S3840"/>
    <mergeCell ref="R3794:S3794"/>
    <mergeCell ref="R3795:S3795"/>
    <mergeCell ref="R3796:S3796"/>
    <mergeCell ref="R3797:S3797"/>
    <mergeCell ref="R3798:S3798"/>
    <mergeCell ref="R3799:S3799"/>
    <mergeCell ref="R3800:S3800"/>
    <mergeCell ref="R3801:S3801"/>
    <mergeCell ref="R3802:S3802"/>
    <mergeCell ref="R3803:S3803"/>
    <mergeCell ref="R3804:S3804"/>
    <mergeCell ref="R3805:S3805"/>
    <mergeCell ref="R3806:S3806"/>
    <mergeCell ref="R3807:S3807"/>
    <mergeCell ref="R3808:S3808"/>
    <mergeCell ref="R3809:S3809"/>
    <mergeCell ref="R3810:S3810"/>
    <mergeCell ref="R3764:S3764"/>
    <mergeCell ref="R3765:S3765"/>
    <mergeCell ref="R3766:S3766"/>
    <mergeCell ref="R3767:S3767"/>
    <mergeCell ref="R3768:S3768"/>
    <mergeCell ref="R3769:S3769"/>
    <mergeCell ref="R3770:S3770"/>
    <mergeCell ref="R3771:S3771"/>
    <mergeCell ref="R3772:S3772"/>
    <mergeCell ref="R3773:S3773"/>
    <mergeCell ref="R3776:S3776"/>
    <mergeCell ref="R3777:S3777"/>
    <mergeCell ref="R3778:S3778"/>
    <mergeCell ref="R3790:S3790"/>
    <mergeCell ref="R3791:S3791"/>
    <mergeCell ref="R3792:S3792"/>
    <mergeCell ref="R3793:S3793"/>
    <mergeCell ref="R3734:S3734"/>
    <mergeCell ref="R3735:S3735"/>
    <mergeCell ref="R3736:S3736"/>
    <mergeCell ref="R3739:S3739"/>
    <mergeCell ref="R3740:S3740"/>
    <mergeCell ref="R3741:S3741"/>
    <mergeCell ref="R3753:S3753"/>
    <mergeCell ref="R3754:S3754"/>
    <mergeCell ref="R3755:S3755"/>
    <mergeCell ref="R3756:S3756"/>
    <mergeCell ref="R3757:S3757"/>
    <mergeCell ref="R3758:S3758"/>
    <mergeCell ref="R3759:S3759"/>
    <mergeCell ref="R3760:S3760"/>
    <mergeCell ref="R3761:S3761"/>
    <mergeCell ref="R3762:S3762"/>
    <mergeCell ref="R3763:S3763"/>
    <mergeCell ref="R3717:S3717"/>
    <mergeCell ref="R3718:S3718"/>
    <mergeCell ref="R3719:S3719"/>
    <mergeCell ref="R3720:S3720"/>
    <mergeCell ref="R3721:S3721"/>
    <mergeCell ref="R3722:S3722"/>
    <mergeCell ref="R3723:S3723"/>
    <mergeCell ref="R3724:S3724"/>
    <mergeCell ref="R3725:S3725"/>
    <mergeCell ref="R3726:S3726"/>
    <mergeCell ref="R3727:S3727"/>
    <mergeCell ref="R3728:S3728"/>
    <mergeCell ref="R3729:S3729"/>
    <mergeCell ref="R3730:S3730"/>
    <mergeCell ref="R3731:S3731"/>
    <mergeCell ref="R3732:S3732"/>
    <mergeCell ref="R3733:S3733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6:S3696"/>
    <mergeCell ref="R3697:S3697"/>
    <mergeCell ref="R3698:S3698"/>
    <mergeCell ref="R3699:S3699"/>
    <mergeCell ref="R3702:S3702"/>
    <mergeCell ref="R3703:S3703"/>
    <mergeCell ref="R3704:S3704"/>
    <mergeCell ref="R3716:S3716"/>
    <mergeCell ref="R3657:S3657"/>
    <mergeCell ref="R3658:S3658"/>
    <mergeCell ref="R3659:S3659"/>
    <mergeCell ref="R3660:S3660"/>
    <mergeCell ref="R3661:S3661"/>
    <mergeCell ref="R3662:S3662"/>
    <mergeCell ref="R3665:S3665"/>
    <mergeCell ref="R3666:S3666"/>
    <mergeCell ref="R3667:S3667"/>
    <mergeCell ref="R3679:S3679"/>
    <mergeCell ref="R3680:S3680"/>
    <mergeCell ref="R3681:S3681"/>
    <mergeCell ref="R3682:S3682"/>
    <mergeCell ref="R3683:S3683"/>
    <mergeCell ref="R3684:S3684"/>
    <mergeCell ref="R3685:S3685"/>
    <mergeCell ref="R3686:S3686"/>
    <mergeCell ref="R3629:S3629"/>
    <mergeCell ref="R3630:S3630"/>
    <mergeCell ref="R3642:S3642"/>
    <mergeCell ref="R3643:S3643"/>
    <mergeCell ref="R3644:S3644"/>
    <mergeCell ref="R3645:S3645"/>
    <mergeCell ref="R3646:S3646"/>
    <mergeCell ref="R3647:S3647"/>
    <mergeCell ref="R3648:S3648"/>
    <mergeCell ref="R3649:S3649"/>
    <mergeCell ref="R3650:S3650"/>
    <mergeCell ref="R3651:S3651"/>
    <mergeCell ref="R3652:S3652"/>
    <mergeCell ref="R3653:S3653"/>
    <mergeCell ref="R3654:S3654"/>
    <mergeCell ref="R3655:S3655"/>
    <mergeCell ref="R3656:S3656"/>
    <mergeCell ref="R3610:S3610"/>
    <mergeCell ref="R3611:S3611"/>
    <mergeCell ref="R3612:S361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4:S3624"/>
    <mergeCell ref="R3625:S3625"/>
    <mergeCell ref="R3628:S3628"/>
    <mergeCell ref="R3580:S3580"/>
    <mergeCell ref="R3581:S3581"/>
    <mergeCell ref="R3582:S3582"/>
    <mergeCell ref="R3583:S3583"/>
    <mergeCell ref="R3584:S3584"/>
    <mergeCell ref="R3585:S3585"/>
    <mergeCell ref="R3586:S3586"/>
    <mergeCell ref="R3587:S3587"/>
    <mergeCell ref="R3588:S3588"/>
    <mergeCell ref="R3591:S3591"/>
    <mergeCell ref="R3592:S3592"/>
    <mergeCell ref="R3593:S3593"/>
    <mergeCell ref="R3605:S3605"/>
    <mergeCell ref="R3606:S3606"/>
    <mergeCell ref="R3607:S3607"/>
    <mergeCell ref="R3608:S3608"/>
    <mergeCell ref="R3609:S3609"/>
    <mergeCell ref="R3550:S3550"/>
    <mergeCell ref="R3551:S3551"/>
    <mergeCell ref="R3554:S3554"/>
    <mergeCell ref="R3555:S3555"/>
    <mergeCell ref="R3556:S3556"/>
    <mergeCell ref="R3568:S3568"/>
    <mergeCell ref="R3569:S3569"/>
    <mergeCell ref="R3570:S3570"/>
    <mergeCell ref="R3571:S3571"/>
    <mergeCell ref="R3572:S3572"/>
    <mergeCell ref="R3573:S3573"/>
    <mergeCell ref="R3574:S3574"/>
    <mergeCell ref="R3575:S3575"/>
    <mergeCell ref="R3576:S3576"/>
    <mergeCell ref="R3577:S3577"/>
    <mergeCell ref="R3578:S3578"/>
    <mergeCell ref="R3579:S3579"/>
    <mergeCell ref="R3533:S3533"/>
    <mergeCell ref="R3534:S3534"/>
    <mergeCell ref="R3535:S3535"/>
    <mergeCell ref="R3536:S3536"/>
    <mergeCell ref="R3537:S3537"/>
    <mergeCell ref="R3538:S3538"/>
    <mergeCell ref="R3539:S3539"/>
    <mergeCell ref="R3540:S3540"/>
    <mergeCell ref="R3541:S3541"/>
    <mergeCell ref="R3542:S3542"/>
    <mergeCell ref="R3543:S3543"/>
    <mergeCell ref="R3544:S3544"/>
    <mergeCell ref="R3545:S3545"/>
    <mergeCell ref="R3546:S3546"/>
    <mergeCell ref="R3547:S3547"/>
    <mergeCell ref="R3548:S3548"/>
    <mergeCell ref="R3549:S3549"/>
    <mergeCell ref="R3503:S3503"/>
    <mergeCell ref="R3504:S3504"/>
    <mergeCell ref="R3505:S3505"/>
    <mergeCell ref="R3506:S3506"/>
    <mergeCell ref="R3507:S3507"/>
    <mergeCell ref="R3508:S3508"/>
    <mergeCell ref="R3509:S3509"/>
    <mergeCell ref="R3510:S3510"/>
    <mergeCell ref="R3511:S3511"/>
    <mergeCell ref="R3512:S3512"/>
    <mergeCell ref="R3513:S3513"/>
    <mergeCell ref="R3514:S3514"/>
    <mergeCell ref="R3517:S3517"/>
    <mergeCell ref="R3518:S3518"/>
    <mergeCell ref="R3519:S3519"/>
    <mergeCell ref="R3531:S3531"/>
    <mergeCell ref="R3532:S3532"/>
    <mergeCell ref="R3473:S3473"/>
    <mergeCell ref="R3474:S3474"/>
    <mergeCell ref="R3475:S3475"/>
    <mergeCell ref="R3476:S3476"/>
    <mergeCell ref="R3477:S3477"/>
    <mergeCell ref="R3480:S3480"/>
    <mergeCell ref="R3481:S3481"/>
    <mergeCell ref="R3482:S3482"/>
    <mergeCell ref="R3494:S3494"/>
    <mergeCell ref="R3495:S3495"/>
    <mergeCell ref="R3496:S3496"/>
    <mergeCell ref="R3497:S3497"/>
    <mergeCell ref="R3498:S3498"/>
    <mergeCell ref="R3499:S3499"/>
    <mergeCell ref="R3500:S3500"/>
    <mergeCell ref="R3501:S3501"/>
    <mergeCell ref="R3502:S3502"/>
    <mergeCell ref="R3445:S3445"/>
    <mergeCell ref="R3457:S3457"/>
    <mergeCell ref="R3458:S3458"/>
    <mergeCell ref="R3459:S3459"/>
    <mergeCell ref="R3460:S3460"/>
    <mergeCell ref="R3461:S3461"/>
    <mergeCell ref="R3462:S3462"/>
    <mergeCell ref="R3463:S3463"/>
    <mergeCell ref="R3464:S3464"/>
    <mergeCell ref="R3465:S3465"/>
    <mergeCell ref="R3466:S3466"/>
    <mergeCell ref="R3467:S3467"/>
    <mergeCell ref="R3468:S3468"/>
    <mergeCell ref="R3469:S3469"/>
    <mergeCell ref="R3470:S3470"/>
    <mergeCell ref="R3471:S3471"/>
    <mergeCell ref="R3472:S3472"/>
    <mergeCell ref="R3426:S3426"/>
    <mergeCell ref="R3427:S3427"/>
    <mergeCell ref="R3428:S3428"/>
    <mergeCell ref="R3429:S3429"/>
    <mergeCell ref="R3430:S3430"/>
    <mergeCell ref="R3431:S3431"/>
    <mergeCell ref="R3432:S3432"/>
    <mergeCell ref="R3433:S3433"/>
    <mergeCell ref="R3434:S3434"/>
    <mergeCell ref="R3435:S3435"/>
    <mergeCell ref="R3436:S3436"/>
    <mergeCell ref="R3437:S3437"/>
    <mergeCell ref="R3438:S3438"/>
    <mergeCell ref="R3439:S3439"/>
    <mergeCell ref="R3440:S3440"/>
    <mergeCell ref="R3443:S3443"/>
    <mergeCell ref="R3444:S3444"/>
    <mergeCell ref="R3396:S3396"/>
    <mergeCell ref="R3397:S3397"/>
    <mergeCell ref="R3398:S3398"/>
    <mergeCell ref="R3399:S3399"/>
    <mergeCell ref="R3400:S3400"/>
    <mergeCell ref="R3401:S3401"/>
    <mergeCell ref="R3402:S3402"/>
    <mergeCell ref="R3403:S3403"/>
    <mergeCell ref="R3406:S3406"/>
    <mergeCell ref="R3407:S3407"/>
    <mergeCell ref="R3408:S3408"/>
    <mergeCell ref="R3420:S3420"/>
    <mergeCell ref="R3421:S3421"/>
    <mergeCell ref="R3422:S3422"/>
    <mergeCell ref="R3423:S3423"/>
    <mergeCell ref="R3424:S3424"/>
    <mergeCell ref="R3425:S3425"/>
    <mergeCell ref="R3366:S3366"/>
    <mergeCell ref="R3369:S3369"/>
    <mergeCell ref="R3370:S3370"/>
    <mergeCell ref="R3371:S3371"/>
    <mergeCell ref="R3383:S3383"/>
    <mergeCell ref="R3384:S3384"/>
    <mergeCell ref="R3385:S3385"/>
    <mergeCell ref="R3386:S3386"/>
    <mergeCell ref="R3387:S3387"/>
    <mergeCell ref="R3388:S3388"/>
    <mergeCell ref="R3389:S3389"/>
    <mergeCell ref="R3390:S3390"/>
    <mergeCell ref="R3391:S3391"/>
    <mergeCell ref="R3392:S3392"/>
    <mergeCell ref="R3393:S3393"/>
    <mergeCell ref="R3394:S3394"/>
    <mergeCell ref="R3395:S3395"/>
    <mergeCell ref="R3349:S3349"/>
    <mergeCell ref="R3350:S3350"/>
    <mergeCell ref="R3351:S3351"/>
    <mergeCell ref="R3352:S3352"/>
    <mergeCell ref="R3353:S3353"/>
    <mergeCell ref="R3354:S3354"/>
    <mergeCell ref="R3355:S3355"/>
    <mergeCell ref="R3356:S3356"/>
    <mergeCell ref="R3357:S3357"/>
    <mergeCell ref="R3358:S3358"/>
    <mergeCell ref="R3359:S3359"/>
    <mergeCell ref="R3360:S3360"/>
    <mergeCell ref="R3361:S3361"/>
    <mergeCell ref="R3362:S3362"/>
    <mergeCell ref="R3363:S3363"/>
    <mergeCell ref="R3364:S3364"/>
    <mergeCell ref="R3365:S3365"/>
    <mergeCell ref="R3319:S3319"/>
    <mergeCell ref="R3320:S3320"/>
    <mergeCell ref="R3321:S3321"/>
    <mergeCell ref="R3322:S3322"/>
    <mergeCell ref="R3323:S3323"/>
    <mergeCell ref="R3324:S3324"/>
    <mergeCell ref="R3325:S3325"/>
    <mergeCell ref="R3326:S3326"/>
    <mergeCell ref="R3327:S3327"/>
    <mergeCell ref="R3328:S3328"/>
    <mergeCell ref="R3329:S3329"/>
    <mergeCell ref="R3332:S3332"/>
    <mergeCell ref="R3333:S3333"/>
    <mergeCell ref="R3334:S3334"/>
    <mergeCell ref="R3346:S3346"/>
    <mergeCell ref="R3347:S3347"/>
    <mergeCell ref="R3348:S3348"/>
    <mergeCell ref="R3289:S3289"/>
    <mergeCell ref="R3290:S3290"/>
    <mergeCell ref="R3291:S3291"/>
    <mergeCell ref="R3292:S3292"/>
    <mergeCell ref="R3295:S3295"/>
    <mergeCell ref="R3296:S3296"/>
    <mergeCell ref="R3297:S3297"/>
    <mergeCell ref="R3309:S3309"/>
    <mergeCell ref="R3310:S3310"/>
    <mergeCell ref="R3311:S3311"/>
    <mergeCell ref="R3312:S3312"/>
    <mergeCell ref="R3313:S3313"/>
    <mergeCell ref="R3314:S3314"/>
    <mergeCell ref="R3315:S3315"/>
    <mergeCell ref="R3316:S3316"/>
    <mergeCell ref="R3317:S3317"/>
    <mergeCell ref="R3318:S3318"/>
    <mergeCell ref="R3272:S3272"/>
    <mergeCell ref="R3273:S3273"/>
    <mergeCell ref="R3274:S3274"/>
    <mergeCell ref="R3275:S3275"/>
    <mergeCell ref="R3276:S3276"/>
    <mergeCell ref="R3277:S3277"/>
    <mergeCell ref="R3278:S3278"/>
    <mergeCell ref="R3279:S3279"/>
    <mergeCell ref="R3280:S3280"/>
    <mergeCell ref="R3281:S3281"/>
    <mergeCell ref="R3282:S3282"/>
    <mergeCell ref="R3283:S3283"/>
    <mergeCell ref="R3284:S3284"/>
    <mergeCell ref="R3285:S3285"/>
    <mergeCell ref="R3286:S3286"/>
    <mergeCell ref="R3287:S3287"/>
    <mergeCell ref="R3288:S3288"/>
    <mergeCell ref="R3242:S3242"/>
    <mergeCell ref="R3243:S3243"/>
    <mergeCell ref="R3244:S3244"/>
    <mergeCell ref="R3245:S3245"/>
    <mergeCell ref="R3246:S3246"/>
    <mergeCell ref="R3247:S3247"/>
    <mergeCell ref="R3248:S3248"/>
    <mergeCell ref="R3249:S3249"/>
    <mergeCell ref="R3250:S3250"/>
    <mergeCell ref="R3251:S3251"/>
    <mergeCell ref="R3252:S3252"/>
    <mergeCell ref="R3253:S3253"/>
    <mergeCell ref="R3254:S3254"/>
    <mergeCell ref="R3255:S3255"/>
    <mergeCell ref="R3258:S3258"/>
    <mergeCell ref="R3259:S3259"/>
    <mergeCell ref="R3260:S3260"/>
    <mergeCell ref="R3212:S3212"/>
    <mergeCell ref="R3213:S3213"/>
    <mergeCell ref="R3214:S3214"/>
    <mergeCell ref="R3215:S3215"/>
    <mergeCell ref="R3216:S3216"/>
    <mergeCell ref="R3217:S3217"/>
    <mergeCell ref="R3218:S3218"/>
    <mergeCell ref="R3221:S3221"/>
    <mergeCell ref="R3222:S3222"/>
    <mergeCell ref="R3223:S3223"/>
    <mergeCell ref="R3235:S3235"/>
    <mergeCell ref="R3236:S3236"/>
    <mergeCell ref="R3237:S3237"/>
    <mergeCell ref="R3238:S3238"/>
    <mergeCell ref="R3239:S3239"/>
    <mergeCell ref="R3240:S3240"/>
    <mergeCell ref="R3241:S3241"/>
    <mergeCell ref="R3184:S3184"/>
    <mergeCell ref="R3185:S3185"/>
    <mergeCell ref="R3186:S3186"/>
    <mergeCell ref="R3198:S3198"/>
    <mergeCell ref="R3199:S3199"/>
    <mergeCell ref="R3200:S3200"/>
    <mergeCell ref="R3201:S3201"/>
    <mergeCell ref="R3202:S3202"/>
    <mergeCell ref="R3203:S3203"/>
    <mergeCell ref="R3204:S3204"/>
    <mergeCell ref="R3205:S3205"/>
    <mergeCell ref="R3206:S3206"/>
    <mergeCell ref="R3207:S3207"/>
    <mergeCell ref="R3208:S3208"/>
    <mergeCell ref="R3209:S3209"/>
    <mergeCell ref="R3210:S3210"/>
    <mergeCell ref="R3211:S3211"/>
    <mergeCell ref="R3165:S3165"/>
    <mergeCell ref="R3166:S3166"/>
    <mergeCell ref="R3167:S3167"/>
    <mergeCell ref="R3168:S3168"/>
    <mergeCell ref="R3169:S3169"/>
    <mergeCell ref="R3170:S3170"/>
    <mergeCell ref="R3171:S3171"/>
    <mergeCell ref="R3172:S3172"/>
    <mergeCell ref="R3173:S3173"/>
    <mergeCell ref="R3174:S3174"/>
    <mergeCell ref="R3175:S3175"/>
    <mergeCell ref="R3176:S3176"/>
    <mergeCell ref="R3177:S3177"/>
    <mergeCell ref="R3178:S3178"/>
    <mergeCell ref="R3179:S3179"/>
    <mergeCell ref="R3180:S3180"/>
    <mergeCell ref="R3181:S3181"/>
    <mergeCell ref="R3135:S3135"/>
    <mergeCell ref="R3136:S3136"/>
    <mergeCell ref="R3137:S3137"/>
    <mergeCell ref="R3138:S3138"/>
    <mergeCell ref="R3139:S3139"/>
    <mergeCell ref="R3140:S3140"/>
    <mergeCell ref="R3141:S3141"/>
    <mergeCell ref="R3142:S3142"/>
    <mergeCell ref="R3143:S3143"/>
    <mergeCell ref="R3144:S3144"/>
    <mergeCell ref="R3147:S3147"/>
    <mergeCell ref="R3148:S3148"/>
    <mergeCell ref="R3149:S3149"/>
    <mergeCell ref="R3161:S3161"/>
    <mergeCell ref="R3162:S3162"/>
    <mergeCell ref="R3163:S3163"/>
    <mergeCell ref="R3164:S3164"/>
    <mergeCell ref="R3105:S3105"/>
    <mergeCell ref="R3106:S3106"/>
    <mergeCell ref="R3107:S3107"/>
    <mergeCell ref="R3110:S3110"/>
    <mergeCell ref="R3111:S3111"/>
    <mergeCell ref="R3112:S3112"/>
    <mergeCell ref="R3124:S3124"/>
    <mergeCell ref="R3125:S3125"/>
    <mergeCell ref="R3126:S3126"/>
    <mergeCell ref="R3127:S3127"/>
    <mergeCell ref="R3128:S3128"/>
    <mergeCell ref="R3129:S3129"/>
    <mergeCell ref="R3130:S3130"/>
    <mergeCell ref="R3131:S3131"/>
    <mergeCell ref="R3132:S3132"/>
    <mergeCell ref="R3133:S3133"/>
    <mergeCell ref="R3134:S3134"/>
    <mergeCell ref="R3088:S3088"/>
    <mergeCell ref="R3089:S3089"/>
    <mergeCell ref="R3090:S3090"/>
    <mergeCell ref="R3091:S3091"/>
    <mergeCell ref="R3092:S3092"/>
    <mergeCell ref="R3093:S3093"/>
    <mergeCell ref="R3094:S3094"/>
    <mergeCell ref="R3095:S3095"/>
    <mergeCell ref="R3096:S3096"/>
    <mergeCell ref="R3097:S3097"/>
    <mergeCell ref="R3098:S3098"/>
    <mergeCell ref="R3099:S3099"/>
    <mergeCell ref="R3100:S3100"/>
    <mergeCell ref="R3101:S3101"/>
    <mergeCell ref="R3102:S3102"/>
    <mergeCell ref="R3103:S3103"/>
    <mergeCell ref="R3104:S3104"/>
    <mergeCell ref="R3058:S3058"/>
    <mergeCell ref="R3059:S3059"/>
    <mergeCell ref="R3060:S3060"/>
    <mergeCell ref="R3061:S3061"/>
    <mergeCell ref="R3062:S3062"/>
    <mergeCell ref="R3063:S3063"/>
    <mergeCell ref="R3064:S3064"/>
    <mergeCell ref="R3065:S3065"/>
    <mergeCell ref="R3066:S3066"/>
    <mergeCell ref="R3067:S3067"/>
    <mergeCell ref="R3068:S3068"/>
    <mergeCell ref="R3069:S3069"/>
    <mergeCell ref="R3070:S3070"/>
    <mergeCell ref="R3073:S3073"/>
    <mergeCell ref="R3074:S3074"/>
    <mergeCell ref="R3075:S3075"/>
    <mergeCell ref="R3087:S3087"/>
    <mergeCell ref="R3028:S3028"/>
    <mergeCell ref="R3029:S3029"/>
    <mergeCell ref="R3030:S3030"/>
    <mergeCell ref="R3031:S3031"/>
    <mergeCell ref="R3032:S3032"/>
    <mergeCell ref="R3033:S3033"/>
    <mergeCell ref="R3036:S3036"/>
    <mergeCell ref="R3037:S3037"/>
    <mergeCell ref="R3038:S3038"/>
    <mergeCell ref="R3050:S3050"/>
    <mergeCell ref="R3051:S3051"/>
    <mergeCell ref="R3052:S3052"/>
    <mergeCell ref="R3053:S3053"/>
    <mergeCell ref="R3054:S3054"/>
    <mergeCell ref="R3055:S3055"/>
    <mergeCell ref="R3056:S3056"/>
    <mergeCell ref="R3057:S3057"/>
    <mergeCell ref="R3000:S3000"/>
    <mergeCell ref="R3001:S3001"/>
    <mergeCell ref="R3013:S3013"/>
    <mergeCell ref="R3014:S3014"/>
    <mergeCell ref="R3015:S3015"/>
    <mergeCell ref="R3016:S3016"/>
    <mergeCell ref="R3017:S3017"/>
    <mergeCell ref="R3018:S3018"/>
    <mergeCell ref="R3019:S3019"/>
    <mergeCell ref="R3020:S3020"/>
    <mergeCell ref="R3021:S3021"/>
    <mergeCell ref="R3022:S3022"/>
    <mergeCell ref="R3023:S3023"/>
    <mergeCell ref="R3024:S3024"/>
    <mergeCell ref="R3025:S3025"/>
    <mergeCell ref="R3026:S3026"/>
    <mergeCell ref="R3027:S3027"/>
    <mergeCell ref="R2981:S2981"/>
    <mergeCell ref="R2982:S2982"/>
    <mergeCell ref="R2983:S2983"/>
    <mergeCell ref="R2984:S2984"/>
    <mergeCell ref="R2985:S2985"/>
    <mergeCell ref="R2986:S2986"/>
    <mergeCell ref="R2987:S2987"/>
    <mergeCell ref="R2988:S2988"/>
    <mergeCell ref="R2989:S2989"/>
    <mergeCell ref="R2990:S2990"/>
    <mergeCell ref="R2991:S2991"/>
    <mergeCell ref="R2992:S2992"/>
    <mergeCell ref="R2993:S2993"/>
    <mergeCell ref="R2994:S2994"/>
    <mergeCell ref="R2995:S2995"/>
    <mergeCell ref="R2996:S2996"/>
    <mergeCell ref="R2999:S2999"/>
    <mergeCell ref="R2951:S2951"/>
    <mergeCell ref="R2952:S2952"/>
    <mergeCell ref="R2953:S2953"/>
    <mergeCell ref="R2954:S2954"/>
    <mergeCell ref="R2955:S2955"/>
    <mergeCell ref="R2956:S2956"/>
    <mergeCell ref="R2957:S2957"/>
    <mergeCell ref="R2958:S2958"/>
    <mergeCell ref="R2959:S2959"/>
    <mergeCell ref="R2962:S2962"/>
    <mergeCell ref="R2963:S2963"/>
    <mergeCell ref="R2964:S2964"/>
    <mergeCell ref="R2976:S2976"/>
    <mergeCell ref="R2977:S2977"/>
    <mergeCell ref="R2978:S2978"/>
    <mergeCell ref="R2979:S2979"/>
    <mergeCell ref="R2980:S2980"/>
    <mergeCell ref="R2921:S2921"/>
    <mergeCell ref="R2922:S2922"/>
    <mergeCell ref="R2925:S2925"/>
    <mergeCell ref="R2926:S2926"/>
    <mergeCell ref="R2927:S2927"/>
    <mergeCell ref="R2939:S2939"/>
    <mergeCell ref="R2940:S2940"/>
    <mergeCell ref="R2941:S2941"/>
    <mergeCell ref="R2942:S2942"/>
    <mergeCell ref="R2943:S2943"/>
    <mergeCell ref="R2944:S2944"/>
    <mergeCell ref="R2945:S2945"/>
    <mergeCell ref="R2946:S2946"/>
    <mergeCell ref="R2947:S2947"/>
    <mergeCell ref="R2948:S2948"/>
    <mergeCell ref="R2949:S2949"/>
    <mergeCell ref="R2950:S2950"/>
    <mergeCell ref="R2904:S2904"/>
    <mergeCell ref="R2905:S2905"/>
    <mergeCell ref="R2906:S2906"/>
    <mergeCell ref="R2907:S2907"/>
    <mergeCell ref="R2908:S2908"/>
    <mergeCell ref="R2909:S2909"/>
    <mergeCell ref="R2910:S2910"/>
    <mergeCell ref="R2911:S2911"/>
    <mergeCell ref="R2912:S2912"/>
    <mergeCell ref="R2913:S2913"/>
    <mergeCell ref="R2914:S2914"/>
    <mergeCell ref="R2915:S2915"/>
    <mergeCell ref="R2916:S2916"/>
    <mergeCell ref="R2917:S2917"/>
    <mergeCell ref="R2918:S2918"/>
    <mergeCell ref="R2919:S2919"/>
    <mergeCell ref="R2920:S2920"/>
    <mergeCell ref="R2874:S2874"/>
    <mergeCell ref="R2875:S2875"/>
    <mergeCell ref="R2876:S2876"/>
    <mergeCell ref="R2877:S2877"/>
    <mergeCell ref="R2878:S2878"/>
    <mergeCell ref="R2879:S2879"/>
    <mergeCell ref="R2880:S2880"/>
    <mergeCell ref="R2881:S2881"/>
    <mergeCell ref="R2882:S2882"/>
    <mergeCell ref="R2883:S2883"/>
    <mergeCell ref="R2884:S2884"/>
    <mergeCell ref="R2885:S2885"/>
    <mergeCell ref="R2888:S2888"/>
    <mergeCell ref="R2889:S2889"/>
    <mergeCell ref="R2890:S2890"/>
    <mergeCell ref="R2902:S2902"/>
    <mergeCell ref="R2903:S2903"/>
    <mergeCell ref="R2844:S2844"/>
    <mergeCell ref="R2845:S2845"/>
    <mergeCell ref="R2846:S2846"/>
    <mergeCell ref="R2847:S2847"/>
    <mergeCell ref="R2848:S2848"/>
    <mergeCell ref="R2851:S2851"/>
    <mergeCell ref="R2852:S2852"/>
    <mergeCell ref="R2853:S2853"/>
    <mergeCell ref="R2865:S2865"/>
    <mergeCell ref="R2866:S2866"/>
    <mergeCell ref="R2867:S2867"/>
    <mergeCell ref="R2868:S2868"/>
    <mergeCell ref="R2869:S2869"/>
    <mergeCell ref="R2870:S2870"/>
    <mergeCell ref="R2871:S2871"/>
    <mergeCell ref="R2872:S2872"/>
    <mergeCell ref="R2873:S2873"/>
    <mergeCell ref="R2816:S2816"/>
    <mergeCell ref="R2828:S2828"/>
    <mergeCell ref="R2829:S2829"/>
    <mergeCell ref="R2830:S2830"/>
    <mergeCell ref="R2831:S2831"/>
    <mergeCell ref="R2832:S2832"/>
    <mergeCell ref="R2833:S2833"/>
    <mergeCell ref="R2834:S2834"/>
    <mergeCell ref="R2835:S2835"/>
    <mergeCell ref="R2836:S2836"/>
    <mergeCell ref="R2837:S2837"/>
    <mergeCell ref="R2838:S2838"/>
    <mergeCell ref="R2839:S2839"/>
    <mergeCell ref="R2840:S2840"/>
    <mergeCell ref="R2841:S2841"/>
    <mergeCell ref="R2842:S2842"/>
    <mergeCell ref="R2843:S2843"/>
    <mergeCell ref="R2797:S2797"/>
    <mergeCell ref="R2798:S2798"/>
    <mergeCell ref="R2799:S2799"/>
    <mergeCell ref="R2800:S2800"/>
    <mergeCell ref="R2801:S2801"/>
    <mergeCell ref="R2802:S2802"/>
    <mergeCell ref="R2803:S2803"/>
    <mergeCell ref="R2804:S2804"/>
    <mergeCell ref="R2805:S2805"/>
    <mergeCell ref="R2806:S2806"/>
    <mergeCell ref="R2807:S2807"/>
    <mergeCell ref="R2808:S2808"/>
    <mergeCell ref="R2809:S2809"/>
    <mergeCell ref="R2810:S2810"/>
    <mergeCell ref="R2811:S2811"/>
    <mergeCell ref="R2814:S2814"/>
    <mergeCell ref="R2815:S2815"/>
    <mergeCell ref="R2767:S2767"/>
    <mergeCell ref="R2768:S2768"/>
    <mergeCell ref="R2769:S2769"/>
    <mergeCell ref="R2770:S2770"/>
    <mergeCell ref="R2771:S2771"/>
    <mergeCell ref="R2772:S2772"/>
    <mergeCell ref="R2773:S2773"/>
    <mergeCell ref="R2774:S2774"/>
    <mergeCell ref="R2777:S2777"/>
    <mergeCell ref="R2778:S2778"/>
    <mergeCell ref="R2779:S2779"/>
    <mergeCell ref="R2791:S2791"/>
    <mergeCell ref="R2792:S2792"/>
    <mergeCell ref="R2793:S2793"/>
    <mergeCell ref="R2794:S2794"/>
    <mergeCell ref="R2795:S2795"/>
    <mergeCell ref="R2796:S2796"/>
    <mergeCell ref="R2737:S2737"/>
    <mergeCell ref="R2740:S2740"/>
    <mergeCell ref="R2741:S2741"/>
    <mergeCell ref="R2742:S2742"/>
    <mergeCell ref="R2754:S2754"/>
    <mergeCell ref="R2755:S2755"/>
    <mergeCell ref="R2756:S2756"/>
    <mergeCell ref="R2757:S2757"/>
    <mergeCell ref="R2758:S2758"/>
    <mergeCell ref="R2759:S2759"/>
    <mergeCell ref="R2760:S2760"/>
    <mergeCell ref="R2761:S2761"/>
    <mergeCell ref="R2762:S2762"/>
    <mergeCell ref="R2763:S2763"/>
    <mergeCell ref="R2764:S2764"/>
    <mergeCell ref="R2765:S2765"/>
    <mergeCell ref="R2766:S2766"/>
    <mergeCell ref="R2720:S2720"/>
    <mergeCell ref="R2721:S2721"/>
    <mergeCell ref="R2722:S2722"/>
    <mergeCell ref="R2723:S2723"/>
    <mergeCell ref="R2724:S2724"/>
    <mergeCell ref="R2725:S2725"/>
    <mergeCell ref="R2726:S2726"/>
    <mergeCell ref="R2727:S2727"/>
    <mergeCell ref="R2728:S2728"/>
    <mergeCell ref="R2729:S2729"/>
    <mergeCell ref="R2730:S2730"/>
    <mergeCell ref="R2731:S2731"/>
    <mergeCell ref="R2732:S2732"/>
    <mergeCell ref="R2733:S2733"/>
    <mergeCell ref="R2734:S2734"/>
    <mergeCell ref="R2735:S2735"/>
    <mergeCell ref="R2736:S2736"/>
    <mergeCell ref="R2690:S2690"/>
    <mergeCell ref="R2691:S2691"/>
    <mergeCell ref="R2692:S2692"/>
    <mergeCell ref="R2693:S2693"/>
    <mergeCell ref="R2694:S2694"/>
    <mergeCell ref="R2695:S2695"/>
    <mergeCell ref="R2696:S2696"/>
    <mergeCell ref="R2697:S2697"/>
    <mergeCell ref="R2698:S2698"/>
    <mergeCell ref="R2699:S2699"/>
    <mergeCell ref="R2700:S2700"/>
    <mergeCell ref="R2703:S2703"/>
    <mergeCell ref="R2704:S2704"/>
    <mergeCell ref="R2705:S2705"/>
    <mergeCell ref="R2717:S2717"/>
    <mergeCell ref="R2718:S2718"/>
    <mergeCell ref="R2719:S2719"/>
    <mergeCell ref="R2660:S2660"/>
    <mergeCell ref="R2661:S2661"/>
    <mergeCell ref="R2662:S2662"/>
    <mergeCell ref="R2663:S2663"/>
    <mergeCell ref="R2666:S2666"/>
    <mergeCell ref="R2667:S2667"/>
    <mergeCell ref="R2668:S2668"/>
    <mergeCell ref="R2680:S2680"/>
    <mergeCell ref="R2681:S2681"/>
    <mergeCell ref="R2682:S2682"/>
    <mergeCell ref="R2683:S2683"/>
    <mergeCell ref="R2684:S2684"/>
    <mergeCell ref="R2685:S2685"/>
    <mergeCell ref="R2686:S2686"/>
    <mergeCell ref="R2687:S2687"/>
    <mergeCell ref="R2688:S2688"/>
    <mergeCell ref="R2689:S2689"/>
    <mergeCell ref="R2643:S2643"/>
    <mergeCell ref="R2644:S2644"/>
    <mergeCell ref="R2645:S2645"/>
    <mergeCell ref="R2646:S2646"/>
    <mergeCell ref="R2647:S2647"/>
    <mergeCell ref="R2648:S2648"/>
    <mergeCell ref="R2649:S2649"/>
    <mergeCell ref="R2650:S2650"/>
    <mergeCell ref="R2651:S2651"/>
    <mergeCell ref="R2652:S2652"/>
    <mergeCell ref="R2653:S2653"/>
    <mergeCell ref="R2654:S2654"/>
    <mergeCell ref="R2655:S2655"/>
    <mergeCell ref="R2656:S2656"/>
    <mergeCell ref="R2657:S2657"/>
    <mergeCell ref="R2658:S2658"/>
    <mergeCell ref="R2659:S2659"/>
    <mergeCell ref="R2613:S2613"/>
    <mergeCell ref="R2614:S2614"/>
    <mergeCell ref="R2615:S2615"/>
    <mergeCell ref="R2616:S2616"/>
    <mergeCell ref="R2617:S2617"/>
    <mergeCell ref="R2618:S2618"/>
    <mergeCell ref="R2619:S2619"/>
    <mergeCell ref="R2620:S2620"/>
    <mergeCell ref="R2621:S2621"/>
    <mergeCell ref="R2622:S2622"/>
    <mergeCell ref="R2623:S2623"/>
    <mergeCell ref="R2624:S2624"/>
    <mergeCell ref="R2625:S2625"/>
    <mergeCell ref="R2626:S2626"/>
    <mergeCell ref="R2629:S2629"/>
    <mergeCell ref="R2630:S2630"/>
    <mergeCell ref="R2631:S2631"/>
    <mergeCell ref="R2583:S2583"/>
    <mergeCell ref="R2584:S2584"/>
    <mergeCell ref="R2585:S2585"/>
    <mergeCell ref="R2586:S2586"/>
    <mergeCell ref="R2587:S2587"/>
    <mergeCell ref="R2588:S2588"/>
    <mergeCell ref="R2589:S2589"/>
    <mergeCell ref="R2592:S2592"/>
    <mergeCell ref="R2593:S2593"/>
    <mergeCell ref="R2594:S2594"/>
    <mergeCell ref="R2606:S2606"/>
    <mergeCell ref="R2607:S2607"/>
    <mergeCell ref="R2608:S2608"/>
    <mergeCell ref="R2609:S2609"/>
    <mergeCell ref="R2610:S2610"/>
    <mergeCell ref="R2611:S2611"/>
    <mergeCell ref="R2612:S2612"/>
    <mergeCell ref="R2555:S2555"/>
    <mergeCell ref="R2556:S2556"/>
    <mergeCell ref="R2557:S2557"/>
    <mergeCell ref="R2569:S2569"/>
    <mergeCell ref="R2570:S2570"/>
    <mergeCell ref="R2571:S2571"/>
    <mergeCell ref="R2572:S2572"/>
    <mergeCell ref="R2573:S2573"/>
    <mergeCell ref="R2574:S2574"/>
    <mergeCell ref="R2575:S2575"/>
    <mergeCell ref="R2576:S2576"/>
    <mergeCell ref="R2577:S2577"/>
    <mergeCell ref="R2578:S2578"/>
    <mergeCell ref="R2579:S2579"/>
    <mergeCell ref="R2580:S2580"/>
    <mergeCell ref="R2581:S2581"/>
    <mergeCell ref="R2582:S2582"/>
    <mergeCell ref="R2536:S2536"/>
    <mergeCell ref="R2537:S2537"/>
    <mergeCell ref="R2538:S2538"/>
    <mergeCell ref="R2539:S2539"/>
    <mergeCell ref="R2540:S2540"/>
    <mergeCell ref="R2541:S2541"/>
    <mergeCell ref="R2542:S2542"/>
    <mergeCell ref="R2543:S2543"/>
    <mergeCell ref="R2544:S2544"/>
    <mergeCell ref="R2545:S2545"/>
    <mergeCell ref="R2546:S2546"/>
    <mergeCell ref="R2547:S2547"/>
    <mergeCell ref="R2548:S2548"/>
    <mergeCell ref="R2549:S2549"/>
    <mergeCell ref="R2550:S2550"/>
    <mergeCell ref="R2551:S2551"/>
    <mergeCell ref="R2552:S2552"/>
    <mergeCell ref="R2506:S2506"/>
    <mergeCell ref="R2507:S2507"/>
    <mergeCell ref="R2508:S2508"/>
    <mergeCell ref="R2509:S2509"/>
    <mergeCell ref="R2510:S2510"/>
    <mergeCell ref="R2511:S2511"/>
    <mergeCell ref="R2512:S2512"/>
    <mergeCell ref="R2513:S2513"/>
    <mergeCell ref="R2514:S2514"/>
    <mergeCell ref="R2515:S2515"/>
    <mergeCell ref="R2518:S2518"/>
    <mergeCell ref="R2519:S2519"/>
    <mergeCell ref="R2520:S2520"/>
    <mergeCell ref="R2532:S2532"/>
    <mergeCell ref="R2533:S2533"/>
    <mergeCell ref="R2534:S2534"/>
    <mergeCell ref="R2535:S2535"/>
    <mergeCell ref="R2476:S2476"/>
    <mergeCell ref="R2477:S2477"/>
    <mergeCell ref="R2478:S2478"/>
    <mergeCell ref="R2481:S2481"/>
    <mergeCell ref="R2482:S2482"/>
    <mergeCell ref="R2483:S2483"/>
    <mergeCell ref="R2495:S2495"/>
    <mergeCell ref="R2496:S2496"/>
    <mergeCell ref="R2497:S2497"/>
    <mergeCell ref="R2498:S2498"/>
    <mergeCell ref="R2499:S2499"/>
    <mergeCell ref="R2500:S2500"/>
    <mergeCell ref="R2501:S2501"/>
    <mergeCell ref="R2502:S2502"/>
    <mergeCell ref="R2503:S2503"/>
    <mergeCell ref="R2504:S2504"/>
    <mergeCell ref="R2505:S2505"/>
    <mergeCell ref="R2459:S2459"/>
    <mergeCell ref="R2460:S2460"/>
    <mergeCell ref="R2461:S2461"/>
    <mergeCell ref="R2462:S2462"/>
    <mergeCell ref="R2463:S2463"/>
    <mergeCell ref="R2464:S2464"/>
    <mergeCell ref="R2465:S2465"/>
    <mergeCell ref="R2466:S2466"/>
    <mergeCell ref="R2467:S2467"/>
    <mergeCell ref="R2468:S2468"/>
    <mergeCell ref="R2469:S2469"/>
    <mergeCell ref="R2470:S2470"/>
    <mergeCell ref="R2471:S2471"/>
    <mergeCell ref="R2472:S2472"/>
    <mergeCell ref="R2473:S2473"/>
    <mergeCell ref="R2474:S2474"/>
    <mergeCell ref="R2475:S2475"/>
    <mergeCell ref="R2429:S2429"/>
    <mergeCell ref="R2430:S2430"/>
    <mergeCell ref="R2431:S2431"/>
    <mergeCell ref="R2432:S2432"/>
    <mergeCell ref="R2433:S2433"/>
    <mergeCell ref="R2434:S2434"/>
    <mergeCell ref="R2435:S2435"/>
    <mergeCell ref="R2436:S2436"/>
    <mergeCell ref="R2437:S2437"/>
    <mergeCell ref="R2438:S2438"/>
    <mergeCell ref="R2439:S2439"/>
    <mergeCell ref="R2440:S2440"/>
    <mergeCell ref="R2441:S2441"/>
    <mergeCell ref="R2444:S2444"/>
    <mergeCell ref="R2445:S2445"/>
    <mergeCell ref="R2446:S2446"/>
    <mergeCell ref="R2458:S2458"/>
    <mergeCell ref="R2399:S2399"/>
    <mergeCell ref="R2400:S2400"/>
    <mergeCell ref="R2401:S2401"/>
    <mergeCell ref="R2402:S2402"/>
    <mergeCell ref="R2403:S2403"/>
    <mergeCell ref="R2404:S2404"/>
    <mergeCell ref="R2407:S2407"/>
    <mergeCell ref="R2408:S2408"/>
    <mergeCell ref="R2409:S2409"/>
    <mergeCell ref="R2421:S2421"/>
    <mergeCell ref="R2422:S2422"/>
    <mergeCell ref="R2423:S2423"/>
    <mergeCell ref="R2424:S2424"/>
    <mergeCell ref="R2425:S2425"/>
    <mergeCell ref="R2426:S2426"/>
    <mergeCell ref="R2427:S2427"/>
    <mergeCell ref="R2428:S2428"/>
    <mergeCell ref="R2371:S2371"/>
    <mergeCell ref="R2372:S2372"/>
    <mergeCell ref="R2384:S2384"/>
    <mergeCell ref="R2385:S2385"/>
    <mergeCell ref="R2386:S2386"/>
    <mergeCell ref="R2387:S2387"/>
    <mergeCell ref="R2388:S2388"/>
    <mergeCell ref="R2389:S2389"/>
    <mergeCell ref="R2390:S2390"/>
    <mergeCell ref="R2391:S2391"/>
    <mergeCell ref="R2392:S2392"/>
    <mergeCell ref="R2393:S2393"/>
    <mergeCell ref="R2394:S2394"/>
    <mergeCell ref="R2395:S2395"/>
    <mergeCell ref="R2396:S2396"/>
    <mergeCell ref="R2397:S2397"/>
    <mergeCell ref="R2398:S2398"/>
    <mergeCell ref="R2352:S2352"/>
    <mergeCell ref="R2353:S2353"/>
    <mergeCell ref="R2354:S2354"/>
    <mergeCell ref="R2355:S2355"/>
    <mergeCell ref="R2356:S2356"/>
    <mergeCell ref="R2357:S2357"/>
    <mergeCell ref="R2358:S2358"/>
    <mergeCell ref="R2359:S2359"/>
    <mergeCell ref="R2360:S2360"/>
    <mergeCell ref="R2361:S2361"/>
    <mergeCell ref="R2362:S2362"/>
    <mergeCell ref="R2363:S2363"/>
    <mergeCell ref="R2364:S2364"/>
    <mergeCell ref="R2365:S2365"/>
    <mergeCell ref="R2366:S2366"/>
    <mergeCell ref="R2367:S2367"/>
    <mergeCell ref="R2370:S2370"/>
    <mergeCell ref="R2322:S2322"/>
    <mergeCell ref="R2323:S2323"/>
    <mergeCell ref="R2324:S2324"/>
    <mergeCell ref="R2325:S2325"/>
    <mergeCell ref="R2326:S2326"/>
    <mergeCell ref="R2327:S2327"/>
    <mergeCell ref="R2328:S2328"/>
    <mergeCell ref="R2329:S2329"/>
    <mergeCell ref="R2330:S2330"/>
    <mergeCell ref="R2333:S2333"/>
    <mergeCell ref="R2334:S2334"/>
    <mergeCell ref="R2335:S2335"/>
    <mergeCell ref="R2347:S2347"/>
    <mergeCell ref="R2348:S2348"/>
    <mergeCell ref="R2349:S2349"/>
    <mergeCell ref="R2350:S2350"/>
    <mergeCell ref="R2351:S2351"/>
    <mergeCell ref="R2292:S2292"/>
    <mergeCell ref="R2293:S2293"/>
    <mergeCell ref="R2296:S2296"/>
    <mergeCell ref="R2297:S2297"/>
    <mergeCell ref="R2298:S2298"/>
    <mergeCell ref="R2310:S2310"/>
    <mergeCell ref="R2311:S2311"/>
    <mergeCell ref="R2312:S2312"/>
    <mergeCell ref="R2313:S2313"/>
    <mergeCell ref="R2314:S2314"/>
    <mergeCell ref="R2315:S2315"/>
    <mergeCell ref="R2316:S2316"/>
    <mergeCell ref="R2317:S2317"/>
    <mergeCell ref="R2318:S2318"/>
    <mergeCell ref="R2319:S2319"/>
    <mergeCell ref="R2320:S2320"/>
    <mergeCell ref="R2321:S2321"/>
    <mergeCell ref="R2275:S2275"/>
    <mergeCell ref="R2276:S2276"/>
    <mergeCell ref="R2277:S2277"/>
    <mergeCell ref="R2278:S2278"/>
    <mergeCell ref="R2279:S2279"/>
    <mergeCell ref="R2280:S2280"/>
    <mergeCell ref="R2281:S2281"/>
    <mergeCell ref="R2282:S2282"/>
    <mergeCell ref="R2283:S2283"/>
    <mergeCell ref="R2284:S2284"/>
    <mergeCell ref="R2285:S2285"/>
    <mergeCell ref="R2286:S2286"/>
    <mergeCell ref="R2287:S2287"/>
    <mergeCell ref="R2288:S2288"/>
    <mergeCell ref="R2289:S2289"/>
    <mergeCell ref="R2290:S2290"/>
    <mergeCell ref="R2291:S2291"/>
    <mergeCell ref="R2245:S2245"/>
    <mergeCell ref="R2246:S2246"/>
    <mergeCell ref="R2247:S2247"/>
    <mergeCell ref="R2248:S2248"/>
    <mergeCell ref="R2249:S2249"/>
    <mergeCell ref="R2250:S2250"/>
    <mergeCell ref="R2251:S2251"/>
    <mergeCell ref="R2252:S2252"/>
    <mergeCell ref="R2253:S2253"/>
    <mergeCell ref="R2254:S2254"/>
    <mergeCell ref="R2255:S2255"/>
    <mergeCell ref="R2256:S2256"/>
    <mergeCell ref="R2259:S2259"/>
    <mergeCell ref="R2260:S2260"/>
    <mergeCell ref="R2261:S2261"/>
    <mergeCell ref="R2273:S2273"/>
    <mergeCell ref="R2274:S2274"/>
    <mergeCell ref="R2215:S2215"/>
    <mergeCell ref="R2216:S2216"/>
    <mergeCell ref="R2217:S2217"/>
    <mergeCell ref="R2218:S2218"/>
    <mergeCell ref="R2219:S2219"/>
    <mergeCell ref="R2222:S2222"/>
    <mergeCell ref="R2223:S2223"/>
    <mergeCell ref="R2224:S2224"/>
    <mergeCell ref="R2236:S2236"/>
    <mergeCell ref="R2237:S2237"/>
    <mergeCell ref="R2238:S2238"/>
    <mergeCell ref="R2239:S2239"/>
    <mergeCell ref="R2240:S2240"/>
    <mergeCell ref="R2241:S2241"/>
    <mergeCell ref="R2242:S2242"/>
    <mergeCell ref="R2243:S2243"/>
    <mergeCell ref="R2244:S2244"/>
    <mergeCell ref="R2187:S2187"/>
    <mergeCell ref="R2199:S2199"/>
    <mergeCell ref="R2200:S2200"/>
    <mergeCell ref="R2201:S2201"/>
    <mergeCell ref="R2202:S2202"/>
    <mergeCell ref="R2203:S2203"/>
    <mergeCell ref="R2204:S2204"/>
    <mergeCell ref="R2205:S2205"/>
    <mergeCell ref="R2206:S2206"/>
    <mergeCell ref="R2207:S2207"/>
    <mergeCell ref="R2208:S2208"/>
    <mergeCell ref="R2209:S2209"/>
    <mergeCell ref="R2210:S2210"/>
    <mergeCell ref="R2211:S2211"/>
    <mergeCell ref="R2212:S2212"/>
    <mergeCell ref="R2213:S2213"/>
    <mergeCell ref="R2214:S2214"/>
    <mergeCell ref="R2168:S2168"/>
    <mergeCell ref="R2169:S2169"/>
    <mergeCell ref="R2170:S2170"/>
    <mergeCell ref="R2171:S2171"/>
    <mergeCell ref="R2172:S2172"/>
    <mergeCell ref="R2173:S2173"/>
    <mergeCell ref="R2174:S2174"/>
    <mergeCell ref="R2175:S2175"/>
    <mergeCell ref="R2176:S2176"/>
    <mergeCell ref="R2177:S2177"/>
    <mergeCell ref="R2178:S2178"/>
    <mergeCell ref="R2179:S2179"/>
    <mergeCell ref="R2180:S2180"/>
    <mergeCell ref="R2181:S2181"/>
    <mergeCell ref="R2182:S2182"/>
    <mergeCell ref="R2185:S2185"/>
    <mergeCell ref="R2186:S2186"/>
    <mergeCell ref="R2138:S2138"/>
    <mergeCell ref="R2139:S2139"/>
    <mergeCell ref="R2140:S2140"/>
    <mergeCell ref="R2141:S2141"/>
    <mergeCell ref="R2142:S2142"/>
    <mergeCell ref="R2143:S2143"/>
    <mergeCell ref="R2144:S2144"/>
    <mergeCell ref="R2145:S2145"/>
    <mergeCell ref="R2148:S2148"/>
    <mergeCell ref="R2149:S2149"/>
    <mergeCell ref="R2150:S2150"/>
    <mergeCell ref="R2162:S2162"/>
    <mergeCell ref="R2163:S2163"/>
    <mergeCell ref="R2164:S2164"/>
    <mergeCell ref="R2165:S2165"/>
    <mergeCell ref="R2166:S2166"/>
    <mergeCell ref="R2167:S2167"/>
    <mergeCell ref="R2108:S2108"/>
    <mergeCell ref="R2111:S2111"/>
    <mergeCell ref="R2112:S2112"/>
    <mergeCell ref="R2113:S2113"/>
    <mergeCell ref="R2125:S2125"/>
    <mergeCell ref="R2126:S2126"/>
    <mergeCell ref="R2127:S2127"/>
    <mergeCell ref="R2128:S2128"/>
    <mergeCell ref="R2129:S2129"/>
    <mergeCell ref="R2130:S2130"/>
    <mergeCell ref="R2131:S2131"/>
    <mergeCell ref="R2132:S2132"/>
    <mergeCell ref="R2133:S2133"/>
    <mergeCell ref="R2134:S2134"/>
    <mergeCell ref="R2135:S2135"/>
    <mergeCell ref="R2136:S2136"/>
    <mergeCell ref="R2137:S2137"/>
    <mergeCell ref="R2091:S2091"/>
    <mergeCell ref="R2092:S2092"/>
    <mergeCell ref="R2093:S2093"/>
    <mergeCell ref="R2094:S2094"/>
    <mergeCell ref="R2095:S2095"/>
    <mergeCell ref="R2096:S2096"/>
    <mergeCell ref="R2097:S2097"/>
    <mergeCell ref="R2098:S2098"/>
    <mergeCell ref="R2099:S2099"/>
    <mergeCell ref="R2100:S2100"/>
    <mergeCell ref="R2101:S2101"/>
    <mergeCell ref="R2102:S2102"/>
    <mergeCell ref="R2103:S2103"/>
    <mergeCell ref="R2104:S2104"/>
    <mergeCell ref="R2105:S2105"/>
    <mergeCell ref="R2106:S2106"/>
    <mergeCell ref="R2107:S2107"/>
    <mergeCell ref="R2061:S2061"/>
    <mergeCell ref="R2062:S2062"/>
    <mergeCell ref="R2063:S2063"/>
    <mergeCell ref="R2064:S2064"/>
    <mergeCell ref="R2065:S2065"/>
    <mergeCell ref="R2066:S2066"/>
    <mergeCell ref="R2067:S2067"/>
    <mergeCell ref="R2068:S2068"/>
    <mergeCell ref="R2069:S2069"/>
    <mergeCell ref="R2070:S2070"/>
    <mergeCell ref="R2071:S2071"/>
    <mergeCell ref="R2074:S2074"/>
    <mergeCell ref="R2075:S2075"/>
    <mergeCell ref="R2076:S2076"/>
    <mergeCell ref="R2088:S2088"/>
    <mergeCell ref="R2089:S2089"/>
    <mergeCell ref="R2090:S2090"/>
    <mergeCell ref="R2031:S2031"/>
    <mergeCell ref="R2032:S2032"/>
    <mergeCell ref="R2033:S2033"/>
    <mergeCell ref="R2034:S2034"/>
    <mergeCell ref="R2037:S2037"/>
    <mergeCell ref="R2038:S2038"/>
    <mergeCell ref="R2039:S2039"/>
    <mergeCell ref="R2051:S2051"/>
    <mergeCell ref="R2052:S2052"/>
    <mergeCell ref="R2053:S2053"/>
    <mergeCell ref="R2054:S2054"/>
    <mergeCell ref="R2055:S2055"/>
    <mergeCell ref="R2056:S2056"/>
    <mergeCell ref="R2057:S2057"/>
    <mergeCell ref="R2058:S2058"/>
    <mergeCell ref="R2059:S2059"/>
    <mergeCell ref="R2060:S2060"/>
    <mergeCell ref="R2014:S2014"/>
    <mergeCell ref="R2015:S2015"/>
    <mergeCell ref="R2016:S2016"/>
    <mergeCell ref="R2017:S2017"/>
    <mergeCell ref="R2018:S2018"/>
    <mergeCell ref="R2019:S2019"/>
    <mergeCell ref="R2020:S2020"/>
    <mergeCell ref="R2021:S2021"/>
    <mergeCell ref="R2022:S2022"/>
    <mergeCell ref="R2023:S2023"/>
    <mergeCell ref="R2024:S2024"/>
    <mergeCell ref="R2025:S2025"/>
    <mergeCell ref="R2026:S2026"/>
    <mergeCell ref="R2027:S2027"/>
    <mergeCell ref="R2028:S2028"/>
    <mergeCell ref="R2029:S2029"/>
    <mergeCell ref="R2030:S2030"/>
    <mergeCell ref="R1984:S1984"/>
    <mergeCell ref="R1985:S1985"/>
    <mergeCell ref="R1986:S1986"/>
    <mergeCell ref="R1987:S1987"/>
    <mergeCell ref="R1988:S1988"/>
    <mergeCell ref="R1989:S1989"/>
    <mergeCell ref="R1990:S1990"/>
    <mergeCell ref="R1991:S1991"/>
    <mergeCell ref="R1992:S1992"/>
    <mergeCell ref="R1993:S1993"/>
    <mergeCell ref="R1994:S1994"/>
    <mergeCell ref="R1995:S1995"/>
    <mergeCell ref="R1996:S1996"/>
    <mergeCell ref="R1997:S1997"/>
    <mergeCell ref="R2000:S2000"/>
    <mergeCell ref="R2001:S2001"/>
    <mergeCell ref="R2002:S2002"/>
    <mergeCell ref="R1954:S1954"/>
    <mergeCell ref="R1955:S1955"/>
    <mergeCell ref="R1956:S1956"/>
    <mergeCell ref="R1957:S1957"/>
    <mergeCell ref="R1958:S1958"/>
    <mergeCell ref="R1959:S1959"/>
    <mergeCell ref="R1960:S1960"/>
    <mergeCell ref="R1963:S1963"/>
    <mergeCell ref="R1964:S1964"/>
    <mergeCell ref="R1965:S1965"/>
    <mergeCell ref="R1977:S1977"/>
    <mergeCell ref="R1978:S1978"/>
    <mergeCell ref="R1979:S1979"/>
    <mergeCell ref="R1980:S1980"/>
    <mergeCell ref="R1981:S1981"/>
    <mergeCell ref="R1982:S1982"/>
    <mergeCell ref="R1983:S1983"/>
    <mergeCell ref="R1926:S1926"/>
    <mergeCell ref="R1927:S1927"/>
    <mergeCell ref="R1928:S1928"/>
    <mergeCell ref="R1940:S1940"/>
    <mergeCell ref="R1941:S1941"/>
    <mergeCell ref="R1942:S1942"/>
    <mergeCell ref="R1943:S1943"/>
    <mergeCell ref="R1944:S1944"/>
    <mergeCell ref="R1945:S1945"/>
    <mergeCell ref="R1946:S1946"/>
    <mergeCell ref="R1947:S1947"/>
    <mergeCell ref="R1948:S1948"/>
    <mergeCell ref="R1949:S1949"/>
    <mergeCell ref="R1950:S1950"/>
    <mergeCell ref="R1951:S1951"/>
    <mergeCell ref="R1952:S1952"/>
    <mergeCell ref="R1953:S1953"/>
    <mergeCell ref="R1907:S1907"/>
    <mergeCell ref="R1908:S1908"/>
    <mergeCell ref="R1909:S1909"/>
    <mergeCell ref="R1910:S1910"/>
    <mergeCell ref="R1911:S1911"/>
    <mergeCell ref="R1912:S1912"/>
    <mergeCell ref="R1913:S1913"/>
    <mergeCell ref="R1914:S1914"/>
    <mergeCell ref="R1915:S1915"/>
    <mergeCell ref="R1916:S1916"/>
    <mergeCell ref="R1917:S1917"/>
    <mergeCell ref="R1918:S1918"/>
    <mergeCell ref="R1919:S1919"/>
    <mergeCell ref="R1920:S1920"/>
    <mergeCell ref="R1921:S1921"/>
    <mergeCell ref="R1922:S1922"/>
    <mergeCell ref="R1923:S1923"/>
    <mergeCell ref="R1877:S1877"/>
    <mergeCell ref="R1878:S1878"/>
    <mergeCell ref="R1879:S1879"/>
    <mergeCell ref="R1880:S1880"/>
    <mergeCell ref="R1881:S1881"/>
    <mergeCell ref="R1882:S1882"/>
    <mergeCell ref="R1883:S1883"/>
    <mergeCell ref="R1884:S1884"/>
    <mergeCell ref="R1885:S1885"/>
    <mergeCell ref="R1886:S1886"/>
    <mergeCell ref="R1889:S1889"/>
    <mergeCell ref="R1890:S1890"/>
    <mergeCell ref="R1891:S1891"/>
    <mergeCell ref="R1903:S1903"/>
    <mergeCell ref="R1904:S1904"/>
    <mergeCell ref="R1905:S1905"/>
    <mergeCell ref="R1906:S1906"/>
    <mergeCell ref="R1847:S1847"/>
    <mergeCell ref="R1848:S1848"/>
    <mergeCell ref="R1849:S1849"/>
    <mergeCell ref="R1852:S1852"/>
    <mergeCell ref="R1853:S1853"/>
    <mergeCell ref="R1854:S1854"/>
    <mergeCell ref="R1866:S1866"/>
    <mergeCell ref="R1867:S1867"/>
    <mergeCell ref="R1868:S1868"/>
    <mergeCell ref="R1869:S1869"/>
    <mergeCell ref="R1870:S1870"/>
    <mergeCell ref="R1871:S1871"/>
    <mergeCell ref="R1872:S1872"/>
    <mergeCell ref="R1873:S1873"/>
    <mergeCell ref="R1874:S1874"/>
    <mergeCell ref="R1875:S1875"/>
    <mergeCell ref="R1876:S1876"/>
    <mergeCell ref="R1830:S1830"/>
    <mergeCell ref="R1831:S1831"/>
    <mergeCell ref="R1832:S1832"/>
    <mergeCell ref="R1833:S1833"/>
    <mergeCell ref="R1834:S1834"/>
    <mergeCell ref="R1835:S1835"/>
    <mergeCell ref="R1836:S1836"/>
    <mergeCell ref="R1837:S1837"/>
    <mergeCell ref="R1838:S1838"/>
    <mergeCell ref="R1839:S1839"/>
    <mergeCell ref="R1840:S1840"/>
    <mergeCell ref="R1841:S1841"/>
    <mergeCell ref="R1842:S1842"/>
    <mergeCell ref="R1843:S1843"/>
    <mergeCell ref="R1844:S1844"/>
    <mergeCell ref="R1845:S1845"/>
    <mergeCell ref="R1846:S1846"/>
    <mergeCell ref="R1800:S1800"/>
    <mergeCell ref="R1801:S1801"/>
    <mergeCell ref="R1802:S1802"/>
    <mergeCell ref="R1803:S1803"/>
    <mergeCell ref="R1804:S1804"/>
    <mergeCell ref="R1805:S1805"/>
    <mergeCell ref="R1806:S1806"/>
    <mergeCell ref="R1807:S1807"/>
    <mergeCell ref="R1808:S1808"/>
    <mergeCell ref="R1809:S1809"/>
    <mergeCell ref="R1810:S1810"/>
    <mergeCell ref="R1811:S1811"/>
    <mergeCell ref="R1812:S1812"/>
    <mergeCell ref="R1815:S1815"/>
    <mergeCell ref="R1816:S1816"/>
    <mergeCell ref="R1817:S1817"/>
    <mergeCell ref="R1829:S1829"/>
    <mergeCell ref="R1770:S1770"/>
    <mergeCell ref="R1771:S1771"/>
    <mergeCell ref="R1772:S1772"/>
    <mergeCell ref="R1773:S1773"/>
    <mergeCell ref="R1774:S1774"/>
    <mergeCell ref="R1775:S1775"/>
    <mergeCell ref="R1778:S1778"/>
    <mergeCell ref="R1779:S1779"/>
    <mergeCell ref="R1780:S1780"/>
    <mergeCell ref="R1792:S1792"/>
    <mergeCell ref="R1793:S1793"/>
    <mergeCell ref="R1794:S1794"/>
    <mergeCell ref="R1795:S1795"/>
    <mergeCell ref="R1796:S1796"/>
    <mergeCell ref="R1797:S1797"/>
    <mergeCell ref="R1798:S1798"/>
    <mergeCell ref="R1799:S1799"/>
    <mergeCell ref="R1742:S1742"/>
    <mergeCell ref="R1743:S1743"/>
    <mergeCell ref="R1755:S1755"/>
    <mergeCell ref="R1756:S1756"/>
    <mergeCell ref="R1757:S1757"/>
    <mergeCell ref="R1758:S1758"/>
    <mergeCell ref="R1759:S1759"/>
    <mergeCell ref="R1760:S1760"/>
    <mergeCell ref="R1761:S1761"/>
    <mergeCell ref="R1762:S1762"/>
    <mergeCell ref="R1763:S1763"/>
    <mergeCell ref="R1764:S1764"/>
    <mergeCell ref="R1765:S1765"/>
    <mergeCell ref="R1766:S1766"/>
    <mergeCell ref="R1767:S1767"/>
    <mergeCell ref="R1768:S1768"/>
    <mergeCell ref="R1769:S1769"/>
    <mergeCell ref="R1723:S1723"/>
    <mergeCell ref="R1724:S1724"/>
    <mergeCell ref="R1725:S1725"/>
    <mergeCell ref="R1726:S1726"/>
    <mergeCell ref="R1727:S1727"/>
    <mergeCell ref="R1728:S1728"/>
    <mergeCell ref="R1729:S1729"/>
    <mergeCell ref="R1730:S1730"/>
    <mergeCell ref="R1731:S1731"/>
    <mergeCell ref="R1732:S1732"/>
    <mergeCell ref="R1733:S1733"/>
    <mergeCell ref="R1734:S1734"/>
    <mergeCell ref="R1735:S1735"/>
    <mergeCell ref="R1736:S1736"/>
    <mergeCell ref="R1737:S1737"/>
    <mergeCell ref="R1738:S1738"/>
    <mergeCell ref="R1741:S1741"/>
    <mergeCell ref="R1693:S1693"/>
    <mergeCell ref="R1694:S1694"/>
    <mergeCell ref="R1695:S1695"/>
    <mergeCell ref="R1696:S1696"/>
    <mergeCell ref="R1697:S1697"/>
    <mergeCell ref="R1698:S1698"/>
    <mergeCell ref="R1699:S1699"/>
    <mergeCell ref="R1700:S1700"/>
    <mergeCell ref="R1701:S1701"/>
    <mergeCell ref="R1704:S1704"/>
    <mergeCell ref="R1705:S1705"/>
    <mergeCell ref="R1706:S1706"/>
    <mergeCell ref="R1718:S1718"/>
    <mergeCell ref="R1719:S1719"/>
    <mergeCell ref="R1720:S1720"/>
    <mergeCell ref="R1721:S1721"/>
    <mergeCell ref="R1722:S1722"/>
    <mergeCell ref="R1663:S1663"/>
    <mergeCell ref="R1664:S1664"/>
    <mergeCell ref="R1667:S1667"/>
    <mergeCell ref="R1668:S1668"/>
    <mergeCell ref="R1669:S1669"/>
    <mergeCell ref="R1681:S1681"/>
    <mergeCell ref="R1682:S1682"/>
    <mergeCell ref="R1683:S1683"/>
    <mergeCell ref="R1684:S1684"/>
    <mergeCell ref="R1685:S1685"/>
    <mergeCell ref="R1686:S1686"/>
    <mergeCell ref="R1687:S1687"/>
    <mergeCell ref="R1688:S1688"/>
    <mergeCell ref="R1689:S1689"/>
    <mergeCell ref="R1690:S1690"/>
    <mergeCell ref="R1691:S1691"/>
    <mergeCell ref="R1692:S1692"/>
    <mergeCell ref="R1646:S1646"/>
    <mergeCell ref="R1647:S1647"/>
    <mergeCell ref="R1648:S1648"/>
    <mergeCell ref="R1649:S1649"/>
    <mergeCell ref="R1650:S1650"/>
    <mergeCell ref="R1651:S1651"/>
    <mergeCell ref="R1652:S1652"/>
    <mergeCell ref="R1653:S1653"/>
    <mergeCell ref="R1654:S1654"/>
    <mergeCell ref="R1655:S1655"/>
    <mergeCell ref="R1656:S1656"/>
    <mergeCell ref="R1657:S1657"/>
    <mergeCell ref="R1658:S1658"/>
    <mergeCell ref="R1659:S1659"/>
    <mergeCell ref="R1660:S1660"/>
    <mergeCell ref="R1661:S1661"/>
    <mergeCell ref="R1662:S1662"/>
    <mergeCell ref="R1616:S1616"/>
    <mergeCell ref="R1617:S1617"/>
    <mergeCell ref="R1618:S1618"/>
    <mergeCell ref="R1619:S1619"/>
    <mergeCell ref="R1620:S1620"/>
    <mergeCell ref="R1621:S1621"/>
    <mergeCell ref="R1622:S1622"/>
    <mergeCell ref="R1623:S1623"/>
    <mergeCell ref="R1624:S1624"/>
    <mergeCell ref="R1625:S1625"/>
    <mergeCell ref="R1626:S1626"/>
    <mergeCell ref="R1627:S1627"/>
    <mergeCell ref="R1630:S1630"/>
    <mergeCell ref="R1631:S1631"/>
    <mergeCell ref="R1632:S1632"/>
    <mergeCell ref="R1644:S1644"/>
    <mergeCell ref="R1645:S1645"/>
    <mergeCell ref="R1586:S1586"/>
    <mergeCell ref="R1587:S1587"/>
    <mergeCell ref="R1588:S1588"/>
    <mergeCell ref="R1589:S1589"/>
    <mergeCell ref="R1590:S1590"/>
    <mergeCell ref="R1593:S1593"/>
    <mergeCell ref="R1594:S1594"/>
    <mergeCell ref="R1595:S1595"/>
    <mergeCell ref="R1607:S1607"/>
    <mergeCell ref="R1608:S1608"/>
    <mergeCell ref="R1609:S1609"/>
    <mergeCell ref="R1610:S1610"/>
    <mergeCell ref="R1611:S1611"/>
    <mergeCell ref="R1612:S1612"/>
    <mergeCell ref="R1613:S1613"/>
    <mergeCell ref="R1614:S1614"/>
    <mergeCell ref="R1615:S1615"/>
    <mergeCell ref="R1558:S1558"/>
    <mergeCell ref="R1570:S1570"/>
    <mergeCell ref="R1571:S1571"/>
    <mergeCell ref="R1572:S1572"/>
    <mergeCell ref="R1573:S1573"/>
    <mergeCell ref="R1574:S1574"/>
    <mergeCell ref="R1575:S1575"/>
    <mergeCell ref="R1576:S1576"/>
    <mergeCell ref="R1577:S1577"/>
    <mergeCell ref="R1578:S1578"/>
    <mergeCell ref="R1579:S1579"/>
    <mergeCell ref="R1580:S1580"/>
    <mergeCell ref="R1581:S1581"/>
    <mergeCell ref="R1582:S1582"/>
    <mergeCell ref="R1583:S1583"/>
    <mergeCell ref="R1584:S1584"/>
    <mergeCell ref="R1585:S1585"/>
    <mergeCell ref="R1539:S1539"/>
    <mergeCell ref="R1540:S1540"/>
    <mergeCell ref="R1541:S1541"/>
    <mergeCell ref="R1542:S1542"/>
    <mergeCell ref="R1543:S1543"/>
    <mergeCell ref="R1544:S1544"/>
    <mergeCell ref="R1545:S1545"/>
    <mergeCell ref="R1546:S1546"/>
    <mergeCell ref="R1547:S1547"/>
    <mergeCell ref="R1548:S1548"/>
    <mergeCell ref="R1549:S1549"/>
    <mergeCell ref="R1550:S1550"/>
    <mergeCell ref="R1551:S1551"/>
    <mergeCell ref="R1552:S1552"/>
    <mergeCell ref="R1553:S1553"/>
    <mergeCell ref="R1556:S1556"/>
    <mergeCell ref="R1557:S1557"/>
    <mergeCell ref="R1509:S1509"/>
    <mergeCell ref="R1510:S1510"/>
    <mergeCell ref="R1511:S1511"/>
    <mergeCell ref="R1512:S1512"/>
    <mergeCell ref="R1513:S1513"/>
    <mergeCell ref="R1514:S1514"/>
    <mergeCell ref="R1515:S1515"/>
    <mergeCell ref="R1516:S1516"/>
    <mergeCell ref="R1519:S1519"/>
    <mergeCell ref="R1520:S1520"/>
    <mergeCell ref="R1521:S1521"/>
    <mergeCell ref="R1533:S1533"/>
    <mergeCell ref="R1534:S1534"/>
    <mergeCell ref="R1535:S1535"/>
    <mergeCell ref="R1536:S1536"/>
    <mergeCell ref="R1537:S1537"/>
    <mergeCell ref="R1538:S1538"/>
    <mergeCell ref="R1479:S1479"/>
    <mergeCell ref="R1482:S1482"/>
    <mergeCell ref="R1483:S1483"/>
    <mergeCell ref="R1484:S1484"/>
    <mergeCell ref="R1496:S1496"/>
    <mergeCell ref="R1497:S1497"/>
    <mergeCell ref="R1498:S1498"/>
    <mergeCell ref="R1499:S1499"/>
    <mergeCell ref="R1500:S1500"/>
    <mergeCell ref="R1501:S1501"/>
    <mergeCell ref="R1502:S1502"/>
    <mergeCell ref="R1503:S1503"/>
    <mergeCell ref="R1504:S1504"/>
    <mergeCell ref="R1505:S1505"/>
    <mergeCell ref="R1506:S1506"/>
    <mergeCell ref="R1507:S1507"/>
    <mergeCell ref="R1508:S1508"/>
    <mergeCell ref="R1462:S1462"/>
    <mergeCell ref="R1463:S1463"/>
    <mergeCell ref="R1464:S1464"/>
    <mergeCell ref="R1465:S1465"/>
    <mergeCell ref="R1466:S1466"/>
    <mergeCell ref="R1467:S1467"/>
    <mergeCell ref="R1468:S1468"/>
    <mergeCell ref="R1469:S1469"/>
    <mergeCell ref="R1470:S1470"/>
    <mergeCell ref="R1471:S1471"/>
    <mergeCell ref="R1472:S1472"/>
    <mergeCell ref="R1473:S1473"/>
    <mergeCell ref="R1474:S1474"/>
    <mergeCell ref="R1475:S1475"/>
    <mergeCell ref="R1476:S1476"/>
    <mergeCell ref="R1477:S1477"/>
    <mergeCell ref="R1478:S1478"/>
    <mergeCell ref="R1432:S1432"/>
    <mergeCell ref="R1433:S1433"/>
    <mergeCell ref="R1434:S1434"/>
    <mergeCell ref="R1435:S1435"/>
    <mergeCell ref="R1436:S1436"/>
    <mergeCell ref="R1437:S1437"/>
    <mergeCell ref="R1438:S1438"/>
    <mergeCell ref="R1439:S1439"/>
    <mergeCell ref="R1440:S1440"/>
    <mergeCell ref="R1441:S1441"/>
    <mergeCell ref="R1442:S1442"/>
    <mergeCell ref="R1445:S1445"/>
    <mergeCell ref="R1446:S1446"/>
    <mergeCell ref="R1447:S1447"/>
    <mergeCell ref="R1459:S1459"/>
    <mergeCell ref="R1460:S1460"/>
    <mergeCell ref="R1461:S1461"/>
    <mergeCell ref="R1402:S1402"/>
    <mergeCell ref="R1403:S1403"/>
    <mergeCell ref="R1404:S1404"/>
    <mergeCell ref="R1405:S1405"/>
    <mergeCell ref="R1408:S1408"/>
    <mergeCell ref="R1409:S1409"/>
    <mergeCell ref="R1410:S1410"/>
    <mergeCell ref="R1422:S1422"/>
    <mergeCell ref="R1423:S1423"/>
    <mergeCell ref="R1424:S1424"/>
    <mergeCell ref="R1425:S1425"/>
    <mergeCell ref="R1426:S1426"/>
    <mergeCell ref="R1427:S1427"/>
    <mergeCell ref="R1428:S1428"/>
    <mergeCell ref="R1429:S1429"/>
    <mergeCell ref="R1430:S1430"/>
    <mergeCell ref="R1431:S1431"/>
    <mergeCell ref="R1385:S1385"/>
    <mergeCell ref="R1386:S1386"/>
    <mergeCell ref="R1387:S1387"/>
    <mergeCell ref="R1388:S1388"/>
    <mergeCell ref="R1389:S1389"/>
    <mergeCell ref="R1390:S1390"/>
    <mergeCell ref="R1391:S1391"/>
    <mergeCell ref="R1392:S1392"/>
    <mergeCell ref="R1393:S1393"/>
    <mergeCell ref="R1394:S1394"/>
    <mergeCell ref="R1395:S1395"/>
    <mergeCell ref="R1396:S1396"/>
    <mergeCell ref="R1397:S1397"/>
    <mergeCell ref="R1398:S1398"/>
    <mergeCell ref="R1399:S1399"/>
    <mergeCell ref="R1400:S1400"/>
    <mergeCell ref="R1401:S1401"/>
    <mergeCell ref="R1355:S1355"/>
    <mergeCell ref="R1356:S1356"/>
    <mergeCell ref="R1357:S1357"/>
    <mergeCell ref="R1358:S1358"/>
    <mergeCell ref="R1359:S1359"/>
    <mergeCell ref="R1360:S1360"/>
    <mergeCell ref="R1361:S1361"/>
    <mergeCell ref="R1362:S1362"/>
    <mergeCell ref="R1363:S1363"/>
    <mergeCell ref="R1364:S1364"/>
    <mergeCell ref="R1365:S1365"/>
    <mergeCell ref="R1366:S1366"/>
    <mergeCell ref="R1367:S1367"/>
    <mergeCell ref="R1368:S1368"/>
    <mergeCell ref="R1371:S1371"/>
    <mergeCell ref="R1372:S1372"/>
    <mergeCell ref="R1373:S1373"/>
    <mergeCell ref="R1325:S1325"/>
    <mergeCell ref="R1326:S1326"/>
    <mergeCell ref="R1327:S1327"/>
    <mergeCell ref="R1328:S1328"/>
    <mergeCell ref="R1329:S1329"/>
    <mergeCell ref="R1330:S1330"/>
    <mergeCell ref="R1331:S1331"/>
    <mergeCell ref="R1334:S1334"/>
    <mergeCell ref="R1335:S1335"/>
    <mergeCell ref="R1336:S1336"/>
    <mergeCell ref="R1348:S1348"/>
    <mergeCell ref="R1349:S1349"/>
    <mergeCell ref="R1350:S1350"/>
    <mergeCell ref="R1351:S1351"/>
    <mergeCell ref="R1352:S1352"/>
    <mergeCell ref="R1353:S1353"/>
    <mergeCell ref="R1354:S1354"/>
    <mergeCell ref="R1297:S1297"/>
    <mergeCell ref="R1298:S1298"/>
    <mergeCell ref="R1299:S1299"/>
    <mergeCell ref="R1311:S1311"/>
    <mergeCell ref="R1312:S1312"/>
    <mergeCell ref="R1313:S1313"/>
    <mergeCell ref="R1314:S1314"/>
    <mergeCell ref="R1315:S1315"/>
    <mergeCell ref="R1316:S1316"/>
    <mergeCell ref="R1317:S1317"/>
    <mergeCell ref="R1318:S1318"/>
    <mergeCell ref="R1319:S1319"/>
    <mergeCell ref="R1320:S1320"/>
    <mergeCell ref="R1321:S1321"/>
    <mergeCell ref="R1322:S1322"/>
    <mergeCell ref="R1323:S1323"/>
    <mergeCell ref="R1324:S1324"/>
    <mergeCell ref="R1278:S1278"/>
    <mergeCell ref="R1279:S1279"/>
    <mergeCell ref="R1280:S1280"/>
    <mergeCell ref="R1281:S1281"/>
    <mergeCell ref="R1282:S1282"/>
    <mergeCell ref="R1283:S1283"/>
    <mergeCell ref="R1284:S1284"/>
    <mergeCell ref="R1285:S1285"/>
    <mergeCell ref="R1286:S1286"/>
    <mergeCell ref="R1287:S1287"/>
    <mergeCell ref="R1288:S1288"/>
    <mergeCell ref="R1289:S1289"/>
    <mergeCell ref="R1290:S1290"/>
    <mergeCell ref="R1291:S1291"/>
    <mergeCell ref="R1292:S1292"/>
    <mergeCell ref="R1293:S1293"/>
    <mergeCell ref="R1294:S1294"/>
    <mergeCell ref="R1248:S1248"/>
    <mergeCell ref="R1249:S1249"/>
    <mergeCell ref="R1250:S1250"/>
    <mergeCell ref="R1251:S1251"/>
    <mergeCell ref="R1252:S1252"/>
    <mergeCell ref="R1253:S1253"/>
    <mergeCell ref="R1254:S1254"/>
    <mergeCell ref="R1255:S1255"/>
    <mergeCell ref="R1256:S1256"/>
    <mergeCell ref="R1257:S1257"/>
    <mergeCell ref="R1260:S1260"/>
    <mergeCell ref="R1261:S1261"/>
    <mergeCell ref="R1262:S1262"/>
    <mergeCell ref="R1274:S1274"/>
    <mergeCell ref="R1275:S1275"/>
    <mergeCell ref="R1276:S1276"/>
    <mergeCell ref="R1277:S1277"/>
    <mergeCell ref="R1218:S1218"/>
    <mergeCell ref="R1219:S1219"/>
    <mergeCell ref="R1220:S1220"/>
    <mergeCell ref="R1223:S1223"/>
    <mergeCell ref="R1224:S1224"/>
    <mergeCell ref="R1225:S1225"/>
    <mergeCell ref="R1237:S1237"/>
    <mergeCell ref="R1238:S1238"/>
    <mergeCell ref="R1239:S1239"/>
    <mergeCell ref="R1240:S1240"/>
    <mergeCell ref="R1241:S1241"/>
    <mergeCell ref="R1242:S1242"/>
    <mergeCell ref="R1243:S1243"/>
    <mergeCell ref="R1244:S1244"/>
    <mergeCell ref="R1245:S1245"/>
    <mergeCell ref="R1246:S1246"/>
    <mergeCell ref="R1247:S1247"/>
    <mergeCell ref="R1201:S1201"/>
    <mergeCell ref="R1202:S1202"/>
    <mergeCell ref="R1203:S1203"/>
    <mergeCell ref="R1204:S1204"/>
    <mergeCell ref="R1205:S1205"/>
    <mergeCell ref="R1206:S1206"/>
    <mergeCell ref="R1207:S1207"/>
    <mergeCell ref="R1208:S1208"/>
    <mergeCell ref="R1209:S1209"/>
    <mergeCell ref="R1210:S1210"/>
    <mergeCell ref="R1211:S1211"/>
    <mergeCell ref="R1212:S1212"/>
    <mergeCell ref="R1213:S1213"/>
    <mergeCell ref="R1214:S1214"/>
    <mergeCell ref="R1215:S1215"/>
    <mergeCell ref="R1216:S1216"/>
    <mergeCell ref="R1217:S1217"/>
    <mergeCell ref="R1171:S1171"/>
    <mergeCell ref="R1172:S1172"/>
    <mergeCell ref="R1173:S1173"/>
    <mergeCell ref="R1174:S1174"/>
    <mergeCell ref="R1175:S1175"/>
    <mergeCell ref="R1176:S1176"/>
    <mergeCell ref="R1177:S1177"/>
    <mergeCell ref="R1178:S1178"/>
    <mergeCell ref="R1179:S1179"/>
    <mergeCell ref="R1180:S1180"/>
    <mergeCell ref="R1181:S1181"/>
    <mergeCell ref="R1182:S1182"/>
    <mergeCell ref="R1183:S1183"/>
    <mergeCell ref="R1186:S1186"/>
    <mergeCell ref="R1187:S1187"/>
    <mergeCell ref="R1188:S1188"/>
    <mergeCell ref="R1200:S1200"/>
    <mergeCell ref="R1141:S1141"/>
    <mergeCell ref="R1142:S1142"/>
    <mergeCell ref="R1143:S1143"/>
    <mergeCell ref="R1144:S1144"/>
    <mergeCell ref="R1145:S1145"/>
    <mergeCell ref="R1146:S1146"/>
    <mergeCell ref="R1149:S1149"/>
    <mergeCell ref="R1150:S1150"/>
    <mergeCell ref="R1151:S1151"/>
    <mergeCell ref="R1163:S1163"/>
    <mergeCell ref="R1164:S1164"/>
    <mergeCell ref="R1165:S1165"/>
    <mergeCell ref="R1166:S1166"/>
    <mergeCell ref="R1167:S1167"/>
    <mergeCell ref="R1168:S1168"/>
    <mergeCell ref="R1169:S1169"/>
    <mergeCell ref="R1170:S1170"/>
    <mergeCell ref="R1113:S1113"/>
    <mergeCell ref="R1114:S1114"/>
    <mergeCell ref="R1126:S1126"/>
    <mergeCell ref="R1127:S1127"/>
    <mergeCell ref="R1128:S1128"/>
    <mergeCell ref="R1129:S1129"/>
    <mergeCell ref="R1130:S1130"/>
    <mergeCell ref="R1131:S1131"/>
    <mergeCell ref="R1132:S1132"/>
    <mergeCell ref="R1133:S1133"/>
    <mergeCell ref="R1134:S1134"/>
    <mergeCell ref="R1135:S1135"/>
    <mergeCell ref="R1136:S1136"/>
    <mergeCell ref="R1137:S1137"/>
    <mergeCell ref="R1138:S1138"/>
    <mergeCell ref="R1139:S1139"/>
    <mergeCell ref="R1140:S1140"/>
    <mergeCell ref="R1094:S1094"/>
    <mergeCell ref="R1095:S1095"/>
    <mergeCell ref="R1096:S1096"/>
    <mergeCell ref="R1097:S1097"/>
    <mergeCell ref="R1098:S1098"/>
    <mergeCell ref="R1099:S1099"/>
    <mergeCell ref="R1100:S1100"/>
    <mergeCell ref="R1101:S1101"/>
    <mergeCell ref="R1102:S1102"/>
    <mergeCell ref="R1103:S1103"/>
    <mergeCell ref="R1104:S1104"/>
    <mergeCell ref="R1105:S1105"/>
    <mergeCell ref="R1106:S1106"/>
    <mergeCell ref="R1107:S1107"/>
    <mergeCell ref="R1108:S1108"/>
    <mergeCell ref="R1109:S1109"/>
    <mergeCell ref="R1112:S1112"/>
    <mergeCell ref="R1064:S1064"/>
    <mergeCell ref="R1065:S1065"/>
    <mergeCell ref="R1066:S1066"/>
    <mergeCell ref="R1067:S1067"/>
    <mergeCell ref="R1068:S1068"/>
    <mergeCell ref="R1069:S1069"/>
    <mergeCell ref="R1070:S1070"/>
    <mergeCell ref="R1071:S1071"/>
    <mergeCell ref="R1072:S1072"/>
    <mergeCell ref="R1075:S1075"/>
    <mergeCell ref="R1076:S1076"/>
    <mergeCell ref="R1077:S1077"/>
    <mergeCell ref="R1089:S1089"/>
    <mergeCell ref="R1090:S1090"/>
    <mergeCell ref="R1091:S1091"/>
    <mergeCell ref="R1092:S1092"/>
    <mergeCell ref="R1093:S1093"/>
    <mergeCell ref="R1034:S1034"/>
    <mergeCell ref="R1035:S1035"/>
    <mergeCell ref="R1038:S1038"/>
    <mergeCell ref="R1039:S1039"/>
    <mergeCell ref="R1040:S1040"/>
    <mergeCell ref="R1052:S1052"/>
    <mergeCell ref="R1053:S1053"/>
    <mergeCell ref="R1054:S1054"/>
    <mergeCell ref="R1055:S1055"/>
    <mergeCell ref="R1056:S1056"/>
    <mergeCell ref="R1057:S1057"/>
    <mergeCell ref="R1058:S1058"/>
    <mergeCell ref="R1059:S1059"/>
    <mergeCell ref="R1060:S1060"/>
    <mergeCell ref="R1061:S1061"/>
    <mergeCell ref="R1062:S1062"/>
    <mergeCell ref="R1063:S1063"/>
    <mergeCell ref="R1017:S1017"/>
    <mergeCell ref="R1018:S1018"/>
    <mergeCell ref="R1019:S1019"/>
    <mergeCell ref="R1020:S1020"/>
    <mergeCell ref="R1021:S1021"/>
    <mergeCell ref="R1022:S1022"/>
    <mergeCell ref="R1023:S1023"/>
    <mergeCell ref="R1024:S1024"/>
    <mergeCell ref="R1025:S1025"/>
    <mergeCell ref="R1026:S1026"/>
    <mergeCell ref="R1027:S1027"/>
    <mergeCell ref="R1028:S1028"/>
    <mergeCell ref="R1029:S1029"/>
    <mergeCell ref="R1030:S1030"/>
    <mergeCell ref="R1031:S1031"/>
    <mergeCell ref="R1032:S1032"/>
    <mergeCell ref="R1033:S1033"/>
    <mergeCell ref="R987:S987"/>
    <mergeCell ref="R988:S988"/>
    <mergeCell ref="R989:S989"/>
    <mergeCell ref="R990:S990"/>
    <mergeCell ref="R991:S991"/>
    <mergeCell ref="R992:S992"/>
    <mergeCell ref="R993:S993"/>
    <mergeCell ref="R994:S994"/>
    <mergeCell ref="R995:S995"/>
    <mergeCell ref="R996:S996"/>
    <mergeCell ref="R997:S997"/>
    <mergeCell ref="R998:S998"/>
    <mergeCell ref="R1001:S1001"/>
    <mergeCell ref="R1002:S1002"/>
    <mergeCell ref="R1003:S1003"/>
    <mergeCell ref="R1015:S1015"/>
    <mergeCell ref="R1016:S1016"/>
    <mergeCell ref="R957:S957"/>
    <mergeCell ref="R958:S958"/>
    <mergeCell ref="R959:S959"/>
    <mergeCell ref="R960:S960"/>
    <mergeCell ref="R961:S961"/>
    <mergeCell ref="R964:S964"/>
    <mergeCell ref="R965:S965"/>
    <mergeCell ref="R966:S966"/>
    <mergeCell ref="R978:S978"/>
    <mergeCell ref="R979:S979"/>
    <mergeCell ref="R980:S980"/>
    <mergeCell ref="R981:S981"/>
    <mergeCell ref="R982:S982"/>
    <mergeCell ref="R983:S983"/>
    <mergeCell ref="R984:S984"/>
    <mergeCell ref="R985:S985"/>
    <mergeCell ref="R986:S986"/>
    <mergeCell ref="R929:S929"/>
    <mergeCell ref="R941:S941"/>
    <mergeCell ref="R942:S942"/>
    <mergeCell ref="R943:S943"/>
    <mergeCell ref="R944:S944"/>
    <mergeCell ref="R945:S945"/>
    <mergeCell ref="R946:S946"/>
    <mergeCell ref="R947:S947"/>
    <mergeCell ref="R948:S948"/>
    <mergeCell ref="R949:S949"/>
    <mergeCell ref="R950:S950"/>
    <mergeCell ref="R951:S951"/>
    <mergeCell ref="R952:S952"/>
    <mergeCell ref="R953:S953"/>
    <mergeCell ref="R954:S954"/>
    <mergeCell ref="R955:S955"/>
    <mergeCell ref="R956:S956"/>
    <mergeCell ref="R910:S910"/>
    <mergeCell ref="R911:S911"/>
    <mergeCell ref="R912:S912"/>
    <mergeCell ref="R913:S913"/>
    <mergeCell ref="R914:S914"/>
    <mergeCell ref="R915:S915"/>
    <mergeCell ref="R916:S916"/>
    <mergeCell ref="R917:S917"/>
    <mergeCell ref="R918:S918"/>
    <mergeCell ref="R919:S919"/>
    <mergeCell ref="R920:S920"/>
    <mergeCell ref="R921:S921"/>
    <mergeCell ref="R922:S922"/>
    <mergeCell ref="R923:S923"/>
    <mergeCell ref="R924:S924"/>
    <mergeCell ref="R927:S927"/>
    <mergeCell ref="R928:S928"/>
    <mergeCell ref="R880:S880"/>
    <mergeCell ref="R881:S881"/>
    <mergeCell ref="R882:S882"/>
    <mergeCell ref="R883:S883"/>
    <mergeCell ref="R884:S884"/>
    <mergeCell ref="R885:S885"/>
    <mergeCell ref="R886:S886"/>
    <mergeCell ref="R887:S887"/>
    <mergeCell ref="R890:S890"/>
    <mergeCell ref="R891:S891"/>
    <mergeCell ref="R892:S892"/>
    <mergeCell ref="R904:S904"/>
    <mergeCell ref="R905:S905"/>
    <mergeCell ref="R906:S906"/>
    <mergeCell ref="R907:S907"/>
    <mergeCell ref="R908:S908"/>
    <mergeCell ref="R909:S909"/>
    <mergeCell ref="R850:S850"/>
    <mergeCell ref="R853:S853"/>
    <mergeCell ref="R854:S854"/>
    <mergeCell ref="R855:S855"/>
    <mergeCell ref="R867:S867"/>
    <mergeCell ref="R868:S868"/>
    <mergeCell ref="R869:S869"/>
    <mergeCell ref="R870:S870"/>
    <mergeCell ref="R871:S871"/>
    <mergeCell ref="R872:S872"/>
    <mergeCell ref="R873:S873"/>
    <mergeCell ref="R874:S874"/>
    <mergeCell ref="R875:S875"/>
    <mergeCell ref="R876:S876"/>
    <mergeCell ref="R877:S877"/>
    <mergeCell ref="R878:S878"/>
    <mergeCell ref="R879:S879"/>
    <mergeCell ref="R833:S833"/>
    <mergeCell ref="R834:S834"/>
    <mergeCell ref="R835:S835"/>
    <mergeCell ref="R836:S836"/>
    <mergeCell ref="R837:S837"/>
    <mergeCell ref="R838:S838"/>
    <mergeCell ref="R839:S839"/>
    <mergeCell ref="R840:S840"/>
    <mergeCell ref="R841:S841"/>
    <mergeCell ref="R842:S842"/>
    <mergeCell ref="R843:S843"/>
    <mergeCell ref="R844:S844"/>
    <mergeCell ref="R845:S845"/>
    <mergeCell ref="R846:S846"/>
    <mergeCell ref="R847:S847"/>
    <mergeCell ref="R848:S848"/>
    <mergeCell ref="R849:S849"/>
    <mergeCell ref="R803:S803"/>
    <mergeCell ref="R804:S804"/>
    <mergeCell ref="R805:S805"/>
    <mergeCell ref="R806:S806"/>
    <mergeCell ref="R807:S807"/>
    <mergeCell ref="R808:S808"/>
    <mergeCell ref="R809:S809"/>
    <mergeCell ref="R810:S810"/>
    <mergeCell ref="R811:S811"/>
    <mergeCell ref="R812:S812"/>
    <mergeCell ref="R813:S813"/>
    <mergeCell ref="R816:S816"/>
    <mergeCell ref="R817:S817"/>
    <mergeCell ref="R818:S818"/>
    <mergeCell ref="R830:S830"/>
    <mergeCell ref="R831:S831"/>
    <mergeCell ref="R832:S832"/>
    <mergeCell ref="R773:S773"/>
    <mergeCell ref="R774:S774"/>
    <mergeCell ref="R775:S775"/>
    <mergeCell ref="R776:S776"/>
    <mergeCell ref="R779:S779"/>
    <mergeCell ref="R780:S780"/>
    <mergeCell ref="R781:S781"/>
    <mergeCell ref="R793:S793"/>
    <mergeCell ref="R794:S794"/>
    <mergeCell ref="R795:S795"/>
    <mergeCell ref="R796:S796"/>
    <mergeCell ref="R797:S797"/>
    <mergeCell ref="R798:S798"/>
    <mergeCell ref="R799:S799"/>
    <mergeCell ref="R800:S800"/>
    <mergeCell ref="R801:S801"/>
    <mergeCell ref="R802:S802"/>
    <mergeCell ref="R756:S756"/>
    <mergeCell ref="R757:S757"/>
    <mergeCell ref="R758:S758"/>
    <mergeCell ref="R759:S759"/>
    <mergeCell ref="R760:S760"/>
    <mergeCell ref="R761:S761"/>
    <mergeCell ref="R762:S762"/>
    <mergeCell ref="R763:S763"/>
    <mergeCell ref="R764:S764"/>
    <mergeCell ref="R765:S765"/>
    <mergeCell ref="R766:S766"/>
    <mergeCell ref="R767:S767"/>
    <mergeCell ref="R768:S768"/>
    <mergeCell ref="R769:S769"/>
    <mergeCell ref="R770:S770"/>
    <mergeCell ref="R771:S771"/>
    <mergeCell ref="R772:S772"/>
    <mergeCell ref="R726:S726"/>
    <mergeCell ref="R727:S727"/>
    <mergeCell ref="R728:S728"/>
    <mergeCell ref="R729:S729"/>
    <mergeCell ref="R730:S730"/>
    <mergeCell ref="R731:S731"/>
    <mergeCell ref="R732:S732"/>
    <mergeCell ref="R733:S733"/>
    <mergeCell ref="R734:S734"/>
    <mergeCell ref="R735:S735"/>
    <mergeCell ref="R736:S736"/>
    <mergeCell ref="R737:S737"/>
    <mergeCell ref="R738:S738"/>
    <mergeCell ref="R739:S739"/>
    <mergeCell ref="R742:S742"/>
    <mergeCell ref="R743:S743"/>
    <mergeCell ref="R744:S744"/>
    <mergeCell ref="R696:S696"/>
    <mergeCell ref="R697:S697"/>
    <mergeCell ref="R698:S698"/>
    <mergeCell ref="R699:S699"/>
    <mergeCell ref="R700:S700"/>
    <mergeCell ref="R701:S701"/>
    <mergeCell ref="R702:S702"/>
    <mergeCell ref="R705:S705"/>
    <mergeCell ref="R706:S706"/>
    <mergeCell ref="R707:S707"/>
    <mergeCell ref="R719:S719"/>
    <mergeCell ref="R720:S720"/>
    <mergeCell ref="R721:S721"/>
    <mergeCell ref="R722:S722"/>
    <mergeCell ref="R723:S723"/>
    <mergeCell ref="R724:S724"/>
    <mergeCell ref="R725:S725"/>
    <mergeCell ref="R668:S668"/>
    <mergeCell ref="R669:S669"/>
    <mergeCell ref="R670:S670"/>
    <mergeCell ref="R682:S682"/>
    <mergeCell ref="R683:S683"/>
    <mergeCell ref="R684:S684"/>
    <mergeCell ref="R685:S685"/>
    <mergeCell ref="R686:S686"/>
    <mergeCell ref="R687:S687"/>
    <mergeCell ref="R688:S688"/>
    <mergeCell ref="R689:S689"/>
    <mergeCell ref="R690:S690"/>
    <mergeCell ref="R691:S691"/>
    <mergeCell ref="R692:S692"/>
    <mergeCell ref="R693:S693"/>
    <mergeCell ref="R694:S694"/>
    <mergeCell ref="R695:S695"/>
    <mergeCell ref="R649:S649"/>
    <mergeCell ref="R650:S650"/>
    <mergeCell ref="R651:S651"/>
    <mergeCell ref="R652:S652"/>
    <mergeCell ref="R653:S653"/>
    <mergeCell ref="R654:S654"/>
    <mergeCell ref="R655:S655"/>
    <mergeCell ref="R656:S656"/>
    <mergeCell ref="R657:S657"/>
    <mergeCell ref="R658:S658"/>
    <mergeCell ref="R659:S659"/>
    <mergeCell ref="R660:S660"/>
    <mergeCell ref="R661:S661"/>
    <mergeCell ref="R662:S662"/>
    <mergeCell ref="R663:S663"/>
    <mergeCell ref="R664:S664"/>
    <mergeCell ref="R665:S665"/>
    <mergeCell ref="R619:S619"/>
    <mergeCell ref="R620:S620"/>
    <mergeCell ref="R621:S621"/>
    <mergeCell ref="R622:S622"/>
    <mergeCell ref="R623:S623"/>
    <mergeCell ref="R624:S624"/>
    <mergeCell ref="R625:S625"/>
    <mergeCell ref="R626:S626"/>
    <mergeCell ref="R627:S627"/>
    <mergeCell ref="R628:S628"/>
    <mergeCell ref="R631:S631"/>
    <mergeCell ref="R632:S632"/>
    <mergeCell ref="R633:S633"/>
    <mergeCell ref="R645:S645"/>
    <mergeCell ref="R646:S646"/>
    <mergeCell ref="R647:S647"/>
    <mergeCell ref="R648:S648"/>
    <mergeCell ref="R589:S589"/>
    <mergeCell ref="R590:S590"/>
    <mergeCell ref="R591:S591"/>
    <mergeCell ref="R594:S594"/>
    <mergeCell ref="R595:S595"/>
    <mergeCell ref="R596:S596"/>
    <mergeCell ref="R608:S608"/>
    <mergeCell ref="R609:S609"/>
    <mergeCell ref="R610:S610"/>
    <mergeCell ref="R611:S611"/>
    <mergeCell ref="R612:S612"/>
    <mergeCell ref="R613:S613"/>
    <mergeCell ref="R614:S614"/>
    <mergeCell ref="R615:S615"/>
    <mergeCell ref="R616:S616"/>
    <mergeCell ref="R617:S617"/>
    <mergeCell ref="R618:S618"/>
    <mergeCell ref="R572:S572"/>
    <mergeCell ref="R573:S573"/>
    <mergeCell ref="R574:S574"/>
    <mergeCell ref="R575:S575"/>
    <mergeCell ref="R576:S576"/>
    <mergeCell ref="R577:S577"/>
    <mergeCell ref="R578:S578"/>
    <mergeCell ref="R579:S579"/>
    <mergeCell ref="R580:S580"/>
    <mergeCell ref="R581:S581"/>
    <mergeCell ref="R582:S582"/>
    <mergeCell ref="R583:S583"/>
    <mergeCell ref="R584:S584"/>
    <mergeCell ref="R585:S585"/>
    <mergeCell ref="R586:S586"/>
    <mergeCell ref="R587:S587"/>
    <mergeCell ref="R588:S588"/>
    <mergeCell ref="R542:S542"/>
    <mergeCell ref="R543:S543"/>
    <mergeCell ref="R544:S544"/>
    <mergeCell ref="R545:S545"/>
    <mergeCell ref="R546:S546"/>
    <mergeCell ref="R547:S547"/>
    <mergeCell ref="R548:S548"/>
    <mergeCell ref="R549:S549"/>
    <mergeCell ref="R550:S550"/>
    <mergeCell ref="R551:S551"/>
    <mergeCell ref="R552:S552"/>
    <mergeCell ref="R553:S553"/>
    <mergeCell ref="R554:S554"/>
    <mergeCell ref="R557:S557"/>
    <mergeCell ref="R558:S558"/>
    <mergeCell ref="R559:S559"/>
    <mergeCell ref="R571:S571"/>
    <mergeCell ref="R512:S512"/>
    <mergeCell ref="R513:S513"/>
    <mergeCell ref="R514:S514"/>
    <mergeCell ref="R515:S515"/>
    <mergeCell ref="R516:S516"/>
    <mergeCell ref="R517:S517"/>
    <mergeCell ref="R520:S520"/>
    <mergeCell ref="R521:S521"/>
    <mergeCell ref="R522:S522"/>
    <mergeCell ref="R534:S534"/>
    <mergeCell ref="R535:S535"/>
    <mergeCell ref="R536:S536"/>
    <mergeCell ref="R537:S537"/>
    <mergeCell ref="R538:S538"/>
    <mergeCell ref="R539:S539"/>
    <mergeCell ref="R540:S540"/>
    <mergeCell ref="R541:S541"/>
    <mergeCell ref="R484:S484"/>
    <mergeCell ref="R485:S485"/>
    <mergeCell ref="R497:S497"/>
    <mergeCell ref="R498:S498"/>
    <mergeCell ref="R499:S499"/>
    <mergeCell ref="R500:S500"/>
    <mergeCell ref="R501:S501"/>
    <mergeCell ref="R502:S502"/>
    <mergeCell ref="R503:S503"/>
    <mergeCell ref="R504:S504"/>
    <mergeCell ref="R505:S505"/>
    <mergeCell ref="R506:S506"/>
    <mergeCell ref="R507:S507"/>
    <mergeCell ref="R508:S508"/>
    <mergeCell ref="R509:S509"/>
    <mergeCell ref="R510:S510"/>
    <mergeCell ref="R511:S511"/>
    <mergeCell ref="R465:S465"/>
    <mergeCell ref="R466:S466"/>
    <mergeCell ref="R467:S467"/>
    <mergeCell ref="R468:S468"/>
    <mergeCell ref="R469:S469"/>
    <mergeCell ref="R470:S470"/>
    <mergeCell ref="R471:S471"/>
    <mergeCell ref="R472:S472"/>
    <mergeCell ref="R473:S473"/>
    <mergeCell ref="R474:S474"/>
    <mergeCell ref="R475:S475"/>
    <mergeCell ref="R476:S476"/>
    <mergeCell ref="R477:S477"/>
    <mergeCell ref="R478:S478"/>
    <mergeCell ref="R479:S479"/>
    <mergeCell ref="R480:S480"/>
    <mergeCell ref="R483:S483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6:S446"/>
    <mergeCell ref="R447:S447"/>
    <mergeCell ref="R448:S448"/>
    <mergeCell ref="R460:S460"/>
    <mergeCell ref="R461:S461"/>
    <mergeCell ref="R462:S462"/>
    <mergeCell ref="R463:S463"/>
    <mergeCell ref="R464:S464"/>
    <mergeCell ref="R405:S405"/>
    <mergeCell ref="R406:S406"/>
    <mergeCell ref="R409:S409"/>
    <mergeCell ref="R410:S410"/>
    <mergeCell ref="R411:S411"/>
    <mergeCell ref="R423:S423"/>
    <mergeCell ref="R424:S424"/>
    <mergeCell ref="R425:S425"/>
    <mergeCell ref="R426:S426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2:S372"/>
    <mergeCell ref="R373:S373"/>
    <mergeCell ref="R374:S374"/>
    <mergeCell ref="R386:S386"/>
    <mergeCell ref="R387:S387"/>
    <mergeCell ref="R328:S328"/>
    <mergeCell ref="R329:S329"/>
    <mergeCell ref="R330:S330"/>
    <mergeCell ref="R331:S331"/>
    <mergeCell ref="R332:S332"/>
    <mergeCell ref="R335:S335"/>
    <mergeCell ref="R336:S336"/>
    <mergeCell ref="R337:S337"/>
    <mergeCell ref="R349:S349"/>
    <mergeCell ref="R350:S350"/>
    <mergeCell ref="R351:S351"/>
    <mergeCell ref="R352:S352"/>
    <mergeCell ref="R353:S353"/>
    <mergeCell ref="R354:S354"/>
    <mergeCell ref="R355:S355"/>
    <mergeCell ref="R356:S356"/>
    <mergeCell ref="R357:S357"/>
    <mergeCell ref="R300:S300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281:S281"/>
    <mergeCell ref="R282:S282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8:S298"/>
    <mergeCell ref="R299:S299"/>
    <mergeCell ref="R251:S251"/>
    <mergeCell ref="R252:S252"/>
    <mergeCell ref="R253:S253"/>
    <mergeCell ref="R254:S254"/>
    <mergeCell ref="R255:S255"/>
    <mergeCell ref="R256:S256"/>
    <mergeCell ref="R257:S257"/>
    <mergeCell ref="R258:S258"/>
    <mergeCell ref="R261:S261"/>
    <mergeCell ref="R262:S262"/>
    <mergeCell ref="R263:S263"/>
    <mergeCell ref="R275:S275"/>
    <mergeCell ref="R276:S276"/>
    <mergeCell ref="R277:S277"/>
    <mergeCell ref="R278:S278"/>
    <mergeCell ref="R279:S279"/>
    <mergeCell ref="R280:S280"/>
    <mergeCell ref="R221:S221"/>
    <mergeCell ref="R224:S224"/>
    <mergeCell ref="R225:S225"/>
    <mergeCell ref="R226:S226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04:S204"/>
    <mergeCell ref="R205:S205"/>
    <mergeCell ref="R206:S206"/>
    <mergeCell ref="R207:S207"/>
    <mergeCell ref="R208:S208"/>
    <mergeCell ref="R209:S209"/>
    <mergeCell ref="R210:S210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184:S184"/>
    <mergeCell ref="R187:S187"/>
    <mergeCell ref="R188:S188"/>
    <mergeCell ref="R189:S189"/>
    <mergeCell ref="R201:S201"/>
    <mergeCell ref="R202:S202"/>
    <mergeCell ref="R203:S203"/>
    <mergeCell ref="R144:S144"/>
    <mergeCell ref="R145:S145"/>
    <mergeCell ref="R146:S146"/>
    <mergeCell ref="R147:S147"/>
    <mergeCell ref="R150:S150"/>
    <mergeCell ref="R151:S151"/>
    <mergeCell ref="R152:S152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36:S136"/>
    <mergeCell ref="R137:S137"/>
    <mergeCell ref="R138:S138"/>
    <mergeCell ref="R139:S139"/>
    <mergeCell ref="R140:S140"/>
    <mergeCell ref="R141:S141"/>
    <mergeCell ref="R142:S142"/>
    <mergeCell ref="R143:S143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3:S113"/>
    <mergeCell ref="R114:S114"/>
    <mergeCell ref="R115:S115"/>
    <mergeCell ref="R53:S53"/>
    <mergeCell ref="R54:S54"/>
    <mergeCell ref="R55:S55"/>
    <mergeCell ref="R56:S56"/>
    <mergeCell ref="R57:S57"/>
    <mergeCell ref="R58:S58"/>
    <mergeCell ref="R59:S59"/>
    <mergeCell ref="R60:S60"/>
    <mergeCell ref="R61:S61"/>
    <mergeCell ref="R62:S62"/>
    <mergeCell ref="R63:S63"/>
    <mergeCell ref="R64:S64"/>
    <mergeCell ref="R65:S65"/>
    <mergeCell ref="R66:S66"/>
    <mergeCell ref="R67:S67"/>
    <mergeCell ref="R68:S68"/>
    <mergeCell ref="R69:S69"/>
    <mergeCell ref="R33:S33"/>
    <mergeCell ref="R34:S34"/>
    <mergeCell ref="R35:S35"/>
    <mergeCell ref="R36:S36"/>
    <mergeCell ref="R39:S39"/>
    <mergeCell ref="R40:S40"/>
    <mergeCell ref="R41:S41"/>
    <mergeCell ref="R90:S90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70:S70"/>
    <mergeCell ref="R71:S71"/>
    <mergeCell ref="R72:S72"/>
    <mergeCell ref="R73:S73"/>
    <mergeCell ref="R76:S76"/>
    <mergeCell ref="R77:S77"/>
    <mergeCell ref="R78:S78"/>
    <mergeCell ref="R16:S16"/>
    <mergeCell ref="R17:S17"/>
    <mergeCell ref="R18:S18"/>
    <mergeCell ref="R19:S19"/>
    <mergeCell ref="R20:S20"/>
    <mergeCell ref="R21:S21"/>
    <mergeCell ref="R22:S22"/>
    <mergeCell ref="R23:S23"/>
    <mergeCell ref="R24:S24"/>
    <mergeCell ref="R25:S25"/>
    <mergeCell ref="R26:S26"/>
    <mergeCell ref="R27:S27"/>
    <mergeCell ref="R28:S28"/>
    <mergeCell ref="R29:S29"/>
    <mergeCell ref="R30:S30"/>
    <mergeCell ref="R31:S31"/>
    <mergeCell ref="R32:S32"/>
    <mergeCell ref="D5340:I5340"/>
    <mergeCell ref="D5265:I5265"/>
    <mergeCell ref="D5266:I5266"/>
    <mergeCell ref="D5299:I5299"/>
    <mergeCell ref="D5300:I5300"/>
    <mergeCell ref="D5301:I5301"/>
    <mergeCell ref="D5302:I5302"/>
    <mergeCell ref="D5303:I5303"/>
    <mergeCell ref="D5297:I5297"/>
    <mergeCell ref="D5298:I5298"/>
    <mergeCell ref="D5334:I5334"/>
    <mergeCell ref="D5335:I5335"/>
    <mergeCell ref="D5412:I5412"/>
    <mergeCell ref="D5413:I5413"/>
    <mergeCell ref="D5414:I5414"/>
    <mergeCell ref="D5447:I5447"/>
    <mergeCell ref="D5448:I5448"/>
    <mergeCell ref="D5373:I5373"/>
    <mergeCell ref="D5374:I5374"/>
    <mergeCell ref="D5375:I5375"/>
    <mergeCell ref="D5376:I5376"/>
    <mergeCell ref="D5377:I5377"/>
    <mergeCell ref="D5410:I5410"/>
    <mergeCell ref="D5411:I5411"/>
    <mergeCell ref="D5371:I5371"/>
    <mergeCell ref="D5372:I5372"/>
    <mergeCell ref="D5408:I5408"/>
    <mergeCell ref="D5409:I5409"/>
    <mergeCell ref="D5445:I5445"/>
    <mergeCell ref="D5446:I5446"/>
    <mergeCell ref="D5228:I5228"/>
    <mergeCell ref="D5229:I5229"/>
    <mergeCell ref="D5262:I5262"/>
    <mergeCell ref="D5263:I5263"/>
    <mergeCell ref="D5264:I5264"/>
    <mergeCell ref="D5188:I5188"/>
    <mergeCell ref="D5189:I5189"/>
    <mergeCell ref="D5190:I5190"/>
    <mergeCell ref="D5191:I5191"/>
    <mergeCell ref="D5192:I5192"/>
    <mergeCell ref="D5225:I5225"/>
    <mergeCell ref="D5260:I5260"/>
    <mergeCell ref="D5261:I5261"/>
    <mergeCell ref="D5336:I5336"/>
    <mergeCell ref="D5337:I5337"/>
    <mergeCell ref="D5338:I5338"/>
    <mergeCell ref="D5339:I5339"/>
    <mergeCell ref="D5118:I5118"/>
    <mergeCell ref="D5151:I5151"/>
    <mergeCell ref="D5152:I5152"/>
    <mergeCell ref="D5153:I5153"/>
    <mergeCell ref="D5154:I5154"/>
    <mergeCell ref="D5155:I5155"/>
    <mergeCell ref="D5077:I5077"/>
    <mergeCell ref="D5078:I5078"/>
    <mergeCell ref="D5079:I5079"/>
    <mergeCell ref="D5080:I5080"/>
    <mergeCell ref="D5081:I5081"/>
    <mergeCell ref="D5114:I5114"/>
    <mergeCell ref="D5115:I5115"/>
    <mergeCell ref="D5116:I5116"/>
    <mergeCell ref="D5117:I5117"/>
    <mergeCell ref="D5226:I5226"/>
    <mergeCell ref="D5227:I5227"/>
    <mergeCell ref="D5038:I5038"/>
    <mergeCell ref="D5039:I5039"/>
    <mergeCell ref="D5040:I5040"/>
    <mergeCell ref="D5041:I5041"/>
    <mergeCell ref="D5042:I5042"/>
    <mergeCell ref="D5043:I5043"/>
    <mergeCell ref="D5044:I5044"/>
    <mergeCell ref="D5075:I5075"/>
    <mergeCell ref="D5076:I5076"/>
    <mergeCell ref="D4969:I4969"/>
    <mergeCell ref="D4970:I4970"/>
    <mergeCell ref="D5001:I5001"/>
    <mergeCell ref="D5002:I5002"/>
    <mergeCell ref="D5003:I5003"/>
    <mergeCell ref="D5004:I5004"/>
    <mergeCell ref="D5005:I5005"/>
    <mergeCell ref="D5006:I5006"/>
    <mergeCell ref="D5007:I5007"/>
    <mergeCell ref="D4930:I4930"/>
    <mergeCell ref="D4931:I4931"/>
    <mergeCell ref="D4932:I4932"/>
    <mergeCell ref="D4933:I4933"/>
    <mergeCell ref="D4964:I4964"/>
    <mergeCell ref="D4965:I4965"/>
    <mergeCell ref="D4966:I4966"/>
    <mergeCell ref="D4967:I4967"/>
    <mergeCell ref="D4968:I4968"/>
    <mergeCell ref="D4891:I4891"/>
    <mergeCell ref="D4892:I4892"/>
    <mergeCell ref="D4893:I4893"/>
    <mergeCell ref="D4894:I4894"/>
    <mergeCell ref="D4895:I4895"/>
    <mergeCell ref="D4896:I4896"/>
    <mergeCell ref="D4927:I4927"/>
    <mergeCell ref="D4928:I4928"/>
    <mergeCell ref="D4929:I4929"/>
    <mergeCell ref="D4822:I4822"/>
    <mergeCell ref="D4853:I4853"/>
    <mergeCell ref="D4854:I4854"/>
    <mergeCell ref="D4855:I4855"/>
    <mergeCell ref="D4856:I4856"/>
    <mergeCell ref="D4857:I4857"/>
    <mergeCell ref="D4858:I4858"/>
    <mergeCell ref="D4859:I4859"/>
    <mergeCell ref="D4890:I4890"/>
    <mergeCell ref="D4783:I4783"/>
    <mergeCell ref="D4784:I4784"/>
    <mergeCell ref="D4785:I4785"/>
    <mergeCell ref="D4816:I4816"/>
    <mergeCell ref="D4817:I4817"/>
    <mergeCell ref="D4818:I4818"/>
    <mergeCell ref="D4819:I4819"/>
    <mergeCell ref="D4820:I4820"/>
    <mergeCell ref="D4821:I4821"/>
    <mergeCell ref="D4744:I4744"/>
    <mergeCell ref="D4745:I4745"/>
    <mergeCell ref="D4746:I4746"/>
    <mergeCell ref="D4747:I4747"/>
    <mergeCell ref="D4748:I4748"/>
    <mergeCell ref="D4779:I4779"/>
    <mergeCell ref="D4780:I4780"/>
    <mergeCell ref="D4781:I4781"/>
    <mergeCell ref="D4782:I4782"/>
    <mergeCell ref="D4705:I4705"/>
    <mergeCell ref="D4706:I4706"/>
    <mergeCell ref="D4707:I4707"/>
    <mergeCell ref="D4708:I4708"/>
    <mergeCell ref="D4709:I4709"/>
    <mergeCell ref="D4710:I4710"/>
    <mergeCell ref="D4711:I4711"/>
    <mergeCell ref="D4742:I4742"/>
    <mergeCell ref="D4743:I4743"/>
    <mergeCell ref="D4636:I4636"/>
    <mergeCell ref="D4637:I4637"/>
    <mergeCell ref="D4668:I4668"/>
    <mergeCell ref="D4669:I4669"/>
    <mergeCell ref="D4670:I4670"/>
    <mergeCell ref="D4671:I4671"/>
    <mergeCell ref="D4672:I4672"/>
    <mergeCell ref="D4673:I4673"/>
    <mergeCell ref="D4674:I4674"/>
    <mergeCell ref="D4597:I4597"/>
    <mergeCell ref="D4598:I4598"/>
    <mergeCell ref="D4599:I4599"/>
    <mergeCell ref="D4600:I4600"/>
    <mergeCell ref="D4631:I4631"/>
    <mergeCell ref="D4632:I4632"/>
    <mergeCell ref="D4633:I4633"/>
    <mergeCell ref="D4634:I4634"/>
    <mergeCell ref="D4635:I4635"/>
    <mergeCell ref="D4558:I4558"/>
    <mergeCell ref="D4559:I4559"/>
    <mergeCell ref="D4560:I4560"/>
    <mergeCell ref="D4561:I4561"/>
    <mergeCell ref="D4562:I4562"/>
    <mergeCell ref="D4563:I4563"/>
    <mergeCell ref="D4594:I4594"/>
    <mergeCell ref="D4595:I4595"/>
    <mergeCell ref="D4596:I4596"/>
    <mergeCell ref="D4489:I4489"/>
    <mergeCell ref="D4520:I4520"/>
    <mergeCell ref="D4521:I4521"/>
    <mergeCell ref="D4522:I4522"/>
    <mergeCell ref="D4523:I4523"/>
    <mergeCell ref="D4524:I4524"/>
    <mergeCell ref="D4525:I4525"/>
    <mergeCell ref="D4526:I4526"/>
    <mergeCell ref="D4557:I4557"/>
    <mergeCell ref="D4450:I4450"/>
    <mergeCell ref="D4451:I4451"/>
    <mergeCell ref="D4452:I4452"/>
    <mergeCell ref="D4483:I4483"/>
    <mergeCell ref="D4484:I4484"/>
    <mergeCell ref="D4485:I4485"/>
    <mergeCell ref="D4486:I4486"/>
    <mergeCell ref="D4487:I4487"/>
    <mergeCell ref="D4488:I4488"/>
    <mergeCell ref="D4411:I4411"/>
    <mergeCell ref="D4412:I4412"/>
    <mergeCell ref="D4413:I4413"/>
    <mergeCell ref="D4414:I4414"/>
    <mergeCell ref="D4415:I4415"/>
    <mergeCell ref="D4446:I4446"/>
    <mergeCell ref="D4447:I4447"/>
    <mergeCell ref="D4448:I4448"/>
    <mergeCell ref="D4449:I4449"/>
    <mergeCell ref="D4372:I4372"/>
    <mergeCell ref="D4373:I4373"/>
    <mergeCell ref="D4374:I4374"/>
    <mergeCell ref="D4375:I4375"/>
    <mergeCell ref="D4376:I4376"/>
    <mergeCell ref="D4377:I4377"/>
    <mergeCell ref="D4378:I4378"/>
    <mergeCell ref="D4409:I4409"/>
    <mergeCell ref="D4410:I4410"/>
    <mergeCell ref="D4303:I4303"/>
    <mergeCell ref="D4304:I4304"/>
    <mergeCell ref="D4335:I4335"/>
    <mergeCell ref="D4336:I4336"/>
    <mergeCell ref="D4337:I4337"/>
    <mergeCell ref="D4338:I4338"/>
    <mergeCell ref="D4339:I4339"/>
    <mergeCell ref="D4340:I4340"/>
    <mergeCell ref="D4341:I4341"/>
    <mergeCell ref="D4264:I4264"/>
    <mergeCell ref="D4265:I4265"/>
    <mergeCell ref="D4266:I4266"/>
    <mergeCell ref="D4267:I4267"/>
    <mergeCell ref="D4298:I4298"/>
    <mergeCell ref="D4299:I4299"/>
    <mergeCell ref="D4300:I4300"/>
    <mergeCell ref="D4301:I4301"/>
    <mergeCell ref="D4302:I4302"/>
    <mergeCell ref="D4225:I4225"/>
    <mergeCell ref="D4226:I4226"/>
    <mergeCell ref="D4227:I4227"/>
    <mergeCell ref="D4228:I4228"/>
    <mergeCell ref="D4229:I4229"/>
    <mergeCell ref="D4230:I4230"/>
    <mergeCell ref="D4261:I4261"/>
    <mergeCell ref="D4262:I4262"/>
    <mergeCell ref="D4263:I4263"/>
    <mergeCell ref="D4156:I4156"/>
    <mergeCell ref="D4187:I4187"/>
    <mergeCell ref="D4188:I4188"/>
    <mergeCell ref="D4189:I4189"/>
    <mergeCell ref="D4190:I4190"/>
    <mergeCell ref="D4191:I4191"/>
    <mergeCell ref="D4192:I4192"/>
    <mergeCell ref="D4193:I4193"/>
    <mergeCell ref="D4224:I4224"/>
    <mergeCell ref="D4117:I4117"/>
    <mergeCell ref="D4118:I4118"/>
    <mergeCell ref="D4119:I4119"/>
    <mergeCell ref="D4150:I4150"/>
    <mergeCell ref="D4151:I4151"/>
    <mergeCell ref="D4152:I4152"/>
    <mergeCell ref="D4153:I4153"/>
    <mergeCell ref="D4154:I4154"/>
    <mergeCell ref="D4155:I4155"/>
    <mergeCell ref="D4078:I4078"/>
    <mergeCell ref="D4079:I4079"/>
    <mergeCell ref="D4080:I4080"/>
    <mergeCell ref="D4081:I4081"/>
    <mergeCell ref="D4082:I4082"/>
    <mergeCell ref="D4113:I4113"/>
    <mergeCell ref="D4114:I4114"/>
    <mergeCell ref="D4115:I4115"/>
    <mergeCell ref="D4116:I4116"/>
    <mergeCell ref="D4039:I4039"/>
    <mergeCell ref="D4040:I4040"/>
    <mergeCell ref="D4041:I4041"/>
    <mergeCell ref="D4042:I4042"/>
    <mergeCell ref="D4043:I4043"/>
    <mergeCell ref="D4044:I4044"/>
    <mergeCell ref="D4045:I4045"/>
    <mergeCell ref="D4076:I4076"/>
    <mergeCell ref="D4077:I4077"/>
    <mergeCell ref="D3970:I3970"/>
    <mergeCell ref="D3971:I3971"/>
    <mergeCell ref="D4002:I4002"/>
    <mergeCell ref="D4003:I4003"/>
    <mergeCell ref="D4004:I4004"/>
    <mergeCell ref="D4005:I4005"/>
    <mergeCell ref="D4006:I4006"/>
    <mergeCell ref="D4007:I4007"/>
    <mergeCell ref="D4008:I4008"/>
    <mergeCell ref="D3931:I3931"/>
    <mergeCell ref="D3932:I3932"/>
    <mergeCell ref="D3933:I3933"/>
    <mergeCell ref="D3934:I3934"/>
    <mergeCell ref="D3965:I3965"/>
    <mergeCell ref="D3966:I3966"/>
    <mergeCell ref="D3967:I3967"/>
    <mergeCell ref="D3968:I3968"/>
    <mergeCell ref="D3969:I3969"/>
    <mergeCell ref="D3892:I3892"/>
    <mergeCell ref="D3893:I3893"/>
    <mergeCell ref="D3894:I3894"/>
    <mergeCell ref="D3895:I3895"/>
    <mergeCell ref="D3896:I3896"/>
    <mergeCell ref="D3897:I3897"/>
    <mergeCell ref="D3928:I3928"/>
    <mergeCell ref="D3929:I3929"/>
    <mergeCell ref="D3930:I3930"/>
    <mergeCell ref="D3823:I3823"/>
    <mergeCell ref="D3854:I3854"/>
    <mergeCell ref="D3855:I3855"/>
    <mergeCell ref="D3856:I3856"/>
    <mergeCell ref="D3857:I3857"/>
    <mergeCell ref="D3858:I3858"/>
    <mergeCell ref="D3859:I3859"/>
    <mergeCell ref="D3860:I3860"/>
    <mergeCell ref="D3891:I3891"/>
    <mergeCell ref="D3784:I3784"/>
    <mergeCell ref="D3785:I3785"/>
    <mergeCell ref="D3786:I3786"/>
    <mergeCell ref="D3817:I3817"/>
    <mergeCell ref="D3818:I3818"/>
    <mergeCell ref="D3819:I3819"/>
    <mergeCell ref="D3820:I3820"/>
    <mergeCell ref="D3821:I3821"/>
    <mergeCell ref="D3822:I3822"/>
    <mergeCell ref="D3745:I3745"/>
    <mergeCell ref="D3746:I3746"/>
    <mergeCell ref="D3747:I3747"/>
    <mergeCell ref="D3748:I3748"/>
    <mergeCell ref="D3749:I3749"/>
    <mergeCell ref="D3780:I3780"/>
    <mergeCell ref="D3781:I3781"/>
    <mergeCell ref="D3782:I3782"/>
    <mergeCell ref="D3783:I3783"/>
    <mergeCell ref="D382:I382"/>
    <mergeCell ref="D413:I413"/>
    <mergeCell ref="D414:I414"/>
    <mergeCell ref="D415:I415"/>
    <mergeCell ref="D416:I416"/>
    <mergeCell ref="D3674:I3674"/>
    <mergeCell ref="D3675:I3675"/>
    <mergeCell ref="D3633:I3633"/>
    <mergeCell ref="D3634:I3634"/>
    <mergeCell ref="D3635:I3635"/>
    <mergeCell ref="D3342:I3342"/>
    <mergeCell ref="D3373:I3373"/>
    <mergeCell ref="D3374:I3374"/>
    <mergeCell ref="D3375:I3375"/>
    <mergeCell ref="D3376:I3376"/>
    <mergeCell ref="D3377:I3377"/>
    <mergeCell ref="D3601:I3601"/>
    <mergeCell ref="D3562:I3562"/>
    <mergeCell ref="D3563:I3563"/>
    <mergeCell ref="D3522:I3522"/>
    <mergeCell ref="D3523:I3523"/>
    <mergeCell ref="D3524:I3524"/>
    <mergeCell ref="D3525:I3525"/>
    <mergeCell ref="D3488:I3488"/>
    <mergeCell ref="D3489:I3489"/>
    <mergeCell ref="D3490:I3490"/>
    <mergeCell ref="D3521:I3521"/>
    <mergeCell ref="D3450:I3450"/>
    <mergeCell ref="D3451:I3451"/>
    <mergeCell ref="D3336:I3336"/>
    <mergeCell ref="D3340:I3340"/>
    <mergeCell ref="D3452:I3452"/>
    <mergeCell ref="D3707:I3707"/>
    <mergeCell ref="D3708:I3708"/>
    <mergeCell ref="D3709:I3709"/>
    <mergeCell ref="D3710:I3710"/>
    <mergeCell ref="D3711:I3711"/>
    <mergeCell ref="D3712:I3712"/>
    <mergeCell ref="D3743:I3743"/>
    <mergeCell ref="D3744:I3744"/>
    <mergeCell ref="D417:I417"/>
    <mergeCell ref="D418:I418"/>
    <mergeCell ref="D419:I419"/>
    <mergeCell ref="D3706:I3706"/>
    <mergeCell ref="D3672:I3672"/>
    <mergeCell ref="D3673:I3673"/>
    <mergeCell ref="D3564:I3564"/>
    <mergeCell ref="D3595:I3595"/>
    <mergeCell ref="D3596:I3596"/>
    <mergeCell ref="D3597:I3597"/>
    <mergeCell ref="D3598:I3598"/>
    <mergeCell ref="D3599:I3599"/>
    <mergeCell ref="D3636:I3636"/>
    <mergeCell ref="D3637:I3637"/>
    <mergeCell ref="D3638:I3638"/>
    <mergeCell ref="D3669:I3669"/>
    <mergeCell ref="D3670:I3670"/>
    <mergeCell ref="D3671:I3671"/>
    <mergeCell ref="D3600:I3600"/>
    <mergeCell ref="D3632:I3632"/>
    <mergeCell ref="D3526:I3526"/>
    <mergeCell ref="D3527:I3527"/>
    <mergeCell ref="D3486:I3486"/>
    <mergeCell ref="D3339:I3339"/>
    <mergeCell ref="D3453:I3453"/>
    <mergeCell ref="D3558:I3558"/>
    <mergeCell ref="D3559:I3559"/>
    <mergeCell ref="D3560:I3560"/>
    <mergeCell ref="D3561:I3561"/>
    <mergeCell ref="D3484:I3484"/>
    <mergeCell ref="D3485:I3485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341:I3341"/>
    <mergeCell ref="D3487:I3487"/>
    <mergeCell ref="D3337:I3337"/>
    <mergeCell ref="D3338:I3338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264:I3264"/>
    <mergeCell ref="D3265:I3265"/>
    <mergeCell ref="D3266:I3266"/>
    <mergeCell ref="D3267:I3267"/>
    <mergeCell ref="D3268:I3268"/>
    <mergeCell ref="D3299:I329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300:I3300"/>
    <mergeCell ref="D3301:I3301"/>
    <mergeCell ref="D3302:I3302"/>
    <mergeCell ref="D3303:I3303"/>
    <mergeCell ref="D3304:I3304"/>
    <mergeCell ref="D3305:I3305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491:I491"/>
    <mergeCell ref="D450:I450"/>
    <mergeCell ref="D451:I451"/>
    <mergeCell ref="D452:I452"/>
    <mergeCell ref="D453:I453"/>
    <mergeCell ref="D454:I454"/>
    <mergeCell ref="D455:I455"/>
    <mergeCell ref="D456:I456"/>
    <mergeCell ref="D487:I487"/>
    <mergeCell ref="D488:I488"/>
    <mergeCell ref="D192:I192"/>
    <mergeCell ref="D193:I193"/>
    <mergeCell ref="D194:I194"/>
    <mergeCell ref="D195:I195"/>
    <mergeCell ref="D196:I196"/>
    <mergeCell ref="D197:I197"/>
    <mergeCell ref="D228:I228"/>
    <mergeCell ref="D229:I229"/>
    <mergeCell ref="D230:I230"/>
    <mergeCell ref="D231:I231"/>
    <mergeCell ref="D232:I232"/>
    <mergeCell ref="D233:I233"/>
    <mergeCell ref="D234:I234"/>
    <mergeCell ref="D265:I265"/>
    <mergeCell ref="D266:I266"/>
    <mergeCell ref="D267:I267"/>
    <mergeCell ref="D268:I268"/>
    <mergeCell ref="D269:I269"/>
    <mergeCell ref="D339:I339"/>
    <mergeCell ref="D340:I340"/>
    <mergeCell ref="D341:I341"/>
    <mergeCell ref="D342:I342"/>
    <mergeCell ref="D86:I86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489:I489"/>
    <mergeCell ref="D490:I490"/>
    <mergeCell ref="D343:I343"/>
    <mergeCell ref="D344:I344"/>
    <mergeCell ref="D345:I345"/>
    <mergeCell ref="D376:I376"/>
    <mergeCell ref="D377:I377"/>
    <mergeCell ref="D270:I270"/>
    <mergeCell ref="D271:I271"/>
    <mergeCell ref="D302:I302"/>
    <mergeCell ref="D303:I303"/>
    <mergeCell ref="D304:I304"/>
    <mergeCell ref="D305:I305"/>
    <mergeCell ref="D306:I306"/>
    <mergeCell ref="D307:I307"/>
    <mergeCell ref="D308:I308"/>
    <mergeCell ref="D378:I378"/>
    <mergeCell ref="D379:I379"/>
    <mergeCell ref="D380:I380"/>
    <mergeCell ref="D381:I381"/>
    <mergeCell ref="D12:I12"/>
    <mergeCell ref="D11:I11"/>
    <mergeCell ref="D10:I10"/>
    <mergeCell ref="D9:I9"/>
    <mergeCell ref="D8:I8"/>
    <mergeCell ref="D7:I7"/>
    <mergeCell ref="D6:I6"/>
    <mergeCell ref="D5112:I5112"/>
    <mergeCell ref="D5113:I5113"/>
    <mergeCell ref="D5149:I5149"/>
    <mergeCell ref="D5150:I5150"/>
    <mergeCell ref="D5186:I5186"/>
    <mergeCell ref="D5187:I5187"/>
    <mergeCell ref="D5223:I5223"/>
    <mergeCell ref="D5224:I5224"/>
    <mergeCell ref="D117:I117"/>
    <mergeCell ref="D118:I118"/>
    <mergeCell ref="D119:I119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84:I84"/>
    <mergeCell ref="D85:I85"/>
    <mergeCell ref="D5482:I5482"/>
    <mergeCell ref="D5483:I5483"/>
    <mergeCell ref="D5519:I5519"/>
    <mergeCell ref="D5520:I5520"/>
    <mergeCell ref="D5556:I5556"/>
    <mergeCell ref="D5557:I5557"/>
    <mergeCell ref="D5558:I5558"/>
    <mergeCell ref="D5559:I5559"/>
    <mergeCell ref="D5560:I5560"/>
    <mergeCell ref="D5561:I5561"/>
    <mergeCell ref="D5562:I5562"/>
    <mergeCell ref="D5449:I5449"/>
    <mergeCell ref="D5450:I5450"/>
    <mergeCell ref="D5521:I5521"/>
    <mergeCell ref="D5522:I5522"/>
    <mergeCell ref="D5523:I5523"/>
    <mergeCell ref="D5524:I5524"/>
    <mergeCell ref="D5525:I5525"/>
    <mergeCell ref="D5451:I5451"/>
    <mergeCell ref="D5484:I5484"/>
    <mergeCell ref="D5485:I5485"/>
    <mergeCell ref="D5486:I5486"/>
    <mergeCell ref="D5487:I5487"/>
    <mergeCell ref="D5488:I5488"/>
    <mergeCell ref="D5593:I5593"/>
    <mergeCell ref="D5594:I5594"/>
    <mergeCell ref="D5595:I5595"/>
    <mergeCell ref="D5596:I5596"/>
    <mergeCell ref="D5597:I5597"/>
    <mergeCell ref="D5598:I5598"/>
    <mergeCell ref="D5599:I5599"/>
    <mergeCell ref="D5630:I5630"/>
    <mergeCell ref="D5631:I5631"/>
    <mergeCell ref="D5632:I5632"/>
    <mergeCell ref="D5633:I5633"/>
    <mergeCell ref="D5634:I5634"/>
    <mergeCell ref="D5635:I5635"/>
    <mergeCell ref="D5636:I5636"/>
    <mergeCell ref="D5667:I5667"/>
    <mergeCell ref="D5668:I5668"/>
    <mergeCell ref="D5669:I5669"/>
    <mergeCell ref="D5747:I5747"/>
    <mergeCell ref="D5670:I5670"/>
    <mergeCell ref="D5671:I5671"/>
    <mergeCell ref="D5672:I5672"/>
    <mergeCell ref="D5673:I5673"/>
    <mergeCell ref="D5704:I5704"/>
    <mergeCell ref="D5705:I5705"/>
    <mergeCell ref="D5706:I5706"/>
    <mergeCell ref="D5707:I5707"/>
    <mergeCell ref="D5708:I5708"/>
    <mergeCell ref="D5709:I5709"/>
    <mergeCell ref="D5710:I5710"/>
    <mergeCell ref="D5741:I5741"/>
    <mergeCell ref="D5742:I5742"/>
    <mergeCell ref="D5743:I5743"/>
    <mergeCell ref="D5744:I5744"/>
    <mergeCell ref="D5745:I5745"/>
    <mergeCell ref="D5746:I5746"/>
  </mergeCells>
  <dataValidations xWindow="560" yWindow="513" count="2">
    <dataValidation allowBlank="1" showInputMessage="1" showErrorMessage="1" prompt="Geben Sie hier Pos. und lfd. Nr. des Belegs ein. Z.B.: a.1) 1" sqref="D7:I7 D1783:I1783 D3559:I3559 D1820:I1820 D2005:I2005 D44:I44 D1857:I1857 D2042:I2042 D1561:I1561 D3781:I3781 D81:I81 D118:I118 D3596:I3596 D3633:I3633 D3670:I3670 D5335:I5335 D155:I155 D192:I192 D229:I229 D266:I266 D303:I303 D340:I340 D377:I377 D414:I414 D451:I451 D673:I673 D710:I710 D747:I747 D784:I784 D821:I821 D858:I858 D895:I895 D932:I932 D969:I969 D1006:I1006 D1043:I1043 D1080:I1080 D1117:I1117 D1154:I1154 D2079:I2079 D2116:I2116 D488:I488 D525:I525 D562:I562 D599:I599 D636:I636 D1191:I1191 D1228:I1228 D1265:I1265 D1302:I1302 D2153:I2153 D1339:I1339 D1376:I1376 D1413:I1413 D1450:I1450 D1487:I1487 D1524:I1524 D1598:I1598 D1635:I1635 D1672:I1672 D2227:I2227 D2190:I2190 D2264:I2264 D2301:I2301 D2338:I2338 D2449:I2449 D2486:I2486 D2523:I2523 D2671:I2671 D2708:I2708 D2745:I2745 D2782:I2782 D2819:I2819 D2856:I2856 D2893:I2893 D2930:I2930 D2967:I2967 D3004:I3004 D3041:I3041 D3078:I3078 D2375:I2375 D2560:I2560 D2412:I2412 D2597:I2597 D2634:I2634 D3115:I3115 D3152:I3152 D3189:I3189 D3226:I3226 D3263:I3263 D3300:I3300 D3337:I3337 D3374:I3374 D3411:I3411 D3448:I3448 D3485:I3485 D3707:I3707 D3522:I3522 D1709:I1709 D1894:I1894 D1746:I1746 D3744:I3744 D1931:I1931 D1968:I1968 D3818:I3818 D3855:I3855 D3892:I3892 D3929:I3929 D3966:I3966 D4003:I4003 D4040:I4040 D4077:I4077 D4114:I4114 D4151:I4151 D4188:I4188 D4225:I4225 D4262:I4262 D4447:I4447 D4484:I4484 D4521:I4521 D4558:I4558 D4669:I4669 D4595:I4595 D4706:I4706 D4743:I4743 D4780:I4780 D4817:I4817 D4891:I4891 D4854:I4854 D4928:I4928 D4965:I4965 D5002:I5002 D4299:I4299 D4336:I4336 D4373:I4373 D4410:I4410 D4632:I4632 D5039:I5039 D5113:I5113 D5076:I5076 D5150:I5150 D5187:I5187 D5224:I5224 D5261:I5261 D5298:I5298 D5372:I5372 D5409:I5409 D5446:I5446 D5483:I5483 D5520:I5520 D5557:I5557 D5594:I5594 D5631:I5631 D5668:I5668 D5705:I5705 D5742:I5742" xr:uid="{00000000-0002-0000-0500-000000000000}"/>
    <dataValidation allowBlank="1" showInputMessage="1" showErrorMessage="1" prompt="Mittels &quot;P&quot; (groß geschrieben) wird hier ein Hakerl gesetzt." sqref="S9:S11 S46:S48 S3561:S3563 S1785:S1787 S1822:S1824 S1859:S1861 S2007:S2009 S2044:S2046 S1563:S1565 S3783:S3785 S83:S85 S120:S122 S3598:S3600 S3635:S3637 S3672:S3674 S5337:S5339 S157:S159 S194:S196 S231:S233 S268:S270 S305:S307 S342:S344 S379:S381 S416:S418 S453:S455 S675:S677 S712:S714 S749:S751 S786:S788 S823:S825 S860:S862 S897:S899 S934:S936 S971:S973 S1008:S1010 S1045:S1047 S1082:S1084 S1119:S1121 S1156:S1158 S2081:S2083 S2118:S2120 S490:S492 S527:S529 S564:S566 S601:S603 S638:S640 S1193:S1195 S1230:S1232 S1267:S1269 S1304:S1306 S1341:S1343 S2155:S2157 S1378:S1380 S1415:S1417 S1452:S1454 S1489:S1491 S1526:S1528 S1600:S1602 S1637:S1639 S1674:S1676 S2192:S2194 S2229:S2231 S2266:S2268 S2303:S2305 S2340:S2342 S2451:S2453 S2488:S2490 S2525:S2527 S2673:S2675 S2710:S2712 S2747:S2749 S2784:S2786 S2821:S2823 S2858:S2860 S2895:S2897 S2932:S2934 S2969:S2971 S3006:S3008 S3043:S3045 S3080:S3082 S2377:S2379 S2414:S2416 S2562:S2564 S2599:S2601 S2636:S2638 S3117:S3119 S3154:S3156 S3191:S3193 S3228:S3230 S3265:S3267 S3302:S3304 S3339:S3341 S3376:S3378 S3413:S3415 S3450:S3452 S3487:S3489 S3524:S3526 S3709:S3711 S1711:S1713 S1748:S1750 S1896:S1898 S3746:S3748 S1933:S1935 S1970:S1972 S3820:S3822 S3857:S3859 S3894:S3896 S3931:S3933 S3968:S3970 S4005:S4007 S4042:S4044 S4079:S4081 S4116:S4118 S4153:S4155 S4190:S4192 S4227:S4229 S4264:S4266 S4449:S4451 S4486:S4488 S4523:S4525 S4560:S4562 S4597:S4599 S4671:S4673 S4708:S4710 S4745:S4747 S4782:S4784 S4819:S4821 S4856:S4858 S4893:S4895 S4930:S4932 S4967:S4969 S5004:S5006 S4301:S4303 S4338:S4340 S4375:S4377 S4412:S4414 S4634:S4636 S5041:S5043 S5078:S5080 S5115:S5117 S5152:S5154 S5189:S5191 S5226:S5228 S5263:S5265 S5300:S5302 S5374:S5376 S5411:S5413 S5448:S5450 S5485:S5487 S5522:S5524 S5559:S5561 S5596:S5598 S5633:S5635 S5670:S5672 S5707:S5709 S5744:S5746" xr:uid="{00000000-0002-0000-05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60" yWindow="513" count="1">
        <x14:dataValidation type="list" allowBlank="1" showInputMessage="1" showErrorMessage="1" prompt="Bitte hier das Bundesland aus der Dropdown-Liste auswählen." xr:uid="{00000000-0002-0000-0500-000004000000}">
          <x14:formula1>
            <xm:f>Datenquelle!$B$3:$B$11</xm:f>
          </x14:formula1>
          <xm:sqref>D11:I11 D4969:I4969 D159:I159 D196:I196 D307:I307 D344:I344 D492:I492 D529:I529 D566:I566 D751:I751 D788:I788 D973:I973 D1010:I1010 D1195:I1195 D1232:I1232 D3193:I3193 D1676:I1676 D1861:I1861 D1898:I1898 D2083:I2083 D2120:I2120 D2305:I2305 D2342:I2342 D2527:I2527 D2564:I2564 D2749:I2749 D2786:I2786 D2971:I2971 D3008:I3008 D3230:I3230 D5228:I5228 D3637:I3637 D3674:I3674 D3859:I3859 D3896:I3896 D4081:I4081 D4118:I4118 D4303:I4303 D4340:I4340 D4525:I4525 D4562:I4562 D4747:I4747 D4784:I4784 D5006:I5006 D48:I48 D85:I85 D122:I122 D233:I233 D381:I381 D418:I418 D270:I270 D455:I455 D603:I603 D640:I640 D677:I677 D825:I825 D862:I862 D714:I714 D899:I899 D1047:I1047 D1084:I1084 D936:I936 D1121:I1121 D1269:I1269 D1306:I1306 D1158:I1158 D1343:I1343 D1491:I1491 D1528:I1528 D1380:I1380 D1417:I1417 D1454:I1454 D1565:I1565 D1713:I1713 D1750:I1750 D1602:I1602 D1639:I1639 D1787:I1787 D1935:I1935 D1972:I1972 D1824:I1824 D2009:I2009 D2157:I2157 D2194:I2194 D2046:I2046 D2231:I2231 D2379:I2379 D2416:I2416 D2268:I2268 D2453:I2453 D2601:I2601 D2638:I2638 D2490:I2490 D2675:I2675 D2823:I2823 D2860:I2860 D2712:I2712 D2897:I2897 D3045:I3045 D3082:I3082 D2934:I2934 D3119:I3119 D3267:I3267 D3304:I3304 D3156:I3156 D3341:I3341 D3489:I3489 D3526:I3526 D3378:I3378 D3415:I3415 D3452:I3452 D3563:I3563 D3711:I3711 D3748:I3748 D3600:I3600 D3785:I3785 D3933:I3933 D3970:I3970 D3822:I3822 D4007:I4007 D4155:I4155 D4192:I4192 D4044:I4044 D4229:I4229 D4377:I4377 D4414:I4414 D4266:I4266 D4451:I4451 D4599:I4599 D4636:I4636 D4488:I4488 D4673:I4673 D4821:I4821 D4858:I4858 D4710:I4710 D4895:I4895 D5043:I5043 D5080:I5080 D4932:I4932 D5117:I5117 D5265:I5265 D5302:I5302 D5154:I5154 D5191:I5191 D5339:I5339 D5487:I5487 D5524:I5524 D5376:I5376 D5413:I5413 D5450:I5450 D5561:I5561 D5709:I5709 D5746:I5746 D5598:I5598 D5635:I5635 D5672:I5672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>
    <tabColor theme="4" tint="0.39997558519241921"/>
    <pageSetUpPr fitToPage="1"/>
  </sheetPr>
  <dimension ref="A1:BB157"/>
  <sheetViews>
    <sheetView showGridLines="0" zoomScaleNormal="100" workbookViewId="0">
      <selection activeCell="J7" sqref="J7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10" width="30.7109375" style="197" customWidth="1"/>
    <col min="11" max="11" width="15.85546875" style="199" customWidth="1"/>
    <col min="12" max="12" width="15.85546875" style="199" hidden="1" customWidth="1" outlineLevel="1"/>
    <col min="13" max="13" width="15.85546875" style="224" hidden="1" customWidth="1" outlineLevel="1"/>
    <col min="14" max="15" width="30.7109375" style="197" hidden="1" customWidth="1" outlineLevel="1"/>
    <col min="16" max="16" width="30.7109375" style="197" hidden="1" customWidth="1" outlineLevel="2"/>
    <col min="17" max="17" width="2.7109375" style="197" hidden="1" customWidth="1" outlineLevel="2"/>
    <col min="18" max="19" width="30.7109375" style="226" hidden="1" customWidth="1" outlineLevel="2"/>
    <col min="20" max="20" width="2.7109375" style="197" hidden="1" customWidth="1" outlineLevel="2"/>
    <col min="21" max="26" width="10.7109375" style="197" hidden="1" customWidth="1" outlineLevel="2"/>
    <col min="27" max="27" width="2.7109375" style="197" hidden="1" customWidth="1" outlineLevel="2"/>
    <col min="28" max="30" width="10.7109375" style="19" hidden="1" customWidth="1" outlineLevel="2"/>
    <col min="31" max="32" width="10.7109375" style="224" hidden="1" customWidth="1" outlineLevel="2"/>
    <col min="33" max="33" width="21.28515625" style="19" hidden="1" customWidth="1" outlineLevel="1"/>
    <col min="34" max="34" width="3.7109375" style="19" hidden="1" customWidth="1" outlineLevel="1"/>
    <col min="35" max="35" width="14" style="19" customWidth="1" collapsed="1"/>
    <col min="36" max="52" width="10.85546875" style="19" customWidth="1"/>
    <col min="53" max="16384" width="10.85546875" style="19"/>
  </cols>
  <sheetData>
    <row r="1" spans="2:37" x14ac:dyDescent="0.2">
      <c r="D1" s="225" t="str">
        <f>IF(Deckblatt!D7="","","Projektnummer: " &amp; Deckblatt!D6 &amp; ", Projektträger: " &amp; Deckblatt!D7)</f>
        <v/>
      </c>
      <c r="K1" s="198"/>
    </row>
    <row r="2" spans="2:37" x14ac:dyDescent="0.2">
      <c r="B2" s="2"/>
      <c r="C2" s="2"/>
      <c r="D2" s="2"/>
      <c r="E2" s="2"/>
      <c r="F2" s="201"/>
      <c r="G2" s="201"/>
      <c r="H2" s="203"/>
      <c r="I2" s="203"/>
      <c r="J2" s="203"/>
      <c r="K2" s="1"/>
      <c r="L2" s="1"/>
      <c r="M2" s="227"/>
      <c r="N2" s="203"/>
      <c r="O2" s="203"/>
      <c r="P2" s="203"/>
      <c r="Q2" s="203"/>
      <c r="R2" s="228"/>
      <c r="S2" s="228"/>
      <c r="T2" s="203"/>
      <c r="U2" s="203"/>
      <c r="V2" s="203"/>
      <c r="W2" s="203"/>
      <c r="X2" s="203"/>
      <c r="Y2" s="203"/>
      <c r="Z2" s="203"/>
      <c r="AA2" s="203"/>
      <c r="AB2" s="2"/>
      <c r="AC2" s="2"/>
      <c r="AD2" s="2"/>
      <c r="AE2" s="227"/>
      <c r="AF2" s="227"/>
      <c r="AI2" s="204"/>
    </row>
    <row r="3" spans="2:37" ht="15.75" x14ac:dyDescent="0.2">
      <c r="B3" s="2"/>
      <c r="D3" s="205" t="s">
        <v>239</v>
      </c>
      <c r="E3" s="205"/>
      <c r="F3" s="201"/>
      <c r="G3" s="201"/>
      <c r="H3" s="203"/>
      <c r="I3" s="203"/>
      <c r="J3" s="203"/>
      <c r="K3" s="1"/>
      <c r="L3" s="1"/>
      <c r="M3" s="227"/>
      <c r="N3" s="203"/>
      <c r="O3" s="203"/>
      <c r="P3" s="203"/>
      <c r="Q3" s="205"/>
      <c r="R3" s="205" t="s">
        <v>184</v>
      </c>
      <c r="S3" s="228"/>
      <c r="T3" s="205"/>
      <c r="U3" s="205" t="s">
        <v>199</v>
      </c>
      <c r="V3" s="205"/>
      <c r="W3" s="203"/>
      <c r="X3" s="203"/>
      <c r="Y3" s="203"/>
      <c r="Z3" s="203"/>
      <c r="AA3" s="205"/>
      <c r="AB3" s="205" t="s">
        <v>99</v>
      </c>
      <c r="AC3" s="2"/>
      <c r="AD3" s="2"/>
      <c r="AE3" s="227"/>
      <c r="AF3" s="227"/>
      <c r="AI3" s="204"/>
    </row>
    <row r="4" spans="2:37" x14ac:dyDescent="0.2">
      <c r="B4" s="2"/>
      <c r="C4" s="2"/>
      <c r="D4" s="2"/>
      <c r="E4" s="2"/>
      <c r="F4" s="201"/>
      <c r="G4" s="201"/>
      <c r="H4" s="203"/>
      <c r="I4" s="203"/>
      <c r="J4" s="203"/>
      <c r="K4" s="1"/>
      <c r="L4" s="1"/>
      <c r="M4" s="227"/>
      <c r="N4" s="203"/>
      <c r="O4" s="203"/>
      <c r="P4" s="203"/>
      <c r="Q4" s="203"/>
      <c r="R4" s="228"/>
      <c r="S4" s="228"/>
      <c r="T4" s="203"/>
      <c r="U4" s="203"/>
      <c r="V4" s="203"/>
      <c r="W4" s="203"/>
      <c r="X4" s="203"/>
      <c r="Y4" s="203"/>
      <c r="Z4" s="203"/>
      <c r="AA4" s="203"/>
      <c r="AB4" s="2"/>
      <c r="AC4" s="2"/>
      <c r="AD4" s="2"/>
      <c r="AE4" s="227"/>
      <c r="AF4" s="227"/>
      <c r="AI4" s="204"/>
    </row>
    <row r="5" spans="2:37" s="206" customFormat="1" ht="63" customHeight="1" x14ac:dyDescent="0.2">
      <c r="B5" s="207"/>
      <c r="C5" s="230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11" t="s">
        <v>6</v>
      </c>
      <c r="I5" s="211" t="s">
        <v>7</v>
      </c>
      <c r="J5" s="211" t="s">
        <v>233</v>
      </c>
      <c r="K5" s="212" t="s">
        <v>9</v>
      </c>
      <c r="L5" s="231" t="s">
        <v>94</v>
      </c>
      <c r="M5" s="231" t="s">
        <v>205</v>
      </c>
      <c r="N5" s="214" t="s">
        <v>93</v>
      </c>
      <c r="O5" s="214" t="s">
        <v>91</v>
      </c>
      <c r="P5" s="214" t="s">
        <v>92</v>
      </c>
      <c r="Q5" s="232" t="s">
        <v>74</v>
      </c>
      <c r="R5" s="233" t="s">
        <v>184</v>
      </c>
      <c r="S5" s="213" t="s">
        <v>185</v>
      </c>
      <c r="T5" s="232" t="s">
        <v>69</v>
      </c>
      <c r="U5" s="234" t="s">
        <v>200</v>
      </c>
      <c r="V5" s="234" t="s">
        <v>252</v>
      </c>
      <c r="W5" s="234" t="s">
        <v>27</v>
      </c>
      <c r="X5" s="234" t="s">
        <v>238</v>
      </c>
      <c r="Y5" s="234" t="s">
        <v>247</v>
      </c>
      <c r="Z5" s="234" t="s">
        <v>26</v>
      </c>
      <c r="AA5" s="232" t="s">
        <v>98</v>
      </c>
      <c r="AB5" s="235" t="s">
        <v>3</v>
      </c>
      <c r="AC5" s="235" t="s">
        <v>4</v>
      </c>
      <c r="AD5" s="235" t="s">
        <v>190</v>
      </c>
      <c r="AE5" s="236" t="s">
        <v>191</v>
      </c>
      <c r="AF5" s="236" t="s">
        <v>192</v>
      </c>
      <c r="AG5" s="207"/>
      <c r="AH5" s="19"/>
      <c r="AI5" s="19"/>
      <c r="AJ5" s="19"/>
      <c r="AK5" s="204"/>
    </row>
    <row r="6" spans="2:37" s="23" customFormat="1" hidden="1" x14ac:dyDescent="0.2">
      <c r="B6" s="238"/>
      <c r="C6" s="238">
        <f>IF(TabA2[[#This Row],[Zufalls-
zahl wenn
lfd. Nr.]]=0,0,IF(RANK(TabA2[[#This Row],[Zufalls-
zahl wenn
lfd. Nr.]],TabA2[Zufalls-
zahl wenn
lfd. Nr.])&lt;=TabA2[[#Totals],[Zufalls-
zahl]],1,0))</f>
        <v>0</v>
      </c>
      <c r="D6" s="239"/>
      <c r="E6" s="239"/>
      <c r="F6" s="240"/>
      <c r="G6" s="286"/>
      <c r="H6" s="241"/>
      <c r="I6" s="241"/>
      <c r="J6" s="241"/>
      <c r="K6" s="242" cm="1">
        <f t="array" ref="K6">INDEX('Berechnung a.1)'!P:P,ROW('Berechnung a.1)'!P26))</f>
        <v>0</v>
      </c>
      <c r="L6" s="242"/>
      <c r="M6" s="243">
        <f>(TabA2[[#This Row],[förderfähiger 
Betrag nach Prüfung ÖIF (€)]]-TabA2[[#This Row],[eingereichter
Betrag (€)]])*IF(TabA2[[#This Row],[Stich-
probe]]&gt;0,1,0)</f>
        <v>0</v>
      </c>
      <c r="N6" s="241"/>
      <c r="O6" s="241"/>
      <c r="P6" s="241"/>
      <c r="Q6" s="244"/>
      <c r="R6" s="245"/>
      <c r="S6" s="245" t="str">
        <f>IF(ISERROR(VLOOKUP(TabA2[[#This Row],[Grund für Differenz]],Datenquelle!$F$3:$G$17,2,FALSE)),"",VLOOKUP(TabA2[[#This Row],[Grund für Differenz]],Datenquelle!$F$3:$G$17,2,FALSE))</f>
        <v/>
      </c>
      <c r="T6" s="244"/>
      <c r="U6" s="246"/>
      <c r="V6" s="246"/>
      <c r="W6" s="246"/>
      <c r="X6" s="246"/>
      <c r="Y6" s="246"/>
      <c r="Z6" s="246"/>
      <c r="AA6" s="244"/>
      <c r="AB6" s="238" t="str">
        <f>IF(OR(TabA2[[#This Row],[eingereichter
Betrag (€)]]=0,TabA2[[#This Row],[eingereichter
Betrag (€)]]=""),"",COUNTA($K$6:$K6)-COUNTIF(($K$6:$K6),0))</f>
        <v/>
      </c>
      <c r="AC6" s="247">
        <f ca="1">RAND()</f>
        <v>0.55535079600356896</v>
      </c>
      <c r="AD6" s="248">
        <f>IF(TabA2[[#This Row],[Lfd.
Nr. f.
Stich-
probe]]&lt;&gt;"",TabA2[[#This Row],[Zufalls-
zahl]],0)</f>
        <v>0</v>
      </c>
      <c r="AE6" s="249">
        <f>IF(TabA2[[#This Row],[Stich-
probe]]&gt;0,IF(TabA2[[#This Row],[Differenz
förderfähig/
eingereicht nach Prüfung ÖIF (€)]]&lt;&gt;0,1,0),0)</f>
        <v>0</v>
      </c>
      <c r="AF6" s="250">
        <f>IF(TabA2[[#This Row],[Stich-
probe]]=0,0,TabA2[[#This Row],[Stich-
probe]]*TabA2[[#This Row],[Differenz
förderfähig/
eingereicht nach Prüfung ÖIF (€)]]/TabA2[[#This Row],[eingereichter
Betrag (€)]]*-1)</f>
        <v>0</v>
      </c>
      <c r="AG6" s="238"/>
    </row>
    <row r="7" spans="2:37" x14ac:dyDescent="0.2">
      <c r="B7" s="2"/>
      <c r="C7" s="251">
        <f>IF(TabA2[[#This Row],[Zufalls-
zahl wenn
lfd. Nr.]]=0,0,IF(RANK(TabA2[[#This Row],[Zufalls-
zahl wenn
lfd. Nr.]],TabA2[Zufalls-
zahl wenn
lfd. Nr.])&lt;=TabA2[[#Totals],[Zufalls-
zahl]],1,0))</f>
        <v>0</v>
      </c>
      <c r="D7" s="194" t="s">
        <v>18</v>
      </c>
      <c r="E7" s="207">
        <v>1</v>
      </c>
      <c r="F7" s="7"/>
      <c r="G7" s="4"/>
      <c r="H7" s="4"/>
      <c r="I7" s="4"/>
      <c r="J7" s="4"/>
      <c r="K7" s="128" cm="1">
        <f t="array" ref="K7">INDEX('Berechnung a.2)'!P:P,ROW('Berechnung a.2)'!P27))</f>
        <v>0</v>
      </c>
      <c r="L7" s="216"/>
      <c r="M7" s="252">
        <f>(TabA2[[#This Row],[förderfähiger 
Betrag nach Prüfung ÖIF (€)]]-TabA2[[#This Row],[eingereichter
Betrag (€)]])*IF(TabA2[[#This Row],[Stich-
probe]]&gt;0,1,0)</f>
        <v>0</v>
      </c>
      <c r="N7" s="215"/>
      <c r="O7" s="215"/>
      <c r="P7" s="215"/>
      <c r="Q7" s="253"/>
      <c r="R7" s="6"/>
      <c r="S7" s="6" t="str">
        <f>IF(ISERROR(VLOOKUP(TabA2[[#This Row],[Grund für Differenz]],Datenquelle!$F$3:$G$17,2,FALSE)),"",VLOOKUP(TabA2[[#This Row],[Grund für Differenz]],Datenquelle!$F$3:$G$17,2,FALSE))</f>
        <v/>
      </c>
      <c r="T7" s="253"/>
      <c r="U7" s="254"/>
      <c r="V7" s="254"/>
      <c r="W7" s="254"/>
      <c r="X7" s="254"/>
      <c r="Y7" s="254"/>
      <c r="Z7" s="254"/>
      <c r="AA7" s="253"/>
      <c r="AB7" s="2" t="str">
        <f>IF(OR(TabA2[[#This Row],[eingereichter
Betrag (€)]]=0,TabA2[[#This Row],[eingereichter
Betrag (€)]]=""),"",COUNTA($K$6:$K7)-COUNTIF(($K$6:$K7),0))</f>
        <v/>
      </c>
      <c r="AC7" s="255">
        <f t="shared" ref="AC7:AC69" ca="1" si="0">RAND()</f>
        <v>0.73582116391350083</v>
      </c>
      <c r="AD7" s="256">
        <f>IF(TabA2[[#This Row],[Lfd.
Nr. f.
Stich-
probe]]&lt;&gt;"",TabA2[[#This Row],[Zufalls-
zahl]],0)</f>
        <v>0</v>
      </c>
      <c r="AE7" s="257">
        <f>IF(TabA2[[#This Row],[Stich-
probe]]&gt;0,IF(TabA2[[#This Row],[Differenz
förderfähig/
eingereicht nach Prüfung ÖIF (€)]]&lt;&gt;0,1,0),0)</f>
        <v>0</v>
      </c>
      <c r="AF7" s="258">
        <f>IF(TabA2[[#This Row],[Stich-
probe]]=0,0,TabA2[[#This Row],[Stich-
probe]]*TabA2[[#This Row],[Differenz
förderfähig/
eingereicht nach Prüfung ÖIF (€)]]/TabA2[[#This Row],[eingereichter
Betrag (€)]]*-1)</f>
        <v>0</v>
      </c>
      <c r="AG7" s="2"/>
    </row>
    <row r="8" spans="2:37" x14ac:dyDescent="0.2">
      <c r="B8" s="2"/>
      <c r="C8" s="251">
        <f>IF(TabA2[[#This Row],[Zufalls-
zahl wenn
lfd. Nr.]]=0,0,IF(RANK(TabA2[[#This Row],[Zufalls-
zahl wenn
lfd. Nr.]],TabA2[Zufalls-
zahl wenn
lfd. Nr.])&lt;=TabA2[[#Totals],[Zufalls-
zahl]],1,0))</f>
        <v>0</v>
      </c>
      <c r="D8" s="194" t="s">
        <v>18</v>
      </c>
      <c r="E8" s="207">
        <v>2</v>
      </c>
      <c r="F8" s="7"/>
      <c r="G8" s="4"/>
      <c r="H8" s="4"/>
      <c r="I8" s="4"/>
      <c r="J8" s="4"/>
      <c r="K8" s="128" cm="1">
        <f t="array" ref="K8">INDEX('Berechnung a.2)'!P:P,ROW('Berechnung a.2)'!P1)*24+27)</f>
        <v>0</v>
      </c>
      <c r="L8" s="216"/>
      <c r="M8" s="252">
        <f>(TabA2[[#This Row],[förderfähiger 
Betrag nach Prüfung ÖIF (€)]]-TabA2[[#This Row],[eingereichter
Betrag (€)]])*IF(TabA2[[#This Row],[Stich-
probe]]&gt;0,1,0)</f>
        <v>0</v>
      </c>
      <c r="N8" s="215"/>
      <c r="O8" s="215"/>
      <c r="P8" s="215"/>
      <c r="Q8" s="253"/>
      <c r="R8" s="6"/>
      <c r="S8" s="6" t="str">
        <f>IF(ISERROR(VLOOKUP(TabA2[[#This Row],[Grund für Differenz]],Datenquelle!$F$3:$G$17,2,FALSE)),"",VLOOKUP(TabA2[[#This Row],[Grund für Differenz]],Datenquelle!$F$3:$G$17,2,FALSE))</f>
        <v/>
      </c>
      <c r="T8" s="253"/>
      <c r="U8" s="254"/>
      <c r="V8" s="254"/>
      <c r="W8" s="254"/>
      <c r="X8" s="254"/>
      <c r="Y8" s="254"/>
      <c r="Z8" s="254"/>
      <c r="AA8" s="253"/>
      <c r="AB8" s="2" t="str">
        <f>IF(OR(TabA2[[#This Row],[eingereichter
Betrag (€)]]=0,TabA2[[#This Row],[eingereichter
Betrag (€)]]=""),"",COUNTA($K$6:$K8)-COUNTIF(($K$6:$K8),0))</f>
        <v/>
      </c>
      <c r="AC8" s="255">
        <f t="shared" ca="1" si="0"/>
        <v>0.79168546218621882</v>
      </c>
      <c r="AD8" s="256">
        <f>IF(TabA2[[#This Row],[Lfd.
Nr. f.
Stich-
probe]]&lt;&gt;"",TabA2[[#This Row],[Zufalls-
zahl]],0)</f>
        <v>0</v>
      </c>
      <c r="AE8" s="257">
        <f>IF(TabA2[[#This Row],[Stich-
probe]]&gt;0,IF(TabA2[[#This Row],[Differenz
förderfähig/
eingereicht nach Prüfung ÖIF (€)]]&lt;&gt;0,1,0),0)</f>
        <v>0</v>
      </c>
      <c r="AF8" s="258">
        <f>IF(TabA2[[#This Row],[Stich-
probe]]=0,0,TabA2[[#This Row],[Stich-
probe]]*TabA2[[#This Row],[Differenz
förderfähig/
eingereicht nach Prüfung ÖIF (€)]]/TabA2[[#This Row],[eingereichter
Betrag (€)]]*-1)</f>
        <v>0</v>
      </c>
      <c r="AG8" s="2"/>
      <c r="AK8" s="197"/>
    </row>
    <row r="9" spans="2:37" x14ac:dyDescent="0.2">
      <c r="B9" s="2"/>
      <c r="C9" s="251">
        <f>IF(TabA2[[#This Row],[Zufalls-
zahl wenn
lfd. Nr.]]=0,0,IF(RANK(TabA2[[#This Row],[Zufalls-
zahl wenn
lfd. Nr.]],TabA2[Zufalls-
zahl wenn
lfd. Nr.])&lt;=TabA2[[#Totals],[Zufalls-
zahl]],1,0))</f>
        <v>0</v>
      </c>
      <c r="D9" s="194" t="s">
        <v>18</v>
      </c>
      <c r="E9" s="207">
        <v>3</v>
      </c>
      <c r="F9" s="7"/>
      <c r="G9" s="17"/>
      <c r="H9" s="4"/>
      <c r="I9" s="4"/>
      <c r="J9" s="4"/>
      <c r="K9" s="128" cm="1">
        <f t="array" ref="K9">INDEX('Berechnung a.2)'!P:P,ROW('Berechnung a.2)'!P2)*24+27)</f>
        <v>0</v>
      </c>
      <c r="L9" s="216"/>
      <c r="M9" s="252">
        <f>(TabA2[[#This Row],[förderfähiger 
Betrag nach Prüfung ÖIF (€)]]-TabA2[[#This Row],[eingereichter
Betrag (€)]])*IF(TabA2[[#This Row],[Stich-
probe]]&gt;0,1,0)</f>
        <v>0</v>
      </c>
      <c r="N9" s="215"/>
      <c r="O9" s="215"/>
      <c r="P9" s="215"/>
      <c r="Q9" s="253"/>
      <c r="R9" s="6"/>
      <c r="S9" s="6" t="str">
        <f>IF(ISERROR(VLOOKUP(TabA2[[#This Row],[Grund für Differenz]],Datenquelle!$F$3:$G$17,2,FALSE)),"",VLOOKUP(TabA2[[#This Row],[Grund für Differenz]],Datenquelle!$F$3:$G$17,2,FALSE))</f>
        <v/>
      </c>
      <c r="T9" s="253"/>
      <c r="U9" s="254"/>
      <c r="V9" s="254"/>
      <c r="W9" s="254"/>
      <c r="X9" s="254"/>
      <c r="Y9" s="254"/>
      <c r="Z9" s="254"/>
      <c r="AA9" s="253"/>
      <c r="AB9" s="2" t="str">
        <f>IF(OR(TabA2[[#This Row],[eingereichter
Betrag (€)]]=0,TabA2[[#This Row],[eingereichter
Betrag (€)]]=""),"",COUNTA($K$6:$K9)-COUNTIF(($K$6:$K9),0))</f>
        <v/>
      </c>
      <c r="AC9" s="255">
        <f t="shared" ca="1" si="0"/>
        <v>3.8430350322596896E-3</v>
      </c>
      <c r="AD9" s="256">
        <f>IF(TabA2[[#This Row],[Lfd.
Nr. f.
Stich-
probe]]&lt;&gt;"",TabA2[[#This Row],[Zufalls-
zahl]],0)</f>
        <v>0</v>
      </c>
      <c r="AE9" s="257">
        <f>IF(TabA2[[#This Row],[Stich-
probe]]&gt;0,IF(TabA2[[#This Row],[Differenz
förderfähig/
eingereicht nach Prüfung ÖIF (€)]]&lt;&gt;0,1,0),0)</f>
        <v>0</v>
      </c>
      <c r="AF9" s="258">
        <f>IF(TabA2[[#This Row],[Stich-
probe]]=0,0,TabA2[[#This Row],[Stich-
probe]]*TabA2[[#This Row],[Differenz
förderfähig/
eingereicht nach Prüfung ÖIF (€)]]/TabA2[[#This Row],[eingereichter
Betrag (€)]]*-1)</f>
        <v>0</v>
      </c>
      <c r="AG9" s="2"/>
      <c r="AK9" s="197"/>
    </row>
    <row r="10" spans="2:37" x14ac:dyDescent="0.2">
      <c r="B10" s="2"/>
      <c r="C10" s="251">
        <f>IF(TabA2[[#This Row],[Zufalls-
zahl wenn
lfd. Nr.]]=0,0,IF(RANK(TabA2[[#This Row],[Zufalls-
zahl wenn
lfd. Nr.]],TabA2[Zufalls-
zahl wenn
lfd. Nr.])&lt;=TabA2[[#Totals],[Zufalls-
zahl]],1,0))</f>
        <v>0</v>
      </c>
      <c r="D10" s="194" t="s">
        <v>18</v>
      </c>
      <c r="E10" s="207">
        <v>4</v>
      </c>
      <c r="F10" s="7"/>
      <c r="G10" s="17"/>
      <c r="H10" s="4"/>
      <c r="I10" s="4"/>
      <c r="J10" s="4"/>
      <c r="K10" s="128" cm="1">
        <f t="array" ref="K10">INDEX('Berechnung a.2)'!P:P,ROW('Berechnung a.2)'!P3)*24+27)</f>
        <v>0</v>
      </c>
      <c r="L10" s="216"/>
      <c r="M10" s="252">
        <f>(TabA2[[#This Row],[förderfähiger 
Betrag nach Prüfung ÖIF (€)]]-TabA2[[#This Row],[eingereichter
Betrag (€)]])*IF(TabA2[[#This Row],[Stich-
probe]]&gt;0,1,0)</f>
        <v>0</v>
      </c>
      <c r="N10" s="215"/>
      <c r="O10" s="215"/>
      <c r="P10" s="215"/>
      <c r="Q10" s="253"/>
      <c r="R10" s="6"/>
      <c r="S10" s="6" t="str">
        <f>IF(ISERROR(VLOOKUP(TabA2[[#This Row],[Grund für Differenz]],Datenquelle!$F$3:$G$17,2,FALSE)),"",VLOOKUP(TabA2[[#This Row],[Grund für Differenz]],Datenquelle!$F$3:$G$17,2,FALSE))</f>
        <v/>
      </c>
      <c r="T10" s="253"/>
      <c r="U10" s="254"/>
      <c r="V10" s="254"/>
      <c r="W10" s="254"/>
      <c r="X10" s="254"/>
      <c r="Y10" s="254"/>
      <c r="Z10" s="254"/>
      <c r="AA10" s="253"/>
      <c r="AB10" s="2" t="str">
        <f>IF(OR(TabA2[[#This Row],[eingereichter
Betrag (€)]]=0,TabA2[[#This Row],[eingereichter
Betrag (€)]]=""),"",COUNTA($K$6:$K10)-COUNTIF(($K$6:$K10),0))</f>
        <v/>
      </c>
      <c r="AC10" s="255">
        <f t="shared" ca="1" si="0"/>
        <v>0.59557840092435388</v>
      </c>
      <c r="AD10" s="256">
        <f>IF(TabA2[[#This Row],[Lfd.
Nr. f.
Stich-
probe]]&lt;&gt;"",TabA2[[#This Row],[Zufalls-
zahl]],0)</f>
        <v>0</v>
      </c>
      <c r="AE10" s="257">
        <f>IF(TabA2[[#This Row],[Stich-
probe]]&gt;0,IF(TabA2[[#This Row],[Differenz
förderfähig/
eingereicht nach Prüfung ÖIF (€)]]&lt;&gt;0,1,0),0)</f>
        <v>0</v>
      </c>
      <c r="AF10" s="258">
        <f>IF(TabA2[[#This Row],[Stich-
probe]]=0,0,TabA2[[#This Row],[Stich-
probe]]*TabA2[[#This Row],[Differenz
förderfähig/
eingereicht nach Prüfung ÖIF (€)]]/TabA2[[#This Row],[eingereichter
Betrag (€)]]*-1)</f>
        <v>0</v>
      </c>
      <c r="AG10" s="2"/>
      <c r="AK10" s="197"/>
    </row>
    <row r="11" spans="2:37" x14ac:dyDescent="0.2">
      <c r="B11" s="2"/>
      <c r="C11" s="251">
        <f>IF(TabA2[[#This Row],[Zufalls-
zahl wenn
lfd. Nr.]]=0,0,IF(RANK(TabA2[[#This Row],[Zufalls-
zahl wenn
lfd. Nr.]],TabA2[Zufalls-
zahl wenn
lfd. Nr.])&lt;=TabA2[[#Totals],[Zufalls-
zahl]],1,0))</f>
        <v>0</v>
      </c>
      <c r="D11" s="194" t="s">
        <v>18</v>
      </c>
      <c r="E11" s="207">
        <v>5</v>
      </c>
      <c r="F11" s="7"/>
      <c r="G11" s="17"/>
      <c r="H11" s="4"/>
      <c r="I11" s="4"/>
      <c r="J11" s="4"/>
      <c r="K11" s="128" cm="1">
        <f t="array" ref="K11">INDEX('Berechnung a.2)'!P:P,ROW('Berechnung a.2)'!P4)*24+27)</f>
        <v>0</v>
      </c>
      <c r="L11" s="216"/>
      <c r="M11" s="252">
        <f>(TabA2[[#This Row],[förderfähiger 
Betrag nach Prüfung ÖIF (€)]]-TabA2[[#This Row],[eingereichter
Betrag (€)]])*IF(TabA2[[#This Row],[Stich-
probe]]&gt;0,1,0)</f>
        <v>0</v>
      </c>
      <c r="N11" s="215"/>
      <c r="O11" s="215"/>
      <c r="P11" s="215"/>
      <c r="Q11" s="253"/>
      <c r="R11" s="6"/>
      <c r="S11" s="6" t="str">
        <f>IF(ISERROR(VLOOKUP(TabA2[[#This Row],[Grund für Differenz]],Datenquelle!$F$3:$G$17,2,FALSE)),"",VLOOKUP(TabA2[[#This Row],[Grund für Differenz]],Datenquelle!$F$3:$G$17,2,FALSE))</f>
        <v/>
      </c>
      <c r="T11" s="253"/>
      <c r="U11" s="254"/>
      <c r="V11" s="254"/>
      <c r="W11" s="254"/>
      <c r="X11" s="254"/>
      <c r="Y11" s="254"/>
      <c r="Z11" s="254"/>
      <c r="AA11" s="253"/>
      <c r="AB11" s="2" t="str">
        <f>IF(OR(TabA2[[#This Row],[eingereichter
Betrag (€)]]=0,TabA2[[#This Row],[eingereichter
Betrag (€)]]=""),"",COUNTA($K$6:$K11)-COUNTIF(($K$6:$K11),0))</f>
        <v/>
      </c>
      <c r="AC11" s="255">
        <f t="shared" ca="1" si="0"/>
        <v>0.66529661943788443</v>
      </c>
      <c r="AD11" s="256">
        <f>IF(TabA2[[#This Row],[Lfd.
Nr. f.
Stich-
probe]]&lt;&gt;"",TabA2[[#This Row],[Zufalls-
zahl]],0)</f>
        <v>0</v>
      </c>
      <c r="AE11" s="257">
        <f>IF(TabA2[[#This Row],[Stich-
probe]]&gt;0,IF(TabA2[[#This Row],[Differenz
förderfähig/
eingereicht nach Prüfung ÖIF (€)]]&lt;&gt;0,1,0),0)</f>
        <v>0</v>
      </c>
      <c r="AF11" s="258">
        <f>IF(TabA2[[#This Row],[Stich-
probe]]=0,0,TabA2[[#This Row],[Stich-
probe]]*TabA2[[#This Row],[Differenz
förderfähig/
eingereicht nach Prüfung ÖIF (€)]]/TabA2[[#This Row],[eingereichter
Betrag (€)]]*-1)</f>
        <v>0</v>
      </c>
      <c r="AG11" s="2"/>
      <c r="AK11" s="197"/>
    </row>
    <row r="12" spans="2:37" x14ac:dyDescent="0.2">
      <c r="B12" s="2"/>
      <c r="C12" s="251">
        <f>IF(TabA2[[#This Row],[Zufalls-
zahl wenn
lfd. Nr.]]=0,0,IF(RANK(TabA2[[#This Row],[Zufalls-
zahl wenn
lfd. Nr.]],TabA2[Zufalls-
zahl wenn
lfd. Nr.])&lt;=TabA2[[#Totals],[Zufalls-
zahl]],1,0))</f>
        <v>0</v>
      </c>
      <c r="D12" s="194" t="s">
        <v>18</v>
      </c>
      <c r="E12" s="207">
        <v>6</v>
      </c>
      <c r="F12" s="7"/>
      <c r="G12" s="17"/>
      <c r="H12" s="4"/>
      <c r="I12" s="4"/>
      <c r="J12" s="4"/>
      <c r="K12" s="128" cm="1">
        <f t="array" ref="K12">INDEX('Berechnung a.2)'!P:P,ROW('Berechnung a.2)'!P5)*24+27)</f>
        <v>0</v>
      </c>
      <c r="L12" s="216"/>
      <c r="M12" s="252">
        <f>(TabA2[[#This Row],[förderfähiger 
Betrag nach Prüfung ÖIF (€)]]-TabA2[[#This Row],[eingereichter
Betrag (€)]])*IF(TabA2[[#This Row],[Stich-
probe]]&gt;0,1,0)</f>
        <v>0</v>
      </c>
      <c r="N12" s="215"/>
      <c r="O12" s="215"/>
      <c r="P12" s="215"/>
      <c r="Q12" s="253"/>
      <c r="R12" s="6"/>
      <c r="S12" s="6" t="str">
        <f>IF(ISERROR(VLOOKUP(TabA2[[#This Row],[Grund für Differenz]],Datenquelle!$F$3:$G$17,2,FALSE)),"",VLOOKUP(TabA2[[#This Row],[Grund für Differenz]],Datenquelle!$F$3:$G$17,2,FALSE))</f>
        <v/>
      </c>
      <c r="T12" s="253"/>
      <c r="U12" s="254"/>
      <c r="V12" s="254"/>
      <c r="W12" s="254"/>
      <c r="X12" s="254"/>
      <c r="Y12" s="254"/>
      <c r="Z12" s="254"/>
      <c r="AA12" s="253"/>
      <c r="AB12" s="2" t="str">
        <f>IF(OR(TabA2[[#This Row],[eingereichter
Betrag (€)]]=0,TabA2[[#This Row],[eingereichter
Betrag (€)]]=""),"",COUNTA($K$6:$K12)-COUNTIF(($K$6:$K12),0))</f>
        <v/>
      </c>
      <c r="AC12" s="255">
        <f t="shared" ca="1" si="0"/>
        <v>9.4533424436149427E-2</v>
      </c>
      <c r="AD12" s="256">
        <f>IF(TabA2[[#This Row],[Lfd.
Nr. f.
Stich-
probe]]&lt;&gt;"",TabA2[[#This Row],[Zufalls-
zahl]],0)</f>
        <v>0</v>
      </c>
      <c r="AE12" s="257">
        <f>IF(TabA2[[#This Row],[Stich-
probe]]&gt;0,IF(TabA2[[#This Row],[Differenz
förderfähig/
eingereicht nach Prüfung ÖIF (€)]]&lt;&gt;0,1,0),0)</f>
        <v>0</v>
      </c>
      <c r="AF12" s="258">
        <f>IF(TabA2[[#This Row],[Stich-
probe]]=0,0,TabA2[[#This Row],[Stich-
probe]]*TabA2[[#This Row],[Differenz
förderfähig/
eingereicht nach Prüfung ÖIF (€)]]/TabA2[[#This Row],[eingereichter
Betrag (€)]]*-1)</f>
        <v>0</v>
      </c>
      <c r="AG12" s="2"/>
      <c r="AK12" s="197"/>
    </row>
    <row r="13" spans="2:37" x14ac:dyDescent="0.2">
      <c r="B13" s="2"/>
      <c r="C13" s="251">
        <f>IF(TabA2[[#This Row],[Zufalls-
zahl wenn
lfd. Nr.]]=0,0,IF(RANK(TabA2[[#This Row],[Zufalls-
zahl wenn
lfd. Nr.]],TabA2[Zufalls-
zahl wenn
lfd. Nr.])&lt;=TabA2[[#Totals],[Zufalls-
zahl]],1,0))</f>
        <v>0</v>
      </c>
      <c r="D13" s="194" t="s">
        <v>18</v>
      </c>
      <c r="E13" s="207">
        <v>7</v>
      </c>
      <c r="F13" s="7"/>
      <c r="G13" s="17"/>
      <c r="H13" s="4"/>
      <c r="I13" s="4"/>
      <c r="J13" s="4"/>
      <c r="K13" s="128" cm="1">
        <f t="array" ref="K13">INDEX('Berechnung a.2)'!P:P,ROW('Berechnung a.2)'!P6)*24+27)</f>
        <v>0</v>
      </c>
      <c r="L13" s="216"/>
      <c r="M13" s="252">
        <f>(TabA2[[#This Row],[förderfähiger 
Betrag nach Prüfung ÖIF (€)]]-TabA2[[#This Row],[eingereichter
Betrag (€)]])*IF(TabA2[[#This Row],[Stich-
probe]]&gt;0,1,0)</f>
        <v>0</v>
      </c>
      <c r="N13" s="215"/>
      <c r="O13" s="215"/>
      <c r="P13" s="215"/>
      <c r="Q13" s="253"/>
      <c r="R13" s="6"/>
      <c r="S13" s="6" t="str">
        <f>IF(ISERROR(VLOOKUP(TabA2[[#This Row],[Grund für Differenz]],Datenquelle!$F$3:$G$17,2,FALSE)),"",VLOOKUP(TabA2[[#This Row],[Grund für Differenz]],Datenquelle!$F$3:$G$17,2,FALSE))</f>
        <v/>
      </c>
      <c r="T13" s="253"/>
      <c r="U13" s="254"/>
      <c r="V13" s="254"/>
      <c r="W13" s="254"/>
      <c r="X13" s="254"/>
      <c r="Y13" s="254"/>
      <c r="Z13" s="254"/>
      <c r="AA13" s="253"/>
      <c r="AB13" s="2" t="str">
        <f>IF(OR(TabA2[[#This Row],[eingereichter
Betrag (€)]]=0,TabA2[[#This Row],[eingereichter
Betrag (€)]]=""),"",COUNTA($K$6:$K13)-COUNTIF(($K$6:$K13),0))</f>
        <v/>
      </c>
      <c r="AC13" s="255">
        <f t="shared" ca="1" si="0"/>
        <v>0.34319240994215072</v>
      </c>
      <c r="AD13" s="256">
        <f>IF(TabA2[[#This Row],[Lfd.
Nr. f.
Stich-
probe]]&lt;&gt;"",TabA2[[#This Row],[Zufalls-
zahl]],0)</f>
        <v>0</v>
      </c>
      <c r="AE13" s="257">
        <f>IF(TabA2[[#This Row],[Stich-
probe]]&gt;0,IF(TabA2[[#This Row],[Differenz
förderfähig/
eingereicht nach Prüfung ÖIF (€)]]&lt;&gt;0,1,0),0)</f>
        <v>0</v>
      </c>
      <c r="AF13" s="258">
        <f>IF(TabA2[[#This Row],[Stich-
probe]]=0,0,TabA2[[#This Row],[Stich-
probe]]*TabA2[[#This Row],[Differenz
förderfähig/
eingereicht nach Prüfung ÖIF (€)]]/TabA2[[#This Row],[eingereichter
Betrag (€)]]*-1)</f>
        <v>0</v>
      </c>
      <c r="AG13" s="2"/>
      <c r="AK13" s="197"/>
    </row>
    <row r="14" spans="2:37" x14ac:dyDescent="0.2">
      <c r="B14" s="2"/>
      <c r="C14" s="251">
        <f>IF(TabA2[[#This Row],[Zufalls-
zahl wenn
lfd. Nr.]]=0,0,IF(RANK(TabA2[[#This Row],[Zufalls-
zahl wenn
lfd. Nr.]],TabA2[Zufalls-
zahl wenn
lfd. Nr.])&lt;=TabA2[[#Totals],[Zufalls-
zahl]],1,0))</f>
        <v>0</v>
      </c>
      <c r="D14" s="194" t="s">
        <v>18</v>
      </c>
      <c r="E14" s="207">
        <v>8</v>
      </c>
      <c r="F14" s="7"/>
      <c r="G14" s="17"/>
      <c r="H14" s="4"/>
      <c r="I14" s="4"/>
      <c r="J14" s="4"/>
      <c r="K14" s="128" cm="1">
        <f t="array" ref="K14">INDEX('Berechnung a.2)'!P:P,ROW('Berechnung a.2)'!P7)*24+27)</f>
        <v>0</v>
      </c>
      <c r="L14" s="216"/>
      <c r="M14" s="252">
        <f>(TabA2[[#This Row],[förderfähiger 
Betrag nach Prüfung ÖIF (€)]]-TabA2[[#This Row],[eingereichter
Betrag (€)]])*IF(TabA2[[#This Row],[Stich-
probe]]&gt;0,1,0)</f>
        <v>0</v>
      </c>
      <c r="N14" s="215"/>
      <c r="O14" s="215"/>
      <c r="P14" s="215"/>
      <c r="Q14" s="253"/>
      <c r="R14" s="6"/>
      <c r="S14" s="6" t="str">
        <f>IF(ISERROR(VLOOKUP(TabA2[[#This Row],[Grund für Differenz]],Datenquelle!$F$3:$G$17,2,FALSE)),"",VLOOKUP(TabA2[[#This Row],[Grund für Differenz]],Datenquelle!$F$3:$G$17,2,FALSE))</f>
        <v/>
      </c>
      <c r="T14" s="253"/>
      <c r="U14" s="254"/>
      <c r="V14" s="254"/>
      <c r="W14" s="254"/>
      <c r="X14" s="254"/>
      <c r="Y14" s="254"/>
      <c r="Z14" s="254"/>
      <c r="AA14" s="253"/>
      <c r="AB14" s="2" t="str">
        <f>IF(OR(TabA2[[#This Row],[eingereichter
Betrag (€)]]=0,TabA2[[#This Row],[eingereichter
Betrag (€)]]=""),"",COUNTA($K$6:$K14)-COUNTIF(($K$6:$K14),0))</f>
        <v/>
      </c>
      <c r="AC14" s="255">
        <f t="shared" ca="1" si="0"/>
        <v>0.20638112246849283</v>
      </c>
      <c r="AD14" s="256">
        <f>IF(TabA2[[#This Row],[Lfd.
Nr. f.
Stich-
probe]]&lt;&gt;"",TabA2[[#This Row],[Zufalls-
zahl]],0)</f>
        <v>0</v>
      </c>
      <c r="AE14" s="257">
        <f>IF(TabA2[[#This Row],[Stich-
probe]]&gt;0,IF(TabA2[[#This Row],[Differenz
förderfähig/
eingereicht nach Prüfung ÖIF (€)]]&lt;&gt;0,1,0),0)</f>
        <v>0</v>
      </c>
      <c r="AF14" s="258">
        <f>IF(TabA2[[#This Row],[Stich-
probe]]=0,0,TabA2[[#This Row],[Stich-
probe]]*TabA2[[#This Row],[Differenz
förderfähig/
eingereicht nach Prüfung ÖIF (€)]]/TabA2[[#This Row],[eingereichter
Betrag (€)]]*-1)</f>
        <v>0</v>
      </c>
      <c r="AG14" s="2"/>
      <c r="AK14" s="197"/>
    </row>
    <row r="15" spans="2:37" x14ac:dyDescent="0.2">
      <c r="B15" s="2"/>
      <c r="C15" s="251">
        <f>IF(TabA2[[#This Row],[Zufalls-
zahl wenn
lfd. Nr.]]=0,0,IF(RANK(TabA2[[#This Row],[Zufalls-
zahl wenn
lfd. Nr.]],TabA2[Zufalls-
zahl wenn
lfd. Nr.])&lt;=TabA2[[#Totals],[Zufalls-
zahl]],1,0))</f>
        <v>0</v>
      </c>
      <c r="D15" s="194" t="s">
        <v>18</v>
      </c>
      <c r="E15" s="207">
        <v>9</v>
      </c>
      <c r="F15" s="7"/>
      <c r="G15" s="17"/>
      <c r="H15" s="4"/>
      <c r="I15" s="4"/>
      <c r="J15" s="4"/>
      <c r="K15" s="128" cm="1">
        <f t="array" ref="K15">INDEX('Berechnung a.2)'!P:P,ROW('Berechnung a.2)'!P8)*24+27)</f>
        <v>0</v>
      </c>
      <c r="L15" s="216"/>
      <c r="M15" s="252">
        <f>(TabA2[[#This Row],[förderfähiger 
Betrag nach Prüfung ÖIF (€)]]-TabA2[[#This Row],[eingereichter
Betrag (€)]])*IF(TabA2[[#This Row],[Stich-
probe]]&gt;0,1,0)</f>
        <v>0</v>
      </c>
      <c r="N15" s="215"/>
      <c r="O15" s="215"/>
      <c r="P15" s="215"/>
      <c r="Q15" s="253"/>
      <c r="R15" s="6"/>
      <c r="S15" s="6" t="str">
        <f>IF(ISERROR(VLOOKUP(TabA2[[#This Row],[Grund für Differenz]],Datenquelle!$F$3:$G$17,2,FALSE)),"",VLOOKUP(TabA2[[#This Row],[Grund für Differenz]],Datenquelle!$F$3:$G$17,2,FALSE))</f>
        <v/>
      </c>
      <c r="T15" s="253"/>
      <c r="U15" s="254"/>
      <c r="V15" s="254"/>
      <c r="W15" s="254"/>
      <c r="X15" s="254"/>
      <c r="Y15" s="254"/>
      <c r="Z15" s="254"/>
      <c r="AA15" s="253"/>
      <c r="AB15" s="2" t="str">
        <f>IF(OR(TabA2[[#This Row],[eingereichter
Betrag (€)]]=0,TabA2[[#This Row],[eingereichter
Betrag (€)]]=""),"",COUNTA($K$6:$K15)-COUNTIF(($K$6:$K15),0))</f>
        <v/>
      </c>
      <c r="AC15" s="255">
        <f t="shared" ca="1" si="0"/>
        <v>0.48383345454388849</v>
      </c>
      <c r="AD15" s="256">
        <f>IF(TabA2[[#This Row],[Lfd.
Nr. f.
Stich-
probe]]&lt;&gt;"",TabA2[[#This Row],[Zufalls-
zahl]],0)</f>
        <v>0</v>
      </c>
      <c r="AE15" s="257">
        <f>IF(TabA2[[#This Row],[Stich-
probe]]&gt;0,IF(TabA2[[#This Row],[Differenz
förderfähig/
eingereicht nach Prüfung ÖIF (€)]]&lt;&gt;0,1,0),0)</f>
        <v>0</v>
      </c>
      <c r="AF15" s="258">
        <f>IF(TabA2[[#This Row],[Stich-
probe]]=0,0,TabA2[[#This Row],[Stich-
probe]]*TabA2[[#This Row],[Differenz
förderfähig/
eingereicht nach Prüfung ÖIF (€)]]/TabA2[[#This Row],[eingereichter
Betrag (€)]]*-1)</f>
        <v>0</v>
      </c>
      <c r="AG15" s="2"/>
      <c r="AK15" s="197"/>
    </row>
    <row r="16" spans="2:37" x14ac:dyDescent="0.2">
      <c r="B16" s="2"/>
      <c r="C16" s="251">
        <f>IF(TabA2[[#This Row],[Zufalls-
zahl wenn
lfd. Nr.]]=0,0,IF(RANK(TabA2[[#This Row],[Zufalls-
zahl wenn
lfd. Nr.]],TabA2[Zufalls-
zahl wenn
lfd. Nr.])&lt;=TabA2[[#Totals],[Zufalls-
zahl]],1,0))</f>
        <v>0</v>
      </c>
      <c r="D16" s="194" t="s">
        <v>18</v>
      </c>
      <c r="E16" s="207">
        <v>10</v>
      </c>
      <c r="F16" s="7"/>
      <c r="G16" s="17"/>
      <c r="H16" s="4"/>
      <c r="I16" s="4"/>
      <c r="J16" s="4"/>
      <c r="K16" s="128" cm="1">
        <f t="array" ref="K16">INDEX('Berechnung a.2)'!P:P,ROW('Berechnung a.2)'!P9)*24+27)</f>
        <v>0</v>
      </c>
      <c r="L16" s="216"/>
      <c r="M16" s="252">
        <f>(TabA2[[#This Row],[förderfähiger 
Betrag nach Prüfung ÖIF (€)]]-TabA2[[#This Row],[eingereichter
Betrag (€)]])*IF(TabA2[[#This Row],[Stich-
probe]]&gt;0,1,0)</f>
        <v>0</v>
      </c>
      <c r="N16" s="215"/>
      <c r="O16" s="215"/>
      <c r="P16" s="215"/>
      <c r="Q16" s="253"/>
      <c r="R16" s="6"/>
      <c r="S16" s="6" t="str">
        <f>IF(ISERROR(VLOOKUP(TabA2[[#This Row],[Grund für Differenz]],Datenquelle!$F$3:$G$17,2,FALSE)),"",VLOOKUP(TabA2[[#This Row],[Grund für Differenz]],Datenquelle!$F$3:$G$17,2,FALSE))</f>
        <v/>
      </c>
      <c r="T16" s="253"/>
      <c r="U16" s="254"/>
      <c r="V16" s="254"/>
      <c r="W16" s="254"/>
      <c r="X16" s="254"/>
      <c r="Y16" s="254"/>
      <c r="Z16" s="254"/>
      <c r="AA16" s="253"/>
      <c r="AB16" s="2" t="str">
        <f>IF(OR(TabA2[[#This Row],[eingereichter
Betrag (€)]]=0,TabA2[[#This Row],[eingereichter
Betrag (€)]]=""),"",COUNTA($K$6:$K16)-COUNTIF(($K$6:$K16),0))</f>
        <v/>
      </c>
      <c r="AC16" s="255">
        <f t="shared" ca="1" si="0"/>
        <v>0.1055870787690496</v>
      </c>
      <c r="AD16" s="256">
        <f>IF(TabA2[[#This Row],[Lfd.
Nr. f.
Stich-
probe]]&lt;&gt;"",TabA2[[#This Row],[Zufalls-
zahl]],0)</f>
        <v>0</v>
      </c>
      <c r="AE16" s="257">
        <f>IF(TabA2[[#This Row],[Stich-
probe]]&gt;0,IF(TabA2[[#This Row],[Differenz
förderfähig/
eingereicht nach Prüfung ÖIF (€)]]&lt;&gt;0,1,0),0)</f>
        <v>0</v>
      </c>
      <c r="AF16" s="258">
        <f>IF(TabA2[[#This Row],[Stich-
probe]]=0,0,TabA2[[#This Row],[Stich-
probe]]*TabA2[[#This Row],[Differenz
förderfähig/
eingereicht nach Prüfung ÖIF (€)]]/TabA2[[#This Row],[eingereichter
Betrag (€)]]*-1)</f>
        <v>0</v>
      </c>
      <c r="AG16" s="2"/>
      <c r="AK16" s="197"/>
    </row>
    <row r="17" spans="2:37" x14ac:dyDescent="0.2">
      <c r="B17" s="2"/>
      <c r="C17" s="251">
        <f>IF(TabA2[[#This Row],[Zufalls-
zahl wenn
lfd. Nr.]]=0,0,IF(RANK(TabA2[[#This Row],[Zufalls-
zahl wenn
lfd. Nr.]],TabA2[Zufalls-
zahl wenn
lfd. Nr.])&lt;=TabA2[[#Totals],[Zufalls-
zahl]],1,0))</f>
        <v>0</v>
      </c>
      <c r="D17" s="194" t="s">
        <v>18</v>
      </c>
      <c r="E17" s="207">
        <v>11</v>
      </c>
      <c r="F17" s="7"/>
      <c r="G17" s="17"/>
      <c r="H17" s="4"/>
      <c r="I17" s="4"/>
      <c r="J17" s="4"/>
      <c r="K17" s="128" cm="1">
        <f t="array" ref="K17">INDEX('Berechnung a.2)'!P:P,ROW('Berechnung a.2)'!P10)*24+27)</f>
        <v>0</v>
      </c>
      <c r="L17" s="216"/>
      <c r="M17" s="252">
        <f>(TabA2[[#This Row],[förderfähiger 
Betrag nach Prüfung ÖIF (€)]]-TabA2[[#This Row],[eingereichter
Betrag (€)]])*IF(TabA2[[#This Row],[Stich-
probe]]&gt;0,1,0)</f>
        <v>0</v>
      </c>
      <c r="N17" s="215"/>
      <c r="O17" s="215"/>
      <c r="P17" s="215"/>
      <c r="Q17" s="253"/>
      <c r="R17" s="6"/>
      <c r="S17" s="6" t="str">
        <f>IF(ISERROR(VLOOKUP(TabA2[[#This Row],[Grund für Differenz]],Datenquelle!$F$3:$G$17,2,FALSE)),"",VLOOKUP(TabA2[[#This Row],[Grund für Differenz]],Datenquelle!$F$3:$G$17,2,FALSE))</f>
        <v/>
      </c>
      <c r="T17" s="253"/>
      <c r="U17" s="254"/>
      <c r="V17" s="254"/>
      <c r="W17" s="254"/>
      <c r="X17" s="254"/>
      <c r="Y17" s="254"/>
      <c r="Z17" s="254"/>
      <c r="AA17" s="253"/>
      <c r="AB17" s="2" t="str">
        <f>IF(OR(TabA2[[#This Row],[eingereichter
Betrag (€)]]=0,TabA2[[#This Row],[eingereichter
Betrag (€)]]=""),"",COUNTA($K$6:$K17)-COUNTIF(($K$6:$K17),0))</f>
        <v/>
      </c>
      <c r="AC17" s="255">
        <f t="shared" ca="1" si="0"/>
        <v>0.37326007617018997</v>
      </c>
      <c r="AD17" s="256">
        <f>IF(TabA2[[#This Row],[Lfd.
Nr. f.
Stich-
probe]]&lt;&gt;"",TabA2[[#This Row],[Zufalls-
zahl]],0)</f>
        <v>0</v>
      </c>
      <c r="AE17" s="257">
        <f>IF(TabA2[[#This Row],[Stich-
probe]]&gt;0,IF(TabA2[[#This Row],[Differenz
förderfähig/
eingereicht nach Prüfung ÖIF (€)]]&lt;&gt;0,1,0),0)</f>
        <v>0</v>
      </c>
      <c r="AF17" s="258">
        <f>IF(TabA2[[#This Row],[Stich-
probe]]=0,0,TabA2[[#This Row],[Stich-
probe]]*TabA2[[#This Row],[Differenz
förderfähig/
eingereicht nach Prüfung ÖIF (€)]]/TabA2[[#This Row],[eingereichter
Betrag (€)]]*-1)</f>
        <v>0</v>
      </c>
      <c r="AG17" s="2"/>
      <c r="AK17" s="197"/>
    </row>
    <row r="18" spans="2:37" x14ac:dyDescent="0.2">
      <c r="B18" s="2"/>
      <c r="C18" s="251">
        <f>IF(TabA2[[#This Row],[Zufalls-
zahl wenn
lfd. Nr.]]=0,0,IF(RANK(TabA2[[#This Row],[Zufalls-
zahl wenn
lfd. Nr.]],TabA2[Zufalls-
zahl wenn
lfd. Nr.])&lt;=TabA2[[#Totals],[Zufalls-
zahl]],1,0))</f>
        <v>0</v>
      </c>
      <c r="D18" s="194" t="s">
        <v>18</v>
      </c>
      <c r="E18" s="207">
        <v>12</v>
      </c>
      <c r="F18" s="7"/>
      <c r="G18" s="17"/>
      <c r="H18" s="4"/>
      <c r="I18" s="4"/>
      <c r="J18" s="4"/>
      <c r="K18" s="128" cm="1">
        <f t="array" ref="K18">INDEX('Berechnung a.2)'!P:P,ROW('Berechnung a.2)'!P11)*24+27)</f>
        <v>0</v>
      </c>
      <c r="L18" s="216"/>
      <c r="M18" s="252">
        <f>(TabA2[[#This Row],[förderfähiger 
Betrag nach Prüfung ÖIF (€)]]-TabA2[[#This Row],[eingereichter
Betrag (€)]])*IF(TabA2[[#This Row],[Stich-
probe]]&gt;0,1,0)</f>
        <v>0</v>
      </c>
      <c r="N18" s="215"/>
      <c r="O18" s="215"/>
      <c r="P18" s="215"/>
      <c r="Q18" s="253"/>
      <c r="R18" s="6"/>
      <c r="S18" s="6" t="str">
        <f>IF(ISERROR(VLOOKUP(TabA2[[#This Row],[Grund für Differenz]],Datenquelle!$F$3:$G$17,2,FALSE)),"",VLOOKUP(TabA2[[#This Row],[Grund für Differenz]],Datenquelle!$F$3:$G$17,2,FALSE))</f>
        <v/>
      </c>
      <c r="T18" s="253"/>
      <c r="U18" s="254"/>
      <c r="V18" s="254"/>
      <c r="W18" s="254"/>
      <c r="X18" s="254"/>
      <c r="Y18" s="254"/>
      <c r="Z18" s="254"/>
      <c r="AA18" s="253"/>
      <c r="AB18" s="2" t="str">
        <f>IF(OR(TabA2[[#This Row],[eingereichter
Betrag (€)]]=0,TabA2[[#This Row],[eingereichter
Betrag (€)]]=""),"",COUNTA($K$6:$K18)-COUNTIF(($K$6:$K18),0))</f>
        <v/>
      </c>
      <c r="AC18" s="255">
        <f t="shared" ca="1" si="0"/>
        <v>0.91293952399426903</v>
      </c>
      <c r="AD18" s="256">
        <f>IF(TabA2[[#This Row],[Lfd.
Nr. f.
Stich-
probe]]&lt;&gt;"",TabA2[[#This Row],[Zufalls-
zahl]],0)</f>
        <v>0</v>
      </c>
      <c r="AE18" s="257">
        <f>IF(TabA2[[#This Row],[Stich-
probe]]&gt;0,IF(TabA2[[#This Row],[Differenz
förderfähig/
eingereicht nach Prüfung ÖIF (€)]]&lt;&gt;0,1,0),0)</f>
        <v>0</v>
      </c>
      <c r="AF18" s="258">
        <f>IF(TabA2[[#This Row],[Stich-
probe]]=0,0,TabA2[[#This Row],[Stich-
probe]]*TabA2[[#This Row],[Differenz
förderfähig/
eingereicht nach Prüfung ÖIF (€)]]/TabA2[[#This Row],[eingereichter
Betrag (€)]]*-1)</f>
        <v>0</v>
      </c>
      <c r="AG18" s="2"/>
      <c r="AK18" s="197"/>
    </row>
    <row r="19" spans="2:37" x14ac:dyDescent="0.2">
      <c r="B19" s="2"/>
      <c r="C19" s="251">
        <f>IF(TabA2[[#This Row],[Zufalls-
zahl wenn
lfd. Nr.]]=0,0,IF(RANK(TabA2[[#This Row],[Zufalls-
zahl wenn
lfd. Nr.]],TabA2[Zufalls-
zahl wenn
lfd. Nr.])&lt;=TabA2[[#Totals],[Zufalls-
zahl]],1,0))</f>
        <v>0</v>
      </c>
      <c r="D19" s="194" t="s">
        <v>18</v>
      </c>
      <c r="E19" s="207">
        <v>13</v>
      </c>
      <c r="F19" s="7"/>
      <c r="G19" s="17"/>
      <c r="H19" s="4"/>
      <c r="I19" s="4"/>
      <c r="J19" s="4"/>
      <c r="K19" s="128" cm="1">
        <f t="array" ref="K19">INDEX('Berechnung a.2)'!P:P,ROW('Berechnung a.2)'!P12)*24+27)</f>
        <v>0</v>
      </c>
      <c r="L19" s="216"/>
      <c r="M19" s="252">
        <f>(TabA2[[#This Row],[förderfähiger 
Betrag nach Prüfung ÖIF (€)]]-TabA2[[#This Row],[eingereichter
Betrag (€)]])*IF(TabA2[[#This Row],[Stich-
probe]]&gt;0,1,0)</f>
        <v>0</v>
      </c>
      <c r="N19" s="215"/>
      <c r="O19" s="215"/>
      <c r="P19" s="215"/>
      <c r="Q19" s="253"/>
      <c r="R19" s="6"/>
      <c r="S19" s="6" t="str">
        <f>IF(ISERROR(VLOOKUP(TabA2[[#This Row],[Grund für Differenz]],Datenquelle!$F$3:$G$17,2,FALSE)),"",VLOOKUP(TabA2[[#This Row],[Grund für Differenz]],Datenquelle!$F$3:$G$17,2,FALSE))</f>
        <v/>
      </c>
      <c r="T19" s="253"/>
      <c r="U19" s="254"/>
      <c r="V19" s="254"/>
      <c r="W19" s="254"/>
      <c r="X19" s="254"/>
      <c r="Y19" s="254"/>
      <c r="Z19" s="254"/>
      <c r="AA19" s="253"/>
      <c r="AB19" s="2" t="str">
        <f>IF(OR(TabA2[[#This Row],[eingereichter
Betrag (€)]]=0,TabA2[[#This Row],[eingereichter
Betrag (€)]]=""),"",COUNTA($K$6:$K19)-COUNTIF(($K$6:$K19),0))</f>
        <v/>
      </c>
      <c r="AC19" s="255">
        <f t="shared" ca="1" si="0"/>
        <v>0.15799608186423542</v>
      </c>
      <c r="AD19" s="256">
        <f>IF(TabA2[[#This Row],[Lfd.
Nr. f.
Stich-
probe]]&lt;&gt;"",TabA2[[#This Row],[Zufalls-
zahl]],0)</f>
        <v>0</v>
      </c>
      <c r="AE19" s="257">
        <f>IF(TabA2[[#This Row],[Stich-
probe]]&gt;0,IF(TabA2[[#This Row],[Differenz
förderfähig/
eingereicht nach Prüfung ÖIF (€)]]&lt;&gt;0,1,0),0)</f>
        <v>0</v>
      </c>
      <c r="AF19" s="258">
        <f>IF(TabA2[[#This Row],[Stich-
probe]]=0,0,TabA2[[#This Row],[Stich-
probe]]*TabA2[[#This Row],[Differenz
förderfähig/
eingereicht nach Prüfung ÖIF (€)]]/TabA2[[#This Row],[eingereichter
Betrag (€)]]*-1)</f>
        <v>0</v>
      </c>
      <c r="AG19" s="2"/>
      <c r="AK19" s="197"/>
    </row>
    <row r="20" spans="2:37" x14ac:dyDescent="0.2">
      <c r="B20" s="2"/>
      <c r="C20" s="251">
        <f>IF(TabA2[[#This Row],[Zufalls-
zahl wenn
lfd. Nr.]]=0,0,IF(RANK(TabA2[[#This Row],[Zufalls-
zahl wenn
lfd. Nr.]],TabA2[Zufalls-
zahl wenn
lfd. Nr.])&lt;=TabA2[[#Totals],[Zufalls-
zahl]],1,0))</f>
        <v>0</v>
      </c>
      <c r="D20" s="194" t="s">
        <v>18</v>
      </c>
      <c r="E20" s="207">
        <v>14</v>
      </c>
      <c r="F20" s="7"/>
      <c r="G20" s="17"/>
      <c r="H20" s="4"/>
      <c r="I20" s="4"/>
      <c r="J20" s="4"/>
      <c r="K20" s="128" cm="1">
        <f t="array" ref="K20">INDEX('Berechnung a.2)'!P:P,ROW('Berechnung a.2)'!P13)*24+27)</f>
        <v>0</v>
      </c>
      <c r="L20" s="216"/>
      <c r="M20" s="252">
        <f>(TabA2[[#This Row],[förderfähiger 
Betrag nach Prüfung ÖIF (€)]]-TabA2[[#This Row],[eingereichter
Betrag (€)]])*IF(TabA2[[#This Row],[Stich-
probe]]&gt;0,1,0)</f>
        <v>0</v>
      </c>
      <c r="N20" s="215"/>
      <c r="O20" s="215"/>
      <c r="P20" s="215"/>
      <c r="Q20" s="253"/>
      <c r="R20" s="6"/>
      <c r="S20" s="6" t="str">
        <f>IF(ISERROR(VLOOKUP(TabA2[[#This Row],[Grund für Differenz]],Datenquelle!$F$3:$G$17,2,FALSE)),"",VLOOKUP(TabA2[[#This Row],[Grund für Differenz]],Datenquelle!$F$3:$G$17,2,FALSE))</f>
        <v/>
      </c>
      <c r="T20" s="253"/>
      <c r="U20" s="254"/>
      <c r="V20" s="254"/>
      <c r="W20" s="254"/>
      <c r="X20" s="254"/>
      <c r="Y20" s="254"/>
      <c r="Z20" s="254"/>
      <c r="AA20" s="253"/>
      <c r="AB20" s="2" t="str">
        <f>IF(OR(TabA2[[#This Row],[eingereichter
Betrag (€)]]=0,TabA2[[#This Row],[eingereichter
Betrag (€)]]=""),"",COUNTA($K$6:$K20)-COUNTIF(($K$6:$K20),0))</f>
        <v/>
      </c>
      <c r="AC20" s="255">
        <f t="shared" ca="1" si="0"/>
        <v>0.65052240124300797</v>
      </c>
      <c r="AD20" s="256">
        <f>IF(TabA2[[#This Row],[Lfd.
Nr. f.
Stich-
probe]]&lt;&gt;"",TabA2[[#This Row],[Zufalls-
zahl]],0)</f>
        <v>0</v>
      </c>
      <c r="AE20" s="257">
        <f>IF(TabA2[[#This Row],[Stich-
probe]]&gt;0,IF(TabA2[[#This Row],[Differenz
förderfähig/
eingereicht nach Prüfung ÖIF (€)]]&lt;&gt;0,1,0),0)</f>
        <v>0</v>
      </c>
      <c r="AF20" s="258">
        <f>IF(TabA2[[#This Row],[Stich-
probe]]=0,0,TabA2[[#This Row],[Stich-
probe]]*TabA2[[#This Row],[Differenz
förderfähig/
eingereicht nach Prüfung ÖIF (€)]]/TabA2[[#This Row],[eingereichter
Betrag (€)]]*-1)</f>
        <v>0</v>
      </c>
      <c r="AG20" s="2"/>
      <c r="AK20" s="197"/>
    </row>
    <row r="21" spans="2:37" x14ac:dyDescent="0.2">
      <c r="B21" s="2"/>
      <c r="C21" s="251">
        <f>IF(TabA2[[#This Row],[Zufalls-
zahl wenn
lfd. Nr.]]=0,0,IF(RANK(TabA2[[#This Row],[Zufalls-
zahl wenn
lfd. Nr.]],TabA2[Zufalls-
zahl wenn
lfd. Nr.])&lt;=TabA2[[#Totals],[Zufalls-
zahl]],1,0))</f>
        <v>0</v>
      </c>
      <c r="D21" s="194" t="s">
        <v>18</v>
      </c>
      <c r="E21" s="207">
        <v>15</v>
      </c>
      <c r="F21" s="7"/>
      <c r="G21" s="17"/>
      <c r="H21" s="4"/>
      <c r="I21" s="4"/>
      <c r="J21" s="4"/>
      <c r="K21" s="128" cm="1">
        <f t="array" ref="K21">INDEX('Berechnung a.2)'!P:P,ROW('Berechnung a.2)'!P14)*24+27)</f>
        <v>0</v>
      </c>
      <c r="L21" s="216"/>
      <c r="M21" s="252">
        <f>(TabA2[[#This Row],[förderfähiger 
Betrag nach Prüfung ÖIF (€)]]-TabA2[[#This Row],[eingereichter
Betrag (€)]])*IF(TabA2[[#This Row],[Stich-
probe]]&gt;0,1,0)</f>
        <v>0</v>
      </c>
      <c r="N21" s="215"/>
      <c r="O21" s="215"/>
      <c r="P21" s="215"/>
      <c r="Q21" s="253"/>
      <c r="R21" s="6"/>
      <c r="S21" s="6" t="str">
        <f>IF(ISERROR(VLOOKUP(TabA2[[#This Row],[Grund für Differenz]],Datenquelle!$F$3:$G$17,2,FALSE)),"",VLOOKUP(TabA2[[#This Row],[Grund für Differenz]],Datenquelle!$F$3:$G$17,2,FALSE))</f>
        <v/>
      </c>
      <c r="T21" s="253"/>
      <c r="U21" s="254"/>
      <c r="V21" s="254"/>
      <c r="W21" s="254"/>
      <c r="X21" s="254"/>
      <c r="Y21" s="254"/>
      <c r="Z21" s="254"/>
      <c r="AA21" s="253"/>
      <c r="AB21" s="2" t="str">
        <f>IF(OR(TabA2[[#This Row],[eingereichter
Betrag (€)]]=0,TabA2[[#This Row],[eingereichter
Betrag (€)]]=""),"",COUNTA($K$6:$K21)-COUNTIF(($K$6:$K21),0))</f>
        <v/>
      </c>
      <c r="AC21" s="255">
        <f t="shared" ca="1" si="0"/>
        <v>0.18169621340241227</v>
      </c>
      <c r="AD21" s="256">
        <f>IF(TabA2[[#This Row],[Lfd.
Nr. f.
Stich-
probe]]&lt;&gt;"",TabA2[[#This Row],[Zufalls-
zahl]],0)</f>
        <v>0</v>
      </c>
      <c r="AE21" s="257">
        <f>IF(TabA2[[#This Row],[Stich-
probe]]&gt;0,IF(TabA2[[#This Row],[Differenz
förderfähig/
eingereicht nach Prüfung ÖIF (€)]]&lt;&gt;0,1,0),0)</f>
        <v>0</v>
      </c>
      <c r="AF21" s="258">
        <f>IF(TabA2[[#This Row],[Stich-
probe]]=0,0,TabA2[[#This Row],[Stich-
probe]]*TabA2[[#This Row],[Differenz
förderfähig/
eingereicht nach Prüfung ÖIF (€)]]/TabA2[[#This Row],[eingereichter
Betrag (€)]]*-1)</f>
        <v>0</v>
      </c>
      <c r="AG21" s="2"/>
      <c r="AK21" s="197"/>
    </row>
    <row r="22" spans="2:37" x14ac:dyDescent="0.2">
      <c r="B22" s="2"/>
      <c r="C22" s="251">
        <f>IF(TabA2[[#This Row],[Zufalls-
zahl wenn
lfd. Nr.]]=0,0,IF(RANK(TabA2[[#This Row],[Zufalls-
zahl wenn
lfd. Nr.]],TabA2[Zufalls-
zahl wenn
lfd. Nr.])&lt;=TabA2[[#Totals],[Zufalls-
zahl]],1,0))</f>
        <v>0</v>
      </c>
      <c r="D22" s="194" t="s">
        <v>18</v>
      </c>
      <c r="E22" s="207">
        <v>16</v>
      </c>
      <c r="F22" s="7"/>
      <c r="G22" s="17"/>
      <c r="H22" s="4"/>
      <c r="I22" s="4"/>
      <c r="J22" s="4"/>
      <c r="K22" s="128" cm="1">
        <f t="array" ref="K22">INDEX('Berechnung a.2)'!P:P,ROW('Berechnung a.2)'!P15)*24+27)</f>
        <v>0</v>
      </c>
      <c r="L22" s="216"/>
      <c r="M22" s="252">
        <f>(TabA2[[#This Row],[förderfähiger 
Betrag nach Prüfung ÖIF (€)]]-TabA2[[#This Row],[eingereichter
Betrag (€)]])*IF(TabA2[[#This Row],[Stich-
probe]]&gt;0,1,0)</f>
        <v>0</v>
      </c>
      <c r="N22" s="215"/>
      <c r="O22" s="215"/>
      <c r="P22" s="215"/>
      <c r="Q22" s="253"/>
      <c r="R22" s="6"/>
      <c r="S22" s="6" t="str">
        <f>IF(ISERROR(VLOOKUP(TabA2[[#This Row],[Grund für Differenz]],Datenquelle!$F$3:$G$17,2,FALSE)),"",VLOOKUP(TabA2[[#This Row],[Grund für Differenz]],Datenquelle!$F$3:$G$17,2,FALSE))</f>
        <v/>
      </c>
      <c r="T22" s="253"/>
      <c r="U22" s="254"/>
      <c r="V22" s="254"/>
      <c r="W22" s="254"/>
      <c r="X22" s="254"/>
      <c r="Y22" s="254"/>
      <c r="Z22" s="254"/>
      <c r="AA22" s="253"/>
      <c r="AB22" s="2" t="str">
        <f>IF(OR(TabA2[[#This Row],[eingereichter
Betrag (€)]]=0,TabA2[[#This Row],[eingereichter
Betrag (€)]]=""),"",COUNTA($K$6:$K22)-COUNTIF(($K$6:$K22),0))</f>
        <v/>
      </c>
      <c r="AC22" s="255">
        <f t="shared" ca="1" si="0"/>
        <v>0.15385015760569065</v>
      </c>
      <c r="AD22" s="256">
        <f>IF(TabA2[[#This Row],[Lfd.
Nr. f.
Stich-
probe]]&lt;&gt;"",TabA2[[#This Row],[Zufalls-
zahl]],0)</f>
        <v>0</v>
      </c>
      <c r="AE22" s="257">
        <f>IF(TabA2[[#This Row],[Stich-
probe]]&gt;0,IF(TabA2[[#This Row],[Differenz
förderfähig/
eingereicht nach Prüfung ÖIF (€)]]&lt;&gt;0,1,0),0)</f>
        <v>0</v>
      </c>
      <c r="AF22" s="258">
        <f>IF(TabA2[[#This Row],[Stich-
probe]]=0,0,TabA2[[#This Row],[Stich-
probe]]*TabA2[[#This Row],[Differenz
förderfähig/
eingereicht nach Prüfung ÖIF (€)]]/TabA2[[#This Row],[eingereichter
Betrag (€)]]*-1)</f>
        <v>0</v>
      </c>
      <c r="AG22" s="2"/>
      <c r="AK22" s="197"/>
    </row>
    <row r="23" spans="2:37" x14ac:dyDescent="0.2">
      <c r="B23" s="2"/>
      <c r="C23" s="251">
        <f>IF(TabA2[[#This Row],[Zufalls-
zahl wenn
lfd. Nr.]]=0,0,IF(RANK(TabA2[[#This Row],[Zufalls-
zahl wenn
lfd. Nr.]],TabA2[Zufalls-
zahl wenn
lfd. Nr.])&lt;=TabA2[[#Totals],[Zufalls-
zahl]],1,0))</f>
        <v>0</v>
      </c>
      <c r="D23" s="194" t="s">
        <v>18</v>
      </c>
      <c r="E23" s="207">
        <v>17</v>
      </c>
      <c r="F23" s="7"/>
      <c r="G23" s="17"/>
      <c r="H23" s="4"/>
      <c r="I23" s="4"/>
      <c r="J23" s="4"/>
      <c r="K23" s="128" cm="1">
        <f t="array" ref="K23">INDEX('Berechnung a.2)'!P:P,ROW('Berechnung a.2)'!P16)*24+27)</f>
        <v>0</v>
      </c>
      <c r="L23" s="216"/>
      <c r="M23" s="252">
        <f>(TabA2[[#This Row],[förderfähiger 
Betrag nach Prüfung ÖIF (€)]]-TabA2[[#This Row],[eingereichter
Betrag (€)]])*IF(TabA2[[#This Row],[Stich-
probe]]&gt;0,1,0)</f>
        <v>0</v>
      </c>
      <c r="N23" s="215"/>
      <c r="O23" s="215"/>
      <c r="P23" s="215"/>
      <c r="Q23" s="253"/>
      <c r="R23" s="6"/>
      <c r="S23" s="6" t="str">
        <f>IF(ISERROR(VLOOKUP(TabA2[[#This Row],[Grund für Differenz]],Datenquelle!$F$3:$G$17,2,FALSE)),"",VLOOKUP(TabA2[[#This Row],[Grund für Differenz]],Datenquelle!$F$3:$G$17,2,FALSE))</f>
        <v/>
      </c>
      <c r="T23" s="253"/>
      <c r="U23" s="254"/>
      <c r="V23" s="254"/>
      <c r="W23" s="254"/>
      <c r="X23" s="254"/>
      <c r="Y23" s="254"/>
      <c r="Z23" s="254"/>
      <c r="AA23" s="253"/>
      <c r="AB23" s="2" t="str">
        <f>IF(OR(TabA2[[#This Row],[eingereichter
Betrag (€)]]=0,TabA2[[#This Row],[eingereichter
Betrag (€)]]=""),"",COUNTA($K$6:$K23)-COUNTIF(($K$6:$K23),0))</f>
        <v/>
      </c>
      <c r="AC23" s="255">
        <f t="shared" ca="1" si="0"/>
        <v>0.71816730540811236</v>
      </c>
      <c r="AD23" s="256">
        <f>IF(TabA2[[#This Row],[Lfd.
Nr. f.
Stich-
probe]]&lt;&gt;"",TabA2[[#This Row],[Zufalls-
zahl]],0)</f>
        <v>0</v>
      </c>
      <c r="AE23" s="257">
        <f>IF(TabA2[[#This Row],[Stich-
probe]]&gt;0,IF(TabA2[[#This Row],[Differenz
förderfähig/
eingereicht nach Prüfung ÖIF (€)]]&lt;&gt;0,1,0),0)</f>
        <v>0</v>
      </c>
      <c r="AF23" s="258">
        <f>IF(TabA2[[#This Row],[Stich-
probe]]=0,0,TabA2[[#This Row],[Stich-
probe]]*TabA2[[#This Row],[Differenz
förderfähig/
eingereicht nach Prüfung ÖIF (€)]]/TabA2[[#This Row],[eingereichter
Betrag (€)]]*-1)</f>
        <v>0</v>
      </c>
      <c r="AG23" s="2"/>
      <c r="AK23" s="197"/>
    </row>
    <row r="24" spans="2:37" x14ac:dyDescent="0.2">
      <c r="B24" s="2"/>
      <c r="C24" s="251">
        <f>IF(TabA2[[#This Row],[Zufalls-
zahl wenn
lfd. Nr.]]=0,0,IF(RANK(TabA2[[#This Row],[Zufalls-
zahl wenn
lfd. Nr.]],TabA2[Zufalls-
zahl wenn
lfd. Nr.])&lt;=TabA2[[#Totals],[Zufalls-
zahl]],1,0))</f>
        <v>0</v>
      </c>
      <c r="D24" s="194" t="s">
        <v>18</v>
      </c>
      <c r="E24" s="207">
        <v>18</v>
      </c>
      <c r="F24" s="7"/>
      <c r="G24" s="17"/>
      <c r="H24" s="4"/>
      <c r="I24" s="4"/>
      <c r="J24" s="4"/>
      <c r="K24" s="128" cm="1">
        <f t="array" ref="K24">INDEX('Berechnung a.2)'!P:P,ROW('Berechnung a.2)'!P17)*24+27)</f>
        <v>0</v>
      </c>
      <c r="L24" s="216"/>
      <c r="M24" s="252">
        <f>(TabA2[[#This Row],[förderfähiger 
Betrag nach Prüfung ÖIF (€)]]-TabA2[[#This Row],[eingereichter
Betrag (€)]])*IF(TabA2[[#This Row],[Stich-
probe]]&gt;0,1,0)</f>
        <v>0</v>
      </c>
      <c r="N24" s="215"/>
      <c r="O24" s="215"/>
      <c r="P24" s="215"/>
      <c r="Q24" s="253"/>
      <c r="R24" s="6"/>
      <c r="S24" s="6" t="str">
        <f>IF(ISERROR(VLOOKUP(TabA2[[#This Row],[Grund für Differenz]],Datenquelle!$F$3:$G$17,2,FALSE)),"",VLOOKUP(TabA2[[#This Row],[Grund für Differenz]],Datenquelle!$F$3:$G$17,2,FALSE))</f>
        <v/>
      </c>
      <c r="T24" s="253"/>
      <c r="U24" s="254"/>
      <c r="V24" s="254"/>
      <c r="W24" s="254"/>
      <c r="X24" s="254"/>
      <c r="Y24" s="254"/>
      <c r="Z24" s="254"/>
      <c r="AA24" s="253"/>
      <c r="AB24" s="2" t="str">
        <f>IF(OR(TabA2[[#This Row],[eingereichter
Betrag (€)]]=0,TabA2[[#This Row],[eingereichter
Betrag (€)]]=""),"",COUNTA($K$6:$K24)-COUNTIF(($K$6:$K24),0))</f>
        <v/>
      </c>
      <c r="AC24" s="255">
        <f t="shared" ca="1" si="0"/>
        <v>0.78093864247444067</v>
      </c>
      <c r="AD24" s="256">
        <f>IF(TabA2[[#This Row],[Lfd.
Nr. f.
Stich-
probe]]&lt;&gt;"",TabA2[[#This Row],[Zufalls-
zahl]],0)</f>
        <v>0</v>
      </c>
      <c r="AE24" s="257">
        <f>IF(TabA2[[#This Row],[Stich-
probe]]&gt;0,IF(TabA2[[#This Row],[Differenz
förderfähig/
eingereicht nach Prüfung ÖIF (€)]]&lt;&gt;0,1,0),0)</f>
        <v>0</v>
      </c>
      <c r="AF24" s="258">
        <f>IF(TabA2[[#This Row],[Stich-
probe]]=0,0,TabA2[[#This Row],[Stich-
probe]]*TabA2[[#This Row],[Differenz
förderfähig/
eingereicht nach Prüfung ÖIF (€)]]/TabA2[[#This Row],[eingereichter
Betrag (€)]]*-1)</f>
        <v>0</v>
      </c>
      <c r="AG24" s="2"/>
    </row>
    <row r="25" spans="2:37" x14ac:dyDescent="0.2">
      <c r="B25" s="2"/>
      <c r="C25" s="251">
        <f>IF(TabA2[[#This Row],[Zufalls-
zahl wenn
lfd. Nr.]]=0,0,IF(RANK(TabA2[[#This Row],[Zufalls-
zahl wenn
lfd. Nr.]],TabA2[Zufalls-
zahl wenn
lfd. Nr.])&lt;=TabA2[[#Totals],[Zufalls-
zahl]],1,0))</f>
        <v>0</v>
      </c>
      <c r="D25" s="194" t="s">
        <v>18</v>
      </c>
      <c r="E25" s="207">
        <v>19</v>
      </c>
      <c r="F25" s="7"/>
      <c r="G25" s="17"/>
      <c r="H25" s="4"/>
      <c r="I25" s="4"/>
      <c r="J25" s="4"/>
      <c r="K25" s="128" cm="1">
        <f t="array" ref="K25">INDEX('Berechnung a.2)'!P:P,ROW('Berechnung a.2)'!P18)*24+27)</f>
        <v>0</v>
      </c>
      <c r="L25" s="216"/>
      <c r="M25" s="252">
        <f>(TabA2[[#This Row],[förderfähiger 
Betrag nach Prüfung ÖIF (€)]]-TabA2[[#This Row],[eingereichter
Betrag (€)]])*IF(TabA2[[#This Row],[Stich-
probe]]&gt;0,1,0)</f>
        <v>0</v>
      </c>
      <c r="N25" s="215"/>
      <c r="O25" s="215"/>
      <c r="P25" s="215"/>
      <c r="Q25" s="253"/>
      <c r="R25" s="6"/>
      <c r="S25" s="6" t="str">
        <f>IF(ISERROR(VLOOKUP(TabA2[[#This Row],[Grund für Differenz]],Datenquelle!$F$3:$G$17,2,FALSE)),"",VLOOKUP(TabA2[[#This Row],[Grund für Differenz]],Datenquelle!$F$3:$G$17,2,FALSE))</f>
        <v/>
      </c>
      <c r="T25" s="253"/>
      <c r="U25" s="254"/>
      <c r="V25" s="254"/>
      <c r="W25" s="254"/>
      <c r="X25" s="254"/>
      <c r="Y25" s="254"/>
      <c r="Z25" s="254"/>
      <c r="AA25" s="253"/>
      <c r="AB25" s="2" t="str">
        <f>IF(OR(TabA2[[#This Row],[eingereichter
Betrag (€)]]=0,TabA2[[#This Row],[eingereichter
Betrag (€)]]=""),"",COUNTA($K$6:$K25)-COUNTIF(($K$6:$K25),0))</f>
        <v/>
      </c>
      <c r="AC25" s="255">
        <f t="shared" ca="1" si="0"/>
        <v>0.340615834557075</v>
      </c>
      <c r="AD25" s="256">
        <f>IF(TabA2[[#This Row],[Lfd.
Nr. f.
Stich-
probe]]&lt;&gt;"",TabA2[[#This Row],[Zufalls-
zahl]],0)</f>
        <v>0</v>
      </c>
      <c r="AE25" s="257">
        <f>IF(TabA2[[#This Row],[Stich-
probe]]&gt;0,IF(TabA2[[#This Row],[Differenz
förderfähig/
eingereicht nach Prüfung ÖIF (€)]]&lt;&gt;0,1,0),0)</f>
        <v>0</v>
      </c>
      <c r="AF25" s="258">
        <f>IF(TabA2[[#This Row],[Stich-
probe]]=0,0,TabA2[[#This Row],[Stich-
probe]]*TabA2[[#This Row],[Differenz
förderfähig/
eingereicht nach Prüfung ÖIF (€)]]/TabA2[[#This Row],[eingereichter
Betrag (€)]]*-1)</f>
        <v>0</v>
      </c>
      <c r="AG25" s="2"/>
    </row>
    <row r="26" spans="2:37" x14ac:dyDescent="0.2">
      <c r="B26" s="2"/>
      <c r="C26" s="251">
        <f>IF(TabA2[[#This Row],[Zufalls-
zahl wenn
lfd. Nr.]]=0,0,IF(RANK(TabA2[[#This Row],[Zufalls-
zahl wenn
lfd. Nr.]],TabA2[Zufalls-
zahl wenn
lfd. Nr.])&lt;=TabA2[[#Totals],[Zufalls-
zahl]],1,0))</f>
        <v>0</v>
      </c>
      <c r="D26" s="194" t="s">
        <v>18</v>
      </c>
      <c r="E26" s="207">
        <v>20</v>
      </c>
      <c r="F26" s="7"/>
      <c r="G26" s="17"/>
      <c r="H26" s="4"/>
      <c r="I26" s="4"/>
      <c r="J26" s="4"/>
      <c r="K26" s="128" cm="1">
        <f t="array" ref="K26">INDEX('Berechnung a.2)'!P:P,ROW('Berechnung a.2)'!P19)*24+27)</f>
        <v>0</v>
      </c>
      <c r="L26" s="216"/>
      <c r="M26" s="252">
        <f>(TabA2[[#This Row],[förderfähiger 
Betrag nach Prüfung ÖIF (€)]]-TabA2[[#This Row],[eingereichter
Betrag (€)]])*IF(TabA2[[#This Row],[Stich-
probe]]&gt;0,1,0)</f>
        <v>0</v>
      </c>
      <c r="N26" s="215"/>
      <c r="O26" s="215"/>
      <c r="P26" s="215"/>
      <c r="Q26" s="253"/>
      <c r="R26" s="6"/>
      <c r="S26" s="6" t="str">
        <f>IF(ISERROR(VLOOKUP(TabA2[[#This Row],[Grund für Differenz]],Datenquelle!$F$3:$G$17,2,FALSE)),"",VLOOKUP(TabA2[[#This Row],[Grund für Differenz]],Datenquelle!$F$3:$G$17,2,FALSE))</f>
        <v/>
      </c>
      <c r="T26" s="253"/>
      <c r="U26" s="254"/>
      <c r="V26" s="254"/>
      <c r="W26" s="254"/>
      <c r="X26" s="254"/>
      <c r="Y26" s="254"/>
      <c r="Z26" s="254"/>
      <c r="AA26" s="253"/>
      <c r="AB26" s="2" t="str">
        <f>IF(OR(TabA2[[#This Row],[eingereichter
Betrag (€)]]=0,TabA2[[#This Row],[eingereichter
Betrag (€)]]=""),"",COUNTA($K$6:$K26)-COUNTIF(($K$6:$K26),0))</f>
        <v/>
      </c>
      <c r="AC26" s="255">
        <f t="shared" ca="1" si="0"/>
        <v>0.47859031374749872</v>
      </c>
      <c r="AD26" s="256">
        <f>IF(TabA2[[#This Row],[Lfd.
Nr. f.
Stich-
probe]]&lt;&gt;"",TabA2[[#This Row],[Zufalls-
zahl]],0)</f>
        <v>0</v>
      </c>
      <c r="AE26" s="257">
        <f>IF(TabA2[[#This Row],[Stich-
probe]]&gt;0,IF(TabA2[[#This Row],[Differenz
förderfähig/
eingereicht nach Prüfung ÖIF (€)]]&lt;&gt;0,1,0),0)</f>
        <v>0</v>
      </c>
      <c r="AF26" s="258">
        <f>IF(TabA2[[#This Row],[Stich-
probe]]=0,0,TabA2[[#This Row],[Stich-
probe]]*TabA2[[#This Row],[Differenz
förderfähig/
eingereicht nach Prüfung ÖIF (€)]]/TabA2[[#This Row],[eingereichter
Betrag (€)]]*-1)</f>
        <v>0</v>
      </c>
      <c r="AG26" s="2"/>
    </row>
    <row r="27" spans="2:37" x14ac:dyDescent="0.2">
      <c r="B27" s="2"/>
      <c r="C27" s="251">
        <f>IF(TabA2[[#This Row],[Zufalls-
zahl wenn
lfd. Nr.]]=0,0,IF(RANK(TabA2[[#This Row],[Zufalls-
zahl wenn
lfd. Nr.]],TabA2[Zufalls-
zahl wenn
lfd. Nr.])&lt;=TabA2[[#Totals],[Zufalls-
zahl]],1,0))</f>
        <v>0</v>
      </c>
      <c r="D27" s="194" t="s">
        <v>18</v>
      </c>
      <c r="E27" s="207">
        <v>21</v>
      </c>
      <c r="F27" s="7"/>
      <c r="G27" s="17"/>
      <c r="H27" s="4"/>
      <c r="I27" s="4"/>
      <c r="J27" s="4"/>
      <c r="K27" s="128" cm="1">
        <f t="array" ref="K27">INDEX('Berechnung a.2)'!P:P,ROW('Berechnung a.2)'!P20)*24+27)</f>
        <v>0</v>
      </c>
      <c r="L27" s="216"/>
      <c r="M27" s="252">
        <f>(TabA2[[#This Row],[förderfähiger 
Betrag nach Prüfung ÖIF (€)]]-TabA2[[#This Row],[eingereichter
Betrag (€)]])*IF(TabA2[[#This Row],[Stich-
probe]]&gt;0,1,0)</f>
        <v>0</v>
      </c>
      <c r="N27" s="215"/>
      <c r="O27" s="215"/>
      <c r="P27" s="215"/>
      <c r="Q27" s="253"/>
      <c r="R27" s="6"/>
      <c r="S27" s="6" t="str">
        <f>IF(ISERROR(VLOOKUP(TabA2[[#This Row],[Grund für Differenz]],Datenquelle!$F$3:$G$17,2,FALSE)),"",VLOOKUP(TabA2[[#This Row],[Grund für Differenz]],Datenquelle!$F$3:$G$17,2,FALSE))</f>
        <v/>
      </c>
      <c r="T27" s="253"/>
      <c r="U27" s="254"/>
      <c r="V27" s="254"/>
      <c r="W27" s="254"/>
      <c r="X27" s="254"/>
      <c r="Y27" s="254"/>
      <c r="Z27" s="254"/>
      <c r="AA27" s="253"/>
      <c r="AB27" s="2" t="str">
        <f>IF(OR(TabA2[[#This Row],[eingereichter
Betrag (€)]]=0,TabA2[[#This Row],[eingereichter
Betrag (€)]]=""),"",COUNTA($K$6:$K27)-COUNTIF(($K$6:$K27),0))</f>
        <v/>
      </c>
      <c r="AC27" s="255">
        <f t="shared" ca="1" si="0"/>
        <v>0.97466898141199743</v>
      </c>
      <c r="AD27" s="256">
        <f>IF(TabA2[[#This Row],[Lfd.
Nr. f.
Stich-
probe]]&lt;&gt;"",TabA2[[#This Row],[Zufalls-
zahl]],0)</f>
        <v>0</v>
      </c>
      <c r="AE27" s="257">
        <f>IF(TabA2[[#This Row],[Stich-
probe]]&gt;0,IF(TabA2[[#This Row],[Differenz
förderfähig/
eingereicht nach Prüfung ÖIF (€)]]&lt;&gt;0,1,0),0)</f>
        <v>0</v>
      </c>
      <c r="AF27" s="258">
        <f>IF(TabA2[[#This Row],[Stich-
probe]]=0,0,TabA2[[#This Row],[Stich-
probe]]*TabA2[[#This Row],[Differenz
förderfähig/
eingereicht nach Prüfung ÖIF (€)]]/TabA2[[#This Row],[eingereichter
Betrag (€)]]*-1)</f>
        <v>0</v>
      </c>
      <c r="AG27" s="2"/>
    </row>
    <row r="28" spans="2:37" x14ac:dyDescent="0.2">
      <c r="B28" s="2"/>
      <c r="C28" s="251">
        <f>IF(TabA2[[#This Row],[Zufalls-
zahl wenn
lfd. Nr.]]=0,0,IF(RANK(TabA2[[#This Row],[Zufalls-
zahl wenn
lfd. Nr.]],TabA2[Zufalls-
zahl wenn
lfd. Nr.])&lt;=TabA2[[#Totals],[Zufalls-
zahl]],1,0))</f>
        <v>0</v>
      </c>
      <c r="D28" s="194" t="s">
        <v>18</v>
      </c>
      <c r="E28" s="207">
        <v>22</v>
      </c>
      <c r="F28" s="7"/>
      <c r="G28" s="17"/>
      <c r="H28" s="4"/>
      <c r="I28" s="4"/>
      <c r="J28" s="4"/>
      <c r="K28" s="128" cm="1">
        <f t="array" ref="K28">INDEX('Berechnung a.2)'!P:P,ROW('Berechnung a.2)'!P21)*24+27)</f>
        <v>0</v>
      </c>
      <c r="L28" s="216"/>
      <c r="M28" s="252">
        <f>(TabA2[[#This Row],[förderfähiger 
Betrag nach Prüfung ÖIF (€)]]-TabA2[[#This Row],[eingereichter
Betrag (€)]])*IF(TabA2[[#This Row],[Stich-
probe]]&gt;0,1,0)</f>
        <v>0</v>
      </c>
      <c r="N28" s="215"/>
      <c r="O28" s="215"/>
      <c r="P28" s="215"/>
      <c r="Q28" s="253"/>
      <c r="R28" s="6"/>
      <c r="S28" s="6" t="str">
        <f>IF(ISERROR(VLOOKUP(TabA2[[#This Row],[Grund für Differenz]],Datenquelle!$F$3:$G$17,2,FALSE)),"",VLOOKUP(TabA2[[#This Row],[Grund für Differenz]],Datenquelle!$F$3:$G$17,2,FALSE))</f>
        <v/>
      </c>
      <c r="T28" s="253"/>
      <c r="U28" s="254"/>
      <c r="V28" s="254"/>
      <c r="W28" s="254"/>
      <c r="X28" s="254"/>
      <c r="Y28" s="254"/>
      <c r="Z28" s="254"/>
      <c r="AA28" s="253"/>
      <c r="AB28" s="2" t="str">
        <f>IF(OR(TabA2[[#This Row],[eingereichter
Betrag (€)]]=0,TabA2[[#This Row],[eingereichter
Betrag (€)]]=""),"",COUNTA($K$6:$K28)-COUNTIF(($K$6:$K28),0))</f>
        <v/>
      </c>
      <c r="AC28" s="255">
        <f t="shared" ca="1" si="0"/>
        <v>0.19581409123397575</v>
      </c>
      <c r="AD28" s="256">
        <f>IF(TabA2[[#This Row],[Lfd.
Nr. f.
Stich-
probe]]&lt;&gt;"",TabA2[[#This Row],[Zufalls-
zahl]],0)</f>
        <v>0</v>
      </c>
      <c r="AE28" s="257">
        <f>IF(TabA2[[#This Row],[Stich-
probe]]&gt;0,IF(TabA2[[#This Row],[Differenz
förderfähig/
eingereicht nach Prüfung ÖIF (€)]]&lt;&gt;0,1,0),0)</f>
        <v>0</v>
      </c>
      <c r="AF28" s="258">
        <f>IF(TabA2[[#This Row],[Stich-
probe]]=0,0,TabA2[[#This Row],[Stich-
probe]]*TabA2[[#This Row],[Differenz
förderfähig/
eingereicht nach Prüfung ÖIF (€)]]/TabA2[[#This Row],[eingereichter
Betrag (€)]]*-1)</f>
        <v>0</v>
      </c>
      <c r="AG28" s="2"/>
    </row>
    <row r="29" spans="2:37" x14ac:dyDescent="0.2">
      <c r="B29" s="2"/>
      <c r="C29" s="251">
        <f>IF(TabA2[[#This Row],[Zufalls-
zahl wenn
lfd. Nr.]]=0,0,IF(RANK(TabA2[[#This Row],[Zufalls-
zahl wenn
lfd. Nr.]],TabA2[Zufalls-
zahl wenn
lfd. Nr.])&lt;=TabA2[[#Totals],[Zufalls-
zahl]],1,0))</f>
        <v>0</v>
      </c>
      <c r="D29" s="194" t="s">
        <v>18</v>
      </c>
      <c r="E29" s="207">
        <v>23</v>
      </c>
      <c r="F29" s="7"/>
      <c r="G29" s="17"/>
      <c r="H29" s="4"/>
      <c r="I29" s="4"/>
      <c r="J29" s="4"/>
      <c r="K29" s="128" cm="1">
        <f t="array" ref="K29">INDEX('Berechnung a.2)'!P:P,ROW('Berechnung a.2)'!P22)*24+27)</f>
        <v>0</v>
      </c>
      <c r="L29" s="216"/>
      <c r="M29" s="252">
        <f>(TabA2[[#This Row],[förderfähiger 
Betrag nach Prüfung ÖIF (€)]]-TabA2[[#This Row],[eingereichter
Betrag (€)]])*IF(TabA2[[#This Row],[Stich-
probe]]&gt;0,1,0)</f>
        <v>0</v>
      </c>
      <c r="N29" s="215"/>
      <c r="O29" s="215"/>
      <c r="P29" s="215"/>
      <c r="Q29" s="253"/>
      <c r="R29" s="6"/>
      <c r="S29" s="6" t="str">
        <f>IF(ISERROR(VLOOKUP(TabA2[[#This Row],[Grund für Differenz]],Datenquelle!$F$3:$G$17,2,FALSE)),"",VLOOKUP(TabA2[[#This Row],[Grund für Differenz]],Datenquelle!$F$3:$G$17,2,FALSE))</f>
        <v/>
      </c>
      <c r="T29" s="253"/>
      <c r="U29" s="254"/>
      <c r="V29" s="254"/>
      <c r="W29" s="254"/>
      <c r="X29" s="254"/>
      <c r="Y29" s="254"/>
      <c r="Z29" s="254"/>
      <c r="AA29" s="253"/>
      <c r="AB29" s="2" t="str">
        <f>IF(OR(TabA2[[#This Row],[eingereichter
Betrag (€)]]=0,TabA2[[#This Row],[eingereichter
Betrag (€)]]=""),"",COUNTA($K$6:$K29)-COUNTIF(($K$6:$K29),0))</f>
        <v/>
      </c>
      <c r="AC29" s="255">
        <f t="shared" ca="1" si="0"/>
        <v>0.32915015096614253</v>
      </c>
      <c r="AD29" s="256">
        <f>IF(TabA2[[#This Row],[Lfd.
Nr. f.
Stich-
probe]]&lt;&gt;"",TabA2[[#This Row],[Zufalls-
zahl]],0)</f>
        <v>0</v>
      </c>
      <c r="AE29" s="257">
        <f>IF(TabA2[[#This Row],[Stich-
probe]]&gt;0,IF(TabA2[[#This Row],[Differenz
förderfähig/
eingereicht nach Prüfung ÖIF (€)]]&lt;&gt;0,1,0),0)</f>
        <v>0</v>
      </c>
      <c r="AF29" s="258">
        <f>IF(TabA2[[#This Row],[Stich-
probe]]=0,0,TabA2[[#This Row],[Stich-
probe]]*TabA2[[#This Row],[Differenz
förderfähig/
eingereicht nach Prüfung ÖIF (€)]]/TabA2[[#This Row],[eingereichter
Betrag (€)]]*-1)</f>
        <v>0</v>
      </c>
      <c r="AG29" s="2"/>
    </row>
    <row r="30" spans="2:37" x14ac:dyDescent="0.2">
      <c r="B30" s="2"/>
      <c r="C30" s="251">
        <f>IF(TabA2[[#This Row],[Zufalls-
zahl wenn
lfd. Nr.]]=0,0,IF(RANK(TabA2[[#This Row],[Zufalls-
zahl wenn
lfd. Nr.]],TabA2[Zufalls-
zahl wenn
lfd. Nr.])&lt;=TabA2[[#Totals],[Zufalls-
zahl]],1,0))</f>
        <v>0</v>
      </c>
      <c r="D30" s="194" t="s">
        <v>18</v>
      </c>
      <c r="E30" s="207">
        <v>24</v>
      </c>
      <c r="F30" s="7"/>
      <c r="G30" s="17"/>
      <c r="H30" s="4"/>
      <c r="I30" s="4"/>
      <c r="J30" s="4"/>
      <c r="K30" s="128" cm="1">
        <f t="array" ref="K30">INDEX('Berechnung a.2)'!P:P,ROW('Berechnung a.2)'!P23)*24+27)</f>
        <v>0</v>
      </c>
      <c r="L30" s="216"/>
      <c r="M30" s="252">
        <f>(TabA2[[#This Row],[förderfähiger 
Betrag nach Prüfung ÖIF (€)]]-TabA2[[#This Row],[eingereichter
Betrag (€)]])*IF(TabA2[[#This Row],[Stich-
probe]]&gt;0,1,0)</f>
        <v>0</v>
      </c>
      <c r="N30" s="215"/>
      <c r="O30" s="215"/>
      <c r="P30" s="215"/>
      <c r="Q30" s="253"/>
      <c r="R30" s="6"/>
      <c r="S30" s="6" t="str">
        <f>IF(ISERROR(VLOOKUP(TabA2[[#This Row],[Grund für Differenz]],Datenquelle!$F$3:$G$17,2,FALSE)),"",VLOOKUP(TabA2[[#This Row],[Grund für Differenz]],Datenquelle!$F$3:$G$17,2,FALSE))</f>
        <v/>
      </c>
      <c r="T30" s="253"/>
      <c r="U30" s="254"/>
      <c r="V30" s="254"/>
      <c r="W30" s="254"/>
      <c r="X30" s="254"/>
      <c r="Y30" s="254"/>
      <c r="Z30" s="254"/>
      <c r="AA30" s="253"/>
      <c r="AB30" s="2" t="str">
        <f>IF(OR(TabA2[[#This Row],[eingereichter
Betrag (€)]]=0,TabA2[[#This Row],[eingereichter
Betrag (€)]]=""),"",COUNTA($K$6:$K30)-COUNTIF(($K$6:$K30),0))</f>
        <v/>
      </c>
      <c r="AC30" s="255">
        <f t="shared" ca="1" si="0"/>
        <v>0.48607530834242108</v>
      </c>
      <c r="AD30" s="256">
        <f>IF(TabA2[[#This Row],[Lfd.
Nr. f.
Stich-
probe]]&lt;&gt;"",TabA2[[#This Row],[Zufalls-
zahl]],0)</f>
        <v>0</v>
      </c>
      <c r="AE30" s="257">
        <f>IF(TabA2[[#This Row],[Stich-
probe]]&gt;0,IF(TabA2[[#This Row],[Differenz
förderfähig/
eingereicht nach Prüfung ÖIF (€)]]&lt;&gt;0,1,0),0)</f>
        <v>0</v>
      </c>
      <c r="AF30" s="258">
        <f>IF(TabA2[[#This Row],[Stich-
probe]]=0,0,TabA2[[#This Row],[Stich-
probe]]*TabA2[[#This Row],[Differenz
förderfähig/
eingereicht nach Prüfung ÖIF (€)]]/TabA2[[#This Row],[eingereichter
Betrag (€)]]*-1)</f>
        <v>0</v>
      </c>
      <c r="AG30" s="2"/>
    </row>
    <row r="31" spans="2:37" x14ac:dyDescent="0.2">
      <c r="B31" s="2"/>
      <c r="C31" s="251">
        <f>IF(TabA2[[#This Row],[Zufalls-
zahl wenn
lfd. Nr.]]=0,0,IF(RANK(TabA2[[#This Row],[Zufalls-
zahl wenn
lfd. Nr.]],TabA2[Zufalls-
zahl wenn
lfd. Nr.])&lt;=TabA2[[#Totals],[Zufalls-
zahl]],1,0))</f>
        <v>0</v>
      </c>
      <c r="D31" s="194" t="s">
        <v>18</v>
      </c>
      <c r="E31" s="207">
        <v>25</v>
      </c>
      <c r="F31" s="7"/>
      <c r="G31" s="17"/>
      <c r="H31" s="4"/>
      <c r="I31" s="4"/>
      <c r="J31" s="4"/>
      <c r="K31" s="128" cm="1">
        <f t="array" ref="K31">INDEX('Berechnung a.2)'!P:P,ROW('Berechnung a.2)'!P24)*24+27)</f>
        <v>0</v>
      </c>
      <c r="L31" s="216"/>
      <c r="M31" s="252">
        <f>(TabA2[[#This Row],[förderfähiger 
Betrag nach Prüfung ÖIF (€)]]-TabA2[[#This Row],[eingereichter
Betrag (€)]])*IF(TabA2[[#This Row],[Stich-
probe]]&gt;0,1,0)</f>
        <v>0</v>
      </c>
      <c r="N31" s="215"/>
      <c r="O31" s="215"/>
      <c r="P31" s="215"/>
      <c r="Q31" s="253"/>
      <c r="R31" s="6"/>
      <c r="S31" s="6" t="str">
        <f>IF(ISERROR(VLOOKUP(TabA2[[#This Row],[Grund für Differenz]],Datenquelle!$F$3:$G$17,2,FALSE)),"",VLOOKUP(TabA2[[#This Row],[Grund für Differenz]],Datenquelle!$F$3:$G$17,2,FALSE))</f>
        <v/>
      </c>
      <c r="T31" s="253"/>
      <c r="U31" s="254"/>
      <c r="V31" s="254"/>
      <c r="W31" s="254"/>
      <c r="X31" s="254"/>
      <c r="Y31" s="254"/>
      <c r="Z31" s="254"/>
      <c r="AA31" s="253"/>
      <c r="AB31" s="2" t="str">
        <f>IF(OR(TabA2[[#This Row],[eingereichter
Betrag (€)]]=0,TabA2[[#This Row],[eingereichter
Betrag (€)]]=""),"",COUNTA($K$6:$K31)-COUNTIF(($K$6:$K31),0))</f>
        <v/>
      </c>
      <c r="AC31" s="255">
        <f t="shared" ca="1" si="0"/>
        <v>0.90691620941701068</v>
      </c>
      <c r="AD31" s="256">
        <f>IF(TabA2[[#This Row],[Lfd.
Nr. f.
Stich-
probe]]&lt;&gt;"",TabA2[[#This Row],[Zufalls-
zahl]],0)</f>
        <v>0</v>
      </c>
      <c r="AE31" s="257">
        <f>IF(TabA2[[#This Row],[Stich-
probe]]&gt;0,IF(TabA2[[#This Row],[Differenz
förderfähig/
eingereicht nach Prüfung ÖIF (€)]]&lt;&gt;0,1,0),0)</f>
        <v>0</v>
      </c>
      <c r="AF31" s="258">
        <f>IF(TabA2[[#This Row],[Stich-
probe]]=0,0,TabA2[[#This Row],[Stich-
probe]]*TabA2[[#This Row],[Differenz
förderfähig/
eingereicht nach Prüfung ÖIF (€)]]/TabA2[[#This Row],[eingereichter
Betrag (€)]]*-1)</f>
        <v>0</v>
      </c>
      <c r="AG31" s="2"/>
    </row>
    <row r="32" spans="2:37" x14ac:dyDescent="0.2">
      <c r="B32" s="2"/>
      <c r="C32" s="251">
        <f>IF(TabA2[[#This Row],[Zufalls-
zahl wenn
lfd. Nr.]]=0,0,IF(RANK(TabA2[[#This Row],[Zufalls-
zahl wenn
lfd. Nr.]],TabA2[Zufalls-
zahl wenn
lfd. Nr.])&lt;=TabA2[[#Totals],[Zufalls-
zahl]],1,0))</f>
        <v>0</v>
      </c>
      <c r="D32" s="194" t="s">
        <v>18</v>
      </c>
      <c r="E32" s="207">
        <v>26</v>
      </c>
      <c r="F32" s="7"/>
      <c r="G32" s="17"/>
      <c r="H32" s="4"/>
      <c r="I32" s="4"/>
      <c r="J32" s="4"/>
      <c r="K32" s="128" cm="1">
        <f t="array" ref="K32">INDEX('Berechnung a.2)'!P:P,ROW('Berechnung a.2)'!P25)*24+27)</f>
        <v>0</v>
      </c>
      <c r="L32" s="216"/>
      <c r="M32" s="252">
        <f>(TabA2[[#This Row],[förderfähiger 
Betrag nach Prüfung ÖIF (€)]]-TabA2[[#This Row],[eingereichter
Betrag (€)]])*IF(TabA2[[#This Row],[Stich-
probe]]&gt;0,1,0)</f>
        <v>0</v>
      </c>
      <c r="N32" s="215"/>
      <c r="O32" s="215"/>
      <c r="P32" s="215"/>
      <c r="Q32" s="253"/>
      <c r="R32" s="6"/>
      <c r="S32" s="6" t="str">
        <f>IF(ISERROR(VLOOKUP(TabA2[[#This Row],[Grund für Differenz]],Datenquelle!$F$3:$G$17,2,FALSE)),"",VLOOKUP(TabA2[[#This Row],[Grund für Differenz]],Datenquelle!$F$3:$G$17,2,FALSE))</f>
        <v/>
      </c>
      <c r="T32" s="253"/>
      <c r="U32" s="254"/>
      <c r="V32" s="254"/>
      <c r="W32" s="254"/>
      <c r="X32" s="254"/>
      <c r="Y32" s="254"/>
      <c r="Z32" s="254"/>
      <c r="AA32" s="253"/>
      <c r="AB32" s="2" t="str">
        <f>IF(OR(TabA2[[#This Row],[eingereichter
Betrag (€)]]=0,TabA2[[#This Row],[eingereichter
Betrag (€)]]=""),"",COUNTA($K$6:$K32)-COUNTIF(($K$6:$K32),0))</f>
        <v/>
      </c>
      <c r="AC32" s="255">
        <f t="shared" ca="1" si="0"/>
        <v>0.86897080145249073</v>
      </c>
      <c r="AD32" s="256">
        <f>IF(TabA2[[#This Row],[Lfd.
Nr. f.
Stich-
probe]]&lt;&gt;"",TabA2[[#This Row],[Zufalls-
zahl]],0)</f>
        <v>0</v>
      </c>
      <c r="AE32" s="257">
        <f>IF(TabA2[[#This Row],[Stich-
probe]]&gt;0,IF(TabA2[[#This Row],[Differenz
förderfähig/
eingereicht nach Prüfung ÖIF (€)]]&lt;&gt;0,1,0),0)</f>
        <v>0</v>
      </c>
      <c r="AF32" s="258">
        <f>IF(TabA2[[#This Row],[Stich-
probe]]=0,0,TabA2[[#This Row],[Stich-
probe]]*TabA2[[#This Row],[Differenz
förderfähig/
eingereicht nach Prüfung ÖIF (€)]]/TabA2[[#This Row],[eingereichter
Betrag (€)]]*-1)</f>
        <v>0</v>
      </c>
      <c r="AG32" s="2"/>
    </row>
    <row r="33" spans="2:33" x14ac:dyDescent="0.2">
      <c r="B33" s="2"/>
      <c r="C33" s="251">
        <f>IF(TabA2[[#This Row],[Zufalls-
zahl wenn
lfd. Nr.]]=0,0,IF(RANK(TabA2[[#This Row],[Zufalls-
zahl wenn
lfd. Nr.]],TabA2[Zufalls-
zahl wenn
lfd. Nr.])&lt;=TabA2[[#Totals],[Zufalls-
zahl]],1,0))</f>
        <v>0</v>
      </c>
      <c r="D33" s="194" t="s">
        <v>18</v>
      </c>
      <c r="E33" s="207">
        <v>27</v>
      </c>
      <c r="F33" s="7"/>
      <c r="G33" s="17"/>
      <c r="H33" s="4"/>
      <c r="I33" s="4"/>
      <c r="J33" s="4"/>
      <c r="K33" s="128" cm="1">
        <f t="array" ref="K33">INDEX('Berechnung a.2)'!P:P,ROW('Berechnung a.2)'!P26)*24+27)</f>
        <v>0</v>
      </c>
      <c r="L33" s="216"/>
      <c r="M33" s="252">
        <f>(TabA2[[#This Row],[förderfähiger 
Betrag nach Prüfung ÖIF (€)]]-TabA2[[#This Row],[eingereichter
Betrag (€)]])*IF(TabA2[[#This Row],[Stich-
probe]]&gt;0,1,0)</f>
        <v>0</v>
      </c>
      <c r="N33" s="215"/>
      <c r="O33" s="215"/>
      <c r="P33" s="215"/>
      <c r="Q33" s="253"/>
      <c r="R33" s="6"/>
      <c r="S33" s="6" t="str">
        <f>IF(ISERROR(VLOOKUP(TabA2[[#This Row],[Grund für Differenz]],Datenquelle!$F$3:$G$17,2,FALSE)),"",VLOOKUP(TabA2[[#This Row],[Grund für Differenz]],Datenquelle!$F$3:$G$17,2,FALSE))</f>
        <v/>
      </c>
      <c r="T33" s="253"/>
      <c r="U33" s="254"/>
      <c r="V33" s="254"/>
      <c r="W33" s="254"/>
      <c r="X33" s="254"/>
      <c r="Y33" s="254"/>
      <c r="Z33" s="254"/>
      <c r="AA33" s="253"/>
      <c r="AB33" s="2" t="str">
        <f>IF(OR(TabA2[[#This Row],[eingereichter
Betrag (€)]]=0,TabA2[[#This Row],[eingereichter
Betrag (€)]]=""),"",COUNTA($K$6:$K33)-COUNTIF(($K$6:$K33),0))</f>
        <v/>
      </c>
      <c r="AC33" s="255">
        <f t="shared" ca="1" si="0"/>
        <v>0.15730842343371043</v>
      </c>
      <c r="AD33" s="256">
        <f>IF(TabA2[[#This Row],[Lfd.
Nr. f.
Stich-
probe]]&lt;&gt;"",TabA2[[#This Row],[Zufalls-
zahl]],0)</f>
        <v>0</v>
      </c>
      <c r="AE33" s="257">
        <f>IF(TabA2[[#This Row],[Stich-
probe]]&gt;0,IF(TabA2[[#This Row],[Differenz
förderfähig/
eingereicht nach Prüfung ÖIF (€)]]&lt;&gt;0,1,0),0)</f>
        <v>0</v>
      </c>
      <c r="AF33" s="258">
        <f>IF(TabA2[[#This Row],[Stich-
probe]]=0,0,TabA2[[#This Row],[Stich-
probe]]*TabA2[[#This Row],[Differenz
förderfähig/
eingereicht nach Prüfung ÖIF (€)]]/TabA2[[#This Row],[eingereichter
Betrag (€)]]*-1)</f>
        <v>0</v>
      </c>
      <c r="AG33" s="2"/>
    </row>
    <row r="34" spans="2:33" x14ac:dyDescent="0.2">
      <c r="B34" s="2"/>
      <c r="C34" s="251">
        <f>IF(TabA2[[#This Row],[Zufalls-
zahl wenn
lfd. Nr.]]=0,0,IF(RANK(TabA2[[#This Row],[Zufalls-
zahl wenn
lfd. Nr.]],TabA2[Zufalls-
zahl wenn
lfd. Nr.])&lt;=TabA2[[#Totals],[Zufalls-
zahl]],1,0))</f>
        <v>0</v>
      </c>
      <c r="D34" s="194" t="s">
        <v>18</v>
      </c>
      <c r="E34" s="207">
        <v>28</v>
      </c>
      <c r="F34" s="7"/>
      <c r="G34" s="17"/>
      <c r="H34" s="4"/>
      <c r="I34" s="4"/>
      <c r="J34" s="4"/>
      <c r="K34" s="128" cm="1">
        <f t="array" ref="K34">INDEX('Berechnung a.2)'!P:P,ROW('Berechnung a.2)'!P27)*24+27)</f>
        <v>0</v>
      </c>
      <c r="L34" s="216"/>
      <c r="M34" s="252">
        <f>(TabA2[[#This Row],[förderfähiger 
Betrag nach Prüfung ÖIF (€)]]-TabA2[[#This Row],[eingereichter
Betrag (€)]])*IF(TabA2[[#This Row],[Stich-
probe]]&gt;0,1,0)</f>
        <v>0</v>
      </c>
      <c r="N34" s="215"/>
      <c r="O34" s="215"/>
      <c r="P34" s="215"/>
      <c r="Q34" s="253"/>
      <c r="R34" s="6"/>
      <c r="S34" s="6" t="str">
        <f>IF(ISERROR(VLOOKUP(TabA2[[#This Row],[Grund für Differenz]],Datenquelle!$F$3:$G$17,2,FALSE)),"",VLOOKUP(TabA2[[#This Row],[Grund für Differenz]],Datenquelle!$F$3:$G$17,2,FALSE))</f>
        <v/>
      </c>
      <c r="T34" s="253"/>
      <c r="U34" s="254"/>
      <c r="V34" s="254"/>
      <c r="W34" s="254"/>
      <c r="X34" s="254"/>
      <c r="Y34" s="254"/>
      <c r="Z34" s="254"/>
      <c r="AA34" s="253"/>
      <c r="AB34" s="2" t="str">
        <f>IF(OR(TabA2[[#This Row],[eingereichter
Betrag (€)]]=0,TabA2[[#This Row],[eingereichter
Betrag (€)]]=""),"",COUNTA($K$6:$K34)-COUNTIF(($K$6:$K34),0))</f>
        <v/>
      </c>
      <c r="AC34" s="255">
        <f t="shared" ca="1" si="0"/>
        <v>0.68270541414752284</v>
      </c>
      <c r="AD34" s="256">
        <f>IF(TabA2[[#This Row],[Lfd.
Nr. f.
Stich-
probe]]&lt;&gt;"",TabA2[[#This Row],[Zufalls-
zahl]],0)</f>
        <v>0</v>
      </c>
      <c r="AE34" s="257">
        <f>IF(TabA2[[#This Row],[Stich-
probe]]&gt;0,IF(TabA2[[#This Row],[Differenz
förderfähig/
eingereicht nach Prüfung ÖIF (€)]]&lt;&gt;0,1,0),0)</f>
        <v>0</v>
      </c>
      <c r="AF34" s="258">
        <f>IF(TabA2[[#This Row],[Stich-
probe]]=0,0,TabA2[[#This Row],[Stich-
probe]]*TabA2[[#This Row],[Differenz
förderfähig/
eingereicht nach Prüfung ÖIF (€)]]/TabA2[[#This Row],[eingereichter
Betrag (€)]]*-1)</f>
        <v>0</v>
      </c>
      <c r="AG34" s="2"/>
    </row>
    <row r="35" spans="2:33" x14ac:dyDescent="0.2">
      <c r="B35" s="2"/>
      <c r="C35" s="251">
        <f>IF(TabA2[[#This Row],[Zufalls-
zahl wenn
lfd. Nr.]]=0,0,IF(RANK(TabA2[[#This Row],[Zufalls-
zahl wenn
lfd. Nr.]],TabA2[Zufalls-
zahl wenn
lfd. Nr.])&lt;=TabA2[[#Totals],[Zufalls-
zahl]],1,0))</f>
        <v>0</v>
      </c>
      <c r="D35" s="194" t="s">
        <v>18</v>
      </c>
      <c r="E35" s="207">
        <v>29</v>
      </c>
      <c r="F35" s="7"/>
      <c r="G35" s="17"/>
      <c r="H35" s="4"/>
      <c r="I35" s="4"/>
      <c r="J35" s="4"/>
      <c r="K35" s="128" cm="1">
        <f t="array" ref="K35">INDEX('Berechnung a.2)'!P:P,ROW('Berechnung a.2)'!P28)*24+27)</f>
        <v>0</v>
      </c>
      <c r="L35" s="216"/>
      <c r="M35" s="252">
        <f>(TabA2[[#This Row],[förderfähiger 
Betrag nach Prüfung ÖIF (€)]]-TabA2[[#This Row],[eingereichter
Betrag (€)]])*IF(TabA2[[#This Row],[Stich-
probe]]&gt;0,1,0)</f>
        <v>0</v>
      </c>
      <c r="N35" s="215"/>
      <c r="O35" s="215"/>
      <c r="P35" s="215"/>
      <c r="Q35" s="253"/>
      <c r="R35" s="6"/>
      <c r="S35" s="6" t="str">
        <f>IF(ISERROR(VLOOKUP(TabA2[[#This Row],[Grund für Differenz]],Datenquelle!$F$3:$G$17,2,FALSE)),"",VLOOKUP(TabA2[[#This Row],[Grund für Differenz]],Datenquelle!$F$3:$G$17,2,FALSE))</f>
        <v/>
      </c>
      <c r="T35" s="253"/>
      <c r="U35" s="254"/>
      <c r="V35" s="254"/>
      <c r="W35" s="254"/>
      <c r="X35" s="254"/>
      <c r="Y35" s="254"/>
      <c r="Z35" s="254"/>
      <c r="AA35" s="253"/>
      <c r="AB35" s="2" t="str">
        <f>IF(OR(TabA2[[#This Row],[eingereichter
Betrag (€)]]=0,TabA2[[#This Row],[eingereichter
Betrag (€)]]=""),"",COUNTA($K$6:$K35)-COUNTIF(($K$6:$K35),0))</f>
        <v/>
      </c>
      <c r="AC35" s="255">
        <f t="shared" ca="1" si="0"/>
        <v>0.2490311477164272</v>
      </c>
      <c r="AD35" s="256">
        <f>IF(TabA2[[#This Row],[Lfd.
Nr. f.
Stich-
probe]]&lt;&gt;"",TabA2[[#This Row],[Zufalls-
zahl]],0)</f>
        <v>0</v>
      </c>
      <c r="AE35" s="257">
        <f>IF(TabA2[[#This Row],[Stich-
probe]]&gt;0,IF(TabA2[[#This Row],[Differenz
förderfähig/
eingereicht nach Prüfung ÖIF (€)]]&lt;&gt;0,1,0),0)</f>
        <v>0</v>
      </c>
      <c r="AF35" s="258">
        <f>IF(TabA2[[#This Row],[Stich-
probe]]=0,0,TabA2[[#This Row],[Stich-
probe]]*TabA2[[#This Row],[Differenz
förderfähig/
eingereicht nach Prüfung ÖIF (€)]]/TabA2[[#This Row],[eingereichter
Betrag (€)]]*-1)</f>
        <v>0</v>
      </c>
      <c r="AG35" s="2"/>
    </row>
    <row r="36" spans="2:33" x14ac:dyDescent="0.2">
      <c r="B36" s="2"/>
      <c r="C36" s="251">
        <f>IF(TabA2[[#This Row],[Zufalls-
zahl wenn
lfd. Nr.]]=0,0,IF(RANK(TabA2[[#This Row],[Zufalls-
zahl wenn
lfd. Nr.]],TabA2[Zufalls-
zahl wenn
lfd. Nr.])&lt;=TabA2[[#Totals],[Zufalls-
zahl]],1,0))</f>
        <v>0</v>
      </c>
      <c r="D36" s="194" t="s">
        <v>18</v>
      </c>
      <c r="E36" s="207">
        <v>30</v>
      </c>
      <c r="F36" s="7"/>
      <c r="G36" s="17"/>
      <c r="H36" s="4"/>
      <c r="I36" s="4"/>
      <c r="J36" s="4"/>
      <c r="K36" s="128" cm="1">
        <f t="array" ref="K36">INDEX('Berechnung a.2)'!P:P,ROW('Berechnung a.2)'!P29)*24+27)</f>
        <v>0</v>
      </c>
      <c r="L36" s="216"/>
      <c r="M36" s="252">
        <f>(TabA2[[#This Row],[förderfähiger 
Betrag nach Prüfung ÖIF (€)]]-TabA2[[#This Row],[eingereichter
Betrag (€)]])*IF(TabA2[[#This Row],[Stich-
probe]]&gt;0,1,0)</f>
        <v>0</v>
      </c>
      <c r="N36" s="215"/>
      <c r="O36" s="215"/>
      <c r="P36" s="215"/>
      <c r="Q36" s="253"/>
      <c r="R36" s="6"/>
      <c r="S36" s="6" t="str">
        <f>IF(ISERROR(VLOOKUP(TabA2[[#This Row],[Grund für Differenz]],Datenquelle!$F$3:$G$17,2,FALSE)),"",VLOOKUP(TabA2[[#This Row],[Grund für Differenz]],Datenquelle!$F$3:$G$17,2,FALSE))</f>
        <v/>
      </c>
      <c r="T36" s="253"/>
      <c r="U36" s="254"/>
      <c r="V36" s="254"/>
      <c r="W36" s="254"/>
      <c r="X36" s="254"/>
      <c r="Y36" s="254"/>
      <c r="Z36" s="254"/>
      <c r="AA36" s="253"/>
      <c r="AB36" s="2" t="str">
        <f>IF(OR(TabA2[[#This Row],[eingereichter
Betrag (€)]]=0,TabA2[[#This Row],[eingereichter
Betrag (€)]]=""),"",COUNTA($K$6:$K36)-COUNTIF(($K$6:$K36),0))</f>
        <v/>
      </c>
      <c r="AC36" s="255">
        <f t="shared" ca="1" si="0"/>
        <v>0.12657508774058135</v>
      </c>
      <c r="AD36" s="256">
        <f>IF(TabA2[[#This Row],[Lfd.
Nr. f.
Stich-
probe]]&lt;&gt;"",TabA2[[#This Row],[Zufalls-
zahl]],0)</f>
        <v>0</v>
      </c>
      <c r="AE36" s="257">
        <f>IF(TabA2[[#This Row],[Stich-
probe]]&gt;0,IF(TabA2[[#This Row],[Differenz
förderfähig/
eingereicht nach Prüfung ÖIF (€)]]&lt;&gt;0,1,0),0)</f>
        <v>0</v>
      </c>
      <c r="AF36" s="258">
        <f>IF(TabA2[[#This Row],[Stich-
probe]]=0,0,TabA2[[#This Row],[Stich-
probe]]*TabA2[[#This Row],[Differenz
förderfähig/
eingereicht nach Prüfung ÖIF (€)]]/TabA2[[#This Row],[eingereichter
Betrag (€)]]*-1)</f>
        <v>0</v>
      </c>
      <c r="AG36" s="2"/>
    </row>
    <row r="37" spans="2:33" x14ac:dyDescent="0.2">
      <c r="B37" s="2"/>
      <c r="C37" s="251">
        <f>IF(TabA2[[#This Row],[Zufalls-
zahl wenn
lfd. Nr.]]=0,0,IF(RANK(TabA2[[#This Row],[Zufalls-
zahl wenn
lfd. Nr.]],TabA2[Zufalls-
zahl wenn
lfd. Nr.])&lt;=TabA2[[#Totals],[Zufalls-
zahl]],1,0))</f>
        <v>0</v>
      </c>
      <c r="D37" s="194" t="s">
        <v>18</v>
      </c>
      <c r="E37" s="207">
        <v>31</v>
      </c>
      <c r="F37" s="7"/>
      <c r="G37" s="17"/>
      <c r="H37" s="4"/>
      <c r="I37" s="4"/>
      <c r="J37" s="4"/>
      <c r="K37" s="128" cm="1">
        <f t="array" ref="K37">INDEX('Berechnung a.2)'!P:P,ROW('Berechnung a.2)'!P30)*24+27)</f>
        <v>0</v>
      </c>
      <c r="L37" s="216"/>
      <c r="M37" s="252">
        <f>(TabA2[[#This Row],[förderfähiger 
Betrag nach Prüfung ÖIF (€)]]-TabA2[[#This Row],[eingereichter
Betrag (€)]])*IF(TabA2[[#This Row],[Stich-
probe]]&gt;0,1,0)</f>
        <v>0</v>
      </c>
      <c r="N37" s="215"/>
      <c r="O37" s="215"/>
      <c r="P37" s="215"/>
      <c r="Q37" s="253"/>
      <c r="R37" s="6"/>
      <c r="S37" s="6" t="str">
        <f>IF(ISERROR(VLOOKUP(TabA2[[#This Row],[Grund für Differenz]],Datenquelle!$F$3:$G$17,2,FALSE)),"",VLOOKUP(TabA2[[#This Row],[Grund für Differenz]],Datenquelle!$F$3:$G$17,2,FALSE))</f>
        <v/>
      </c>
      <c r="T37" s="253"/>
      <c r="U37" s="254"/>
      <c r="V37" s="254"/>
      <c r="W37" s="254"/>
      <c r="X37" s="254"/>
      <c r="Y37" s="254"/>
      <c r="Z37" s="254"/>
      <c r="AA37" s="253"/>
      <c r="AB37" s="2" t="str">
        <f>IF(OR(TabA2[[#This Row],[eingereichter
Betrag (€)]]=0,TabA2[[#This Row],[eingereichter
Betrag (€)]]=""),"",COUNTA($K$6:$K37)-COUNTIF(($K$6:$K37),0))</f>
        <v/>
      </c>
      <c r="AC37" s="255">
        <f t="shared" ca="1" si="0"/>
        <v>0.79474495756891805</v>
      </c>
      <c r="AD37" s="256">
        <f>IF(TabA2[[#This Row],[Lfd.
Nr. f.
Stich-
probe]]&lt;&gt;"",TabA2[[#This Row],[Zufalls-
zahl]],0)</f>
        <v>0</v>
      </c>
      <c r="AE37" s="257">
        <f>IF(TabA2[[#This Row],[Stich-
probe]]&gt;0,IF(TabA2[[#This Row],[Differenz
förderfähig/
eingereicht nach Prüfung ÖIF (€)]]&lt;&gt;0,1,0),0)</f>
        <v>0</v>
      </c>
      <c r="AF37" s="258">
        <f>IF(TabA2[[#This Row],[Stich-
probe]]=0,0,TabA2[[#This Row],[Stich-
probe]]*TabA2[[#This Row],[Differenz
förderfähig/
eingereicht nach Prüfung ÖIF (€)]]/TabA2[[#This Row],[eingereichter
Betrag (€)]]*-1)</f>
        <v>0</v>
      </c>
      <c r="AG37" s="2"/>
    </row>
    <row r="38" spans="2:33" x14ac:dyDescent="0.2">
      <c r="B38" s="2"/>
      <c r="C38" s="251">
        <f>IF(TabA2[[#This Row],[Zufalls-
zahl wenn
lfd. Nr.]]=0,0,IF(RANK(TabA2[[#This Row],[Zufalls-
zahl wenn
lfd. Nr.]],TabA2[Zufalls-
zahl wenn
lfd. Nr.])&lt;=TabA2[[#Totals],[Zufalls-
zahl]],1,0))</f>
        <v>0</v>
      </c>
      <c r="D38" s="194" t="s">
        <v>18</v>
      </c>
      <c r="E38" s="207">
        <v>32</v>
      </c>
      <c r="F38" s="7"/>
      <c r="G38" s="17"/>
      <c r="H38" s="4"/>
      <c r="I38" s="4"/>
      <c r="J38" s="4"/>
      <c r="K38" s="128" cm="1">
        <f t="array" ref="K38">INDEX('Berechnung a.2)'!P:P,ROW('Berechnung a.2)'!P31)*24+27)</f>
        <v>0</v>
      </c>
      <c r="L38" s="216"/>
      <c r="M38" s="252">
        <f>(TabA2[[#This Row],[förderfähiger 
Betrag nach Prüfung ÖIF (€)]]-TabA2[[#This Row],[eingereichter
Betrag (€)]])*IF(TabA2[[#This Row],[Stich-
probe]]&gt;0,1,0)</f>
        <v>0</v>
      </c>
      <c r="N38" s="215"/>
      <c r="O38" s="215"/>
      <c r="P38" s="215"/>
      <c r="Q38" s="253"/>
      <c r="R38" s="6"/>
      <c r="S38" s="6" t="str">
        <f>IF(ISERROR(VLOOKUP(TabA2[[#This Row],[Grund für Differenz]],Datenquelle!$F$3:$G$17,2,FALSE)),"",VLOOKUP(TabA2[[#This Row],[Grund für Differenz]],Datenquelle!$F$3:$G$17,2,FALSE))</f>
        <v/>
      </c>
      <c r="T38" s="253"/>
      <c r="U38" s="254"/>
      <c r="V38" s="254"/>
      <c r="W38" s="254"/>
      <c r="X38" s="254"/>
      <c r="Y38" s="254"/>
      <c r="Z38" s="254"/>
      <c r="AA38" s="253"/>
      <c r="AB38" s="2" t="str">
        <f>IF(OR(TabA2[[#This Row],[eingereichter
Betrag (€)]]=0,TabA2[[#This Row],[eingereichter
Betrag (€)]]=""),"",COUNTA($K$6:$K38)-COUNTIF(($K$6:$K38),0))</f>
        <v/>
      </c>
      <c r="AC38" s="255">
        <f t="shared" ca="1" si="0"/>
        <v>0.43965781269806492</v>
      </c>
      <c r="AD38" s="256">
        <f>IF(TabA2[[#This Row],[Lfd.
Nr. f.
Stich-
probe]]&lt;&gt;"",TabA2[[#This Row],[Zufalls-
zahl]],0)</f>
        <v>0</v>
      </c>
      <c r="AE38" s="257">
        <f>IF(TabA2[[#This Row],[Stich-
probe]]&gt;0,IF(TabA2[[#This Row],[Differenz
förderfähig/
eingereicht nach Prüfung ÖIF (€)]]&lt;&gt;0,1,0),0)</f>
        <v>0</v>
      </c>
      <c r="AF38" s="258">
        <f>IF(TabA2[[#This Row],[Stich-
probe]]=0,0,TabA2[[#This Row],[Stich-
probe]]*TabA2[[#This Row],[Differenz
förderfähig/
eingereicht nach Prüfung ÖIF (€)]]/TabA2[[#This Row],[eingereichter
Betrag (€)]]*-1)</f>
        <v>0</v>
      </c>
      <c r="AG38" s="2"/>
    </row>
    <row r="39" spans="2:33" x14ac:dyDescent="0.2">
      <c r="B39" s="2"/>
      <c r="C39" s="251">
        <f>IF(TabA2[[#This Row],[Zufalls-
zahl wenn
lfd. Nr.]]=0,0,IF(RANK(TabA2[[#This Row],[Zufalls-
zahl wenn
lfd. Nr.]],TabA2[Zufalls-
zahl wenn
lfd. Nr.])&lt;=TabA2[[#Totals],[Zufalls-
zahl]],1,0))</f>
        <v>0</v>
      </c>
      <c r="D39" s="194" t="s">
        <v>18</v>
      </c>
      <c r="E39" s="207">
        <v>33</v>
      </c>
      <c r="F39" s="7"/>
      <c r="G39" s="17"/>
      <c r="H39" s="4"/>
      <c r="I39" s="4"/>
      <c r="J39" s="4"/>
      <c r="K39" s="128" cm="1">
        <f t="array" ref="K39">INDEX('Berechnung a.2)'!P:P,ROW('Berechnung a.2)'!P32)*24+27)</f>
        <v>0</v>
      </c>
      <c r="L39" s="216"/>
      <c r="M39" s="252">
        <f>(TabA2[[#This Row],[förderfähiger 
Betrag nach Prüfung ÖIF (€)]]-TabA2[[#This Row],[eingereichter
Betrag (€)]])*IF(TabA2[[#This Row],[Stich-
probe]]&gt;0,1,0)</f>
        <v>0</v>
      </c>
      <c r="N39" s="215"/>
      <c r="O39" s="215"/>
      <c r="P39" s="215"/>
      <c r="Q39" s="253"/>
      <c r="R39" s="6"/>
      <c r="S39" s="6" t="str">
        <f>IF(ISERROR(VLOOKUP(TabA2[[#This Row],[Grund für Differenz]],Datenquelle!$F$3:$G$17,2,FALSE)),"",VLOOKUP(TabA2[[#This Row],[Grund für Differenz]],Datenquelle!$F$3:$G$17,2,FALSE))</f>
        <v/>
      </c>
      <c r="T39" s="253"/>
      <c r="U39" s="254"/>
      <c r="V39" s="254"/>
      <c r="W39" s="254"/>
      <c r="X39" s="254"/>
      <c r="Y39" s="254"/>
      <c r="Z39" s="254"/>
      <c r="AA39" s="253"/>
      <c r="AB39" s="2" t="str">
        <f>IF(OR(TabA2[[#This Row],[eingereichter
Betrag (€)]]=0,TabA2[[#This Row],[eingereichter
Betrag (€)]]=""),"",COUNTA($K$6:$K39)-COUNTIF(($K$6:$K39),0))</f>
        <v/>
      </c>
      <c r="AC39" s="255">
        <f t="shared" ca="1" si="0"/>
        <v>0.54660732777282794</v>
      </c>
      <c r="AD39" s="256">
        <f>IF(TabA2[[#This Row],[Lfd.
Nr. f.
Stich-
probe]]&lt;&gt;"",TabA2[[#This Row],[Zufalls-
zahl]],0)</f>
        <v>0</v>
      </c>
      <c r="AE39" s="257">
        <f>IF(TabA2[[#This Row],[Stich-
probe]]&gt;0,IF(TabA2[[#This Row],[Differenz
förderfähig/
eingereicht nach Prüfung ÖIF (€)]]&lt;&gt;0,1,0),0)</f>
        <v>0</v>
      </c>
      <c r="AF39" s="258">
        <f>IF(TabA2[[#This Row],[Stich-
probe]]=0,0,TabA2[[#This Row],[Stich-
probe]]*TabA2[[#This Row],[Differenz
förderfähig/
eingereicht nach Prüfung ÖIF (€)]]/TabA2[[#This Row],[eingereichter
Betrag (€)]]*-1)</f>
        <v>0</v>
      </c>
      <c r="AG39" s="2"/>
    </row>
    <row r="40" spans="2:33" x14ac:dyDescent="0.2">
      <c r="B40" s="2"/>
      <c r="C40" s="251">
        <f>IF(TabA2[[#This Row],[Zufalls-
zahl wenn
lfd. Nr.]]=0,0,IF(RANK(TabA2[[#This Row],[Zufalls-
zahl wenn
lfd. Nr.]],TabA2[Zufalls-
zahl wenn
lfd. Nr.])&lt;=TabA2[[#Totals],[Zufalls-
zahl]],1,0))</f>
        <v>0</v>
      </c>
      <c r="D40" s="194" t="s">
        <v>18</v>
      </c>
      <c r="E40" s="207">
        <v>34</v>
      </c>
      <c r="F40" s="7"/>
      <c r="G40" s="17"/>
      <c r="H40" s="4"/>
      <c r="I40" s="4"/>
      <c r="J40" s="4"/>
      <c r="K40" s="128" cm="1">
        <f t="array" ref="K40">INDEX('Berechnung a.2)'!P:P,ROW('Berechnung a.2)'!P33)*24+27)</f>
        <v>0</v>
      </c>
      <c r="L40" s="216"/>
      <c r="M40" s="252">
        <f>(TabA2[[#This Row],[förderfähiger 
Betrag nach Prüfung ÖIF (€)]]-TabA2[[#This Row],[eingereichter
Betrag (€)]])*IF(TabA2[[#This Row],[Stich-
probe]]&gt;0,1,0)</f>
        <v>0</v>
      </c>
      <c r="N40" s="215"/>
      <c r="O40" s="215"/>
      <c r="P40" s="215"/>
      <c r="Q40" s="253"/>
      <c r="R40" s="6"/>
      <c r="S40" s="6" t="str">
        <f>IF(ISERROR(VLOOKUP(TabA2[[#This Row],[Grund für Differenz]],Datenquelle!$F$3:$G$17,2,FALSE)),"",VLOOKUP(TabA2[[#This Row],[Grund für Differenz]],Datenquelle!$F$3:$G$17,2,FALSE))</f>
        <v/>
      </c>
      <c r="T40" s="253"/>
      <c r="U40" s="254"/>
      <c r="V40" s="254"/>
      <c r="W40" s="254"/>
      <c r="X40" s="254"/>
      <c r="Y40" s="254"/>
      <c r="Z40" s="254"/>
      <c r="AA40" s="253"/>
      <c r="AB40" s="2" t="str">
        <f>IF(OR(TabA2[[#This Row],[eingereichter
Betrag (€)]]=0,TabA2[[#This Row],[eingereichter
Betrag (€)]]=""),"",COUNTA($K$6:$K40)-COUNTIF(($K$6:$K40),0))</f>
        <v/>
      </c>
      <c r="AC40" s="255">
        <f t="shared" ca="1" si="0"/>
        <v>0.28825200936227069</v>
      </c>
      <c r="AD40" s="256">
        <f>IF(TabA2[[#This Row],[Lfd.
Nr. f.
Stich-
probe]]&lt;&gt;"",TabA2[[#This Row],[Zufalls-
zahl]],0)</f>
        <v>0</v>
      </c>
      <c r="AE40" s="257">
        <f>IF(TabA2[[#This Row],[Stich-
probe]]&gt;0,IF(TabA2[[#This Row],[Differenz
förderfähig/
eingereicht nach Prüfung ÖIF (€)]]&lt;&gt;0,1,0),0)</f>
        <v>0</v>
      </c>
      <c r="AF40" s="258">
        <f>IF(TabA2[[#This Row],[Stich-
probe]]=0,0,TabA2[[#This Row],[Stich-
probe]]*TabA2[[#This Row],[Differenz
förderfähig/
eingereicht nach Prüfung ÖIF (€)]]/TabA2[[#This Row],[eingereichter
Betrag (€)]]*-1)</f>
        <v>0</v>
      </c>
      <c r="AG40" s="2"/>
    </row>
    <row r="41" spans="2:33" x14ac:dyDescent="0.2">
      <c r="B41" s="2"/>
      <c r="C41" s="251">
        <f>IF(TabA2[[#This Row],[Zufalls-
zahl wenn
lfd. Nr.]]=0,0,IF(RANK(TabA2[[#This Row],[Zufalls-
zahl wenn
lfd. Nr.]],TabA2[Zufalls-
zahl wenn
lfd. Nr.])&lt;=TabA2[[#Totals],[Zufalls-
zahl]],1,0))</f>
        <v>0</v>
      </c>
      <c r="D41" s="194" t="s">
        <v>18</v>
      </c>
      <c r="E41" s="207">
        <v>35</v>
      </c>
      <c r="F41" s="7"/>
      <c r="G41" s="17"/>
      <c r="H41" s="4"/>
      <c r="I41" s="4"/>
      <c r="J41" s="4"/>
      <c r="K41" s="128" cm="1">
        <f t="array" ref="K41">INDEX('Berechnung a.2)'!P:P,ROW('Berechnung a.2)'!P34)*24+27)</f>
        <v>0</v>
      </c>
      <c r="L41" s="216"/>
      <c r="M41" s="252">
        <f>(TabA2[[#This Row],[förderfähiger 
Betrag nach Prüfung ÖIF (€)]]-TabA2[[#This Row],[eingereichter
Betrag (€)]])*IF(TabA2[[#This Row],[Stich-
probe]]&gt;0,1,0)</f>
        <v>0</v>
      </c>
      <c r="N41" s="215"/>
      <c r="O41" s="215"/>
      <c r="P41" s="215"/>
      <c r="Q41" s="253"/>
      <c r="R41" s="6"/>
      <c r="S41" s="6" t="str">
        <f>IF(ISERROR(VLOOKUP(TabA2[[#This Row],[Grund für Differenz]],Datenquelle!$F$3:$G$17,2,FALSE)),"",VLOOKUP(TabA2[[#This Row],[Grund für Differenz]],Datenquelle!$F$3:$G$17,2,FALSE))</f>
        <v/>
      </c>
      <c r="T41" s="253"/>
      <c r="U41" s="254"/>
      <c r="V41" s="254"/>
      <c r="W41" s="254"/>
      <c r="X41" s="254"/>
      <c r="Y41" s="254"/>
      <c r="Z41" s="254"/>
      <c r="AA41" s="253"/>
      <c r="AB41" s="2" t="str">
        <f>IF(OR(TabA2[[#This Row],[eingereichter
Betrag (€)]]=0,TabA2[[#This Row],[eingereichter
Betrag (€)]]=""),"",COUNTA($K$6:$K41)-COUNTIF(($K$6:$K41),0))</f>
        <v/>
      </c>
      <c r="AC41" s="255">
        <f t="shared" ca="1" si="0"/>
        <v>0.96362140685324882</v>
      </c>
      <c r="AD41" s="256">
        <f>IF(TabA2[[#This Row],[Lfd.
Nr. f.
Stich-
probe]]&lt;&gt;"",TabA2[[#This Row],[Zufalls-
zahl]],0)</f>
        <v>0</v>
      </c>
      <c r="AE41" s="257">
        <f>IF(TabA2[[#This Row],[Stich-
probe]]&gt;0,IF(TabA2[[#This Row],[Differenz
förderfähig/
eingereicht nach Prüfung ÖIF (€)]]&lt;&gt;0,1,0),0)</f>
        <v>0</v>
      </c>
      <c r="AF41" s="258">
        <f>IF(TabA2[[#This Row],[Stich-
probe]]=0,0,TabA2[[#This Row],[Stich-
probe]]*TabA2[[#This Row],[Differenz
förderfähig/
eingereicht nach Prüfung ÖIF (€)]]/TabA2[[#This Row],[eingereichter
Betrag (€)]]*-1)</f>
        <v>0</v>
      </c>
      <c r="AG41" s="2"/>
    </row>
    <row r="42" spans="2:33" x14ac:dyDescent="0.2">
      <c r="B42" s="2"/>
      <c r="C42" s="251">
        <f>IF(TabA2[[#This Row],[Zufalls-
zahl wenn
lfd. Nr.]]=0,0,IF(RANK(TabA2[[#This Row],[Zufalls-
zahl wenn
lfd. Nr.]],TabA2[Zufalls-
zahl wenn
lfd. Nr.])&lt;=TabA2[[#Totals],[Zufalls-
zahl]],1,0))</f>
        <v>0</v>
      </c>
      <c r="D42" s="194" t="s">
        <v>18</v>
      </c>
      <c r="E42" s="207">
        <v>36</v>
      </c>
      <c r="F42" s="7"/>
      <c r="G42" s="17"/>
      <c r="H42" s="4"/>
      <c r="I42" s="4"/>
      <c r="J42" s="4"/>
      <c r="K42" s="128" cm="1">
        <f t="array" ref="K42">INDEX('Berechnung a.2)'!P:P,ROW('Berechnung a.2)'!P35)*24+27)</f>
        <v>0</v>
      </c>
      <c r="L42" s="216"/>
      <c r="M42" s="252">
        <f>(TabA2[[#This Row],[förderfähiger 
Betrag nach Prüfung ÖIF (€)]]-TabA2[[#This Row],[eingereichter
Betrag (€)]])*IF(TabA2[[#This Row],[Stich-
probe]]&gt;0,1,0)</f>
        <v>0</v>
      </c>
      <c r="N42" s="215"/>
      <c r="O42" s="215"/>
      <c r="P42" s="215"/>
      <c r="Q42" s="253"/>
      <c r="R42" s="6"/>
      <c r="S42" s="6" t="str">
        <f>IF(ISERROR(VLOOKUP(TabA2[[#This Row],[Grund für Differenz]],Datenquelle!$F$3:$G$17,2,FALSE)),"",VLOOKUP(TabA2[[#This Row],[Grund für Differenz]],Datenquelle!$F$3:$G$17,2,FALSE))</f>
        <v/>
      </c>
      <c r="T42" s="253"/>
      <c r="U42" s="254"/>
      <c r="V42" s="254"/>
      <c r="W42" s="254"/>
      <c r="X42" s="254"/>
      <c r="Y42" s="254"/>
      <c r="Z42" s="254"/>
      <c r="AA42" s="253"/>
      <c r="AB42" s="2" t="str">
        <f>IF(OR(TabA2[[#This Row],[eingereichter
Betrag (€)]]=0,TabA2[[#This Row],[eingereichter
Betrag (€)]]=""),"",COUNTA($K$6:$K42)-COUNTIF(($K$6:$K42),0))</f>
        <v/>
      </c>
      <c r="AC42" s="255">
        <f t="shared" ca="1" si="0"/>
        <v>0.43135417892520767</v>
      </c>
      <c r="AD42" s="256">
        <f>IF(TabA2[[#This Row],[Lfd.
Nr. f.
Stich-
probe]]&lt;&gt;"",TabA2[[#This Row],[Zufalls-
zahl]],0)</f>
        <v>0</v>
      </c>
      <c r="AE42" s="257">
        <f>IF(TabA2[[#This Row],[Stich-
probe]]&gt;0,IF(TabA2[[#This Row],[Differenz
förderfähig/
eingereicht nach Prüfung ÖIF (€)]]&lt;&gt;0,1,0),0)</f>
        <v>0</v>
      </c>
      <c r="AF42" s="258">
        <f>IF(TabA2[[#This Row],[Stich-
probe]]=0,0,TabA2[[#This Row],[Stich-
probe]]*TabA2[[#This Row],[Differenz
förderfähig/
eingereicht nach Prüfung ÖIF (€)]]/TabA2[[#This Row],[eingereichter
Betrag (€)]]*-1)</f>
        <v>0</v>
      </c>
      <c r="AG42" s="2"/>
    </row>
    <row r="43" spans="2:33" x14ac:dyDescent="0.2">
      <c r="B43" s="2"/>
      <c r="C43" s="251">
        <f>IF(TabA2[[#This Row],[Zufalls-
zahl wenn
lfd. Nr.]]=0,0,IF(RANK(TabA2[[#This Row],[Zufalls-
zahl wenn
lfd. Nr.]],TabA2[Zufalls-
zahl wenn
lfd. Nr.])&lt;=TabA2[[#Totals],[Zufalls-
zahl]],1,0))</f>
        <v>0</v>
      </c>
      <c r="D43" s="194" t="s">
        <v>18</v>
      </c>
      <c r="E43" s="207">
        <v>37</v>
      </c>
      <c r="F43" s="7"/>
      <c r="G43" s="17"/>
      <c r="H43" s="4"/>
      <c r="I43" s="4"/>
      <c r="J43" s="4"/>
      <c r="K43" s="128" cm="1">
        <f t="array" ref="K43">INDEX('Berechnung a.2)'!P:P,ROW('Berechnung a.2)'!P36)*24+27)</f>
        <v>0</v>
      </c>
      <c r="L43" s="216"/>
      <c r="M43" s="252">
        <f>(TabA2[[#This Row],[förderfähiger 
Betrag nach Prüfung ÖIF (€)]]-TabA2[[#This Row],[eingereichter
Betrag (€)]])*IF(TabA2[[#This Row],[Stich-
probe]]&gt;0,1,0)</f>
        <v>0</v>
      </c>
      <c r="N43" s="215"/>
      <c r="O43" s="215"/>
      <c r="P43" s="215"/>
      <c r="Q43" s="253"/>
      <c r="R43" s="6"/>
      <c r="S43" s="6" t="str">
        <f>IF(ISERROR(VLOOKUP(TabA2[[#This Row],[Grund für Differenz]],Datenquelle!$F$3:$G$17,2,FALSE)),"",VLOOKUP(TabA2[[#This Row],[Grund für Differenz]],Datenquelle!$F$3:$G$17,2,FALSE))</f>
        <v/>
      </c>
      <c r="T43" s="253"/>
      <c r="U43" s="254"/>
      <c r="V43" s="254"/>
      <c r="W43" s="254"/>
      <c r="X43" s="254"/>
      <c r="Y43" s="254"/>
      <c r="Z43" s="254"/>
      <c r="AA43" s="253"/>
      <c r="AB43" s="2" t="str">
        <f>IF(OR(TabA2[[#This Row],[eingereichter
Betrag (€)]]=0,TabA2[[#This Row],[eingereichter
Betrag (€)]]=""),"",COUNTA($K$6:$K43)-COUNTIF(($K$6:$K43),0))</f>
        <v/>
      </c>
      <c r="AC43" s="255">
        <f t="shared" ca="1" si="0"/>
        <v>0.10119927769144121</v>
      </c>
      <c r="AD43" s="256">
        <f>IF(TabA2[[#This Row],[Lfd.
Nr. f.
Stich-
probe]]&lt;&gt;"",TabA2[[#This Row],[Zufalls-
zahl]],0)</f>
        <v>0</v>
      </c>
      <c r="AE43" s="257">
        <f>IF(TabA2[[#This Row],[Stich-
probe]]&gt;0,IF(TabA2[[#This Row],[Differenz
förderfähig/
eingereicht nach Prüfung ÖIF (€)]]&lt;&gt;0,1,0),0)</f>
        <v>0</v>
      </c>
      <c r="AF43" s="258">
        <f>IF(TabA2[[#This Row],[Stich-
probe]]=0,0,TabA2[[#This Row],[Stich-
probe]]*TabA2[[#This Row],[Differenz
förderfähig/
eingereicht nach Prüfung ÖIF (€)]]/TabA2[[#This Row],[eingereichter
Betrag (€)]]*-1)</f>
        <v>0</v>
      </c>
      <c r="AG43" s="2"/>
    </row>
    <row r="44" spans="2:33" x14ac:dyDescent="0.2">
      <c r="B44" s="2"/>
      <c r="C44" s="251">
        <f>IF(TabA2[[#This Row],[Zufalls-
zahl wenn
lfd. Nr.]]=0,0,IF(RANK(TabA2[[#This Row],[Zufalls-
zahl wenn
lfd. Nr.]],TabA2[Zufalls-
zahl wenn
lfd. Nr.])&lt;=TabA2[[#Totals],[Zufalls-
zahl]],1,0))</f>
        <v>0</v>
      </c>
      <c r="D44" s="194" t="s">
        <v>18</v>
      </c>
      <c r="E44" s="207">
        <v>38</v>
      </c>
      <c r="F44" s="7"/>
      <c r="G44" s="17"/>
      <c r="H44" s="4"/>
      <c r="I44" s="4"/>
      <c r="J44" s="4"/>
      <c r="K44" s="128" cm="1">
        <f t="array" ref="K44">INDEX('Berechnung a.2)'!P:P,ROW('Berechnung a.2)'!P37)*24+27)</f>
        <v>0</v>
      </c>
      <c r="L44" s="216"/>
      <c r="M44" s="252">
        <f>(TabA2[[#This Row],[förderfähiger 
Betrag nach Prüfung ÖIF (€)]]-TabA2[[#This Row],[eingereichter
Betrag (€)]])*IF(TabA2[[#This Row],[Stich-
probe]]&gt;0,1,0)</f>
        <v>0</v>
      </c>
      <c r="N44" s="215"/>
      <c r="O44" s="215"/>
      <c r="P44" s="215"/>
      <c r="Q44" s="253"/>
      <c r="R44" s="6"/>
      <c r="S44" s="6" t="str">
        <f>IF(ISERROR(VLOOKUP(TabA2[[#This Row],[Grund für Differenz]],Datenquelle!$F$3:$G$17,2,FALSE)),"",VLOOKUP(TabA2[[#This Row],[Grund für Differenz]],Datenquelle!$F$3:$G$17,2,FALSE))</f>
        <v/>
      </c>
      <c r="T44" s="253"/>
      <c r="U44" s="254"/>
      <c r="V44" s="254"/>
      <c r="W44" s="254"/>
      <c r="X44" s="254"/>
      <c r="Y44" s="254"/>
      <c r="Z44" s="254"/>
      <c r="AA44" s="253"/>
      <c r="AB44" s="2" t="str">
        <f>IF(OR(TabA2[[#This Row],[eingereichter
Betrag (€)]]=0,TabA2[[#This Row],[eingereichter
Betrag (€)]]=""),"",COUNTA($K$6:$K44)-COUNTIF(($K$6:$K44),0))</f>
        <v/>
      </c>
      <c r="AC44" s="255">
        <f t="shared" ca="1" si="0"/>
        <v>0.33966402728146883</v>
      </c>
      <c r="AD44" s="256">
        <f>IF(TabA2[[#This Row],[Lfd.
Nr. f.
Stich-
probe]]&lt;&gt;"",TabA2[[#This Row],[Zufalls-
zahl]],0)</f>
        <v>0</v>
      </c>
      <c r="AE44" s="257">
        <f>IF(TabA2[[#This Row],[Stich-
probe]]&gt;0,IF(TabA2[[#This Row],[Differenz
förderfähig/
eingereicht nach Prüfung ÖIF (€)]]&lt;&gt;0,1,0),0)</f>
        <v>0</v>
      </c>
      <c r="AF44" s="258">
        <f>IF(TabA2[[#This Row],[Stich-
probe]]=0,0,TabA2[[#This Row],[Stich-
probe]]*TabA2[[#This Row],[Differenz
förderfähig/
eingereicht nach Prüfung ÖIF (€)]]/TabA2[[#This Row],[eingereichter
Betrag (€)]]*-1)</f>
        <v>0</v>
      </c>
      <c r="AG44" s="2"/>
    </row>
    <row r="45" spans="2:33" x14ac:dyDescent="0.2">
      <c r="B45" s="2"/>
      <c r="C45" s="251">
        <f>IF(TabA2[[#This Row],[Zufalls-
zahl wenn
lfd. Nr.]]=0,0,IF(RANK(TabA2[[#This Row],[Zufalls-
zahl wenn
lfd. Nr.]],TabA2[Zufalls-
zahl wenn
lfd. Nr.])&lt;=TabA2[[#Totals],[Zufalls-
zahl]],1,0))</f>
        <v>0</v>
      </c>
      <c r="D45" s="194" t="s">
        <v>18</v>
      </c>
      <c r="E45" s="207">
        <v>39</v>
      </c>
      <c r="F45" s="7"/>
      <c r="G45" s="17"/>
      <c r="H45" s="4"/>
      <c r="I45" s="4"/>
      <c r="J45" s="4"/>
      <c r="K45" s="128" cm="1">
        <f t="array" ref="K45">INDEX('Berechnung a.2)'!P:P,ROW('Berechnung a.2)'!P38)*24+27)</f>
        <v>0</v>
      </c>
      <c r="L45" s="216"/>
      <c r="M45" s="252">
        <f>(TabA2[[#This Row],[förderfähiger 
Betrag nach Prüfung ÖIF (€)]]-TabA2[[#This Row],[eingereichter
Betrag (€)]])*IF(TabA2[[#This Row],[Stich-
probe]]&gt;0,1,0)</f>
        <v>0</v>
      </c>
      <c r="N45" s="215"/>
      <c r="O45" s="215"/>
      <c r="P45" s="215"/>
      <c r="Q45" s="253"/>
      <c r="R45" s="6"/>
      <c r="S45" s="6" t="str">
        <f>IF(ISERROR(VLOOKUP(TabA2[[#This Row],[Grund für Differenz]],Datenquelle!$F$3:$G$17,2,FALSE)),"",VLOOKUP(TabA2[[#This Row],[Grund für Differenz]],Datenquelle!$F$3:$G$17,2,FALSE))</f>
        <v/>
      </c>
      <c r="T45" s="253"/>
      <c r="U45" s="254"/>
      <c r="V45" s="254"/>
      <c r="W45" s="254"/>
      <c r="X45" s="254"/>
      <c r="Y45" s="254"/>
      <c r="Z45" s="254"/>
      <c r="AA45" s="253"/>
      <c r="AB45" s="2" t="str">
        <f>IF(OR(TabA2[[#This Row],[eingereichter
Betrag (€)]]=0,TabA2[[#This Row],[eingereichter
Betrag (€)]]=""),"",COUNTA($K$6:$K45)-COUNTIF(($K$6:$K45),0))</f>
        <v/>
      </c>
      <c r="AC45" s="255">
        <f t="shared" ca="1" si="0"/>
        <v>0.25650532243098489</v>
      </c>
      <c r="AD45" s="256">
        <f>IF(TabA2[[#This Row],[Lfd.
Nr. f.
Stich-
probe]]&lt;&gt;"",TabA2[[#This Row],[Zufalls-
zahl]],0)</f>
        <v>0</v>
      </c>
      <c r="AE45" s="257">
        <f>IF(TabA2[[#This Row],[Stich-
probe]]&gt;0,IF(TabA2[[#This Row],[Differenz
förderfähig/
eingereicht nach Prüfung ÖIF (€)]]&lt;&gt;0,1,0),0)</f>
        <v>0</v>
      </c>
      <c r="AF45" s="258">
        <f>IF(TabA2[[#This Row],[Stich-
probe]]=0,0,TabA2[[#This Row],[Stich-
probe]]*TabA2[[#This Row],[Differenz
förderfähig/
eingereicht nach Prüfung ÖIF (€)]]/TabA2[[#This Row],[eingereichter
Betrag (€)]]*-1)</f>
        <v>0</v>
      </c>
      <c r="AG45" s="2"/>
    </row>
    <row r="46" spans="2:33" x14ac:dyDescent="0.2">
      <c r="B46" s="2"/>
      <c r="C46" s="251">
        <f>IF(TabA2[[#This Row],[Zufalls-
zahl wenn
lfd. Nr.]]=0,0,IF(RANK(TabA2[[#This Row],[Zufalls-
zahl wenn
lfd. Nr.]],TabA2[Zufalls-
zahl wenn
lfd. Nr.])&lt;=TabA2[[#Totals],[Zufalls-
zahl]],1,0))</f>
        <v>0</v>
      </c>
      <c r="D46" s="194" t="s">
        <v>18</v>
      </c>
      <c r="E46" s="207">
        <v>40</v>
      </c>
      <c r="F46" s="7"/>
      <c r="G46" s="17"/>
      <c r="H46" s="4"/>
      <c r="I46" s="4"/>
      <c r="J46" s="4"/>
      <c r="K46" s="128" cm="1">
        <f t="array" ref="K46">INDEX('Berechnung a.2)'!P:P,ROW('Berechnung a.2)'!P39)*24+27)</f>
        <v>0</v>
      </c>
      <c r="L46" s="216"/>
      <c r="M46" s="252">
        <f>(TabA2[[#This Row],[förderfähiger 
Betrag nach Prüfung ÖIF (€)]]-TabA2[[#This Row],[eingereichter
Betrag (€)]])*IF(TabA2[[#This Row],[Stich-
probe]]&gt;0,1,0)</f>
        <v>0</v>
      </c>
      <c r="N46" s="215"/>
      <c r="O46" s="215"/>
      <c r="P46" s="215"/>
      <c r="Q46" s="253"/>
      <c r="R46" s="6"/>
      <c r="S46" s="6" t="str">
        <f>IF(ISERROR(VLOOKUP(TabA2[[#This Row],[Grund für Differenz]],Datenquelle!$F$3:$G$17,2,FALSE)),"",VLOOKUP(TabA2[[#This Row],[Grund für Differenz]],Datenquelle!$F$3:$G$17,2,FALSE))</f>
        <v/>
      </c>
      <c r="T46" s="253"/>
      <c r="U46" s="254"/>
      <c r="V46" s="254"/>
      <c r="W46" s="254"/>
      <c r="X46" s="254"/>
      <c r="Y46" s="254"/>
      <c r="Z46" s="254"/>
      <c r="AA46" s="253"/>
      <c r="AB46" s="2" t="str">
        <f>IF(OR(TabA2[[#This Row],[eingereichter
Betrag (€)]]=0,TabA2[[#This Row],[eingereichter
Betrag (€)]]=""),"",COUNTA($K$6:$K46)-COUNTIF(($K$6:$K46),0))</f>
        <v/>
      </c>
      <c r="AC46" s="255">
        <f t="shared" ca="1" si="0"/>
        <v>0.32493306254872101</v>
      </c>
      <c r="AD46" s="256">
        <f>IF(TabA2[[#This Row],[Lfd.
Nr. f.
Stich-
probe]]&lt;&gt;"",TabA2[[#This Row],[Zufalls-
zahl]],0)</f>
        <v>0</v>
      </c>
      <c r="AE46" s="257">
        <f>IF(TabA2[[#This Row],[Stich-
probe]]&gt;0,IF(TabA2[[#This Row],[Differenz
förderfähig/
eingereicht nach Prüfung ÖIF (€)]]&lt;&gt;0,1,0),0)</f>
        <v>0</v>
      </c>
      <c r="AF46" s="258">
        <f>IF(TabA2[[#This Row],[Stich-
probe]]=0,0,TabA2[[#This Row],[Stich-
probe]]*TabA2[[#This Row],[Differenz
förderfähig/
eingereicht nach Prüfung ÖIF (€)]]/TabA2[[#This Row],[eingereichter
Betrag (€)]]*-1)</f>
        <v>0</v>
      </c>
      <c r="AG46" s="2"/>
    </row>
    <row r="47" spans="2:33" x14ac:dyDescent="0.2">
      <c r="B47" s="2"/>
      <c r="C47" s="251">
        <f>IF(TabA2[[#This Row],[Zufalls-
zahl wenn
lfd. Nr.]]=0,0,IF(RANK(TabA2[[#This Row],[Zufalls-
zahl wenn
lfd. Nr.]],TabA2[Zufalls-
zahl wenn
lfd. Nr.])&lt;=TabA2[[#Totals],[Zufalls-
zahl]],1,0))</f>
        <v>0</v>
      </c>
      <c r="D47" s="194" t="s">
        <v>18</v>
      </c>
      <c r="E47" s="207">
        <v>41</v>
      </c>
      <c r="F47" s="7"/>
      <c r="G47" s="17"/>
      <c r="H47" s="4"/>
      <c r="I47" s="4"/>
      <c r="J47" s="4"/>
      <c r="K47" s="128" cm="1">
        <f t="array" ref="K47">INDEX('Berechnung a.2)'!P:P,ROW('Berechnung a.2)'!P40)*24+27)</f>
        <v>0</v>
      </c>
      <c r="L47" s="216"/>
      <c r="M47" s="252">
        <f>(TabA2[[#This Row],[förderfähiger 
Betrag nach Prüfung ÖIF (€)]]-TabA2[[#This Row],[eingereichter
Betrag (€)]])*IF(TabA2[[#This Row],[Stich-
probe]]&gt;0,1,0)</f>
        <v>0</v>
      </c>
      <c r="N47" s="215"/>
      <c r="O47" s="215"/>
      <c r="P47" s="215"/>
      <c r="Q47" s="253"/>
      <c r="R47" s="6"/>
      <c r="S47" s="6" t="str">
        <f>IF(ISERROR(VLOOKUP(TabA2[[#This Row],[Grund für Differenz]],Datenquelle!$F$3:$G$17,2,FALSE)),"",VLOOKUP(TabA2[[#This Row],[Grund für Differenz]],Datenquelle!$F$3:$G$17,2,FALSE))</f>
        <v/>
      </c>
      <c r="T47" s="253"/>
      <c r="U47" s="254"/>
      <c r="V47" s="254"/>
      <c r="W47" s="254"/>
      <c r="X47" s="254"/>
      <c r="Y47" s="254"/>
      <c r="Z47" s="254"/>
      <c r="AA47" s="253"/>
      <c r="AB47" s="2" t="str">
        <f>IF(OR(TabA2[[#This Row],[eingereichter
Betrag (€)]]=0,TabA2[[#This Row],[eingereichter
Betrag (€)]]=""),"",COUNTA($K$6:$K47)-COUNTIF(($K$6:$K47),0))</f>
        <v/>
      </c>
      <c r="AC47" s="255">
        <f t="shared" ca="1" si="0"/>
        <v>0.57618594572642801</v>
      </c>
      <c r="AD47" s="256">
        <f>IF(TabA2[[#This Row],[Lfd.
Nr. f.
Stich-
probe]]&lt;&gt;"",TabA2[[#This Row],[Zufalls-
zahl]],0)</f>
        <v>0</v>
      </c>
      <c r="AE47" s="257">
        <f>IF(TabA2[[#This Row],[Stich-
probe]]&gt;0,IF(TabA2[[#This Row],[Differenz
förderfähig/
eingereicht nach Prüfung ÖIF (€)]]&lt;&gt;0,1,0),0)</f>
        <v>0</v>
      </c>
      <c r="AF47" s="258">
        <f>IF(TabA2[[#This Row],[Stich-
probe]]=0,0,TabA2[[#This Row],[Stich-
probe]]*TabA2[[#This Row],[Differenz
förderfähig/
eingereicht nach Prüfung ÖIF (€)]]/TabA2[[#This Row],[eingereichter
Betrag (€)]]*-1)</f>
        <v>0</v>
      </c>
      <c r="AG47" s="2"/>
    </row>
    <row r="48" spans="2:33" x14ac:dyDescent="0.2">
      <c r="B48" s="2"/>
      <c r="C48" s="251">
        <f>IF(TabA2[[#This Row],[Zufalls-
zahl wenn
lfd. Nr.]]=0,0,IF(RANK(TabA2[[#This Row],[Zufalls-
zahl wenn
lfd. Nr.]],TabA2[Zufalls-
zahl wenn
lfd. Nr.])&lt;=TabA2[[#Totals],[Zufalls-
zahl]],1,0))</f>
        <v>0</v>
      </c>
      <c r="D48" s="194" t="s">
        <v>18</v>
      </c>
      <c r="E48" s="207">
        <v>42</v>
      </c>
      <c r="F48" s="7"/>
      <c r="G48" s="17"/>
      <c r="H48" s="4"/>
      <c r="I48" s="4"/>
      <c r="J48" s="4"/>
      <c r="K48" s="128" cm="1">
        <f t="array" ref="K48">INDEX('Berechnung a.2)'!P:P,ROW('Berechnung a.2)'!P41)*24+27)</f>
        <v>0</v>
      </c>
      <c r="L48" s="216"/>
      <c r="M48" s="252">
        <f>(TabA2[[#This Row],[förderfähiger 
Betrag nach Prüfung ÖIF (€)]]-TabA2[[#This Row],[eingereichter
Betrag (€)]])*IF(TabA2[[#This Row],[Stich-
probe]]&gt;0,1,0)</f>
        <v>0</v>
      </c>
      <c r="N48" s="215"/>
      <c r="O48" s="215"/>
      <c r="P48" s="215"/>
      <c r="Q48" s="253"/>
      <c r="R48" s="6"/>
      <c r="S48" s="6" t="str">
        <f>IF(ISERROR(VLOOKUP(TabA2[[#This Row],[Grund für Differenz]],Datenquelle!$F$3:$G$17,2,FALSE)),"",VLOOKUP(TabA2[[#This Row],[Grund für Differenz]],Datenquelle!$F$3:$G$17,2,FALSE))</f>
        <v/>
      </c>
      <c r="T48" s="253"/>
      <c r="U48" s="254"/>
      <c r="V48" s="254"/>
      <c r="W48" s="254"/>
      <c r="X48" s="254"/>
      <c r="Y48" s="254"/>
      <c r="Z48" s="254"/>
      <c r="AA48" s="253"/>
      <c r="AB48" s="2" t="str">
        <f>IF(OR(TabA2[[#This Row],[eingereichter
Betrag (€)]]=0,TabA2[[#This Row],[eingereichter
Betrag (€)]]=""),"",COUNTA($K$6:$K48)-COUNTIF(($K$6:$K48),0))</f>
        <v/>
      </c>
      <c r="AC48" s="255">
        <f t="shared" ca="1" si="0"/>
        <v>0.98345496368226959</v>
      </c>
      <c r="AD48" s="256">
        <f>IF(TabA2[[#This Row],[Lfd.
Nr. f.
Stich-
probe]]&lt;&gt;"",TabA2[[#This Row],[Zufalls-
zahl]],0)</f>
        <v>0</v>
      </c>
      <c r="AE48" s="257">
        <f>IF(TabA2[[#This Row],[Stich-
probe]]&gt;0,IF(TabA2[[#This Row],[Differenz
förderfähig/
eingereicht nach Prüfung ÖIF (€)]]&lt;&gt;0,1,0),0)</f>
        <v>0</v>
      </c>
      <c r="AF48" s="258">
        <f>IF(TabA2[[#This Row],[Stich-
probe]]=0,0,TabA2[[#This Row],[Stich-
probe]]*TabA2[[#This Row],[Differenz
förderfähig/
eingereicht nach Prüfung ÖIF (€)]]/TabA2[[#This Row],[eingereichter
Betrag (€)]]*-1)</f>
        <v>0</v>
      </c>
      <c r="AG48" s="2"/>
    </row>
    <row r="49" spans="2:33" x14ac:dyDescent="0.2">
      <c r="B49" s="2"/>
      <c r="C49" s="251">
        <f>IF(TabA2[[#This Row],[Zufalls-
zahl wenn
lfd. Nr.]]=0,0,IF(RANK(TabA2[[#This Row],[Zufalls-
zahl wenn
lfd. Nr.]],TabA2[Zufalls-
zahl wenn
lfd. Nr.])&lt;=TabA2[[#Totals],[Zufalls-
zahl]],1,0))</f>
        <v>0</v>
      </c>
      <c r="D49" s="194" t="s">
        <v>18</v>
      </c>
      <c r="E49" s="207">
        <v>43</v>
      </c>
      <c r="F49" s="7"/>
      <c r="G49" s="17"/>
      <c r="H49" s="4"/>
      <c r="I49" s="4"/>
      <c r="J49" s="4"/>
      <c r="K49" s="128" cm="1">
        <f t="array" ref="K49">INDEX('Berechnung a.2)'!P:P,ROW('Berechnung a.2)'!P42)*24+27)</f>
        <v>0</v>
      </c>
      <c r="L49" s="216"/>
      <c r="M49" s="252">
        <f>(TabA2[[#This Row],[förderfähiger 
Betrag nach Prüfung ÖIF (€)]]-TabA2[[#This Row],[eingereichter
Betrag (€)]])*IF(TabA2[[#This Row],[Stich-
probe]]&gt;0,1,0)</f>
        <v>0</v>
      </c>
      <c r="N49" s="215"/>
      <c r="O49" s="215"/>
      <c r="P49" s="215"/>
      <c r="Q49" s="253"/>
      <c r="R49" s="6"/>
      <c r="S49" s="6" t="str">
        <f>IF(ISERROR(VLOOKUP(TabA2[[#This Row],[Grund für Differenz]],Datenquelle!$F$3:$G$17,2,FALSE)),"",VLOOKUP(TabA2[[#This Row],[Grund für Differenz]],Datenquelle!$F$3:$G$17,2,FALSE))</f>
        <v/>
      </c>
      <c r="T49" s="253"/>
      <c r="U49" s="254"/>
      <c r="V49" s="254"/>
      <c r="W49" s="254"/>
      <c r="X49" s="254"/>
      <c r="Y49" s="254"/>
      <c r="Z49" s="254"/>
      <c r="AA49" s="253"/>
      <c r="AB49" s="2" t="str">
        <f>IF(OR(TabA2[[#This Row],[eingereichter
Betrag (€)]]=0,TabA2[[#This Row],[eingereichter
Betrag (€)]]=""),"",COUNTA($K$6:$K49)-COUNTIF(($K$6:$K49),0))</f>
        <v/>
      </c>
      <c r="AC49" s="255">
        <f t="shared" ca="1" si="0"/>
        <v>0.25536061976859559</v>
      </c>
      <c r="AD49" s="256">
        <f>IF(TabA2[[#This Row],[Lfd.
Nr. f.
Stich-
probe]]&lt;&gt;"",TabA2[[#This Row],[Zufalls-
zahl]],0)</f>
        <v>0</v>
      </c>
      <c r="AE49" s="257">
        <f>IF(TabA2[[#This Row],[Stich-
probe]]&gt;0,IF(TabA2[[#This Row],[Differenz
förderfähig/
eingereicht nach Prüfung ÖIF (€)]]&lt;&gt;0,1,0),0)</f>
        <v>0</v>
      </c>
      <c r="AF49" s="258">
        <f>IF(TabA2[[#This Row],[Stich-
probe]]=0,0,TabA2[[#This Row],[Stich-
probe]]*TabA2[[#This Row],[Differenz
förderfähig/
eingereicht nach Prüfung ÖIF (€)]]/TabA2[[#This Row],[eingereichter
Betrag (€)]]*-1)</f>
        <v>0</v>
      </c>
      <c r="AG49" s="2"/>
    </row>
    <row r="50" spans="2:33" x14ac:dyDescent="0.2">
      <c r="B50" s="2"/>
      <c r="C50" s="251">
        <f>IF(TabA2[[#This Row],[Zufalls-
zahl wenn
lfd. Nr.]]=0,0,IF(RANK(TabA2[[#This Row],[Zufalls-
zahl wenn
lfd. Nr.]],TabA2[Zufalls-
zahl wenn
lfd. Nr.])&lt;=TabA2[[#Totals],[Zufalls-
zahl]],1,0))</f>
        <v>0</v>
      </c>
      <c r="D50" s="194" t="s">
        <v>18</v>
      </c>
      <c r="E50" s="207">
        <v>44</v>
      </c>
      <c r="F50" s="7"/>
      <c r="G50" s="17"/>
      <c r="H50" s="4"/>
      <c r="I50" s="4"/>
      <c r="J50" s="4"/>
      <c r="K50" s="128" cm="1">
        <f t="array" ref="K50">INDEX('Berechnung a.2)'!P:P,ROW('Berechnung a.2)'!P43)*24+27)</f>
        <v>0</v>
      </c>
      <c r="L50" s="216"/>
      <c r="M50" s="252">
        <f>(TabA2[[#This Row],[förderfähiger 
Betrag nach Prüfung ÖIF (€)]]-TabA2[[#This Row],[eingereichter
Betrag (€)]])*IF(TabA2[[#This Row],[Stich-
probe]]&gt;0,1,0)</f>
        <v>0</v>
      </c>
      <c r="N50" s="215"/>
      <c r="O50" s="215"/>
      <c r="P50" s="215"/>
      <c r="Q50" s="253"/>
      <c r="R50" s="6"/>
      <c r="S50" s="6" t="str">
        <f>IF(ISERROR(VLOOKUP(TabA2[[#This Row],[Grund für Differenz]],Datenquelle!$F$3:$G$17,2,FALSE)),"",VLOOKUP(TabA2[[#This Row],[Grund für Differenz]],Datenquelle!$F$3:$G$17,2,FALSE))</f>
        <v/>
      </c>
      <c r="T50" s="253"/>
      <c r="U50" s="254"/>
      <c r="V50" s="254"/>
      <c r="W50" s="254"/>
      <c r="X50" s="254"/>
      <c r="Y50" s="254"/>
      <c r="Z50" s="254"/>
      <c r="AA50" s="253"/>
      <c r="AB50" s="2" t="str">
        <f>IF(OR(TabA2[[#This Row],[eingereichter
Betrag (€)]]=0,TabA2[[#This Row],[eingereichter
Betrag (€)]]=""),"",COUNTA($K$6:$K50)-COUNTIF(($K$6:$K50),0))</f>
        <v/>
      </c>
      <c r="AC50" s="255">
        <f t="shared" ca="1" si="0"/>
        <v>0.32876261198709744</v>
      </c>
      <c r="AD50" s="256">
        <f>IF(TabA2[[#This Row],[Lfd.
Nr. f.
Stich-
probe]]&lt;&gt;"",TabA2[[#This Row],[Zufalls-
zahl]],0)</f>
        <v>0</v>
      </c>
      <c r="AE50" s="257">
        <f>IF(TabA2[[#This Row],[Stich-
probe]]&gt;0,IF(TabA2[[#This Row],[Differenz
förderfähig/
eingereicht nach Prüfung ÖIF (€)]]&lt;&gt;0,1,0),0)</f>
        <v>0</v>
      </c>
      <c r="AF50" s="258">
        <f>IF(TabA2[[#This Row],[Stich-
probe]]=0,0,TabA2[[#This Row],[Stich-
probe]]*TabA2[[#This Row],[Differenz
förderfähig/
eingereicht nach Prüfung ÖIF (€)]]/TabA2[[#This Row],[eingereichter
Betrag (€)]]*-1)</f>
        <v>0</v>
      </c>
      <c r="AG50" s="2"/>
    </row>
    <row r="51" spans="2:33" x14ac:dyDescent="0.2">
      <c r="B51" s="2"/>
      <c r="C51" s="251">
        <f>IF(TabA2[[#This Row],[Zufalls-
zahl wenn
lfd. Nr.]]=0,0,IF(RANK(TabA2[[#This Row],[Zufalls-
zahl wenn
lfd. Nr.]],TabA2[Zufalls-
zahl wenn
lfd. Nr.])&lt;=TabA2[[#Totals],[Zufalls-
zahl]],1,0))</f>
        <v>0</v>
      </c>
      <c r="D51" s="194" t="s">
        <v>18</v>
      </c>
      <c r="E51" s="207">
        <v>45</v>
      </c>
      <c r="F51" s="7"/>
      <c r="G51" s="17"/>
      <c r="H51" s="4"/>
      <c r="I51" s="4"/>
      <c r="J51" s="4"/>
      <c r="K51" s="128" cm="1">
        <f t="array" ref="K51">INDEX('Berechnung a.2)'!P:P,ROW('Berechnung a.2)'!P44)*24+27)</f>
        <v>0</v>
      </c>
      <c r="L51" s="216"/>
      <c r="M51" s="252">
        <f>(TabA2[[#This Row],[förderfähiger 
Betrag nach Prüfung ÖIF (€)]]-TabA2[[#This Row],[eingereichter
Betrag (€)]])*IF(TabA2[[#This Row],[Stich-
probe]]&gt;0,1,0)</f>
        <v>0</v>
      </c>
      <c r="N51" s="215"/>
      <c r="O51" s="215"/>
      <c r="P51" s="215"/>
      <c r="Q51" s="253"/>
      <c r="R51" s="6"/>
      <c r="S51" s="6" t="str">
        <f>IF(ISERROR(VLOOKUP(TabA2[[#This Row],[Grund für Differenz]],Datenquelle!$F$3:$G$17,2,FALSE)),"",VLOOKUP(TabA2[[#This Row],[Grund für Differenz]],Datenquelle!$F$3:$G$17,2,FALSE))</f>
        <v/>
      </c>
      <c r="T51" s="253"/>
      <c r="U51" s="254"/>
      <c r="V51" s="254"/>
      <c r="W51" s="254"/>
      <c r="X51" s="254"/>
      <c r="Y51" s="254"/>
      <c r="Z51" s="254"/>
      <c r="AA51" s="253"/>
      <c r="AB51" s="2" t="str">
        <f>IF(OR(TabA2[[#This Row],[eingereichter
Betrag (€)]]=0,TabA2[[#This Row],[eingereichter
Betrag (€)]]=""),"",COUNTA($K$6:$K51)-COUNTIF(($K$6:$K51),0))</f>
        <v/>
      </c>
      <c r="AC51" s="255">
        <f t="shared" ca="1" si="0"/>
        <v>9.4348646975440098E-2</v>
      </c>
      <c r="AD51" s="256">
        <f>IF(TabA2[[#This Row],[Lfd.
Nr. f.
Stich-
probe]]&lt;&gt;"",TabA2[[#This Row],[Zufalls-
zahl]],0)</f>
        <v>0</v>
      </c>
      <c r="AE51" s="257">
        <f>IF(TabA2[[#This Row],[Stich-
probe]]&gt;0,IF(TabA2[[#This Row],[Differenz
förderfähig/
eingereicht nach Prüfung ÖIF (€)]]&lt;&gt;0,1,0),0)</f>
        <v>0</v>
      </c>
      <c r="AF51" s="258">
        <f>IF(TabA2[[#This Row],[Stich-
probe]]=0,0,TabA2[[#This Row],[Stich-
probe]]*TabA2[[#This Row],[Differenz
förderfähig/
eingereicht nach Prüfung ÖIF (€)]]/TabA2[[#This Row],[eingereichter
Betrag (€)]]*-1)</f>
        <v>0</v>
      </c>
      <c r="AG51" s="2"/>
    </row>
    <row r="52" spans="2:33" x14ac:dyDescent="0.2">
      <c r="B52" s="2"/>
      <c r="C52" s="251">
        <f>IF(TabA2[[#This Row],[Zufalls-
zahl wenn
lfd. Nr.]]=0,0,IF(RANK(TabA2[[#This Row],[Zufalls-
zahl wenn
lfd. Nr.]],TabA2[Zufalls-
zahl wenn
lfd. Nr.])&lt;=TabA2[[#Totals],[Zufalls-
zahl]],1,0))</f>
        <v>0</v>
      </c>
      <c r="D52" s="194" t="s">
        <v>18</v>
      </c>
      <c r="E52" s="207">
        <v>46</v>
      </c>
      <c r="F52" s="7"/>
      <c r="G52" s="17"/>
      <c r="H52" s="4"/>
      <c r="I52" s="4"/>
      <c r="J52" s="4"/>
      <c r="K52" s="128" cm="1">
        <f t="array" ref="K52">INDEX('Berechnung a.2)'!P:P,ROW('Berechnung a.2)'!P45)*24+27)</f>
        <v>0</v>
      </c>
      <c r="L52" s="216"/>
      <c r="M52" s="252">
        <f>(TabA2[[#This Row],[förderfähiger 
Betrag nach Prüfung ÖIF (€)]]-TabA2[[#This Row],[eingereichter
Betrag (€)]])*IF(TabA2[[#This Row],[Stich-
probe]]&gt;0,1,0)</f>
        <v>0</v>
      </c>
      <c r="N52" s="215"/>
      <c r="O52" s="215"/>
      <c r="P52" s="215"/>
      <c r="Q52" s="253"/>
      <c r="R52" s="6"/>
      <c r="S52" s="6" t="str">
        <f>IF(ISERROR(VLOOKUP(TabA2[[#This Row],[Grund für Differenz]],Datenquelle!$F$3:$G$17,2,FALSE)),"",VLOOKUP(TabA2[[#This Row],[Grund für Differenz]],Datenquelle!$F$3:$G$17,2,FALSE))</f>
        <v/>
      </c>
      <c r="T52" s="253"/>
      <c r="U52" s="254"/>
      <c r="V52" s="254"/>
      <c r="W52" s="254"/>
      <c r="X52" s="254"/>
      <c r="Y52" s="254"/>
      <c r="Z52" s="254"/>
      <c r="AA52" s="253"/>
      <c r="AB52" s="2" t="str">
        <f>IF(OR(TabA2[[#This Row],[eingereichter
Betrag (€)]]=0,TabA2[[#This Row],[eingereichter
Betrag (€)]]=""),"",COUNTA($K$6:$K52)-COUNTIF(($K$6:$K52),0))</f>
        <v/>
      </c>
      <c r="AC52" s="255">
        <f t="shared" ca="1" si="0"/>
        <v>0.82946618067821953</v>
      </c>
      <c r="AD52" s="256">
        <f>IF(TabA2[[#This Row],[Lfd.
Nr. f.
Stich-
probe]]&lt;&gt;"",TabA2[[#This Row],[Zufalls-
zahl]],0)</f>
        <v>0</v>
      </c>
      <c r="AE52" s="257">
        <f>IF(TabA2[[#This Row],[Stich-
probe]]&gt;0,IF(TabA2[[#This Row],[Differenz
förderfähig/
eingereicht nach Prüfung ÖIF (€)]]&lt;&gt;0,1,0),0)</f>
        <v>0</v>
      </c>
      <c r="AF52" s="258">
        <f>IF(TabA2[[#This Row],[Stich-
probe]]=0,0,TabA2[[#This Row],[Stich-
probe]]*TabA2[[#This Row],[Differenz
förderfähig/
eingereicht nach Prüfung ÖIF (€)]]/TabA2[[#This Row],[eingereichter
Betrag (€)]]*-1)</f>
        <v>0</v>
      </c>
      <c r="AG52" s="2"/>
    </row>
    <row r="53" spans="2:33" x14ac:dyDescent="0.2">
      <c r="B53" s="2"/>
      <c r="C53" s="251">
        <f>IF(TabA2[[#This Row],[Zufalls-
zahl wenn
lfd. Nr.]]=0,0,IF(RANK(TabA2[[#This Row],[Zufalls-
zahl wenn
lfd. Nr.]],TabA2[Zufalls-
zahl wenn
lfd. Nr.])&lt;=TabA2[[#Totals],[Zufalls-
zahl]],1,0))</f>
        <v>0</v>
      </c>
      <c r="D53" s="194" t="s">
        <v>18</v>
      </c>
      <c r="E53" s="207">
        <v>47</v>
      </c>
      <c r="F53" s="7"/>
      <c r="G53" s="17"/>
      <c r="H53" s="4"/>
      <c r="I53" s="4"/>
      <c r="J53" s="4"/>
      <c r="K53" s="128" cm="1">
        <f t="array" ref="K53">INDEX('Berechnung a.2)'!P:P,ROW('Berechnung a.2)'!P46)*24+27)</f>
        <v>0</v>
      </c>
      <c r="L53" s="216"/>
      <c r="M53" s="252">
        <f>(TabA2[[#This Row],[förderfähiger 
Betrag nach Prüfung ÖIF (€)]]-TabA2[[#This Row],[eingereichter
Betrag (€)]])*IF(TabA2[[#This Row],[Stich-
probe]]&gt;0,1,0)</f>
        <v>0</v>
      </c>
      <c r="N53" s="215"/>
      <c r="O53" s="215"/>
      <c r="P53" s="215"/>
      <c r="Q53" s="253"/>
      <c r="R53" s="6"/>
      <c r="S53" s="6" t="str">
        <f>IF(ISERROR(VLOOKUP(TabA2[[#This Row],[Grund für Differenz]],Datenquelle!$F$3:$G$17,2,FALSE)),"",VLOOKUP(TabA2[[#This Row],[Grund für Differenz]],Datenquelle!$F$3:$G$17,2,FALSE))</f>
        <v/>
      </c>
      <c r="T53" s="253"/>
      <c r="U53" s="254"/>
      <c r="V53" s="254"/>
      <c r="W53" s="254"/>
      <c r="X53" s="254"/>
      <c r="Y53" s="254"/>
      <c r="Z53" s="254"/>
      <c r="AA53" s="253"/>
      <c r="AB53" s="2" t="str">
        <f>IF(OR(TabA2[[#This Row],[eingereichter
Betrag (€)]]=0,TabA2[[#This Row],[eingereichter
Betrag (€)]]=""),"",COUNTA($K$6:$K53)-COUNTIF(($K$6:$K53),0))</f>
        <v/>
      </c>
      <c r="AC53" s="255">
        <f t="shared" ca="1" si="0"/>
        <v>0.22284556455027649</v>
      </c>
      <c r="AD53" s="256">
        <f>IF(TabA2[[#This Row],[Lfd.
Nr. f.
Stich-
probe]]&lt;&gt;"",TabA2[[#This Row],[Zufalls-
zahl]],0)</f>
        <v>0</v>
      </c>
      <c r="AE53" s="257">
        <f>IF(TabA2[[#This Row],[Stich-
probe]]&gt;0,IF(TabA2[[#This Row],[Differenz
förderfähig/
eingereicht nach Prüfung ÖIF (€)]]&lt;&gt;0,1,0),0)</f>
        <v>0</v>
      </c>
      <c r="AF53" s="258">
        <f>IF(TabA2[[#This Row],[Stich-
probe]]=0,0,TabA2[[#This Row],[Stich-
probe]]*TabA2[[#This Row],[Differenz
förderfähig/
eingereicht nach Prüfung ÖIF (€)]]/TabA2[[#This Row],[eingereichter
Betrag (€)]]*-1)</f>
        <v>0</v>
      </c>
      <c r="AG53" s="2"/>
    </row>
    <row r="54" spans="2:33" x14ac:dyDescent="0.2">
      <c r="B54" s="2"/>
      <c r="C54" s="251">
        <f>IF(TabA2[[#This Row],[Zufalls-
zahl wenn
lfd. Nr.]]=0,0,IF(RANK(TabA2[[#This Row],[Zufalls-
zahl wenn
lfd. Nr.]],TabA2[Zufalls-
zahl wenn
lfd. Nr.])&lt;=TabA2[[#Totals],[Zufalls-
zahl]],1,0))</f>
        <v>0</v>
      </c>
      <c r="D54" s="194" t="s">
        <v>18</v>
      </c>
      <c r="E54" s="207">
        <v>48</v>
      </c>
      <c r="F54" s="7"/>
      <c r="G54" s="17"/>
      <c r="H54" s="4"/>
      <c r="I54" s="4"/>
      <c r="J54" s="4"/>
      <c r="K54" s="128" cm="1">
        <f t="array" ref="K54">INDEX('Berechnung a.2)'!P:P,ROW('Berechnung a.2)'!P47)*24+27)</f>
        <v>0</v>
      </c>
      <c r="L54" s="216"/>
      <c r="M54" s="252">
        <f>(TabA2[[#This Row],[förderfähiger 
Betrag nach Prüfung ÖIF (€)]]-TabA2[[#This Row],[eingereichter
Betrag (€)]])*IF(TabA2[[#This Row],[Stich-
probe]]&gt;0,1,0)</f>
        <v>0</v>
      </c>
      <c r="N54" s="215"/>
      <c r="O54" s="215"/>
      <c r="P54" s="215"/>
      <c r="Q54" s="253"/>
      <c r="R54" s="6"/>
      <c r="S54" s="6" t="str">
        <f>IF(ISERROR(VLOOKUP(TabA2[[#This Row],[Grund für Differenz]],Datenquelle!$F$3:$G$17,2,FALSE)),"",VLOOKUP(TabA2[[#This Row],[Grund für Differenz]],Datenquelle!$F$3:$G$17,2,FALSE))</f>
        <v/>
      </c>
      <c r="T54" s="253"/>
      <c r="U54" s="254"/>
      <c r="V54" s="254"/>
      <c r="W54" s="254"/>
      <c r="X54" s="254"/>
      <c r="Y54" s="254"/>
      <c r="Z54" s="254"/>
      <c r="AA54" s="253"/>
      <c r="AB54" s="2" t="str">
        <f>IF(OR(TabA2[[#This Row],[eingereichter
Betrag (€)]]=0,TabA2[[#This Row],[eingereichter
Betrag (€)]]=""),"",COUNTA($K$6:$K54)-COUNTIF(($K$6:$K54),0))</f>
        <v/>
      </c>
      <c r="AC54" s="255">
        <f t="shared" ca="1" si="0"/>
        <v>0.97252805887921101</v>
      </c>
      <c r="AD54" s="256">
        <f>IF(TabA2[[#This Row],[Lfd.
Nr. f.
Stich-
probe]]&lt;&gt;"",TabA2[[#This Row],[Zufalls-
zahl]],0)</f>
        <v>0</v>
      </c>
      <c r="AE54" s="257">
        <f>IF(TabA2[[#This Row],[Stich-
probe]]&gt;0,IF(TabA2[[#This Row],[Differenz
förderfähig/
eingereicht nach Prüfung ÖIF (€)]]&lt;&gt;0,1,0),0)</f>
        <v>0</v>
      </c>
      <c r="AF54" s="258">
        <f>IF(TabA2[[#This Row],[Stich-
probe]]=0,0,TabA2[[#This Row],[Stich-
probe]]*TabA2[[#This Row],[Differenz
förderfähig/
eingereicht nach Prüfung ÖIF (€)]]/TabA2[[#This Row],[eingereichter
Betrag (€)]]*-1)</f>
        <v>0</v>
      </c>
      <c r="AG54" s="2"/>
    </row>
    <row r="55" spans="2:33" x14ac:dyDescent="0.2">
      <c r="B55" s="2"/>
      <c r="C55" s="251">
        <f>IF(TabA2[[#This Row],[Zufalls-
zahl wenn
lfd. Nr.]]=0,0,IF(RANK(TabA2[[#This Row],[Zufalls-
zahl wenn
lfd. Nr.]],TabA2[Zufalls-
zahl wenn
lfd. Nr.])&lt;=TabA2[[#Totals],[Zufalls-
zahl]],1,0))</f>
        <v>0</v>
      </c>
      <c r="D55" s="194" t="s">
        <v>18</v>
      </c>
      <c r="E55" s="207">
        <v>49</v>
      </c>
      <c r="F55" s="7"/>
      <c r="G55" s="17"/>
      <c r="H55" s="4"/>
      <c r="I55" s="4"/>
      <c r="J55" s="4"/>
      <c r="K55" s="128" cm="1">
        <f t="array" ref="K55">INDEX('Berechnung a.2)'!P:P,ROW('Berechnung a.2)'!P48)*24+27)</f>
        <v>0</v>
      </c>
      <c r="L55" s="216"/>
      <c r="M55" s="252">
        <f>(TabA2[[#This Row],[förderfähiger 
Betrag nach Prüfung ÖIF (€)]]-TabA2[[#This Row],[eingereichter
Betrag (€)]])*IF(TabA2[[#This Row],[Stich-
probe]]&gt;0,1,0)</f>
        <v>0</v>
      </c>
      <c r="N55" s="215"/>
      <c r="O55" s="215"/>
      <c r="P55" s="215"/>
      <c r="Q55" s="253"/>
      <c r="R55" s="6"/>
      <c r="S55" s="6" t="str">
        <f>IF(ISERROR(VLOOKUP(TabA2[[#This Row],[Grund für Differenz]],Datenquelle!$F$3:$G$17,2,FALSE)),"",VLOOKUP(TabA2[[#This Row],[Grund für Differenz]],Datenquelle!$F$3:$G$17,2,FALSE))</f>
        <v/>
      </c>
      <c r="T55" s="253"/>
      <c r="U55" s="254"/>
      <c r="V55" s="254"/>
      <c r="W55" s="254"/>
      <c r="X55" s="254"/>
      <c r="Y55" s="254"/>
      <c r="Z55" s="254"/>
      <c r="AA55" s="253"/>
      <c r="AB55" s="2" t="str">
        <f>IF(OR(TabA2[[#This Row],[eingereichter
Betrag (€)]]=0,TabA2[[#This Row],[eingereichter
Betrag (€)]]=""),"",COUNTA($K$6:$K55)-COUNTIF(($K$6:$K55),0))</f>
        <v/>
      </c>
      <c r="AC55" s="255">
        <f t="shared" ca="1" si="0"/>
        <v>0.8070927566731787</v>
      </c>
      <c r="AD55" s="256">
        <f>IF(TabA2[[#This Row],[Lfd.
Nr. f.
Stich-
probe]]&lt;&gt;"",TabA2[[#This Row],[Zufalls-
zahl]],0)</f>
        <v>0</v>
      </c>
      <c r="AE55" s="257">
        <f>IF(TabA2[[#This Row],[Stich-
probe]]&gt;0,IF(TabA2[[#This Row],[Differenz
förderfähig/
eingereicht nach Prüfung ÖIF (€)]]&lt;&gt;0,1,0),0)</f>
        <v>0</v>
      </c>
      <c r="AF55" s="258">
        <f>IF(TabA2[[#This Row],[Stich-
probe]]=0,0,TabA2[[#This Row],[Stich-
probe]]*TabA2[[#This Row],[Differenz
förderfähig/
eingereicht nach Prüfung ÖIF (€)]]/TabA2[[#This Row],[eingereichter
Betrag (€)]]*-1)</f>
        <v>0</v>
      </c>
      <c r="AG55" s="2"/>
    </row>
    <row r="56" spans="2:33" x14ac:dyDescent="0.2">
      <c r="B56" s="2"/>
      <c r="C56" s="251">
        <f>IF(TabA2[[#This Row],[Zufalls-
zahl wenn
lfd. Nr.]]=0,0,IF(RANK(TabA2[[#This Row],[Zufalls-
zahl wenn
lfd. Nr.]],TabA2[Zufalls-
zahl wenn
lfd. Nr.])&lt;=TabA2[[#Totals],[Zufalls-
zahl]],1,0))</f>
        <v>0</v>
      </c>
      <c r="D56" s="194" t="s">
        <v>18</v>
      </c>
      <c r="E56" s="207">
        <v>50</v>
      </c>
      <c r="F56" s="7"/>
      <c r="G56" s="17"/>
      <c r="H56" s="4"/>
      <c r="I56" s="4"/>
      <c r="J56" s="4"/>
      <c r="K56" s="128" cm="1">
        <f t="array" ref="K56">INDEX('Berechnung a.2)'!P:P,ROW('Berechnung a.2)'!P49)*24+27)</f>
        <v>0</v>
      </c>
      <c r="L56" s="216"/>
      <c r="M56" s="252">
        <f>(TabA2[[#This Row],[förderfähiger 
Betrag nach Prüfung ÖIF (€)]]-TabA2[[#This Row],[eingereichter
Betrag (€)]])*IF(TabA2[[#This Row],[Stich-
probe]]&gt;0,1,0)</f>
        <v>0</v>
      </c>
      <c r="N56" s="215"/>
      <c r="O56" s="215"/>
      <c r="P56" s="215"/>
      <c r="Q56" s="253"/>
      <c r="R56" s="6"/>
      <c r="S56" s="6" t="str">
        <f>IF(ISERROR(VLOOKUP(TabA2[[#This Row],[Grund für Differenz]],Datenquelle!$F$3:$G$17,2,FALSE)),"",VLOOKUP(TabA2[[#This Row],[Grund für Differenz]],Datenquelle!$F$3:$G$17,2,FALSE))</f>
        <v/>
      </c>
      <c r="T56" s="253"/>
      <c r="U56" s="259"/>
      <c r="V56" s="259"/>
      <c r="W56" s="259"/>
      <c r="X56" s="259"/>
      <c r="Y56" s="259"/>
      <c r="Z56" s="259"/>
      <c r="AA56" s="253"/>
      <c r="AB56" s="2" t="str">
        <f>IF(OR(TabA2[[#This Row],[eingereichter
Betrag (€)]]=0,TabA2[[#This Row],[eingereichter
Betrag (€)]]=""),"",COUNTA($K$6:$K56)-COUNTIF(($K$6:$K56),0))</f>
        <v/>
      </c>
      <c r="AC56" s="255">
        <f t="shared" ca="1" si="0"/>
        <v>0.82795679619884144</v>
      </c>
      <c r="AD56" s="256">
        <f>IF(TabA2[[#This Row],[Lfd.
Nr. f.
Stich-
probe]]&lt;&gt;"",TabA2[[#This Row],[Zufalls-
zahl]],0)</f>
        <v>0</v>
      </c>
      <c r="AE56" s="257">
        <f>IF(TabA2[[#This Row],[Stich-
probe]]&gt;0,IF(TabA2[[#This Row],[Differenz
förderfähig/
eingereicht nach Prüfung ÖIF (€)]]&lt;&gt;0,1,0),0)</f>
        <v>0</v>
      </c>
      <c r="AF56" s="258">
        <f>IF(TabA2[[#This Row],[Stich-
probe]]=0,0,TabA2[[#This Row],[Stich-
probe]]*TabA2[[#This Row],[Differenz
förderfähig/
eingereicht nach Prüfung ÖIF (€)]]/TabA2[[#This Row],[eingereichter
Betrag (€)]]*-1)</f>
        <v>0</v>
      </c>
      <c r="AG56" s="2"/>
    </row>
    <row r="57" spans="2:33" x14ac:dyDescent="0.2">
      <c r="B57" s="2"/>
      <c r="C57" s="251">
        <f>IF(TabA2[[#This Row],[Zufalls-
zahl wenn
lfd. Nr.]]=0,0,IF(RANK(TabA2[[#This Row],[Zufalls-
zahl wenn
lfd. Nr.]],TabA2[Zufalls-
zahl wenn
lfd. Nr.])&lt;=TabA2[[#Totals],[Zufalls-
zahl]],1,0))</f>
        <v>0</v>
      </c>
      <c r="D57" s="194" t="s">
        <v>18</v>
      </c>
      <c r="E57" s="207">
        <v>51</v>
      </c>
      <c r="F57" s="7"/>
      <c r="G57" s="17"/>
      <c r="H57" s="4"/>
      <c r="I57" s="4"/>
      <c r="J57" s="4"/>
      <c r="K57" s="128" cm="1">
        <f t="array" ref="K57">INDEX('Berechnung a.2)'!P:P,ROW('Berechnung a.2)'!P50)*24+27)</f>
        <v>0</v>
      </c>
      <c r="L57" s="216"/>
      <c r="M57" s="252">
        <f>(TabA2[[#This Row],[förderfähiger 
Betrag nach Prüfung ÖIF (€)]]-TabA2[[#This Row],[eingereichter
Betrag (€)]])*IF(TabA2[[#This Row],[Stich-
probe]]&gt;0,1,0)</f>
        <v>0</v>
      </c>
      <c r="N57" s="215"/>
      <c r="O57" s="215"/>
      <c r="P57" s="215"/>
      <c r="Q57" s="253"/>
      <c r="R57" s="6"/>
      <c r="S57" s="6" t="str">
        <f>IF(ISERROR(VLOOKUP(TabA2[[#This Row],[Grund für Differenz]],Datenquelle!$F$3:$G$17,2,FALSE)),"",VLOOKUP(TabA2[[#This Row],[Grund für Differenz]],Datenquelle!$F$3:$G$17,2,FALSE))</f>
        <v/>
      </c>
      <c r="T57" s="253"/>
      <c r="U57" s="259"/>
      <c r="V57" s="259"/>
      <c r="W57" s="259"/>
      <c r="X57" s="259"/>
      <c r="Y57" s="259"/>
      <c r="Z57" s="259"/>
      <c r="AA57" s="253"/>
      <c r="AB57" s="251" t="str">
        <f>IF(OR(TabA2[[#This Row],[eingereichter
Betrag (€)]]=0,TabA2[[#This Row],[eingereichter
Betrag (€)]]=""),"",COUNTA($K$6:$K57)-COUNTIF(($K$6:$K57),0))</f>
        <v/>
      </c>
      <c r="AC57" s="255">
        <f t="shared" ca="1" si="0"/>
        <v>0.35995345677009416</v>
      </c>
      <c r="AD57" s="256">
        <f>IF(TabA2[[#This Row],[Lfd.
Nr. f.
Stich-
probe]]&lt;&gt;"",TabA2[[#This Row],[Zufalls-
zahl]],0)</f>
        <v>0</v>
      </c>
      <c r="AE57" s="257">
        <f>IF(TabA2[[#This Row],[Stich-
probe]]&gt;0,IF(TabA2[[#This Row],[Differenz
förderfähig/
eingereicht nach Prüfung ÖIF (€)]]&lt;&gt;0,1,0),0)</f>
        <v>0</v>
      </c>
      <c r="AF57" s="258">
        <f>IF(TabA2[[#This Row],[Stich-
probe]]=0,0,TabA2[[#This Row],[Stich-
probe]]*TabA2[[#This Row],[Differenz
förderfähig/
eingereicht nach Prüfung ÖIF (€)]]/TabA2[[#This Row],[eingereichter
Betrag (€)]]*-1)</f>
        <v>0</v>
      </c>
      <c r="AG57" s="2"/>
    </row>
    <row r="58" spans="2:33" x14ac:dyDescent="0.2">
      <c r="B58" s="2"/>
      <c r="C58" s="251">
        <f>IF(TabA2[[#This Row],[Zufalls-
zahl wenn
lfd. Nr.]]=0,0,IF(RANK(TabA2[[#This Row],[Zufalls-
zahl wenn
lfd. Nr.]],TabA2[Zufalls-
zahl wenn
lfd. Nr.])&lt;=TabA2[[#Totals],[Zufalls-
zahl]],1,0))</f>
        <v>0</v>
      </c>
      <c r="D58" s="194" t="s">
        <v>18</v>
      </c>
      <c r="E58" s="207">
        <v>52</v>
      </c>
      <c r="F58" s="7"/>
      <c r="G58" s="17"/>
      <c r="H58" s="4"/>
      <c r="I58" s="4"/>
      <c r="J58" s="4"/>
      <c r="K58" s="128" cm="1">
        <f t="array" ref="K58">INDEX('Berechnung a.2)'!P:P,ROW('Berechnung a.2)'!P51)*24+27)</f>
        <v>0</v>
      </c>
      <c r="L58" s="216"/>
      <c r="M58" s="252">
        <f>(TabA2[[#This Row],[förderfähiger 
Betrag nach Prüfung ÖIF (€)]]-TabA2[[#This Row],[eingereichter
Betrag (€)]])*IF(TabA2[[#This Row],[Stich-
probe]]&gt;0,1,0)</f>
        <v>0</v>
      </c>
      <c r="N58" s="215"/>
      <c r="O58" s="215"/>
      <c r="P58" s="215"/>
      <c r="Q58" s="253"/>
      <c r="R58" s="6"/>
      <c r="S58" s="6" t="str">
        <f>IF(ISERROR(VLOOKUP(TabA2[[#This Row],[Grund für Differenz]],Datenquelle!$F$3:$G$17,2,FALSE)),"",VLOOKUP(TabA2[[#This Row],[Grund für Differenz]],Datenquelle!$F$3:$G$17,2,FALSE))</f>
        <v/>
      </c>
      <c r="T58" s="253"/>
      <c r="U58" s="259"/>
      <c r="V58" s="259"/>
      <c r="W58" s="259"/>
      <c r="X58" s="259"/>
      <c r="Y58" s="259"/>
      <c r="Z58" s="259"/>
      <c r="AA58" s="253"/>
      <c r="AB58" s="251" t="str">
        <f>IF(OR(TabA2[[#This Row],[eingereichter
Betrag (€)]]=0,TabA2[[#This Row],[eingereichter
Betrag (€)]]=""),"",COUNTA($K$6:$K58)-COUNTIF(($K$6:$K58),0))</f>
        <v/>
      </c>
      <c r="AC58" s="255">
        <f t="shared" ca="1" si="0"/>
        <v>0.99306873314582778</v>
      </c>
      <c r="AD58" s="256">
        <f>IF(TabA2[[#This Row],[Lfd.
Nr. f.
Stich-
probe]]&lt;&gt;"",TabA2[[#This Row],[Zufalls-
zahl]],0)</f>
        <v>0</v>
      </c>
      <c r="AE58" s="257">
        <f>IF(TabA2[[#This Row],[Stich-
probe]]&gt;0,IF(TabA2[[#This Row],[Differenz
förderfähig/
eingereicht nach Prüfung ÖIF (€)]]&lt;&gt;0,1,0),0)</f>
        <v>0</v>
      </c>
      <c r="AF58" s="258">
        <f>IF(TabA2[[#This Row],[Stich-
probe]]=0,0,TabA2[[#This Row],[Stich-
probe]]*TabA2[[#This Row],[Differenz
förderfähig/
eingereicht nach Prüfung ÖIF (€)]]/TabA2[[#This Row],[eingereichter
Betrag (€)]]*-1)</f>
        <v>0</v>
      </c>
      <c r="AG58" s="2"/>
    </row>
    <row r="59" spans="2:33" x14ac:dyDescent="0.2">
      <c r="B59" s="2"/>
      <c r="C59" s="251">
        <f>IF(TabA2[[#This Row],[Zufalls-
zahl wenn
lfd. Nr.]]=0,0,IF(RANK(TabA2[[#This Row],[Zufalls-
zahl wenn
lfd. Nr.]],TabA2[Zufalls-
zahl wenn
lfd. Nr.])&lt;=TabA2[[#Totals],[Zufalls-
zahl]],1,0))</f>
        <v>0</v>
      </c>
      <c r="D59" s="194" t="s">
        <v>18</v>
      </c>
      <c r="E59" s="207">
        <v>53</v>
      </c>
      <c r="F59" s="7"/>
      <c r="G59" s="17"/>
      <c r="H59" s="4"/>
      <c r="I59" s="4"/>
      <c r="J59" s="4"/>
      <c r="K59" s="128" cm="1">
        <f t="array" ref="K59">INDEX('Berechnung a.2)'!P:P,ROW('Berechnung a.2)'!P52)*24+27)</f>
        <v>0</v>
      </c>
      <c r="L59" s="216"/>
      <c r="M59" s="252">
        <f>(TabA2[[#This Row],[förderfähiger 
Betrag nach Prüfung ÖIF (€)]]-TabA2[[#This Row],[eingereichter
Betrag (€)]])*IF(TabA2[[#This Row],[Stich-
probe]]&gt;0,1,0)</f>
        <v>0</v>
      </c>
      <c r="N59" s="215"/>
      <c r="O59" s="215"/>
      <c r="P59" s="215"/>
      <c r="Q59" s="253"/>
      <c r="R59" s="6"/>
      <c r="S59" s="6" t="str">
        <f>IF(ISERROR(VLOOKUP(TabA2[[#This Row],[Grund für Differenz]],Datenquelle!$F$3:$G$17,2,FALSE)),"",VLOOKUP(TabA2[[#This Row],[Grund für Differenz]],Datenquelle!$F$3:$G$17,2,FALSE))</f>
        <v/>
      </c>
      <c r="T59" s="253"/>
      <c r="U59" s="259"/>
      <c r="V59" s="259"/>
      <c r="W59" s="259"/>
      <c r="X59" s="259"/>
      <c r="Y59" s="259"/>
      <c r="Z59" s="259"/>
      <c r="AA59" s="253"/>
      <c r="AB59" s="251" t="str">
        <f>IF(OR(TabA2[[#This Row],[eingereichter
Betrag (€)]]=0,TabA2[[#This Row],[eingereichter
Betrag (€)]]=""),"",COUNTA($K$6:$K59)-COUNTIF(($K$6:$K59),0))</f>
        <v/>
      </c>
      <c r="AC59" s="255">
        <f t="shared" ca="1" si="0"/>
        <v>1.1813369320681333E-2</v>
      </c>
      <c r="AD59" s="256">
        <f>IF(TabA2[[#This Row],[Lfd.
Nr. f.
Stich-
probe]]&lt;&gt;"",TabA2[[#This Row],[Zufalls-
zahl]],0)</f>
        <v>0</v>
      </c>
      <c r="AE59" s="257">
        <f>IF(TabA2[[#This Row],[Stich-
probe]]&gt;0,IF(TabA2[[#This Row],[Differenz
förderfähig/
eingereicht nach Prüfung ÖIF (€)]]&lt;&gt;0,1,0),0)</f>
        <v>0</v>
      </c>
      <c r="AF59" s="258">
        <f>IF(TabA2[[#This Row],[Stich-
probe]]=0,0,TabA2[[#This Row],[Stich-
probe]]*TabA2[[#This Row],[Differenz
förderfähig/
eingereicht nach Prüfung ÖIF (€)]]/TabA2[[#This Row],[eingereichter
Betrag (€)]]*-1)</f>
        <v>0</v>
      </c>
      <c r="AG59" s="2"/>
    </row>
    <row r="60" spans="2:33" x14ac:dyDescent="0.2">
      <c r="B60" s="2"/>
      <c r="C60" s="251">
        <f>IF(TabA2[[#This Row],[Zufalls-
zahl wenn
lfd. Nr.]]=0,0,IF(RANK(TabA2[[#This Row],[Zufalls-
zahl wenn
lfd. Nr.]],TabA2[Zufalls-
zahl wenn
lfd. Nr.])&lt;=TabA2[[#Totals],[Zufalls-
zahl]],1,0))</f>
        <v>0</v>
      </c>
      <c r="D60" s="194" t="s">
        <v>18</v>
      </c>
      <c r="E60" s="207">
        <v>54</v>
      </c>
      <c r="F60" s="7"/>
      <c r="G60" s="17"/>
      <c r="H60" s="4"/>
      <c r="I60" s="4"/>
      <c r="J60" s="4"/>
      <c r="K60" s="128" cm="1">
        <f t="array" ref="K60">INDEX('Berechnung a.2)'!P:P,ROW('Berechnung a.2)'!P53)*24+27)</f>
        <v>0</v>
      </c>
      <c r="L60" s="216"/>
      <c r="M60" s="252">
        <f>(TabA2[[#This Row],[förderfähiger 
Betrag nach Prüfung ÖIF (€)]]-TabA2[[#This Row],[eingereichter
Betrag (€)]])*IF(TabA2[[#This Row],[Stich-
probe]]&gt;0,1,0)</f>
        <v>0</v>
      </c>
      <c r="N60" s="215"/>
      <c r="O60" s="215"/>
      <c r="P60" s="215"/>
      <c r="Q60" s="253"/>
      <c r="R60" s="6"/>
      <c r="S60" s="6" t="str">
        <f>IF(ISERROR(VLOOKUP(TabA2[[#This Row],[Grund für Differenz]],Datenquelle!$F$3:$G$17,2,FALSE)),"",VLOOKUP(TabA2[[#This Row],[Grund für Differenz]],Datenquelle!$F$3:$G$17,2,FALSE))</f>
        <v/>
      </c>
      <c r="T60" s="253"/>
      <c r="U60" s="259"/>
      <c r="V60" s="259"/>
      <c r="W60" s="259"/>
      <c r="X60" s="259"/>
      <c r="Y60" s="259"/>
      <c r="Z60" s="259"/>
      <c r="AA60" s="253"/>
      <c r="AB60" s="251" t="str">
        <f>IF(OR(TabA2[[#This Row],[eingereichter
Betrag (€)]]=0,TabA2[[#This Row],[eingereichter
Betrag (€)]]=""),"",COUNTA($K$6:$K60)-COUNTIF(($K$6:$K60),0))</f>
        <v/>
      </c>
      <c r="AC60" s="255">
        <f t="shared" ca="1" si="0"/>
        <v>0.74164489676070366</v>
      </c>
      <c r="AD60" s="256">
        <f>IF(TabA2[[#This Row],[Lfd.
Nr. f.
Stich-
probe]]&lt;&gt;"",TabA2[[#This Row],[Zufalls-
zahl]],0)</f>
        <v>0</v>
      </c>
      <c r="AE60" s="257">
        <f>IF(TabA2[[#This Row],[Stich-
probe]]&gt;0,IF(TabA2[[#This Row],[Differenz
förderfähig/
eingereicht nach Prüfung ÖIF (€)]]&lt;&gt;0,1,0),0)</f>
        <v>0</v>
      </c>
      <c r="AF60" s="258">
        <f>IF(TabA2[[#This Row],[Stich-
probe]]=0,0,TabA2[[#This Row],[Stich-
probe]]*TabA2[[#This Row],[Differenz
förderfähig/
eingereicht nach Prüfung ÖIF (€)]]/TabA2[[#This Row],[eingereichter
Betrag (€)]]*-1)</f>
        <v>0</v>
      </c>
      <c r="AG60" s="2"/>
    </row>
    <row r="61" spans="2:33" x14ac:dyDescent="0.2">
      <c r="B61" s="2"/>
      <c r="C61" s="251">
        <f>IF(TabA2[[#This Row],[Zufalls-
zahl wenn
lfd. Nr.]]=0,0,IF(RANK(TabA2[[#This Row],[Zufalls-
zahl wenn
lfd. Nr.]],TabA2[Zufalls-
zahl wenn
lfd. Nr.])&lt;=TabA2[[#Totals],[Zufalls-
zahl]],1,0))</f>
        <v>0</v>
      </c>
      <c r="D61" s="194" t="s">
        <v>18</v>
      </c>
      <c r="E61" s="207">
        <v>55</v>
      </c>
      <c r="F61" s="7"/>
      <c r="G61" s="17"/>
      <c r="H61" s="4"/>
      <c r="I61" s="4"/>
      <c r="J61" s="4"/>
      <c r="K61" s="128" cm="1">
        <f t="array" ref="K61">INDEX('Berechnung a.2)'!P:P,ROW('Berechnung a.2)'!P54)*24+27)</f>
        <v>0</v>
      </c>
      <c r="L61" s="216"/>
      <c r="M61" s="252">
        <f>(TabA2[[#This Row],[förderfähiger 
Betrag nach Prüfung ÖIF (€)]]-TabA2[[#This Row],[eingereichter
Betrag (€)]])*IF(TabA2[[#This Row],[Stich-
probe]]&gt;0,1,0)</f>
        <v>0</v>
      </c>
      <c r="N61" s="215"/>
      <c r="O61" s="215"/>
      <c r="P61" s="215"/>
      <c r="Q61" s="253"/>
      <c r="R61" s="6"/>
      <c r="S61" s="6" t="str">
        <f>IF(ISERROR(VLOOKUP(TabA2[[#This Row],[Grund für Differenz]],Datenquelle!$F$3:$G$17,2,FALSE)),"",VLOOKUP(TabA2[[#This Row],[Grund für Differenz]],Datenquelle!$F$3:$G$17,2,FALSE))</f>
        <v/>
      </c>
      <c r="T61" s="253"/>
      <c r="U61" s="259"/>
      <c r="V61" s="259"/>
      <c r="W61" s="259"/>
      <c r="X61" s="259"/>
      <c r="Y61" s="259"/>
      <c r="Z61" s="259"/>
      <c r="AA61" s="253"/>
      <c r="AB61" s="251" t="str">
        <f>IF(OR(TabA2[[#This Row],[eingereichter
Betrag (€)]]=0,TabA2[[#This Row],[eingereichter
Betrag (€)]]=""),"",COUNTA($K$6:$K61)-COUNTIF(($K$6:$K61),0))</f>
        <v/>
      </c>
      <c r="AC61" s="255">
        <f t="shared" ca="1" si="0"/>
        <v>0.2423166243856022</v>
      </c>
      <c r="AD61" s="256">
        <f>IF(TabA2[[#This Row],[Lfd.
Nr. f.
Stich-
probe]]&lt;&gt;"",TabA2[[#This Row],[Zufalls-
zahl]],0)</f>
        <v>0</v>
      </c>
      <c r="AE61" s="257">
        <f>IF(TabA2[[#This Row],[Stich-
probe]]&gt;0,IF(TabA2[[#This Row],[Differenz
förderfähig/
eingereicht nach Prüfung ÖIF (€)]]&lt;&gt;0,1,0),0)</f>
        <v>0</v>
      </c>
      <c r="AF61" s="258">
        <f>IF(TabA2[[#This Row],[Stich-
probe]]=0,0,TabA2[[#This Row],[Stich-
probe]]*TabA2[[#This Row],[Differenz
förderfähig/
eingereicht nach Prüfung ÖIF (€)]]/TabA2[[#This Row],[eingereichter
Betrag (€)]]*-1)</f>
        <v>0</v>
      </c>
      <c r="AG61" s="2"/>
    </row>
    <row r="62" spans="2:33" x14ac:dyDescent="0.2">
      <c r="B62" s="2"/>
      <c r="C62" s="251">
        <f>IF(TabA2[[#This Row],[Zufalls-
zahl wenn
lfd. Nr.]]=0,0,IF(RANK(TabA2[[#This Row],[Zufalls-
zahl wenn
lfd. Nr.]],TabA2[Zufalls-
zahl wenn
lfd. Nr.])&lt;=TabA2[[#Totals],[Zufalls-
zahl]],1,0))</f>
        <v>0</v>
      </c>
      <c r="D62" s="194" t="s">
        <v>18</v>
      </c>
      <c r="E62" s="207">
        <v>56</v>
      </c>
      <c r="F62" s="7"/>
      <c r="G62" s="17"/>
      <c r="H62" s="4"/>
      <c r="I62" s="4"/>
      <c r="J62" s="4"/>
      <c r="K62" s="128" cm="1">
        <f t="array" ref="K62">INDEX('Berechnung a.2)'!P:P,ROW('Berechnung a.2)'!P55)*24+27)</f>
        <v>0</v>
      </c>
      <c r="L62" s="216"/>
      <c r="M62" s="252">
        <f>(TabA2[[#This Row],[förderfähiger 
Betrag nach Prüfung ÖIF (€)]]-TabA2[[#This Row],[eingereichter
Betrag (€)]])*IF(TabA2[[#This Row],[Stich-
probe]]&gt;0,1,0)</f>
        <v>0</v>
      </c>
      <c r="N62" s="215"/>
      <c r="O62" s="215"/>
      <c r="P62" s="215"/>
      <c r="Q62" s="253"/>
      <c r="R62" s="6"/>
      <c r="S62" s="6" t="str">
        <f>IF(ISERROR(VLOOKUP(TabA2[[#This Row],[Grund für Differenz]],Datenquelle!$F$3:$G$17,2,FALSE)),"",VLOOKUP(TabA2[[#This Row],[Grund für Differenz]],Datenquelle!$F$3:$G$17,2,FALSE))</f>
        <v/>
      </c>
      <c r="T62" s="253"/>
      <c r="U62" s="259"/>
      <c r="V62" s="259"/>
      <c r="W62" s="259"/>
      <c r="X62" s="259"/>
      <c r="Y62" s="259"/>
      <c r="Z62" s="259"/>
      <c r="AA62" s="253"/>
      <c r="AB62" s="251" t="str">
        <f>IF(OR(TabA2[[#This Row],[eingereichter
Betrag (€)]]=0,TabA2[[#This Row],[eingereichter
Betrag (€)]]=""),"",COUNTA($K$6:$K62)-COUNTIF(($K$6:$K62),0))</f>
        <v/>
      </c>
      <c r="AC62" s="255">
        <f t="shared" ca="1" si="0"/>
        <v>0.54164411860307404</v>
      </c>
      <c r="AD62" s="256">
        <f>IF(TabA2[[#This Row],[Lfd.
Nr. f.
Stich-
probe]]&lt;&gt;"",TabA2[[#This Row],[Zufalls-
zahl]],0)</f>
        <v>0</v>
      </c>
      <c r="AE62" s="257">
        <f>IF(TabA2[[#This Row],[Stich-
probe]]&gt;0,IF(TabA2[[#This Row],[Differenz
förderfähig/
eingereicht nach Prüfung ÖIF (€)]]&lt;&gt;0,1,0),0)</f>
        <v>0</v>
      </c>
      <c r="AF62" s="258">
        <f>IF(TabA2[[#This Row],[Stich-
probe]]=0,0,TabA2[[#This Row],[Stich-
probe]]*TabA2[[#This Row],[Differenz
förderfähig/
eingereicht nach Prüfung ÖIF (€)]]/TabA2[[#This Row],[eingereichter
Betrag (€)]]*-1)</f>
        <v>0</v>
      </c>
      <c r="AG62" s="2"/>
    </row>
    <row r="63" spans="2:33" x14ac:dyDescent="0.2">
      <c r="B63" s="2"/>
      <c r="C63" s="251">
        <f>IF(TabA2[[#This Row],[Zufalls-
zahl wenn
lfd. Nr.]]=0,0,IF(RANK(TabA2[[#This Row],[Zufalls-
zahl wenn
lfd. Nr.]],TabA2[Zufalls-
zahl wenn
lfd. Nr.])&lt;=TabA2[[#Totals],[Zufalls-
zahl]],1,0))</f>
        <v>0</v>
      </c>
      <c r="D63" s="194" t="s">
        <v>18</v>
      </c>
      <c r="E63" s="207">
        <v>57</v>
      </c>
      <c r="F63" s="7"/>
      <c r="G63" s="17"/>
      <c r="H63" s="4"/>
      <c r="I63" s="4"/>
      <c r="J63" s="4"/>
      <c r="K63" s="128" cm="1">
        <f t="array" ref="K63">INDEX('Berechnung a.2)'!P:P,ROW('Berechnung a.2)'!P56)*24+27)</f>
        <v>0</v>
      </c>
      <c r="L63" s="216"/>
      <c r="M63" s="252">
        <f>(TabA2[[#This Row],[förderfähiger 
Betrag nach Prüfung ÖIF (€)]]-TabA2[[#This Row],[eingereichter
Betrag (€)]])*IF(TabA2[[#This Row],[Stich-
probe]]&gt;0,1,0)</f>
        <v>0</v>
      </c>
      <c r="N63" s="215"/>
      <c r="O63" s="215"/>
      <c r="P63" s="215"/>
      <c r="Q63" s="253"/>
      <c r="R63" s="6"/>
      <c r="S63" s="6" t="str">
        <f>IF(ISERROR(VLOOKUP(TabA2[[#This Row],[Grund für Differenz]],Datenquelle!$F$3:$G$17,2,FALSE)),"",VLOOKUP(TabA2[[#This Row],[Grund für Differenz]],Datenquelle!$F$3:$G$17,2,FALSE))</f>
        <v/>
      </c>
      <c r="T63" s="253"/>
      <c r="U63" s="259"/>
      <c r="V63" s="259"/>
      <c r="W63" s="259"/>
      <c r="X63" s="259"/>
      <c r="Y63" s="259"/>
      <c r="Z63" s="259"/>
      <c r="AA63" s="253"/>
      <c r="AB63" s="251" t="str">
        <f>IF(OR(TabA2[[#This Row],[eingereichter
Betrag (€)]]=0,TabA2[[#This Row],[eingereichter
Betrag (€)]]=""),"",COUNTA($K$6:$K63)-COUNTIF(($K$6:$K63),0))</f>
        <v/>
      </c>
      <c r="AC63" s="255">
        <f t="shared" ca="1" si="0"/>
        <v>0.69890931348799235</v>
      </c>
      <c r="AD63" s="256">
        <f>IF(TabA2[[#This Row],[Lfd.
Nr. f.
Stich-
probe]]&lt;&gt;"",TabA2[[#This Row],[Zufalls-
zahl]],0)</f>
        <v>0</v>
      </c>
      <c r="AE63" s="257">
        <f>IF(TabA2[[#This Row],[Stich-
probe]]&gt;0,IF(TabA2[[#This Row],[Differenz
förderfähig/
eingereicht nach Prüfung ÖIF (€)]]&lt;&gt;0,1,0),0)</f>
        <v>0</v>
      </c>
      <c r="AF63" s="258">
        <f>IF(TabA2[[#This Row],[Stich-
probe]]=0,0,TabA2[[#This Row],[Stich-
probe]]*TabA2[[#This Row],[Differenz
förderfähig/
eingereicht nach Prüfung ÖIF (€)]]/TabA2[[#This Row],[eingereichter
Betrag (€)]]*-1)</f>
        <v>0</v>
      </c>
      <c r="AG63" s="2"/>
    </row>
    <row r="64" spans="2:33" x14ac:dyDescent="0.2">
      <c r="B64" s="2"/>
      <c r="C64" s="251">
        <f>IF(TabA2[[#This Row],[Zufalls-
zahl wenn
lfd. Nr.]]=0,0,IF(RANK(TabA2[[#This Row],[Zufalls-
zahl wenn
lfd. Nr.]],TabA2[Zufalls-
zahl wenn
lfd. Nr.])&lt;=TabA2[[#Totals],[Zufalls-
zahl]],1,0))</f>
        <v>0</v>
      </c>
      <c r="D64" s="194" t="s">
        <v>18</v>
      </c>
      <c r="E64" s="207">
        <v>58</v>
      </c>
      <c r="F64" s="7"/>
      <c r="G64" s="17"/>
      <c r="H64" s="4"/>
      <c r="I64" s="4"/>
      <c r="J64" s="4"/>
      <c r="K64" s="128" cm="1">
        <f t="array" ref="K64">INDEX('Berechnung a.2)'!P:P,ROW('Berechnung a.2)'!P57)*24+27)</f>
        <v>0</v>
      </c>
      <c r="L64" s="216"/>
      <c r="M64" s="252">
        <f>(TabA2[[#This Row],[förderfähiger 
Betrag nach Prüfung ÖIF (€)]]-TabA2[[#This Row],[eingereichter
Betrag (€)]])*IF(TabA2[[#This Row],[Stich-
probe]]&gt;0,1,0)</f>
        <v>0</v>
      </c>
      <c r="N64" s="215"/>
      <c r="O64" s="215"/>
      <c r="P64" s="215"/>
      <c r="Q64" s="253"/>
      <c r="R64" s="6"/>
      <c r="S64" s="6" t="str">
        <f>IF(ISERROR(VLOOKUP(TabA2[[#This Row],[Grund für Differenz]],Datenquelle!$F$3:$G$17,2,FALSE)),"",VLOOKUP(TabA2[[#This Row],[Grund für Differenz]],Datenquelle!$F$3:$G$17,2,FALSE))</f>
        <v/>
      </c>
      <c r="T64" s="253"/>
      <c r="U64" s="259"/>
      <c r="V64" s="259"/>
      <c r="W64" s="259"/>
      <c r="X64" s="259"/>
      <c r="Y64" s="259"/>
      <c r="Z64" s="259"/>
      <c r="AA64" s="253"/>
      <c r="AB64" s="251" t="str">
        <f>IF(OR(TabA2[[#This Row],[eingereichter
Betrag (€)]]=0,TabA2[[#This Row],[eingereichter
Betrag (€)]]=""),"",COUNTA($K$6:$K64)-COUNTIF(($K$6:$K64),0))</f>
        <v/>
      </c>
      <c r="AC64" s="255">
        <f t="shared" ca="1" si="0"/>
        <v>0.30174286641346859</v>
      </c>
      <c r="AD64" s="256">
        <f>IF(TabA2[[#This Row],[Lfd.
Nr. f.
Stich-
probe]]&lt;&gt;"",TabA2[[#This Row],[Zufalls-
zahl]],0)</f>
        <v>0</v>
      </c>
      <c r="AE64" s="257">
        <f>IF(TabA2[[#This Row],[Stich-
probe]]&gt;0,IF(TabA2[[#This Row],[Differenz
förderfähig/
eingereicht nach Prüfung ÖIF (€)]]&lt;&gt;0,1,0),0)</f>
        <v>0</v>
      </c>
      <c r="AF64" s="258">
        <f>IF(TabA2[[#This Row],[Stich-
probe]]=0,0,TabA2[[#This Row],[Stich-
probe]]*TabA2[[#This Row],[Differenz
förderfähig/
eingereicht nach Prüfung ÖIF (€)]]/TabA2[[#This Row],[eingereichter
Betrag (€)]]*-1)</f>
        <v>0</v>
      </c>
      <c r="AG64" s="2"/>
    </row>
    <row r="65" spans="1:54" x14ac:dyDescent="0.2">
      <c r="B65" s="2"/>
      <c r="C65" s="251">
        <f>IF(TabA2[[#This Row],[Zufalls-
zahl wenn
lfd. Nr.]]=0,0,IF(RANK(TabA2[[#This Row],[Zufalls-
zahl wenn
lfd. Nr.]],TabA2[Zufalls-
zahl wenn
lfd. Nr.])&lt;=TabA2[[#Totals],[Zufalls-
zahl]],1,0))</f>
        <v>0</v>
      </c>
      <c r="D65" s="194" t="s">
        <v>18</v>
      </c>
      <c r="E65" s="207">
        <v>59</v>
      </c>
      <c r="F65" s="7"/>
      <c r="G65" s="17"/>
      <c r="H65" s="4"/>
      <c r="I65" s="4"/>
      <c r="J65" s="4"/>
      <c r="K65" s="128" cm="1">
        <f t="array" ref="K65">INDEX('Berechnung a.2)'!P:P,ROW('Berechnung a.2)'!P58)*24+27)</f>
        <v>0</v>
      </c>
      <c r="L65" s="216"/>
      <c r="M65" s="252">
        <f>(TabA2[[#This Row],[förderfähiger 
Betrag nach Prüfung ÖIF (€)]]-TabA2[[#This Row],[eingereichter
Betrag (€)]])*IF(TabA2[[#This Row],[Stich-
probe]]&gt;0,1,0)</f>
        <v>0</v>
      </c>
      <c r="N65" s="215"/>
      <c r="O65" s="215"/>
      <c r="P65" s="215"/>
      <c r="Q65" s="253"/>
      <c r="R65" s="6"/>
      <c r="S65" s="6" t="str">
        <f>IF(ISERROR(VLOOKUP(TabA2[[#This Row],[Grund für Differenz]],Datenquelle!$F$3:$G$17,2,FALSE)),"",VLOOKUP(TabA2[[#This Row],[Grund für Differenz]],Datenquelle!$F$3:$G$17,2,FALSE))</f>
        <v/>
      </c>
      <c r="T65" s="253"/>
      <c r="U65" s="259"/>
      <c r="V65" s="259"/>
      <c r="W65" s="259"/>
      <c r="X65" s="259"/>
      <c r="Y65" s="259"/>
      <c r="Z65" s="259"/>
      <c r="AA65" s="253"/>
      <c r="AB65" s="251" t="str">
        <f>IF(OR(TabA2[[#This Row],[eingereichter
Betrag (€)]]=0,TabA2[[#This Row],[eingereichter
Betrag (€)]]=""),"",COUNTA($K$6:$K65)-COUNTIF(($K$6:$K65),0))</f>
        <v/>
      </c>
      <c r="AC65" s="255">
        <f t="shared" ca="1" si="0"/>
        <v>0.73381967901799638</v>
      </c>
      <c r="AD65" s="256">
        <f>IF(TabA2[[#This Row],[Lfd.
Nr. f.
Stich-
probe]]&lt;&gt;"",TabA2[[#This Row],[Zufalls-
zahl]],0)</f>
        <v>0</v>
      </c>
      <c r="AE65" s="257">
        <f>IF(TabA2[[#This Row],[Stich-
probe]]&gt;0,IF(TabA2[[#This Row],[Differenz
förderfähig/
eingereicht nach Prüfung ÖIF (€)]]&lt;&gt;0,1,0),0)</f>
        <v>0</v>
      </c>
      <c r="AF65" s="258">
        <f>IF(TabA2[[#This Row],[Stich-
probe]]=0,0,TabA2[[#This Row],[Stich-
probe]]*TabA2[[#This Row],[Differenz
förderfähig/
eingereicht nach Prüfung ÖIF (€)]]/TabA2[[#This Row],[eingereichter
Betrag (€)]]*-1)</f>
        <v>0</v>
      </c>
      <c r="AG65" s="2"/>
    </row>
    <row r="66" spans="1:54" x14ac:dyDescent="0.2">
      <c r="B66" s="2"/>
      <c r="C66" s="251">
        <f>IF(TabA2[[#This Row],[Zufalls-
zahl wenn
lfd. Nr.]]=0,0,IF(RANK(TabA2[[#This Row],[Zufalls-
zahl wenn
lfd. Nr.]],TabA2[Zufalls-
zahl wenn
lfd. Nr.])&lt;=TabA2[[#Totals],[Zufalls-
zahl]],1,0))</f>
        <v>0</v>
      </c>
      <c r="D66" s="194" t="s">
        <v>18</v>
      </c>
      <c r="E66" s="207">
        <v>60</v>
      </c>
      <c r="F66" s="7"/>
      <c r="G66" s="17"/>
      <c r="H66" s="4"/>
      <c r="I66" s="4"/>
      <c r="J66" s="4"/>
      <c r="K66" s="128" cm="1">
        <f t="array" ref="K66">INDEX('Berechnung a.2)'!P:P,ROW('Berechnung a.2)'!P59)*24+27)</f>
        <v>0</v>
      </c>
      <c r="L66" s="216"/>
      <c r="M66" s="252">
        <f>(TabA2[[#This Row],[förderfähiger 
Betrag nach Prüfung ÖIF (€)]]-TabA2[[#This Row],[eingereichter
Betrag (€)]])*IF(TabA2[[#This Row],[Stich-
probe]]&gt;0,1,0)</f>
        <v>0</v>
      </c>
      <c r="N66" s="215"/>
      <c r="O66" s="215"/>
      <c r="P66" s="215"/>
      <c r="Q66" s="253"/>
      <c r="R66" s="6"/>
      <c r="S66" s="6" t="str">
        <f>IF(ISERROR(VLOOKUP(TabA2[[#This Row],[Grund für Differenz]],Datenquelle!$F$3:$G$17,2,FALSE)),"",VLOOKUP(TabA2[[#This Row],[Grund für Differenz]],Datenquelle!$F$3:$G$17,2,FALSE))</f>
        <v/>
      </c>
      <c r="T66" s="253"/>
      <c r="U66" s="259"/>
      <c r="V66" s="259"/>
      <c r="W66" s="259"/>
      <c r="X66" s="259"/>
      <c r="Y66" s="259"/>
      <c r="Z66" s="259"/>
      <c r="AA66" s="253"/>
      <c r="AB66" s="251" t="str">
        <f>IF(OR(TabA2[[#This Row],[eingereichter
Betrag (€)]]=0,TabA2[[#This Row],[eingereichter
Betrag (€)]]=""),"",COUNTA($K$6:$K66)-COUNTIF(($K$6:$K66),0))</f>
        <v/>
      </c>
      <c r="AC66" s="255">
        <f t="shared" ca="1" si="0"/>
        <v>0.54591233571023967</v>
      </c>
      <c r="AD66" s="256">
        <f>IF(TabA2[[#This Row],[Lfd.
Nr. f.
Stich-
probe]]&lt;&gt;"",TabA2[[#This Row],[Zufalls-
zahl]],0)</f>
        <v>0</v>
      </c>
      <c r="AE66" s="257">
        <f>IF(TabA2[[#This Row],[Stich-
probe]]&gt;0,IF(TabA2[[#This Row],[Differenz
förderfähig/
eingereicht nach Prüfung ÖIF (€)]]&lt;&gt;0,1,0),0)</f>
        <v>0</v>
      </c>
      <c r="AF66" s="258">
        <f>IF(TabA2[[#This Row],[Stich-
probe]]=0,0,TabA2[[#This Row],[Stich-
probe]]*TabA2[[#This Row],[Differenz
förderfähig/
eingereicht nach Prüfung ÖIF (€)]]/TabA2[[#This Row],[eingereichter
Betrag (€)]]*-1)</f>
        <v>0</v>
      </c>
      <c r="AG66" s="2"/>
    </row>
    <row r="67" spans="1:54" x14ac:dyDescent="0.2">
      <c r="B67" s="2"/>
      <c r="C67" s="251">
        <f>IF(TabA2[[#This Row],[Zufalls-
zahl wenn
lfd. Nr.]]=0,0,IF(RANK(TabA2[[#This Row],[Zufalls-
zahl wenn
lfd. Nr.]],TabA2[Zufalls-
zahl wenn
lfd. Nr.])&lt;=TabA2[[#Totals],[Zufalls-
zahl]],1,0))</f>
        <v>0</v>
      </c>
      <c r="D67" s="194" t="s">
        <v>18</v>
      </c>
      <c r="E67" s="207">
        <v>61</v>
      </c>
      <c r="F67" s="7"/>
      <c r="G67" s="17"/>
      <c r="H67" s="4"/>
      <c r="I67" s="4"/>
      <c r="J67" s="4"/>
      <c r="K67" s="128" cm="1">
        <f t="array" ref="K67">INDEX('Berechnung a.2)'!P:P,ROW('Berechnung a.2)'!P60)*24+27)</f>
        <v>0</v>
      </c>
      <c r="L67" s="216"/>
      <c r="M67" s="252">
        <f>(TabA2[[#This Row],[förderfähiger 
Betrag nach Prüfung ÖIF (€)]]-TabA2[[#This Row],[eingereichter
Betrag (€)]])*IF(TabA2[[#This Row],[Stich-
probe]]&gt;0,1,0)</f>
        <v>0</v>
      </c>
      <c r="N67" s="215"/>
      <c r="O67" s="215"/>
      <c r="P67" s="215"/>
      <c r="Q67" s="253"/>
      <c r="R67" s="6"/>
      <c r="S67" s="6" t="str">
        <f>IF(ISERROR(VLOOKUP(TabA2[[#This Row],[Grund für Differenz]],Datenquelle!$F$3:$G$17,2,FALSE)),"",VLOOKUP(TabA2[[#This Row],[Grund für Differenz]],Datenquelle!$F$3:$G$17,2,FALSE))</f>
        <v/>
      </c>
      <c r="T67" s="253"/>
      <c r="U67" s="259"/>
      <c r="V67" s="259"/>
      <c r="W67" s="259"/>
      <c r="X67" s="259"/>
      <c r="Y67" s="259"/>
      <c r="Z67" s="259"/>
      <c r="AA67" s="253"/>
      <c r="AB67" s="251" t="str">
        <f>IF(OR(TabA2[[#This Row],[eingereichter
Betrag (€)]]=0,TabA2[[#This Row],[eingereichter
Betrag (€)]]=""),"",COUNTA($K$6:$K67)-COUNTIF(($K$6:$K67),0))</f>
        <v/>
      </c>
      <c r="AC67" s="255">
        <f t="shared" ca="1" si="0"/>
        <v>0.62483903534382168</v>
      </c>
      <c r="AD67" s="256">
        <f>IF(TabA2[[#This Row],[Lfd.
Nr. f.
Stich-
probe]]&lt;&gt;"",TabA2[[#This Row],[Zufalls-
zahl]],0)</f>
        <v>0</v>
      </c>
      <c r="AE67" s="257">
        <f>IF(TabA2[[#This Row],[Stich-
probe]]&gt;0,IF(TabA2[[#This Row],[Differenz
förderfähig/
eingereicht nach Prüfung ÖIF (€)]]&lt;&gt;0,1,0),0)</f>
        <v>0</v>
      </c>
      <c r="AF67" s="258">
        <f>IF(TabA2[[#This Row],[Stich-
probe]]=0,0,TabA2[[#This Row],[Stich-
probe]]*TabA2[[#This Row],[Differenz
förderfähig/
eingereicht nach Prüfung ÖIF (€)]]/TabA2[[#This Row],[eingereichter
Betrag (€)]]*-1)</f>
        <v>0</v>
      </c>
      <c r="AG67" s="2"/>
    </row>
    <row r="68" spans="1:54" x14ac:dyDescent="0.2">
      <c r="B68" s="2"/>
      <c r="C68" s="251">
        <f>IF(TabA2[[#This Row],[Zufalls-
zahl wenn
lfd. Nr.]]=0,0,IF(RANK(TabA2[[#This Row],[Zufalls-
zahl wenn
lfd. Nr.]],TabA2[Zufalls-
zahl wenn
lfd. Nr.])&lt;=TabA2[[#Totals],[Zufalls-
zahl]],1,0))</f>
        <v>0</v>
      </c>
      <c r="D68" s="194" t="s">
        <v>18</v>
      </c>
      <c r="E68" s="207">
        <v>62</v>
      </c>
      <c r="F68" s="7"/>
      <c r="G68" s="17"/>
      <c r="H68" s="4"/>
      <c r="I68" s="4"/>
      <c r="J68" s="4"/>
      <c r="K68" s="128" cm="1">
        <f t="array" ref="K68">INDEX('Berechnung a.2)'!P:P,ROW('Berechnung a.2)'!P61)*24+27)</f>
        <v>0</v>
      </c>
      <c r="L68" s="216"/>
      <c r="M68" s="252">
        <f>(TabA2[[#This Row],[förderfähiger 
Betrag nach Prüfung ÖIF (€)]]-TabA2[[#This Row],[eingereichter
Betrag (€)]])*IF(TabA2[[#This Row],[Stich-
probe]]&gt;0,1,0)</f>
        <v>0</v>
      </c>
      <c r="N68" s="215"/>
      <c r="O68" s="215"/>
      <c r="P68" s="215"/>
      <c r="Q68" s="253"/>
      <c r="R68" s="6"/>
      <c r="S68" s="6" t="str">
        <f>IF(ISERROR(VLOOKUP(TabA2[[#This Row],[Grund für Differenz]],Datenquelle!$F$3:$G$17,2,FALSE)),"",VLOOKUP(TabA2[[#This Row],[Grund für Differenz]],Datenquelle!$F$3:$G$17,2,FALSE))</f>
        <v/>
      </c>
      <c r="T68" s="253"/>
      <c r="U68" s="259"/>
      <c r="V68" s="259"/>
      <c r="W68" s="259"/>
      <c r="X68" s="259"/>
      <c r="Y68" s="259"/>
      <c r="Z68" s="259"/>
      <c r="AA68" s="253"/>
      <c r="AB68" s="251" t="str">
        <f>IF(OR(TabA2[[#This Row],[eingereichter
Betrag (€)]]=0,TabA2[[#This Row],[eingereichter
Betrag (€)]]=""),"",COUNTA($K$6:$K68)-COUNTIF(($K$6:$K68),0))</f>
        <v/>
      </c>
      <c r="AC68" s="255">
        <f t="shared" ca="1" si="0"/>
        <v>0.90116908011373376</v>
      </c>
      <c r="AD68" s="256">
        <f>IF(TabA2[[#This Row],[Lfd.
Nr. f.
Stich-
probe]]&lt;&gt;"",TabA2[[#This Row],[Zufalls-
zahl]],0)</f>
        <v>0</v>
      </c>
      <c r="AE68" s="257">
        <f>IF(TabA2[[#This Row],[Stich-
probe]]&gt;0,IF(TabA2[[#This Row],[Differenz
förderfähig/
eingereicht nach Prüfung ÖIF (€)]]&lt;&gt;0,1,0),0)</f>
        <v>0</v>
      </c>
      <c r="AF68" s="258">
        <f>IF(TabA2[[#This Row],[Stich-
probe]]=0,0,TabA2[[#This Row],[Stich-
probe]]*TabA2[[#This Row],[Differenz
förderfähig/
eingereicht nach Prüfung ÖIF (€)]]/TabA2[[#This Row],[eingereichter
Betrag (€)]]*-1)</f>
        <v>0</v>
      </c>
      <c r="AG68" s="2"/>
    </row>
    <row r="69" spans="1:54" x14ac:dyDescent="0.2">
      <c r="B69" s="2"/>
      <c r="C69" s="251">
        <f>IF(TabA2[[#This Row],[Zufalls-
zahl wenn
lfd. Nr.]]=0,0,IF(RANK(TabA2[[#This Row],[Zufalls-
zahl wenn
lfd. Nr.]],TabA2[Zufalls-
zahl wenn
lfd. Nr.])&lt;=TabA2[[#Totals],[Zufalls-
zahl]],1,0))</f>
        <v>0</v>
      </c>
      <c r="D69" s="194" t="s">
        <v>18</v>
      </c>
      <c r="E69" s="207">
        <v>63</v>
      </c>
      <c r="F69" s="7"/>
      <c r="G69" s="17"/>
      <c r="H69" s="4"/>
      <c r="I69" s="4"/>
      <c r="J69" s="4"/>
      <c r="K69" s="128" cm="1">
        <f t="array" ref="K69">INDEX('Berechnung a.2)'!P:P,ROW('Berechnung a.2)'!P62)*24+27)</f>
        <v>0</v>
      </c>
      <c r="L69" s="216"/>
      <c r="M69" s="252">
        <f>(TabA2[[#This Row],[förderfähiger 
Betrag nach Prüfung ÖIF (€)]]-TabA2[[#This Row],[eingereichter
Betrag (€)]])*IF(TabA2[[#This Row],[Stich-
probe]]&gt;0,1,0)</f>
        <v>0</v>
      </c>
      <c r="N69" s="215"/>
      <c r="O69" s="215"/>
      <c r="P69" s="215"/>
      <c r="Q69" s="253"/>
      <c r="R69" s="6"/>
      <c r="S69" s="6" t="str">
        <f>IF(ISERROR(VLOOKUP(TabA2[[#This Row],[Grund für Differenz]],Datenquelle!$F$3:$G$17,2,FALSE)),"",VLOOKUP(TabA2[[#This Row],[Grund für Differenz]],Datenquelle!$F$3:$G$17,2,FALSE))</f>
        <v/>
      </c>
      <c r="T69" s="253"/>
      <c r="U69" s="259"/>
      <c r="V69" s="259"/>
      <c r="W69" s="259"/>
      <c r="X69" s="259"/>
      <c r="Y69" s="259"/>
      <c r="Z69" s="259"/>
      <c r="AA69" s="253"/>
      <c r="AB69" s="251" t="str">
        <f>IF(OR(TabA2[[#This Row],[eingereichter
Betrag (€)]]=0,TabA2[[#This Row],[eingereichter
Betrag (€)]]=""),"",COUNTA($K$6:$K69)-COUNTIF(($K$6:$K69),0))</f>
        <v/>
      </c>
      <c r="AC69" s="255">
        <f t="shared" ca="1" si="0"/>
        <v>0.26283955366059764</v>
      </c>
      <c r="AD69" s="256">
        <f>IF(TabA2[[#This Row],[Lfd.
Nr. f.
Stich-
probe]]&lt;&gt;"",TabA2[[#This Row],[Zufalls-
zahl]],0)</f>
        <v>0</v>
      </c>
      <c r="AE69" s="257">
        <f>IF(TabA2[[#This Row],[Stich-
probe]]&gt;0,IF(TabA2[[#This Row],[Differenz
förderfähig/
eingereicht nach Prüfung ÖIF (€)]]&lt;&gt;0,1,0),0)</f>
        <v>0</v>
      </c>
      <c r="AF69" s="258">
        <f>IF(TabA2[[#This Row],[Stich-
probe]]=0,0,TabA2[[#This Row],[Stich-
probe]]*TabA2[[#This Row],[Differenz
förderfähig/
eingereicht nach Prüfung ÖIF (€)]]/TabA2[[#This Row],[eingereichter
Betrag (€)]]*-1)</f>
        <v>0</v>
      </c>
      <c r="AG69" s="2"/>
    </row>
    <row r="70" spans="1:54" x14ac:dyDescent="0.2">
      <c r="B70" s="2"/>
      <c r="C70" s="251">
        <f>IF(TabA2[[#This Row],[Zufalls-
zahl wenn
lfd. Nr.]]=0,0,IF(RANK(TabA2[[#This Row],[Zufalls-
zahl wenn
lfd. Nr.]],TabA2[Zufalls-
zahl wenn
lfd. Nr.])&lt;=TabA2[[#Totals],[Zufalls-
zahl]],1,0))</f>
        <v>0</v>
      </c>
      <c r="D70" s="194" t="s">
        <v>18</v>
      </c>
      <c r="E70" s="207">
        <v>64</v>
      </c>
      <c r="F70" s="7"/>
      <c r="G70" s="17"/>
      <c r="H70" s="4"/>
      <c r="I70" s="4"/>
      <c r="J70" s="4"/>
      <c r="K70" s="128" cm="1">
        <f t="array" ref="K70">INDEX('Berechnung a.2)'!P:P,ROW('Berechnung a.2)'!P63)*24+27)</f>
        <v>0</v>
      </c>
      <c r="L70" s="216"/>
      <c r="M70" s="252">
        <f>(TabA2[[#This Row],[förderfähiger 
Betrag nach Prüfung ÖIF (€)]]-TabA2[[#This Row],[eingereichter
Betrag (€)]])*IF(TabA2[[#This Row],[Stich-
probe]]&gt;0,1,0)</f>
        <v>0</v>
      </c>
      <c r="N70" s="215"/>
      <c r="O70" s="215"/>
      <c r="P70" s="215"/>
      <c r="Q70" s="253"/>
      <c r="R70" s="6"/>
      <c r="S70" s="6" t="str">
        <f>IF(ISERROR(VLOOKUP(TabA2[[#This Row],[Grund für Differenz]],Datenquelle!$F$3:$G$17,2,FALSE)),"",VLOOKUP(TabA2[[#This Row],[Grund für Differenz]],Datenquelle!$F$3:$G$17,2,FALSE))</f>
        <v/>
      </c>
      <c r="T70" s="253"/>
      <c r="U70" s="259"/>
      <c r="V70" s="259"/>
      <c r="W70" s="259"/>
      <c r="X70" s="259"/>
      <c r="Y70" s="259"/>
      <c r="Z70" s="259"/>
      <c r="AA70" s="253"/>
      <c r="AB70" s="251" t="str">
        <f>IF(OR(TabA2[[#This Row],[eingereichter
Betrag (€)]]=0,TabA2[[#This Row],[eingereichter
Betrag (€)]]=""),"",COUNTA($K$6:$K70)-COUNTIF(($K$6:$K70),0))</f>
        <v/>
      </c>
      <c r="AC70" s="255">
        <f t="shared" ref="AC70:AC77" ca="1" si="1">RAND()</f>
        <v>0.13683354046897622</v>
      </c>
      <c r="AD70" s="256">
        <f>IF(TabA2[[#This Row],[Lfd.
Nr. f.
Stich-
probe]]&lt;&gt;"",TabA2[[#This Row],[Zufalls-
zahl]],0)</f>
        <v>0</v>
      </c>
      <c r="AE70" s="257">
        <f>IF(TabA2[[#This Row],[Stich-
probe]]&gt;0,IF(TabA2[[#This Row],[Differenz
förderfähig/
eingereicht nach Prüfung ÖIF (€)]]&lt;&gt;0,1,0),0)</f>
        <v>0</v>
      </c>
      <c r="AF70" s="258">
        <f>IF(TabA2[[#This Row],[Stich-
probe]]=0,0,TabA2[[#This Row],[Stich-
probe]]*TabA2[[#This Row],[Differenz
förderfähig/
eingereicht nach Prüfung ÖIF (€)]]/TabA2[[#This Row],[eingereichter
Betrag (€)]]*-1)</f>
        <v>0</v>
      </c>
      <c r="AG70" s="2"/>
    </row>
    <row r="71" spans="1:54" x14ac:dyDescent="0.2">
      <c r="B71" s="2"/>
      <c r="C71" s="251">
        <f>IF(TabA2[[#This Row],[Zufalls-
zahl wenn
lfd. Nr.]]=0,0,IF(RANK(TabA2[[#This Row],[Zufalls-
zahl wenn
lfd. Nr.]],TabA2[Zufalls-
zahl wenn
lfd. Nr.])&lt;=TabA2[[#Totals],[Zufalls-
zahl]],1,0))</f>
        <v>0</v>
      </c>
      <c r="D71" s="194" t="s">
        <v>18</v>
      </c>
      <c r="E71" s="207">
        <v>65</v>
      </c>
      <c r="F71" s="7"/>
      <c r="G71" s="17"/>
      <c r="H71" s="4"/>
      <c r="I71" s="4"/>
      <c r="J71" s="4"/>
      <c r="K71" s="128" cm="1">
        <f t="array" ref="K71">INDEX('Berechnung a.2)'!P:P,ROW('Berechnung a.2)'!P64)*24+27)</f>
        <v>0</v>
      </c>
      <c r="L71" s="216"/>
      <c r="M71" s="252">
        <f>(TabA2[[#This Row],[förderfähiger 
Betrag nach Prüfung ÖIF (€)]]-TabA2[[#This Row],[eingereichter
Betrag (€)]])*IF(TabA2[[#This Row],[Stich-
probe]]&gt;0,1,0)</f>
        <v>0</v>
      </c>
      <c r="N71" s="215"/>
      <c r="O71" s="215"/>
      <c r="P71" s="215"/>
      <c r="Q71" s="253"/>
      <c r="R71" s="6"/>
      <c r="S71" s="6" t="str">
        <f>IF(ISERROR(VLOOKUP(TabA2[[#This Row],[Grund für Differenz]],Datenquelle!$F$3:$G$17,2,FALSE)),"",VLOOKUP(TabA2[[#This Row],[Grund für Differenz]],Datenquelle!$F$3:$G$17,2,FALSE))</f>
        <v/>
      </c>
      <c r="T71" s="253"/>
      <c r="U71" s="259"/>
      <c r="V71" s="259"/>
      <c r="W71" s="259"/>
      <c r="X71" s="259"/>
      <c r="Y71" s="259"/>
      <c r="Z71" s="259"/>
      <c r="AA71" s="253"/>
      <c r="AB71" s="251" t="str">
        <f>IF(OR(TabA2[[#This Row],[eingereichter
Betrag (€)]]=0,TabA2[[#This Row],[eingereichter
Betrag (€)]]=""),"",COUNTA($K$6:$K71)-COUNTIF(($K$6:$K71),0))</f>
        <v/>
      </c>
      <c r="AC71" s="255">
        <f t="shared" ca="1" si="1"/>
        <v>0.45212479996592758</v>
      </c>
      <c r="AD71" s="256">
        <f>IF(TabA2[[#This Row],[Lfd.
Nr. f.
Stich-
probe]]&lt;&gt;"",TabA2[[#This Row],[Zufalls-
zahl]],0)</f>
        <v>0</v>
      </c>
      <c r="AE71" s="257">
        <f>IF(TabA2[[#This Row],[Stich-
probe]]&gt;0,IF(TabA2[[#This Row],[Differenz
förderfähig/
eingereicht nach Prüfung ÖIF (€)]]&lt;&gt;0,1,0),0)</f>
        <v>0</v>
      </c>
      <c r="AF71" s="258">
        <f>IF(TabA2[[#This Row],[Stich-
probe]]=0,0,TabA2[[#This Row],[Stich-
probe]]*TabA2[[#This Row],[Differenz
förderfähig/
eingereicht nach Prüfung ÖIF (€)]]/TabA2[[#This Row],[eingereichter
Betrag (€)]]*-1)</f>
        <v>0</v>
      </c>
      <c r="AG71" s="2"/>
    </row>
    <row r="72" spans="1:54" s="224" customFormat="1" x14ac:dyDescent="0.2">
      <c r="A72" s="19"/>
      <c r="B72" s="19"/>
      <c r="C72" s="226">
        <f>IF(TabA2[[#This Row],[Zufalls-
zahl wenn
lfd. Nr.]]=0,0,IF(RANK(TabA2[[#This Row],[Zufalls-
zahl wenn
lfd. Nr.]],TabA2[Zufalls-
zahl wenn
lfd. Nr.])&lt;=TabA2[[#Totals],[Zufalls-
zahl]],1,0))</f>
        <v>0</v>
      </c>
      <c r="D72" s="194" t="s">
        <v>18</v>
      </c>
      <c r="E72" s="207">
        <v>66</v>
      </c>
      <c r="F72" s="8"/>
      <c r="G72" s="18"/>
      <c r="H72" s="33"/>
      <c r="I72" s="33"/>
      <c r="J72" s="33"/>
      <c r="K72" s="128" cm="1">
        <f t="array" ref="K72">INDEX('Berechnung a.2)'!P:P,ROW('Berechnung a.2)'!P65)*24+27)</f>
        <v>0</v>
      </c>
      <c r="L72" s="260"/>
      <c r="M72" s="261">
        <f>(TabA2[[#This Row],[förderfähiger 
Betrag nach Prüfung ÖIF (€)]]-TabA2[[#This Row],[eingereichter
Betrag (€)]])*IF(TabA2[[#This Row],[Stich-
probe]]&gt;0,1,0)</f>
        <v>0</v>
      </c>
      <c r="N72" s="19"/>
      <c r="O72" s="19"/>
      <c r="P72" s="19"/>
      <c r="Q72" s="253"/>
      <c r="R72" s="226"/>
      <c r="S72" s="226" t="str">
        <f>IF(ISERROR(VLOOKUP(TabA2[[#This Row],[Grund für Differenz]],Datenquelle!$F$3:$G$17,2,FALSE)),"",VLOOKUP(TabA2[[#This Row],[Grund für Differenz]],Datenquelle!$F$3:$G$17,2,FALSE))</f>
        <v/>
      </c>
      <c r="T72" s="253"/>
      <c r="U72" s="206"/>
      <c r="V72" s="206"/>
      <c r="W72" s="206"/>
      <c r="X72" s="206"/>
      <c r="Y72" s="206"/>
      <c r="Z72" s="206"/>
      <c r="AA72" s="253"/>
      <c r="AB72" s="226" t="str">
        <f>IF(OR(TabA2[[#This Row],[eingereichter
Betrag (€)]]=0,TabA2[[#This Row],[eingereichter
Betrag (€)]]=""),"",COUNTA($K$6:$K72)-COUNTIF(($K$6:$K72),0))</f>
        <v/>
      </c>
      <c r="AC72" s="262">
        <f t="shared" ca="1" si="1"/>
        <v>0.83953934603745439</v>
      </c>
      <c r="AD72" s="262">
        <f>IF(TabA2[[#This Row],[Lfd.
Nr. f.
Stich-
probe]]&lt;&gt;"",TabA2[[#This Row],[Zufalls-
zahl]],0)</f>
        <v>0</v>
      </c>
      <c r="AE72" s="263">
        <f>IF(TabA2[[#This Row],[Stich-
probe]]&gt;0,IF(TabA2[[#This Row],[Differenz
förderfähig/
eingereicht nach Prüfung ÖIF (€)]]&lt;&gt;0,1,0),0)</f>
        <v>0</v>
      </c>
      <c r="AF72" s="264">
        <f>IF(TabA2[[#This Row],[Stich-
probe]]=0,0,TabA2[[#This Row],[Stich-
probe]]*TabA2[[#This Row],[Differenz
förderfähig/
eingereicht nach Prüfung ÖIF (€)]]/TabA2[[#This Row],[eingereichter
Betrag (€)]]*-1)</f>
        <v>0</v>
      </c>
      <c r="AG72" s="200"/>
      <c r="AH72" s="200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224" customFormat="1" x14ac:dyDescent="0.2">
      <c r="A73" s="19"/>
      <c r="B73" s="19"/>
      <c r="C73" s="226">
        <f>IF(TabA2[[#This Row],[Zufalls-
zahl wenn
lfd. Nr.]]=0,0,IF(RANK(TabA2[[#This Row],[Zufalls-
zahl wenn
lfd. Nr.]],TabA2[Zufalls-
zahl wenn
lfd. Nr.])&lt;=TabA2[[#Totals],[Zufalls-
zahl]],1,0))</f>
        <v>0</v>
      </c>
      <c r="D73" s="194" t="s">
        <v>18</v>
      </c>
      <c r="E73" s="207">
        <v>67</v>
      </c>
      <c r="F73" s="8"/>
      <c r="G73" s="18"/>
      <c r="H73" s="33"/>
      <c r="I73" s="33"/>
      <c r="J73" s="33"/>
      <c r="K73" s="128" cm="1">
        <f t="array" ref="K73">INDEX('Berechnung a.2)'!P:P,ROW('Berechnung a.2)'!P66)*24+27)</f>
        <v>0</v>
      </c>
      <c r="L73" s="260"/>
      <c r="M73" s="261">
        <f>(TabA2[[#This Row],[förderfähiger 
Betrag nach Prüfung ÖIF (€)]]-TabA2[[#This Row],[eingereichter
Betrag (€)]])*IF(TabA2[[#This Row],[Stich-
probe]]&gt;0,1,0)</f>
        <v>0</v>
      </c>
      <c r="N73" s="19"/>
      <c r="O73" s="19"/>
      <c r="P73" s="19"/>
      <c r="Q73" s="253"/>
      <c r="R73" s="226"/>
      <c r="S73" s="226" t="str">
        <f>IF(ISERROR(VLOOKUP(TabA2[[#This Row],[Grund für Differenz]],Datenquelle!$F$3:$G$17,2,FALSE)),"",VLOOKUP(TabA2[[#This Row],[Grund für Differenz]],Datenquelle!$F$3:$G$17,2,FALSE))</f>
        <v/>
      </c>
      <c r="T73" s="253"/>
      <c r="U73" s="206"/>
      <c r="V73" s="206"/>
      <c r="W73" s="206"/>
      <c r="X73" s="206"/>
      <c r="Y73" s="206"/>
      <c r="Z73" s="206"/>
      <c r="AA73" s="253"/>
      <c r="AB73" s="226" t="str">
        <f>IF(OR(TabA2[[#This Row],[eingereichter
Betrag (€)]]=0,TabA2[[#This Row],[eingereichter
Betrag (€)]]=""),"",COUNTA($K$6:$K73)-COUNTIF(($K$6:$K73),0))</f>
        <v/>
      </c>
      <c r="AC73" s="262">
        <f t="shared" ca="1" si="1"/>
        <v>0.91384073454128423</v>
      </c>
      <c r="AD73" s="262">
        <f>IF(TabA2[[#This Row],[Lfd.
Nr. f.
Stich-
probe]]&lt;&gt;"",TabA2[[#This Row],[Zufalls-
zahl]],0)</f>
        <v>0</v>
      </c>
      <c r="AE73" s="263">
        <f>IF(TabA2[[#This Row],[Stich-
probe]]&gt;0,IF(TabA2[[#This Row],[Differenz
förderfähig/
eingereicht nach Prüfung ÖIF (€)]]&lt;&gt;0,1,0),0)</f>
        <v>0</v>
      </c>
      <c r="AF73" s="264">
        <f>IF(TabA2[[#This Row],[Stich-
probe]]=0,0,TabA2[[#This Row],[Stich-
probe]]*TabA2[[#This Row],[Differenz
förderfähig/
eingereicht nach Prüfung ÖIF (€)]]/TabA2[[#This Row],[eingereichter
Betrag (€)]]*-1)</f>
        <v>0</v>
      </c>
      <c r="AG73" s="200"/>
      <c r="AH73" s="200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224" customFormat="1" x14ac:dyDescent="0.2">
      <c r="A74" s="19"/>
      <c r="B74" s="19"/>
      <c r="C74" s="226">
        <f>IF(TabA2[[#This Row],[Zufalls-
zahl wenn
lfd. Nr.]]=0,0,IF(RANK(TabA2[[#This Row],[Zufalls-
zahl wenn
lfd. Nr.]],TabA2[Zufalls-
zahl wenn
lfd. Nr.])&lt;=TabA2[[#Totals],[Zufalls-
zahl]],1,0))</f>
        <v>0</v>
      </c>
      <c r="D74" s="194" t="s">
        <v>18</v>
      </c>
      <c r="E74" s="207">
        <v>68</v>
      </c>
      <c r="F74" s="8"/>
      <c r="G74" s="18"/>
      <c r="H74" s="33"/>
      <c r="I74" s="33"/>
      <c r="J74" s="33"/>
      <c r="K74" s="128" cm="1">
        <f t="array" ref="K74">INDEX('Berechnung a.2)'!P:P,ROW('Berechnung a.2)'!P67)*24+27)</f>
        <v>0</v>
      </c>
      <c r="L74" s="260"/>
      <c r="M74" s="261">
        <f>(TabA2[[#This Row],[förderfähiger 
Betrag nach Prüfung ÖIF (€)]]-TabA2[[#This Row],[eingereichter
Betrag (€)]])*IF(TabA2[[#This Row],[Stich-
probe]]&gt;0,1,0)</f>
        <v>0</v>
      </c>
      <c r="N74" s="19"/>
      <c r="O74" s="19"/>
      <c r="P74" s="19"/>
      <c r="Q74" s="253"/>
      <c r="R74" s="226"/>
      <c r="S74" s="226" t="str">
        <f>IF(ISERROR(VLOOKUP(TabA2[[#This Row],[Grund für Differenz]],Datenquelle!$F$3:$G$17,2,FALSE)),"",VLOOKUP(TabA2[[#This Row],[Grund für Differenz]],Datenquelle!$F$3:$G$17,2,FALSE))</f>
        <v/>
      </c>
      <c r="T74" s="253"/>
      <c r="U74" s="206"/>
      <c r="V74" s="206"/>
      <c r="W74" s="206"/>
      <c r="X74" s="206"/>
      <c r="Y74" s="206"/>
      <c r="Z74" s="206"/>
      <c r="AA74" s="253"/>
      <c r="AB74" s="226" t="str">
        <f>IF(OR(TabA2[[#This Row],[eingereichter
Betrag (€)]]=0,TabA2[[#This Row],[eingereichter
Betrag (€)]]=""),"",COUNTA($K$6:$K74)-COUNTIF(($K$6:$K74),0))</f>
        <v/>
      </c>
      <c r="AC74" s="262">
        <f t="shared" ca="1" si="1"/>
        <v>0.42146728277480405</v>
      </c>
      <c r="AD74" s="262">
        <f>IF(TabA2[[#This Row],[Lfd.
Nr. f.
Stich-
probe]]&lt;&gt;"",TabA2[[#This Row],[Zufalls-
zahl]],0)</f>
        <v>0</v>
      </c>
      <c r="AE74" s="263">
        <f>IF(TabA2[[#This Row],[Stich-
probe]]&gt;0,IF(TabA2[[#This Row],[Differenz
förderfähig/
eingereicht nach Prüfung ÖIF (€)]]&lt;&gt;0,1,0),0)</f>
        <v>0</v>
      </c>
      <c r="AF74" s="264">
        <f>IF(TabA2[[#This Row],[Stich-
probe]]=0,0,TabA2[[#This Row],[Stich-
probe]]*TabA2[[#This Row],[Differenz
förderfähig/
eingereicht nach Prüfung ÖIF (€)]]/TabA2[[#This Row],[eingereichter
Betrag (€)]]*-1)</f>
        <v>0</v>
      </c>
      <c r="AG74" s="200"/>
      <c r="AH74" s="200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224" customFormat="1" x14ac:dyDescent="0.2">
      <c r="A75" s="19"/>
      <c r="B75" s="19"/>
      <c r="C75" s="226">
        <f>IF(TabA2[[#This Row],[Zufalls-
zahl wenn
lfd. Nr.]]=0,0,IF(RANK(TabA2[[#This Row],[Zufalls-
zahl wenn
lfd. Nr.]],TabA2[Zufalls-
zahl wenn
lfd. Nr.])&lt;=TabA2[[#Totals],[Zufalls-
zahl]],1,0))</f>
        <v>0</v>
      </c>
      <c r="D75" s="194" t="s">
        <v>18</v>
      </c>
      <c r="E75" s="207">
        <v>69</v>
      </c>
      <c r="F75" s="8"/>
      <c r="G75" s="18"/>
      <c r="H75" s="33"/>
      <c r="I75" s="33"/>
      <c r="J75" s="33"/>
      <c r="K75" s="128" cm="1">
        <f t="array" ref="K75">INDEX('Berechnung a.2)'!P:P,ROW('Berechnung a.2)'!P68)*24+27)</f>
        <v>0</v>
      </c>
      <c r="L75" s="260"/>
      <c r="M75" s="261">
        <f>(TabA2[[#This Row],[förderfähiger 
Betrag nach Prüfung ÖIF (€)]]-TabA2[[#This Row],[eingereichter
Betrag (€)]])*IF(TabA2[[#This Row],[Stich-
probe]]&gt;0,1,0)</f>
        <v>0</v>
      </c>
      <c r="N75" s="19"/>
      <c r="O75" s="19"/>
      <c r="P75" s="19"/>
      <c r="Q75" s="253"/>
      <c r="R75" s="226"/>
      <c r="S75" s="226" t="str">
        <f>IF(ISERROR(VLOOKUP(TabA2[[#This Row],[Grund für Differenz]],Datenquelle!$F$3:$G$17,2,FALSE)),"",VLOOKUP(TabA2[[#This Row],[Grund für Differenz]],Datenquelle!$F$3:$G$17,2,FALSE))</f>
        <v/>
      </c>
      <c r="T75" s="253"/>
      <c r="U75" s="206"/>
      <c r="V75" s="206"/>
      <c r="W75" s="206"/>
      <c r="X75" s="206"/>
      <c r="Y75" s="206"/>
      <c r="Z75" s="206"/>
      <c r="AA75" s="253"/>
      <c r="AB75" s="226" t="str">
        <f>IF(OR(TabA2[[#This Row],[eingereichter
Betrag (€)]]=0,TabA2[[#This Row],[eingereichter
Betrag (€)]]=""),"",COUNTA($K$6:$K75)-COUNTIF(($K$6:$K75),0))</f>
        <v/>
      </c>
      <c r="AC75" s="262">
        <f t="shared" ca="1" si="1"/>
        <v>0.55700347818827078</v>
      </c>
      <c r="AD75" s="262">
        <f>IF(TabA2[[#This Row],[Lfd.
Nr. f.
Stich-
probe]]&lt;&gt;"",TabA2[[#This Row],[Zufalls-
zahl]],0)</f>
        <v>0</v>
      </c>
      <c r="AE75" s="263">
        <f>IF(TabA2[[#This Row],[Stich-
probe]]&gt;0,IF(TabA2[[#This Row],[Differenz
förderfähig/
eingereicht nach Prüfung ÖIF (€)]]&lt;&gt;0,1,0),0)</f>
        <v>0</v>
      </c>
      <c r="AF75" s="264">
        <f>IF(TabA2[[#This Row],[Stich-
probe]]=0,0,TabA2[[#This Row],[Stich-
probe]]*TabA2[[#This Row],[Differenz
förderfähig/
eingereicht nach Prüfung ÖIF (€)]]/TabA2[[#This Row],[eingereichter
Betrag (€)]]*-1)</f>
        <v>0</v>
      </c>
      <c r="AG75" s="200"/>
      <c r="AH75" s="200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224" customFormat="1" x14ac:dyDescent="0.2">
      <c r="A76" s="19"/>
      <c r="B76" s="19"/>
      <c r="C76" s="226">
        <f>IF(TabA2[[#This Row],[Zufalls-
zahl wenn
lfd. Nr.]]=0,0,IF(RANK(TabA2[[#This Row],[Zufalls-
zahl wenn
lfd. Nr.]],TabA2[Zufalls-
zahl wenn
lfd. Nr.])&lt;=TabA2[[#Totals],[Zufalls-
zahl]],1,0))</f>
        <v>0</v>
      </c>
      <c r="D76" s="194" t="s">
        <v>18</v>
      </c>
      <c r="E76" s="207">
        <v>70</v>
      </c>
      <c r="F76" s="8"/>
      <c r="G76" s="18"/>
      <c r="H76" s="33"/>
      <c r="I76" s="33"/>
      <c r="J76" s="33"/>
      <c r="K76" s="128" cm="1">
        <f t="array" ref="K76">INDEX('Berechnung a.2)'!P:P,ROW('Berechnung a.2)'!P69)*24+27)</f>
        <v>0</v>
      </c>
      <c r="L76" s="260"/>
      <c r="M76" s="261">
        <f>(TabA2[[#This Row],[förderfähiger 
Betrag nach Prüfung ÖIF (€)]]-TabA2[[#This Row],[eingereichter
Betrag (€)]])*IF(TabA2[[#This Row],[Stich-
probe]]&gt;0,1,0)</f>
        <v>0</v>
      </c>
      <c r="N76" s="19"/>
      <c r="O76" s="19"/>
      <c r="P76" s="19"/>
      <c r="Q76" s="253"/>
      <c r="R76" s="226"/>
      <c r="S76" s="226" t="str">
        <f>IF(ISERROR(VLOOKUP(TabA2[[#This Row],[Grund für Differenz]],Datenquelle!$F$3:$G$17,2,FALSE)),"",VLOOKUP(TabA2[[#This Row],[Grund für Differenz]],Datenquelle!$F$3:$G$17,2,FALSE))</f>
        <v/>
      </c>
      <c r="T76" s="253"/>
      <c r="U76" s="206"/>
      <c r="V76" s="206"/>
      <c r="W76" s="206"/>
      <c r="X76" s="206"/>
      <c r="Y76" s="206"/>
      <c r="Z76" s="206"/>
      <c r="AA76" s="253"/>
      <c r="AB76" s="226" t="str">
        <f>IF(OR(TabA2[[#This Row],[eingereichter
Betrag (€)]]=0,TabA2[[#This Row],[eingereichter
Betrag (€)]]=""),"",COUNTA($K$6:$K76)-COUNTIF(($K$6:$K76),0))</f>
        <v/>
      </c>
      <c r="AC76" s="262">
        <f t="shared" ca="1" si="1"/>
        <v>0.63983788658587903</v>
      </c>
      <c r="AD76" s="262">
        <f>IF(TabA2[[#This Row],[Lfd.
Nr. f.
Stich-
probe]]&lt;&gt;"",TabA2[[#This Row],[Zufalls-
zahl]],0)</f>
        <v>0</v>
      </c>
      <c r="AE76" s="263">
        <f>IF(TabA2[[#This Row],[Stich-
probe]]&gt;0,IF(TabA2[[#This Row],[Differenz
förderfähig/
eingereicht nach Prüfung ÖIF (€)]]&lt;&gt;0,1,0),0)</f>
        <v>0</v>
      </c>
      <c r="AF76" s="264">
        <f>IF(TabA2[[#This Row],[Stich-
probe]]=0,0,TabA2[[#This Row],[Stich-
probe]]*TabA2[[#This Row],[Differenz
förderfähig/
eingereicht nach Prüfung ÖIF (€)]]/TabA2[[#This Row],[eingereichter
Betrag (€)]]*-1)</f>
        <v>0</v>
      </c>
      <c r="AG76" s="200"/>
      <c r="AH76" s="200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224" customFormat="1" x14ac:dyDescent="0.2">
      <c r="A77" s="19"/>
      <c r="B77" s="19"/>
      <c r="C77" s="228">
        <f>IF(TabA2[[#This Row],[Zufalls-
zahl wenn
lfd. Nr.]]=0,0,IF(RANK(TabA2[[#This Row],[Zufalls-
zahl wenn
lfd. Nr.]],TabA2[Zufalls-
zahl wenn
lfd. Nr.])&lt;=TabA2[[#Totals],[Zufalls-
zahl]],1,0))</f>
        <v>0</v>
      </c>
      <c r="D77" s="194" t="s">
        <v>18</v>
      </c>
      <c r="E77" s="207">
        <v>71</v>
      </c>
      <c r="F77" s="9"/>
      <c r="G77" s="17"/>
      <c r="H77" s="34"/>
      <c r="I77" s="34"/>
      <c r="J77" s="34"/>
      <c r="K77" s="128" cm="1">
        <f t="array" ref="K77">INDEX('Berechnung a.2)'!P:P,ROW('Berechnung a.2)'!P70)*24+27)</f>
        <v>0</v>
      </c>
      <c r="L77" s="216"/>
      <c r="M77" s="252">
        <f>(TabA2[[#This Row],[förderfähiger 
Betrag nach Prüfung ÖIF (€)]]-TabA2[[#This Row],[eingereichter
Betrag (€)]])*IF(TabA2[[#This Row],[Stich-
probe]]&gt;0,1,0)</f>
        <v>0</v>
      </c>
      <c r="N77" s="2"/>
      <c r="O77" s="2"/>
      <c r="P77" s="2"/>
      <c r="Q77" s="265"/>
      <c r="R77" s="228"/>
      <c r="S77" s="228" t="str">
        <f>IF(ISERROR(VLOOKUP(TabA2[[#This Row],[Grund für Differenz]],Datenquelle!$F$3:$G$17,2,FALSE)),"",VLOOKUP(TabA2[[#This Row],[Grund für Differenz]],Datenquelle!$F$3:$G$17,2,FALSE))</f>
        <v/>
      </c>
      <c r="T77" s="265"/>
      <c r="U77" s="207"/>
      <c r="V77" s="207"/>
      <c r="W77" s="207"/>
      <c r="X77" s="207"/>
      <c r="Y77" s="207"/>
      <c r="Z77" s="207"/>
      <c r="AA77" s="265"/>
      <c r="AB77" s="266" t="str">
        <f>IF(OR(TabA2[[#This Row],[eingereichter
Betrag (€)]]=0,TabA2[[#This Row],[eingereichter
Betrag (€)]]=""),"",COUNTA($K$6:$K156)-COUNTIF(($K$6:$K156),0))</f>
        <v/>
      </c>
      <c r="AC77" s="255">
        <f t="shared" ca="1" si="1"/>
        <v>0.35949331257882033</v>
      </c>
      <c r="AD77" s="255">
        <f>IF(TabA2[[#This Row],[Lfd.
Nr. f.
Stich-
probe]]&lt;&gt;"",TabA2[[#This Row],[Zufalls-
zahl]],0)</f>
        <v>0</v>
      </c>
      <c r="AE77" s="267">
        <f>IF(TabA2[[#This Row],[Stich-
probe]]&gt;0,IF(TabA2[[#This Row],[Differenz
förderfähig/
eingereicht nach Prüfung ÖIF (€)]]&lt;&gt;0,1,0),0)</f>
        <v>0</v>
      </c>
      <c r="AF77" s="268">
        <f>IF(TabA2[[#This Row],[Stich-
probe]]=0,0,TabA2[[#This Row],[Stich-
probe]]*TabA2[[#This Row],[Differenz
förderfähig/
eingereicht nach Prüfung ÖIF (€)]]/TabA2[[#This Row],[eingereichter
Betrag (€)]]*-1)</f>
        <v>0</v>
      </c>
      <c r="AG77" s="200"/>
      <c r="AH77" s="200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224" customFormat="1" x14ac:dyDescent="0.2">
      <c r="A78" s="19"/>
      <c r="B78" s="19"/>
      <c r="C78" s="226">
        <f>IF(TabA2[[#This Row],[Zufalls-
zahl wenn
lfd. Nr.]]=0,0,IF(RANK(TabA2[[#This Row],[Zufalls-
zahl wenn
lfd. Nr.]],TabA2[Zufalls-
zahl wenn
lfd. Nr.])&lt;=TabA2[[#Totals],[Zufalls-
zahl]],1,0))</f>
        <v>0</v>
      </c>
      <c r="D78" s="194" t="s">
        <v>18</v>
      </c>
      <c r="E78" s="207">
        <v>72</v>
      </c>
      <c r="F78" s="104"/>
      <c r="G78" s="37"/>
      <c r="H78" s="33"/>
      <c r="I78" s="33"/>
      <c r="J78" s="33"/>
      <c r="K78" s="128" cm="1">
        <f t="array" ref="K78">INDEX('Berechnung a.2)'!P:P,ROW('Berechnung a.2)'!P71)*24+27)</f>
        <v>0</v>
      </c>
      <c r="L78" s="260"/>
      <c r="M78" s="269">
        <f>(TabA2[[#This Row],[förderfähiger 
Betrag nach Prüfung ÖIF (€)]]-TabA2[[#This Row],[eingereichter
Betrag (€)]])*IF(TabA2[[#This Row],[Stich-
probe]]&gt;0,1,0)</f>
        <v>0</v>
      </c>
      <c r="N78" s="19"/>
      <c r="O78" s="19"/>
      <c r="P78" s="19"/>
      <c r="Q78" s="287"/>
      <c r="R78" s="288"/>
      <c r="S78" s="226" t="str">
        <f>IF(ISERROR(VLOOKUP(TabA2[[#This Row],[Grund für Differenz]],Datenquelle!$F$3:$G$17,2,FALSE)),"",VLOOKUP(TabA2[[#This Row],[Grund für Differenz]],Datenquelle!$F$3:$G$17,2,FALSE))</f>
        <v/>
      </c>
      <c r="T78" s="270"/>
      <c r="U78" s="206"/>
      <c r="V78" s="206"/>
      <c r="W78" s="206"/>
      <c r="X78" s="206"/>
      <c r="Y78" s="206"/>
      <c r="Z78" s="206"/>
      <c r="AA78" s="270"/>
      <c r="AB78" s="226" t="str">
        <f>IF(OR(TabA2[[#This Row],[eingereichter
Betrag (€)]]=0,TabA2[[#This Row],[eingereichter
Betrag (€)]]=""),"",COUNTA($K$6:$K78)-COUNTIF(($K$6:$K78),0))</f>
        <v/>
      </c>
      <c r="AC78" s="262">
        <f t="shared" ref="AC78:AC141" ca="1" si="2">RAND()</f>
        <v>0.61690145283712861</v>
      </c>
      <c r="AD78" s="262">
        <f>IF(TabA2[[#This Row],[Lfd.
Nr. f.
Stich-
probe]]&lt;&gt;"",TabA2[[#This Row],[Zufalls-
zahl]],0)</f>
        <v>0</v>
      </c>
      <c r="AE78" s="271">
        <f>IF(TabA2[[#This Row],[Stich-
probe]]&gt;0,IF(TabA2[[#This Row],[Differenz
förderfähig/
eingereicht nach Prüfung ÖIF (€)]]&lt;&gt;0,1,0),0)</f>
        <v>0</v>
      </c>
      <c r="AF78" s="272">
        <f>IF(TabA2[[#This Row],[Stich-
probe]]=0,0,TabA2[[#This Row],[Stich-
probe]]*TabA2[[#This Row],[Differenz
förderfähig/
eingereicht nach Prüfung ÖIF (€)]]/TabA2[[#This Row],[eingereichter
Betrag (€)]]*-1)</f>
        <v>0</v>
      </c>
      <c r="AG78" s="200"/>
      <c r="AH78" s="200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224" customFormat="1" x14ac:dyDescent="0.2">
      <c r="A79" s="19"/>
      <c r="B79" s="19"/>
      <c r="C79" s="226">
        <f>IF(TabA2[[#This Row],[Zufalls-
zahl wenn
lfd. Nr.]]=0,0,IF(RANK(TabA2[[#This Row],[Zufalls-
zahl wenn
lfd. Nr.]],TabA2[Zufalls-
zahl wenn
lfd. Nr.])&lt;=TabA2[[#Totals],[Zufalls-
zahl]],1,0))</f>
        <v>0</v>
      </c>
      <c r="D79" s="194" t="s">
        <v>18</v>
      </c>
      <c r="E79" s="207">
        <v>73</v>
      </c>
      <c r="F79" s="8"/>
      <c r="G79" s="37"/>
      <c r="H79" s="33"/>
      <c r="I79" s="33"/>
      <c r="J79" s="33"/>
      <c r="K79" s="128" cm="1">
        <f t="array" ref="K79">INDEX('Berechnung a.2)'!P:P,ROW('Berechnung a.2)'!P72)*24+27)</f>
        <v>0</v>
      </c>
      <c r="L79" s="260"/>
      <c r="M79" s="269">
        <f>(TabA2[[#This Row],[förderfähiger 
Betrag nach Prüfung ÖIF (€)]]-TabA2[[#This Row],[eingereichter
Betrag (€)]])*IF(TabA2[[#This Row],[Stich-
probe]]&gt;0,1,0)</f>
        <v>0</v>
      </c>
      <c r="N79" s="19"/>
      <c r="O79" s="19"/>
      <c r="P79" s="19"/>
      <c r="Q79" s="287"/>
      <c r="R79" s="288"/>
      <c r="S79" s="226" t="str">
        <f>IF(ISERROR(VLOOKUP(TabA2[[#This Row],[Grund für Differenz]],Datenquelle!$F$3:$G$17,2,FALSE)),"",VLOOKUP(TabA2[[#This Row],[Grund für Differenz]],Datenquelle!$F$3:$G$17,2,FALSE))</f>
        <v/>
      </c>
      <c r="T79" s="270"/>
      <c r="U79" s="206"/>
      <c r="V79" s="206"/>
      <c r="W79" s="206"/>
      <c r="X79" s="206"/>
      <c r="Y79" s="206"/>
      <c r="Z79" s="206"/>
      <c r="AA79" s="270"/>
      <c r="AB79" s="226" t="str">
        <f>IF(OR(TabA2[[#This Row],[eingereichter
Betrag (€)]]=0,TabA2[[#This Row],[eingereichter
Betrag (€)]]=""),"",COUNTA($K$6:$K79)-COUNTIF(($K$6:$K79),0))</f>
        <v/>
      </c>
      <c r="AC79" s="262">
        <f t="shared" ca="1" si="2"/>
        <v>0.97616738545724391</v>
      </c>
      <c r="AD79" s="262">
        <f>IF(TabA2[[#This Row],[Lfd.
Nr. f.
Stich-
probe]]&lt;&gt;"",TabA2[[#This Row],[Zufalls-
zahl]],0)</f>
        <v>0</v>
      </c>
      <c r="AE79" s="271">
        <f>IF(TabA2[[#This Row],[Stich-
probe]]&gt;0,IF(TabA2[[#This Row],[Differenz
förderfähig/
eingereicht nach Prüfung ÖIF (€)]]&lt;&gt;0,1,0),0)</f>
        <v>0</v>
      </c>
      <c r="AF79" s="272">
        <f>IF(TabA2[[#This Row],[Stich-
probe]]=0,0,TabA2[[#This Row],[Stich-
probe]]*TabA2[[#This Row],[Differenz
förderfähig/
eingereicht nach Prüfung ÖIF (€)]]/TabA2[[#This Row],[eingereichter
Betrag (€)]]*-1)</f>
        <v>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4" s="224" customFormat="1" x14ac:dyDescent="0.2">
      <c r="A80" s="19"/>
      <c r="B80" s="19"/>
      <c r="C80" s="226">
        <f>IF(TabA2[[#This Row],[Zufalls-
zahl wenn
lfd. Nr.]]=0,0,IF(RANK(TabA2[[#This Row],[Zufalls-
zahl wenn
lfd. Nr.]],TabA2[Zufalls-
zahl wenn
lfd. Nr.])&lt;=TabA2[[#Totals],[Zufalls-
zahl]],1,0))</f>
        <v>0</v>
      </c>
      <c r="D80" s="194" t="s">
        <v>18</v>
      </c>
      <c r="E80" s="207">
        <v>74</v>
      </c>
      <c r="F80" s="8"/>
      <c r="G80" s="37"/>
      <c r="H80" s="33"/>
      <c r="I80" s="33"/>
      <c r="J80" s="33"/>
      <c r="K80" s="128" cm="1">
        <f t="array" ref="K80">INDEX('Berechnung a.2)'!P:P,ROW('Berechnung a.2)'!P73)*24+27)</f>
        <v>0</v>
      </c>
      <c r="L80" s="260"/>
      <c r="M80" s="269">
        <f>(TabA2[[#This Row],[förderfähiger 
Betrag nach Prüfung ÖIF (€)]]-TabA2[[#This Row],[eingereichter
Betrag (€)]])*IF(TabA2[[#This Row],[Stich-
probe]]&gt;0,1,0)</f>
        <v>0</v>
      </c>
      <c r="N80" s="19"/>
      <c r="O80" s="19"/>
      <c r="P80" s="19"/>
      <c r="Q80" s="287"/>
      <c r="R80" s="288"/>
      <c r="S80" s="226" t="str">
        <f>IF(ISERROR(VLOOKUP(TabA2[[#This Row],[Grund für Differenz]],Datenquelle!$F$3:$G$17,2,FALSE)),"",VLOOKUP(TabA2[[#This Row],[Grund für Differenz]],Datenquelle!$F$3:$G$17,2,FALSE))</f>
        <v/>
      </c>
      <c r="T80" s="270"/>
      <c r="U80" s="206"/>
      <c r="V80" s="206"/>
      <c r="W80" s="206"/>
      <c r="X80" s="206"/>
      <c r="Y80" s="206"/>
      <c r="Z80" s="206"/>
      <c r="AA80" s="270"/>
      <c r="AB80" s="226" t="str">
        <f>IF(OR(TabA2[[#This Row],[eingereichter
Betrag (€)]]=0,TabA2[[#This Row],[eingereichter
Betrag (€)]]=""),"",COUNTA($K$6:$K80)-COUNTIF(($K$6:$K80),0))</f>
        <v/>
      </c>
      <c r="AC80" s="262">
        <f t="shared" ca="1" si="2"/>
        <v>0.57363184757537944</v>
      </c>
      <c r="AD80" s="262">
        <f>IF(TabA2[[#This Row],[Lfd.
Nr. f.
Stich-
probe]]&lt;&gt;"",TabA2[[#This Row],[Zufalls-
zahl]],0)</f>
        <v>0</v>
      </c>
      <c r="AE80" s="271">
        <f>IF(TabA2[[#This Row],[Stich-
probe]]&gt;0,IF(TabA2[[#This Row],[Differenz
förderfähig/
eingereicht nach Prüfung ÖIF (€)]]&lt;&gt;0,1,0),0)</f>
        <v>0</v>
      </c>
      <c r="AF80" s="272">
        <f>IF(TabA2[[#This Row],[Stich-
probe]]=0,0,TabA2[[#This Row],[Stich-
probe]]*TabA2[[#This Row],[Differenz
förderfähig/
eingereicht nach Prüfung ÖIF (€)]]/TabA2[[#This Row],[eingereichter
Betrag (€)]]*-1)</f>
        <v>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s="197" customFormat="1" x14ac:dyDescent="0.2">
      <c r="A81" s="19"/>
      <c r="B81" s="19"/>
      <c r="C81" s="226">
        <f>IF(TabA2[[#This Row],[Zufalls-
zahl wenn
lfd. Nr.]]=0,0,IF(RANK(TabA2[[#This Row],[Zufalls-
zahl wenn
lfd. Nr.]],TabA2[Zufalls-
zahl wenn
lfd. Nr.])&lt;=TabA2[[#Totals],[Zufalls-
zahl]],1,0))</f>
        <v>0</v>
      </c>
      <c r="D81" s="194" t="s">
        <v>18</v>
      </c>
      <c r="E81" s="207">
        <v>75</v>
      </c>
      <c r="F81" s="8"/>
      <c r="G81" s="37"/>
      <c r="H81" s="33"/>
      <c r="I81" s="33"/>
      <c r="J81" s="33"/>
      <c r="K81" s="128" cm="1">
        <f t="array" ref="K81">INDEX('Berechnung a.2)'!P:P,ROW('Berechnung a.2)'!P74)*24+27)</f>
        <v>0</v>
      </c>
      <c r="L81" s="260"/>
      <c r="M81" s="269">
        <f>(TabA2[[#This Row],[förderfähiger 
Betrag nach Prüfung ÖIF (€)]]-TabA2[[#This Row],[eingereichter
Betrag (€)]])*IF(TabA2[[#This Row],[Stich-
probe]]&gt;0,1,0)</f>
        <v>0</v>
      </c>
      <c r="N81" s="19"/>
      <c r="O81" s="19"/>
      <c r="P81" s="19"/>
      <c r="Q81" s="287"/>
      <c r="R81" s="288"/>
      <c r="S81" s="226" t="str">
        <f>IF(ISERROR(VLOOKUP(TabA2[[#This Row],[Grund für Differenz]],Datenquelle!$F$3:$G$17,2,FALSE)),"",VLOOKUP(TabA2[[#This Row],[Grund für Differenz]],Datenquelle!$F$3:$G$17,2,FALSE))</f>
        <v/>
      </c>
      <c r="T81" s="270"/>
      <c r="U81" s="206"/>
      <c r="V81" s="206"/>
      <c r="W81" s="206"/>
      <c r="X81" s="206"/>
      <c r="Y81" s="206"/>
      <c r="Z81" s="206"/>
      <c r="AA81" s="270"/>
      <c r="AB81" s="226" t="str">
        <f>IF(OR(TabA2[[#This Row],[eingereichter
Betrag (€)]]=0,TabA2[[#This Row],[eingereichter
Betrag (€)]]=""),"",COUNTA($K$6:$K81)-COUNTIF(($K$6:$K81),0))</f>
        <v/>
      </c>
      <c r="AC81" s="262">
        <f t="shared" ca="1" si="2"/>
        <v>0.44709621280733025</v>
      </c>
      <c r="AD81" s="262">
        <f>IF(TabA2[[#This Row],[Lfd.
Nr. f.
Stich-
probe]]&lt;&gt;"",TabA2[[#This Row],[Zufalls-
zahl]],0)</f>
        <v>0</v>
      </c>
      <c r="AE81" s="271">
        <f>IF(TabA2[[#This Row],[Stich-
probe]]&gt;0,IF(TabA2[[#This Row],[Differenz
förderfähig/
eingereicht nach Prüfung ÖIF (€)]]&lt;&gt;0,1,0),0)</f>
        <v>0</v>
      </c>
      <c r="AF81" s="272">
        <f>IF(TabA2[[#This Row],[Stich-
probe]]=0,0,TabA2[[#This Row],[Stich-
probe]]*TabA2[[#This Row],[Differenz
förderfähig/
eingereicht nach Prüfung ÖIF (€)]]/TabA2[[#This Row],[eingereichter
Betrag (€)]]*-1)</f>
        <v>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s="197" customFormat="1" x14ac:dyDescent="0.2">
      <c r="A82" s="19"/>
      <c r="B82" s="19"/>
      <c r="C82" s="226">
        <f>IF(TabA2[[#This Row],[Zufalls-
zahl wenn
lfd. Nr.]]=0,0,IF(RANK(TabA2[[#This Row],[Zufalls-
zahl wenn
lfd. Nr.]],TabA2[Zufalls-
zahl wenn
lfd. Nr.])&lt;=TabA2[[#Totals],[Zufalls-
zahl]],1,0))</f>
        <v>0</v>
      </c>
      <c r="D82" s="194" t="s">
        <v>18</v>
      </c>
      <c r="E82" s="207">
        <v>76</v>
      </c>
      <c r="F82" s="8"/>
      <c r="G82" s="37"/>
      <c r="H82" s="33"/>
      <c r="I82" s="33"/>
      <c r="J82" s="33"/>
      <c r="K82" s="128" cm="1">
        <f t="array" ref="K82">INDEX('Berechnung a.2)'!P:P,ROW('Berechnung a.2)'!P75)*24+27)</f>
        <v>0</v>
      </c>
      <c r="L82" s="260"/>
      <c r="M82" s="269">
        <f>(TabA2[[#This Row],[förderfähiger 
Betrag nach Prüfung ÖIF (€)]]-TabA2[[#This Row],[eingereichter
Betrag (€)]])*IF(TabA2[[#This Row],[Stich-
probe]]&gt;0,1,0)</f>
        <v>0</v>
      </c>
      <c r="N82" s="19"/>
      <c r="O82" s="19"/>
      <c r="P82" s="19"/>
      <c r="Q82" s="287"/>
      <c r="R82" s="288"/>
      <c r="S82" s="226" t="str">
        <f>IF(ISERROR(VLOOKUP(TabA2[[#This Row],[Grund für Differenz]],Datenquelle!$F$3:$G$17,2,FALSE)),"",VLOOKUP(TabA2[[#This Row],[Grund für Differenz]],Datenquelle!$F$3:$G$17,2,FALSE))</f>
        <v/>
      </c>
      <c r="T82" s="270"/>
      <c r="U82" s="206"/>
      <c r="V82" s="206"/>
      <c r="W82" s="206"/>
      <c r="X82" s="206"/>
      <c r="Y82" s="206"/>
      <c r="Z82" s="206"/>
      <c r="AA82" s="270"/>
      <c r="AB82" s="226" t="str">
        <f>IF(OR(TabA2[[#This Row],[eingereichter
Betrag (€)]]=0,TabA2[[#This Row],[eingereichter
Betrag (€)]]=""),"",COUNTA($K$6:$K82)-COUNTIF(($K$6:$K82),0))</f>
        <v/>
      </c>
      <c r="AC82" s="262">
        <f t="shared" ca="1" si="2"/>
        <v>0.79427119299853144</v>
      </c>
      <c r="AD82" s="262">
        <f>IF(TabA2[[#This Row],[Lfd.
Nr. f.
Stich-
probe]]&lt;&gt;"",TabA2[[#This Row],[Zufalls-
zahl]],0)</f>
        <v>0</v>
      </c>
      <c r="AE82" s="271">
        <f>IF(TabA2[[#This Row],[Stich-
probe]]&gt;0,IF(TabA2[[#This Row],[Differenz
förderfähig/
eingereicht nach Prüfung ÖIF (€)]]&lt;&gt;0,1,0),0)</f>
        <v>0</v>
      </c>
      <c r="AF82" s="272">
        <f>IF(TabA2[[#This Row],[Stich-
probe]]=0,0,TabA2[[#This Row],[Stich-
probe]]*TabA2[[#This Row],[Differenz
förderfähig/
eingereicht nach Prüfung ÖIF (€)]]/TabA2[[#This Row],[eingereichter
Betrag (€)]]*-1)</f>
        <v>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s="197" customFormat="1" x14ac:dyDescent="0.2">
      <c r="A83" s="19"/>
      <c r="B83" s="19"/>
      <c r="C83" s="226">
        <f>IF(TabA2[[#This Row],[Zufalls-
zahl wenn
lfd. Nr.]]=0,0,IF(RANK(TabA2[[#This Row],[Zufalls-
zahl wenn
lfd. Nr.]],TabA2[Zufalls-
zahl wenn
lfd. Nr.])&lt;=TabA2[[#Totals],[Zufalls-
zahl]],1,0))</f>
        <v>0</v>
      </c>
      <c r="D83" s="194" t="s">
        <v>18</v>
      </c>
      <c r="E83" s="207">
        <v>77</v>
      </c>
      <c r="F83" s="8"/>
      <c r="G83" s="37"/>
      <c r="H83" s="33"/>
      <c r="I83" s="33"/>
      <c r="J83" s="33"/>
      <c r="K83" s="128" cm="1">
        <f t="array" ref="K83">INDEX('Berechnung a.2)'!P:P,ROW('Berechnung a.2)'!P76)*24+27)</f>
        <v>0</v>
      </c>
      <c r="L83" s="260"/>
      <c r="M83" s="269">
        <f>(TabA2[[#This Row],[förderfähiger 
Betrag nach Prüfung ÖIF (€)]]-TabA2[[#This Row],[eingereichter
Betrag (€)]])*IF(TabA2[[#This Row],[Stich-
probe]]&gt;0,1,0)</f>
        <v>0</v>
      </c>
      <c r="N83" s="19"/>
      <c r="O83" s="19"/>
      <c r="P83" s="19"/>
      <c r="Q83" s="287"/>
      <c r="R83" s="288"/>
      <c r="S83" s="226" t="str">
        <f>IF(ISERROR(VLOOKUP(TabA2[[#This Row],[Grund für Differenz]],Datenquelle!$F$3:$G$17,2,FALSE)),"",VLOOKUP(TabA2[[#This Row],[Grund für Differenz]],Datenquelle!$F$3:$G$17,2,FALSE))</f>
        <v/>
      </c>
      <c r="T83" s="270"/>
      <c r="U83" s="206"/>
      <c r="V83" s="206"/>
      <c r="W83" s="206"/>
      <c r="X83" s="206"/>
      <c r="Y83" s="206"/>
      <c r="Z83" s="206"/>
      <c r="AA83" s="270"/>
      <c r="AB83" s="226" t="str">
        <f>IF(OR(TabA2[[#This Row],[eingereichter
Betrag (€)]]=0,TabA2[[#This Row],[eingereichter
Betrag (€)]]=""),"",COUNTA($K$6:$K83)-COUNTIF(($K$6:$K83),0))</f>
        <v/>
      </c>
      <c r="AC83" s="262">
        <f t="shared" ca="1" si="2"/>
        <v>0.45080780307717372</v>
      </c>
      <c r="AD83" s="262">
        <f>IF(TabA2[[#This Row],[Lfd.
Nr. f.
Stich-
probe]]&lt;&gt;"",TabA2[[#This Row],[Zufalls-
zahl]],0)</f>
        <v>0</v>
      </c>
      <c r="AE83" s="271">
        <f>IF(TabA2[[#This Row],[Stich-
probe]]&gt;0,IF(TabA2[[#This Row],[Differenz
förderfähig/
eingereicht nach Prüfung ÖIF (€)]]&lt;&gt;0,1,0),0)</f>
        <v>0</v>
      </c>
      <c r="AF83" s="272">
        <f>IF(TabA2[[#This Row],[Stich-
probe]]=0,0,TabA2[[#This Row],[Stich-
probe]]*TabA2[[#This Row],[Differenz
förderfähig/
eingereicht nach Prüfung ÖIF (€)]]/TabA2[[#This Row],[eingereichter
Betrag (€)]]*-1)</f>
        <v>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x14ac:dyDescent="0.2">
      <c r="C84" s="226">
        <f>IF(TabA2[[#This Row],[Zufalls-
zahl wenn
lfd. Nr.]]=0,0,IF(RANK(TabA2[[#This Row],[Zufalls-
zahl wenn
lfd. Nr.]],TabA2[Zufalls-
zahl wenn
lfd. Nr.])&lt;=TabA2[[#Totals],[Zufalls-
zahl]],1,0))</f>
        <v>0</v>
      </c>
      <c r="D84" s="194" t="s">
        <v>18</v>
      </c>
      <c r="E84" s="207">
        <v>78</v>
      </c>
      <c r="F84" s="8"/>
      <c r="G84" s="37"/>
      <c r="H84" s="33"/>
      <c r="I84" s="33"/>
      <c r="J84" s="33"/>
      <c r="K84" s="128" cm="1">
        <f t="array" ref="K84">INDEX('Berechnung a.2)'!P:P,ROW('Berechnung a.2)'!P77)*24+27)</f>
        <v>0</v>
      </c>
      <c r="L84" s="260"/>
      <c r="M84" s="269">
        <f>(TabA2[[#This Row],[förderfähiger 
Betrag nach Prüfung ÖIF (€)]]-TabA2[[#This Row],[eingereichter
Betrag (€)]])*IF(TabA2[[#This Row],[Stich-
probe]]&gt;0,1,0)</f>
        <v>0</v>
      </c>
      <c r="N84" s="19"/>
      <c r="O84" s="19"/>
      <c r="P84" s="19"/>
      <c r="Q84" s="287"/>
      <c r="R84" s="288"/>
      <c r="S84" s="226" t="str">
        <f>IF(ISERROR(VLOOKUP(TabA2[[#This Row],[Grund für Differenz]],Datenquelle!$F$3:$G$17,2,FALSE)),"",VLOOKUP(TabA2[[#This Row],[Grund für Differenz]],Datenquelle!$F$3:$G$17,2,FALSE))</f>
        <v/>
      </c>
      <c r="T84" s="270"/>
      <c r="U84" s="206"/>
      <c r="V84" s="206"/>
      <c r="W84" s="206"/>
      <c r="X84" s="206"/>
      <c r="Y84" s="206"/>
      <c r="Z84" s="206"/>
      <c r="AA84" s="270"/>
      <c r="AB84" s="226" t="str">
        <f>IF(OR(TabA2[[#This Row],[eingereichter
Betrag (€)]]=0,TabA2[[#This Row],[eingereichter
Betrag (€)]]=""),"",COUNTA($K$6:$K84)-COUNTIF(($K$6:$K84),0))</f>
        <v/>
      </c>
      <c r="AC84" s="262">
        <f t="shared" ca="1" si="2"/>
        <v>0.25955880355478189</v>
      </c>
      <c r="AD84" s="262">
        <f>IF(TabA2[[#This Row],[Lfd.
Nr. f.
Stich-
probe]]&lt;&gt;"",TabA2[[#This Row],[Zufalls-
zahl]],0)</f>
        <v>0</v>
      </c>
      <c r="AE84" s="271">
        <f>IF(TabA2[[#This Row],[Stich-
probe]]&gt;0,IF(TabA2[[#This Row],[Differenz
förderfähig/
eingereicht nach Prüfung ÖIF (€)]]&lt;&gt;0,1,0),0)</f>
        <v>0</v>
      </c>
      <c r="AF8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">
      <c r="C85" s="226">
        <f>IF(TabA2[[#This Row],[Zufalls-
zahl wenn
lfd. Nr.]]=0,0,IF(RANK(TabA2[[#This Row],[Zufalls-
zahl wenn
lfd. Nr.]],TabA2[Zufalls-
zahl wenn
lfd. Nr.])&lt;=TabA2[[#Totals],[Zufalls-
zahl]],1,0))</f>
        <v>0</v>
      </c>
      <c r="D85" s="194" t="s">
        <v>18</v>
      </c>
      <c r="E85" s="207">
        <v>79</v>
      </c>
      <c r="F85" s="8"/>
      <c r="G85" s="37"/>
      <c r="H85" s="33"/>
      <c r="I85" s="33"/>
      <c r="J85" s="33"/>
      <c r="K85" s="128" cm="1">
        <f t="array" ref="K85">INDEX('Berechnung a.2)'!P:P,ROW('Berechnung a.2)'!P78)*24+27)</f>
        <v>0</v>
      </c>
      <c r="L85" s="260"/>
      <c r="M85" s="269">
        <f>(TabA2[[#This Row],[förderfähiger 
Betrag nach Prüfung ÖIF (€)]]-TabA2[[#This Row],[eingereichter
Betrag (€)]])*IF(TabA2[[#This Row],[Stich-
probe]]&gt;0,1,0)</f>
        <v>0</v>
      </c>
      <c r="N85" s="19"/>
      <c r="O85" s="19"/>
      <c r="P85" s="19"/>
      <c r="Q85" s="287"/>
      <c r="R85" s="288"/>
      <c r="S85" s="226" t="str">
        <f>IF(ISERROR(VLOOKUP(TabA2[[#This Row],[Grund für Differenz]],Datenquelle!$F$3:$G$17,2,FALSE)),"",VLOOKUP(TabA2[[#This Row],[Grund für Differenz]],Datenquelle!$F$3:$G$17,2,FALSE))</f>
        <v/>
      </c>
      <c r="T85" s="270"/>
      <c r="U85" s="206"/>
      <c r="V85" s="206"/>
      <c r="W85" s="206"/>
      <c r="X85" s="206"/>
      <c r="Y85" s="206"/>
      <c r="Z85" s="206"/>
      <c r="AA85" s="270"/>
      <c r="AB85" s="226" t="str">
        <f>IF(OR(TabA2[[#This Row],[eingereichter
Betrag (€)]]=0,TabA2[[#This Row],[eingereichter
Betrag (€)]]=""),"",COUNTA($K$6:$K85)-COUNTIF(($K$6:$K85),0))</f>
        <v/>
      </c>
      <c r="AC85" s="262">
        <f t="shared" ca="1" si="2"/>
        <v>0.98885281527610891</v>
      </c>
      <c r="AD85" s="262">
        <f>IF(TabA2[[#This Row],[Lfd.
Nr. f.
Stich-
probe]]&lt;&gt;"",TabA2[[#This Row],[Zufalls-
zahl]],0)</f>
        <v>0</v>
      </c>
      <c r="AE85" s="271">
        <f>IF(TabA2[[#This Row],[Stich-
probe]]&gt;0,IF(TabA2[[#This Row],[Differenz
förderfähig/
eingereicht nach Prüfung ÖIF (€)]]&lt;&gt;0,1,0),0)</f>
        <v>0</v>
      </c>
      <c r="AF8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">
      <c r="C86" s="226">
        <f>IF(TabA2[[#This Row],[Zufalls-
zahl wenn
lfd. Nr.]]=0,0,IF(RANK(TabA2[[#This Row],[Zufalls-
zahl wenn
lfd. Nr.]],TabA2[Zufalls-
zahl wenn
lfd. Nr.])&lt;=TabA2[[#Totals],[Zufalls-
zahl]],1,0))</f>
        <v>0</v>
      </c>
      <c r="D86" s="194" t="s">
        <v>18</v>
      </c>
      <c r="E86" s="207">
        <v>80</v>
      </c>
      <c r="F86" s="8"/>
      <c r="G86" s="37"/>
      <c r="H86" s="33"/>
      <c r="I86" s="33"/>
      <c r="J86" s="33"/>
      <c r="K86" s="128" cm="1">
        <f t="array" ref="K86">INDEX('Berechnung a.2)'!P:P,ROW('Berechnung a.2)'!P79)*24+27)</f>
        <v>0</v>
      </c>
      <c r="L86" s="260"/>
      <c r="M86" s="269">
        <f>(TabA2[[#This Row],[förderfähiger 
Betrag nach Prüfung ÖIF (€)]]-TabA2[[#This Row],[eingereichter
Betrag (€)]])*IF(TabA2[[#This Row],[Stich-
probe]]&gt;0,1,0)</f>
        <v>0</v>
      </c>
      <c r="N86" s="19"/>
      <c r="O86" s="19"/>
      <c r="P86" s="19"/>
      <c r="Q86" s="287"/>
      <c r="R86" s="288"/>
      <c r="S86" s="226" t="str">
        <f>IF(ISERROR(VLOOKUP(TabA2[[#This Row],[Grund für Differenz]],Datenquelle!$F$3:$G$17,2,FALSE)),"",VLOOKUP(TabA2[[#This Row],[Grund für Differenz]],Datenquelle!$F$3:$G$17,2,FALSE))</f>
        <v/>
      </c>
      <c r="T86" s="270"/>
      <c r="U86" s="206"/>
      <c r="V86" s="206"/>
      <c r="W86" s="206"/>
      <c r="X86" s="206"/>
      <c r="Y86" s="206"/>
      <c r="Z86" s="206"/>
      <c r="AA86" s="270"/>
      <c r="AB86" s="226" t="str">
        <f>IF(OR(TabA2[[#This Row],[eingereichter
Betrag (€)]]=0,TabA2[[#This Row],[eingereichter
Betrag (€)]]=""),"",COUNTA($K$6:$K86)-COUNTIF(($K$6:$K86),0))</f>
        <v/>
      </c>
      <c r="AC86" s="262">
        <f t="shared" ca="1" si="2"/>
        <v>0.40016212028944598</v>
      </c>
      <c r="AD86" s="262">
        <f>IF(TabA2[[#This Row],[Lfd.
Nr. f.
Stich-
probe]]&lt;&gt;"",TabA2[[#This Row],[Zufalls-
zahl]],0)</f>
        <v>0</v>
      </c>
      <c r="AE86" s="271">
        <f>IF(TabA2[[#This Row],[Stich-
probe]]&gt;0,IF(TabA2[[#This Row],[Differenz
förderfähig/
eingereicht nach Prüfung ÖIF (€)]]&lt;&gt;0,1,0),0)</f>
        <v>0</v>
      </c>
      <c r="AF8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">
      <c r="C87" s="226">
        <f>IF(TabA2[[#This Row],[Zufalls-
zahl wenn
lfd. Nr.]]=0,0,IF(RANK(TabA2[[#This Row],[Zufalls-
zahl wenn
lfd. Nr.]],TabA2[Zufalls-
zahl wenn
lfd. Nr.])&lt;=TabA2[[#Totals],[Zufalls-
zahl]],1,0))</f>
        <v>0</v>
      </c>
      <c r="D87" s="194" t="s">
        <v>18</v>
      </c>
      <c r="E87" s="207">
        <v>81</v>
      </c>
      <c r="F87" s="8"/>
      <c r="G87" s="37"/>
      <c r="H87" s="33"/>
      <c r="I87" s="33"/>
      <c r="J87" s="33"/>
      <c r="K87" s="128" cm="1">
        <f t="array" ref="K87">INDEX('Berechnung a.2)'!P:P,ROW('Berechnung a.2)'!P80)*24+27)</f>
        <v>0</v>
      </c>
      <c r="L87" s="260"/>
      <c r="M87" s="269">
        <f>(TabA2[[#This Row],[förderfähiger 
Betrag nach Prüfung ÖIF (€)]]-TabA2[[#This Row],[eingereichter
Betrag (€)]])*IF(TabA2[[#This Row],[Stich-
probe]]&gt;0,1,0)</f>
        <v>0</v>
      </c>
      <c r="N87" s="19"/>
      <c r="O87" s="19"/>
      <c r="P87" s="19"/>
      <c r="Q87" s="287"/>
      <c r="R87" s="288"/>
      <c r="S87" s="226" t="str">
        <f>IF(ISERROR(VLOOKUP(TabA2[[#This Row],[Grund für Differenz]],Datenquelle!$F$3:$G$17,2,FALSE)),"",VLOOKUP(TabA2[[#This Row],[Grund für Differenz]],Datenquelle!$F$3:$G$17,2,FALSE))</f>
        <v/>
      </c>
      <c r="T87" s="270"/>
      <c r="U87" s="206"/>
      <c r="V87" s="206"/>
      <c r="W87" s="206"/>
      <c r="X87" s="206"/>
      <c r="Y87" s="206"/>
      <c r="Z87" s="206"/>
      <c r="AA87" s="270"/>
      <c r="AB87" s="226" t="str">
        <f>IF(OR(TabA2[[#This Row],[eingereichter
Betrag (€)]]=0,TabA2[[#This Row],[eingereichter
Betrag (€)]]=""),"",COUNTA($K$6:$K87)-COUNTIF(($K$6:$K87),0))</f>
        <v/>
      </c>
      <c r="AC87" s="262">
        <f t="shared" ca="1" si="2"/>
        <v>0.30797715419439264</v>
      </c>
      <c r="AD87" s="262">
        <f>IF(TabA2[[#This Row],[Lfd.
Nr. f.
Stich-
probe]]&lt;&gt;"",TabA2[[#This Row],[Zufalls-
zahl]],0)</f>
        <v>0</v>
      </c>
      <c r="AE87" s="271">
        <f>IF(TabA2[[#This Row],[Stich-
probe]]&gt;0,IF(TabA2[[#This Row],[Differenz
förderfähig/
eingereicht nach Prüfung ÖIF (€)]]&lt;&gt;0,1,0),0)</f>
        <v>0</v>
      </c>
      <c r="AF8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">
      <c r="C88" s="226">
        <f>IF(TabA2[[#This Row],[Zufalls-
zahl wenn
lfd. Nr.]]=0,0,IF(RANK(TabA2[[#This Row],[Zufalls-
zahl wenn
lfd. Nr.]],TabA2[Zufalls-
zahl wenn
lfd. Nr.])&lt;=TabA2[[#Totals],[Zufalls-
zahl]],1,0))</f>
        <v>0</v>
      </c>
      <c r="D88" s="194" t="s">
        <v>18</v>
      </c>
      <c r="E88" s="207">
        <v>82</v>
      </c>
      <c r="F88" s="8"/>
      <c r="G88" s="37"/>
      <c r="H88" s="33"/>
      <c r="I88" s="33"/>
      <c r="J88" s="33"/>
      <c r="K88" s="128" cm="1">
        <f t="array" ref="K88">INDEX('Berechnung a.2)'!P:P,ROW('Berechnung a.2)'!P81)*24+27)</f>
        <v>0</v>
      </c>
      <c r="L88" s="260"/>
      <c r="M88" s="269">
        <f>(TabA2[[#This Row],[förderfähiger 
Betrag nach Prüfung ÖIF (€)]]-TabA2[[#This Row],[eingereichter
Betrag (€)]])*IF(TabA2[[#This Row],[Stich-
probe]]&gt;0,1,0)</f>
        <v>0</v>
      </c>
      <c r="N88" s="19"/>
      <c r="O88" s="19"/>
      <c r="P88" s="19"/>
      <c r="Q88" s="287"/>
      <c r="R88" s="288"/>
      <c r="S88" s="226" t="str">
        <f>IF(ISERROR(VLOOKUP(TabA2[[#This Row],[Grund für Differenz]],Datenquelle!$F$3:$G$17,2,FALSE)),"",VLOOKUP(TabA2[[#This Row],[Grund für Differenz]],Datenquelle!$F$3:$G$17,2,FALSE))</f>
        <v/>
      </c>
      <c r="T88" s="270"/>
      <c r="U88" s="206"/>
      <c r="V88" s="206"/>
      <c r="W88" s="206"/>
      <c r="X88" s="206"/>
      <c r="Y88" s="206"/>
      <c r="Z88" s="206"/>
      <c r="AA88" s="270"/>
      <c r="AB88" s="226" t="str">
        <f>IF(OR(TabA2[[#This Row],[eingereichter
Betrag (€)]]=0,TabA2[[#This Row],[eingereichter
Betrag (€)]]=""),"",COUNTA($K$6:$K88)-COUNTIF(($K$6:$K88),0))</f>
        <v/>
      </c>
      <c r="AC88" s="262">
        <f t="shared" ca="1" si="2"/>
        <v>0.35925368327430374</v>
      </c>
      <c r="AD88" s="262">
        <f>IF(TabA2[[#This Row],[Lfd.
Nr. f.
Stich-
probe]]&lt;&gt;"",TabA2[[#This Row],[Zufalls-
zahl]],0)</f>
        <v>0</v>
      </c>
      <c r="AE88" s="271">
        <f>IF(TabA2[[#This Row],[Stich-
probe]]&gt;0,IF(TabA2[[#This Row],[Differenz
förderfähig/
eingereicht nach Prüfung ÖIF (€)]]&lt;&gt;0,1,0),0)</f>
        <v>0</v>
      </c>
      <c r="AF8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">
      <c r="C89" s="226">
        <f>IF(TabA2[[#This Row],[Zufalls-
zahl wenn
lfd. Nr.]]=0,0,IF(RANK(TabA2[[#This Row],[Zufalls-
zahl wenn
lfd. Nr.]],TabA2[Zufalls-
zahl wenn
lfd. Nr.])&lt;=TabA2[[#Totals],[Zufalls-
zahl]],1,0))</f>
        <v>0</v>
      </c>
      <c r="D89" s="194" t="s">
        <v>18</v>
      </c>
      <c r="E89" s="207">
        <v>83</v>
      </c>
      <c r="F89" s="8"/>
      <c r="G89" s="37"/>
      <c r="H89" s="33"/>
      <c r="I89" s="33"/>
      <c r="J89" s="33"/>
      <c r="K89" s="128" cm="1">
        <f t="array" ref="K89">INDEX('Berechnung a.2)'!P:P,ROW('Berechnung a.2)'!P82)*24+27)</f>
        <v>0</v>
      </c>
      <c r="L89" s="260"/>
      <c r="M89" s="269">
        <f>(TabA2[[#This Row],[förderfähiger 
Betrag nach Prüfung ÖIF (€)]]-TabA2[[#This Row],[eingereichter
Betrag (€)]])*IF(TabA2[[#This Row],[Stich-
probe]]&gt;0,1,0)</f>
        <v>0</v>
      </c>
      <c r="N89" s="19"/>
      <c r="O89" s="19"/>
      <c r="P89" s="19"/>
      <c r="Q89" s="287"/>
      <c r="R89" s="288"/>
      <c r="S89" s="226" t="str">
        <f>IF(ISERROR(VLOOKUP(TabA2[[#This Row],[Grund für Differenz]],Datenquelle!$F$3:$G$17,2,FALSE)),"",VLOOKUP(TabA2[[#This Row],[Grund für Differenz]],Datenquelle!$F$3:$G$17,2,FALSE))</f>
        <v/>
      </c>
      <c r="T89" s="270"/>
      <c r="U89" s="206"/>
      <c r="V89" s="206"/>
      <c r="W89" s="206"/>
      <c r="X89" s="206"/>
      <c r="Y89" s="206"/>
      <c r="Z89" s="206"/>
      <c r="AA89" s="270"/>
      <c r="AB89" s="226" t="str">
        <f>IF(OR(TabA2[[#This Row],[eingereichter
Betrag (€)]]=0,TabA2[[#This Row],[eingereichter
Betrag (€)]]=""),"",COUNTA($K$6:$K89)-COUNTIF(($K$6:$K89),0))</f>
        <v/>
      </c>
      <c r="AC89" s="262">
        <f t="shared" ca="1" si="2"/>
        <v>0.39069626736841823</v>
      </c>
      <c r="AD89" s="262">
        <f>IF(TabA2[[#This Row],[Lfd.
Nr. f.
Stich-
probe]]&lt;&gt;"",TabA2[[#This Row],[Zufalls-
zahl]],0)</f>
        <v>0</v>
      </c>
      <c r="AE89" s="271">
        <f>IF(TabA2[[#This Row],[Stich-
probe]]&gt;0,IF(TabA2[[#This Row],[Differenz
förderfähig/
eingereicht nach Prüfung ÖIF (€)]]&lt;&gt;0,1,0),0)</f>
        <v>0</v>
      </c>
      <c r="AF8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">
      <c r="C90" s="226">
        <f>IF(TabA2[[#This Row],[Zufalls-
zahl wenn
lfd. Nr.]]=0,0,IF(RANK(TabA2[[#This Row],[Zufalls-
zahl wenn
lfd. Nr.]],TabA2[Zufalls-
zahl wenn
lfd. Nr.])&lt;=TabA2[[#Totals],[Zufalls-
zahl]],1,0))</f>
        <v>0</v>
      </c>
      <c r="D90" s="194" t="s">
        <v>18</v>
      </c>
      <c r="E90" s="207">
        <v>84</v>
      </c>
      <c r="F90" s="8"/>
      <c r="G90" s="37"/>
      <c r="H90" s="33"/>
      <c r="I90" s="33"/>
      <c r="J90" s="33"/>
      <c r="K90" s="128" cm="1">
        <f t="array" ref="K90">INDEX('Berechnung a.2)'!P:P,ROW('Berechnung a.2)'!P83)*24+27)</f>
        <v>0</v>
      </c>
      <c r="L90" s="260"/>
      <c r="M90" s="269">
        <f>(TabA2[[#This Row],[förderfähiger 
Betrag nach Prüfung ÖIF (€)]]-TabA2[[#This Row],[eingereichter
Betrag (€)]])*IF(TabA2[[#This Row],[Stich-
probe]]&gt;0,1,0)</f>
        <v>0</v>
      </c>
      <c r="N90" s="19"/>
      <c r="O90" s="19"/>
      <c r="P90" s="19"/>
      <c r="Q90" s="287"/>
      <c r="R90" s="288"/>
      <c r="S90" s="226" t="str">
        <f>IF(ISERROR(VLOOKUP(TabA2[[#This Row],[Grund für Differenz]],Datenquelle!$F$3:$G$17,2,FALSE)),"",VLOOKUP(TabA2[[#This Row],[Grund für Differenz]],Datenquelle!$F$3:$G$17,2,FALSE))</f>
        <v/>
      </c>
      <c r="T90" s="270"/>
      <c r="U90" s="206"/>
      <c r="V90" s="206"/>
      <c r="W90" s="206"/>
      <c r="X90" s="206"/>
      <c r="Y90" s="206"/>
      <c r="Z90" s="206"/>
      <c r="AA90" s="270"/>
      <c r="AB90" s="226" t="str">
        <f>IF(OR(TabA2[[#This Row],[eingereichter
Betrag (€)]]=0,TabA2[[#This Row],[eingereichter
Betrag (€)]]=""),"",COUNTA($K$6:$K90)-COUNTIF(($K$6:$K90),0))</f>
        <v/>
      </c>
      <c r="AC90" s="262">
        <f t="shared" ca="1" si="2"/>
        <v>0.70083317193968109</v>
      </c>
      <c r="AD90" s="262">
        <f>IF(TabA2[[#This Row],[Lfd.
Nr. f.
Stich-
probe]]&lt;&gt;"",TabA2[[#This Row],[Zufalls-
zahl]],0)</f>
        <v>0</v>
      </c>
      <c r="AE90" s="271">
        <f>IF(TabA2[[#This Row],[Stich-
probe]]&gt;0,IF(TabA2[[#This Row],[Differenz
förderfähig/
eingereicht nach Prüfung ÖIF (€)]]&lt;&gt;0,1,0),0)</f>
        <v>0</v>
      </c>
      <c r="AF9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">
      <c r="C91" s="226">
        <f>IF(TabA2[[#This Row],[Zufalls-
zahl wenn
lfd. Nr.]]=0,0,IF(RANK(TabA2[[#This Row],[Zufalls-
zahl wenn
lfd. Nr.]],TabA2[Zufalls-
zahl wenn
lfd. Nr.])&lt;=TabA2[[#Totals],[Zufalls-
zahl]],1,0))</f>
        <v>0</v>
      </c>
      <c r="D91" s="194" t="s">
        <v>18</v>
      </c>
      <c r="E91" s="207">
        <v>85</v>
      </c>
      <c r="F91" s="8"/>
      <c r="G91" s="37"/>
      <c r="H91" s="33"/>
      <c r="I91" s="33"/>
      <c r="J91" s="33"/>
      <c r="K91" s="128" cm="1">
        <f t="array" ref="K91">INDEX('Berechnung a.2)'!P:P,ROW('Berechnung a.2)'!P84)*24+27)</f>
        <v>0</v>
      </c>
      <c r="L91" s="260"/>
      <c r="M91" s="269">
        <f>(TabA2[[#This Row],[förderfähiger 
Betrag nach Prüfung ÖIF (€)]]-TabA2[[#This Row],[eingereichter
Betrag (€)]])*IF(TabA2[[#This Row],[Stich-
probe]]&gt;0,1,0)</f>
        <v>0</v>
      </c>
      <c r="N91" s="19"/>
      <c r="O91" s="19"/>
      <c r="P91" s="19"/>
      <c r="Q91" s="287"/>
      <c r="R91" s="288"/>
      <c r="S91" s="226" t="str">
        <f>IF(ISERROR(VLOOKUP(TabA2[[#This Row],[Grund für Differenz]],Datenquelle!$F$3:$G$17,2,FALSE)),"",VLOOKUP(TabA2[[#This Row],[Grund für Differenz]],Datenquelle!$F$3:$G$17,2,FALSE))</f>
        <v/>
      </c>
      <c r="T91" s="270"/>
      <c r="U91" s="206"/>
      <c r="V91" s="206"/>
      <c r="W91" s="206"/>
      <c r="X91" s="206"/>
      <c r="Y91" s="206"/>
      <c r="Z91" s="206"/>
      <c r="AA91" s="270"/>
      <c r="AB91" s="226" t="str">
        <f>IF(OR(TabA2[[#This Row],[eingereichter
Betrag (€)]]=0,TabA2[[#This Row],[eingereichter
Betrag (€)]]=""),"",COUNTA($K$6:$K91)-COUNTIF(($K$6:$K91),0))</f>
        <v/>
      </c>
      <c r="AC91" s="262">
        <f t="shared" ca="1" si="2"/>
        <v>0.11521286274503284</v>
      </c>
      <c r="AD91" s="262">
        <f>IF(TabA2[[#This Row],[Lfd.
Nr. f.
Stich-
probe]]&lt;&gt;"",TabA2[[#This Row],[Zufalls-
zahl]],0)</f>
        <v>0</v>
      </c>
      <c r="AE91" s="271">
        <f>IF(TabA2[[#This Row],[Stich-
probe]]&gt;0,IF(TabA2[[#This Row],[Differenz
förderfähig/
eingereicht nach Prüfung ÖIF (€)]]&lt;&gt;0,1,0),0)</f>
        <v>0</v>
      </c>
      <c r="AF9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">
      <c r="C92" s="226">
        <f>IF(TabA2[[#This Row],[Zufalls-
zahl wenn
lfd. Nr.]]=0,0,IF(RANK(TabA2[[#This Row],[Zufalls-
zahl wenn
lfd. Nr.]],TabA2[Zufalls-
zahl wenn
lfd. Nr.])&lt;=TabA2[[#Totals],[Zufalls-
zahl]],1,0))</f>
        <v>0</v>
      </c>
      <c r="D92" s="194" t="s">
        <v>18</v>
      </c>
      <c r="E92" s="207">
        <v>86</v>
      </c>
      <c r="F92" s="8"/>
      <c r="G92" s="37"/>
      <c r="H92" s="33"/>
      <c r="I92" s="33"/>
      <c r="J92" s="33"/>
      <c r="K92" s="128" cm="1">
        <f t="array" ref="K92">INDEX('Berechnung a.2)'!P:P,ROW('Berechnung a.2)'!P85)*24+27)</f>
        <v>0</v>
      </c>
      <c r="L92" s="260"/>
      <c r="M92" s="269">
        <f>(TabA2[[#This Row],[förderfähiger 
Betrag nach Prüfung ÖIF (€)]]-TabA2[[#This Row],[eingereichter
Betrag (€)]])*IF(TabA2[[#This Row],[Stich-
probe]]&gt;0,1,0)</f>
        <v>0</v>
      </c>
      <c r="N92" s="19"/>
      <c r="O92" s="19"/>
      <c r="P92" s="19"/>
      <c r="Q92" s="287"/>
      <c r="R92" s="288"/>
      <c r="S92" s="226" t="str">
        <f>IF(ISERROR(VLOOKUP(TabA2[[#This Row],[Grund für Differenz]],Datenquelle!$F$3:$G$17,2,FALSE)),"",VLOOKUP(TabA2[[#This Row],[Grund für Differenz]],Datenquelle!$F$3:$G$17,2,FALSE))</f>
        <v/>
      </c>
      <c r="T92" s="270"/>
      <c r="U92" s="206"/>
      <c r="V92" s="206"/>
      <c r="W92" s="206"/>
      <c r="X92" s="206"/>
      <c r="Y92" s="206"/>
      <c r="Z92" s="206"/>
      <c r="AA92" s="270"/>
      <c r="AB92" s="226" t="str">
        <f>IF(OR(TabA2[[#This Row],[eingereichter
Betrag (€)]]=0,TabA2[[#This Row],[eingereichter
Betrag (€)]]=""),"",COUNTA($K$6:$K92)-COUNTIF(($K$6:$K92),0))</f>
        <v/>
      </c>
      <c r="AC92" s="262">
        <f t="shared" ca="1" si="2"/>
        <v>0.90652705974911851</v>
      </c>
      <c r="AD92" s="262">
        <f>IF(TabA2[[#This Row],[Lfd.
Nr. f.
Stich-
probe]]&lt;&gt;"",TabA2[[#This Row],[Zufalls-
zahl]],0)</f>
        <v>0</v>
      </c>
      <c r="AE92" s="271">
        <f>IF(TabA2[[#This Row],[Stich-
probe]]&gt;0,IF(TabA2[[#This Row],[Differenz
förderfähig/
eingereicht nach Prüfung ÖIF (€)]]&lt;&gt;0,1,0),0)</f>
        <v>0</v>
      </c>
      <c r="AF9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">
      <c r="C93" s="226">
        <f>IF(TabA2[[#This Row],[Zufalls-
zahl wenn
lfd. Nr.]]=0,0,IF(RANK(TabA2[[#This Row],[Zufalls-
zahl wenn
lfd. Nr.]],TabA2[Zufalls-
zahl wenn
lfd. Nr.])&lt;=TabA2[[#Totals],[Zufalls-
zahl]],1,0))</f>
        <v>0</v>
      </c>
      <c r="D93" s="194" t="s">
        <v>18</v>
      </c>
      <c r="E93" s="207">
        <v>87</v>
      </c>
      <c r="F93" s="8"/>
      <c r="G93" s="37"/>
      <c r="H93" s="33"/>
      <c r="I93" s="33"/>
      <c r="J93" s="33"/>
      <c r="K93" s="128" cm="1">
        <f t="array" ref="K93">INDEX('Berechnung a.2)'!P:P,ROW('Berechnung a.2)'!P86)*24+27)</f>
        <v>0</v>
      </c>
      <c r="L93" s="260"/>
      <c r="M93" s="269">
        <f>(TabA2[[#This Row],[förderfähiger 
Betrag nach Prüfung ÖIF (€)]]-TabA2[[#This Row],[eingereichter
Betrag (€)]])*IF(TabA2[[#This Row],[Stich-
probe]]&gt;0,1,0)</f>
        <v>0</v>
      </c>
      <c r="N93" s="19"/>
      <c r="O93" s="19"/>
      <c r="P93" s="19"/>
      <c r="Q93" s="287"/>
      <c r="R93" s="288"/>
      <c r="S93" s="226" t="str">
        <f>IF(ISERROR(VLOOKUP(TabA2[[#This Row],[Grund für Differenz]],Datenquelle!$F$3:$G$17,2,FALSE)),"",VLOOKUP(TabA2[[#This Row],[Grund für Differenz]],Datenquelle!$F$3:$G$17,2,FALSE))</f>
        <v/>
      </c>
      <c r="T93" s="270"/>
      <c r="U93" s="206"/>
      <c r="V93" s="206"/>
      <c r="W93" s="206"/>
      <c r="X93" s="206"/>
      <c r="Y93" s="206"/>
      <c r="Z93" s="206"/>
      <c r="AA93" s="270"/>
      <c r="AB93" s="226" t="str">
        <f>IF(OR(TabA2[[#This Row],[eingereichter
Betrag (€)]]=0,TabA2[[#This Row],[eingereichter
Betrag (€)]]=""),"",COUNTA($K$6:$K93)-COUNTIF(($K$6:$K93),0))</f>
        <v/>
      </c>
      <c r="AC93" s="262">
        <f t="shared" ca="1" si="2"/>
        <v>0.4381957823006285</v>
      </c>
      <c r="AD93" s="262">
        <f>IF(TabA2[[#This Row],[Lfd.
Nr. f.
Stich-
probe]]&lt;&gt;"",TabA2[[#This Row],[Zufalls-
zahl]],0)</f>
        <v>0</v>
      </c>
      <c r="AE93" s="271">
        <f>IF(TabA2[[#This Row],[Stich-
probe]]&gt;0,IF(TabA2[[#This Row],[Differenz
förderfähig/
eingereicht nach Prüfung ÖIF (€)]]&lt;&gt;0,1,0),0)</f>
        <v>0</v>
      </c>
      <c r="AF9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">
      <c r="C94" s="226">
        <f>IF(TabA2[[#This Row],[Zufalls-
zahl wenn
lfd. Nr.]]=0,0,IF(RANK(TabA2[[#This Row],[Zufalls-
zahl wenn
lfd. Nr.]],TabA2[Zufalls-
zahl wenn
lfd. Nr.])&lt;=TabA2[[#Totals],[Zufalls-
zahl]],1,0))</f>
        <v>0</v>
      </c>
      <c r="D94" s="194" t="s">
        <v>18</v>
      </c>
      <c r="E94" s="207">
        <v>88</v>
      </c>
      <c r="F94" s="8"/>
      <c r="G94" s="37"/>
      <c r="H94" s="33"/>
      <c r="I94" s="33"/>
      <c r="J94" s="33"/>
      <c r="K94" s="128" cm="1">
        <f t="array" ref="K94">INDEX('Berechnung a.2)'!P:P,ROW('Berechnung a.2)'!P87)*24+27)</f>
        <v>0</v>
      </c>
      <c r="L94" s="260"/>
      <c r="M94" s="269">
        <f>(TabA2[[#This Row],[förderfähiger 
Betrag nach Prüfung ÖIF (€)]]-TabA2[[#This Row],[eingereichter
Betrag (€)]])*IF(TabA2[[#This Row],[Stich-
probe]]&gt;0,1,0)</f>
        <v>0</v>
      </c>
      <c r="N94" s="19"/>
      <c r="O94" s="19"/>
      <c r="P94" s="19"/>
      <c r="Q94" s="287"/>
      <c r="R94" s="288"/>
      <c r="S94" s="226" t="str">
        <f>IF(ISERROR(VLOOKUP(TabA2[[#This Row],[Grund für Differenz]],Datenquelle!$F$3:$G$17,2,FALSE)),"",VLOOKUP(TabA2[[#This Row],[Grund für Differenz]],Datenquelle!$F$3:$G$17,2,FALSE))</f>
        <v/>
      </c>
      <c r="T94" s="270"/>
      <c r="U94" s="206"/>
      <c r="V94" s="206"/>
      <c r="W94" s="206"/>
      <c r="X94" s="206"/>
      <c r="Y94" s="206"/>
      <c r="Z94" s="206"/>
      <c r="AA94" s="270"/>
      <c r="AB94" s="226" t="str">
        <f>IF(OR(TabA2[[#This Row],[eingereichter
Betrag (€)]]=0,TabA2[[#This Row],[eingereichter
Betrag (€)]]=""),"",COUNTA($K$6:$K94)-COUNTIF(($K$6:$K94),0))</f>
        <v/>
      </c>
      <c r="AC94" s="262">
        <f t="shared" ca="1" si="2"/>
        <v>4.9276774832787251E-2</v>
      </c>
      <c r="AD94" s="262">
        <f>IF(TabA2[[#This Row],[Lfd.
Nr. f.
Stich-
probe]]&lt;&gt;"",TabA2[[#This Row],[Zufalls-
zahl]],0)</f>
        <v>0</v>
      </c>
      <c r="AE94" s="271">
        <f>IF(TabA2[[#This Row],[Stich-
probe]]&gt;0,IF(TabA2[[#This Row],[Differenz
förderfähig/
eingereicht nach Prüfung ÖIF (€)]]&lt;&gt;0,1,0),0)</f>
        <v>0</v>
      </c>
      <c r="AF9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">
      <c r="C95" s="226">
        <f>IF(TabA2[[#This Row],[Zufalls-
zahl wenn
lfd. Nr.]]=0,0,IF(RANK(TabA2[[#This Row],[Zufalls-
zahl wenn
lfd. Nr.]],TabA2[Zufalls-
zahl wenn
lfd. Nr.])&lt;=TabA2[[#Totals],[Zufalls-
zahl]],1,0))</f>
        <v>0</v>
      </c>
      <c r="D95" s="194" t="s">
        <v>18</v>
      </c>
      <c r="E95" s="207">
        <v>89</v>
      </c>
      <c r="F95" s="8"/>
      <c r="G95" s="37"/>
      <c r="H95" s="33"/>
      <c r="I95" s="33"/>
      <c r="J95" s="33"/>
      <c r="K95" s="128" cm="1">
        <f t="array" ref="K95">INDEX('Berechnung a.2)'!P:P,ROW('Berechnung a.2)'!P88)*24+27)</f>
        <v>0</v>
      </c>
      <c r="L95" s="260"/>
      <c r="M95" s="269">
        <f>(TabA2[[#This Row],[förderfähiger 
Betrag nach Prüfung ÖIF (€)]]-TabA2[[#This Row],[eingereichter
Betrag (€)]])*IF(TabA2[[#This Row],[Stich-
probe]]&gt;0,1,0)</f>
        <v>0</v>
      </c>
      <c r="N95" s="19"/>
      <c r="O95" s="19"/>
      <c r="P95" s="19"/>
      <c r="Q95" s="287"/>
      <c r="R95" s="288"/>
      <c r="S95" s="226" t="str">
        <f>IF(ISERROR(VLOOKUP(TabA2[[#This Row],[Grund für Differenz]],Datenquelle!$F$3:$G$17,2,FALSE)),"",VLOOKUP(TabA2[[#This Row],[Grund für Differenz]],Datenquelle!$F$3:$G$17,2,FALSE))</f>
        <v/>
      </c>
      <c r="T95" s="270"/>
      <c r="U95" s="206"/>
      <c r="V95" s="206"/>
      <c r="W95" s="206"/>
      <c r="X95" s="206"/>
      <c r="Y95" s="206"/>
      <c r="Z95" s="206"/>
      <c r="AA95" s="270"/>
      <c r="AB95" s="226" t="str">
        <f>IF(OR(TabA2[[#This Row],[eingereichter
Betrag (€)]]=0,TabA2[[#This Row],[eingereichter
Betrag (€)]]=""),"",COUNTA($K$6:$K95)-COUNTIF(($K$6:$K95),0))</f>
        <v/>
      </c>
      <c r="AC95" s="262">
        <f t="shared" ca="1" si="2"/>
        <v>0.60633549925342367</v>
      </c>
      <c r="AD95" s="262">
        <f>IF(TabA2[[#This Row],[Lfd.
Nr. f.
Stich-
probe]]&lt;&gt;"",TabA2[[#This Row],[Zufalls-
zahl]],0)</f>
        <v>0</v>
      </c>
      <c r="AE95" s="271">
        <f>IF(TabA2[[#This Row],[Stich-
probe]]&gt;0,IF(TabA2[[#This Row],[Differenz
förderfähig/
eingereicht nach Prüfung ÖIF (€)]]&lt;&gt;0,1,0),0)</f>
        <v>0</v>
      </c>
      <c r="AF9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">
      <c r="C96" s="226">
        <f>IF(TabA2[[#This Row],[Zufalls-
zahl wenn
lfd. Nr.]]=0,0,IF(RANK(TabA2[[#This Row],[Zufalls-
zahl wenn
lfd. Nr.]],TabA2[Zufalls-
zahl wenn
lfd. Nr.])&lt;=TabA2[[#Totals],[Zufalls-
zahl]],1,0))</f>
        <v>0</v>
      </c>
      <c r="D96" s="194" t="s">
        <v>18</v>
      </c>
      <c r="E96" s="207">
        <v>90</v>
      </c>
      <c r="F96" s="8"/>
      <c r="G96" s="37"/>
      <c r="H96" s="33"/>
      <c r="I96" s="33"/>
      <c r="J96" s="33"/>
      <c r="K96" s="128" cm="1">
        <f t="array" ref="K96">INDEX('Berechnung a.2)'!P:P,ROW('Berechnung a.2)'!P89)*24+27)</f>
        <v>0</v>
      </c>
      <c r="L96" s="260"/>
      <c r="M96" s="269">
        <f>(TabA2[[#This Row],[förderfähiger 
Betrag nach Prüfung ÖIF (€)]]-TabA2[[#This Row],[eingereichter
Betrag (€)]])*IF(TabA2[[#This Row],[Stich-
probe]]&gt;0,1,0)</f>
        <v>0</v>
      </c>
      <c r="N96" s="19"/>
      <c r="O96" s="19"/>
      <c r="P96" s="19"/>
      <c r="Q96" s="287"/>
      <c r="R96" s="288"/>
      <c r="S96" s="226" t="str">
        <f>IF(ISERROR(VLOOKUP(TabA2[[#This Row],[Grund für Differenz]],Datenquelle!$F$3:$G$17,2,FALSE)),"",VLOOKUP(TabA2[[#This Row],[Grund für Differenz]],Datenquelle!$F$3:$G$17,2,FALSE))</f>
        <v/>
      </c>
      <c r="T96" s="270"/>
      <c r="U96" s="206"/>
      <c r="V96" s="206"/>
      <c r="W96" s="206"/>
      <c r="X96" s="206"/>
      <c r="Y96" s="206"/>
      <c r="Z96" s="206"/>
      <c r="AA96" s="270"/>
      <c r="AB96" s="226" t="str">
        <f>IF(OR(TabA2[[#This Row],[eingereichter
Betrag (€)]]=0,TabA2[[#This Row],[eingereichter
Betrag (€)]]=""),"",COUNTA($K$6:$K96)-COUNTIF(($K$6:$K96),0))</f>
        <v/>
      </c>
      <c r="AC96" s="262">
        <f t="shared" ca="1" si="2"/>
        <v>0.92946842200270574</v>
      </c>
      <c r="AD96" s="262">
        <f>IF(TabA2[[#This Row],[Lfd.
Nr. f.
Stich-
probe]]&lt;&gt;"",TabA2[[#This Row],[Zufalls-
zahl]],0)</f>
        <v>0</v>
      </c>
      <c r="AE96" s="271">
        <f>IF(TabA2[[#This Row],[Stich-
probe]]&gt;0,IF(TabA2[[#This Row],[Differenz
förderfähig/
eingereicht nach Prüfung ÖIF (€)]]&lt;&gt;0,1,0),0)</f>
        <v>0</v>
      </c>
      <c r="AF9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">
      <c r="C97" s="226">
        <f>IF(TabA2[[#This Row],[Zufalls-
zahl wenn
lfd. Nr.]]=0,0,IF(RANK(TabA2[[#This Row],[Zufalls-
zahl wenn
lfd. Nr.]],TabA2[Zufalls-
zahl wenn
lfd. Nr.])&lt;=TabA2[[#Totals],[Zufalls-
zahl]],1,0))</f>
        <v>0</v>
      </c>
      <c r="D97" s="194" t="s">
        <v>18</v>
      </c>
      <c r="E97" s="207">
        <v>91</v>
      </c>
      <c r="F97" s="8"/>
      <c r="G97" s="37"/>
      <c r="H97" s="33"/>
      <c r="I97" s="33"/>
      <c r="J97" s="33"/>
      <c r="K97" s="128" cm="1">
        <f t="array" ref="K97">INDEX('Berechnung a.2)'!P:P,ROW('Berechnung a.2)'!P90)*24+27)</f>
        <v>0</v>
      </c>
      <c r="L97" s="260"/>
      <c r="M97" s="269">
        <f>(TabA2[[#This Row],[förderfähiger 
Betrag nach Prüfung ÖIF (€)]]-TabA2[[#This Row],[eingereichter
Betrag (€)]])*IF(TabA2[[#This Row],[Stich-
probe]]&gt;0,1,0)</f>
        <v>0</v>
      </c>
      <c r="N97" s="19"/>
      <c r="O97" s="19"/>
      <c r="P97" s="19"/>
      <c r="Q97" s="287"/>
      <c r="R97" s="288"/>
      <c r="S97" s="226" t="str">
        <f>IF(ISERROR(VLOOKUP(TabA2[[#This Row],[Grund für Differenz]],Datenquelle!$F$3:$G$17,2,FALSE)),"",VLOOKUP(TabA2[[#This Row],[Grund für Differenz]],Datenquelle!$F$3:$G$17,2,FALSE))</f>
        <v/>
      </c>
      <c r="T97" s="270"/>
      <c r="U97" s="206"/>
      <c r="V97" s="206"/>
      <c r="W97" s="206"/>
      <c r="X97" s="206"/>
      <c r="Y97" s="206"/>
      <c r="Z97" s="206"/>
      <c r="AA97" s="270"/>
      <c r="AB97" s="226" t="str">
        <f>IF(OR(TabA2[[#This Row],[eingereichter
Betrag (€)]]=0,TabA2[[#This Row],[eingereichter
Betrag (€)]]=""),"",COUNTA($K$6:$K97)-COUNTIF(($K$6:$K97),0))</f>
        <v/>
      </c>
      <c r="AC97" s="262">
        <f t="shared" ca="1" si="2"/>
        <v>0.1639135255510803</v>
      </c>
      <c r="AD97" s="262">
        <f>IF(TabA2[[#This Row],[Lfd.
Nr. f.
Stich-
probe]]&lt;&gt;"",TabA2[[#This Row],[Zufalls-
zahl]],0)</f>
        <v>0</v>
      </c>
      <c r="AE97" s="271">
        <f>IF(TabA2[[#This Row],[Stich-
probe]]&gt;0,IF(TabA2[[#This Row],[Differenz
förderfähig/
eingereicht nach Prüfung ÖIF (€)]]&lt;&gt;0,1,0),0)</f>
        <v>0</v>
      </c>
      <c r="AF9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">
      <c r="C98" s="226">
        <f>IF(TabA2[[#This Row],[Zufalls-
zahl wenn
lfd. Nr.]]=0,0,IF(RANK(TabA2[[#This Row],[Zufalls-
zahl wenn
lfd. Nr.]],TabA2[Zufalls-
zahl wenn
lfd. Nr.])&lt;=TabA2[[#Totals],[Zufalls-
zahl]],1,0))</f>
        <v>0</v>
      </c>
      <c r="D98" s="194" t="s">
        <v>18</v>
      </c>
      <c r="E98" s="207">
        <v>92</v>
      </c>
      <c r="F98" s="8"/>
      <c r="G98" s="37"/>
      <c r="H98" s="33"/>
      <c r="I98" s="33"/>
      <c r="J98" s="33"/>
      <c r="K98" s="128" cm="1">
        <f t="array" ref="K98">INDEX('Berechnung a.2)'!P:P,ROW('Berechnung a.2)'!P91)*24+27)</f>
        <v>0</v>
      </c>
      <c r="L98" s="260"/>
      <c r="M98" s="269">
        <f>(TabA2[[#This Row],[förderfähiger 
Betrag nach Prüfung ÖIF (€)]]-TabA2[[#This Row],[eingereichter
Betrag (€)]])*IF(TabA2[[#This Row],[Stich-
probe]]&gt;0,1,0)</f>
        <v>0</v>
      </c>
      <c r="N98" s="19"/>
      <c r="O98" s="19"/>
      <c r="P98" s="19"/>
      <c r="Q98" s="287"/>
      <c r="R98" s="288"/>
      <c r="S98" s="226" t="str">
        <f>IF(ISERROR(VLOOKUP(TabA2[[#This Row],[Grund für Differenz]],Datenquelle!$F$3:$G$17,2,FALSE)),"",VLOOKUP(TabA2[[#This Row],[Grund für Differenz]],Datenquelle!$F$3:$G$17,2,FALSE))</f>
        <v/>
      </c>
      <c r="T98" s="270"/>
      <c r="U98" s="206"/>
      <c r="V98" s="206"/>
      <c r="W98" s="206"/>
      <c r="X98" s="206"/>
      <c r="Y98" s="206"/>
      <c r="Z98" s="206"/>
      <c r="AA98" s="270"/>
      <c r="AB98" s="226" t="str">
        <f>IF(OR(TabA2[[#This Row],[eingereichter
Betrag (€)]]=0,TabA2[[#This Row],[eingereichter
Betrag (€)]]=""),"",COUNTA($K$6:$K98)-COUNTIF(($K$6:$K98),0))</f>
        <v/>
      </c>
      <c r="AC98" s="262">
        <f t="shared" ca="1" si="2"/>
        <v>0.31070198736331656</v>
      </c>
      <c r="AD98" s="262">
        <f>IF(TabA2[[#This Row],[Lfd.
Nr. f.
Stich-
probe]]&lt;&gt;"",TabA2[[#This Row],[Zufalls-
zahl]],0)</f>
        <v>0</v>
      </c>
      <c r="AE98" s="271">
        <f>IF(TabA2[[#This Row],[Stich-
probe]]&gt;0,IF(TabA2[[#This Row],[Differenz
förderfähig/
eingereicht nach Prüfung ÖIF (€)]]&lt;&gt;0,1,0),0)</f>
        <v>0</v>
      </c>
      <c r="AF9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">
      <c r="C99" s="226">
        <f>IF(TabA2[[#This Row],[Zufalls-
zahl wenn
lfd. Nr.]]=0,0,IF(RANK(TabA2[[#This Row],[Zufalls-
zahl wenn
lfd. Nr.]],TabA2[Zufalls-
zahl wenn
lfd. Nr.])&lt;=TabA2[[#Totals],[Zufalls-
zahl]],1,0))</f>
        <v>0</v>
      </c>
      <c r="D99" s="194" t="s">
        <v>18</v>
      </c>
      <c r="E99" s="207">
        <v>93</v>
      </c>
      <c r="F99" s="8"/>
      <c r="G99" s="37"/>
      <c r="H99" s="33"/>
      <c r="I99" s="33"/>
      <c r="J99" s="33"/>
      <c r="K99" s="128" cm="1">
        <f t="array" ref="K99">INDEX('Berechnung a.2)'!P:P,ROW('Berechnung a.2)'!P92)*24+27)</f>
        <v>0</v>
      </c>
      <c r="L99" s="260"/>
      <c r="M99" s="269">
        <f>(TabA2[[#This Row],[förderfähiger 
Betrag nach Prüfung ÖIF (€)]]-TabA2[[#This Row],[eingereichter
Betrag (€)]])*IF(TabA2[[#This Row],[Stich-
probe]]&gt;0,1,0)</f>
        <v>0</v>
      </c>
      <c r="N99" s="19"/>
      <c r="O99" s="19"/>
      <c r="P99" s="19"/>
      <c r="Q99" s="287"/>
      <c r="R99" s="288"/>
      <c r="S99" s="226" t="str">
        <f>IF(ISERROR(VLOOKUP(TabA2[[#This Row],[Grund für Differenz]],Datenquelle!$F$3:$G$17,2,FALSE)),"",VLOOKUP(TabA2[[#This Row],[Grund für Differenz]],Datenquelle!$F$3:$G$17,2,FALSE))</f>
        <v/>
      </c>
      <c r="T99" s="270"/>
      <c r="U99" s="206"/>
      <c r="V99" s="206"/>
      <c r="W99" s="206"/>
      <c r="X99" s="206"/>
      <c r="Y99" s="206"/>
      <c r="Z99" s="206"/>
      <c r="AA99" s="270"/>
      <c r="AB99" s="226" t="str">
        <f>IF(OR(TabA2[[#This Row],[eingereichter
Betrag (€)]]=0,TabA2[[#This Row],[eingereichter
Betrag (€)]]=""),"",COUNTA($K$6:$K99)-COUNTIF(($K$6:$K99),0))</f>
        <v/>
      </c>
      <c r="AC99" s="262">
        <f t="shared" ca="1" si="2"/>
        <v>0.78545397958717822</v>
      </c>
      <c r="AD99" s="262">
        <f>IF(TabA2[[#This Row],[Lfd.
Nr. f.
Stich-
probe]]&lt;&gt;"",TabA2[[#This Row],[Zufalls-
zahl]],0)</f>
        <v>0</v>
      </c>
      <c r="AE99" s="271">
        <f>IF(TabA2[[#This Row],[Stich-
probe]]&gt;0,IF(TabA2[[#This Row],[Differenz
förderfähig/
eingereicht nach Prüfung ÖIF (€)]]&lt;&gt;0,1,0),0)</f>
        <v>0</v>
      </c>
      <c r="AF9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">
      <c r="C100" s="226">
        <f>IF(TabA2[[#This Row],[Zufalls-
zahl wenn
lfd. Nr.]]=0,0,IF(RANK(TabA2[[#This Row],[Zufalls-
zahl wenn
lfd. Nr.]],TabA2[Zufalls-
zahl wenn
lfd. Nr.])&lt;=TabA2[[#Totals],[Zufalls-
zahl]],1,0))</f>
        <v>0</v>
      </c>
      <c r="D100" s="194" t="s">
        <v>18</v>
      </c>
      <c r="E100" s="207">
        <v>94</v>
      </c>
      <c r="F100" s="8"/>
      <c r="G100" s="37"/>
      <c r="H100" s="33"/>
      <c r="I100" s="33"/>
      <c r="J100" s="33"/>
      <c r="K100" s="128" cm="1">
        <f t="array" ref="K100">INDEX('Berechnung a.2)'!P:P,ROW('Berechnung a.2)'!P93)*24+27)</f>
        <v>0</v>
      </c>
      <c r="L100" s="260"/>
      <c r="M100" s="269">
        <f>(TabA2[[#This Row],[förderfähiger 
Betrag nach Prüfung ÖIF (€)]]-TabA2[[#This Row],[eingereichter
Betrag (€)]])*IF(TabA2[[#This Row],[Stich-
probe]]&gt;0,1,0)</f>
        <v>0</v>
      </c>
      <c r="N100" s="19"/>
      <c r="O100" s="19"/>
      <c r="P100" s="19"/>
      <c r="Q100" s="287"/>
      <c r="R100" s="288"/>
      <c r="S100" s="226" t="str">
        <f>IF(ISERROR(VLOOKUP(TabA2[[#This Row],[Grund für Differenz]],Datenquelle!$F$3:$G$17,2,FALSE)),"",VLOOKUP(TabA2[[#This Row],[Grund für Differenz]],Datenquelle!$F$3:$G$17,2,FALSE))</f>
        <v/>
      </c>
      <c r="T100" s="270"/>
      <c r="U100" s="206"/>
      <c r="V100" s="206"/>
      <c r="W100" s="206"/>
      <c r="X100" s="206"/>
      <c r="Y100" s="206"/>
      <c r="Z100" s="206"/>
      <c r="AA100" s="270"/>
      <c r="AB100" s="226" t="str">
        <f>IF(OR(TabA2[[#This Row],[eingereichter
Betrag (€)]]=0,TabA2[[#This Row],[eingereichter
Betrag (€)]]=""),"",COUNTA($K$6:$K100)-COUNTIF(($K$6:$K100),0))</f>
        <v/>
      </c>
      <c r="AC100" s="262">
        <f t="shared" ca="1" si="2"/>
        <v>0.25130963094737879</v>
      </c>
      <c r="AD100" s="262">
        <f>IF(TabA2[[#This Row],[Lfd.
Nr. f.
Stich-
probe]]&lt;&gt;"",TabA2[[#This Row],[Zufalls-
zahl]],0)</f>
        <v>0</v>
      </c>
      <c r="AE100" s="271">
        <f>IF(TabA2[[#This Row],[Stich-
probe]]&gt;0,IF(TabA2[[#This Row],[Differenz
förderfähig/
eingereicht nach Prüfung ÖIF (€)]]&lt;&gt;0,1,0),0)</f>
        <v>0</v>
      </c>
      <c r="AF10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">
      <c r="C101" s="226">
        <f>IF(TabA2[[#This Row],[Zufalls-
zahl wenn
lfd. Nr.]]=0,0,IF(RANK(TabA2[[#This Row],[Zufalls-
zahl wenn
lfd. Nr.]],TabA2[Zufalls-
zahl wenn
lfd. Nr.])&lt;=TabA2[[#Totals],[Zufalls-
zahl]],1,0))</f>
        <v>0</v>
      </c>
      <c r="D101" s="194" t="s">
        <v>18</v>
      </c>
      <c r="E101" s="207">
        <v>95</v>
      </c>
      <c r="F101" s="8"/>
      <c r="G101" s="37"/>
      <c r="H101" s="33"/>
      <c r="I101" s="33"/>
      <c r="J101" s="33"/>
      <c r="K101" s="128" cm="1">
        <f t="array" ref="K101">INDEX('Berechnung a.2)'!P:P,ROW('Berechnung a.2)'!P94)*24+27)</f>
        <v>0</v>
      </c>
      <c r="L101" s="260"/>
      <c r="M101" s="269">
        <f>(TabA2[[#This Row],[förderfähiger 
Betrag nach Prüfung ÖIF (€)]]-TabA2[[#This Row],[eingereichter
Betrag (€)]])*IF(TabA2[[#This Row],[Stich-
probe]]&gt;0,1,0)</f>
        <v>0</v>
      </c>
      <c r="N101" s="19"/>
      <c r="O101" s="19"/>
      <c r="P101" s="19"/>
      <c r="Q101" s="287"/>
      <c r="R101" s="288"/>
      <c r="S101" s="226" t="str">
        <f>IF(ISERROR(VLOOKUP(TabA2[[#This Row],[Grund für Differenz]],Datenquelle!$F$3:$G$17,2,FALSE)),"",VLOOKUP(TabA2[[#This Row],[Grund für Differenz]],Datenquelle!$F$3:$G$17,2,FALSE))</f>
        <v/>
      </c>
      <c r="T101" s="270"/>
      <c r="U101" s="206"/>
      <c r="V101" s="206"/>
      <c r="W101" s="206"/>
      <c r="X101" s="206"/>
      <c r="Y101" s="206"/>
      <c r="Z101" s="206"/>
      <c r="AA101" s="270"/>
      <c r="AB101" s="226" t="str">
        <f>IF(OR(TabA2[[#This Row],[eingereichter
Betrag (€)]]=0,TabA2[[#This Row],[eingereichter
Betrag (€)]]=""),"",COUNTA($K$6:$K101)-COUNTIF(($K$6:$K101),0))</f>
        <v/>
      </c>
      <c r="AC101" s="262">
        <f t="shared" ca="1" si="2"/>
        <v>0.82936546591801374</v>
      </c>
      <c r="AD101" s="262">
        <f>IF(TabA2[[#This Row],[Lfd.
Nr. f.
Stich-
probe]]&lt;&gt;"",TabA2[[#This Row],[Zufalls-
zahl]],0)</f>
        <v>0</v>
      </c>
      <c r="AE101" s="271">
        <f>IF(TabA2[[#This Row],[Stich-
probe]]&gt;0,IF(TabA2[[#This Row],[Differenz
förderfähig/
eingereicht nach Prüfung ÖIF (€)]]&lt;&gt;0,1,0),0)</f>
        <v>0</v>
      </c>
      <c r="AF10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">
      <c r="C102" s="226">
        <f>IF(TabA2[[#This Row],[Zufalls-
zahl wenn
lfd. Nr.]]=0,0,IF(RANK(TabA2[[#This Row],[Zufalls-
zahl wenn
lfd. Nr.]],TabA2[Zufalls-
zahl wenn
lfd. Nr.])&lt;=TabA2[[#Totals],[Zufalls-
zahl]],1,0))</f>
        <v>0</v>
      </c>
      <c r="D102" s="194" t="s">
        <v>18</v>
      </c>
      <c r="E102" s="207">
        <v>96</v>
      </c>
      <c r="F102" s="8"/>
      <c r="G102" s="37"/>
      <c r="H102" s="33"/>
      <c r="I102" s="33"/>
      <c r="J102" s="33"/>
      <c r="K102" s="128" cm="1">
        <f t="array" ref="K102">INDEX('Berechnung a.2)'!P:P,ROW('Berechnung a.2)'!P95)*24+27)</f>
        <v>0</v>
      </c>
      <c r="L102" s="260"/>
      <c r="M102" s="269">
        <f>(TabA2[[#This Row],[förderfähiger 
Betrag nach Prüfung ÖIF (€)]]-TabA2[[#This Row],[eingereichter
Betrag (€)]])*IF(TabA2[[#This Row],[Stich-
probe]]&gt;0,1,0)</f>
        <v>0</v>
      </c>
      <c r="N102" s="19"/>
      <c r="O102" s="19"/>
      <c r="P102" s="19"/>
      <c r="Q102" s="287"/>
      <c r="R102" s="288"/>
      <c r="S102" s="226" t="str">
        <f>IF(ISERROR(VLOOKUP(TabA2[[#This Row],[Grund für Differenz]],Datenquelle!$F$3:$G$17,2,FALSE)),"",VLOOKUP(TabA2[[#This Row],[Grund für Differenz]],Datenquelle!$F$3:$G$17,2,FALSE))</f>
        <v/>
      </c>
      <c r="T102" s="270"/>
      <c r="U102" s="206"/>
      <c r="V102" s="206"/>
      <c r="W102" s="206"/>
      <c r="X102" s="206"/>
      <c r="Y102" s="206"/>
      <c r="Z102" s="206"/>
      <c r="AA102" s="270"/>
      <c r="AB102" s="226" t="str">
        <f>IF(OR(TabA2[[#This Row],[eingereichter
Betrag (€)]]=0,TabA2[[#This Row],[eingereichter
Betrag (€)]]=""),"",COUNTA($K$6:$K102)-COUNTIF(($K$6:$K102),0))</f>
        <v/>
      </c>
      <c r="AC102" s="262">
        <f t="shared" ca="1" si="2"/>
        <v>0.64978950724012186</v>
      </c>
      <c r="AD102" s="262">
        <f>IF(TabA2[[#This Row],[Lfd.
Nr. f.
Stich-
probe]]&lt;&gt;"",TabA2[[#This Row],[Zufalls-
zahl]],0)</f>
        <v>0</v>
      </c>
      <c r="AE102" s="271">
        <f>IF(TabA2[[#This Row],[Stich-
probe]]&gt;0,IF(TabA2[[#This Row],[Differenz
förderfähig/
eingereicht nach Prüfung ÖIF (€)]]&lt;&gt;0,1,0),0)</f>
        <v>0</v>
      </c>
      <c r="AF10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">
      <c r="C103" s="226">
        <f>IF(TabA2[[#This Row],[Zufalls-
zahl wenn
lfd. Nr.]]=0,0,IF(RANK(TabA2[[#This Row],[Zufalls-
zahl wenn
lfd. Nr.]],TabA2[Zufalls-
zahl wenn
lfd. Nr.])&lt;=TabA2[[#Totals],[Zufalls-
zahl]],1,0))</f>
        <v>0</v>
      </c>
      <c r="D103" s="194" t="s">
        <v>18</v>
      </c>
      <c r="E103" s="207">
        <v>97</v>
      </c>
      <c r="F103" s="8"/>
      <c r="G103" s="37"/>
      <c r="H103" s="33"/>
      <c r="I103" s="33"/>
      <c r="J103" s="33"/>
      <c r="K103" s="128" cm="1">
        <f t="array" ref="K103">INDEX('Berechnung a.2)'!P:P,ROW('Berechnung a.2)'!P96)*24+27)</f>
        <v>0</v>
      </c>
      <c r="L103" s="260"/>
      <c r="M103" s="269">
        <f>(TabA2[[#This Row],[förderfähiger 
Betrag nach Prüfung ÖIF (€)]]-TabA2[[#This Row],[eingereichter
Betrag (€)]])*IF(TabA2[[#This Row],[Stich-
probe]]&gt;0,1,0)</f>
        <v>0</v>
      </c>
      <c r="N103" s="19"/>
      <c r="O103" s="19"/>
      <c r="P103" s="19"/>
      <c r="Q103" s="287"/>
      <c r="R103" s="288"/>
      <c r="S103" s="226" t="str">
        <f>IF(ISERROR(VLOOKUP(TabA2[[#This Row],[Grund für Differenz]],Datenquelle!$F$3:$G$17,2,FALSE)),"",VLOOKUP(TabA2[[#This Row],[Grund für Differenz]],Datenquelle!$F$3:$G$17,2,FALSE))</f>
        <v/>
      </c>
      <c r="T103" s="270"/>
      <c r="U103" s="206"/>
      <c r="V103" s="206"/>
      <c r="W103" s="206"/>
      <c r="X103" s="206"/>
      <c r="Y103" s="206"/>
      <c r="Z103" s="206"/>
      <c r="AA103" s="270"/>
      <c r="AB103" s="226" t="str">
        <f>IF(OR(TabA2[[#This Row],[eingereichter
Betrag (€)]]=0,TabA2[[#This Row],[eingereichter
Betrag (€)]]=""),"",COUNTA($K$6:$K103)-COUNTIF(($K$6:$K103),0))</f>
        <v/>
      </c>
      <c r="AC103" s="262">
        <f t="shared" ca="1" si="2"/>
        <v>0.15380578090787633</v>
      </c>
      <c r="AD103" s="262">
        <f>IF(TabA2[[#This Row],[Lfd.
Nr. f.
Stich-
probe]]&lt;&gt;"",TabA2[[#This Row],[Zufalls-
zahl]],0)</f>
        <v>0</v>
      </c>
      <c r="AE103" s="271">
        <f>IF(TabA2[[#This Row],[Stich-
probe]]&gt;0,IF(TabA2[[#This Row],[Differenz
förderfähig/
eingereicht nach Prüfung ÖIF (€)]]&lt;&gt;0,1,0),0)</f>
        <v>0</v>
      </c>
      <c r="AF10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">
      <c r="C104" s="226">
        <f>IF(TabA2[[#This Row],[Zufalls-
zahl wenn
lfd. Nr.]]=0,0,IF(RANK(TabA2[[#This Row],[Zufalls-
zahl wenn
lfd. Nr.]],TabA2[Zufalls-
zahl wenn
lfd. Nr.])&lt;=TabA2[[#Totals],[Zufalls-
zahl]],1,0))</f>
        <v>0</v>
      </c>
      <c r="D104" s="194" t="s">
        <v>18</v>
      </c>
      <c r="E104" s="207">
        <v>98</v>
      </c>
      <c r="F104" s="8"/>
      <c r="G104" s="37"/>
      <c r="H104" s="33"/>
      <c r="I104" s="33"/>
      <c r="J104" s="33"/>
      <c r="K104" s="128" cm="1">
        <f t="array" ref="K104">INDEX('Berechnung a.2)'!P:P,ROW('Berechnung a.2)'!P97)*24+27)</f>
        <v>0</v>
      </c>
      <c r="L104" s="260"/>
      <c r="M104" s="269">
        <f>(TabA2[[#This Row],[förderfähiger 
Betrag nach Prüfung ÖIF (€)]]-TabA2[[#This Row],[eingereichter
Betrag (€)]])*IF(TabA2[[#This Row],[Stich-
probe]]&gt;0,1,0)</f>
        <v>0</v>
      </c>
      <c r="N104" s="19"/>
      <c r="O104" s="19"/>
      <c r="P104" s="19"/>
      <c r="Q104" s="287"/>
      <c r="R104" s="288"/>
      <c r="S104" s="226" t="str">
        <f>IF(ISERROR(VLOOKUP(TabA2[[#This Row],[Grund für Differenz]],Datenquelle!$F$3:$G$17,2,FALSE)),"",VLOOKUP(TabA2[[#This Row],[Grund für Differenz]],Datenquelle!$F$3:$G$17,2,FALSE))</f>
        <v/>
      </c>
      <c r="T104" s="270"/>
      <c r="U104" s="206"/>
      <c r="V104" s="206"/>
      <c r="W104" s="206"/>
      <c r="X104" s="206"/>
      <c r="Y104" s="206"/>
      <c r="Z104" s="206"/>
      <c r="AA104" s="270"/>
      <c r="AB104" s="226" t="str">
        <f>IF(OR(TabA2[[#This Row],[eingereichter
Betrag (€)]]=0,TabA2[[#This Row],[eingereichter
Betrag (€)]]=""),"",COUNTA($K$6:$K104)-COUNTIF(($K$6:$K104),0))</f>
        <v/>
      </c>
      <c r="AC104" s="262">
        <f t="shared" ca="1" si="2"/>
        <v>7.7451500826331121E-2</v>
      </c>
      <c r="AD104" s="262">
        <f>IF(TabA2[[#This Row],[Lfd.
Nr. f.
Stich-
probe]]&lt;&gt;"",TabA2[[#This Row],[Zufalls-
zahl]],0)</f>
        <v>0</v>
      </c>
      <c r="AE104" s="271">
        <f>IF(TabA2[[#This Row],[Stich-
probe]]&gt;0,IF(TabA2[[#This Row],[Differenz
förderfähig/
eingereicht nach Prüfung ÖIF (€)]]&lt;&gt;0,1,0),0)</f>
        <v>0</v>
      </c>
      <c r="AF10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">
      <c r="C105" s="226">
        <f>IF(TabA2[[#This Row],[Zufalls-
zahl wenn
lfd. Nr.]]=0,0,IF(RANK(TabA2[[#This Row],[Zufalls-
zahl wenn
lfd. Nr.]],TabA2[Zufalls-
zahl wenn
lfd. Nr.])&lt;=TabA2[[#Totals],[Zufalls-
zahl]],1,0))</f>
        <v>0</v>
      </c>
      <c r="D105" s="194" t="s">
        <v>18</v>
      </c>
      <c r="E105" s="207">
        <v>99</v>
      </c>
      <c r="F105" s="8"/>
      <c r="G105" s="37"/>
      <c r="H105" s="33"/>
      <c r="I105" s="33"/>
      <c r="J105" s="33"/>
      <c r="K105" s="128" cm="1">
        <f t="array" ref="K105">INDEX('Berechnung a.2)'!P:P,ROW('Berechnung a.2)'!P98)*24+27)</f>
        <v>0</v>
      </c>
      <c r="L105" s="260"/>
      <c r="M105" s="269">
        <f>(TabA2[[#This Row],[förderfähiger 
Betrag nach Prüfung ÖIF (€)]]-TabA2[[#This Row],[eingereichter
Betrag (€)]])*IF(TabA2[[#This Row],[Stich-
probe]]&gt;0,1,0)</f>
        <v>0</v>
      </c>
      <c r="N105" s="19"/>
      <c r="O105" s="19"/>
      <c r="P105" s="19"/>
      <c r="Q105" s="287"/>
      <c r="R105" s="288"/>
      <c r="S105" s="226" t="str">
        <f>IF(ISERROR(VLOOKUP(TabA2[[#This Row],[Grund für Differenz]],Datenquelle!$F$3:$G$17,2,FALSE)),"",VLOOKUP(TabA2[[#This Row],[Grund für Differenz]],Datenquelle!$F$3:$G$17,2,FALSE))</f>
        <v/>
      </c>
      <c r="T105" s="270"/>
      <c r="U105" s="206"/>
      <c r="V105" s="206"/>
      <c r="W105" s="206"/>
      <c r="X105" s="206"/>
      <c r="Y105" s="206"/>
      <c r="Z105" s="206"/>
      <c r="AA105" s="270"/>
      <c r="AB105" s="226" t="str">
        <f>IF(OR(TabA2[[#This Row],[eingereichter
Betrag (€)]]=0,TabA2[[#This Row],[eingereichter
Betrag (€)]]=""),"",COUNTA($K$6:$K105)-COUNTIF(($K$6:$K105),0))</f>
        <v/>
      </c>
      <c r="AC105" s="262">
        <f t="shared" ca="1" si="2"/>
        <v>0.24035932408704752</v>
      </c>
      <c r="AD105" s="262">
        <f>IF(TabA2[[#This Row],[Lfd.
Nr. f.
Stich-
probe]]&lt;&gt;"",TabA2[[#This Row],[Zufalls-
zahl]],0)</f>
        <v>0</v>
      </c>
      <c r="AE105" s="271">
        <f>IF(TabA2[[#This Row],[Stich-
probe]]&gt;0,IF(TabA2[[#This Row],[Differenz
förderfähig/
eingereicht nach Prüfung ÖIF (€)]]&lt;&gt;0,1,0),0)</f>
        <v>0</v>
      </c>
      <c r="AF10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x14ac:dyDescent="0.2">
      <c r="C106" s="226">
        <f>IF(TabA2[[#This Row],[Zufalls-
zahl wenn
lfd. Nr.]]=0,0,IF(RANK(TabA2[[#This Row],[Zufalls-
zahl wenn
lfd. Nr.]],TabA2[Zufalls-
zahl wenn
lfd. Nr.])&lt;=TabA2[[#Totals],[Zufalls-
zahl]],1,0))</f>
        <v>0</v>
      </c>
      <c r="D106" s="194" t="s">
        <v>18</v>
      </c>
      <c r="E106" s="207">
        <v>100</v>
      </c>
      <c r="F106" s="8"/>
      <c r="G106" s="37"/>
      <c r="H106" s="33"/>
      <c r="I106" s="33"/>
      <c r="J106" s="33"/>
      <c r="K106" s="128" cm="1">
        <f t="array" ref="K106">INDEX('Berechnung a.2)'!P:P,ROW('Berechnung a.2)'!P99)*24+27)</f>
        <v>0</v>
      </c>
      <c r="L106" s="260"/>
      <c r="M106" s="269">
        <f>(TabA2[[#This Row],[förderfähiger 
Betrag nach Prüfung ÖIF (€)]]-TabA2[[#This Row],[eingereichter
Betrag (€)]])*IF(TabA2[[#This Row],[Stich-
probe]]&gt;0,1,0)</f>
        <v>0</v>
      </c>
      <c r="N106" s="19"/>
      <c r="O106" s="19"/>
      <c r="P106" s="19"/>
      <c r="Q106" s="287"/>
      <c r="R106" s="288"/>
      <c r="S106" s="226" t="str">
        <f>IF(ISERROR(VLOOKUP(TabA2[[#This Row],[Grund für Differenz]],Datenquelle!$F$3:$G$17,2,FALSE)),"",VLOOKUP(TabA2[[#This Row],[Grund für Differenz]],Datenquelle!$F$3:$G$17,2,FALSE))</f>
        <v/>
      </c>
      <c r="T106" s="270"/>
      <c r="U106" s="206"/>
      <c r="V106" s="206"/>
      <c r="W106" s="206"/>
      <c r="X106" s="206"/>
      <c r="Y106" s="206"/>
      <c r="Z106" s="206"/>
      <c r="AA106" s="270"/>
      <c r="AB106" s="226" t="str">
        <f>IF(OR(TabA2[[#This Row],[eingereichter
Betrag (€)]]=0,TabA2[[#This Row],[eingereichter
Betrag (€)]]=""),"",COUNTA($K$6:$K106)-COUNTIF(($K$6:$K106),0))</f>
        <v/>
      </c>
      <c r="AC106" s="262">
        <f t="shared" ca="1" si="2"/>
        <v>0.50768395912288122</v>
      </c>
      <c r="AD106" s="262">
        <f>IF(TabA2[[#This Row],[Lfd.
Nr. f.
Stich-
probe]]&lt;&gt;"",TabA2[[#This Row],[Zufalls-
zahl]],0)</f>
        <v>0</v>
      </c>
      <c r="AE106" s="271">
        <f>IF(TabA2[[#This Row],[Stich-
probe]]&gt;0,IF(TabA2[[#This Row],[Differenz
förderfähig/
eingereicht nach Prüfung ÖIF (€)]]&lt;&gt;0,1,0),0)</f>
        <v>0</v>
      </c>
      <c r="AF10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32" x14ac:dyDescent="0.2">
      <c r="C107" s="226">
        <f>IF(TabA2[[#This Row],[Zufalls-
zahl wenn
lfd. Nr.]]=0,0,IF(RANK(TabA2[[#This Row],[Zufalls-
zahl wenn
lfd. Nr.]],TabA2[Zufalls-
zahl wenn
lfd. Nr.])&lt;=TabA2[[#Totals],[Zufalls-
zahl]],1,0))</f>
        <v>0</v>
      </c>
      <c r="D107" s="194" t="s">
        <v>18</v>
      </c>
      <c r="E107" s="207">
        <v>101</v>
      </c>
      <c r="F107" s="8"/>
      <c r="G107" s="37"/>
      <c r="H107" s="33"/>
      <c r="I107" s="33"/>
      <c r="J107" s="33"/>
      <c r="K107" s="128" cm="1">
        <f t="array" ref="K107">INDEX('Berechnung a.2)'!P:P,ROW('Berechnung a.2)'!P100)*24+27)</f>
        <v>0</v>
      </c>
      <c r="L107" s="260"/>
      <c r="M107" s="269">
        <f>(TabA2[[#This Row],[förderfähiger 
Betrag nach Prüfung ÖIF (€)]]-TabA2[[#This Row],[eingereichter
Betrag (€)]])*IF(TabA2[[#This Row],[Stich-
probe]]&gt;0,1,0)</f>
        <v>0</v>
      </c>
      <c r="N107" s="19"/>
      <c r="O107" s="19"/>
      <c r="P107" s="19"/>
      <c r="Q107" s="287"/>
      <c r="R107" s="288"/>
      <c r="S107" s="226" t="str">
        <f>IF(ISERROR(VLOOKUP(TabA2[[#This Row],[Grund für Differenz]],Datenquelle!$F$3:$G$17,2,FALSE)),"",VLOOKUP(TabA2[[#This Row],[Grund für Differenz]],Datenquelle!$F$3:$G$17,2,FALSE))</f>
        <v/>
      </c>
      <c r="T107" s="270"/>
      <c r="U107" s="206"/>
      <c r="V107" s="206"/>
      <c r="W107" s="206"/>
      <c r="X107" s="206"/>
      <c r="Y107" s="206"/>
      <c r="Z107" s="206"/>
      <c r="AA107" s="270"/>
      <c r="AB107" s="226" t="str">
        <f>IF(OR(TabA2[[#This Row],[eingereichter
Betrag (€)]]=0,TabA2[[#This Row],[eingereichter
Betrag (€)]]=""),"",COUNTA($K$6:$K107)-COUNTIF(($K$6:$K107),0))</f>
        <v/>
      </c>
      <c r="AC107" s="262">
        <f t="shared" ca="1" si="2"/>
        <v>0.47666344730385313</v>
      </c>
      <c r="AD107" s="262">
        <f>IF(TabA2[[#This Row],[Lfd.
Nr. f.
Stich-
probe]]&lt;&gt;"",TabA2[[#This Row],[Zufalls-
zahl]],0)</f>
        <v>0</v>
      </c>
      <c r="AE107" s="271">
        <f>IF(TabA2[[#This Row],[Stich-
probe]]&gt;0,IF(TabA2[[#This Row],[Differenz
förderfähig/
eingereicht nach Prüfung ÖIF (€)]]&lt;&gt;0,1,0),0)</f>
        <v>0</v>
      </c>
      <c r="AF10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">
      <c r="C108" s="226">
        <f>IF(TabA2[[#This Row],[Zufalls-
zahl wenn
lfd. Nr.]]=0,0,IF(RANK(TabA2[[#This Row],[Zufalls-
zahl wenn
lfd. Nr.]],TabA2[Zufalls-
zahl wenn
lfd. Nr.])&lt;=TabA2[[#Totals],[Zufalls-
zahl]],1,0))</f>
        <v>0</v>
      </c>
      <c r="D108" s="194" t="s">
        <v>18</v>
      </c>
      <c r="E108" s="207">
        <v>102</v>
      </c>
      <c r="F108" s="8"/>
      <c r="G108" s="37"/>
      <c r="H108" s="33"/>
      <c r="I108" s="33"/>
      <c r="J108" s="33"/>
      <c r="K108" s="128" cm="1">
        <f t="array" ref="K108">INDEX('Berechnung a.2)'!P:P,ROW('Berechnung a.2)'!P101)*24+27)</f>
        <v>0</v>
      </c>
      <c r="L108" s="260"/>
      <c r="M108" s="269">
        <f>(TabA2[[#This Row],[förderfähiger 
Betrag nach Prüfung ÖIF (€)]]-TabA2[[#This Row],[eingereichter
Betrag (€)]])*IF(TabA2[[#This Row],[Stich-
probe]]&gt;0,1,0)</f>
        <v>0</v>
      </c>
      <c r="N108" s="19"/>
      <c r="O108" s="19"/>
      <c r="P108" s="19"/>
      <c r="Q108" s="287"/>
      <c r="R108" s="288"/>
      <c r="S108" s="226" t="str">
        <f>IF(ISERROR(VLOOKUP(TabA2[[#This Row],[Grund für Differenz]],Datenquelle!$F$3:$G$17,2,FALSE)),"",VLOOKUP(TabA2[[#This Row],[Grund für Differenz]],Datenquelle!$F$3:$G$17,2,FALSE))</f>
        <v/>
      </c>
      <c r="T108" s="270"/>
      <c r="U108" s="206"/>
      <c r="V108" s="206"/>
      <c r="W108" s="206"/>
      <c r="X108" s="206"/>
      <c r="Y108" s="206"/>
      <c r="Z108" s="206"/>
      <c r="AA108" s="270"/>
      <c r="AB108" s="226" t="str">
        <f>IF(OR(TabA2[[#This Row],[eingereichter
Betrag (€)]]=0,TabA2[[#This Row],[eingereichter
Betrag (€)]]=""),"",COUNTA($K$6:$K108)-COUNTIF(($K$6:$K108),0))</f>
        <v/>
      </c>
      <c r="AC108" s="262">
        <f t="shared" ca="1" si="2"/>
        <v>0.95202865895782451</v>
      </c>
      <c r="AD108" s="262">
        <f>IF(TabA2[[#This Row],[Lfd.
Nr. f.
Stich-
probe]]&lt;&gt;"",TabA2[[#This Row],[Zufalls-
zahl]],0)</f>
        <v>0</v>
      </c>
      <c r="AE108" s="271">
        <f>IF(TabA2[[#This Row],[Stich-
probe]]&gt;0,IF(TabA2[[#This Row],[Differenz
förderfähig/
eingereicht nach Prüfung ÖIF (€)]]&lt;&gt;0,1,0),0)</f>
        <v>0</v>
      </c>
      <c r="AF10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">
      <c r="C109" s="226">
        <f>IF(TabA2[[#This Row],[Zufalls-
zahl wenn
lfd. Nr.]]=0,0,IF(RANK(TabA2[[#This Row],[Zufalls-
zahl wenn
lfd. Nr.]],TabA2[Zufalls-
zahl wenn
lfd. Nr.])&lt;=TabA2[[#Totals],[Zufalls-
zahl]],1,0))</f>
        <v>0</v>
      </c>
      <c r="D109" s="194" t="s">
        <v>18</v>
      </c>
      <c r="E109" s="207">
        <v>103</v>
      </c>
      <c r="F109" s="8"/>
      <c r="G109" s="37"/>
      <c r="H109" s="33"/>
      <c r="I109" s="33"/>
      <c r="J109" s="33"/>
      <c r="K109" s="128" cm="1">
        <f t="array" ref="K109">INDEX('Berechnung a.2)'!P:P,ROW('Berechnung a.2)'!P102)*24+27)</f>
        <v>0</v>
      </c>
      <c r="L109" s="260"/>
      <c r="M109" s="269">
        <f>(TabA2[[#This Row],[förderfähiger 
Betrag nach Prüfung ÖIF (€)]]-TabA2[[#This Row],[eingereichter
Betrag (€)]])*IF(TabA2[[#This Row],[Stich-
probe]]&gt;0,1,0)</f>
        <v>0</v>
      </c>
      <c r="N109" s="19"/>
      <c r="O109" s="19"/>
      <c r="P109" s="19"/>
      <c r="Q109" s="287"/>
      <c r="R109" s="288"/>
      <c r="S109" s="226" t="str">
        <f>IF(ISERROR(VLOOKUP(TabA2[[#This Row],[Grund für Differenz]],Datenquelle!$F$3:$G$17,2,FALSE)),"",VLOOKUP(TabA2[[#This Row],[Grund für Differenz]],Datenquelle!$F$3:$G$17,2,FALSE))</f>
        <v/>
      </c>
      <c r="T109" s="270"/>
      <c r="U109" s="206"/>
      <c r="V109" s="206"/>
      <c r="W109" s="206"/>
      <c r="X109" s="206"/>
      <c r="Y109" s="206"/>
      <c r="Z109" s="206"/>
      <c r="AA109" s="270"/>
      <c r="AB109" s="226" t="str">
        <f>IF(OR(TabA2[[#This Row],[eingereichter
Betrag (€)]]=0,TabA2[[#This Row],[eingereichter
Betrag (€)]]=""),"",COUNTA($K$6:$K109)-COUNTIF(($K$6:$K109),0))</f>
        <v/>
      </c>
      <c r="AC109" s="262">
        <f t="shared" ca="1" si="2"/>
        <v>0.30725252949340331</v>
      </c>
      <c r="AD109" s="262">
        <f>IF(TabA2[[#This Row],[Lfd.
Nr. f.
Stich-
probe]]&lt;&gt;"",TabA2[[#This Row],[Zufalls-
zahl]],0)</f>
        <v>0</v>
      </c>
      <c r="AE109" s="271">
        <f>IF(TabA2[[#This Row],[Stich-
probe]]&gt;0,IF(TabA2[[#This Row],[Differenz
förderfähig/
eingereicht nach Prüfung ÖIF (€)]]&lt;&gt;0,1,0),0)</f>
        <v>0</v>
      </c>
      <c r="AF10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">
      <c r="C110" s="226">
        <f>IF(TabA2[[#This Row],[Zufalls-
zahl wenn
lfd. Nr.]]=0,0,IF(RANK(TabA2[[#This Row],[Zufalls-
zahl wenn
lfd. Nr.]],TabA2[Zufalls-
zahl wenn
lfd. Nr.])&lt;=TabA2[[#Totals],[Zufalls-
zahl]],1,0))</f>
        <v>0</v>
      </c>
      <c r="D110" s="194" t="s">
        <v>18</v>
      </c>
      <c r="E110" s="207">
        <v>104</v>
      </c>
      <c r="F110" s="8"/>
      <c r="G110" s="37"/>
      <c r="H110" s="33"/>
      <c r="I110" s="33"/>
      <c r="J110" s="33"/>
      <c r="K110" s="128" cm="1">
        <f t="array" ref="K110">INDEX('Berechnung a.2)'!P:P,ROW('Berechnung a.2)'!P103)*24+27)</f>
        <v>0</v>
      </c>
      <c r="L110" s="260"/>
      <c r="M110" s="269">
        <f>(TabA2[[#This Row],[förderfähiger 
Betrag nach Prüfung ÖIF (€)]]-TabA2[[#This Row],[eingereichter
Betrag (€)]])*IF(TabA2[[#This Row],[Stich-
probe]]&gt;0,1,0)</f>
        <v>0</v>
      </c>
      <c r="N110" s="19"/>
      <c r="O110" s="19"/>
      <c r="P110" s="19"/>
      <c r="Q110" s="287"/>
      <c r="R110" s="288"/>
      <c r="S110" s="226" t="str">
        <f>IF(ISERROR(VLOOKUP(TabA2[[#This Row],[Grund für Differenz]],Datenquelle!$F$3:$G$17,2,FALSE)),"",VLOOKUP(TabA2[[#This Row],[Grund für Differenz]],Datenquelle!$F$3:$G$17,2,FALSE))</f>
        <v/>
      </c>
      <c r="T110" s="270"/>
      <c r="U110" s="206"/>
      <c r="V110" s="206"/>
      <c r="W110" s="206"/>
      <c r="X110" s="206"/>
      <c r="Y110" s="206"/>
      <c r="Z110" s="206"/>
      <c r="AA110" s="270"/>
      <c r="AB110" s="226" t="str">
        <f>IF(OR(TabA2[[#This Row],[eingereichter
Betrag (€)]]=0,TabA2[[#This Row],[eingereichter
Betrag (€)]]=""),"",COUNTA($K$6:$K110)-COUNTIF(($K$6:$K110),0))</f>
        <v/>
      </c>
      <c r="AC110" s="262">
        <f t="shared" ca="1" si="2"/>
        <v>0.54480099918813951</v>
      </c>
      <c r="AD110" s="262">
        <f>IF(TabA2[[#This Row],[Lfd.
Nr. f.
Stich-
probe]]&lt;&gt;"",TabA2[[#This Row],[Zufalls-
zahl]],0)</f>
        <v>0</v>
      </c>
      <c r="AE110" s="271">
        <f>IF(TabA2[[#This Row],[Stich-
probe]]&gt;0,IF(TabA2[[#This Row],[Differenz
förderfähig/
eingereicht nach Prüfung ÖIF (€)]]&lt;&gt;0,1,0),0)</f>
        <v>0</v>
      </c>
      <c r="AF11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">
      <c r="C111" s="226">
        <f>IF(TabA2[[#This Row],[Zufalls-
zahl wenn
lfd. Nr.]]=0,0,IF(RANK(TabA2[[#This Row],[Zufalls-
zahl wenn
lfd. Nr.]],TabA2[Zufalls-
zahl wenn
lfd. Nr.])&lt;=TabA2[[#Totals],[Zufalls-
zahl]],1,0))</f>
        <v>0</v>
      </c>
      <c r="D111" s="194" t="s">
        <v>18</v>
      </c>
      <c r="E111" s="207">
        <v>105</v>
      </c>
      <c r="F111" s="8"/>
      <c r="G111" s="37"/>
      <c r="H111" s="33"/>
      <c r="I111" s="33"/>
      <c r="J111" s="33"/>
      <c r="K111" s="128" cm="1">
        <f t="array" ref="K111">INDEX('Berechnung a.2)'!P:P,ROW('Berechnung a.2)'!P104)*24+27)</f>
        <v>0</v>
      </c>
      <c r="L111" s="260"/>
      <c r="M111" s="269">
        <f>(TabA2[[#This Row],[förderfähiger 
Betrag nach Prüfung ÖIF (€)]]-TabA2[[#This Row],[eingereichter
Betrag (€)]])*IF(TabA2[[#This Row],[Stich-
probe]]&gt;0,1,0)</f>
        <v>0</v>
      </c>
      <c r="N111" s="19"/>
      <c r="O111" s="19"/>
      <c r="P111" s="19"/>
      <c r="Q111" s="287"/>
      <c r="R111" s="288"/>
      <c r="S111" s="226" t="str">
        <f>IF(ISERROR(VLOOKUP(TabA2[[#This Row],[Grund für Differenz]],Datenquelle!$F$3:$G$17,2,FALSE)),"",VLOOKUP(TabA2[[#This Row],[Grund für Differenz]],Datenquelle!$F$3:$G$17,2,FALSE))</f>
        <v/>
      </c>
      <c r="T111" s="270"/>
      <c r="U111" s="206"/>
      <c r="V111" s="206"/>
      <c r="W111" s="206"/>
      <c r="X111" s="206"/>
      <c r="Y111" s="206"/>
      <c r="Z111" s="206"/>
      <c r="AA111" s="270"/>
      <c r="AB111" s="226" t="str">
        <f>IF(OR(TabA2[[#This Row],[eingereichter
Betrag (€)]]=0,TabA2[[#This Row],[eingereichter
Betrag (€)]]=""),"",COUNTA($K$6:$K111)-COUNTIF(($K$6:$K111),0))</f>
        <v/>
      </c>
      <c r="AC111" s="262">
        <f t="shared" ca="1" si="2"/>
        <v>0.19423279688714501</v>
      </c>
      <c r="AD111" s="262">
        <f>IF(TabA2[[#This Row],[Lfd.
Nr. f.
Stich-
probe]]&lt;&gt;"",TabA2[[#This Row],[Zufalls-
zahl]],0)</f>
        <v>0</v>
      </c>
      <c r="AE111" s="271">
        <f>IF(TabA2[[#This Row],[Stich-
probe]]&gt;0,IF(TabA2[[#This Row],[Differenz
förderfähig/
eingereicht nach Prüfung ÖIF (€)]]&lt;&gt;0,1,0),0)</f>
        <v>0</v>
      </c>
      <c r="AF11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">
      <c r="C112" s="226">
        <f>IF(TabA2[[#This Row],[Zufalls-
zahl wenn
lfd. Nr.]]=0,0,IF(RANK(TabA2[[#This Row],[Zufalls-
zahl wenn
lfd. Nr.]],TabA2[Zufalls-
zahl wenn
lfd. Nr.])&lt;=TabA2[[#Totals],[Zufalls-
zahl]],1,0))</f>
        <v>0</v>
      </c>
      <c r="D112" s="194" t="s">
        <v>18</v>
      </c>
      <c r="E112" s="207">
        <v>106</v>
      </c>
      <c r="F112" s="8"/>
      <c r="G112" s="37"/>
      <c r="H112" s="33"/>
      <c r="I112" s="33"/>
      <c r="J112" s="33"/>
      <c r="K112" s="128" cm="1">
        <f t="array" ref="K112">INDEX('Berechnung a.2)'!P:P,ROW('Berechnung a.2)'!P105)*24+27)</f>
        <v>0</v>
      </c>
      <c r="L112" s="260"/>
      <c r="M112" s="269">
        <f>(TabA2[[#This Row],[förderfähiger 
Betrag nach Prüfung ÖIF (€)]]-TabA2[[#This Row],[eingereichter
Betrag (€)]])*IF(TabA2[[#This Row],[Stich-
probe]]&gt;0,1,0)</f>
        <v>0</v>
      </c>
      <c r="N112" s="19"/>
      <c r="O112" s="19"/>
      <c r="P112" s="19"/>
      <c r="Q112" s="287"/>
      <c r="R112" s="288"/>
      <c r="S112" s="226" t="str">
        <f>IF(ISERROR(VLOOKUP(TabA2[[#This Row],[Grund für Differenz]],Datenquelle!$F$3:$G$17,2,FALSE)),"",VLOOKUP(TabA2[[#This Row],[Grund für Differenz]],Datenquelle!$F$3:$G$17,2,FALSE))</f>
        <v/>
      </c>
      <c r="T112" s="270"/>
      <c r="U112" s="206"/>
      <c r="V112" s="206"/>
      <c r="W112" s="206"/>
      <c r="X112" s="206"/>
      <c r="Y112" s="206"/>
      <c r="Z112" s="206"/>
      <c r="AA112" s="270"/>
      <c r="AB112" s="226" t="str">
        <f>IF(OR(TabA2[[#This Row],[eingereichter
Betrag (€)]]=0,TabA2[[#This Row],[eingereichter
Betrag (€)]]=""),"",COUNTA($K$6:$K112)-COUNTIF(($K$6:$K112),0))</f>
        <v/>
      </c>
      <c r="AC112" s="262">
        <f t="shared" ca="1" si="2"/>
        <v>8.8319334755570078E-2</v>
      </c>
      <c r="AD112" s="262">
        <f>IF(TabA2[[#This Row],[Lfd.
Nr. f.
Stich-
probe]]&lt;&gt;"",TabA2[[#This Row],[Zufalls-
zahl]],0)</f>
        <v>0</v>
      </c>
      <c r="AE112" s="271">
        <f>IF(TabA2[[#This Row],[Stich-
probe]]&gt;0,IF(TabA2[[#This Row],[Differenz
förderfähig/
eingereicht nach Prüfung ÖIF (€)]]&lt;&gt;0,1,0),0)</f>
        <v>0</v>
      </c>
      <c r="AF11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">
      <c r="C113" s="226">
        <f>IF(TabA2[[#This Row],[Zufalls-
zahl wenn
lfd. Nr.]]=0,0,IF(RANK(TabA2[[#This Row],[Zufalls-
zahl wenn
lfd. Nr.]],TabA2[Zufalls-
zahl wenn
lfd. Nr.])&lt;=TabA2[[#Totals],[Zufalls-
zahl]],1,0))</f>
        <v>0</v>
      </c>
      <c r="D113" s="194" t="s">
        <v>18</v>
      </c>
      <c r="E113" s="207">
        <v>107</v>
      </c>
      <c r="F113" s="8"/>
      <c r="G113" s="37"/>
      <c r="H113" s="33"/>
      <c r="I113" s="33"/>
      <c r="J113" s="33"/>
      <c r="K113" s="128" cm="1">
        <f t="array" ref="K113">INDEX('Berechnung a.2)'!P:P,ROW('Berechnung a.2)'!P106)*24+27)</f>
        <v>0</v>
      </c>
      <c r="L113" s="260"/>
      <c r="M113" s="269">
        <f>(TabA2[[#This Row],[förderfähiger 
Betrag nach Prüfung ÖIF (€)]]-TabA2[[#This Row],[eingereichter
Betrag (€)]])*IF(TabA2[[#This Row],[Stich-
probe]]&gt;0,1,0)</f>
        <v>0</v>
      </c>
      <c r="N113" s="19"/>
      <c r="O113" s="19"/>
      <c r="P113" s="19"/>
      <c r="Q113" s="287"/>
      <c r="R113" s="288"/>
      <c r="S113" s="226" t="str">
        <f>IF(ISERROR(VLOOKUP(TabA2[[#This Row],[Grund für Differenz]],Datenquelle!$F$3:$G$17,2,FALSE)),"",VLOOKUP(TabA2[[#This Row],[Grund für Differenz]],Datenquelle!$F$3:$G$17,2,FALSE))</f>
        <v/>
      </c>
      <c r="T113" s="270"/>
      <c r="U113" s="206"/>
      <c r="V113" s="206"/>
      <c r="W113" s="206"/>
      <c r="X113" s="206"/>
      <c r="Y113" s="206"/>
      <c r="Z113" s="206"/>
      <c r="AA113" s="270"/>
      <c r="AB113" s="226" t="str">
        <f>IF(OR(TabA2[[#This Row],[eingereichter
Betrag (€)]]=0,TabA2[[#This Row],[eingereichter
Betrag (€)]]=""),"",COUNTA($K$6:$K113)-COUNTIF(($K$6:$K113),0))</f>
        <v/>
      </c>
      <c r="AC113" s="262">
        <f t="shared" ca="1" si="2"/>
        <v>0.29284487659547931</v>
      </c>
      <c r="AD113" s="262">
        <f>IF(TabA2[[#This Row],[Lfd.
Nr. f.
Stich-
probe]]&lt;&gt;"",TabA2[[#This Row],[Zufalls-
zahl]],0)</f>
        <v>0</v>
      </c>
      <c r="AE113" s="271">
        <f>IF(TabA2[[#This Row],[Stich-
probe]]&gt;0,IF(TabA2[[#This Row],[Differenz
förderfähig/
eingereicht nach Prüfung ÖIF (€)]]&lt;&gt;0,1,0),0)</f>
        <v>0</v>
      </c>
      <c r="AF11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">
      <c r="C114" s="226">
        <f>IF(TabA2[[#This Row],[Zufalls-
zahl wenn
lfd. Nr.]]=0,0,IF(RANK(TabA2[[#This Row],[Zufalls-
zahl wenn
lfd. Nr.]],TabA2[Zufalls-
zahl wenn
lfd. Nr.])&lt;=TabA2[[#Totals],[Zufalls-
zahl]],1,0))</f>
        <v>0</v>
      </c>
      <c r="D114" s="194" t="s">
        <v>18</v>
      </c>
      <c r="E114" s="207">
        <v>108</v>
      </c>
      <c r="F114" s="8"/>
      <c r="G114" s="37"/>
      <c r="H114" s="33"/>
      <c r="I114" s="33"/>
      <c r="J114" s="33"/>
      <c r="K114" s="128" cm="1">
        <f t="array" ref="K114">INDEX('Berechnung a.2)'!P:P,ROW('Berechnung a.2)'!P107)*24+27)</f>
        <v>0</v>
      </c>
      <c r="L114" s="260"/>
      <c r="M114" s="269">
        <f>(TabA2[[#This Row],[förderfähiger 
Betrag nach Prüfung ÖIF (€)]]-TabA2[[#This Row],[eingereichter
Betrag (€)]])*IF(TabA2[[#This Row],[Stich-
probe]]&gt;0,1,0)</f>
        <v>0</v>
      </c>
      <c r="N114" s="19"/>
      <c r="O114" s="19"/>
      <c r="P114" s="19"/>
      <c r="Q114" s="287"/>
      <c r="R114" s="288"/>
      <c r="S114" s="226" t="str">
        <f>IF(ISERROR(VLOOKUP(TabA2[[#This Row],[Grund für Differenz]],Datenquelle!$F$3:$G$17,2,FALSE)),"",VLOOKUP(TabA2[[#This Row],[Grund für Differenz]],Datenquelle!$F$3:$G$17,2,FALSE))</f>
        <v/>
      </c>
      <c r="T114" s="270"/>
      <c r="U114" s="206"/>
      <c r="V114" s="206"/>
      <c r="W114" s="206"/>
      <c r="X114" s="206"/>
      <c r="Y114" s="206"/>
      <c r="Z114" s="206"/>
      <c r="AA114" s="270"/>
      <c r="AB114" s="226" t="str">
        <f>IF(OR(TabA2[[#This Row],[eingereichter
Betrag (€)]]=0,TabA2[[#This Row],[eingereichter
Betrag (€)]]=""),"",COUNTA($K$6:$K114)-COUNTIF(($K$6:$K114),0))</f>
        <v/>
      </c>
      <c r="AC114" s="262">
        <f t="shared" ca="1" si="2"/>
        <v>0.54972710230550947</v>
      </c>
      <c r="AD114" s="262">
        <f>IF(TabA2[[#This Row],[Lfd.
Nr. f.
Stich-
probe]]&lt;&gt;"",TabA2[[#This Row],[Zufalls-
zahl]],0)</f>
        <v>0</v>
      </c>
      <c r="AE114" s="271">
        <f>IF(TabA2[[#This Row],[Stich-
probe]]&gt;0,IF(TabA2[[#This Row],[Differenz
förderfähig/
eingereicht nach Prüfung ÖIF (€)]]&lt;&gt;0,1,0),0)</f>
        <v>0</v>
      </c>
      <c r="AF11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">
      <c r="C115" s="226">
        <f>IF(TabA2[[#This Row],[Zufalls-
zahl wenn
lfd. Nr.]]=0,0,IF(RANK(TabA2[[#This Row],[Zufalls-
zahl wenn
lfd. Nr.]],TabA2[Zufalls-
zahl wenn
lfd. Nr.])&lt;=TabA2[[#Totals],[Zufalls-
zahl]],1,0))</f>
        <v>0</v>
      </c>
      <c r="D115" s="194" t="s">
        <v>18</v>
      </c>
      <c r="E115" s="207">
        <v>109</v>
      </c>
      <c r="F115" s="8"/>
      <c r="G115" s="37"/>
      <c r="H115" s="33"/>
      <c r="I115" s="33"/>
      <c r="J115" s="33"/>
      <c r="K115" s="128" cm="1">
        <f t="array" ref="K115">INDEX('Berechnung a.2)'!P:P,ROW('Berechnung a.2)'!P108)*24+27)</f>
        <v>0</v>
      </c>
      <c r="L115" s="260"/>
      <c r="M115" s="269">
        <f>(TabA2[[#This Row],[förderfähiger 
Betrag nach Prüfung ÖIF (€)]]-TabA2[[#This Row],[eingereichter
Betrag (€)]])*IF(TabA2[[#This Row],[Stich-
probe]]&gt;0,1,0)</f>
        <v>0</v>
      </c>
      <c r="N115" s="19"/>
      <c r="O115" s="19"/>
      <c r="P115" s="19"/>
      <c r="Q115" s="287"/>
      <c r="R115" s="288"/>
      <c r="S115" s="226" t="str">
        <f>IF(ISERROR(VLOOKUP(TabA2[[#This Row],[Grund für Differenz]],Datenquelle!$F$3:$G$17,2,FALSE)),"",VLOOKUP(TabA2[[#This Row],[Grund für Differenz]],Datenquelle!$F$3:$G$17,2,FALSE))</f>
        <v/>
      </c>
      <c r="T115" s="270"/>
      <c r="U115" s="206"/>
      <c r="V115" s="206"/>
      <c r="W115" s="206"/>
      <c r="X115" s="206"/>
      <c r="Y115" s="206"/>
      <c r="Z115" s="206"/>
      <c r="AA115" s="270"/>
      <c r="AB115" s="226" t="str">
        <f>IF(OR(TabA2[[#This Row],[eingereichter
Betrag (€)]]=0,TabA2[[#This Row],[eingereichter
Betrag (€)]]=""),"",COUNTA($K$6:$K115)-COUNTIF(($K$6:$K115),0))</f>
        <v/>
      </c>
      <c r="AC115" s="262">
        <f t="shared" ca="1" si="2"/>
        <v>5.7815819219221076E-2</v>
      </c>
      <c r="AD115" s="262">
        <f>IF(TabA2[[#This Row],[Lfd.
Nr. f.
Stich-
probe]]&lt;&gt;"",TabA2[[#This Row],[Zufalls-
zahl]],0)</f>
        <v>0</v>
      </c>
      <c r="AE115" s="271">
        <f>IF(TabA2[[#This Row],[Stich-
probe]]&gt;0,IF(TabA2[[#This Row],[Differenz
förderfähig/
eingereicht nach Prüfung ÖIF (€)]]&lt;&gt;0,1,0),0)</f>
        <v>0</v>
      </c>
      <c r="AF11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">
      <c r="C116" s="226">
        <f>IF(TabA2[[#This Row],[Zufalls-
zahl wenn
lfd. Nr.]]=0,0,IF(RANK(TabA2[[#This Row],[Zufalls-
zahl wenn
lfd. Nr.]],TabA2[Zufalls-
zahl wenn
lfd. Nr.])&lt;=TabA2[[#Totals],[Zufalls-
zahl]],1,0))</f>
        <v>0</v>
      </c>
      <c r="D116" s="194" t="s">
        <v>18</v>
      </c>
      <c r="E116" s="207">
        <v>110</v>
      </c>
      <c r="F116" s="8"/>
      <c r="G116" s="37"/>
      <c r="H116" s="33"/>
      <c r="I116" s="33"/>
      <c r="J116" s="33"/>
      <c r="K116" s="128" cm="1">
        <f t="array" ref="K116">INDEX('Berechnung a.2)'!P:P,ROW('Berechnung a.2)'!P109)*24+27)</f>
        <v>0</v>
      </c>
      <c r="L116" s="260"/>
      <c r="M116" s="269">
        <f>(TabA2[[#This Row],[förderfähiger 
Betrag nach Prüfung ÖIF (€)]]-TabA2[[#This Row],[eingereichter
Betrag (€)]])*IF(TabA2[[#This Row],[Stich-
probe]]&gt;0,1,0)</f>
        <v>0</v>
      </c>
      <c r="N116" s="19"/>
      <c r="O116" s="19"/>
      <c r="P116" s="19"/>
      <c r="Q116" s="287"/>
      <c r="R116" s="288"/>
      <c r="S116" s="226" t="str">
        <f>IF(ISERROR(VLOOKUP(TabA2[[#This Row],[Grund für Differenz]],Datenquelle!$F$3:$G$17,2,FALSE)),"",VLOOKUP(TabA2[[#This Row],[Grund für Differenz]],Datenquelle!$F$3:$G$17,2,FALSE))</f>
        <v/>
      </c>
      <c r="T116" s="270"/>
      <c r="U116" s="206"/>
      <c r="V116" s="206"/>
      <c r="W116" s="206"/>
      <c r="X116" s="206"/>
      <c r="Y116" s="206"/>
      <c r="Z116" s="206"/>
      <c r="AA116" s="270"/>
      <c r="AB116" s="226" t="str">
        <f>IF(OR(TabA2[[#This Row],[eingereichter
Betrag (€)]]=0,TabA2[[#This Row],[eingereichter
Betrag (€)]]=""),"",COUNTA($K$6:$K116)-COUNTIF(($K$6:$K116),0))</f>
        <v/>
      </c>
      <c r="AC116" s="262">
        <f t="shared" ca="1" si="2"/>
        <v>0.46423444505964218</v>
      </c>
      <c r="AD116" s="262">
        <f>IF(TabA2[[#This Row],[Lfd.
Nr. f.
Stich-
probe]]&lt;&gt;"",TabA2[[#This Row],[Zufalls-
zahl]],0)</f>
        <v>0</v>
      </c>
      <c r="AE116" s="271">
        <f>IF(TabA2[[#This Row],[Stich-
probe]]&gt;0,IF(TabA2[[#This Row],[Differenz
förderfähig/
eingereicht nach Prüfung ÖIF (€)]]&lt;&gt;0,1,0),0)</f>
        <v>0</v>
      </c>
      <c r="AF11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">
      <c r="C117" s="226">
        <f>IF(TabA2[[#This Row],[Zufalls-
zahl wenn
lfd. Nr.]]=0,0,IF(RANK(TabA2[[#This Row],[Zufalls-
zahl wenn
lfd. Nr.]],TabA2[Zufalls-
zahl wenn
lfd. Nr.])&lt;=TabA2[[#Totals],[Zufalls-
zahl]],1,0))</f>
        <v>0</v>
      </c>
      <c r="D117" s="194" t="s">
        <v>18</v>
      </c>
      <c r="E117" s="207">
        <v>111</v>
      </c>
      <c r="F117" s="8"/>
      <c r="G117" s="37"/>
      <c r="H117" s="33"/>
      <c r="I117" s="33"/>
      <c r="J117" s="33"/>
      <c r="K117" s="128" cm="1">
        <f t="array" ref="K117">INDEX('Berechnung a.2)'!P:P,ROW('Berechnung a.2)'!P110)*24+27)</f>
        <v>0</v>
      </c>
      <c r="L117" s="260"/>
      <c r="M117" s="269">
        <f>(TabA2[[#This Row],[förderfähiger 
Betrag nach Prüfung ÖIF (€)]]-TabA2[[#This Row],[eingereichter
Betrag (€)]])*IF(TabA2[[#This Row],[Stich-
probe]]&gt;0,1,0)</f>
        <v>0</v>
      </c>
      <c r="N117" s="19"/>
      <c r="O117" s="19"/>
      <c r="P117" s="19"/>
      <c r="Q117" s="287"/>
      <c r="R117" s="288"/>
      <c r="S117" s="226" t="str">
        <f>IF(ISERROR(VLOOKUP(TabA2[[#This Row],[Grund für Differenz]],Datenquelle!$F$3:$G$17,2,FALSE)),"",VLOOKUP(TabA2[[#This Row],[Grund für Differenz]],Datenquelle!$F$3:$G$17,2,FALSE))</f>
        <v/>
      </c>
      <c r="T117" s="270"/>
      <c r="U117" s="206"/>
      <c r="V117" s="206"/>
      <c r="W117" s="206"/>
      <c r="X117" s="206"/>
      <c r="Y117" s="206"/>
      <c r="Z117" s="206"/>
      <c r="AA117" s="270"/>
      <c r="AB117" s="226" t="str">
        <f>IF(OR(TabA2[[#This Row],[eingereichter
Betrag (€)]]=0,TabA2[[#This Row],[eingereichter
Betrag (€)]]=""),"",COUNTA($K$6:$K117)-COUNTIF(($K$6:$K117),0))</f>
        <v/>
      </c>
      <c r="AC117" s="262">
        <f t="shared" ca="1" si="2"/>
        <v>0.91054225445337822</v>
      </c>
      <c r="AD117" s="262">
        <f>IF(TabA2[[#This Row],[Lfd.
Nr. f.
Stich-
probe]]&lt;&gt;"",TabA2[[#This Row],[Zufalls-
zahl]],0)</f>
        <v>0</v>
      </c>
      <c r="AE117" s="271">
        <f>IF(TabA2[[#This Row],[Stich-
probe]]&gt;0,IF(TabA2[[#This Row],[Differenz
förderfähig/
eingereicht nach Prüfung ÖIF (€)]]&lt;&gt;0,1,0),0)</f>
        <v>0</v>
      </c>
      <c r="AF11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">
      <c r="C118" s="226">
        <f>IF(TabA2[[#This Row],[Zufalls-
zahl wenn
lfd. Nr.]]=0,0,IF(RANK(TabA2[[#This Row],[Zufalls-
zahl wenn
lfd. Nr.]],TabA2[Zufalls-
zahl wenn
lfd. Nr.])&lt;=TabA2[[#Totals],[Zufalls-
zahl]],1,0))</f>
        <v>0</v>
      </c>
      <c r="D118" s="194" t="s">
        <v>18</v>
      </c>
      <c r="E118" s="207">
        <v>112</v>
      </c>
      <c r="F118" s="8"/>
      <c r="G118" s="37"/>
      <c r="H118" s="33"/>
      <c r="I118" s="33"/>
      <c r="J118" s="33"/>
      <c r="K118" s="128" cm="1">
        <f t="array" ref="K118">INDEX('Berechnung a.2)'!P:P,ROW('Berechnung a.2)'!P111)*24+27)</f>
        <v>0</v>
      </c>
      <c r="L118" s="260"/>
      <c r="M118" s="269">
        <f>(TabA2[[#This Row],[förderfähiger 
Betrag nach Prüfung ÖIF (€)]]-TabA2[[#This Row],[eingereichter
Betrag (€)]])*IF(TabA2[[#This Row],[Stich-
probe]]&gt;0,1,0)</f>
        <v>0</v>
      </c>
      <c r="N118" s="19"/>
      <c r="O118" s="19"/>
      <c r="P118" s="19"/>
      <c r="Q118" s="287"/>
      <c r="R118" s="288"/>
      <c r="S118" s="226" t="str">
        <f>IF(ISERROR(VLOOKUP(TabA2[[#This Row],[Grund für Differenz]],Datenquelle!$F$3:$G$17,2,FALSE)),"",VLOOKUP(TabA2[[#This Row],[Grund für Differenz]],Datenquelle!$F$3:$G$17,2,FALSE))</f>
        <v/>
      </c>
      <c r="T118" s="270"/>
      <c r="U118" s="206"/>
      <c r="V118" s="206"/>
      <c r="W118" s="206"/>
      <c r="X118" s="206"/>
      <c r="Y118" s="206"/>
      <c r="Z118" s="206"/>
      <c r="AA118" s="270"/>
      <c r="AB118" s="226" t="str">
        <f>IF(OR(TabA2[[#This Row],[eingereichter
Betrag (€)]]=0,TabA2[[#This Row],[eingereichter
Betrag (€)]]=""),"",COUNTA($K$6:$K118)-COUNTIF(($K$6:$K118),0))</f>
        <v/>
      </c>
      <c r="AC118" s="262">
        <f t="shared" ca="1" si="2"/>
        <v>0.53299719691935676</v>
      </c>
      <c r="AD118" s="262">
        <f>IF(TabA2[[#This Row],[Lfd.
Nr. f.
Stich-
probe]]&lt;&gt;"",TabA2[[#This Row],[Zufalls-
zahl]],0)</f>
        <v>0</v>
      </c>
      <c r="AE118" s="271">
        <f>IF(TabA2[[#This Row],[Stich-
probe]]&gt;0,IF(TabA2[[#This Row],[Differenz
förderfähig/
eingereicht nach Prüfung ÖIF (€)]]&lt;&gt;0,1,0),0)</f>
        <v>0</v>
      </c>
      <c r="AF11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">
      <c r="C119" s="226">
        <f>IF(TabA2[[#This Row],[Zufalls-
zahl wenn
lfd. Nr.]]=0,0,IF(RANK(TabA2[[#This Row],[Zufalls-
zahl wenn
lfd. Nr.]],TabA2[Zufalls-
zahl wenn
lfd. Nr.])&lt;=TabA2[[#Totals],[Zufalls-
zahl]],1,0))</f>
        <v>0</v>
      </c>
      <c r="D119" s="194" t="s">
        <v>18</v>
      </c>
      <c r="E119" s="207">
        <v>113</v>
      </c>
      <c r="F119" s="8"/>
      <c r="G119" s="37"/>
      <c r="H119" s="33"/>
      <c r="I119" s="33"/>
      <c r="J119" s="33"/>
      <c r="K119" s="128" cm="1">
        <f t="array" ref="K119">INDEX('Berechnung a.2)'!P:P,ROW('Berechnung a.2)'!P112)*24+27)</f>
        <v>0</v>
      </c>
      <c r="L119" s="260"/>
      <c r="M119" s="269">
        <f>(TabA2[[#This Row],[förderfähiger 
Betrag nach Prüfung ÖIF (€)]]-TabA2[[#This Row],[eingereichter
Betrag (€)]])*IF(TabA2[[#This Row],[Stich-
probe]]&gt;0,1,0)</f>
        <v>0</v>
      </c>
      <c r="N119" s="19"/>
      <c r="O119" s="19"/>
      <c r="P119" s="19"/>
      <c r="Q119" s="287"/>
      <c r="R119" s="288"/>
      <c r="S119" s="226" t="str">
        <f>IF(ISERROR(VLOOKUP(TabA2[[#This Row],[Grund für Differenz]],Datenquelle!$F$3:$G$17,2,FALSE)),"",VLOOKUP(TabA2[[#This Row],[Grund für Differenz]],Datenquelle!$F$3:$G$17,2,FALSE))</f>
        <v/>
      </c>
      <c r="T119" s="270"/>
      <c r="U119" s="206"/>
      <c r="V119" s="206"/>
      <c r="W119" s="206"/>
      <c r="X119" s="206"/>
      <c r="Y119" s="206"/>
      <c r="Z119" s="206"/>
      <c r="AA119" s="270"/>
      <c r="AB119" s="226" t="str">
        <f>IF(OR(TabA2[[#This Row],[eingereichter
Betrag (€)]]=0,TabA2[[#This Row],[eingereichter
Betrag (€)]]=""),"",COUNTA($K$6:$K119)-COUNTIF(($K$6:$K119),0))</f>
        <v/>
      </c>
      <c r="AC119" s="262">
        <f t="shared" ca="1" si="2"/>
        <v>0.28152675174617969</v>
      </c>
      <c r="AD119" s="262">
        <f>IF(TabA2[[#This Row],[Lfd.
Nr. f.
Stich-
probe]]&lt;&gt;"",TabA2[[#This Row],[Zufalls-
zahl]],0)</f>
        <v>0</v>
      </c>
      <c r="AE119" s="271">
        <f>IF(TabA2[[#This Row],[Stich-
probe]]&gt;0,IF(TabA2[[#This Row],[Differenz
förderfähig/
eingereicht nach Prüfung ÖIF (€)]]&lt;&gt;0,1,0),0)</f>
        <v>0</v>
      </c>
      <c r="AF11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">
      <c r="C120" s="226">
        <f>IF(TabA2[[#This Row],[Zufalls-
zahl wenn
lfd. Nr.]]=0,0,IF(RANK(TabA2[[#This Row],[Zufalls-
zahl wenn
lfd. Nr.]],TabA2[Zufalls-
zahl wenn
lfd. Nr.])&lt;=TabA2[[#Totals],[Zufalls-
zahl]],1,0))</f>
        <v>0</v>
      </c>
      <c r="D120" s="194" t="s">
        <v>18</v>
      </c>
      <c r="E120" s="207">
        <v>114</v>
      </c>
      <c r="F120" s="8"/>
      <c r="G120" s="37"/>
      <c r="H120" s="33"/>
      <c r="I120" s="33"/>
      <c r="J120" s="33"/>
      <c r="K120" s="128" cm="1">
        <f t="array" ref="K120">INDEX('Berechnung a.2)'!P:P,ROW('Berechnung a.2)'!P113)*24+27)</f>
        <v>0</v>
      </c>
      <c r="L120" s="260"/>
      <c r="M120" s="269">
        <f>(TabA2[[#This Row],[förderfähiger 
Betrag nach Prüfung ÖIF (€)]]-TabA2[[#This Row],[eingereichter
Betrag (€)]])*IF(TabA2[[#This Row],[Stich-
probe]]&gt;0,1,0)</f>
        <v>0</v>
      </c>
      <c r="N120" s="19"/>
      <c r="O120" s="19"/>
      <c r="P120" s="19"/>
      <c r="Q120" s="287"/>
      <c r="R120" s="288"/>
      <c r="S120" s="226" t="str">
        <f>IF(ISERROR(VLOOKUP(TabA2[[#This Row],[Grund für Differenz]],Datenquelle!$F$3:$G$17,2,FALSE)),"",VLOOKUP(TabA2[[#This Row],[Grund für Differenz]],Datenquelle!$F$3:$G$17,2,FALSE))</f>
        <v/>
      </c>
      <c r="T120" s="270"/>
      <c r="U120" s="206"/>
      <c r="V120" s="206"/>
      <c r="W120" s="206"/>
      <c r="X120" s="206"/>
      <c r="Y120" s="206"/>
      <c r="Z120" s="206"/>
      <c r="AA120" s="270"/>
      <c r="AB120" s="226" t="str">
        <f>IF(OR(TabA2[[#This Row],[eingereichter
Betrag (€)]]=0,TabA2[[#This Row],[eingereichter
Betrag (€)]]=""),"",COUNTA($K$6:$K120)-COUNTIF(($K$6:$K120),0))</f>
        <v/>
      </c>
      <c r="AC120" s="262">
        <f t="shared" ca="1" si="2"/>
        <v>0.36492663554901306</v>
      </c>
      <c r="AD120" s="262">
        <f>IF(TabA2[[#This Row],[Lfd.
Nr. f.
Stich-
probe]]&lt;&gt;"",TabA2[[#This Row],[Zufalls-
zahl]],0)</f>
        <v>0</v>
      </c>
      <c r="AE120" s="271">
        <f>IF(TabA2[[#This Row],[Stich-
probe]]&gt;0,IF(TabA2[[#This Row],[Differenz
förderfähig/
eingereicht nach Prüfung ÖIF (€)]]&lt;&gt;0,1,0),0)</f>
        <v>0</v>
      </c>
      <c r="AF12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">
      <c r="C121" s="226">
        <f>IF(TabA2[[#This Row],[Zufalls-
zahl wenn
lfd. Nr.]]=0,0,IF(RANK(TabA2[[#This Row],[Zufalls-
zahl wenn
lfd. Nr.]],TabA2[Zufalls-
zahl wenn
lfd. Nr.])&lt;=TabA2[[#Totals],[Zufalls-
zahl]],1,0))</f>
        <v>0</v>
      </c>
      <c r="D121" s="194" t="s">
        <v>18</v>
      </c>
      <c r="E121" s="207">
        <v>115</v>
      </c>
      <c r="F121" s="8"/>
      <c r="G121" s="37"/>
      <c r="H121" s="33"/>
      <c r="I121" s="33"/>
      <c r="J121" s="33"/>
      <c r="K121" s="128" cm="1">
        <f t="array" ref="K121">INDEX('Berechnung a.2)'!P:P,ROW('Berechnung a.2)'!P114)*24+27)</f>
        <v>0</v>
      </c>
      <c r="L121" s="260"/>
      <c r="M121" s="269">
        <f>(TabA2[[#This Row],[förderfähiger 
Betrag nach Prüfung ÖIF (€)]]-TabA2[[#This Row],[eingereichter
Betrag (€)]])*IF(TabA2[[#This Row],[Stich-
probe]]&gt;0,1,0)</f>
        <v>0</v>
      </c>
      <c r="N121" s="19"/>
      <c r="O121" s="19"/>
      <c r="P121" s="19"/>
      <c r="Q121" s="287"/>
      <c r="R121" s="288"/>
      <c r="S121" s="226" t="str">
        <f>IF(ISERROR(VLOOKUP(TabA2[[#This Row],[Grund für Differenz]],Datenquelle!$F$3:$G$17,2,FALSE)),"",VLOOKUP(TabA2[[#This Row],[Grund für Differenz]],Datenquelle!$F$3:$G$17,2,FALSE))</f>
        <v/>
      </c>
      <c r="T121" s="270"/>
      <c r="U121" s="206"/>
      <c r="V121" s="206"/>
      <c r="W121" s="206"/>
      <c r="X121" s="206"/>
      <c r="Y121" s="206"/>
      <c r="Z121" s="206"/>
      <c r="AA121" s="270"/>
      <c r="AB121" s="226" t="str">
        <f>IF(OR(TabA2[[#This Row],[eingereichter
Betrag (€)]]=0,TabA2[[#This Row],[eingereichter
Betrag (€)]]=""),"",COUNTA($K$6:$K121)-COUNTIF(($K$6:$K121),0))</f>
        <v/>
      </c>
      <c r="AC121" s="262">
        <f t="shared" ca="1" si="2"/>
        <v>0.5002390255701008</v>
      </c>
      <c r="AD121" s="262">
        <f>IF(TabA2[[#This Row],[Lfd.
Nr. f.
Stich-
probe]]&lt;&gt;"",TabA2[[#This Row],[Zufalls-
zahl]],0)</f>
        <v>0</v>
      </c>
      <c r="AE121" s="271">
        <f>IF(TabA2[[#This Row],[Stich-
probe]]&gt;0,IF(TabA2[[#This Row],[Differenz
förderfähig/
eingereicht nach Prüfung ÖIF (€)]]&lt;&gt;0,1,0),0)</f>
        <v>0</v>
      </c>
      <c r="AF12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">
      <c r="C122" s="226">
        <f>IF(TabA2[[#This Row],[Zufalls-
zahl wenn
lfd. Nr.]]=0,0,IF(RANK(TabA2[[#This Row],[Zufalls-
zahl wenn
lfd. Nr.]],TabA2[Zufalls-
zahl wenn
lfd. Nr.])&lt;=TabA2[[#Totals],[Zufalls-
zahl]],1,0))</f>
        <v>0</v>
      </c>
      <c r="D122" s="194" t="s">
        <v>18</v>
      </c>
      <c r="E122" s="207">
        <v>116</v>
      </c>
      <c r="F122" s="8"/>
      <c r="G122" s="37"/>
      <c r="H122" s="33"/>
      <c r="I122" s="33"/>
      <c r="J122" s="33"/>
      <c r="K122" s="128" cm="1">
        <f t="array" ref="K122">INDEX('Berechnung a.2)'!P:P,ROW('Berechnung a.2)'!P115)*24+27)</f>
        <v>0</v>
      </c>
      <c r="L122" s="260"/>
      <c r="M122" s="269">
        <f>(TabA2[[#This Row],[förderfähiger 
Betrag nach Prüfung ÖIF (€)]]-TabA2[[#This Row],[eingereichter
Betrag (€)]])*IF(TabA2[[#This Row],[Stich-
probe]]&gt;0,1,0)</f>
        <v>0</v>
      </c>
      <c r="N122" s="19"/>
      <c r="O122" s="19"/>
      <c r="P122" s="19"/>
      <c r="Q122" s="287"/>
      <c r="R122" s="288"/>
      <c r="S122" s="226" t="str">
        <f>IF(ISERROR(VLOOKUP(TabA2[[#This Row],[Grund für Differenz]],Datenquelle!$F$3:$G$17,2,FALSE)),"",VLOOKUP(TabA2[[#This Row],[Grund für Differenz]],Datenquelle!$F$3:$G$17,2,FALSE))</f>
        <v/>
      </c>
      <c r="T122" s="270"/>
      <c r="U122" s="206"/>
      <c r="V122" s="206"/>
      <c r="W122" s="206"/>
      <c r="X122" s="206"/>
      <c r="Y122" s="206"/>
      <c r="Z122" s="206"/>
      <c r="AA122" s="270"/>
      <c r="AB122" s="226" t="str">
        <f>IF(OR(TabA2[[#This Row],[eingereichter
Betrag (€)]]=0,TabA2[[#This Row],[eingereichter
Betrag (€)]]=""),"",COUNTA($K$6:$K122)-COUNTIF(($K$6:$K122),0))</f>
        <v/>
      </c>
      <c r="AC122" s="262">
        <f t="shared" ca="1" si="2"/>
        <v>0.23833745298757425</v>
      </c>
      <c r="AD122" s="262">
        <f>IF(TabA2[[#This Row],[Lfd.
Nr. f.
Stich-
probe]]&lt;&gt;"",TabA2[[#This Row],[Zufalls-
zahl]],0)</f>
        <v>0</v>
      </c>
      <c r="AE122" s="271">
        <f>IF(TabA2[[#This Row],[Stich-
probe]]&gt;0,IF(TabA2[[#This Row],[Differenz
förderfähig/
eingereicht nach Prüfung ÖIF (€)]]&lt;&gt;0,1,0),0)</f>
        <v>0</v>
      </c>
      <c r="AF12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">
      <c r="C123" s="226">
        <f>IF(TabA2[[#This Row],[Zufalls-
zahl wenn
lfd. Nr.]]=0,0,IF(RANK(TabA2[[#This Row],[Zufalls-
zahl wenn
lfd. Nr.]],TabA2[Zufalls-
zahl wenn
lfd. Nr.])&lt;=TabA2[[#Totals],[Zufalls-
zahl]],1,0))</f>
        <v>0</v>
      </c>
      <c r="D123" s="194" t="s">
        <v>18</v>
      </c>
      <c r="E123" s="207">
        <v>117</v>
      </c>
      <c r="F123" s="8"/>
      <c r="G123" s="37"/>
      <c r="H123" s="33"/>
      <c r="I123" s="33"/>
      <c r="J123" s="33"/>
      <c r="K123" s="128" cm="1">
        <f t="array" ref="K123">INDEX('Berechnung a.2)'!P:P,ROW('Berechnung a.2)'!P116)*24+27)</f>
        <v>0</v>
      </c>
      <c r="L123" s="260"/>
      <c r="M123" s="269">
        <f>(TabA2[[#This Row],[förderfähiger 
Betrag nach Prüfung ÖIF (€)]]-TabA2[[#This Row],[eingereichter
Betrag (€)]])*IF(TabA2[[#This Row],[Stich-
probe]]&gt;0,1,0)</f>
        <v>0</v>
      </c>
      <c r="N123" s="19"/>
      <c r="O123" s="19"/>
      <c r="P123" s="19"/>
      <c r="Q123" s="287"/>
      <c r="R123" s="288"/>
      <c r="S123" s="226" t="str">
        <f>IF(ISERROR(VLOOKUP(TabA2[[#This Row],[Grund für Differenz]],Datenquelle!$F$3:$G$17,2,FALSE)),"",VLOOKUP(TabA2[[#This Row],[Grund für Differenz]],Datenquelle!$F$3:$G$17,2,FALSE))</f>
        <v/>
      </c>
      <c r="T123" s="270"/>
      <c r="U123" s="206"/>
      <c r="V123" s="206"/>
      <c r="W123" s="206"/>
      <c r="X123" s="206"/>
      <c r="Y123" s="206"/>
      <c r="Z123" s="206"/>
      <c r="AA123" s="270"/>
      <c r="AB123" s="226" t="str">
        <f>IF(OR(TabA2[[#This Row],[eingereichter
Betrag (€)]]=0,TabA2[[#This Row],[eingereichter
Betrag (€)]]=""),"",COUNTA($K$6:$K123)-COUNTIF(($K$6:$K123),0))</f>
        <v/>
      </c>
      <c r="AC123" s="262">
        <f t="shared" ca="1" si="2"/>
        <v>0.53334359168478163</v>
      </c>
      <c r="AD123" s="262">
        <f>IF(TabA2[[#This Row],[Lfd.
Nr. f.
Stich-
probe]]&lt;&gt;"",TabA2[[#This Row],[Zufalls-
zahl]],0)</f>
        <v>0</v>
      </c>
      <c r="AE123" s="271">
        <f>IF(TabA2[[#This Row],[Stich-
probe]]&gt;0,IF(TabA2[[#This Row],[Differenz
förderfähig/
eingereicht nach Prüfung ÖIF (€)]]&lt;&gt;0,1,0),0)</f>
        <v>0</v>
      </c>
      <c r="AF12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">
      <c r="C124" s="226">
        <f>IF(TabA2[[#This Row],[Zufalls-
zahl wenn
lfd. Nr.]]=0,0,IF(RANK(TabA2[[#This Row],[Zufalls-
zahl wenn
lfd. Nr.]],TabA2[Zufalls-
zahl wenn
lfd. Nr.])&lt;=TabA2[[#Totals],[Zufalls-
zahl]],1,0))</f>
        <v>0</v>
      </c>
      <c r="D124" s="194" t="s">
        <v>18</v>
      </c>
      <c r="E124" s="207">
        <v>118</v>
      </c>
      <c r="F124" s="8"/>
      <c r="G124" s="37"/>
      <c r="H124" s="33"/>
      <c r="I124" s="33"/>
      <c r="J124" s="33"/>
      <c r="K124" s="128" cm="1">
        <f t="array" ref="K124">INDEX('Berechnung a.2)'!P:P,ROW('Berechnung a.2)'!P117)*24+27)</f>
        <v>0</v>
      </c>
      <c r="L124" s="260"/>
      <c r="M124" s="269">
        <f>(TabA2[[#This Row],[förderfähiger 
Betrag nach Prüfung ÖIF (€)]]-TabA2[[#This Row],[eingereichter
Betrag (€)]])*IF(TabA2[[#This Row],[Stich-
probe]]&gt;0,1,0)</f>
        <v>0</v>
      </c>
      <c r="N124" s="19"/>
      <c r="O124" s="19"/>
      <c r="P124" s="19"/>
      <c r="Q124" s="287"/>
      <c r="R124" s="288"/>
      <c r="S124" s="226" t="str">
        <f>IF(ISERROR(VLOOKUP(TabA2[[#This Row],[Grund für Differenz]],Datenquelle!$F$3:$G$17,2,FALSE)),"",VLOOKUP(TabA2[[#This Row],[Grund für Differenz]],Datenquelle!$F$3:$G$17,2,FALSE))</f>
        <v/>
      </c>
      <c r="T124" s="270"/>
      <c r="U124" s="206"/>
      <c r="V124" s="206"/>
      <c r="W124" s="206"/>
      <c r="X124" s="206"/>
      <c r="Y124" s="206"/>
      <c r="Z124" s="206"/>
      <c r="AA124" s="270"/>
      <c r="AB124" s="226" t="str">
        <f>IF(OR(TabA2[[#This Row],[eingereichter
Betrag (€)]]=0,TabA2[[#This Row],[eingereichter
Betrag (€)]]=""),"",COUNTA($K$6:$K124)-COUNTIF(($K$6:$K124),0))</f>
        <v/>
      </c>
      <c r="AC124" s="262">
        <f t="shared" ca="1" si="2"/>
        <v>0.32516538839568765</v>
      </c>
      <c r="AD124" s="262">
        <f>IF(TabA2[[#This Row],[Lfd.
Nr. f.
Stich-
probe]]&lt;&gt;"",TabA2[[#This Row],[Zufalls-
zahl]],0)</f>
        <v>0</v>
      </c>
      <c r="AE124" s="271">
        <f>IF(TabA2[[#This Row],[Stich-
probe]]&gt;0,IF(TabA2[[#This Row],[Differenz
förderfähig/
eingereicht nach Prüfung ÖIF (€)]]&lt;&gt;0,1,0),0)</f>
        <v>0</v>
      </c>
      <c r="AF12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">
      <c r="C125" s="226">
        <f>IF(TabA2[[#This Row],[Zufalls-
zahl wenn
lfd. Nr.]]=0,0,IF(RANK(TabA2[[#This Row],[Zufalls-
zahl wenn
lfd. Nr.]],TabA2[Zufalls-
zahl wenn
lfd. Nr.])&lt;=TabA2[[#Totals],[Zufalls-
zahl]],1,0))</f>
        <v>0</v>
      </c>
      <c r="D125" s="194" t="s">
        <v>18</v>
      </c>
      <c r="E125" s="207">
        <v>119</v>
      </c>
      <c r="F125" s="8"/>
      <c r="G125" s="37"/>
      <c r="H125" s="33"/>
      <c r="I125" s="33"/>
      <c r="J125" s="33"/>
      <c r="K125" s="128" cm="1">
        <f t="array" ref="K125">INDEX('Berechnung a.2)'!P:P,ROW('Berechnung a.2)'!P118)*24+27)</f>
        <v>0</v>
      </c>
      <c r="L125" s="260"/>
      <c r="M125" s="269">
        <f>(TabA2[[#This Row],[förderfähiger 
Betrag nach Prüfung ÖIF (€)]]-TabA2[[#This Row],[eingereichter
Betrag (€)]])*IF(TabA2[[#This Row],[Stich-
probe]]&gt;0,1,0)</f>
        <v>0</v>
      </c>
      <c r="N125" s="19"/>
      <c r="O125" s="19"/>
      <c r="P125" s="19"/>
      <c r="Q125" s="287"/>
      <c r="R125" s="288"/>
      <c r="S125" s="226" t="str">
        <f>IF(ISERROR(VLOOKUP(TabA2[[#This Row],[Grund für Differenz]],Datenquelle!$F$3:$G$17,2,FALSE)),"",VLOOKUP(TabA2[[#This Row],[Grund für Differenz]],Datenquelle!$F$3:$G$17,2,FALSE))</f>
        <v/>
      </c>
      <c r="T125" s="270"/>
      <c r="U125" s="206"/>
      <c r="V125" s="206"/>
      <c r="W125" s="206"/>
      <c r="X125" s="206"/>
      <c r="Y125" s="206"/>
      <c r="Z125" s="206"/>
      <c r="AA125" s="270"/>
      <c r="AB125" s="226" t="str">
        <f>IF(OR(TabA2[[#This Row],[eingereichter
Betrag (€)]]=0,TabA2[[#This Row],[eingereichter
Betrag (€)]]=""),"",COUNTA($K$6:$K125)-COUNTIF(($K$6:$K125),0))</f>
        <v/>
      </c>
      <c r="AC125" s="262">
        <f t="shared" ca="1" si="2"/>
        <v>0.42694458401502133</v>
      </c>
      <c r="AD125" s="262">
        <f>IF(TabA2[[#This Row],[Lfd.
Nr. f.
Stich-
probe]]&lt;&gt;"",TabA2[[#This Row],[Zufalls-
zahl]],0)</f>
        <v>0</v>
      </c>
      <c r="AE125" s="271">
        <f>IF(TabA2[[#This Row],[Stich-
probe]]&gt;0,IF(TabA2[[#This Row],[Differenz
förderfähig/
eingereicht nach Prüfung ÖIF (€)]]&lt;&gt;0,1,0),0)</f>
        <v>0</v>
      </c>
      <c r="AF12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">
      <c r="C126" s="226">
        <f>IF(TabA2[[#This Row],[Zufalls-
zahl wenn
lfd. Nr.]]=0,0,IF(RANK(TabA2[[#This Row],[Zufalls-
zahl wenn
lfd. Nr.]],TabA2[Zufalls-
zahl wenn
lfd. Nr.])&lt;=TabA2[[#Totals],[Zufalls-
zahl]],1,0))</f>
        <v>0</v>
      </c>
      <c r="D126" s="194" t="s">
        <v>18</v>
      </c>
      <c r="E126" s="207">
        <v>120</v>
      </c>
      <c r="F126" s="8"/>
      <c r="G126" s="37"/>
      <c r="H126" s="33"/>
      <c r="I126" s="33"/>
      <c r="J126" s="33"/>
      <c r="K126" s="128" cm="1">
        <f t="array" ref="K126">INDEX('Berechnung a.2)'!P:P,ROW('Berechnung a.2)'!P119)*24+27)</f>
        <v>0</v>
      </c>
      <c r="L126" s="260"/>
      <c r="M126" s="269">
        <f>(TabA2[[#This Row],[förderfähiger 
Betrag nach Prüfung ÖIF (€)]]-TabA2[[#This Row],[eingereichter
Betrag (€)]])*IF(TabA2[[#This Row],[Stich-
probe]]&gt;0,1,0)</f>
        <v>0</v>
      </c>
      <c r="N126" s="19"/>
      <c r="O126" s="19"/>
      <c r="P126" s="19"/>
      <c r="Q126" s="287"/>
      <c r="R126" s="288"/>
      <c r="S126" s="226" t="str">
        <f>IF(ISERROR(VLOOKUP(TabA2[[#This Row],[Grund für Differenz]],Datenquelle!$F$3:$G$17,2,FALSE)),"",VLOOKUP(TabA2[[#This Row],[Grund für Differenz]],Datenquelle!$F$3:$G$17,2,FALSE))</f>
        <v/>
      </c>
      <c r="T126" s="270"/>
      <c r="U126" s="206"/>
      <c r="V126" s="206"/>
      <c r="W126" s="206"/>
      <c r="X126" s="206"/>
      <c r="Y126" s="206"/>
      <c r="Z126" s="206"/>
      <c r="AA126" s="270"/>
      <c r="AB126" s="226" t="str">
        <f>IF(OR(TabA2[[#This Row],[eingereichter
Betrag (€)]]=0,TabA2[[#This Row],[eingereichter
Betrag (€)]]=""),"",COUNTA($K$6:$K126)-COUNTIF(($K$6:$K126),0))</f>
        <v/>
      </c>
      <c r="AC126" s="262">
        <f t="shared" ca="1" si="2"/>
        <v>0.45934553501445075</v>
      </c>
      <c r="AD126" s="262">
        <f>IF(TabA2[[#This Row],[Lfd.
Nr. f.
Stich-
probe]]&lt;&gt;"",TabA2[[#This Row],[Zufalls-
zahl]],0)</f>
        <v>0</v>
      </c>
      <c r="AE126" s="271">
        <f>IF(TabA2[[#This Row],[Stich-
probe]]&gt;0,IF(TabA2[[#This Row],[Differenz
förderfähig/
eingereicht nach Prüfung ÖIF (€)]]&lt;&gt;0,1,0),0)</f>
        <v>0</v>
      </c>
      <c r="AF12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">
      <c r="C127" s="226">
        <f>IF(TabA2[[#This Row],[Zufalls-
zahl wenn
lfd. Nr.]]=0,0,IF(RANK(TabA2[[#This Row],[Zufalls-
zahl wenn
lfd. Nr.]],TabA2[Zufalls-
zahl wenn
lfd. Nr.])&lt;=TabA2[[#Totals],[Zufalls-
zahl]],1,0))</f>
        <v>0</v>
      </c>
      <c r="D127" s="194" t="s">
        <v>18</v>
      </c>
      <c r="E127" s="207">
        <v>121</v>
      </c>
      <c r="F127" s="8"/>
      <c r="G127" s="37"/>
      <c r="H127" s="33"/>
      <c r="I127" s="33"/>
      <c r="J127" s="33"/>
      <c r="K127" s="128" cm="1">
        <f t="array" ref="K127">INDEX('Berechnung a.2)'!P:P,ROW('Berechnung a.2)'!P120)*24+27)</f>
        <v>0</v>
      </c>
      <c r="L127" s="260"/>
      <c r="M127" s="269">
        <f>(TabA2[[#This Row],[förderfähiger 
Betrag nach Prüfung ÖIF (€)]]-TabA2[[#This Row],[eingereichter
Betrag (€)]])*IF(TabA2[[#This Row],[Stich-
probe]]&gt;0,1,0)</f>
        <v>0</v>
      </c>
      <c r="N127" s="19"/>
      <c r="O127" s="19"/>
      <c r="P127" s="19"/>
      <c r="Q127" s="287"/>
      <c r="R127" s="288"/>
      <c r="S127" s="226" t="str">
        <f>IF(ISERROR(VLOOKUP(TabA2[[#This Row],[Grund für Differenz]],Datenquelle!$F$3:$G$17,2,FALSE)),"",VLOOKUP(TabA2[[#This Row],[Grund für Differenz]],Datenquelle!$F$3:$G$17,2,FALSE))</f>
        <v/>
      </c>
      <c r="T127" s="270"/>
      <c r="U127" s="206"/>
      <c r="V127" s="206"/>
      <c r="W127" s="206"/>
      <c r="X127" s="206"/>
      <c r="Y127" s="206"/>
      <c r="Z127" s="206"/>
      <c r="AA127" s="270"/>
      <c r="AB127" s="226" t="str">
        <f>IF(OR(TabA2[[#This Row],[eingereichter
Betrag (€)]]=0,TabA2[[#This Row],[eingereichter
Betrag (€)]]=""),"",COUNTA($K$6:$K127)-COUNTIF(($K$6:$K127),0))</f>
        <v/>
      </c>
      <c r="AC127" s="262">
        <f t="shared" ca="1" si="2"/>
        <v>0.88441381596543733</v>
      </c>
      <c r="AD127" s="262">
        <f>IF(TabA2[[#This Row],[Lfd.
Nr. f.
Stich-
probe]]&lt;&gt;"",TabA2[[#This Row],[Zufalls-
zahl]],0)</f>
        <v>0</v>
      </c>
      <c r="AE127" s="271">
        <f>IF(TabA2[[#This Row],[Stich-
probe]]&gt;0,IF(TabA2[[#This Row],[Differenz
förderfähig/
eingereicht nach Prüfung ÖIF (€)]]&lt;&gt;0,1,0),0)</f>
        <v>0</v>
      </c>
      <c r="AF12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">
      <c r="C128" s="226">
        <f>IF(TabA2[[#This Row],[Zufalls-
zahl wenn
lfd. Nr.]]=0,0,IF(RANK(TabA2[[#This Row],[Zufalls-
zahl wenn
lfd. Nr.]],TabA2[Zufalls-
zahl wenn
lfd. Nr.])&lt;=TabA2[[#Totals],[Zufalls-
zahl]],1,0))</f>
        <v>0</v>
      </c>
      <c r="D128" s="194" t="s">
        <v>18</v>
      </c>
      <c r="E128" s="207">
        <v>122</v>
      </c>
      <c r="F128" s="8"/>
      <c r="G128" s="37"/>
      <c r="H128" s="33"/>
      <c r="I128" s="33"/>
      <c r="J128" s="33"/>
      <c r="K128" s="128" cm="1">
        <f t="array" ref="K128">INDEX('Berechnung a.2)'!P:P,ROW('Berechnung a.2)'!P121)*24+27)</f>
        <v>0</v>
      </c>
      <c r="L128" s="260"/>
      <c r="M128" s="269">
        <f>(TabA2[[#This Row],[förderfähiger 
Betrag nach Prüfung ÖIF (€)]]-TabA2[[#This Row],[eingereichter
Betrag (€)]])*IF(TabA2[[#This Row],[Stich-
probe]]&gt;0,1,0)</f>
        <v>0</v>
      </c>
      <c r="N128" s="19"/>
      <c r="O128" s="19"/>
      <c r="P128" s="19"/>
      <c r="Q128" s="287"/>
      <c r="R128" s="288"/>
      <c r="S128" s="226" t="str">
        <f>IF(ISERROR(VLOOKUP(TabA2[[#This Row],[Grund für Differenz]],Datenquelle!$F$3:$G$17,2,FALSE)),"",VLOOKUP(TabA2[[#This Row],[Grund für Differenz]],Datenquelle!$F$3:$G$17,2,FALSE))</f>
        <v/>
      </c>
      <c r="T128" s="270"/>
      <c r="U128" s="206"/>
      <c r="V128" s="206"/>
      <c r="W128" s="206"/>
      <c r="X128" s="206"/>
      <c r="Y128" s="206"/>
      <c r="Z128" s="206"/>
      <c r="AA128" s="270"/>
      <c r="AB128" s="226" t="str">
        <f>IF(OR(TabA2[[#This Row],[eingereichter
Betrag (€)]]=0,TabA2[[#This Row],[eingereichter
Betrag (€)]]=""),"",COUNTA($K$6:$K128)-COUNTIF(($K$6:$K128),0))</f>
        <v/>
      </c>
      <c r="AC128" s="262">
        <f t="shared" ca="1" si="2"/>
        <v>0.3049714631505599</v>
      </c>
      <c r="AD128" s="262">
        <f>IF(TabA2[[#This Row],[Lfd.
Nr. f.
Stich-
probe]]&lt;&gt;"",TabA2[[#This Row],[Zufalls-
zahl]],0)</f>
        <v>0</v>
      </c>
      <c r="AE128" s="271">
        <f>IF(TabA2[[#This Row],[Stich-
probe]]&gt;0,IF(TabA2[[#This Row],[Differenz
förderfähig/
eingereicht nach Prüfung ÖIF (€)]]&lt;&gt;0,1,0),0)</f>
        <v>0</v>
      </c>
      <c r="AF12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">
      <c r="C129" s="226">
        <f>IF(TabA2[[#This Row],[Zufalls-
zahl wenn
lfd. Nr.]]=0,0,IF(RANK(TabA2[[#This Row],[Zufalls-
zahl wenn
lfd. Nr.]],TabA2[Zufalls-
zahl wenn
lfd. Nr.])&lt;=TabA2[[#Totals],[Zufalls-
zahl]],1,0))</f>
        <v>0</v>
      </c>
      <c r="D129" s="194" t="s">
        <v>18</v>
      </c>
      <c r="E129" s="207">
        <v>123</v>
      </c>
      <c r="F129" s="8"/>
      <c r="G129" s="37"/>
      <c r="H129" s="33"/>
      <c r="I129" s="33"/>
      <c r="J129" s="33"/>
      <c r="K129" s="128" cm="1">
        <f t="array" ref="K129">INDEX('Berechnung a.2)'!P:P,ROW('Berechnung a.2)'!P122)*24+27)</f>
        <v>0</v>
      </c>
      <c r="L129" s="260"/>
      <c r="M129" s="269">
        <f>(TabA2[[#This Row],[förderfähiger 
Betrag nach Prüfung ÖIF (€)]]-TabA2[[#This Row],[eingereichter
Betrag (€)]])*IF(TabA2[[#This Row],[Stich-
probe]]&gt;0,1,0)</f>
        <v>0</v>
      </c>
      <c r="N129" s="19"/>
      <c r="O129" s="19"/>
      <c r="P129" s="19"/>
      <c r="Q129" s="287"/>
      <c r="R129" s="288"/>
      <c r="S129" s="226" t="str">
        <f>IF(ISERROR(VLOOKUP(TabA2[[#This Row],[Grund für Differenz]],Datenquelle!$F$3:$G$17,2,FALSE)),"",VLOOKUP(TabA2[[#This Row],[Grund für Differenz]],Datenquelle!$F$3:$G$17,2,FALSE))</f>
        <v/>
      </c>
      <c r="T129" s="270"/>
      <c r="U129" s="206"/>
      <c r="V129" s="206"/>
      <c r="W129" s="206"/>
      <c r="X129" s="206"/>
      <c r="Y129" s="206"/>
      <c r="Z129" s="206"/>
      <c r="AA129" s="270"/>
      <c r="AB129" s="226" t="str">
        <f>IF(OR(TabA2[[#This Row],[eingereichter
Betrag (€)]]=0,TabA2[[#This Row],[eingereichter
Betrag (€)]]=""),"",COUNTA($K$6:$K129)-COUNTIF(($K$6:$K129),0))</f>
        <v/>
      </c>
      <c r="AC129" s="262">
        <f t="shared" ca="1" si="2"/>
        <v>2.3108153537493181E-2</v>
      </c>
      <c r="AD129" s="262">
        <f>IF(TabA2[[#This Row],[Lfd.
Nr. f.
Stich-
probe]]&lt;&gt;"",TabA2[[#This Row],[Zufalls-
zahl]],0)</f>
        <v>0</v>
      </c>
      <c r="AE129" s="271">
        <f>IF(TabA2[[#This Row],[Stich-
probe]]&gt;0,IF(TabA2[[#This Row],[Differenz
förderfähig/
eingereicht nach Prüfung ÖIF (€)]]&lt;&gt;0,1,0),0)</f>
        <v>0</v>
      </c>
      <c r="AF12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">
      <c r="C130" s="226">
        <f>IF(TabA2[[#This Row],[Zufalls-
zahl wenn
lfd. Nr.]]=0,0,IF(RANK(TabA2[[#This Row],[Zufalls-
zahl wenn
lfd. Nr.]],TabA2[Zufalls-
zahl wenn
lfd. Nr.])&lt;=TabA2[[#Totals],[Zufalls-
zahl]],1,0))</f>
        <v>0</v>
      </c>
      <c r="D130" s="194" t="s">
        <v>18</v>
      </c>
      <c r="E130" s="207">
        <v>124</v>
      </c>
      <c r="F130" s="8"/>
      <c r="G130" s="37"/>
      <c r="H130" s="33"/>
      <c r="I130" s="33"/>
      <c r="J130" s="33"/>
      <c r="K130" s="128" cm="1">
        <f t="array" ref="K130">INDEX('Berechnung a.2)'!P:P,ROW('Berechnung a.2)'!P123)*24+27)</f>
        <v>0</v>
      </c>
      <c r="L130" s="260"/>
      <c r="M130" s="269">
        <f>(TabA2[[#This Row],[förderfähiger 
Betrag nach Prüfung ÖIF (€)]]-TabA2[[#This Row],[eingereichter
Betrag (€)]])*IF(TabA2[[#This Row],[Stich-
probe]]&gt;0,1,0)</f>
        <v>0</v>
      </c>
      <c r="N130" s="19"/>
      <c r="O130" s="19"/>
      <c r="P130" s="19"/>
      <c r="Q130" s="287"/>
      <c r="R130" s="288"/>
      <c r="S130" s="226" t="str">
        <f>IF(ISERROR(VLOOKUP(TabA2[[#This Row],[Grund für Differenz]],Datenquelle!$F$3:$G$17,2,FALSE)),"",VLOOKUP(TabA2[[#This Row],[Grund für Differenz]],Datenquelle!$F$3:$G$17,2,FALSE))</f>
        <v/>
      </c>
      <c r="T130" s="270"/>
      <c r="U130" s="206"/>
      <c r="V130" s="206"/>
      <c r="W130" s="206"/>
      <c r="X130" s="206"/>
      <c r="Y130" s="206"/>
      <c r="Z130" s="206"/>
      <c r="AA130" s="270"/>
      <c r="AB130" s="226" t="str">
        <f>IF(OR(TabA2[[#This Row],[eingereichter
Betrag (€)]]=0,TabA2[[#This Row],[eingereichter
Betrag (€)]]=""),"",COUNTA($K$6:$K130)-COUNTIF(($K$6:$K130),0))</f>
        <v/>
      </c>
      <c r="AC130" s="262">
        <f t="shared" ca="1" si="2"/>
        <v>0.9011967352308452</v>
      </c>
      <c r="AD130" s="262">
        <f>IF(TabA2[[#This Row],[Lfd.
Nr. f.
Stich-
probe]]&lt;&gt;"",TabA2[[#This Row],[Zufalls-
zahl]],0)</f>
        <v>0</v>
      </c>
      <c r="AE130" s="271">
        <f>IF(TabA2[[#This Row],[Stich-
probe]]&gt;0,IF(TabA2[[#This Row],[Differenz
förderfähig/
eingereicht nach Prüfung ÖIF (€)]]&lt;&gt;0,1,0),0)</f>
        <v>0</v>
      </c>
      <c r="AF13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">
      <c r="C131" s="226">
        <f>IF(TabA2[[#This Row],[Zufalls-
zahl wenn
lfd. Nr.]]=0,0,IF(RANK(TabA2[[#This Row],[Zufalls-
zahl wenn
lfd. Nr.]],TabA2[Zufalls-
zahl wenn
lfd. Nr.])&lt;=TabA2[[#Totals],[Zufalls-
zahl]],1,0))</f>
        <v>0</v>
      </c>
      <c r="D131" s="194" t="s">
        <v>18</v>
      </c>
      <c r="E131" s="207">
        <v>125</v>
      </c>
      <c r="F131" s="8"/>
      <c r="G131" s="37"/>
      <c r="H131" s="33"/>
      <c r="I131" s="33"/>
      <c r="J131" s="33"/>
      <c r="K131" s="128" cm="1">
        <f t="array" ref="K131">INDEX('Berechnung a.2)'!P:P,ROW('Berechnung a.2)'!P124)*24+27)</f>
        <v>0</v>
      </c>
      <c r="L131" s="260"/>
      <c r="M131" s="269">
        <f>(TabA2[[#This Row],[förderfähiger 
Betrag nach Prüfung ÖIF (€)]]-TabA2[[#This Row],[eingereichter
Betrag (€)]])*IF(TabA2[[#This Row],[Stich-
probe]]&gt;0,1,0)</f>
        <v>0</v>
      </c>
      <c r="N131" s="19"/>
      <c r="O131" s="19"/>
      <c r="P131" s="19"/>
      <c r="Q131" s="287"/>
      <c r="R131" s="288"/>
      <c r="S131" s="226" t="str">
        <f>IF(ISERROR(VLOOKUP(TabA2[[#This Row],[Grund für Differenz]],Datenquelle!$F$3:$G$17,2,FALSE)),"",VLOOKUP(TabA2[[#This Row],[Grund für Differenz]],Datenquelle!$F$3:$G$17,2,FALSE))</f>
        <v/>
      </c>
      <c r="T131" s="270"/>
      <c r="U131" s="206"/>
      <c r="V131" s="206"/>
      <c r="W131" s="206"/>
      <c r="X131" s="206"/>
      <c r="Y131" s="206"/>
      <c r="Z131" s="206"/>
      <c r="AA131" s="270"/>
      <c r="AB131" s="226" t="str">
        <f>IF(OR(TabA2[[#This Row],[eingereichter
Betrag (€)]]=0,TabA2[[#This Row],[eingereichter
Betrag (€)]]=""),"",COUNTA($K$6:$K131)-COUNTIF(($K$6:$K131),0))</f>
        <v/>
      </c>
      <c r="AC131" s="262">
        <f t="shared" ca="1" si="2"/>
        <v>0.32944463070939189</v>
      </c>
      <c r="AD131" s="262">
        <f>IF(TabA2[[#This Row],[Lfd.
Nr. f.
Stich-
probe]]&lt;&gt;"",TabA2[[#This Row],[Zufalls-
zahl]],0)</f>
        <v>0</v>
      </c>
      <c r="AE131" s="271">
        <f>IF(TabA2[[#This Row],[Stich-
probe]]&gt;0,IF(TabA2[[#This Row],[Differenz
förderfähig/
eingereicht nach Prüfung ÖIF (€)]]&lt;&gt;0,1,0),0)</f>
        <v>0</v>
      </c>
      <c r="AF13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">
      <c r="C132" s="226">
        <f>IF(TabA2[[#This Row],[Zufalls-
zahl wenn
lfd. Nr.]]=0,0,IF(RANK(TabA2[[#This Row],[Zufalls-
zahl wenn
lfd. Nr.]],TabA2[Zufalls-
zahl wenn
lfd. Nr.])&lt;=TabA2[[#Totals],[Zufalls-
zahl]],1,0))</f>
        <v>0</v>
      </c>
      <c r="D132" s="194" t="s">
        <v>18</v>
      </c>
      <c r="E132" s="207">
        <v>126</v>
      </c>
      <c r="F132" s="8"/>
      <c r="G132" s="37"/>
      <c r="H132" s="33"/>
      <c r="I132" s="33"/>
      <c r="J132" s="33"/>
      <c r="K132" s="128" cm="1">
        <f t="array" ref="K132">INDEX('Berechnung a.2)'!P:P,ROW('Berechnung a.2)'!P125)*24+27)</f>
        <v>0</v>
      </c>
      <c r="L132" s="260"/>
      <c r="M132" s="269">
        <f>(TabA2[[#This Row],[förderfähiger 
Betrag nach Prüfung ÖIF (€)]]-TabA2[[#This Row],[eingereichter
Betrag (€)]])*IF(TabA2[[#This Row],[Stich-
probe]]&gt;0,1,0)</f>
        <v>0</v>
      </c>
      <c r="N132" s="19"/>
      <c r="O132" s="19"/>
      <c r="P132" s="19"/>
      <c r="Q132" s="287"/>
      <c r="R132" s="288"/>
      <c r="S132" s="226" t="str">
        <f>IF(ISERROR(VLOOKUP(TabA2[[#This Row],[Grund für Differenz]],Datenquelle!$F$3:$G$17,2,FALSE)),"",VLOOKUP(TabA2[[#This Row],[Grund für Differenz]],Datenquelle!$F$3:$G$17,2,FALSE))</f>
        <v/>
      </c>
      <c r="T132" s="270"/>
      <c r="U132" s="206"/>
      <c r="V132" s="206"/>
      <c r="W132" s="206"/>
      <c r="X132" s="206"/>
      <c r="Y132" s="206"/>
      <c r="Z132" s="206"/>
      <c r="AA132" s="270"/>
      <c r="AB132" s="226" t="str">
        <f>IF(OR(TabA2[[#This Row],[eingereichter
Betrag (€)]]=0,TabA2[[#This Row],[eingereichter
Betrag (€)]]=""),"",COUNTA($K$6:$K132)-COUNTIF(($K$6:$K132),0))</f>
        <v/>
      </c>
      <c r="AC132" s="262">
        <f t="shared" ca="1" si="2"/>
        <v>0.19512366505480749</v>
      </c>
      <c r="AD132" s="262">
        <f>IF(TabA2[[#This Row],[Lfd.
Nr. f.
Stich-
probe]]&lt;&gt;"",TabA2[[#This Row],[Zufalls-
zahl]],0)</f>
        <v>0</v>
      </c>
      <c r="AE132" s="271">
        <f>IF(TabA2[[#This Row],[Stich-
probe]]&gt;0,IF(TabA2[[#This Row],[Differenz
förderfähig/
eingereicht nach Prüfung ÖIF (€)]]&lt;&gt;0,1,0),0)</f>
        <v>0</v>
      </c>
      <c r="AF13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">
      <c r="C133" s="226">
        <f>IF(TabA2[[#This Row],[Zufalls-
zahl wenn
lfd. Nr.]]=0,0,IF(RANK(TabA2[[#This Row],[Zufalls-
zahl wenn
lfd. Nr.]],TabA2[Zufalls-
zahl wenn
lfd. Nr.])&lt;=TabA2[[#Totals],[Zufalls-
zahl]],1,0))</f>
        <v>0</v>
      </c>
      <c r="D133" s="194" t="s">
        <v>18</v>
      </c>
      <c r="E133" s="207">
        <v>127</v>
      </c>
      <c r="F133" s="8"/>
      <c r="G133" s="37"/>
      <c r="H133" s="33"/>
      <c r="I133" s="33"/>
      <c r="J133" s="33"/>
      <c r="K133" s="128" cm="1">
        <f t="array" ref="K133">INDEX('Berechnung a.2)'!P:P,ROW('Berechnung a.2)'!P126)*24+27)</f>
        <v>0</v>
      </c>
      <c r="L133" s="260"/>
      <c r="M133" s="269">
        <f>(TabA2[[#This Row],[förderfähiger 
Betrag nach Prüfung ÖIF (€)]]-TabA2[[#This Row],[eingereichter
Betrag (€)]])*IF(TabA2[[#This Row],[Stich-
probe]]&gt;0,1,0)</f>
        <v>0</v>
      </c>
      <c r="N133" s="19"/>
      <c r="O133" s="19"/>
      <c r="P133" s="19"/>
      <c r="Q133" s="287"/>
      <c r="R133" s="288"/>
      <c r="S133" s="226" t="str">
        <f>IF(ISERROR(VLOOKUP(TabA2[[#This Row],[Grund für Differenz]],Datenquelle!$F$3:$G$17,2,FALSE)),"",VLOOKUP(TabA2[[#This Row],[Grund für Differenz]],Datenquelle!$F$3:$G$17,2,FALSE))</f>
        <v/>
      </c>
      <c r="T133" s="270"/>
      <c r="U133" s="206"/>
      <c r="V133" s="206"/>
      <c r="W133" s="206"/>
      <c r="X133" s="206"/>
      <c r="Y133" s="206"/>
      <c r="Z133" s="206"/>
      <c r="AA133" s="270"/>
      <c r="AB133" s="226" t="str">
        <f>IF(OR(TabA2[[#This Row],[eingereichter
Betrag (€)]]=0,TabA2[[#This Row],[eingereichter
Betrag (€)]]=""),"",COUNTA($K$6:$K133)-COUNTIF(($K$6:$K133),0))</f>
        <v/>
      </c>
      <c r="AC133" s="262">
        <f t="shared" ca="1" si="2"/>
        <v>0.947538503105534</v>
      </c>
      <c r="AD133" s="262">
        <f>IF(TabA2[[#This Row],[Lfd.
Nr. f.
Stich-
probe]]&lt;&gt;"",TabA2[[#This Row],[Zufalls-
zahl]],0)</f>
        <v>0</v>
      </c>
      <c r="AE133" s="271">
        <f>IF(TabA2[[#This Row],[Stich-
probe]]&gt;0,IF(TabA2[[#This Row],[Differenz
förderfähig/
eingereicht nach Prüfung ÖIF (€)]]&lt;&gt;0,1,0),0)</f>
        <v>0</v>
      </c>
      <c r="AF13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">
      <c r="C134" s="226">
        <f>IF(TabA2[[#This Row],[Zufalls-
zahl wenn
lfd. Nr.]]=0,0,IF(RANK(TabA2[[#This Row],[Zufalls-
zahl wenn
lfd. Nr.]],TabA2[Zufalls-
zahl wenn
lfd. Nr.])&lt;=TabA2[[#Totals],[Zufalls-
zahl]],1,0))</f>
        <v>0</v>
      </c>
      <c r="D134" s="194" t="s">
        <v>18</v>
      </c>
      <c r="E134" s="207">
        <v>128</v>
      </c>
      <c r="F134" s="8"/>
      <c r="G134" s="37"/>
      <c r="H134" s="33"/>
      <c r="I134" s="33"/>
      <c r="J134" s="33"/>
      <c r="K134" s="128" cm="1">
        <f t="array" ref="K134">INDEX('Berechnung a.2)'!P:P,ROW('Berechnung a.2)'!P127)*24+27)</f>
        <v>0</v>
      </c>
      <c r="L134" s="260"/>
      <c r="M134" s="269">
        <f>(TabA2[[#This Row],[förderfähiger 
Betrag nach Prüfung ÖIF (€)]]-TabA2[[#This Row],[eingereichter
Betrag (€)]])*IF(TabA2[[#This Row],[Stich-
probe]]&gt;0,1,0)</f>
        <v>0</v>
      </c>
      <c r="N134" s="19"/>
      <c r="O134" s="19"/>
      <c r="P134" s="19"/>
      <c r="Q134" s="287"/>
      <c r="R134" s="288"/>
      <c r="S134" s="226" t="str">
        <f>IF(ISERROR(VLOOKUP(TabA2[[#This Row],[Grund für Differenz]],Datenquelle!$F$3:$G$17,2,FALSE)),"",VLOOKUP(TabA2[[#This Row],[Grund für Differenz]],Datenquelle!$F$3:$G$17,2,FALSE))</f>
        <v/>
      </c>
      <c r="T134" s="270"/>
      <c r="U134" s="206"/>
      <c r="V134" s="206"/>
      <c r="W134" s="206"/>
      <c r="X134" s="206"/>
      <c r="Y134" s="206"/>
      <c r="Z134" s="206"/>
      <c r="AA134" s="270"/>
      <c r="AB134" s="226" t="str">
        <f>IF(OR(TabA2[[#This Row],[eingereichter
Betrag (€)]]=0,TabA2[[#This Row],[eingereichter
Betrag (€)]]=""),"",COUNTA($K$6:$K134)-COUNTIF(($K$6:$K134),0))</f>
        <v/>
      </c>
      <c r="AC134" s="262">
        <f t="shared" ca="1" si="2"/>
        <v>0.27180100131272689</v>
      </c>
      <c r="AD134" s="262">
        <f>IF(TabA2[[#This Row],[Lfd.
Nr. f.
Stich-
probe]]&lt;&gt;"",TabA2[[#This Row],[Zufalls-
zahl]],0)</f>
        <v>0</v>
      </c>
      <c r="AE134" s="271">
        <f>IF(TabA2[[#This Row],[Stich-
probe]]&gt;0,IF(TabA2[[#This Row],[Differenz
förderfähig/
eingereicht nach Prüfung ÖIF (€)]]&lt;&gt;0,1,0),0)</f>
        <v>0</v>
      </c>
      <c r="AF13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">
      <c r="C135" s="226">
        <f>IF(TabA2[[#This Row],[Zufalls-
zahl wenn
lfd. Nr.]]=0,0,IF(RANK(TabA2[[#This Row],[Zufalls-
zahl wenn
lfd. Nr.]],TabA2[Zufalls-
zahl wenn
lfd. Nr.])&lt;=TabA2[[#Totals],[Zufalls-
zahl]],1,0))</f>
        <v>0</v>
      </c>
      <c r="D135" s="194" t="s">
        <v>18</v>
      </c>
      <c r="E135" s="207">
        <v>129</v>
      </c>
      <c r="F135" s="8"/>
      <c r="G135" s="37"/>
      <c r="H135" s="33"/>
      <c r="I135" s="33"/>
      <c r="J135" s="33"/>
      <c r="K135" s="128" cm="1">
        <f t="array" ref="K135">INDEX('Berechnung a.2)'!P:P,ROW('Berechnung a.2)'!P128)*24+27)</f>
        <v>0</v>
      </c>
      <c r="L135" s="260"/>
      <c r="M135" s="269">
        <f>(TabA2[[#This Row],[förderfähiger 
Betrag nach Prüfung ÖIF (€)]]-TabA2[[#This Row],[eingereichter
Betrag (€)]])*IF(TabA2[[#This Row],[Stich-
probe]]&gt;0,1,0)</f>
        <v>0</v>
      </c>
      <c r="N135" s="19"/>
      <c r="O135" s="19"/>
      <c r="P135" s="19"/>
      <c r="Q135" s="287"/>
      <c r="R135" s="288"/>
      <c r="S135" s="226" t="str">
        <f>IF(ISERROR(VLOOKUP(TabA2[[#This Row],[Grund für Differenz]],Datenquelle!$F$3:$G$17,2,FALSE)),"",VLOOKUP(TabA2[[#This Row],[Grund für Differenz]],Datenquelle!$F$3:$G$17,2,FALSE))</f>
        <v/>
      </c>
      <c r="T135" s="270"/>
      <c r="U135" s="206"/>
      <c r="V135" s="206"/>
      <c r="W135" s="206"/>
      <c r="X135" s="206"/>
      <c r="Y135" s="206"/>
      <c r="Z135" s="206"/>
      <c r="AA135" s="270"/>
      <c r="AB135" s="226" t="str">
        <f>IF(OR(TabA2[[#This Row],[eingereichter
Betrag (€)]]=0,TabA2[[#This Row],[eingereichter
Betrag (€)]]=""),"",COUNTA($K$6:$K135)-COUNTIF(($K$6:$K135),0))</f>
        <v/>
      </c>
      <c r="AC135" s="262">
        <f t="shared" ca="1" si="2"/>
        <v>0.62623352176752456</v>
      </c>
      <c r="AD135" s="262">
        <f>IF(TabA2[[#This Row],[Lfd.
Nr. f.
Stich-
probe]]&lt;&gt;"",TabA2[[#This Row],[Zufalls-
zahl]],0)</f>
        <v>0</v>
      </c>
      <c r="AE135" s="271">
        <f>IF(TabA2[[#This Row],[Stich-
probe]]&gt;0,IF(TabA2[[#This Row],[Differenz
förderfähig/
eingereicht nach Prüfung ÖIF (€)]]&lt;&gt;0,1,0),0)</f>
        <v>0</v>
      </c>
      <c r="AF13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">
      <c r="C136" s="226">
        <f>IF(TabA2[[#This Row],[Zufalls-
zahl wenn
lfd. Nr.]]=0,0,IF(RANK(TabA2[[#This Row],[Zufalls-
zahl wenn
lfd. Nr.]],TabA2[Zufalls-
zahl wenn
lfd. Nr.])&lt;=TabA2[[#Totals],[Zufalls-
zahl]],1,0))</f>
        <v>0</v>
      </c>
      <c r="D136" s="194" t="s">
        <v>18</v>
      </c>
      <c r="E136" s="207">
        <v>130</v>
      </c>
      <c r="F136" s="8"/>
      <c r="G136" s="37"/>
      <c r="H136" s="33"/>
      <c r="I136" s="33"/>
      <c r="J136" s="33"/>
      <c r="K136" s="128" cm="1">
        <f t="array" ref="K136">INDEX('Berechnung a.2)'!P:P,ROW('Berechnung a.2)'!P129)*24+27)</f>
        <v>0</v>
      </c>
      <c r="L136" s="260"/>
      <c r="M136" s="269">
        <f>(TabA2[[#This Row],[förderfähiger 
Betrag nach Prüfung ÖIF (€)]]-TabA2[[#This Row],[eingereichter
Betrag (€)]])*IF(TabA2[[#This Row],[Stich-
probe]]&gt;0,1,0)</f>
        <v>0</v>
      </c>
      <c r="N136" s="19"/>
      <c r="O136" s="19"/>
      <c r="P136" s="19"/>
      <c r="Q136" s="287"/>
      <c r="R136" s="288"/>
      <c r="S136" s="226" t="str">
        <f>IF(ISERROR(VLOOKUP(TabA2[[#This Row],[Grund für Differenz]],Datenquelle!$F$3:$G$17,2,FALSE)),"",VLOOKUP(TabA2[[#This Row],[Grund für Differenz]],Datenquelle!$F$3:$G$17,2,FALSE))</f>
        <v/>
      </c>
      <c r="T136" s="270"/>
      <c r="U136" s="206"/>
      <c r="V136" s="206"/>
      <c r="W136" s="206"/>
      <c r="X136" s="206"/>
      <c r="Y136" s="206"/>
      <c r="Z136" s="206"/>
      <c r="AA136" s="270"/>
      <c r="AB136" s="226" t="str">
        <f>IF(OR(TabA2[[#This Row],[eingereichter
Betrag (€)]]=0,TabA2[[#This Row],[eingereichter
Betrag (€)]]=""),"",COUNTA($K$6:$K136)-COUNTIF(($K$6:$K136),0))</f>
        <v/>
      </c>
      <c r="AC136" s="262">
        <f t="shared" ca="1" si="2"/>
        <v>0.55176148588129581</v>
      </c>
      <c r="AD136" s="262">
        <f>IF(TabA2[[#This Row],[Lfd.
Nr. f.
Stich-
probe]]&lt;&gt;"",TabA2[[#This Row],[Zufalls-
zahl]],0)</f>
        <v>0</v>
      </c>
      <c r="AE136" s="271">
        <f>IF(TabA2[[#This Row],[Stich-
probe]]&gt;0,IF(TabA2[[#This Row],[Differenz
förderfähig/
eingereicht nach Prüfung ÖIF (€)]]&lt;&gt;0,1,0),0)</f>
        <v>0</v>
      </c>
      <c r="AF13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">
      <c r="C137" s="226">
        <f>IF(TabA2[[#This Row],[Zufalls-
zahl wenn
lfd. Nr.]]=0,0,IF(RANK(TabA2[[#This Row],[Zufalls-
zahl wenn
lfd. Nr.]],TabA2[Zufalls-
zahl wenn
lfd. Nr.])&lt;=TabA2[[#Totals],[Zufalls-
zahl]],1,0))</f>
        <v>0</v>
      </c>
      <c r="D137" s="194" t="s">
        <v>18</v>
      </c>
      <c r="E137" s="207">
        <v>131</v>
      </c>
      <c r="F137" s="8"/>
      <c r="G137" s="37"/>
      <c r="H137" s="33"/>
      <c r="I137" s="33"/>
      <c r="J137" s="33"/>
      <c r="K137" s="128" cm="1">
        <f t="array" ref="K137">INDEX('Berechnung a.2)'!P:P,ROW('Berechnung a.2)'!P130)*24+27)</f>
        <v>0</v>
      </c>
      <c r="L137" s="260"/>
      <c r="M137" s="269">
        <f>(TabA2[[#This Row],[förderfähiger 
Betrag nach Prüfung ÖIF (€)]]-TabA2[[#This Row],[eingereichter
Betrag (€)]])*IF(TabA2[[#This Row],[Stich-
probe]]&gt;0,1,0)</f>
        <v>0</v>
      </c>
      <c r="N137" s="19"/>
      <c r="O137" s="19"/>
      <c r="P137" s="19"/>
      <c r="Q137" s="287"/>
      <c r="R137" s="288"/>
      <c r="S137" s="226" t="str">
        <f>IF(ISERROR(VLOOKUP(TabA2[[#This Row],[Grund für Differenz]],Datenquelle!$F$3:$G$17,2,FALSE)),"",VLOOKUP(TabA2[[#This Row],[Grund für Differenz]],Datenquelle!$F$3:$G$17,2,FALSE))</f>
        <v/>
      </c>
      <c r="T137" s="270"/>
      <c r="U137" s="206"/>
      <c r="V137" s="206"/>
      <c r="W137" s="206"/>
      <c r="X137" s="206"/>
      <c r="Y137" s="206"/>
      <c r="Z137" s="206"/>
      <c r="AA137" s="270"/>
      <c r="AB137" s="226" t="str">
        <f>IF(OR(TabA2[[#This Row],[eingereichter
Betrag (€)]]=0,TabA2[[#This Row],[eingereichter
Betrag (€)]]=""),"",COUNTA($K$6:$K137)-COUNTIF(($K$6:$K137),0))</f>
        <v/>
      </c>
      <c r="AC137" s="262">
        <f t="shared" ca="1" si="2"/>
        <v>7.222864381540961E-3</v>
      </c>
      <c r="AD137" s="262">
        <f>IF(TabA2[[#This Row],[Lfd.
Nr. f.
Stich-
probe]]&lt;&gt;"",TabA2[[#This Row],[Zufalls-
zahl]],0)</f>
        <v>0</v>
      </c>
      <c r="AE137" s="271">
        <f>IF(TabA2[[#This Row],[Stich-
probe]]&gt;0,IF(TabA2[[#This Row],[Differenz
förderfähig/
eingereicht nach Prüfung ÖIF (€)]]&lt;&gt;0,1,0),0)</f>
        <v>0</v>
      </c>
      <c r="AF13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">
      <c r="C138" s="226">
        <f>IF(TabA2[[#This Row],[Zufalls-
zahl wenn
lfd. Nr.]]=0,0,IF(RANK(TabA2[[#This Row],[Zufalls-
zahl wenn
lfd. Nr.]],TabA2[Zufalls-
zahl wenn
lfd. Nr.])&lt;=TabA2[[#Totals],[Zufalls-
zahl]],1,0))</f>
        <v>0</v>
      </c>
      <c r="D138" s="194" t="s">
        <v>18</v>
      </c>
      <c r="E138" s="207">
        <v>132</v>
      </c>
      <c r="F138" s="8"/>
      <c r="G138" s="37"/>
      <c r="H138" s="33"/>
      <c r="I138" s="33"/>
      <c r="J138" s="33"/>
      <c r="K138" s="128" cm="1">
        <f t="array" ref="K138">INDEX('Berechnung a.2)'!P:P,ROW('Berechnung a.2)'!P131)*24+27)</f>
        <v>0</v>
      </c>
      <c r="L138" s="260"/>
      <c r="M138" s="269">
        <f>(TabA2[[#This Row],[förderfähiger 
Betrag nach Prüfung ÖIF (€)]]-TabA2[[#This Row],[eingereichter
Betrag (€)]])*IF(TabA2[[#This Row],[Stich-
probe]]&gt;0,1,0)</f>
        <v>0</v>
      </c>
      <c r="N138" s="19"/>
      <c r="O138" s="19"/>
      <c r="P138" s="19"/>
      <c r="Q138" s="287"/>
      <c r="R138" s="288"/>
      <c r="S138" s="226" t="str">
        <f>IF(ISERROR(VLOOKUP(TabA2[[#This Row],[Grund für Differenz]],Datenquelle!$F$3:$G$17,2,FALSE)),"",VLOOKUP(TabA2[[#This Row],[Grund für Differenz]],Datenquelle!$F$3:$G$17,2,FALSE))</f>
        <v/>
      </c>
      <c r="T138" s="270"/>
      <c r="U138" s="206"/>
      <c r="V138" s="206"/>
      <c r="W138" s="206"/>
      <c r="X138" s="206"/>
      <c r="Y138" s="206"/>
      <c r="Z138" s="206"/>
      <c r="AA138" s="270"/>
      <c r="AB138" s="226" t="str">
        <f>IF(OR(TabA2[[#This Row],[eingereichter
Betrag (€)]]=0,TabA2[[#This Row],[eingereichter
Betrag (€)]]=""),"",COUNTA($K$6:$K138)-COUNTIF(($K$6:$K138),0))</f>
        <v/>
      </c>
      <c r="AC138" s="262">
        <f t="shared" ca="1" si="2"/>
        <v>0.83226170416216261</v>
      </c>
      <c r="AD138" s="262">
        <f>IF(TabA2[[#This Row],[Lfd.
Nr. f.
Stich-
probe]]&lt;&gt;"",TabA2[[#This Row],[Zufalls-
zahl]],0)</f>
        <v>0</v>
      </c>
      <c r="AE138" s="271">
        <f>IF(TabA2[[#This Row],[Stich-
probe]]&gt;0,IF(TabA2[[#This Row],[Differenz
förderfähig/
eingereicht nach Prüfung ÖIF (€)]]&lt;&gt;0,1,0),0)</f>
        <v>0</v>
      </c>
      <c r="AF13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">
      <c r="C139" s="226">
        <f>IF(TabA2[[#This Row],[Zufalls-
zahl wenn
lfd. Nr.]]=0,0,IF(RANK(TabA2[[#This Row],[Zufalls-
zahl wenn
lfd. Nr.]],TabA2[Zufalls-
zahl wenn
lfd. Nr.])&lt;=TabA2[[#Totals],[Zufalls-
zahl]],1,0))</f>
        <v>0</v>
      </c>
      <c r="D139" s="194" t="s">
        <v>18</v>
      </c>
      <c r="E139" s="207">
        <v>133</v>
      </c>
      <c r="F139" s="8"/>
      <c r="G139" s="37"/>
      <c r="H139" s="33"/>
      <c r="I139" s="33"/>
      <c r="J139" s="33"/>
      <c r="K139" s="128" cm="1">
        <f t="array" ref="K139">INDEX('Berechnung a.2)'!P:P,ROW('Berechnung a.2)'!P132)*24+27)</f>
        <v>0</v>
      </c>
      <c r="L139" s="260"/>
      <c r="M139" s="269">
        <f>(TabA2[[#This Row],[förderfähiger 
Betrag nach Prüfung ÖIF (€)]]-TabA2[[#This Row],[eingereichter
Betrag (€)]])*IF(TabA2[[#This Row],[Stich-
probe]]&gt;0,1,0)</f>
        <v>0</v>
      </c>
      <c r="N139" s="19"/>
      <c r="O139" s="19"/>
      <c r="P139" s="19"/>
      <c r="Q139" s="287"/>
      <c r="R139" s="288"/>
      <c r="S139" s="226" t="str">
        <f>IF(ISERROR(VLOOKUP(TabA2[[#This Row],[Grund für Differenz]],Datenquelle!$F$3:$G$17,2,FALSE)),"",VLOOKUP(TabA2[[#This Row],[Grund für Differenz]],Datenquelle!$F$3:$G$17,2,FALSE))</f>
        <v/>
      </c>
      <c r="T139" s="270"/>
      <c r="U139" s="206"/>
      <c r="V139" s="206"/>
      <c r="W139" s="206"/>
      <c r="X139" s="206"/>
      <c r="Y139" s="206"/>
      <c r="Z139" s="206"/>
      <c r="AA139" s="270"/>
      <c r="AB139" s="226" t="str">
        <f>IF(OR(TabA2[[#This Row],[eingereichter
Betrag (€)]]=0,TabA2[[#This Row],[eingereichter
Betrag (€)]]=""),"",COUNTA($K$6:$K139)-COUNTIF(($K$6:$K139),0))</f>
        <v/>
      </c>
      <c r="AC139" s="262">
        <f t="shared" ca="1" si="2"/>
        <v>7.5525709161201937E-2</v>
      </c>
      <c r="AD139" s="262">
        <f>IF(TabA2[[#This Row],[Lfd.
Nr. f.
Stich-
probe]]&lt;&gt;"",TabA2[[#This Row],[Zufalls-
zahl]],0)</f>
        <v>0</v>
      </c>
      <c r="AE139" s="271">
        <f>IF(TabA2[[#This Row],[Stich-
probe]]&gt;0,IF(TabA2[[#This Row],[Differenz
förderfähig/
eingereicht nach Prüfung ÖIF (€)]]&lt;&gt;0,1,0),0)</f>
        <v>0</v>
      </c>
      <c r="AF13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">
      <c r="C140" s="226">
        <f>IF(TabA2[[#This Row],[Zufalls-
zahl wenn
lfd. Nr.]]=0,0,IF(RANK(TabA2[[#This Row],[Zufalls-
zahl wenn
lfd. Nr.]],TabA2[Zufalls-
zahl wenn
lfd. Nr.])&lt;=TabA2[[#Totals],[Zufalls-
zahl]],1,0))</f>
        <v>0</v>
      </c>
      <c r="D140" s="194" t="s">
        <v>18</v>
      </c>
      <c r="E140" s="207">
        <v>134</v>
      </c>
      <c r="F140" s="8"/>
      <c r="G140" s="37"/>
      <c r="H140" s="33"/>
      <c r="I140" s="33"/>
      <c r="J140" s="33"/>
      <c r="K140" s="128" cm="1">
        <f t="array" ref="K140">INDEX('Berechnung a.2)'!P:P,ROW('Berechnung a.2)'!P133)*24+27)</f>
        <v>0</v>
      </c>
      <c r="L140" s="260"/>
      <c r="M140" s="269">
        <f>(TabA2[[#This Row],[förderfähiger 
Betrag nach Prüfung ÖIF (€)]]-TabA2[[#This Row],[eingereichter
Betrag (€)]])*IF(TabA2[[#This Row],[Stich-
probe]]&gt;0,1,0)</f>
        <v>0</v>
      </c>
      <c r="N140" s="19"/>
      <c r="O140" s="19"/>
      <c r="P140" s="19"/>
      <c r="Q140" s="287"/>
      <c r="R140" s="288"/>
      <c r="S140" s="226" t="str">
        <f>IF(ISERROR(VLOOKUP(TabA2[[#This Row],[Grund für Differenz]],Datenquelle!$F$3:$G$17,2,FALSE)),"",VLOOKUP(TabA2[[#This Row],[Grund für Differenz]],Datenquelle!$F$3:$G$17,2,FALSE))</f>
        <v/>
      </c>
      <c r="T140" s="270"/>
      <c r="U140" s="206"/>
      <c r="V140" s="206"/>
      <c r="W140" s="206"/>
      <c r="X140" s="206"/>
      <c r="Y140" s="206"/>
      <c r="Z140" s="206"/>
      <c r="AA140" s="270"/>
      <c r="AB140" s="226" t="str">
        <f>IF(OR(TabA2[[#This Row],[eingereichter
Betrag (€)]]=0,TabA2[[#This Row],[eingereichter
Betrag (€)]]=""),"",COUNTA($K$6:$K140)-COUNTIF(($K$6:$K140),0))</f>
        <v/>
      </c>
      <c r="AC140" s="262">
        <f t="shared" ca="1" si="2"/>
        <v>2.6624336077230915E-2</v>
      </c>
      <c r="AD140" s="262">
        <f>IF(TabA2[[#This Row],[Lfd.
Nr. f.
Stich-
probe]]&lt;&gt;"",TabA2[[#This Row],[Zufalls-
zahl]],0)</f>
        <v>0</v>
      </c>
      <c r="AE140" s="271">
        <f>IF(TabA2[[#This Row],[Stich-
probe]]&gt;0,IF(TabA2[[#This Row],[Differenz
förderfähig/
eingereicht nach Prüfung ÖIF (€)]]&lt;&gt;0,1,0),0)</f>
        <v>0</v>
      </c>
      <c r="AF14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">
      <c r="C141" s="226">
        <f>IF(TabA2[[#This Row],[Zufalls-
zahl wenn
lfd. Nr.]]=0,0,IF(RANK(TabA2[[#This Row],[Zufalls-
zahl wenn
lfd. Nr.]],TabA2[Zufalls-
zahl wenn
lfd. Nr.])&lt;=TabA2[[#Totals],[Zufalls-
zahl]],1,0))</f>
        <v>0</v>
      </c>
      <c r="D141" s="194" t="s">
        <v>18</v>
      </c>
      <c r="E141" s="207">
        <v>135</v>
      </c>
      <c r="F141" s="8"/>
      <c r="G141" s="37"/>
      <c r="H141" s="33"/>
      <c r="I141" s="33"/>
      <c r="J141" s="33"/>
      <c r="K141" s="128" cm="1">
        <f t="array" ref="K141">INDEX('Berechnung a.2)'!P:P,ROW('Berechnung a.2)'!P134)*24+27)</f>
        <v>0</v>
      </c>
      <c r="L141" s="260"/>
      <c r="M141" s="269">
        <f>(TabA2[[#This Row],[förderfähiger 
Betrag nach Prüfung ÖIF (€)]]-TabA2[[#This Row],[eingereichter
Betrag (€)]])*IF(TabA2[[#This Row],[Stich-
probe]]&gt;0,1,0)</f>
        <v>0</v>
      </c>
      <c r="N141" s="19"/>
      <c r="O141" s="19"/>
      <c r="P141" s="19"/>
      <c r="Q141" s="287"/>
      <c r="R141" s="288"/>
      <c r="S141" s="226" t="str">
        <f>IF(ISERROR(VLOOKUP(TabA2[[#This Row],[Grund für Differenz]],Datenquelle!$F$3:$G$17,2,FALSE)),"",VLOOKUP(TabA2[[#This Row],[Grund für Differenz]],Datenquelle!$F$3:$G$17,2,FALSE))</f>
        <v/>
      </c>
      <c r="T141" s="270"/>
      <c r="U141" s="206"/>
      <c r="V141" s="206"/>
      <c r="W141" s="206"/>
      <c r="X141" s="206"/>
      <c r="Y141" s="206"/>
      <c r="Z141" s="206"/>
      <c r="AA141" s="270"/>
      <c r="AB141" s="226" t="str">
        <f>IF(OR(TabA2[[#This Row],[eingereichter
Betrag (€)]]=0,TabA2[[#This Row],[eingereichter
Betrag (€)]]=""),"",COUNTA($K$6:$K141)-COUNTIF(($K$6:$K141),0))</f>
        <v/>
      </c>
      <c r="AC141" s="262">
        <f t="shared" ca="1" si="2"/>
        <v>0.81258666112637312</v>
      </c>
      <c r="AD141" s="262">
        <f>IF(TabA2[[#This Row],[Lfd.
Nr. f.
Stich-
probe]]&lt;&gt;"",TabA2[[#This Row],[Zufalls-
zahl]],0)</f>
        <v>0</v>
      </c>
      <c r="AE141" s="271">
        <f>IF(TabA2[[#This Row],[Stich-
probe]]&gt;0,IF(TabA2[[#This Row],[Differenz
förderfähig/
eingereicht nach Prüfung ÖIF (€)]]&lt;&gt;0,1,0),0)</f>
        <v>0</v>
      </c>
      <c r="AF14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">
      <c r="C142" s="226">
        <f>IF(TabA2[[#This Row],[Zufalls-
zahl wenn
lfd. Nr.]]=0,0,IF(RANK(TabA2[[#This Row],[Zufalls-
zahl wenn
lfd. Nr.]],TabA2[Zufalls-
zahl wenn
lfd. Nr.])&lt;=TabA2[[#Totals],[Zufalls-
zahl]],1,0))</f>
        <v>0</v>
      </c>
      <c r="D142" s="194" t="s">
        <v>18</v>
      </c>
      <c r="E142" s="207">
        <v>136</v>
      </c>
      <c r="F142" s="8"/>
      <c r="G142" s="37"/>
      <c r="H142" s="33"/>
      <c r="I142" s="33"/>
      <c r="J142" s="33"/>
      <c r="K142" s="128" cm="1">
        <f t="array" ref="K142">INDEX('Berechnung a.2)'!P:P,ROW('Berechnung a.2)'!P135)*24+27)</f>
        <v>0</v>
      </c>
      <c r="L142" s="260"/>
      <c r="M142" s="269">
        <f>(TabA2[[#This Row],[förderfähiger 
Betrag nach Prüfung ÖIF (€)]]-TabA2[[#This Row],[eingereichter
Betrag (€)]])*IF(TabA2[[#This Row],[Stich-
probe]]&gt;0,1,0)</f>
        <v>0</v>
      </c>
      <c r="N142" s="19"/>
      <c r="O142" s="19"/>
      <c r="P142" s="19"/>
      <c r="Q142" s="287"/>
      <c r="R142" s="288"/>
      <c r="S142" s="226" t="str">
        <f>IF(ISERROR(VLOOKUP(TabA2[[#This Row],[Grund für Differenz]],Datenquelle!$F$3:$G$17,2,FALSE)),"",VLOOKUP(TabA2[[#This Row],[Grund für Differenz]],Datenquelle!$F$3:$G$17,2,FALSE))</f>
        <v/>
      </c>
      <c r="T142" s="270"/>
      <c r="U142" s="206"/>
      <c r="V142" s="206"/>
      <c r="W142" s="206"/>
      <c r="X142" s="206"/>
      <c r="Y142" s="206"/>
      <c r="Z142" s="206"/>
      <c r="AA142" s="270"/>
      <c r="AB142" s="226" t="str">
        <f>IF(OR(TabA2[[#This Row],[eingereichter
Betrag (€)]]=0,TabA2[[#This Row],[eingereichter
Betrag (€)]]=""),"",COUNTA($K$6:$K142)-COUNTIF(($K$6:$K142),0))</f>
        <v/>
      </c>
      <c r="AC142" s="262">
        <f t="shared" ref="AC142:AC156" ca="1" si="3">RAND()</f>
        <v>0.3902123114517656</v>
      </c>
      <c r="AD142" s="262">
        <f>IF(TabA2[[#This Row],[Lfd.
Nr. f.
Stich-
probe]]&lt;&gt;"",TabA2[[#This Row],[Zufalls-
zahl]],0)</f>
        <v>0</v>
      </c>
      <c r="AE142" s="271">
        <f>IF(TabA2[[#This Row],[Stich-
probe]]&gt;0,IF(TabA2[[#This Row],[Differenz
förderfähig/
eingereicht nach Prüfung ÖIF (€)]]&lt;&gt;0,1,0),0)</f>
        <v>0</v>
      </c>
      <c r="AF14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">
      <c r="C143" s="226">
        <f>IF(TabA2[[#This Row],[Zufalls-
zahl wenn
lfd. Nr.]]=0,0,IF(RANK(TabA2[[#This Row],[Zufalls-
zahl wenn
lfd. Nr.]],TabA2[Zufalls-
zahl wenn
lfd. Nr.])&lt;=TabA2[[#Totals],[Zufalls-
zahl]],1,0))</f>
        <v>0</v>
      </c>
      <c r="D143" s="194" t="s">
        <v>18</v>
      </c>
      <c r="E143" s="207">
        <v>137</v>
      </c>
      <c r="F143" s="8"/>
      <c r="G143" s="37"/>
      <c r="H143" s="33"/>
      <c r="I143" s="33"/>
      <c r="J143" s="33"/>
      <c r="K143" s="128" cm="1">
        <f t="array" ref="K143">INDEX('Berechnung a.2)'!P:P,ROW('Berechnung a.2)'!P136)*24+27)</f>
        <v>0</v>
      </c>
      <c r="L143" s="260"/>
      <c r="M143" s="269">
        <f>(TabA2[[#This Row],[förderfähiger 
Betrag nach Prüfung ÖIF (€)]]-TabA2[[#This Row],[eingereichter
Betrag (€)]])*IF(TabA2[[#This Row],[Stich-
probe]]&gt;0,1,0)</f>
        <v>0</v>
      </c>
      <c r="N143" s="19"/>
      <c r="O143" s="19"/>
      <c r="P143" s="19"/>
      <c r="Q143" s="287"/>
      <c r="R143" s="288"/>
      <c r="S143" s="226" t="str">
        <f>IF(ISERROR(VLOOKUP(TabA2[[#This Row],[Grund für Differenz]],Datenquelle!$F$3:$G$17,2,FALSE)),"",VLOOKUP(TabA2[[#This Row],[Grund für Differenz]],Datenquelle!$F$3:$G$17,2,FALSE))</f>
        <v/>
      </c>
      <c r="T143" s="270"/>
      <c r="U143" s="206"/>
      <c r="V143" s="206"/>
      <c r="W143" s="206"/>
      <c r="X143" s="206"/>
      <c r="Y143" s="206"/>
      <c r="Z143" s="206"/>
      <c r="AA143" s="270"/>
      <c r="AB143" s="226" t="str">
        <f>IF(OR(TabA2[[#This Row],[eingereichter
Betrag (€)]]=0,TabA2[[#This Row],[eingereichter
Betrag (€)]]=""),"",COUNTA($K$6:$K143)-COUNTIF(($K$6:$K143),0))</f>
        <v/>
      </c>
      <c r="AC143" s="262">
        <f t="shared" ca="1" si="3"/>
        <v>0.2605818345826808</v>
      </c>
      <c r="AD143" s="262">
        <f>IF(TabA2[[#This Row],[Lfd.
Nr. f.
Stich-
probe]]&lt;&gt;"",TabA2[[#This Row],[Zufalls-
zahl]],0)</f>
        <v>0</v>
      </c>
      <c r="AE143" s="271">
        <f>IF(TabA2[[#This Row],[Stich-
probe]]&gt;0,IF(TabA2[[#This Row],[Differenz
förderfähig/
eingereicht nach Prüfung ÖIF (€)]]&lt;&gt;0,1,0),0)</f>
        <v>0</v>
      </c>
      <c r="AF14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">
      <c r="C144" s="226">
        <f>IF(TabA2[[#This Row],[Zufalls-
zahl wenn
lfd. Nr.]]=0,0,IF(RANK(TabA2[[#This Row],[Zufalls-
zahl wenn
lfd. Nr.]],TabA2[Zufalls-
zahl wenn
lfd. Nr.])&lt;=TabA2[[#Totals],[Zufalls-
zahl]],1,0))</f>
        <v>0</v>
      </c>
      <c r="D144" s="194" t="s">
        <v>18</v>
      </c>
      <c r="E144" s="207">
        <v>138</v>
      </c>
      <c r="F144" s="8"/>
      <c r="G144" s="37"/>
      <c r="H144" s="33"/>
      <c r="I144" s="33"/>
      <c r="J144" s="33"/>
      <c r="K144" s="128" cm="1">
        <f t="array" ref="K144">INDEX('Berechnung a.2)'!P:P,ROW('Berechnung a.2)'!P137)*24+27)</f>
        <v>0</v>
      </c>
      <c r="L144" s="260"/>
      <c r="M144" s="269">
        <f>(TabA2[[#This Row],[förderfähiger 
Betrag nach Prüfung ÖIF (€)]]-TabA2[[#This Row],[eingereichter
Betrag (€)]])*IF(TabA2[[#This Row],[Stich-
probe]]&gt;0,1,0)</f>
        <v>0</v>
      </c>
      <c r="N144" s="19"/>
      <c r="O144" s="19"/>
      <c r="P144" s="19"/>
      <c r="Q144" s="287"/>
      <c r="R144" s="288"/>
      <c r="S144" s="226" t="str">
        <f>IF(ISERROR(VLOOKUP(TabA2[[#This Row],[Grund für Differenz]],Datenquelle!$F$3:$G$17,2,FALSE)),"",VLOOKUP(TabA2[[#This Row],[Grund für Differenz]],Datenquelle!$F$3:$G$17,2,FALSE))</f>
        <v/>
      </c>
      <c r="T144" s="270"/>
      <c r="U144" s="206"/>
      <c r="V144" s="206"/>
      <c r="W144" s="206"/>
      <c r="X144" s="206"/>
      <c r="Y144" s="206"/>
      <c r="Z144" s="206"/>
      <c r="AA144" s="270"/>
      <c r="AB144" s="226" t="str">
        <f>IF(OR(TabA2[[#This Row],[eingereichter
Betrag (€)]]=0,TabA2[[#This Row],[eingereichter
Betrag (€)]]=""),"",COUNTA($K$6:$K144)-COUNTIF(($K$6:$K144),0))</f>
        <v/>
      </c>
      <c r="AC144" s="262">
        <f t="shared" ca="1" si="3"/>
        <v>0.35040784125921598</v>
      </c>
      <c r="AD144" s="262">
        <f>IF(TabA2[[#This Row],[Lfd.
Nr. f.
Stich-
probe]]&lt;&gt;"",TabA2[[#This Row],[Zufalls-
zahl]],0)</f>
        <v>0</v>
      </c>
      <c r="AE144" s="271">
        <f>IF(TabA2[[#This Row],[Stich-
probe]]&gt;0,IF(TabA2[[#This Row],[Differenz
förderfähig/
eingereicht nach Prüfung ÖIF (€)]]&lt;&gt;0,1,0),0)</f>
        <v>0</v>
      </c>
      <c r="AF14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3:32" x14ac:dyDescent="0.2">
      <c r="C145" s="226">
        <f>IF(TabA2[[#This Row],[Zufalls-
zahl wenn
lfd. Nr.]]=0,0,IF(RANK(TabA2[[#This Row],[Zufalls-
zahl wenn
lfd. Nr.]],TabA2[Zufalls-
zahl wenn
lfd. Nr.])&lt;=TabA2[[#Totals],[Zufalls-
zahl]],1,0))</f>
        <v>0</v>
      </c>
      <c r="D145" s="194" t="s">
        <v>18</v>
      </c>
      <c r="E145" s="207">
        <v>139</v>
      </c>
      <c r="F145" s="8"/>
      <c r="G145" s="37"/>
      <c r="H145" s="33"/>
      <c r="I145" s="33"/>
      <c r="J145" s="33"/>
      <c r="K145" s="128" cm="1">
        <f t="array" ref="K145">INDEX('Berechnung a.2)'!P:P,ROW('Berechnung a.2)'!P138)*24+27)</f>
        <v>0</v>
      </c>
      <c r="L145" s="260"/>
      <c r="M145" s="269">
        <f>(TabA2[[#This Row],[förderfähiger 
Betrag nach Prüfung ÖIF (€)]]-TabA2[[#This Row],[eingereichter
Betrag (€)]])*IF(TabA2[[#This Row],[Stich-
probe]]&gt;0,1,0)</f>
        <v>0</v>
      </c>
      <c r="N145" s="19"/>
      <c r="O145" s="19"/>
      <c r="P145" s="19"/>
      <c r="Q145" s="287"/>
      <c r="R145" s="288"/>
      <c r="S145" s="226" t="str">
        <f>IF(ISERROR(VLOOKUP(TabA2[[#This Row],[Grund für Differenz]],Datenquelle!$F$3:$G$17,2,FALSE)),"",VLOOKUP(TabA2[[#This Row],[Grund für Differenz]],Datenquelle!$F$3:$G$17,2,FALSE))</f>
        <v/>
      </c>
      <c r="T145" s="270"/>
      <c r="U145" s="206"/>
      <c r="V145" s="206"/>
      <c r="W145" s="206"/>
      <c r="X145" s="206"/>
      <c r="Y145" s="206"/>
      <c r="Z145" s="206"/>
      <c r="AA145" s="270"/>
      <c r="AB145" s="226" t="str">
        <f>IF(OR(TabA2[[#This Row],[eingereichter
Betrag (€)]]=0,TabA2[[#This Row],[eingereichter
Betrag (€)]]=""),"",COUNTA($K$6:$K145)-COUNTIF(($K$6:$K145),0))</f>
        <v/>
      </c>
      <c r="AC145" s="262">
        <f t="shared" ca="1" si="3"/>
        <v>0.39599761303317549</v>
      </c>
      <c r="AD145" s="262">
        <f>IF(TabA2[[#This Row],[Lfd.
Nr. f.
Stich-
probe]]&lt;&gt;"",TabA2[[#This Row],[Zufalls-
zahl]],0)</f>
        <v>0</v>
      </c>
      <c r="AE145" s="271">
        <f>IF(TabA2[[#This Row],[Stich-
probe]]&gt;0,IF(TabA2[[#This Row],[Differenz
förderfähig/
eingereicht nach Prüfung ÖIF (€)]]&lt;&gt;0,1,0),0)</f>
        <v>0</v>
      </c>
      <c r="AF14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3:32" x14ac:dyDescent="0.2">
      <c r="C146" s="226">
        <f>IF(TabA2[[#This Row],[Zufalls-
zahl wenn
lfd. Nr.]]=0,0,IF(RANK(TabA2[[#This Row],[Zufalls-
zahl wenn
lfd. Nr.]],TabA2[Zufalls-
zahl wenn
lfd. Nr.])&lt;=TabA2[[#Totals],[Zufalls-
zahl]],1,0))</f>
        <v>0</v>
      </c>
      <c r="D146" s="194" t="s">
        <v>18</v>
      </c>
      <c r="E146" s="207">
        <v>140</v>
      </c>
      <c r="F146" s="8"/>
      <c r="G146" s="37"/>
      <c r="H146" s="33"/>
      <c r="I146" s="33"/>
      <c r="J146" s="33"/>
      <c r="K146" s="128" cm="1">
        <f t="array" ref="K146">INDEX('Berechnung a.2)'!P:P,ROW('Berechnung a.2)'!P139)*24+27)</f>
        <v>0</v>
      </c>
      <c r="L146" s="260"/>
      <c r="M146" s="269">
        <f>(TabA2[[#This Row],[förderfähiger 
Betrag nach Prüfung ÖIF (€)]]-TabA2[[#This Row],[eingereichter
Betrag (€)]])*IF(TabA2[[#This Row],[Stich-
probe]]&gt;0,1,0)</f>
        <v>0</v>
      </c>
      <c r="N146" s="19"/>
      <c r="O146" s="19"/>
      <c r="P146" s="19"/>
      <c r="Q146" s="287"/>
      <c r="R146" s="288"/>
      <c r="S146" s="226" t="str">
        <f>IF(ISERROR(VLOOKUP(TabA2[[#This Row],[Grund für Differenz]],Datenquelle!$F$3:$G$17,2,FALSE)),"",VLOOKUP(TabA2[[#This Row],[Grund für Differenz]],Datenquelle!$F$3:$G$17,2,FALSE))</f>
        <v/>
      </c>
      <c r="T146" s="270"/>
      <c r="U146" s="206"/>
      <c r="V146" s="206"/>
      <c r="W146" s="206"/>
      <c r="X146" s="206"/>
      <c r="Y146" s="206"/>
      <c r="Z146" s="206"/>
      <c r="AA146" s="270"/>
      <c r="AB146" s="226" t="str">
        <f>IF(OR(TabA2[[#This Row],[eingereichter
Betrag (€)]]=0,TabA2[[#This Row],[eingereichter
Betrag (€)]]=""),"",COUNTA($K$6:$K146)-COUNTIF(($K$6:$K146),0))</f>
        <v/>
      </c>
      <c r="AC146" s="262">
        <f t="shared" ca="1" si="3"/>
        <v>0.22000406993869004</v>
      </c>
      <c r="AD146" s="262">
        <f>IF(TabA2[[#This Row],[Lfd.
Nr. f.
Stich-
probe]]&lt;&gt;"",TabA2[[#This Row],[Zufalls-
zahl]],0)</f>
        <v>0</v>
      </c>
      <c r="AE146" s="271">
        <f>IF(TabA2[[#This Row],[Stich-
probe]]&gt;0,IF(TabA2[[#This Row],[Differenz
förderfähig/
eingereicht nach Prüfung ÖIF (€)]]&lt;&gt;0,1,0),0)</f>
        <v>0</v>
      </c>
      <c r="AF14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3:32" x14ac:dyDescent="0.2">
      <c r="C147" s="226">
        <f>IF(TabA2[[#This Row],[Zufalls-
zahl wenn
lfd. Nr.]]=0,0,IF(RANK(TabA2[[#This Row],[Zufalls-
zahl wenn
lfd. Nr.]],TabA2[Zufalls-
zahl wenn
lfd. Nr.])&lt;=TabA2[[#Totals],[Zufalls-
zahl]],1,0))</f>
        <v>0</v>
      </c>
      <c r="D147" s="194" t="s">
        <v>18</v>
      </c>
      <c r="E147" s="207">
        <v>141</v>
      </c>
      <c r="F147" s="8"/>
      <c r="G147" s="37"/>
      <c r="H147" s="33"/>
      <c r="I147" s="33"/>
      <c r="J147" s="33"/>
      <c r="K147" s="128" cm="1">
        <f t="array" ref="K147">INDEX('Berechnung a.2)'!P:P,ROW('Berechnung a.2)'!P140)*24+27)</f>
        <v>0</v>
      </c>
      <c r="L147" s="260"/>
      <c r="M147" s="269">
        <f>(TabA2[[#This Row],[förderfähiger 
Betrag nach Prüfung ÖIF (€)]]-TabA2[[#This Row],[eingereichter
Betrag (€)]])*IF(TabA2[[#This Row],[Stich-
probe]]&gt;0,1,0)</f>
        <v>0</v>
      </c>
      <c r="N147" s="19"/>
      <c r="O147" s="19"/>
      <c r="P147" s="19"/>
      <c r="Q147" s="287"/>
      <c r="R147" s="288"/>
      <c r="S147" s="226" t="str">
        <f>IF(ISERROR(VLOOKUP(TabA2[[#This Row],[Grund für Differenz]],Datenquelle!$F$3:$G$17,2,FALSE)),"",VLOOKUP(TabA2[[#This Row],[Grund für Differenz]],Datenquelle!$F$3:$G$17,2,FALSE))</f>
        <v/>
      </c>
      <c r="T147" s="270"/>
      <c r="U147" s="206"/>
      <c r="V147" s="206"/>
      <c r="W147" s="206"/>
      <c r="X147" s="206"/>
      <c r="Y147" s="206"/>
      <c r="Z147" s="206"/>
      <c r="AA147" s="270"/>
      <c r="AB147" s="226" t="str">
        <f>IF(OR(TabA2[[#This Row],[eingereichter
Betrag (€)]]=0,TabA2[[#This Row],[eingereichter
Betrag (€)]]=""),"",COUNTA($K$6:$K147)-COUNTIF(($K$6:$K147),0))</f>
        <v/>
      </c>
      <c r="AC147" s="262">
        <f t="shared" ca="1" si="3"/>
        <v>0.47451463581183506</v>
      </c>
      <c r="AD147" s="262">
        <f>IF(TabA2[[#This Row],[Lfd.
Nr. f.
Stich-
probe]]&lt;&gt;"",TabA2[[#This Row],[Zufalls-
zahl]],0)</f>
        <v>0</v>
      </c>
      <c r="AE147" s="271">
        <f>IF(TabA2[[#This Row],[Stich-
probe]]&gt;0,IF(TabA2[[#This Row],[Differenz
förderfähig/
eingereicht nach Prüfung ÖIF (€)]]&lt;&gt;0,1,0),0)</f>
        <v>0</v>
      </c>
      <c r="AF147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3:32" x14ac:dyDescent="0.2">
      <c r="C148" s="226">
        <f>IF(TabA2[[#This Row],[Zufalls-
zahl wenn
lfd. Nr.]]=0,0,IF(RANK(TabA2[[#This Row],[Zufalls-
zahl wenn
lfd. Nr.]],TabA2[Zufalls-
zahl wenn
lfd. Nr.])&lt;=TabA2[[#Totals],[Zufalls-
zahl]],1,0))</f>
        <v>0</v>
      </c>
      <c r="D148" s="194" t="s">
        <v>18</v>
      </c>
      <c r="E148" s="207">
        <v>142</v>
      </c>
      <c r="F148" s="8"/>
      <c r="G148" s="37"/>
      <c r="H148" s="33"/>
      <c r="I148" s="33"/>
      <c r="J148" s="33"/>
      <c r="K148" s="128" cm="1">
        <f t="array" ref="K148">INDEX('Berechnung a.2)'!P:P,ROW('Berechnung a.2)'!P141)*24+27)</f>
        <v>0</v>
      </c>
      <c r="L148" s="260"/>
      <c r="M148" s="269">
        <f>(TabA2[[#This Row],[förderfähiger 
Betrag nach Prüfung ÖIF (€)]]-TabA2[[#This Row],[eingereichter
Betrag (€)]])*IF(TabA2[[#This Row],[Stich-
probe]]&gt;0,1,0)</f>
        <v>0</v>
      </c>
      <c r="N148" s="19"/>
      <c r="O148" s="19"/>
      <c r="P148" s="19"/>
      <c r="Q148" s="287"/>
      <c r="R148" s="288"/>
      <c r="S148" s="226" t="str">
        <f>IF(ISERROR(VLOOKUP(TabA2[[#This Row],[Grund für Differenz]],Datenquelle!$F$3:$G$17,2,FALSE)),"",VLOOKUP(TabA2[[#This Row],[Grund für Differenz]],Datenquelle!$F$3:$G$17,2,FALSE))</f>
        <v/>
      </c>
      <c r="T148" s="270"/>
      <c r="U148" s="206"/>
      <c r="V148" s="206"/>
      <c r="W148" s="206"/>
      <c r="X148" s="206"/>
      <c r="Y148" s="206"/>
      <c r="Z148" s="206"/>
      <c r="AA148" s="270"/>
      <c r="AB148" s="226" t="str">
        <f>IF(OR(TabA2[[#This Row],[eingereichter
Betrag (€)]]=0,TabA2[[#This Row],[eingereichter
Betrag (€)]]=""),"",COUNTA($K$6:$K148)-COUNTIF(($K$6:$K148),0))</f>
        <v/>
      </c>
      <c r="AC148" s="262">
        <f t="shared" ca="1" si="3"/>
        <v>0.875162108030755</v>
      </c>
      <c r="AD148" s="262">
        <f>IF(TabA2[[#This Row],[Lfd.
Nr. f.
Stich-
probe]]&lt;&gt;"",TabA2[[#This Row],[Zufalls-
zahl]],0)</f>
        <v>0</v>
      </c>
      <c r="AE148" s="271">
        <f>IF(TabA2[[#This Row],[Stich-
probe]]&gt;0,IF(TabA2[[#This Row],[Differenz
förderfähig/
eingereicht nach Prüfung ÖIF (€)]]&lt;&gt;0,1,0),0)</f>
        <v>0</v>
      </c>
      <c r="AF148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3:32" x14ac:dyDescent="0.2">
      <c r="C149" s="226">
        <f>IF(TabA2[[#This Row],[Zufalls-
zahl wenn
lfd. Nr.]]=0,0,IF(RANK(TabA2[[#This Row],[Zufalls-
zahl wenn
lfd. Nr.]],TabA2[Zufalls-
zahl wenn
lfd. Nr.])&lt;=TabA2[[#Totals],[Zufalls-
zahl]],1,0))</f>
        <v>0</v>
      </c>
      <c r="D149" s="194" t="s">
        <v>18</v>
      </c>
      <c r="E149" s="207">
        <v>143</v>
      </c>
      <c r="F149" s="8"/>
      <c r="G149" s="37"/>
      <c r="H149" s="33"/>
      <c r="I149" s="33"/>
      <c r="J149" s="33"/>
      <c r="K149" s="128" cm="1">
        <f t="array" ref="K149">INDEX('Berechnung a.2)'!P:P,ROW('Berechnung a.2)'!P142)*24+27)</f>
        <v>0</v>
      </c>
      <c r="L149" s="260"/>
      <c r="M149" s="269">
        <f>(TabA2[[#This Row],[förderfähiger 
Betrag nach Prüfung ÖIF (€)]]-TabA2[[#This Row],[eingereichter
Betrag (€)]])*IF(TabA2[[#This Row],[Stich-
probe]]&gt;0,1,0)</f>
        <v>0</v>
      </c>
      <c r="N149" s="19"/>
      <c r="O149" s="19"/>
      <c r="P149" s="19"/>
      <c r="Q149" s="287"/>
      <c r="R149" s="288"/>
      <c r="S149" s="226" t="str">
        <f>IF(ISERROR(VLOOKUP(TabA2[[#This Row],[Grund für Differenz]],Datenquelle!$F$3:$G$17,2,FALSE)),"",VLOOKUP(TabA2[[#This Row],[Grund für Differenz]],Datenquelle!$F$3:$G$17,2,FALSE))</f>
        <v/>
      </c>
      <c r="T149" s="270"/>
      <c r="U149" s="206"/>
      <c r="V149" s="206"/>
      <c r="W149" s="206"/>
      <c r="X149" s="206"/>
      <c r="Y149" s="206"/>
      <c r="Z149" s="206"/>
      <c r="AA149" s="270"/>
      <c r="AB149" s="226" t="str">
        <f>IF(OR(TabA2[[#This Row],[eingereichter
Betrag (€)]]=0,TabA2[[#This Row],[eingereichter
Betrag (€)]]=""),"",COUNTA($K$6:$K149)-COUNTIF(($K$6:$K149),0))</f>
        <v/>
      </c>
      <c r="AC149" s="262">
        <f t="shared" ca="1" si="3"/>
        <v>0.64865188466991797</v>
      </c>
      <c r="AD149" s="262">
        <f>IF(TabA2[[#This Row],[Lfd.
Nr. f.
Stich-
probe]]&lt;&gt;"",TabA2[[#This Row],[Zufalls-
zahl]],0)</f>
        <v>0</v>
      </c>
      <c r="AE149" s="271">
        <f>IF(TabA2[[#This Row],[Stich-
probe]]&gt;0,IF(TabA2[[#This Row],[Differenz
förderfähig/
eingereicht nach Prüfung ÖIF (€)]]&lt;&gt;0,1,0),0)</f>
        <v>0</v>
      </c>
      <c r="AF149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3:32" x14ac:dyDescent="0.2">
      <c r="C150" s="226">
        <f>IF(TabA2[[#This Row],[Zufalls-
zahl wenn
lfd. Nr.]]=0,0,IF(RANK(TabA2[[#This Row],[Zufalls-
zahl wenn
lfd. Nr.]],TabA2[Zufalls-
zahl wenn
lfd. Nr.])&lt;=TabA2[[#Totals],[Zufalls-
zahl]],1,0))</f>
        <v>0</v>
      </c>
      <c r="D150" s="194" t="s">
        <v>18</v>
      </c>
      <c r="E150" s="207">
        <v>144</v>
      </c>
      <c r="F150" s="8"/>
      <c r="G150" s="37"/>
      <c r="H150" s="33"/>
      <c r="I150" s="33"/>
      <c r="J150" s="33"/>
      <c r="K150" s="128" cm="1">
        <f t="array" ref="K150">INDEX('Berechnung a.2)'!P:P,ROW('Berechnung a.2)'!P143)*24+27)</f>
        <v>0</v>
      </c>
      <c r="L150" s="260"/>
      <c r="M150" s="269">
        <f>(TabA2[[#This Row],[förderfähiger 
Betrag nach Prüfung ÖIF (€)]]-TabA2[[#This Row],[eingereichter
Betrag (€)]])*IF(TabA2[[#This Row],[Stich-
probe]]&gt;0,1,0)</f>
        <v>0</v>
      </c>
      <c r="N150" s="19"/>
      <c r="O150" s="19"/>
      <c r="P150" s="19"/>
      <c r="Q150" s="287"/>
      <c r="R150" s="288"/>
      <c r="S150" s="226" t="str">
        <f>IF(ISERROR(VLOOKUP(TabA2[[#This Row],[Grund für Differenz]],Datenquelle!$F$3:$G$17,2,FALSE)),"",VLOOKUP(TabA2[[#This Row],[Grund für Differenz]],Datenquelle!$F$3:$G$17,2,FALSE))</f>
        <v/>
      </c>
      <c r="T150" s="270"/>
      <c r="U150" s="206"/>
      <c r="V150" s="206"/>
      <c r="W150" s="206"/>
      <c r="X150" s="206"/>
      <c r="Y150" s="206"/>
      <c r="Z150" s="206"/>
      <c r="AA150" s="270"/>
      <c r="AB150" s="226" t="str">
        <f>IF(OR(TabA2[[#This Row],[eingereichter
Betrag (€)]]=0,TabA2[[#This Row],[eingereichter
Betrag (€)]]=""),"",COUNTA($K$6:$K150)-COUNTIF(($K$6:$K150),0))</f>
        <v/>
      </c>
      <c r="AC150" s="262">
        <f t="shared" ca="1" si="3"/>
        <v>0.60666077860982648</v>
      </c>
      <c r="AD150" s="262">
        <f>IF(TabA2[[#This Row],[Lfd.
Nr. f.
Stich-
probe]]&lt;&gt;"",TabA2[[#This Row],[Zufalls-
zahl]],0)</f>
        <v>0</v>
      </c>
      <c r="AE150" s="271">
        <f>IF(TabA2[[#This Row],[Stich-
probe]]&gt;0,IF(TabA2[[#This Row],[Differenz
förderfähig/
eingereicht nach Prüfung ÖIF (€)]]&lt;&gt;0,1,0),0)</f>
        <v>0</v>
      </c>
      <c r="AF150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3:32" x14ac:dyDescent="0.2">
      <c r="C151" s="226">
        <f>IF(TabA2[[#This Row],[Zufalls-
zahl wenn
lfd. Nr.]]=0,0,IF(RANK(TabA2[[#This Row],[Zufalls-
zahl wenn
lfd. Nr.]],TabA2[Zufalls-
zahl wenn
lfd. Nr.])&lt;=TabA2[[#Totals],[Zufalls-
zahl]],1,0))</f>
        <v>0</v>
      </c>
      <c r="D151" s="194" t="s">
        <v>18</v>
      </c>
      <c r="E151" s="207">
        <v>145</v>
      </c>
      <c r="F151" s="8"/>
      <c r="G151" s="37"/>
      <c r="H151" s="33"/>
      <c r="I151" s="33"/>
      <c r="J151" s="33"/>
      <c r="K151" s="128" cm="1">
        <f t="array" ref="K151">INDEX('Berechnung a.2)'!P:P,ROW('Berechnung a.2)'!P144)*24+27)</f>
        <v>0</v>
      </c>
      <c r="L151" s="260"/>
      <c r="M151" s="269">
        <f>(TabA2[[#This Row],[förderfähiger 
Betrag nach Prüfung ÖIF (€)]]-TabA2[[#This Row],[eingereichter
Betrag (€)]])*IF(TabA2[[#This Row],[Stich-
probe]]&gt;0,1,0)</f>
        <v>0</v>
      </c>
      <c r="N151" s="19"/>
      <c r="O151" s="19"/>
      <c r="P151" s="19"/>
      <c r="Q151" s="287"/>
      <c r="R151" s="288"/>
      <c r="S151" s="226" t="str">
        <f>IF(ISERROR(VLOOKUP(TabA2[[#This Row],[Grund für Differenz]],Datenquelle!$F$3:$G$17,2,FALSE)),"",VLOOKUP(TabA2[[#This Row],[Grund für Differenz]],Datenquelle!$F$3:$G$17,2,FALSE))</f>
        <v/>
      </c>
      <c r="T151" s="270"/>
      <c r="U151" s="206"/>
      <c r="V151" s="206"/>
      <c r="W151" s="206"/>
      <c r="X151" s="206"/>
      <c r="Y151" s="206"/>
      <c r="Z151" s="206"/>
      <c r="AA151" s="270"/>
      <c r="AB151" s="226" t="str">
        <f>IF(OR(TabA2[[#This Row],[eingereichter
Betrag (€)]]=0,TabA2[[#This Row],[eingereichter
Betrag (€)]]=""),"",COUNTA($K$6:$K151)-COUNTIF(($K$6:$K151),0))</f>
        <v/>
      </c>
      <c r="AC151" s="262">
        <f t="shared" ca="1" si="3"/>
        <v>0.81835510672110323</v>
      </c>
      <c r="AD151" s="262">
        <f>IF(TabA2[[#This Row],[Lfd.
Nr. f.
Stich-
probe]]&lt;&gt;"",TabA2[[#This Row],[Zufalls-
zahl]],0)</f>
        <v>0</v>
      </c>
      <c r="AE151" s="271">
        <f>IF(TabA2[[#This Row],[Stich-
probe]]&gt;0,IF(TabA2[[#This Row],[Differenz
förderfähig/
eingereicht nach Prüfung ÖIF (€)]]&lt;&gt;0,1,0),0)</f>
        <v>0</v>
      </c>
      <c r="AF151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3:32" x14ac:dyDescent="0.2">
      <c r="C152" s="226">
        <f>IF(TabA2[[#This Row],[Zufalls-
zahl wenn
lfd. Nr.]]=0,0,IF(RANK(TabA2[[#This Row],[Zufalls-
zahl wenn
lfd. Nr.]],TabA2[Zufalls-
zahl wenn
lfd. Nr.])&lt;=TabA2[[#Totals],[Zufalls-
zahl]],1,0))</f>
        <v>0</v>
      </c>
      <c r="D152" s="194" t="s">
        <v>18</v>
      </c>
      <c r="E152" s="207">
        <v>146</v>
      </c>
      <c r="F152" s="8"/>
      <c r="G152" s="37"/>
      <c r="H152" s="33"/>
      <c r="I152" s="33"/>
      <c r="J152" s="33"/>
      <c r="K152" s="128" cm="1">
        <f t="array" ref="K152">INDEX('Berechnung a.2)'!P:P,ROW('Berechnung a.2)'!P145)*24+27)</f>
        <v>0</v>
      </c>
      <c r="L152" s="260"/>
      <c r="M152" s="269">
        <f>(TabA2[[#This Row],[förderfähiger 
Betrag nach Prüfung ÖIF (€)]]-TabA2[[#This Row],[eingereichter
Betrag (€)]])*IF(TabA2[[#This Row],[Stich-
probe]]&gt;0,1,0)</f>
        <v>0</v>
      </c>
      <c r="N152" s="19"/>
      <c r="O152" s="19"/>
      <c r="P152" s="19"/>
      <c r="Q152" s="287"/>
      <c r="R152" s="288"/>
      <c r="S152" s="226" t="str">
        <f>IF(ISERROR(VLOOKUP(TabA2[[#This Row],[Grund für Differenz]],Datenquelle!$F$3:$G$17,2,FALSE)),"",VLOOKUP(TabA2[[#This Row],[Grund für Differenz]],Datenquelle!$F$3:$G$17,2,FALSE))</f>
        <v/>
      </c>
      <c r="T152" s="270"/>
      <c r="U152" s="206"/>
      <c r="V152" s="206"/>
      <c r="W152" s="206"/>
      <c r="X152" s="206"/>
      <c r="Y152" s="206"/>
      <c r="Z152" s="206"/>
      <c r="AA152" s="270"/>
      <c r="AB152" s="226" t="str">
        <f>IF(OR(TabA2[[#This Row],[eingereichter
Betrag (€)]]=0,TabA2[[#This Row],[eingereichter
Betrag (€)]]=""),"",COUNTA($K$6:$K152)-COUNTIF(($K$6:$K152),0))</f>
        <v/>
      </c>
      <c r="AC152" s="262">
        <f t="shared" ca="1" si="3"/>
        <v>0.1027229466274433</v>
      </c>
      <c r="AD152" s="262">
        <f>IF(TabA2[[#This Row],[Lfd.
Nr. f.
Stich-
probe]]&lt;&gt;"",TabA2[[#This Row],[Zufalls-
zahl]],0)</f>
        <v>0</v>
      </c>
      <c r="AE152" s="271">
        <f>IF(TabA2[[#This Row],[Stich-
probe]]&gt;0,IF(TabA2[[#This Row],[Differenz
förderfähig/
eingereicht nach Prüfung ÖIF (€)]]&lt;&gt;0,1,0),0)</f>
        <v>0</v>
      </c>
      <c r="AF152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3:32" x14ac:dyDescent="0.2">
      <c r="C153" s="226">
        <f>IF(TabA2[[#This Row],[Zufalls-
zahl wenn
lfd. Nr.]]=0,0,IF(RANK(TabA2[[#This Row],[Zufalls-
zahl wenn
lfd. Nr.]],TabA2[Zufalls-
zahl wenn
lfd. Nr.])&lt;=TabA2[[#Totals],[Zufalls-
zahl]],1,0))</f>
        <v>0</v>
      </c>
      <c r="D153" s="194" t="s">
        <v>18</v>
      </c>
      <c r="E153" s="207">
        <v>147</v>
      </c>
      <c r="F153" s="8"/>
      <c r="G153" s="37"/>
      <c r="H153" s="33"/>
      <c r="I153" s="33"/>
      <c r="J153" s="33"/>
      <c r="K153" s="128" cm="1">
        <f t="array" ref="K153">INDEX('Berechnung a.2)'!P:P,ROW('Berechnung a.2)'!P146)*24+27)</f>
        <v>0</v>
      </c>
      <c r="L153" s="260"/>
      <c r="M153" s="269">
        <f>(TabA2[[#This Row],[förderfähiger 
Betrag nach Prüfung ÖIF (€)]]-TabA2[[#This Row],[eingereichter
Betrag (€)]])*IF(TabA2[[#This Row],[Stich-
probe]]&gt;0,1,0)</f>
        <v>0</v>
      </c>
      <c r="N153" s="19"/>
      <c r="O153" s="19"/>
      <c r="P153" s="19"/>
      <c r="Q153" s="287"/>
      <c r="R153" s="288"/>
      <c r="S153" s="226" t="str">
        <f>IF(ISERROR(VLOOKUP(TabA2[[#This Row],[Grund für Differenz]],Datenquelle!$F$3:$G$17,2,FALSE)),"",VLOOKUP(TabA2[[#This Row],[Grund für Differenz]],Datenquelle!$F$3:$G$17,2,FALSE))</f>
        <v/>
      </c>
      <c r="T153" s="270"/>
      <c r="U153" s="206"/>
      <c r="V153" s="206"/>
      <c r="W153" s="206"/>
      <c r="X153" s="206"/>
      <c r="Y153" s="206"/>
      <c r="Z153" s="206"/>
      <c r="AA153" s="270"/>
      <c r="AB153" s="226" t="str">
        <f>IF(OR(TabA2[[#This Row],[eingereichter
Betrag (€)]]=0,TabA2[[#This Row],[eingereichter
Betrag (€)]]=""),"",COUNTA($K$6:$K153)-COUNTIF(($K$6:$K153),0))</f>
        <v/>
      </c>
      <c r="AC153" s="262">
        <f t="shared" ca="1" si="3"/>
        <v>0.35550145674092226</v>
      </c>
      <c r="AD153" s="262">
        <f>IF(TabA2[[#This Row],[Lfd.
Nr. f.
Stich-
probe]]&lt;&gt;"",TabA2[[#This Row],[Zufalls-
zahl]],0)</f>
        <v>0</v>
      </c>
      <c r="AE153" s="271">
        <f>IF(TabA2[[#This Row],[Stich-
probe]]&gt;0,IF(TabA2[[#This Row],[Differenz
förderfähig/
eingereicht nach Prüfung ÖIF (€)]]&lt;&gt;0,1,0),0)</f>
        <v>0</v>
      </c>
      <c r="AF153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3:32" x14ac:dyDescent="0.2">
      <c r="C154" s="226">
        <f>IF(TabA2[[#This Row],[Zufalls-
zahl wenn
lfd. Nr.]]=0,0,IF(RANK(TabA2[[#This Row],[Zufalls-
zahl wenn
lfd. Nr.]],TabA2[Zufalls-
zahl wenn
lfd. Nr.])&lt;=TabA2[[#Totals],[Zufalls-
zahl]],1,0))</f>
        <v>0</v>
      </c>
      <c r="D154" s="194" t="s">
        <v>18</v>
      </c>
      <c r="E154" s="207">
        <v>148</v>
      </c>
      <c r="F154" s="8"/>
      <c r="G154" s="37"/>
      <c r="H154" s="33"/>
      <c r="I154" s="33"/>
      <c r="J154" s="33"/>
      <c r="K154" s="128" cm="1">
        <f t="array" ref="K154">INDEX('Berechnung a.2)'!P:P,ROW('Berechnung a.2)'!P147)*24+27)</f>
        <v>0</v>
      </c>
      <c r="L154" s="260"/>
      <c r="M154" s="269">
        <f>(TabA2[[#This Row],[förderfähiger 
Betrag nach Prüfung ÖIF (€)]]-TabA2[[#This Row],[eingereichter
Betrag (€)]])*IF(TabA2[[#This Row],[Stich-
probe]]&gt;0,1,0)</f>
        <v>0</v>
      </c>
      <c r="N154" s="19"/>
      <c r="O154" s="19"/>
      <c r="P154" s="19"/>
      <c r="Q154" s="287"/>
      <c r="R154" s="288"/>
      <c r="S154" s="226" t="str">
        <f>IF(ISERROR(VLOOKUP(TabA2[[#This Row],[Grund für Differenz]],Datenquelle!$F$3:$G$17,2,FALSE)),"",VLOOKUP(TabA2[[#This Row],[Grund für Differenz]],Datenquelle!$F$3:$G$17,2,FALSE))</f>
        <v/>
      </c>
      <c r="T154" s="270"/>
      <c r="U154" s="206"/>
      <c r="V154" s="206"/>
      <c r="W154" s="206"/>
      <c r="X154" s="206"/>
      <c r="Y154" s="206"/>
      <c r="Z154" s="206"/>
      <c r="AA154" s="270"/>
      <c r="AB154" s="226" t="str">
        <f>IF(OR(TabA2[[#This Row],[eingereichter
Betrag (€)]]=0,TabA2[[#This Row],[eingereichter
Betrag (€)]]=""),"",COUNTA($K$6:$K154)-COUNTIF(($K$6:$K154),0))</f>
        <v/>
      </c>
      <c r="AC154" s="262">
        <f t="shared" ca="1" si="3"/>
        <v>0.17693749029377359</v>
      </c>
      <c r="AD154" s="262">
        <f>IF(TabA2[[#This Row],[Lfd.
Nr. f.
Stich-
probe]]&lt;&gt;"",TabA2[[#This Row],[Zufalls-
zahl]],0)</f>
        <v>0</v>
      </c>
      <c r="AE154" s="271">
        <f>IF(TabA2[[#This Row],[Stich-
probe]]&gt;0,IF(TabA2[[#This Row],[Differenz
förderfähig/
eingereicht nach Prüfung ÖIF (€)]]&lt;&gt;0,1,0),0)</f>
        <v>0</v>
      </c>
      <c r="AF154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3:32" x14ac:dyDescent="0.2">
      <c r="C155" s="226">
        <f>IF(TabA2[[#This Row],[Zufalls-
zahl wenn
lfd. Nr.]]=0,0,IF(RANK(TabA2[[#This Row],[Zufalls-
zahl wenn
lfd. Nr.]],TabA2[Zufalls-
zahl wenn
lfd. Nr.])&lt;=TabA2[[#Totals],[Zufalls-
zahl]],1,0))</f>
        <v>0</v>
      </c>
      <c r="D155" s="194" t="s">
        <v>18</v>
      </c>
      <c r="E155" s="207">
        <v>149</v>
      </c>
      <c r="F155" s="8"/>
      <c r="G155" s="37"/>
      <c r="H155" s="33"/>
      <c r="I155" s="33"/>
      <c r="J155" s="33"/>
      <c r="K155" s="128" cm="1">
        <f t="array" ref="K155">INDEX('Berechnung a.2)'!P:P,ROW('Berechnung a.2)'!P148)*24+27)</f>
        <v>0</v>
      </c>
      <c r="L155" s="260"/>
      <c r="M155" s="269">
        <f>(TabA2[[#This Row],[förderfähiger 
Betrag nach Prüfung ÖIF (€)]]-TabA2[[#This Row],[eingereichter
Betrag (€)]])*IF(TabA2[[#This Row],[Stich-
probe]]&gt;0,1,0)</f>
        <v>0</v>
      </c>
      <c r="N155" s="19"/>
      <c r="O155" s="19"/>
      <c r="P155" s="19"/>
      <c r="Q155" s="287"/>
      <c r="R155" s="288"/>
      <c r="S155" s="226" t="str">
        <f>IF(ISERROR(VLOOKUP(TabA2[[#This Row],[Grund für Differenz]],Datenquelle!$F$3:$G$17,2,FALSE)),"",VLOOKUP(TabA2[[#This Row],[Grund für Differenz]],Datenquelle!$F$3:$G$17,2,FALSE))</f>
        <v/>
      </c>
      <c r="T155" s="270"/>
      <c r="U155" s="206"/>
      <c r="V155" s="206"/>
      <c r="W155" s="206"/>
      <c r="X155" s="206"/>
      <c r="Y155" s="206"/>
      <c r="Z155" s="206"/>
      <c r="AA155" s="270"/>
      <c r="AB155" s="226" t="str">
        <f>IF(OR(TabA2[[#This Row],[eingereichter
Betrag (€)]]=0,TabA2[[#This Row],[eingereichter
Betrag (€)]]=""),"",COUNTA($K$6:$K155)-COUNTIF(($K$6:$K155),0))</f>
        <v/>
      </c>
      <c r="AC155" s="262">
        <f t="shared" ca="1" si="3"/>
        <v>0.15009523365184085</v>
      </c>
      <c r="AD155" s="262">
        <f>IF(TabA2[[#This Row],[Lfd.
Nr. f.
Stich-
probe]]&lt;&gt;"",TabA2[[#This Row],[Zufalls-
zahl]],0)</f>
        <v>0</v>
      </c>
      <c r="AE155" s="271">
        <f>IF(TabA2[[#This Row],[Stich-
probe]]&gt;0,IF(TabA2[[#This Row],[Differenz
förderfähig/
eingereicht nach Prüfung ÖIF (€)]]&lt;&gt;0,1,0),0)</f>
        <v>0</v>
      </c>
      <c r="AF155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3:32" x14ac:dyDescent="0.2">
      <c r="C156" s="226">
        <f>IF(TabA2[[#This Row],[Zufalls-
zahl wenn
lfd. Nr.]]=0,0,IF(RANK(TabA2[[#This Row],[Zufalls-
zahl wenn
lfd. Nr.]],TabA2[Zufalls-
zahl wenn
lfd. Nr.])&lt;=TabA2[[#Totals],[Zufalls-
zahl]],1,0))</f>
        <v>0</v>
      </c>
      <c r="D156" s="194" t="s">
        <v>18</v>
      </c>
      <c r="E156" s="207">
        <v>150</v>
      </c>
      <c r="F156" s="8"/>
      <c r="G156" s="37"/>
      <c r="H156" s="33"/>
      <c r="I156" s="33"/>
      <c r="J156" s="33"/>
      <c r="K156" s="128" cm="1">
        <f t="array" ref="K156">INDEX('Berechnung a.2)'!P:P,ROW('Berechnung a.2)'!P149)*24+27)</f>
        <v>0</v>
      </c>
      <c r="L156" s="260"/>
      <c r="M156" s="269">
        <f>(TabA2[[#This Row],[förderfähiger 
Betrag nach Prüfung ÖIF (€)]]-TabA2[[#This Row],[eingereichter
Betrag (€)]])*IF(TabA2[[#This Row],[Stich-
probe]]&gt;0,1,0)</f>
        <v>0</v>
      </c>
      <c r="N156" s="19"/>
      <c r="O156" s="19"/>
      <c r="P156" s="19"/>
      <c r="Q156" s="287"/>
      <c r="R156" s="288"/>
      <c r="S156" s="226" t="str">
        <f>IF(ISERROR(VLOOKUP(TabA2[[#This Row],[Grund für Differenz]],Datenquelle!$F$3:$G$17,2,FALSE)),"",VLOOKUP(TabA2[[#This Row],[Grund für Differenz]],Datenquelle!$F$3:$G$17,2,FALSE))</f>
        <v/>
      </c>
      <c r="T156" s="270"/>
      <c r="U156" s="206"/>
      <c r="V156" s="206"/>
      <c r="W156" s="206"/>
      <c r="X156" s="206"/>
      <c r="Y156" s="206"/>
      <c r="Z156" s="206"/>
      <c r="AA156" s="270"/>
      <c r="AB156" s="226" t="str">
        <f>IF(OR(TabA2[[#This Row],[eingereichter
Betrag (€)]]=0,TabA2[[#This Row],[eingereichter
Betrag (€)]]=""),"",COUNTA($K$6:$K156)-COUNTIF(($K$6:$K156),0))</f>
        <v/>
      </c>
      <c r="AC156" s="262">
        <f t="shared" ca="1" si="3"/>
        <v>0.13683570364634201</v>
      </c>
      <c r="AD156" s="262">
        <f>IF(TabA2[[#This Row],[Lfd.
Nr. f.
Stich-
probe]]&lt;&gt;"",TabA2[[#This Row],[Zufalls-
zahl]],0)</f>
        <v>0</v>
      </c>
      <c r="AE156" s="271">
        <f>IF(TabA2[[#This Row],[Stich-
probe]]&gt;0,IF(TabA2[[#This Row],[Differenz
förderfähig/
eingereicht nach Prüfung ÖIF (€)]]&lt;&gt;0,1,0),0)</f>
        <v>0</v>
      </c>
      <c r="AF156" s="272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3:32" x14ac:dyDescent="0.2">
      <c r="C157" s="217">
        <f>COUNTIF(TabA2[Stich-
probe],"&gt;0")</f>
        <v>0</v>
      </c>
      <c r="D157" s="217"/>
      <c r="E157" s="217"/>
      <c r="F157" s="218"/>
      <c r="G157" s="219"/>
      <c r="H157" s="220"/>
      <c r="I157" s="220"/>
      <c r="J157" s="220"/>
      <c r="K157" s="221">
        <f>ROUND(SUM(TabA2[eingereichter
Betrag (€)]),2)</f>
        <v>0</v>
      </c>
      <c r="L157" s="222">
        <f>ROUND(SUM(TabA2[förderfähiger 
Betrag nach Prüfung ÖIF (€)]),2)</f>
        <v>0</v>
      </c>
      <c r="M157" s="222">
        <f>ROUND(SUM(TabA2[Differenz
förderfähig/
eingereicht nach Prüfung ÖIF (€)]),2)</f>
        <v>0</v>
      </c>
      <c r="N157" s="223"/>
      <c r="O157" s="223"/>
      <c r="P157" s="223"/>
      <c r="Q157" s="351"/>
      <c r="R157" s="352"/>
      <c r="S157" s="352"/>
      <c r="T157" s="351"/>
      <c r="U157" s="353"/>
      <c r="V157" s="353"/>
      <c r="W157" s="353"/>
      <c r="X157" s="353"/>
      <c r="Y157" s="353"/>
      <c r="Z157" s="353"/>
      <c r="AA157" s="351"/>
      <c r="AB157" s="352">
        <f>COUNTIF(TabA2[Lfd.
Nr. f.
Stich-
probe],"&gt;0")</f>
        <v>0</v>
      </c>
      <c r="AC157" s="354">
        <f>Stichprobe!E13</f>
        <v>0</v>
      </c>
      <c r="AD157" s="355">
        <f>COUNTIF(TabA2[Zufalls-
zahl wenn
lfd. Nr.],"&gt;0")</f>
        <v>0</v>
      </c>
      <c r="AE157" s="356">
        <f>SUM(TabA2[Fehler
(wenn
geprüft)])</f>
        <v>0</v>
      </c>
      <c r="AF157" s="357">
        <f>IF(TabA2[[#Totals],[Fehler
(wenn
geprüft)]]=0,0,SUM(TabA2[Fehler-
quote (wenn geprüft)])/TabA2[[#Totals],[Fehler
(wenn
geprüft)]])</f>
        <v>0</v>
      </c>
    </row>
  </sheetData>
  <sheetProtection algorithmName="SHA-512" hashValue="aOPiZm333kcW2zsfCYRoCEFrCqaW0XxMj/IUTWEi5gaQr9k2l8LdllJxZ7oRySumVNLFVhqJJuVoSxvPFu808Q==" saltValue="G1MvQiku6k7KUdeHb0vhVQ==" spinCount="100000" sheet="1" objects="1" scenarios="1" formatCells="0" selectLockedCells="1"/>
  <conditionalFormatting sqref="C7:C156 C158:C10050">
    <cfRule type="expression" dxfId="230" priority="6">
      <formula>$C7=0</formula>
    </cfRule>
  </conditionalFormatting>
  <conditionalFormatting sqref="U6:Z10050">
    <cfRule type="cellIs" dxfId="229" priority="5" operator="equal">
      <formula>"nein"</formula>
    </cfRule>
  </conditionalFormatting>
  <conditionalFormatting sqref="S1:S1048576">
    <cfRule type="cellIs" dxfId="228" priority="2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5">
    <tabColor theme="4" tint="0.79998168889431442"/>
    <pageSetUpPr fitToPage="1"/>
  </sheetPr>
  <dimension ref="B1:X3843"/>
  <sheetViews>
    <sheetView showGridLines="0" zoomScale="90" zoomScaleNormal="90" workbookViewId="0">
      <selection activeCell="G15" sqref="G15"/>
    </sheetView>
  </sheetViews>
  <sheetFormatPr baseColWidth="10" defaultRowHeight="12.75" x14ac:dyDescent="0.2"/>
  <cols>
    <col min="1" max="1" width="2.7109375" style="59" customWidth="1"/>
    <col min="2" max="2" width="2.7109375" style="61" customWidth="1"/>
    <col min="3" max="3" width="34.7109375" style="61" customWidth="1"/>
    <col min="4" max="15" width="13.28515625" style="61" customWidth="1"/>
    <col min="16" max="16" width="14.42578125" style="61" bestFit="1" customWidth="1"/>
    <col min="17" max="17" width="3.7109375" style="61" customWidth="1"/>
    <col min="18" max="18" width="42.7109375" style="61" customWidth="1"/>
    <col min="19" max="19" width="3.85546875" style="61" customWidth="1"/>
    <col min="20" max="20" width="3.7109375" style="61" customWidth="1"/>
    <col min="21" max="24" width="11.42578125" style="59" customWidth="1"/>
    <col min="25" max="16384" width="11.42578125" style="59"/>
  </cols>
  <sheetData>
    <row r="1" spans="2:24" x14ac:dyDescent="0.2"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</row>
    <row r="2" spans="2:24" ht="18.75" customHeight="1" x14ac:dyDescent="0.2"/>
    <row r="3" spans="2:24" ht="18.75" customHeight="1" x14ac:dyDescent="0.2">
      <c r="C3" s="50" t="s">
        <v>240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</row>
    <row r="4" spans="2:24" ht="18.75" customHeight="1" x14ac:dyDescent="0.2"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</row>
    <row r="5" spans="2:24" ht="18.75" customHeight="1" x14ac:dyDescent="0.2">
      <c r="B5" s="78"/>
      <c r="C5" s="158" t="s">
        <v>124</v>
      </c>
      <c r="D5" s="399"/>
      <c r="E5" s="399"/>
      <c r="F5" s="399"/>
      <c r="G5" s="399"/>
      <c r="H5" s="399"/>
      <c r="I5" s="399"/>
      <c r="J5" s="52"/>
      <c r="K5" s="52"/>
      <c r="L5" s="53"/>
      <c r="M5" s="52"/>
      <c r="N5" s="52"/>
      <c r="O5" s="52"/>
      <c r="P5" s="54"/>
      <c r="Q5" s="52"/>
      <c r="R5" s="54"/>
      <c r="S5" s="54"/>
    </row>
    <row r="6" spans="2:24" ht="18.75" customHeight="1" x14ac:dyDescent="0.2">
      <c r="B6" s="78"/>
      <c r="C6" s="152" t="s">
        <v>125</v>
      </c>
      <c r="D6" s="395"/>
      <c r="E6" s="395"/>
      <c r="F6" s="395"/>
      <c r="G6" s="395"/>
      <c r="H6" s="395"/>
      <c r="I6" s="395"/>
      <c r="J6" s="52"/>
      <c r="K6" s="51"/>
      <c r="L6" s="51"/>
      <c r="M6" s="51"/>
      <c r="N6" s="51"/>
      <c r="O6" s="51"/>
      <c r="P6" s="51"/>
      <c r="Q6" s="52"/>
      <c r="R6" s="400" t="s">
        <v>126</v>
      </c>
      <c r="S6" s="400"/>
    </row>
    <row r="7" spans="2:24" ht="18.75" customHeight="1" x14ac:dyDescent="0.2">
      <c r="B7" s="78"/>
      <c r="C7" s="152" t="s">
        <v>7</v>
      </c>
      <c r="D7" s="395"/>
      <c r="E7" s="395"/>
      <c r="F7" s="395"/>
      <c r="G7" s="395"/>
      <c r="H7" s="395"/>
      <c r="I7" s="395"/>
      <c r="J7" s="52"/>
      <c r="K7" s="51"/>
      <c r="L7" s="51"/>
      <c r="M7" s="51"/>
      <c r="N7" s="51"/>
      <c r="O7" s="51"/>
      <c r="P7" s="51"/>
      <c r="Q7" s="52"/>
      <c r="R7" s="139" t="s">
        <v>245</v>
      </c>
      <c r="S7" s="63"/>
    </row>
    <row r="8" spans="2:24" ht="18.75" customHeight="1" x14ac:dyDescent="0.2">
      <c r="B8" s="78"/>
      <c r="C8" s="153" t="s">
        <v>122</v>
      </c>
      <c r="D8" s="395"/>
      <c r="E8" s="395"/>
      <c r="F8" s="395"/>
      <c r="G8" s="395"/>
      <c r="H8" s="395"/>
      <c r="I8" s="395"/>
      <c r="J8" s="52"/>
      <c r="K8" s="51"/>
      <c r="L8" s="51"/>
      <c r="M8" s="51"/>
      <c r="N8" s="51"/>
      <c r="O8" s="51"/>
      <c r="P8" s="51"/>
      <c r="Q8" s="52"/>
      <c r="R8" s="138" t="s">
        <v>132</v>
      </c>
      <c r="S8" s="63"/>
    </row>
    <row r="9" spans="2:24" ht="18.75" customHeight="1" x14ac:dyDescent="0.2">
      <c r="B9" s="78"/>
      <c r="C9" s="153" t="s">
        <v>134</v>
      </c>
      <c r="D9" s="401"/>
      <c r="E9" s="401"/>
      <c r="F9" s="401"/>
      <c r="G9" s="401"/>
      <c r="H9" s="401"/>
      <c r="I9" s="401"/>
      <c r="J9" s="52"/>
      <c r="K9" s="52"/>
      <c r="L9" s="53"/>
      <c r="M9" s="52"/>
      <c r="N9" s="52"/>
      <c r="O9" s="52"/>
      <c r="P9" s="54"/>
      <c r="Q9" s="52"/>
      <c r="R9" s="139" t="s">
        <v>133</v>
      </c>
      <c r="S9" s="63"/>
    </row>
    <row r="10" spans="2:24" ht="12" customHeight="1" x14ac:dyDescent="0.2">
      <c r="B10" s="78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</row>
    <row r="11" spans="2:24" s="77" customFormat="1" ht="18.75" customHeight="1" x14ac:dyDescent="0.2">
      <c r="B11" s="79"/>
      <c r="C11" s="154" t="s">
        <v>128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70"/>
      <c r="P11" s="144" t="s">
        <v>129</v>
      </c>
      <c r="Q11" s="76"/>
      <c r="R11" s="402" t="s">
        <v>135</v>
      </c>
      <c r="S11" s="403"/>
      <c r="T11" s="80"/>
      <c r="V11" s="59"/>
      <c r="W11" s="59"/>
      <c r="X11" s="59"/>
    </row>
    <row r="12" spans="2:24" ht="6" customHeight="1" x14ac:dyDescent="0.2">
      <c r="B12" s="78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</row>
    <row r="13" spans="2:24" ht="18.75" customHeight="1" x14ac:dyDescent="0.2">
      <c r="B13" s="78"/>
      <c r="C13" s="155" t="s">
        <v>161</v>
      </c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71"/>
      <c r="P13" s="141">
        <f>SUM(D13:O13)</f>
        <v>0</v>
      </c>
      <c r="Q13" s="52"/>
      <c r="R13" s="390"/>
      <c r="S13" s="387"/>
    </row>
    <row r="14" spans="2:24" ht="18.75" customHeight="1" x14ac:dyDescent="0.2">
      <c r="B14" s="78"/>
      <c r="C14" s="140" t="s">
        <v>137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6"/>
      <c r="P14" s="141">
        <f t="shared" ref="P14:P23" si="0">SUM(D14:O14)</f>
        <v>0</v>
      </c>
      <c r="Q14" s="52"/>
      <c r="R14" s="390"/>
      <c r="S14" s="387"/>
    </row>
    <row r="15" spans="2:24" ht="18.75" customHeight="1" x14ac:dyDescent="0.2">
      <c r="B15" s="78"/>
      <c r="C15" s="94" t="s">
        <v>162</v>
      </c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71"/>
      <c r="P15" s="141">
        <f t="shared" si="0"/>
        <v>0</v>
      </c>
      <c r="Q15" s="52"/>
      <c r="R15" s="390"/>
      <c r="S15" s="387"/>
    </row>
    <row r="16" spans="2:24" ht="18.75" customHeight="1" x14ac:dyDescent="0.2">
      <c r="B16" s="78"/>
      <c r="C16" s="140" t="s">
        <v>147</v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72"/>
      <c r="P16" s="141">
        <f t="shared" si="0"/>
        <v>0</v>
      </c>
      <c r="Q16" s="52"/>
      <c r="R16" s="390"/>
      <c r="S16" s="387"/>
    </row>
    <row r="17" spans="2:20" ht="18.75" customHeight="1" x14ac:dyDescent="0.2">
      <c r="B17" s="78"/>
      <c r="C17" s="140" t="s">
        <v>148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72"/>
      <c r="P17" s="141">
        <f t="shared" si="0"/>
        <v>0</v>
      </c>
      <c r="Q17" s="52"/>
      <c r="R17" s="390"/>
      <c r="S17" s="387"/>
    </row>
    <row r="18" spans="2:20" ht="18.75" customHeight="1" x14ac:dyDescent="0.2">
      <c r="B18" s="78"/>
      <c r="C18" s="140" t="s">
        <v>150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72"/>
      <c r="P18" s="141">
        <f t="shared" si="0"/>
        <v>0</v>
      </c>
      <c r="Q18" s="52"/>
      <c r="R18" s="390"/>
      <c r="S18" s="387"/>
    </row>
    <row r="19" spans="2:20" ht="18.75" customHeight="1" x14ac:dyDescent="0.2">
      <c r="B19" s="78"/>
      <c r="C19" s="140" t="s">
        <v>151</v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72"/>
      <c r="P19" s="141">
        <f t="shared" si="0"/>
        <v>0</v>
      </c>
      <c r="Q19" s="52"/>
      <c r="R19" s="390"/>
      <c r="S19" s="387"/>
    </row>
    <row r="20" spans="2:20" ht="18.75" customHeight="1" x14ac:dyDescent="0.2">
      <c r="B20" s="78"/>
      <c r="C20" s="140" t="s">
        <v>152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72"/>
      <c r="P20" s="141">
        <f t="shared" si="0"/>
        <v>0</v>
      </c>
      <c r="Q20" s="52"/>
      <c r="R20" s="390"/>
      <c r="S20" s="387"/>
    </row>
    <row r="21" spans="2:20" ht="18.75" customHeight="1" x14ac:dyDescent="0.2">
      <c r="B21" s="78"/>
      <c r="C21" s="140" t="s">
        <v>153</v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72"/>
      <c r="P21" s="141">
        <f t="shared" si="0"/>
        <v>0</v>
      </c>
      <c r="Q21" s="52"/>
      <c r="R21" s="390"/>
      <c r="S21" s="387"/>
    </row>
    <row r="22" spans="2:20" ht="18.75" customHeight="1" x14ac:dyDescent="0.2">
      <c r="B22" s="78"/>
      <c r="C22" s="156" t="s">
        <v>163</v>
      </c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73"/>
      <c r="P22" s="142">
        <f t="shared" si="0"/>
        <v>0</v>
      </c>
      <c r="Q22" s="52"/>
      <c r="R22" s="391"/>
      <c r="S22" s="392"/>
    </row>
    <row r="23" spans="2:20" ht="18.75" customHeight="1" x14ac:dyDescent="0.2">
      <c r="B23" s="78"/>
      <c r="C23" s="157" t="s">
        <v>157</v>
      </c>
      <c r="D23" s="148">
        <f>SUBTOTAL(9,D13:D22)</f>
        <v>0</v>
      </c>
      <c r="E23" s="148">
        <f t="shared" ref="E23:O23" si="1">SUBTOTAL(9,E13:E22)</f>
        <v>0</v>
      </c>
      <c r="F23" s="148">
        <f t="shared" si="1"/>
        <v>0</v>
      </c>
      <c r="G23" s="148">
        <f t="shared" si="1"/>
        <v>0</v>
      </c>
      <c r="H23" s="148">
        <f t="shared" si="1"/>
        <v>0</v>
      </c>
      <c r="I23" s="148">
        <f t="shared" si="1"/>
        <v>0</v>
      </c>
      <c r="J23" s="148">
        <f t="shared" si="1"/>
        <v>0</v>
      </c>
      <c r="K23" s="148">
        <f t="shared" si="1"/>
        <v>0</v>
      </c>
      <c r="L23" s="148">
        <f t="shared" si="1"/>
        <v>0</v>
      </c>
      <c r="M23" s="148">
        <f t="shared" si="1"/>
        <v>0</v>
      </c>
      <c r="N23" s="148">
        <f t="shared" si="1"/>
        <v>0</v>
      </c>
      <c r="O23" s="149">
        <f t="shared" si="1"/>
        <v>0</v>
      </c>
      <c r="P23" s="143">
        <f t="shared" si="0"/>
        <v>0</v>
      </c>
      <c r="Q23" s="52"/>
      <c r="R23" s="393"/>
      <c r="S23" s="394"/>
    </row>
    <row r="24" spans="2:20" ht="6" customHeight="1" x14ac:dyDescent="0.2">
      <c r="B24" s="78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5"/>
      <c r="S24" s="55"/>
    </row>
    <row r="25" spans="2:20" ht="18.75" customHeight="1" x14ac:dyDescent="0.2">
      <c r="B25" s="81"/>
      <c r="C25" s="140" t="s">
        <v>158</v>
      </c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74"/>
      <c r="P25" s="146">
        <f t="shared" ref="P25:P26" si="2">SUM(D25:O25)</f>
        <v>0</v>
      </c>
      <c r="Q25" s="52"/>
      <c r="R25" s="395"/>
      <c r="S25" s="395"/>
    </row>
    <row r="26" spans="2:20" ht="18.75" customHeight="1" x14ac:dyDescent="0.2">
      <c r="B26" s="81"/>
      <c r="C26" s="140" t="s">
        <v>159</v>
      </c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9"/>
      <c r="O26" s="75"/>
      <c r="P26" s="147">
        <f t="shared" si="2"/>
        <v>0</v>
      </c>
      <c r="Q26" s="52"/>
      <c r="R26" s="396"/>
      <c r="S26" s="396"/>
    </row>
    <row r="27" spans="2:20" s="77" customFormat="1" ht="18.75" customHeight="1" x14ac:dyDescent="0.2">
      <c r="B27" s="79"/>
      <c r="C27" s="93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397" t="s">
        <v>160</v>
      </c>
      <c r="O27" s="397"/>
      <c r="P27" s="145">
        <f>ROUND(IF(P25*P26=0,0,P23/P25*P26),2)</f>
        <v>0</v>
      </c>
      <c r="Q27" s="76"/>
      <c r="R27" s="398"/>
      <c r="S27" s="398"/>
      <c r="T27" s="80"/>
    </row>
    <row r="28" spans="2:20" ht="30" customHeight="1" x14ac:dyDescent="0.2"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</row>
    <row r="29" spans="2:20" ht="18.75" customHeight="1" x14ac:dyDescent="0.2">
      <c r="B29" s="78"/>
      <c r="C29" s="158" t="s">
        <v>124</v>
      </c>
      <c r="D29" s="399"/>
      <c r="E29" s="399"/>
      <c r="F29" s="399"/>
      <c r="G29" s="399"/>
      <c r="H29" s="399"/>
      <c r="I29" s="399"/>
      <c r="J29" s="52"/>
      <c r="K29" s="52"/>
      <c r="L29" s="53"/>
      <c r="M29" s="52"/>
      <c r="N29" s="52"/>
      <c r="O29" s="52"/>
      <c r="P29" s="54"/>
      <c r="Q29" s="52"/>
      <c r="R29" s="54"/>
      <c r="S29" s="54"/>
    </row>
    <row r="30" spans="2:20" ht="18.75" customHeight="1" x14ac:dyDescent="0.2">
      <c r="B30" s="78"/>
      <c r="C30" s="152" t="s">
        <v>125</v>
      </c>
      <c r="D30" s="395"/>
      <c r="E30" s="395"/>
      <c r="F30" s="395"/>
      <c r="G30" s="395"/>
      <c r="H30" s="395"/>
      <c r="I30" s="395"/>
      <c r="J30" s="52"/>
      <c r="K30" s="51"/>
      <c r="L30" s="51"/>
      <c r="M30" s="51"/>
      <c r="N30" s="51"/>
      <c r="O30" s="51"/>
      <c r="P30" s="51"/>
      <c r="Q30" s="52"/>
      <c r="R30" s="400" t="s">
        <v>126</v>
      </c>
      <c r="S30" s="400"/>
    </row>
    <row r="31" spans="2:20" ht="18.75" customHeight="1" x14ac:dyDescent="0.2">
      <c r="B31" s="78"/>
      <c r="C31" s="152" t="s">
        <v>7</v>
      </c>
      <c r="D31" s="395"/>
      <c r="E31" s="395"/>
      <c r="F31" s="395"/>
      <c r="G31" s="395"/>
      <c r="H31" s="395"/>
      <c r="I31" s="395"/>
      <c r="J31" s="52"/>
      <c r="K31" s="51"/>
      <c r="L31" s="51"/>
      <c r="M31" s="51"/>
      <c r="N31" s="51"/>
      <c r="O31" s="51"/>
      <c r="P31" s="51"/>
      <c r="Q31" s="52"/>
      <c r="R31" s="139" t="s">
        <v>245</v>
      </c>
      <c r="S31" s="63"/>
    </row>
    <row r="32" spans="2:20" ht="18.75" customHeight="1" x14ac:dyDescent="0.2">
      <c r="B32" s="78"/>
      <c r="C32" s="153" t="s">
        <v>122</v>
      </c>
      <c r="D32" s="395"/>
      <c r="E32" s="395"/>
      <c r="F32" s="395"/>
      <c r="G32" s="395"/>
      <c r="H32" s="395"/>
      <c r="I32" s="395"/>
      <c r="J32" s="52"/>
      <c r="K32" s="51"/>
      <c r="L32" s="51"/>
      <c r="M32" s="51"/>
      <c r="N32" s="51"/>
      <c r="O32" s="51"/>
      <c r="P32" s="51"/>
      <c r="Q32" s="52"/>
      <c r="R32" s="138" t="s">
        <v>132</v>
      </c>
      <c r="S32" s="63"/>
    </row>
    <row r="33" spans="2:24" ht="18.75" customHeight="1" x14ac:dyDescent="0.2">
      <c r="B33" s="78"/>
      <c r="C33" s="153" t="s">
        <v>134</v>
      </c>
      <c r="D33" s="401"/>
      <c r="E33" s="401"/>
      <c r="F33" s="401"/>
      <c r="G33" s="401"/>
      <c r="H33" s="401"/>
      <c r="I33" s="401"/>
      <c r="J33" s="52"/>
      <c r="K33" s="52"/>
      <c r="L33" s="53"/>
      <c r="M33" s="52"/>
      <c r="N33" s="52"/>
      <c r="O33" s="52"/>
      <c r="P33" s="54"/>
      <c r="Q33" s="52"/>
      <c r="R33" s="139" t="s">
        <v>133</v>
      </c>
      <c r="S33" s="63"/>
    </row>
    <row r="34" spans="2:24" ht="12" customHeight="1" x14ac:dyDescent="0.2">
      <c r="B34" s="78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</row>
    <row r="35" spans="2:24" s="77" customFormat="1" ht="18.75" customHeight="1" x14ac:dyDescent="0.2">
      <c r="B35" s="79"/>
      <c r="C35" s="154" t="s">
        <v>128</v>
      </c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70"/>
      <c r="P35" s="144" t="s">
        <v>129</v>
      </c>
      <c r="Q35" s="76"/>
      <c r="R35" s="404" t="s">
        <v>135</v>
      </c>
      <c r="S35" s="404"/>
      <c r="T35" s="80"/>
      <c r="V35" s="59"/>
      <c r="W35" s="59"/>
      <c r="X35" s="59"/>
    </row>
    <row r="36" spans="2:24" ht="6" customHeight="1" x14ac:dyDescent="0.2">
      <c r="B36" s="78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</row>
    <row r="37" spans="2:24" ht="18.75" customHeight="1" x14ac:dyDescent="0.2">
      <c r="B37" s="78"/>
      <c r="C37" s="155" t="s">
        <v>161</v>
      </c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71"/>
      <c r="P37" s="141">
        <f t="shared" ref="P37:P47" si="3">SUM(D37:O37)</f>
        <v>0</v>
      </c>
      <c r="Q37" s="52"/>
      <c r="R37" s="395"/>
      <c r="S37" s="395"/>
    </row>
    <row r="38" spans="2:24" ht="18.75" customHeight="1" x14ac:dyDescent="0.2">
      <c r="B38" s="78"/>
      <c r="C38" s="140" t="s">
        <v>137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1"/>
      <c r="P38" s="141">
        <f t="shared" si="3"/>
        <v>0</v>
      </c>
      <c r="Q38" s="52"/>
      <c r="R38" s="395"/>
      <c r="S38" s="395"/>
    </row>
    <row r="39" spans="2:24" ht="18.75" customHeight="1" x14ac:dyDescent="0.2">
      <c r="B39" s="78"/>
      <c r="C39" s="94" t="s">
        <v>162</v>
      </c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71"/>
      <c r="P39" s="141">
        <f t="shared" si="3"/>
        <v>0</v>
      </c>
      <c r="Q39" s="52"/>
      <c r="R39" s="395"/>
      <c r="S39" s="395"/>
    </row>
    <row r="40" spans="2:24" ht="18.75" customHeight="1" x14ac:dyDescent="0.2">
      <c r="B40" s="78"/>
      <c r="C40" s="140" t="s">
        <v>147</v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72"/>
      <c r="P40" s="141">
        <f t="shared" si="3"/>
        <v>0</v>
      </c>
      <c r="Q40" s="52"/>
      <c r="R40" s="395"/>
      <c r="S40" s="395"/>
    </row>
    <row r="41" spans="2:24" ht="18.75" customHeight="1" x14ac:dyDescent="0.2">
      <c r="B41" s="78"/>
      <c r="C41" s="140" t="s">
        <v>148</v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72"/>
      <c r="P41" s="141">
        <f t="shared" si="3"/>
        <v>0</v>
      </c>
      <c r="Q41" s="52"/>
      <c r="R41" s="395"/>
      <c r="S41" s="395"/>
    </row>
    <row r="42" spans="2:24" ht="18.75" customHeight="1" x14ac:dyDescent="0.2">
      <c r="B42" s="78"/>
      <c r="C42" s="140" t="s">
        <v>150</v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72"/>
      <c r="P42" s="141">
        <f t="shared" si="3"/>
        <v>0</v>
      </c>
      <c r="Q42" s="52"/>
      <c r="R42" s="395"/>
      <c r="S42" s="395"/>
    </row>
    <row r="43" spans="2:24" ht="18.75" customHeight="1" x14ac:dyDescent="0.2">
      <c r="B43" s="78"/>
      <c r="C43" s="140" t="s">
        <v>151</v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72"/>
      <c r="P43" s="141">
        <f t="shared" si="3"/>
        <v>0</v>
      </c>
      <c r="Q43" s="52"/>
      <c r="R43" s="395"/>
      <c r="S43" s="395"/>
    </row>
    <row r="44" spans="2:24" ht="18.75" customHeight="1" x14ac:dyDescent="0.2">
      <c r="B44" s="78"/>
      <c r="C44" s="140" t="s">
        <v>152</v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72"/>
      <c r="P44" s="141">
        <f t="shared" si="3"/>
        <v>0</v>
      </c>
      <c r="Q44" s="52"/>
      <c r="R44" s="395"/>
      <c r="S44" s="395"/>
    </row>
    <row r="45" spans="2:24" ht="18.75" customHeight="1" x14ac:dyDescent="0.2">
      <c r="B45" s="78"/>
      <c r="C45" s="140" t="s">
        <v>153</v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72"/>
      <c r="P45" s="141">
        <f t="shared" si="3"/>
        <v>0</v>
      </c>
      <c r="Q45" s="52"/>
      <c r="R45" s="395"/>
      <c r="S45" s="395"/>
    </row>
    <row r="46" spans="2:24" ht="18.75" customHeight="1" x14ac:dyDescent="0.2">
      <c r="B46" s="78"/>
      <c r="C46" s="156" t="s">
        <v>163</v>
      </c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73"/>
      <c r="P46" s="142">
        <f t="shared" si="3"/>
        <v>0</v>
      </c>
      <c r="Q46" s="52"/>
      <c r="R46" s="396"/>
      <c r="S46" s="396"/>
    </row>
    <row r="47" spans="2:24" ht="18.75" customHeight="1" x14ac:dyDescent="0.2">
      <c r="B47" s="78"/>
      <c r="C47" s="157" t="s">
        <v>157</v>
      </c>
      <c r="D47" s="148">
        <f t="shared" ref="D47:O47" si="4">SUBTOTAL(9,D37:D46)</f>
        <v>0</v>
      </c>
      <c r="E47" s="148">
        <f t="shared" si="4"/>
        <v>0</v>
      </c>
      <c r="F47" s="148">
        <f t="shared" si="4"/>
        <v>0</v>
      </c>
      <c r="G47" s="148">
        <f t="shared" si="4"/>
        <v>0</v>
      </c>
      <c r="H47" s="148">
        <f t="shared" si="4"/>
        <v>0</v>
      </c>
      <c r="I47" s="148">
        <f t="shared" si="4"/>
        <v>0</v>
      </c>
      <c r="J47" s="148">
        <f t="shared" si="4"/>
        <v>0</v>
      </c>
      <c r="K47" s="148">
        <f t="shared" si="4"/>
        <v>0</v>
      </c>
      <c r="L47" s="148">
        <f t="shared" si="4"/>
        <v>0</v>
      </c>
      <c r="M47" s="148">
        <f t="shared" si="4"/>
        <v>0</v>
      </c>
      <c r="N47" s="148">
        <f t="shared" si="4"/>
        <v>0</v>
      </c>
      <c r="O47" s="149">
        <f t="shared" si="4"/>
        <v>0</v>
      </c>
      <c r="P47" s="143">
        <f t="shared" si="3"/>
        <v>0</v>
      </c>
      <c r="Q47" s="52"/>
      <c r="R47" s="405"/>
      <c r="S47" s="405"/>
    </row>
    <row r="48" spans="2:24" ht="6" customHeight="1" x14ac:dyDescent="0.2">
      <c r="B48" s="78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5"/>
      <c r="S48" s="55"/>
    </row>
    <row r="49" spans="2:24" ht="18.75" customHeight="1" x14ac:dyDescent="0.2">
      <c r="B49" s="81"/>
      <c r="C49" s="140" t="s">
        <v>158</v>
      </c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74"/>
      <c r="P49" s="146">
        <f t="shared" ref="P49:P50" si="5">SUM(D49:O49)</f>
        <v>0</v>
      </c>
      <c r="Q49" s="52"/>
      <c r="R49" s="395"/>
      <c r="S49" s="395"/>
    </row>
    <row r="50" spans="2:24" ht="18.75" customHeight="1" x14ac:dyDescent="0.2">
      <c r="B50" s="81"/>
      <c r="C50" s="140" t="s">
        <v>159</v>
      </c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9"/>
      <c r="O50" s="75"/>
      <c r="P50" s="147">
        <f t="shared" si="5"/>
        <v>0</v>
      </c>
      <c r="Q50" s="52"/>
      <c r="R50" s="396"/>
      <c r="S50" s="396"/>
    </row>
    <row r="51" spans="2:24" s="77" customFormat="1" ht="18.75" customHeight="1" x14ac:dyDescent="0.2">
      <c r="B51" s="79"/>
      <c r="C51" s="93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397" t="s">
        <v>160</v>
      </c>
      <c r="O51" s="397"/>
      <c r="P51" s="145">
        <f>ROUND(IF(P49*P50=0,0,P47/P49*P50),2)</f>
        <v>0</v>
      </c>
      <c r="Q51" s="76"/>
      <c r="R51" s="398"/>
      <c r="S51" s="398"/>
      <c r="T51" s="80"/>
    </row>
    <row r="52" spans="2:24" ht="30" customHeight="1" x14ac:dyDescent="0.2"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</row>
    <row r="53" spans="2:24" ht="18.75" customHeight="1" x14ac:dyDescent="0.2">
      <c r="B53" s="78"/>
      <c r="C53" s="158" t="s">
        <v>124</v>
      </c>
      <c r="D53" s="399"/>
      <c r="E53" s="399"/>
      <c r="F53" s="399"/>
      <c r="G53" s="399"/>
      <c r="H53" s="399"/>
      <c r="I53" s="399"/>
      <c r="J53" s="52"/>
      <c r="K53" s="52"/>
      <c r="L53" s="53"/>
      <c r="M53" s="52"/>
      <c r="N53" s="52"/>
      <c r="O53" s="52"/>
      <c r="P53" s="54"/>
      <c r="Q53" s="52"/>
      <c r="R53" s="54"/>
      <c r="S53" s="54"/>
    </row>
    <row r="54" spans="2:24" ht="18.75" customHeight="1" x14ac:dyDescent="0.2">
      <c r="B54" s="78"/>
      <c r="C54" s="152" t="s">
        <v>125</v>
      </c>
      <c r="D54" s="395"/>
      <c r="E54" s="395"/>
      <c r="F54" s="395"/>
      <c r="G54" s="395"/>
      <c r="H54" s="395"/>
      <c r="I54" s="395"/>
      <c r="J54" s="52"/>
      <c r="K54" s="51"/>
      <c r="L54" s="51"/>
      <c r="M54" s="51"/>
      <c r="N54" s="51"/>
      <c r="O54" s="51"/>
      <c r="P54" s="51"/>
      <c r="Q54" s="52"/>
      <c r="R54" s="400" t="s">
        <v>126</v>
      </c>
      <c r="S54" s="400"/>
    </row>
    <row r="55" spans="2:24" ht="18.75" customHeight="1" x14ac:dyDescent="0.2">
      <c r="B55" s="78"/>
      <c r="C55" s="152" t="s">
        <v>7</v>
      </c>
      <c r="D55" s="395"/>
      <c r="E55" s="395"/>
      <c r="F55" s="395"/>
      <c r="G55" s="395"/>
      <c r="H55" s="395"/>
      <c r="I55" s="395"/>
      <c r="J55" s="52"/>
      <c r="K55" s="51"/>
      <c r="L55" s="51"/>
      <c r="M55" s="51"/>
      <c r="N55" s="51"/>
      <c r="O55" s="51"/>
      <c r="P55" s="51"/>
      <c r="Q55" s="52"/>
      <c r="R55" s="139" t="s">
        <v>245</v>
      </c>
      <c r="S55" s="63"/>
    </row>
    <row r="56" spans="2:24" ht="18.75" customHeight="1" x14ac:dyDescent="0.2">
      <c r="B56" s="78"/>
      <c r="C56" s="153" t="s">
        <v>122</v>
      </c>
      <c r="D56" s="395"/>
      <c r="E56" s="395"/>
      <c r="F56" s="395"/>
      <c r="G56" s="395"/>
      <c r="H56" s="395"/>
      <c r="I56" s="395"/>
      <c r="J56" s="52"/>
      <c r="K56" s="51"/>
      <c r="L56" s="51"/>
      <c r="M56" s="51"/>
      <c r="N56" s="51"/>
      <c r="O56" s="51"/>
      <c r="P56" s="51"/>
      <c r="Q56" s="52"/>
      <c r="R56" s="138" t="s">
        <v>132</v>
      </c>
      <c r="S56" s="63"/>
    </row>
    <row r="57" spans="2:24" ht="18.75" customHeight="1" x14ac:dyDescent="0.2">
      <c r="B57" s="78"/>
      <c r="C57" s="153" t="s">
        <v>134</v>
      </c>
      <c r="D57" s="401"/>
      <c r="E57" s="401"/>
      <c r="F57" s="401"/>
      <c r="G57" s="401"/>
      <c r="H57" s="401"/>
      <c r="I57" s="401"/>
      <c r="J57" s="52"/>
      <c r="K57" s="52"/>
      <c r="L57" s="53"/>
      <c r="M57" s="52"/>
      <c r="N57" s="52"/>
      <c r="O57" s="52"/>
      <c r="P57" s="54"/>
      <c r="Q57" s="52"/>
      <c r="R57" s="139" t="s">
        <v>133</v>
      </c>
      <c r="S57" s="63"/>
    </row>
    <row r="58" spans="2:24" ht="12" customHeight="1" x14ac:dyDescent="0.2">
      <c r="B58" s="78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</row>
    <row r="59" spans="2:24" s="77" customFormat="1" ht="18.75" customHeight="1" x14ac:dyDescent="0.2">
      <c r="B59" s="79"/>
      <c r="C59" s="154" t="s">
        <v>128</v>
      </c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70"/>
      <c r="P59" s="144" t="s">
        <v>129</v>
      </c>
      <c r="Q59" s="76"/>
      <c r="R59" s="404" t="s">
        <v>135</v>
      </c>
      <c r="S59" s="404"/>
      <c r="T59" s="80"/>
      <c r="V59" s="59"/>
      <c r="W59" s="59"/>
      <c r="X59" s="59"/>
    </row>
    <row r="60" spans="2:24" ht="6" customHeight="1" x14ac:dyDescent="0.2">
      <c r="B60" s="78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</row>
    <row r="61" spans="2:24" ht="18.75" customHeight="1" x14ac:dyDescent="0.2">
      <c r="B61" s="78"/>
      <c r="C61" s="155" t="s">
        <v>161</v>
      </c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71"/>
      <c r="P61" s="141">
        <f t="shared" ref="P61:P71" si="6">SUM(D61:O61)</f>
        <v>0</v>
      </c>
      <c r="Q61" s="52"/>
      <c r="R61" s="395"/>
      <c r="S61" s="395"/>
    </row>
    <row r="62" spans="2:24" ht="18.75" customHeight="1" x14ac:dyDescent="0.2">
      <c r="B62" s="78"/>
      <c r="C62" s="140" t="s">
        <v>137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  <c r="P62" s="141">
        <f t="shared" si="6"/>
        <v>0</v>
      </c>
      <c r="Q62" s="52"/>
      <c r="R62" s="395"/>
      <c r="S62" s="395"/>
    </row>
    <row r="63" spans="2:24" ht="18.75" customHeight="1" x14ac:dyDescent="0.2">
      <c r="B63" s="78"/>
      <c r="C63" s="94" t="s">
        <v>162</v>
      </c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71"/>
      <c r="P63" s="141">
        <f t="shared" si="6"/>
        <v>0</v>
      </c>
      <c r="Q63" s="52"/>
      <c r="R63" s="395"/>
      <c r="S63" s="395"/>
    </row>
    <row r="64" spans="2:24" ht="18.75" customHeight="1" x14ac:dyDescent="0.2">
      <c r="B64" s="78"/>
      <c r="C64" s="140" t="s">
        <v>147</v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72"/>
      <c r="P64" s="141">
        <f t="shared" si="6"/>
        <v>0</v>
      </c>
      <c r="Q64" s="52"/>
      <c r="R64" s="395"/>
      <c r="S64" s="395"/>
    </row>
    <row r="65" spans="2:20" ht="18.75" customHeight="1" x14ac:dyDescent="0.2">
      <c r="B65" s="78"/>
      <c r="C65" s="140" t="s">
        <v>148</v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72"/>
      <c r="P65" s="141">
        <f t="shared" si="6"/>
        <v>0</v>
      </c>
      <c r="Q65" s="52"/>
      <c r="R65" s="395"/>
      <c r="S65" s="395"/>
    </row>
    <row r="66" spans="2:20" ht="18.75" customHeight="1" x14ac:dyDescent="0.2">
      <c r="B66" s="78"/>
      <c r="C66" s="140" t="s">
        <v>150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72"/>
      <c r="P66" s="141">
        <f t="shared" si="6"/>
        <v>0</v>
      </c>
      <c r="Q66" s="52"/>
      <c r="R66" s="395"/>
      <c r="S66" s="395"/>
    </row>
    <row r="67" spans="2:20" ht="18.75" customHeight="1" x14ac:dyDescent="0.2">
      <c r="B67" s="78"/>
      <c r="C67" s="140" t="s">
        <v>151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72"/>
      <c r="P67" s="141">
        <f t="shared" si="6"/>
        <v>0</v>
      </c>
      <c r="Q67" s="52"/>
      <c r="R67" s="395"/>
      <c r="S67" s="395"/>
    </row>
    <row r="68" spans="2:20" ht="18.75" customHeight="1" x14ac:dyDescent="0.2">
      <c r="B68" s="78"/>
      <c r="C68" s="140" t="s">
        <v>152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72"/>
      <c r="P68" s="141">
        <f t="shared" si="6"/>
        <v>0</v>
      </c>
      <c r="Q68" s="52"/>
      <c r="R68" s="395"/>
      <c r="S68" s="395"/>
    </row>
    <row r="69" spans="2:20" ht="18.75" customHeight="1" x14ac:dyDescent="0.2">
      <c r="B69" s="78"/>
      <c r="C69" s="140" t="s">
        <v>153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72"/>
      <c r="P69" s="141">
        <f t="shared" si="6"/>
        <v>0</v>
      </c>
      <c r="Q69" s="52"/>
      <c r="R69" s="395"/>
      <c r="S69" s="395"/>
    </row>
    <row r="70" spans="2:20" ht="18.75" customHeight="1" x14ac:dyDescent="0.2">
      <c r="B70" s="78"/>
      <c r="C70" s="156" t="s">
        <v>163</v>
      </c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73"/>
      <c r="P70" s="142">
        <f t="shared" si="6"/>
        <v>0</v>
      </c>
      <c r="Q70" s="52"/>
      <c r="R70" s="396"/>
      <c r="S70" s="396"/>
    </row>
    <row r="71" spans="2:20" ht="18.75" customHeight="1" x14ac:dyDescent="0.2">
      <c r="B71" s="78"/>
      <c r="C71" s="157" t="s">
        <v>157</v>
      </c>
      <c r="D71" s="148">
        <f t="shared" ref="D71:O71" si="7">SUBTOTAL(9,D61:D70)</f>
        <v>0</v>
      </c>
      <c r="E71" s="148">
        <f t="shared" si="7"/>
        <v>0</v>
      </c>
      <c r="F71" s="148">
        <f t="shared" si="7"/>
        <v>0</v>
      </c>
      <c r="G71" s="148">
        <f t="shared" si="7"/>
        <v>0</v>
      </c>
      <c r="H71" s="148">
        <f t="shared" si="7"/>
        <v>0</v>
      </c>
      <c r="I71" s="148">
        <f t="shared" si="7"/>
        <v>0</v>
      </c>
      <c r="J71" s="148">
        <f t="shared" si="7"/>
        <v>0</v>
      </c>
      <c r="K71" s="148">
        <f t="shared" si="7"/>
        <v>0</v>
      </c>
      <c r="L71" s="148">
        <f t="shared" si="7"/>
        <v>0</v>
      </c>
      <c r="M71" s="148">
        <f t="shared" si="7"/>
        <v>0</v>
      </c>
      <c r="N71" s="148">
        <f t="shared" si="7"/>
        <v>0</v>
      </c>
      <c r="O71" s="149">
        <f t="shared" si="7"/>
        <v>0</v>
      </c>
      <c r="P71" s="143">
        <f t="shared" si="6"/>
        <v>0</v>
      </c>
      <c r="Q71" s="52"/>
      <c r="R71" s="405"/>
      <c r="S71" s="405"/>
    </row>
    <row r="72" spans="2:20" ht="6" customHeight="1" x14ac:dyDescent="0.2">
      <c r="B72" s="78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5"/>
      <c r="S72" s="55"/>
    </row>
    <row r="73" spans="2:20" ht="18.75" customHeight="1" x14ac:dyDescent="0.2">
      <c r="B73" s="81"/>
      <c r="C73" s="140" t="s">
        <v>158</v>
      </c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74"/>
      <c r="P73" s="146">
        <f t="shared" ref="P73:P74" si="8">SUM(D73:O73)</f>
        <v>0</v>
      </c>
      <c r="Q73" s="52"/>
      <c r="R73" s="395"/>
      <c r="S73" s="395"/>
    </row>
    <row r="74" spans="2:20" ht="18.75" customHeight="1" x14ac:dyDescent="0.2">
      <c r="B74" s="81"/>
      <c r="C74" s="140" t="s">
        <v>159</v>
      </c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9"/>
      <c r="O74" s="75"/>
      <c r="P74" s="147">
        <f t="shared" si="8"/>
        <v>0</v>
      </c>
      <c r="Q74" s="52"/>
      <c r="R74" s="396"/>
      <c r="S74" s="396"/>
    </row>
    <row r="75" spans="2:20" s="77" customFormat="1" ht="18.75" customHeight="1" x14ac:dyDescent="0.2">
      <c r="B75" s="79"/>
      <c r="C75" s="93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397" t="s">
        <v>160</v>
      </c>
      <c r="O75" s="397"/>
      <c r="P75" s="145">
        <f t="shared" ref="P75" si="9">ROUND(IF(P73*P74=0,0,P71/P73*P74),2)</f>
        <v>0</v>
      </c>
      <c r="Q75" s="76"/>
      <c r="R75" s="398"/>
      <c r="S75" s="398"/>
      <c r="T75" s="80"/>
    </row>
    <row r="76" spans="2:20" ht="30" customHeight="1" x14ac:dyDescent="0.2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</row>
    <row r="77" spans="2:20" ht="18.75" customHeight="1" x14ac:dyDescent="0.2">
      <c r="B77" s="78"/>
      <c r="C77" s="158" t="s">
        <v>124</v>
      </c>
      <c r="D77" s="399"/>
      <c r="E77" s="399"/>
      <c r="F77" s="399"/>
      <c r="G77" s="399"/>
      <c r="H77" s="399"/>
      <c r="I77" s="399"/>
      <c r="J77" s="52"/>
      <c r="K77" s="52"/>
      <c r="L77" s="53"/>
      <c r="M77" s="52"/>
      <c r="N77" s="52"/>
      <c r="O77" s="52"/>
      <c r="P77" s="54"/>
      <c r="Q77" s="52"/>
      <c r="R77" s="54"/>
      <c r="S77" s="54"/>
    </row>
    <row r="78" spans="2:20" ht="18.75" customHeight="1" x14ac:dyDescent="0.2">
      <c r="B78" s="78"/>
      <c r="C78" s="152" t="s">
        <v>125</v>
      </c>
      <c r="D78" s="395"/>
      <c r="E78" s="395"/>
      <c r="F78" s="395"/>
      <c r="G78" s="395"/>
      <c r="H78" s="395"/>
      <c r="I78" s="395"/>
      <c r="J78" s="52"/>
      <c r="K78" s="51"/>
      <c r="L78" s="51"/>
      <c r="M78" s="51"/>
      <c r="N78" s="51"/>
      <c r="O78" s="51"/>
      <c r="P78" s="51"/>
      <c r="Q78" s="52"/>
      <c r="R78" s="400" t="s">
        <v>126</v>
      </c>
      <c r="S78" s="400"/>
    </row>
    <row r="79" spans="2:20" ht="18.75" customHeight="1" x14ac:dyDescent="0.2">
      <c r="B79" s="78"/>
      <c r="C79" s="152" t="s">
        <v>7</v>
      </c>
      <c r="D79" s="395"/>
      <c r="E79" s="395"/>
      <c r="F79" s="395"/>
      <c r="G79" s="395"/>
      <c r="H79" s="395"/>
      <c r="I79" s="395"/>
      <c r="J79" s="52"/>
      <c r="K79" s="51"/>
      <c r="L79" s="51"/>
      <c r="M79" s="51"/>
      <c r="N79" s="51"/>
      <c r="O79" s="51"/>
      <c r="P79" s="51"/>
      <c r="Q79" s="52"/>
      <c r="R79" s="139" t="s">
        <v>245</v>
      </c>
      <c r="S79" s="63"/>
    </row>
    <row r="80" spans="2:20" ht="18.75" customHeight="1" x14ac:dyDescent="0.2">
      <c r="B80" s="78"/>
      <c r="C80" s="153" t="s">
        <v>122</v>
      </c>
      <c r="D80" s="395"/>
      <c r="E80" s="395"/>
      <c r="F80" s="395"/>
      <c r="G80" s="395"/>
      <c r="H80" s="395"/>
      <c r="I80" s="395"/>
      <c r="J80" s="52"/>
      <c r="K80" s="51"/>
      <c r="L80" s="51"/>
      <c r="M80" s="51"/>
      <c r="N80" s="51"/>
      <c r="O80" s="51"/>
      <c r="P80" s="51"/>
      <c r="Q80" s="52"/>
      <c r="R80" s="138" t="s">
        <v>132</v>
      </c>
      <c r="S80" s="63"/>
    </row>
    <row r="81" spans="2:24" ht="18.75" customHeight="1" x14ac:dyDescent="0.2">
      <c r="B81" s="78"/>
      <c r="C81" s="153" t="s">
        <v>134</v>
      </c>
      <c r="D81" s="401"/>
      <c r="E81" s="401"/>
      <c r="F81" s="401"/>
      <c r="G81" s="401"/>
      <c r="H81" s="401"/>
      <c r="I81" s="401"/>
      <c r="J81" s="52"/>
      <c r="K81" s="52"/>
      <c r="L81" s="53"/>
      <c r="M81" s="52"/>
      <c r="N81" s="52"/>
      <c r="O81" s="52"/>
      <c r="P81" s="54"/>
      <c r="Q81" s="52"/>
      <c r="R81" s="139" t="s">
        <v>133</v>
      </c>
      <c r="S81" s="63"/>
    </row>
    <row r="82" spans="2:24" ht="12" customHeight="1" x14ac:dyDescent="0.2">
      <c r="B82" s="78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</row>
    <row r="83" spans="2:24" s="77" customFormat="1" ht="18.75" customHeight="1" x14ac:dyDescent="0.2">
      <c r="B83" s="79"/>
      <c r="C83" s="154" t="s">
        <v>128</v>
      </c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70"/>
      <c r="P83" s="144" t="s">
        <v>129</v>
      </c>
      <c r="Q83" s="76"/>
      <c r="R83" s="402" t="s">
        <v>135</v>
      </c>
      <c r="S83" s="403"/>
      <c r="T83" s="80"/>
      <c r="V83" s="59"/>
      <c r="W83" s="59"/>
      <c r="X83" s="59"/>
    </row>
    <row r="84" spans="2:24" ht="6" customHeight="1" x14ac:dyDescent="0.2">
      <c r="B84" s="78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</row>
    <row r="85" spans="2:24" ht="18.75" customHeight="1" x14ac:dyDescent="0.2">
      <c r="B85" s="78"/>
      <c r="C85" s="155" t="s">
        <v>161</v>
      </c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71"/>
      <c r="P85" s="141">
        <f>SUM(D85:O85)</f>
        <v>0</v>
      </c>
      <c r="Q85" s="52"/>
      <c r="R85" s="390"/>
      <c r="S85" s="387"/>
    </row>
    <row r="86" spans="2:24" ht="18.75" customHeight="1" x14ac:dyDescent="0.2">
      <c r="B86" s="78"/>
      <c r="C86" s="140" t="s">
        <v>137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1"/>
      <c r="P86" s="141">
        <f t="shared" ref="P86:P95" si="10">SUM(D86:O86)</f>
        <v>0</v>
      </c>
      <c r="Q86" s="52"/>
      <c r="R86" s="390"/>
      <c r="S86" s="387"/>
    </row>
    <row r="87" spans="2:24" ht="18.75" customHeight="1" x14ac:dyDescent="0.2">
      <c r="B87" s="78"/>
      <c r="C87" s="94" t="s">
        <v>162</v>
      </c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71"/>
      <c r="P87" s="141">
        <f t="shared" si="10"/>
        <v>0</v>
      </c>
      <c r="Q87" s="52"/>
      <c r="R87" s="390"/>
      <c r="S87" s="387"/>
    </row>
    <row r="88" spans="2:24" ht="18.75" customHeight="1" x14ac:dyDescent="0.2">
      <c r="B88" s="78"/>
      <c r="C88" s="140" t="s">
        <v>147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72"/>
      <c r="P88" s="141">
        <f t="shared" si="10"/>
        <v>0</v>
      </c>
      <c r="Q88" s="52"/>
      <c r="R88" s="390"/>
      <c r="S88" s="387"/>
    </row>
    <row r="89" spans="2:24" ht="18.75" customHeight="1" x14ac:dyDescent="0.2">
      <c r="B89" s="78"/>
      <c r="C89" s="140" t="s">
        <v>148</v>
      </c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72"/>
      <c r="P89" s="141">
        <f t="shared" si="10"/>
        <v>0</v>
      </c>
      <c r="Q89" s="52"/>
      <c r="R89" s="390"/>
      <c r="S89" s="387"/>
    </row>
    <row r="90" spans="2:24" ht="18.75" customHeight="1" x14ac:dyDescent="0.2">
      <c r="B90" s="78"/>
      <c r="C90" s="140" t="s">
        <v>150</v>
      </c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72"/>
      <c r="P90" s="141">
        <f t="shared" si="10"/>
        <v>0</v>
      </c>
      <c r="Q90" s="52"/>
      <c r="R90" s="390"/>
      <c r="S90" s="387"/>
    </row>
    <row r="91" spans="2:24" ht="18.75" customHeight="1" x14ac:dyDescent="0.2">
      <c r="B91" s="78"/>
      <c r="C91" s="140" t="s">
        <v>151</v>
      </c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72"/>
      <c r="P91" s="141">
        <f t="shared" si="10"/>
        <v>0</v>
      </c>
      <c r="Q91" s="52"/>
      <c r="R91" s="390"/>
      <c r="S91" s="387"/>
    </row>
    <row r="92" spans="2:24" ht="18.75" customHeight="1" x14ac:dyDescent="0.2">
      <c r="B92" s="78"/>
      <c r="C92" s="140" t="s">
        <v>152</v>
      </c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72"/>
      <c r="P92" s="141">
        <f t="shared" si="10"/>
        <v>0</v>
      </c>
      <c r="Q92" s="52"/>
      <c r="R92" s="390"/>
      <c r="S92" s="387"/>
    </row>
    <row r="93" spans="2:24" ht="18.75" customHeight="1" x14ac:dyDescent="0.2">
      <c r="B93" s="78"/>
      <c r="C93" s="140" t="s">
        <v>153</v>
      </c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72"/>
      <c r="P93" s="141">
        <f t="shared" si="10"/>
        <v>0</v>
      </c>
      <c r="Q93" s="52"/>
      <c r="R93" s="390"/>
      <c r="S93" s="387"/>
    </row>
    <row r="94" spans="2:24" ht="18.75" customHeight="1" x14ac:dyDescent="0.2">
      <c r="B94" s="78"/>
      <c r="C94" s="156" t="s">
        <v>163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73"/>
      <c r="P94" s="142">
        <f t="shared" si="10"/>
        <v>0</v>
      </c>
      <c r="Q94" s="52"/>
      <c r="R94" s="391"/>
      <c r="S94" s="392"/>
    </row>
    <row r="95" spans="2:24" ht="18.75" customHeight="1" x14ac:dyDescent="0.2">
      <c r="B95" s="78"/>
      <c r="C95" s="157" t="s">
        <v>157</v>
      </c>
      <c r="D95" s="148">
        <f>SUBTOTAL(9,D85:D94)</f>
        <v>0</v>
      </c>
      <c r="E95" s="148">
        <f t="shared" ref="E95:O95" si="11">SUBTOTAL(9,E85:E94)</f>
        <v>0</v>
      </c>
      <c r="F95" s="148">
        <f t="shared" si="11"/>
        <v>0</v>
      </c>
      <c r="G95" s="148">
        <f t="shared" si="11"/>
        <v>0</v>
      </c>
      <c r="H95" s="148">
        <f t="shared" si="11"/>
        <v>0</v>
      </c>
      <c r="I95" s="148">
        <f t="shared" si="11"/>
        <v>0</v>
      </c>
      <c r="J95" s="148">
        <f t="shared" si="11"/>
        <v>0</v>
      </c>
      <c r="K95" s="148">
        <f t="shared" si="11"/>
        <v>0</v>
      </c>
      <c r="L95" s="148">
        <f t="shared" si="11"/>
        <v>0</v>
      </c>
      <c r="M95" s="148">
        <f t="shared" si="11"/>
        <v>0</v>
      </c>
      <c r="N95" s="148">
        <f t="shared" si="11"/>
        <v>0</v>
      </c>
      <c r="O95" s="149">
        <f t="shared" si="11"/>
        <v>0</v>
      </c>
      <c r="P95" s="143">
        <f t="shared" si="10"/>
        <v>0</v>
      </c>
      <c r="Q95" s="52"/>
      <c r="R95" s="393"/>
      <c r="S95" s="394"/>
    </row>
    <row r="96" spans="2:24" ht="6" customHeight="1" x14ac:dyDescent="0.2">
      <c r="B96" s="78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5"/>
      <c r="S96" s="55"/>
    </row>
    <row r="97" spans="2:24" ht="18.75" customHeight="1" x14ac:dyDescent="0.2">
      <c r="B97" s="81"/>
      <c r="C97" s="140" t="s">
        <v>158</v>
      </c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74"/>
      <c r="P97" s="146">
        <f t="shared" ref="P97:P98" si="12">SUM(D97:O97)</f>
        <v>0</v>
      </c>
      <c r="Q97" s="52"/>
      <c r="R97" s="395"/>
      <c r="S97" s="395"/>
    </row>
    <row r="98" spans="2:24" ht="18.75" customHeight="1" x14ac:dyDescent="0.2">
      <c r="B98" s="81"/>
      <c r="C98" s="140" t="s">
        <v>159</v>
      </c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9"/>
      <c r="O98" s="75"/>
      <c r="P98" s="147">
        <f t="shared" si="12"/>
        <v>0</v>
      </c>
      <c r="Q98" s="52"/>
      <c r="R98" s="396"/>
      <c r="S98" s="396"/>
    </row>
    <row r="99" spans="2:24" s="77" customFormat="1" ht="18.75" customHeight="1" x14ac:dyDescent="0.2">
      <c r="B99" s="79"/>
      <c r="C99" s="93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397" t="s">
        <v>160</v>
      </c>
      <c r="O99" s="397"/>
      <c r="P99" s="145">
        <f>ROUND(IF(P97*P98=0,0,P95/P97*P98),2)</f>
        <v>0</v>
      </c>
      <c r="Q99" s="76"/>
      <c r="R99" s="398"/>
      <c r="S99" s="398"/>
      <c r="T99" s="80"/>
    </row>
    <row r="100" spans="2:24" ht="30" customHeight="1" x14ac:dyDescent="0.2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</row>
    <row r="101" spans="2:24" ht="18.75" customHeight="1" x14ac:dyDescent="0.2">
      <c r="B101" s="78"/>
      <c r="C101" s="158" t="s">
        <v>124</v>
      </c>
      <c r="D101" s="399"/>
      <c r="E101" s="399"/>
      <c r="F101" s="399"/>
      <c r="G101" s="399"/>
      <c r="H101" s="399"/>
      <c r="I101" s="399"/>
      <c r="J101" s="52"/>
      <c r="K101" s="52"/>
      <c r="L101" s="53"/>
      <c r="M101" s="52"/>
      <c r="N101" s="52"/>
      <c r="O101" s="52"/>
      <c r="P101" s="54"/>
      <c r="Q101" s="52"/>
      <c r="R101" s="54"/>
      <c r="S101" s="54"/>
    </row>
    <row r="102" spans="2:24" ht="18.75" customHeight="1" x14ac:dyDescent="0.2">
      <c r="B102" s="78"/>
      <c r="C102" s="152" t="s">
        <v>125</v>
      </c>
      <c r="D102" s="395"/>
      <c r="E102" s="395"/>
      <c r="F102" s="395"/>
      <c r="G102" s="395"/>
      <c r="H102" s="395"/>
      <c r="I102" s="395"/>
      <c r="J102" s="52"/>
      <c r="K102" s="51"/>
      <c r="L102" s="51"/>
      <c r="M102" s="51"/>
      <c r="N102" s="51"/>
      <c r="O102" s="51"/>
      <c r="P102" s="51"/>
      <c r="Q102" s="52"/>
      <c r="R102" s="400" t="s">
        <v>126</v>
      </c>
      <c r="S102" s="400"/>
    </row>
    <row r="103" spans="2:24" ht="18.75" customHeight="1" x14ac:dyDescent="0.2">
      <c r="B103" s="78"/>
      <c r="C103" s="152" t="s">
        <v>7</v>
      </c>
      <c r="D103" s="395"/>
      <c r="E103" s="395"/>
      <c r="F103" s="395"/>
      <c r="G103" s="395"/>
      <c r="H103" s="395"/>
      <c r="I103" s="395"/>
      <c r="J103" s="52"/>
      <c r="K103" s="51"/>
      <c r="L103" s="51"/>
      <c r="M103" s="51"/>
      <c r="N103" s="51"/>
      <c r="O103" s="51"/>
      <c r="P103" s="51"/>
      <c r="Q103" s="52"/>
      <c r="R103" s="139" t="s">
        <v>245</v>
      </c>
      <c r="S103" s="63"/>
    </row>
    <row r="104" spans="2:24" ht="18.75" customHeight="1" x14ac:dyDescent="0.2">
      <c r="B104" s="78"/>
      <c r="C104" s="153" t="s">
        <v>122</v>
      </c>
      <c r="D104" s="395"/>
      <c r="E104" s="395"/>
      <c r="F104" s="395"/>
      <c r="G104" s="395"/>
      <c r="H104" s="395"/>
      <c r="I104" s="395"/>
      <c r="J104" s="52"/>
      <c r="K104" s="51"/>
      <c r="L104" s="51"/>
      <c r="M104" s="51"/>
      <c r="N104" s="51"/>
      <c r="O104" s="51"/>
      <c r="P104" s="51"/>
      <c r="Q104" s="52"/>
      <c r="R104" s="138" t="s">
        <v>132</v>
      </c>
      <c r="S104" s="63"/>
    </row>
    <row r="105" spans="2:24" ht="18.75" customHeight="1" x14ac:dyDescent="0.2">
      <c r="B105" s="78"/>
      <c r="C105" s="153" t="s">
        <v>134</v>
      </c>
      <c r="D105" s="401"/>
      <c r="E105" s="401"/>
      <c r="F105" s="401"/>
      <c r="G105" s="401"/>
      <c r="H105" s="401"/>
      <c r="I105" s="401"/>
      <c r="J105" s="52"/>
      <c r="K105" s="52"/>
      <c r="L105" s="53"/>
      <c r="M105" s="52"/>
      <c r="N105" s="52"/>
      <c r="O105" s="52"/>
      <c r="P105" s="54"/>
      <c r="Q105" s="52"/>
      <c r="R105" s="139" t="s">
        <v>133</v>
      </c>
      <c r="S105" s="63"/>
    </row>
    <row r="106" spans="2:24" ht="12" customHeight="1" x14ac:dyDescent="0.2">
      <c r="B106" s="78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</row>
    <row r="107" spans="2:24" s="77" customFormat="1" ht="18.75" customHeight="1" x14ac:dyDescent="0.2">
      <c r="B107" s="79"/>
      <c r="C107" s="154" t="s">
        <v>128</v>
      </c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70"/>
      <c r="P107" s="144" t="s">
        <v>129</v>
      </c>
      <c r="Q107" s="76"/>
      <c r="R107" s="404" t="s">
        <v>135</v>
      </c>
      <c r="S107" s="404"/>
      <c r="T107" s="80"/>
      <c r="V107" s="59"/>
      <c r="W107" s="59"/>
      <c r="X107" s="59"/>
    </row>
    <row r="108" spans="2:24" ht="6" customHeight="1" x14ac:dyDescent="0.2">
      <c r="B108" s="78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</row>
    <row r="109" spans="2:24" ht="18.75" customHeight="1" x14ac:dyDescent="0.2">
      <c r="B109" s="78"/>
      <c r="C109" s="155" t="s">
        <v>161</v>
      </c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71"/>
      <c r="P109" s="141">
        <f t="shared" ref="P109:P119" si="13">SUM(D109:O109)</f>
        <v>0</v>
      </c>
      <c r="Q109" s="52"/>
      <c r="R109" s="395"/>
      <c r="S109" s="395"/>
    </row>
    <row r="110" spans="2:24" ht="18.75" customHeight="1" x14ac:dyDescent="0.2">
      <c r="B110" s="78"/>
      <c r="C110" s="140" t="s">
        <v>137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1"/>
      <c r="P110" s="141">
        <f t="shared" si="13"/>
        <v>0</v>
      </c>
      <c r="Q110" s="52"/>
      <c r="R110" s="395"/>
      <c r="S110" s="395"/>
    </row>
    <row r="111" spans="2:24" ht="18.75" customHeight="1" x14ac:dyDescent="0.2">
      <c r="B111" s="78"/>
      <c r="C111" s="94" t="s">
        <v>162</v>
      </c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71"/>
      <c r="P111" s="141">
        <f t="shared" si="13"/>
        <v>0</v>
      </c>
      <c r="Q111" s="52"/>
      <c r="R111" s="395"/>
      <c r="S111" s="395"/>
    </row>
    <row r="112" spans="2:24" ht="18.75" customHeight="1" x14ac:dyDescent="0.2">
      <c r="B112" s="78"/>
      <c r="C112" s="140" t="s">
        <v>147</v>
      </c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72"/>
      <c r="P112" s="141">
        <f t="shared" si="13"/>
        <v>0</v>
      </c>
      <c r="Q112" s="52"/>
      <c r="R112" s="395"/>
      <c r="S112" s="395"/>
    </row>
    <row r="113" spans="2:20" ht="18.75" customHeight="1" x14ac:dyDescent="0.2">
      <c r="B113" s="78"/>
      <c r="C113" s="140" t="s">
        <v>148</v>
      </c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72"/>
      <c r="P113" s="141">
        <f t="shared" si="13"/>
        <v>0</v>
      </c>
      <c r="Q113" s="52"/>
      <c r="R113" s="395"/>
      <c r="S113" s="395"/>
    </row>
    <row r="114" spans="2:20" ht="18.75" customHeight="1" x14ac:dyDescent="0.2">
      <c r="B114" s="78"/>
      <c r="C114" s="140" t="s">
        <v>150</v>
      </c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72"/>
      <c r="P114" s="141">
        <f t="shared" si="13"/>
        <v>0</v>
      </c>
      <c r="Q114" s="52"/>
      <c r="R114" s="395"/>
      <c r="S114" s="395"/>
    </row>
    <row r="115" spans="2:20" ht="18.75" customHeight="1" x14ac:dyDescent="0.2">
      <c r="B115" s="78"/>
      <c r="C115" s="140" t="s">
        <v>151</v>
      </c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72"/>
      <c r="P115" s="141">
        <f t="shared" si="13"/>
        <v>0</v>
      </c>
      <c r="Q115" s="52"/>
      <c r="R115" s="395"/>
      <c r="S115" s="395"/>
    </row>
    <row r="116" spans="2:20" ht="18.75" customHeight="1" x14ac:dyDescent="0.2">
      <c r="B116" s="78"/>
      <c r="C116" s="140" t="s">
        <v>152</v>
      </c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72"/>
      <c r="P116" s="141">
        <f t="shared" si="13"/>
        <v>0</v>
      </c>
      <c r="Q116" s="52"/>
      <c r="R116" s="395"/>
      <c r="S116" s="395"/>
    </row>
    <row r="117" spans="2:20" ht="18.75" customHeight="1" x14ac:dyDescent="0.2">
      <c r="B117" s="78"/>
      <c r="C117" s="140" t="s">
        <v>153</v>
      </c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72"/>
      <c r="P117" s="141">
        <f t="shared" si="13"/>
        <v>0</v>
      </c>
      <c r="Q117" s="52"/>
      <c r="R117" s="395"/>
      <c r="S117" s="395"/>
    </row>
    <row r="118" spans="2:20" ht="18.75" customHeight="1" x14ac:dyDescent="0.2">
      <c r="B118" s="78"/>
      <c r="C118" s="156" t="s">
        <v>163</v>
      </c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73"/>
      <c r="P118" s="142">
        <f t="shared" si="13"/>
        <v>0</v>
      </c>
      <c r="Q118" s="52"/>
      <c r="R118" s="396"/>
      <c r="S118" s="396"/>
    </row>
    <row r="119" spans="2:20" ht="18.75" customHeight="1" x14ac:dyDescent="0.2">
      <c r="B119" s="78"/>
      <c r="C119" s="157" t="s">
        <v>157</v>
      </c>
      <c r="D119" s="148">
        <f t="shared" ref="D119:O119" si="14">SUBTOTAL(9,D109:D118)</f>
        <v>0</v>
      </c>
      <c r="E119" s="148">
        <f t="shared" si="14"/>
        <v>0</v>
      </c>
      <c r="F119" s="148">
        <f t="shared" si="14"/>
        <v>0</v>
      </c>
      <c r="G119" s="148">
        <f t="shared" si="14"/>
        <v>0</v>
      </c>
      <c r="H119" s="148">
        <f t="shared" si="14"/>
        <v>0</v>
      </c>
      <c r="I119" s="148">
        <f t="shared" si="14"/>
        <v>0</v>
      </c>
      <c r="J119" s="148">
        <f t="shared" si="14"/>
        <v>0</v>
      </c>
      <c r="K119" s="148">
        <f t="shared" si="14"/>
        <v>0</v>
      </c>
      <c r="L119" s="148">
        <f t="shared" si="14"/>
        <v>0</v>
      </c>
      <c r="M119" s="148">
        <f t="shared" si="14"/>
        <v>0</v>
      </c>
      <c r="N119" s="148">
        <f t="shared" si="14"/>
        <v>0</v>
      </c>
      <c r="O119" s="149">
        <f t="shared" si="14"/>
        <v>0</v>
      </c>
      <c r="P119" s="143">
        <f t="shared" si="13"/>
        <v>0</v>
      </c>
      <c r="Q119" s="52"/>
      <c r="R119" s="405"/>
      <c r="S119" s="405"/>
    </row>
    <row r="120" spans="2:20" ht="6" customHeight="1" x14ac:dyDescent="0.2">
      <c r="B120" s="78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5"/>
      <c r="S120" s="55"/>
    </row>
    <row r="121" spans="2:20" ht="18.75" customHeight="1" x14ac:dyDescent="0.2">
      <c r="B121" s="81"/>
      <c r="C121" s="140" t="s">
        <v>158</v>
      </c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74"/>
      <c r="P121" s="146">
        <f t="shared" ref="P121:P122" si="15">SUM(D121:O121)</f>
        <v>0</v>
      </c>
      <c r="Q121" s="52"/>
      <c r="R121" s="395"/>
      <c r="S121" s="395"/>
    </row>
    <row r="122" spans="2:20" ht="18.75" customHeight="1" x14ac:dyDescent="0.2">
      <c r="B122" s="81"/>
      <c r="C122" s="140" t="s">
        <v>159</v>
      </c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9"/>
      <c r="O122" s="75"/>
      <c r="P122" s="147">
        <f t="shared" si="15"/>
        <v>0</v>
      </c>
      <c r="Q122" s="52"/>
      <c r="R122" s="396"/>
      <c r="S122" s="396"/>
    </row>
    <row r="123" spans="2:20" s="77" customFormat="1" ht="18.75" customHeight="1" x14ac:dyDescent="0.2">
      <c r="B123" s="79"/>
      <c r="C123" s="93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397" t="s">
        <v>160</v>
      </c>
      <c r="O123" s="397"/>
      <c r="P123" s="145">
        <f t="shared" ref="P123" si="16">ROUND(IF(P121*P122=0,0,P119/P121*P122),2)</f>
        <v>0</v>
      </c>
      <c r="Q123" s="76"/>
      <c r="R123" s="398"/>
      <c r="S123" s="398"/>
      <c r="T123" s="80"/>
    </row>
    <row r="124" spans="2:20" ht="30" customHeight="1" x14ac:dyDescent="0.2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</row>
    <row r="125" spans="2:20" ht="18.75" customHeight="1" x14ac:dyDescent="0.2">
      <c r="B125" s="78"/>
      <c r="C125" s="158" t="s">
        <v>124</v>
      </c>
      <c r="D125" s="399"/>
      <c r="E125" s="399"/>
      <c r="F125" s="399"/>
      <c r="G125" s="399"/>
      <c r="H125" s="399"/>
      <c r="I125" s="399"/>
      <c r="J125" s="52"/>
      <c r="K125" s="52"/>
      <c r="L125" s="53"/>
      <c r="M125" s="52"/>
      <c r="N125" s="52"/>
      <c r="O125" s="52"/>
      <c r="P125" s="54"/>
      <c r="Q125" s="52"/>
      <c r="R125" s="54"/>
      <c r="S125" s="54"/>
    </row>
    <row r="126" spans="2:20" ht="18.75" customHeight="1" x14ac:dyDescent="0.2">
      <c r="B126" s="78"/>
      <c r="C126" s="152" t="s">
        <v>125</v>
      </c>
      <c r="D126" s="395"/>
      <c r="E126" s="395"/>
      <c r="F126" s="395"/>
      <c r="G126" s="395"/>
      <c r="H126" s="395"/>
      <c r="I126" s="395"/>
      <c r="J126" s="52"/>
      <c r="K126" s="51"/>
      <c r="L126" s="51"/>
      <c r="M126" s="51"/>
      <c r="N126" s="51"/>
      <c r="O126" s="51"/>
      <c r="P126" s="51"/>
      <c r="Q126" s="52"/>
      <c r="R126" s="400" t="s">
        <v>126</v>
      </c>
      <c r="S126" s="400"/>
    </row>
    <row r="127" spans="2:20" ht="18.75" customHeight="1" x14ac:dyDescent="0.2">
      <c r="B127" s="78"/>
      <c r="C127" s="152" t="s">
        <v>7</v>
      </c>
      <c r="D127" s="395"/>
      <c r="E127" s="395"/>
      <c r="F127" s="395"/>
      <c r="G127" s="395"/>
      <c r="H127" s="395"/>
      <c r="I127" s="395"/>
      <c r="J127" s="52"/>
      <c r="K127" s="51"/>
      <c r="L127" s="51"/>
      <c r="M127" s="51"/>
      <c r="N127" s="51"/>
      <c r="O127" s="51"/>
      <c r="P127" s="51"/>
      <c r="Q127" s="52"/>
      <c r="R127" s="139" t="s">
        <v>245</v>
      </c>
      <c r="S127" s="63"/>
    </row>
    <row r="128" spans="2:20" ht="18.75" customHeight="1" x14ac:dyDescent="0.2">
      <c r="B128" s="78"/>
      <c r="C128" s="153" t="s">
        <v>122</v>
      </c>
      <c r="D128" s="395"/>
      <c r="E128" s="395"/>
      <c r="F128" s="395"/>
      <c r="G128" s="395"/>
      <c r="H128" s="395"/>
      <c r="I128" s="395"/>
      <c r="J128" s="52"/>
      <c r="K128" s="51"/>
      <c r="L128" s="51"/>
      <c r="M128" s="51"/>
      <c r="N128" s="51"/>
      <c r="O128" s="51"/>
      <c r="P128" s="51"/>
      <c r="Q128" s="52"/>
      <c r="R128" s="138" t="s">
        <v>132</v>
      </c>
      <c r="S128" s="63"/>
    </row>
    <row r="129" spans="2:24" ht="18.75" customHeight="1" x14ac:dyDescent="0.2">
      <c r="B129" s="78"/>
      <c r="C129" s="153" t="s">
        <v>134</v>
      </c>
      <c r="D129" s="401"/>
      <c r="E129" s="401"/>
      <c r="F129" s="401"/>
      <c r="G129" s="401"/>
      <c r="H129" s="401"/>
      <c r="I129" s="401"/>
      <c r="J129" s="52"/>
      <c r="K129" s="52"/>
      <c r="L129" s="53"/>
      <c r="M129" s="52"/>
      <c r="N129" s="52"/>
      <c r="O129" s="52"/>
      <c r="P129" s="54"/>
      <c r="Q129" s="52"/>
      <c r="R129" s="139" t="s">
        <v>133</v>
      </c>
      <c r="S129" s="63"/>
    </row>
    <row r="130" spans="2:24" ht="12" customHeight="1" x14ac:dyDescent="0.2">
      <c r="B130" s="78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</row>
    <row r="131" spans="2:24" s="77" customFormat="1" ht="18.75" customHeight="1" x14ac:dyDescent="0.2">
      <c r="B131" s="79"/>
      <c r="C131" s="154" t="s">
        <v>128</v>
      </c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70"/>
      <c r="P131" s="144" t="s">
        <v>129</v>
      </c>
      <c r="Q131" s="76"/>
      <c r="R131" s="404" t="s">
        <v>135</v>
      </c>
      <c r="S131" s="404"/>
      <c r="T131" s="80"/>
      <c r="V131" s="59"/>
      <c r="W131" s="59"/>
      <c r="X131" s="59"/>
    </row>
    <row r="132" spans="2:24" ht="6" customHeight="1" x14ac:dyDescent="0.2">
      <c r="B132" s="78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</row>
    <row r="133" spans="2:24" ht="18.75" customHeight="1" x14ac:dyDescent="0.2">
      <c r="B133" s="78"/>
      <c r="C133" s="155" t="s">
        <v>161</v>
      </c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71"/>
      <c r="P133" s="141">
        <f t="shared" ref="P133:P143" si="17">SUM(D133:O133)</f>
        <v>0</v>
      </c>
      <c r="Q133" s="52"/>
      <c r="R133" s="395"/>
      <c r="S133" s="395"/>
    </row>
    <row r="134" spans="2:24" ht="18.75" customHeight="1" x14ac:dyDescent="0.2">
      <c r="B134" s="78"/>
      <c r="C134" s="140" t="s">
        <v>137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1"/>
      <c r="P134" s="141">
        <f t="shared" si="17"/>
        <v>0</v>
      </c>
      <c r="Q134" s="52"/>
      <c r="R134" s="395"/>
      <c r="S134" s="395"/>
    </row>
    <row r="135" spans="2:24" ht="18.75" customHeight="1" x14ac:dyDescent="0.2">
      <c r="B135" s="78"/>
      <c r="C135" s="94" t="s">
        <v>162</v>
      </c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71"/>
      <c r="P135" s="141">
        <f t="shared" si="17"/>
        <v>0</v>
      </c>
      <c r="Q135" s="52"/>
      <c r="R135" s="395"/>
      <c r="S135" s="395"/>
    </row>
    <row r="136" spans="2:24" ht="18.75" customHeight="1" x14ac:dyDescent="0.2">
      <c r="B136" s="78"/>
      <c r="C136" s="140" t="s">
        <v>147</v>
      </c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72"/>
      <c r="P136" s="141">
        <f t="shared" si="17"/>
        <v>0</v>
      </c>
      <c r="Q136" s="52"/>
      <c r="R136" s="395"/>
      <c r="S136" s="395"/>
    </row>
    <row r="137" spans="2:24" ht="18.75" customHeight="1" x14ac:dyDescent="0.2">
      <c r="B137" s="78"/>
      <c r="C137" s="140" t="s">
        <v>148</v>
      </c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72"/>
      <c r="P137" s="141">
        <f t="shared" si="17"/>
        <v>0</v>
      </c>
      <c r="Q137" s="52"/>
      <c r="R137" s="395"/>
      <c r="S137" s="395"/>
    </row>
    <row r="138" spans="2:24" ht="18.75" customHeight="1" x14ac:dyDescent="0.2">
      <c r="B138" s="78"/>
      <c r="C138" s="140" t="s">
        <v>150</v>
      </c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72"/>
      <c r="P138" s="141">
        <f t="shared" si="17"/>
        <v>0</v>
      </c>
      <c r="Q138" s="52"/>
      <c r="R138" s="395"/>
      <c r="S138" s="395"/>
    </row>
    <row r="139" spans="2:24" ht="18.75" customHeight="1" x14ac:dyDescent="0.2">
      <c r="B139" s="78"/>
      <c r="C139" s="140" t="s">
        <v>151</v>
      </c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72"/>
      <c r="P139" s="141">
        <f t="shared" si="17"/>
        <v>0</v>
      </c>
      <c r="Q139" s="52"/>
      <c r="R139" s="395"/>
      <c r="S139" s="395"/>
    </row>
    <row r="140" spans="2:24" ht="18.75" customHeight="1" x14ac:dyDescent="0.2">
      <c r="B140" s="78"/>
      <c r="C140" s="140" t="s">
        <v>152</v>
      </c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72"/>
      <c r="P140" s="141">
        <f t="shared" si="17"/>
        <v>0</v>
      </c>
      <c r="Q140" s="52"/>
      <c r="R140" s="395"/>
      <c r="S140" s="395"/>
    </row>
    <row r="141" spans="2:24" ht="18.75" customHeight="1" x14ac:dyDescent="0.2">
      <c r="B141" s="78"/>
      <c r="C141" s="140" t="s">
        <v>153</v>
      </c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72"/>
      <c r="P141" s="141">
        <f t="shared" si="17"/>
        <v>0</v>
      </c>
      <c r="Q141" s="52"/>
      <c r="R141" s="395"/>
      <c r="S141" s="395"/>
    </row>
    <row r="142" spans="2:24" ht="18.75" customHeight="1" x14ac:dyDescent="0.2">
      <c r="B142" s="78"/>
      <c r="C142" s="156" t="s">
        <v>163</v>
      </c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73"/>
      <c r="P142" s="142">
        <f t="shared" si="17"/>
        <v>0</v>
      </c>
      <c r="Q142" s="52"/>
      <c r="R142" s="396"/>
      <c r="S142" s="396"/>
    </row>
    <row r="143" spans="2:24" ht="18.75" customHeight="1" x14ac:dyDescent="0.2">
      <c r="B143" s="78"/>
      <c r="C143" s="157" t="s">
        <v>157</v>
      </c>
      <c r="D143" s="148">
        <f t="shared" ref="D143:O143" si="18">SUBTOTAL(9,D133:D142)</f>
        <v>0</v>
      </c>
      <c r="E143" s="148">
        <f t="shared" si="18"/>
        <v>0</v>
      </c>
      <c r="F143" s="148">
        <f t="shared" si="18"/>
        <v>0</v>
      </c>
      <c r="G143" s="148">
        <f t="shared" si="18"/>
        <v>0</v>
      </c>
      <c r="H143" s="148">
        <f t="shared" si="18"/>
        <v>0</v>
      </c>
      <c r="I143" s="148">
        <f t="shared" si="18"/>
        <v>0</v>
      </c>
      <c r="J143" s="148">
        <f t="shared" si="18"/>
        <v>0</v>
      </c>
      <c r="K143" s="148">
        <f t="shared" si="18"/>
        <v>0</v>
      </c>
      <c r="L143" s="148">
        <f t="shared" si="18"/>
        <v>0</v>
      </c>
      <c r="M143" s="148">
        <f t="shared" si="18"/>
        <v>0</v>
      </c>
      <c r="N143" s="148">
        <f t="shared" si="18"/>
        <v>0</v>
      </c>
      <c r="O143" s="149">
        <f t="shared" si="18"/>
        <v>0</v>
      </c>
      <c r="P143" s="143">
        <f t="shared" si="17"/>
        <v>0</v>
      </c>
      <c r="Q143" s="52"/>
      <c r="R143" s="405"/>
      <c r="S143" s="405"/>
    </row>
    <row r="144" spans="2:24" ht="6" customHeight="1" x14ac:dyDescent="0.2">
      <c r="B144" s="78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5"/>
      <c r="S144" s="55"/>
    </row>
    <row r="145" spans="2:24" ht="18.75" customHeight="1" x14ac:dyDescent="0.2">
      <c r="B145" s="81"/>
      <c r="C145" s="140" t="s">
        <v>158</v>
      </c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74"/>
      <c r="P145" s="146">
        <f t="shared" ref="P145:P146" si="19">SUM(D145:O145)</f>
        <v>0</v>
      </c>
      <c r="Q145" s="52"/>
      <c r="R145" s="395"/>
      <c r="S145" s="395"/>
    </row>
    <row r="146" spans="2:24" ht="18.75" customHeight="1" x14ac:dyDescent="0.2">
      <c r="B146" s="81"/>
      <c r="C146" s="140" t="s">
        <v>159</v>
      </c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9"/>
      <c r="O146" s="75"/>
      <c r="P146" s="147">
        <f t="shared" si="19"/>
        <v>0</v>
      </c>
      <c r="Q146" s="52"/>
      <c r="R146" s="396"/>
      <c r="S146" s="396"/>
    </row>
    <row r="147" spans="2:24" s="77" customFormat="1" ht="18.75" customHeight="1" x14ac:dyDescent="0.2">
      <c r="B147" s="79"/>
      <c r="C147" s="93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397" t="s">
        <v>160</v>
      </c>
      <c r="O147" s="397"/>
      <c r="P147" s="145">
        <f t="shared" ref="P147" si="20">ROUND(IF(P145*P146=0,0,P143/P145*P146),2)</f>
        <v>0</v>
      </c>
      <c r="Q147" s="76"/>
      <c r="R147" s="398"/>
      <c r="S147" s="398"/>
      <c r="T147" s="80"/>
    </row>
    <row r="148" spans="2:24" ht="30" customHeight="1" x14ac:dyDescent="0.2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</row>
    <row r="149" spans="2:24" ht="18.75" customHeight="1" x14ac:dyDescent="0.2">
      <c r="B149" s="78"/>
      <c r="C149" s="158" t="s">
        <v>124</v>
      </c>
      <c r="D149" s="399"/>
      <c r="E149" s="399"/>
      <c r="F149" s="399"/>
      <c r="G149" s="399"/>
      <c r="H149" s="399"/>
      <c r="I149" s="399"/>
      <c r="J149" s="52"/>
      <c r="K149" s="52"/>
      <c r="L149" s="53"/>
      <c r="M149" s="52"/>
      <c r="N149" s="52"/>
      <c r="O149" s="52"/>
      <c r="P149" s="54"/>
      <c r="Q149" s="52"/>
      <c r="R149" s="54"/>
      <c r="S149" s="54"/>
    </row>
    <row r="150" spans="2:24" ht="18.75" customHeight="1" x14ac:dyDescent="0.2">
      <c r="B150" s="78"/>
      <c r="C150" s="152" t="s">
        <v>125</v>
      </c>
      <c r="D150" s="395"/>
      <c r="E150" s="395"/>
      <c r="F150" s="395"/>
      <c r="G150" s="395"/>
      <c r="H150" s="395"/>
      <c r="I150" s="395"/>
      <c r="J150" s="52"/>
      <c r="K150" s="51"/>
      <c r="L150" s="51"/>
      <c r="M150" s="51"/>
      <c r="N150" s="51"/>
      <c r="O150" s="51"/>
      <c r="P150" s="51"/>
      <c r="Q150" s="52"/>
      <c r="R150" s="400" t="s">
        <v>126</v>
      </c>
      <c r="S150" s="400"/>
    </row>
    <row r="151" spans="2:24" ht="18.75" customHeight="1" x14ac:dyDescent="0.2">
      <c r="B151" s="78"/>
      <c r="C151" s="152" t="s">
        <v>7</v>
      </c>
      <c r="D151" s="395"/>
      <c r="E151" s="395"/>
      <c r="F151" s="395"/>
      <c r="G151" s="395"/>
      <c r="H151" s="395"/>
      <c r="I151" s="395"/>
      <c r="J151" s="52"/>
      <c r="K151" s="51"/>
      <c r="L151" s="51"/>
      <c r="M151" s="51"/>
      <c r="N151" s="51"/>
      <c r="O151" s="51"/>
      <c r="P151" s="51"/>
      <c r="Q151" s="52"/>
      <c r="R151" s="139" t="s">
        <v>245</v>
      </c>
      <c r="S151" s="63"/>
    </row>
    <row r="152" spans="2:24" ht="18.75" customHeight="1" x14ac:dyDescent="0.2">
      <c r="B152" s="78"/>
      <c r="C152" s="153" t="s">
        <v>122</v>
      </c>
      <c r="D152" s="395"/>
      <c r="E152" s="395"/>
      <c r="F152" s="395"/>
      <c r="G152" s="395"/>
      <c r="H152" s="395"/>
      <c r="I152" s="395"/>
      <c r="J152" s="52"/>
      <c r="K152" s="51"/>
      <c r="L152" s="51"/>
      <c r="M152" s="51"/>
      <c r="N152" s="51"/>
      <c r="O152" s="51"/>
      <c r="P152" s="51"/>
      <c r="Q152" s="52"/>
      <c r="R152" s="138" t="s">
        <v>132</v>
      </c>
      <c r="S152" s="63"/>
    </row>
    <row r="153" spans="2:24" ht="18.75" customHeight="1" x14ac:dyDescent="0.2">
      <c r="B153" s="78"/>
      <c r="C153" s="153" t="s">
        <v>134</v>
      </c>
      <c r="D153" s="401"/>
      <c r="E153" s="401"/>
      <c r="F153" s="401"/>
      <c r="G153" s="401"/>
      <c r="H153" s="401"/>
      <c r="I153" s="401"/>
      <c r="J153" s="52"/>
      <c r="K153" s="52"/>
      <c r="L153" s="53"/>
      <c r="M153" s="52"/>
      <c r="N153" s="52"/>
      <c r="O153" s="52"/>
      <c r="P153" s="54"/>
      <c r="Q153" s="52"/>
      <c r="R153" s="139" t="s">
        <v>133</v>
      </c>
      <c r="S153" s="63"/>
    </row>
    <row r="154" spans="2:24" ht="12" customHeight="1" x14ac:dyDescent="0.2">
      <c r="B154" s="78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</row>
    <row r="155" spans="2:24" s="77" customFormat="1" ht="18.75" customHeight="1" x14ac:dyDescent="0.2">
      <c r="B155" s="79"/>
      <c r="C155" s="154" t="s">
        <v>128</v>
      </c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70"/>
      <c r="P155" s="144" t="s">
        <v>129</v>
      </c>
      <c r="Q155" s="76"/>
      <c r="R155" s="402" t="s">
        <v>135</v>
      </c>
      <c r="S155" s="403"/>
      <c r="T155" s="80"/>
      <c r="V155" s="59"/>
      <c r="W155" s="59"/>
      <c r="X155" s="59"/>
    </row>
    <row r="156" spans="2:24" ht="6" customHeight="1" x14ac:dyDescent="0.2">
      <c r="B156" s="78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</row>
    <row r="157" spans="2:24" ht="18.75" customHeight="1" x14ac:dyDescent="0.2">
      <c r="B157" s="78"/>
      <c r="C157" s="155" t="s">
        <v>161</v>
      </c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71"/>
      <c r="P157" s="141">
        <f>SUM(D157:O157)</f>
        <v>0</v>
      </c>
      <c r="Q157" s="52"/>
      <c r="R157" s="390"/>
      <c r="S157" s="387"/>
    </row>
    <row r="158" spans="2:24" ht="18.75" customHeight="1" x14ac:dyDescent="0.2">
      <c r="B158" s="78"/>
      <c r="C158" s="140" t="s">
        <v>137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1"/>
      <c r="P158" s="141">
        <f t="shared" ref="P158:P167" si="21">SUM(D158:O158)</f>
        <v>0</v>
      </c>
      <c r="Q158" s="52"/>
      <c r="R158" s="390"/>
      <c r="S158" s="387"/>
    </row>
    <row r="159" spans="2:24" ht="18.75" customHeight="1" x14ac:dyDescent="0.2">
      <c r="B159" s="78"/>
      <c r="C159" s="94" t="s">
        <v>162</v>
      </c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71"/>
      <c r="P159" s="141">
        <f t="shared" si="21"/>
        <v>0</v>
      </c>
      <c r="Q159" s="52"/>
      <c r="R159" s="390"/>
      <c r="S159" s="387"/>
    </row>
    <row r="160" spans="2:24" ht="18.75" customHeight="1" x14ac:dyDescent="0.2">
      <c r="B160" s="78"/>
      <c r="C160" s="140" t="s">
        <v>147</v>
      </c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72"/>
      <c r="P160" s="141">
        <f t="shared" si="21"/>
        <v>0</v>
      </c>
      <c r="Q160" s="52"/>
      <c r="R160" s="390"/>
      <c r="S160" s="387"/>
    </row>
    <row r="161" spans="2:20" ht="18.75" customHeight="1" x14ac:dyDescent="0.2">
      <c r="B161" s="78"/>
      <c r="C161" s="140" t="s">
        <v>148</v>
      </c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72"/>
      <c r="P161" s="141">
        <f t="shared" si="21"/>
        <v>0</v>
      </c>
      <c r="Q161" s="52"/>
      <c r="R161" s="390"/>
      <c r="S161" s="387"/>
    </row>
    <row r="162" spans="2:20" ht="18.75" customHeight="1" x14ac:dyDescent="0.2">
      <c r="B162" s="78"/>
      <c r="C162" s="140" t="s">
        <v>150</v>
      </c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72"/>
      <c r="P162" s="141">
        <f t="shared" si="21"/>
        <v>0</v>
      </c>
      <c r="Q162" s="52"/>
      <c r="R162" s="390"/>
      <c r="S162" s="387"/>
    </row>
    <row r="163" spans="2:20" ht="18.75" customHeight="1" x14ac:dyDescent="0.2">
      <c r="B163" s="78"/>
      <c r="C163" s="140" t="s">
        <v>151</v>
      </c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72"/>
      <c r="P163" s="141">
        <f t="shared" si="21"/>
        <v>0</v>
      </c>
      <c r="Q163" s="52"/>
      <c r="R163" s="390"/>
      <c r="S163" s="387"/>
    </row>
    <row r="164" spans="2:20" ht="18.75" customHeight="1" x14ac:dyDescent="0.2">
      <c r="B164" s="78"/>
      <c r="C164" s="140" t="s">
        <v>152</v>
      </c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72"/>
      <c r="P164" s="141">
        <f t="shared" si="21"/>
        <v>0</v>
      </c>
      <c r="Q164" s="52"/>
      <c r="R164" s="390"/>
      <c r="S164" s="387"/>
    </row>
    <row r="165" spans="2:20" ht="18.75" customHeight="1" x14ac:dyDescent="0.2">
      <c r="B165" s="78"/>
      <c r="C165" s="140" t="s">
        <v>153</v>
      </c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72"/>
      <c r="P165" s="141">
        <f t="shared" si="21"/>
        <v>0</v>
      </c>
      <c r="Q165" s="52"/>
      <c r="R165" s="390"/>
      <c r="S165" s="387"/>
    </row>
    <row r="166" spans="2:20" ht="18.75" customHeight="1" x14ac:dyDescent="0.2">
      <c r="B166" s="78"/>
      <c r="C166" s="156" t="s">
        <v>163</v>
      </c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73"/>
      <c r="P166" s="142">
        <f t="shared" si="21"/>
        <v>0</v>
      </c>
      <c r="Q166" s="52"/>
      <c r="R166" s="391"/>
      <c r="S166" s="392"/>
    </row>
    <row r="167" spans="2:20" ht="18.75" customHeight="1" x14ac:dyDescent="0.2">
      <c r="B167" s="78"/>
      <c r="C167" s="157" t="s">
        <v>157</v>
      </c>
      <c r="D167" s="148">
        <f>SUBTOTAL(9,D157:D166)</f>
        <v>0</v>
      </c>
      <c r="E167" s="148">
        <f t="shared" ref="E167:O167" si="22">SUBTOTAL(9,E157:E166)</f>
        <v>0</v>
      </c>
      <c r="F167" s="148">
        <f t="shared" si="22"/>
        <v>0</v>
      </c>
      <c r="G167" s="148">
        <f t="shared" si="22"/>
        <v>0</v>
      </c>
      <c r="H167" s="148">
        <f t="shared" si="22"/>
        <v>0</v>
      </c>
      <c r="I167" s="148">
        <f t="shared" si="22"/>
        <v>0</v>
      </c>
      <c r="J167" s="148">
        <f t="shared" si="22"/>
        <v>0</v>
      </c>
      <c r="K167" s="148">
        <f t="shared" si="22"/>
        <v>0</v>
      </c>
      <c r="L167" s="148">
        <f t="shared" si="22"/>
        <v>0</v>
      </c>
      <c r="M167" s="148">
        <f t="shared" si="22"/>
        <v>0</v>
      </c>
      <c r="N167" s="148">
        <f t="shared" si="22"/>
        <v>0</v>
      </c>
      <c r="O167" s="149">
        <f t="shared" si="22"/>
        <v>0</v>
      </c>
      <c r="P167" s="143">
        <f t="shared" si="21"/>
        <v>0</v>
      </c>
      <c r="Q167" s="52"/>
      <c r="R167" s="393"/>
      <c r="S167" s="394"/>
    </row>
    <row r="168" spans="2:20" ht="6" customHeight="1" x14ac:dyDescent="0.2">
      <c r="B168" s="78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5"/>
      <c r="S168" s="55"/>
    </row>
    <row r="169" spans="2:20" ht="18.75" customHeight="1" x14ac:dyDescent="0.2">
      <c r="B169" s="81"/>
      <c r="C169" s="140" t="s">
        <v>158</v>
      </c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74"/>
      <c r="P169" s="146">
        <f t="shared" ref="P169:P170" si="23">SUM(D169:O169)</f>
        <v>0</v>
      </c>
      <c r="Q169" s="52"/>
      <c r="R169" s="395"/>
      <c r="S169" s="395"/>
    </row>
    <row r="170" spans="2:20" ht="18.75" customHeight="1" x14ac:dyDescent="0.2">
      <c r="B170" s="81"/>
      <c r="C170" s="140" t="s">
        <v>159</v>
      </c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9"/>
      <c r="O170" s="75"/>
      <c r="P170" s="147">
        <f t="shared" si="23"/>
        <v>0</v>
      </c>
      <c r="Q170" s="52"/>
      <c r="R170" s="396"/>
      <c r="S170" s="396"/>
    </row>
    <row r="171" spans="2:20" s="77" customFormat="1" ht="18.75" customHeight="1" x14ac:dyDescent="0.2">
      <c r="B171" s="79"/>
      <c r="C171" s="93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397" t="s">
        <v>160</v>
      </c>
      <c r="O171" s="397"/>
      <c r="P171" s="145">
        <f>ROUND(IF(P169*P170=0,0,P167/P169*P170),2)</f>
        <v>0</v>
      </c>
      <c r="Q171" s="76"/>
      <c r="R171" s="398"/>
      <c r="S171" s="398"/>
      <c r="T171" s="80"/>
    </row>
    <row r="172" spans="2:20" ht="30" customHeight="1" x14ac:dyDescent="0.2"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</row>
    <row r="173" spans="2:20" ht="18.75" customHeight="1" x14ac:dyDescent="0.2">
      <c r="B173" s="78"/>
      <c r="C173" s="158" t="s">
        <v>124</v>
      </c>
      <c r="D173" s="399"/>
      <c r="E173" s="399"/>
      <c r="F173" s="399"/>
      <c r="G173" s="399"/>
      <c r="H173" s="399"/>
      <c r="I173" s="399"/>
      <c r="J173" s="52"/>
      <c r="K173" s="52"/>
      <c r="L173" s="53"/>
      <c r="M173" s="52"/>
      <c r="N173" s="52"/>
      <c r="O173" s="52"/>
      <c r="P173" s="54"/>
      <c r="Q173" s="52"/>
      <c r="R173" s="54"/>
      <c r="S173" s="54"/>
    </row>
    <row r="174" spans="2:20" ht="18.75" customHeight="1" x14ac:dyDescent="0.2">
      <c r="B174" s="78"/>
      <c r="C174" s="152" t="s">
        <v>125</v>
      </c>
      <c r="D174" s="395"/>
      <c r="E174" s="395"/>
      <c r="F174" s="395"/>
      <c r="G174" s="395"/>
      <c r="H174" s="395"/>
      <c r="I174" s="395"/>
      <c r="J174" s="52"/>
      <c r="K174" s="51"/>
      <c r="L174" s="51"/>
      <c r="M174" s="51"/>
      <c r="N174" s="51"/>
      <c r="O174" s="51"/>
      <c r="P174" s="51"/>
      <c r="Q174" s="52"/>
      <c r="R174" s="400" t="s">
        <v>126</v>
      </c>
      <c r="S174" s="400"/>
    </row>
    <row r="175" spans="2:20" ht="18.75" customHeight="1" x14ac:dyDescent="0.2">
      <c r="B175" s="78"/>
      <c r="C175" s="152" t="s">
        <v>7</v>
      </c>
      <c r="D175" s="395"/>
      <c r="E175" s="395"/>
      <c r="F175" s="395"/>
      <c r="G175" s="395"/>
      <c r="H175" s="395"/>
      <c r="I175" s="395"/>
      <c r="J175" s="52"/>
      <c r="K175" s="51"/>
      <c r="L175" s="51"/>
      <c r="M175" s="51"/>
      <c r="N175" s="51"/>
      <c r="O175" s="51"/>
      <c r="P175" s="51"/>
      <c r="Q175" s="52"/>
      <c r="R175" s="139" t="s">
        <v>245</v>
      </c>
      <c r="S175" s="63"/>
    </row>
    <row r="176" spans="2:20" ht="18.75" customHeight="1" x14ac:dyDescent="0.2">
      <c r="B176" s="78"/>
      <c r="C176" s="153" t="s">
        <v>122</v>
      </c>
      <c r="D176" s="395"/>
      <c r="E176" s="395"/>
      <c r="F176" s="395"/>
      <c r="G176" s="395"/>
      <c r="H176" s="395"/>
      <c r="I176" s="395"/>
      <c r="J176" s="52"/>
      <c r="K176" s="51"/>
      <c r="L176" s="51"/>
      <c r="M176" s="51"/>
      <c r="N176" s="51"/>
      <c r="O176" s="51"/>
      <c r="P176" s="51"/>
      <c r="Q176" s="52"/>
      <c r="R176" s="138" t="s">
        <v>132</v>
      </c>
      <c r="S176" s="63"/>
    </row>
    <row r="177" spans="2:24" ht="18.75" customHeight="1" x14ac:dyDescent="0.2">
      <c r="B177" s="78"/>
      <c r="C177" s="153" t="s">
        <v>134</v>
      </c>
      <c r="D177" s="401"/>
      <c r="E177" s="401"/>
      <c r="F177" s="401"/>
      <c r="G177" s="401"/>
      <c r="H177" s="401"/>
      <c r="I177" s="401"/>
      <c r="J177" s="52"/>
      <c r="K177" s="52"/>
      <c r="L177" s="53"/>
      <c r="M177" s="52"/>
      <c r="N177" s="52"/>
      <c r="O177" s="52"/>
      <c r="P177" s="54"/>
      <c r="Q177" s="52"/>
      <c r="R177" s="139" t="s">
        <v>133</v>
      </c>
      <c r="S177" s="63"/>
    </row>
    <row r="178" spans="2:24" ht="12" customHeight="1" x14ac:dyDescent="0.2">
      <c r="B178" s="78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</row>
    <row r="179" spans="2:24" s="77" customFormat="1" ht="18.75" customHeight="1" x14ac:dyDescent="0.2">
      <c r="B179" s="79"/>
      <c r="C179" s="154" t="s">
        <v>128</v>
      </c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70"/>
      <c r="P179" s="144" t="s">
        <v>129</v>
      </c>
      <c r="Q179" s="76"/>
      <c r="R179" s="404" t="s">
        <v>135</v>
      </c>
      <c r="S179" s="404"/>
      <c r="T179" s="80"/>
      <c r="V179" s="59"/>
      <c r="W179" s="59"/>
      <c r="X179" s="59"/>
    </row>
    <row r="180" spans="2:24" ht="6" customHeight="1" x14ac:dyDescent="0.2">
      <c r="B180" s="78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</row>
    <row r="181" spans="2:24" ht="18.75" customHeight="1" x14ac:dyDescent="0.2">
      <c r="B181" s="78"/>
      <c r="C181" s="155" t="s">
        <v>161</v>
      </c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71"/>
      <c r="P181" s="141">
        <f t="shared" ref="P181:P191" si="24">SUM(D181:O181)</f>
        <v>0</v>
      </c>
      <c r="Q181" s="52"/>
      <c r="R181" s="395"/>
      <c r="S181" s="395"/>
    </row>
    <row r="182" spans="2:24" ht="18.75" customHeight="1" x14ac:dyDescent="0.2">
      <c r="B182" s="78"/>
      <c r="C182" s="140" t="s">
        <v>137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1"/>
      <c r="P182" s="141">
        <f t="shared" si="24"/>
        <v>0</v>
      </c>
      <c r="Q182" s="52"/>
      <c r="R182" s="395"/>
      <c r="S182" s="395"/>
    </row>
    <row r="183" spans="2:24" ht="18.75" customHeight="1" x14ac:dyDescent="0.2">
      <c r="B183" s="78"/>
      <c r="C183" s="94" t="s">
        <v>162</v>
      </c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71"/>
      <c r="P183" s="141">
        <f t="shared" si="24"/>
        <v>0</v>
      </c>
      <c r="Q183" s="52"/>
      <c r="R183" s="395"/>
      <c r="S183" s="395"/>
    </row>
    <row r="184" spans="2:24" ht="18.75" customHeight="1" x14ac:dyDescent="0.2">
      <c r="B184" s="78"/>
      <c r="C184" s="140" t="s">
        <v>147</v>
      </c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72"/>
      <c r="P184" s="141">
        <f t="shared" si="24"/>
        <v>0</v>
      </c>
      <c r="Q184" s="52"/>
      <c r="R184" s="395"/>
      <c r="S184" s="395"/>
    </row>
    <row r="185" spans="2:24" ht="18.75" customHeight="1" x14ac:dyDescent="0.2">
      <c r="B185" s="78"/>
      <c r="C185" s="140" t="s">
        <v>148</v>
      </c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72"/>
      <c r="P185" s="141">
        <f t="shared" si="24"/>
        <v>0</v>
      </c>
      <c r="Q185" s="52"/>
      <c r="R185" s="395"/>
      <c r="S185" s="395"/>
    </row>
    <row r="186" spans="2:24" ht="18.75" customHeight="1" x14ac:dyDescent="0.2">
      <c r="B186" s="78"/>
      <c r="C186" s="140" t="s">
        <v>150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72"/>
      <c r="P186" s="141">
        <f t="shared" si="24"/>
        <v>0</v>
      </c>
      <c r="Q186" s="52"/>
      <c r="R186" s="395"/>
      <c r="S186" s="395"/>
    </row>
    <row r="187" spans="2:24" ht="18.75" customHeight="1" x14ac:dyDescent="0.2">
      <c r="B187" s="78"/>
      <c r="C187" s="140" t="s">
        <v>151</v>
      </c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72"/>
      <c r="P187" s="141">
        <f t="shared" si="24"/>
        <v>0</v>
      </c>
      <c r="Q187" s="52"/>
      <c r="R187" s="395"/>
      <c r="S187" s="395"/>
    </row>
    <row r="188" spans="2:24" ht="18.75" customHeight="1" x14ac:dyDescent="0.2">
      <c r="B188" s="78"/>
      <c r="C188" s="140" t="s">
        <v>152</v>
      </c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72"/>
      <c r="P188" s="141">
        <f t="shared" si="24"/>
        <v>0</v>
      </c>
      <c r="Q188" s="52"/>
      <c r="R188" s="395"/>
      <c r="S188" s="395"/>
    </row>
    <row r="189" spans="2:24" ht="18.75" customHeight="1" x14ac:dyDescent="0.2">
      <c r="B189" s="78"/>
      <c r="C189" s="140" t="s">
        <v>153</v>
      </c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72"/>
      <c r="P189" s="141">
        <f t="shared" si="24"/>
        <v>0</v>
      </c>
      <c r="Q189" s="52"/>
      <c r="R189" s="395"/>
      <c r="S189" s="395"/>
    </row>
    <row r="190" spans="2:24" ht="18.75" customHeight="1" x14ac:dyDescent="0.2">
      <c r="B190" s="78"/>
      <c r="C190" s="156" t="s">
        <v>163</v>
      </c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73"/>
      <c r="P190" s="142">
        <f t="shared" si="24"/>
        <v>0</v>
      </c>
      <c r="Q190" s="52"/>
      <c r="R190" s="396"/>
      <c r="S190" s="396"/>
    </row>
    <row r="191" spans="2:24" ht="18.75" customHeight="1" x14ac:dyDescent="0.2">
      <c r="B191" s="78"/>
      <c r="C191" s="157" t="s">
        <v>157</v>
      </c>
      <c r="D191" s="148">
        <f t="shared" ref="D191:O191" si="25">SUBTOTAL(9,D181:D190)</f>
        <v>0</v>
      </c>
      <c r="E191" s="148">
        <f t="shared" si="25"/>
        <v>0</v>
      </c>
      <c r="F191" s="148">
        <f t="shared" si="25"/>
        <v>0</v>
      </c>
      <c r="G191" s="148">
        <f t="shared" si="25"/>
        <v>0</v>
      </c>
      <c r="H191" s="148">
        <f t="shared" si="25"/>
        <v>0</v>
      </c>
      <c r="I191" s="148">
        <f t="shared" si="25"/>
        <v>0</v>
      </c>
      <c r="J191" s="148">
        <f t="shared" si="25"/>
        <v>0</v>
      </c>
      <c r="K191" s="148">
        <f t="shared" si="25"/>
        <v>0</v>
      </c>
      <c r="L191" s="148">
        <f t="shared" si="25"/>
        <v>0</v>
      </c>
      <c r="M191" s="148">
        <f t="shared" si="25"/>
        <v>0</v>
      </c>
      <c r="N191" s="148">
        <f t="shared" si="25"/>
        <v>0</v>
      </c>
      <c r="O191" s="149">
        <f t="shared" si="25"/>
        <v>0</v>
      </c>
      <c r="P191" s="143">
        <f t="shared" si="24"/>
        <v>0</v>
      </c>
      <c r="Q191" s="52"/>
      <c r="R191" s="405"/>
      <c r="S191" s="405"/>
    </row>
    <row r="192" spans="2:24" ht="6" customHeight="1" x14ac:dyDescent="0.2">
      <c r="B192" s="78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5"/>
      <c r="S192" s="55"/>
    </row>
    <row r="193" spans="2:24" ht="18.75" customHeight="1" x14ac:dyDescent="0.2">
      <c r="B193" s="81"/>
      <c r="C193" s="140" t="s">
        <v>158</v>
      </c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74"/>
      <c r="P193" s="146">
        <f t="shared" ref="P193:P194" si="26">SUM(D193:O193)</f>
        <v>0</v>
      </c>
      <c r="Q193" s="52"/>
      <c r="R193" s="395"/>
      <c r="S193" s="395"/>
    </row>
    <row r="194" spans="2:24" ht="18.75" customHeight="1" x14ac:dyDescent="0.2">
      <c r="B194" s="81"/>
      <c r="C194" s="140" t="s">
        <v>159</v>
      </c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9"/>
      <c r="O194" s="75"/>
      <c r="P194" s="147">
        <f t="shared" si="26"/>
        <v>0</v>
      </c>
      <c r="Q194" s="52"/>
      <c r="R194" s="396"/>
      <c r="S194" s="396"/>
    </row>
    <row r="195" spans="2:24" s="77" customFormat="1" ht="18.75" customHeight="1" x14ac:dyDescent="0.2">
      <c r="B195" s="79"/>
      <c r="C195" s="93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397" t="s">
        <v>160</v>
      </c>
      <c r="O195" s="397"/>
      <c r="P195" s="145">
        <f t="shared" ref="P195" si="27">ROUND(IF(P193*P194=0,0,P191/P193*P194),2)</f>
        <v>0</v>
      </c>
      <c r="Q195" s="76"/>
      <c r="R195" s="398"/>
      <c r="S195" s="398"/>
      <c r="T195" s="80"/>
    </row>
    <row r="196" spans="2:24" ht="30" customHeight="1" x14ac:dyDescent="0.2"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</row>
    <row r="197" spans="2:24" ht="18.75" customHeight="1" x14ac:dyDescent="0.2">
      <c r="B197" s="78"/>
      <c r="C197" s="158" t="s">
        <v>124</v>
      </c>
      <c r="D197" s="399"/>
      <c r="E197" s="399"/>
      <c r="F197" s="399"/>
      <c r="G197" s="399"/>
      <c r="H197" s="399"/>
      <c r="I197" s="399"/>
      <c r="J197" s="52"/>
      <c r="K197" s="52"/>
      <c r="L197" s="53"/>
      <c r="M197" s="52"/>
      <c r="N197" s="52"/>
      <c r="O197" s="52"/>
      <c r="P197" s="54"/>
      <c r="Q197" s="52"/>
      <c r="R197" s="54"/>
      <c r="S197" s="54"/>
    </row>
    <row r="198" spans="2:24" ht="18.75" customHeight="1" x14ac:dyDescent="0.2">
      <c r="B198" s="78"/>
      <c r="C198" s="152" t="s">
        <v>125</v>
      </c>
      <c r="D198" s="395"/>
      <c r="E198" s="395"/>
      <c r="F198" s="395"/>
      <c r="G198" s="395"/>
      <c r="H198" s="395"/>
      <c r="I198" s="395"/>
      <c r="J198" s="52"/>
      <c r="K198" s="51"/>
      <c r="L198" s="51"/>
      <c r="M198" s="51"/>
      <c r="N198" s="51"/>
      <c r="O198" s="51"/>
      <c r="P198" s="51"/>
      <c r="Q198" s="52"/>
      <c r="R198" s="400" t="s">
        <v>126</v>
      </c>
      <c r="S198" s="400"/>
    </row>
    <row r="199" spans="2:24" ht="18.75" customHeight="1" x14ac:dyDescent="0.2">
      <c r="B199" s="78"/>
      <c r="C199" s="152" t="s">
        <v>7</v>
      </c>
      <c r="D199" s="395"/>
      <c r="E199" s="395"/>
      <c r="F199" s="395"/>
      <c r="G199" s="395"/>
      <c r="H199" s="395"/>
      <c r="I199" s="395"/>
      <c r="J199" s="52"/>
      <c r="K199" s="51"/>
      <c r="L199" s="51"/>
      <c r="M199" s="51"/>
      <c r="N199" s="51"/>
      <c r="O199" s="51"/>
      <c r="P199" s="51"/>
      <c r="Q199" s="52"/>
      <c r="R199" s="139" t="s">
        <v>245</v>
      </c>
      <c r="S199" s="63"/>
    </row>
    <row r="200" spans="2:24" ht="18.75" customHeight="1" x14ac:dyDescent="0.2">
      <c r="B200" s="78"/>
      <c r="C200" s="153" t="s">
        <v>122</v>
      </c>
      <c r="D200" s="395"/>
      <c r="E200" s="395"/>
      <c r="F200" s="395"/>
      <c r="G200" s="395"/>
      <c r="H200" s="395"/>
      <c r="I200" s="395"/>
      <c r="J200" s="52"/>
      <c r="K200" s="51"/>
      <c r="L200" s="51"/>
      <c r="M200" s="51"/>
      <c r="N200" s="51"/>
      <c r="O200" s="51"/>
      <c r="P200" s="51"/>
      <c r="Q200" s="52"/>
      <c r="R200" s="138" t="s">
        <v>132</v>
      </c>
      <c r="S200" s="63"/>
    </row>
    <row r="201" spans="2:24" ht="18.75" customHeight="1" x14ac:dyDescent="0.2">
      <c r="B201" s="78"/>
      <c r="C201" s="153" t="s">
        <v>134</v>
      </c>
      <c r="D201" s="401"/>
      <c r="E201" s="401"/>
      <c r="F201" s="401"/>
      <c r="G201" s="401"/>
      <c r="H201" s="401"/>
      <c r="I201" s="401"/>
      <c r="J201" s="52"/>
      <c r="K201" s="52"/>
      <c r="L201" s="53"/>
      <c r="M201" s="52"/>
      <c r="N201" s="52"/>
      <c r="O201" s="52"/>
      <c r="P201" s="54"/>
      <c r="Q201" s="52"/>
      <c r="R201" s="139" t="s">
        <v>133</v>
      </c>
      <c r="S201" s="63"/>
    </row>
    <row r="202" spans="2:24" ht="12" customHeight="1" x14ac:dyDescent="0.2">
      <c r="B202" s="78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</row>
    <row r="203" spans="2:24" s="77" customFormat="1" ht="18.75" customHeight="1" x14ac:dyDescent="0.2">
      <c r="B203" s="79"/>
      <c r="C203" s="154" t="s">
        <v>128</v>
      </c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70"/>
      <c r="P203" s="144" t="s">
        <v>129</v>
      </c>
      <c r="Q203" s="76"/>
      <c r="R203" s="404" t="s">
        <v>135</v>
      </c>
      <c r="S203" s="404"/>
      <c r="T203" s="80"/>
      <c r="V203" s="59"/>
      <c r="W203" s="59"/>
      <c r="X203" s="59"/>
    </row>
    <row r="204" spans="2:24" ht="6" customHeight="1" x14ac:dyDescent="0.2">
      <c r="B204" s="78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</row>
    <row r="205" spans="2:24" ht="18.75" customHeight="1" x14ac:dyDescent="0.2">
      <c r="B205" s="78"/>
      <c r="C205" s="155" t="s">
        <v>161</v>
      </c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71"/>
      <c r="P205" s="141">
        <f t="shared" ref="P205:P215" si="28">SUM(D205:O205)</f>
        <v>0</v>
      </c>
      <c r="Q205" s="52"/>
      <c r="R205" s="395"/>
      <c r="S205" s="395"/>
    </row>
    <row r="206" spans="2:24" ht="18.75" customHeight="1" x14ac:dyDescent="0.2">
      <c r="B206" s="78"/>
      <c r="C206" s="140" t="s">
        <v>137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1"/>
      <c r="P206" s="141">
        <f t="shared" si="28"/>
        <v>0</v>
      </c>
      <c r="Q206" s="52"/>
      <c r="R206" s="395"/>
      <c r="S206" s="395"/>
    </row>
    <row r="207" spans="2:24" ht="18.75" customHeight="1" x14ac:dyDescent="0.2">
      <c r="B207" s="78"/>
      <c r="C207" s="94" t="s">
        <v>162</v>
      </c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71"/>
      <c r="P207" s="141">
        <f t="shared" si="28"/>
        <v>0</v>
      </c>
      <c r="Q207" s="52"/>
      <c r="R207" s="395"/>
      <c r="S207" s="395"/>
    </row>
    <row r="208" spans="2:24" ht="18.75" customHeight="1" x14ac:dyDescent="0.2">
      <c r="B208" s="78"/>
      <c r="C208" s="140" t="s">
        <v>147</v>
      </c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72"/>
      <c r="P208" s="141">
        <f t="shared" si="28"/>
        <v>0</v>
      </c>
      <c r="Q208" s="52"/>
      <c r="R208" s="395"/>
      <c r="S208" s="395"/>
    </row>
    <row r="209" spans="2:20" ht="18.75" customHeight="1" x14ac:dyDescent="0.2">
      <c r="B209" s="78"/>
      <c r="C209" s="140" t="s">
        <v>148</v>
      </c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72"/>
      <c r="P209" s="141">
        <f t="shared" si="28"/>
        <v>0</v>
      </c>
      <c r="Q209" s="52"/>
      <c r="R209" s="395"/>
      <c r="S209" s="395"/>
    </row>
    <row r="210" spans="2:20" ht="18.75" customHeight="1" x14ac:dyDescent="0.2">
      <c r="B210" s="78"/>
      <c r="C210" s="140" t="s">
        <v>150</v>
      </c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72"/>
      <c r="P210" s="141">
        <f t="shared" si="28"/>
        <v>0</v>
      </c>
      <c r="Q210" s="52"/>
      <c r="R210" s="395"/>
      <c r="S210" s="395"/>
    </row>
    <row r="211" spans="2:20" ht="18.75" customHeight="1" x14ac:dyDescent="0.2">
      <c r="B211" s="78"/>
      <c r="C211" s="140" t="s">
        <v>151</v>
      </c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72"/>
      <c r="P211" s="141">
        <f t="shared" si="28"/>
        <v>0</v>
      </c>
      <c r="Q211" s="52"/>
      <c r="R211" s="395"/>
      <c r="S211" s="395"/>
    </row>
    <row r="212" spans="2:20" ht="18.75" customHeight="1" x14ac:dyDescent="0.2">
      <c r="B212" s="78"/>
      <c r="C212" s="140" t="s">
        <v>152</v>
      </c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72"/>
      <c r="P212" s="141">
        <f t="shared" si="28"/>
        <v>0</v>
      </c>
      <c r="Q212" s="52"/>
      <c r="R212" s="395"/>
      <c r="S212" s="395"/>
    </row>
    <row r="213" spans="2:20" ht="18.75" customHeight="1" x14ac:dyDescent="0.2">
      <c r="B213" s="78"/>
      <c r="C213" s="140" t="s">
        <v>153</v>
      </c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72"/>
      <c r="P213" s="141">
        <f t="shared" si="28"/>
        <v>0</v>
      </c>
      <c r="Q213" s="52"/>
      <c r="R213" s="395"/>
      <c r="S213" s="395"/>
    </row>
    <row r="214" spans="2:20" ht="18.75" customHeight="1" x14ac:dyDescent="0.2">
      <c r="B214" s="78"/>
      <c r="C214" s="156" t="s">
        <v>163</v>
      </c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73"/>
      <c r="P214" s="142">
        <f t="shared" si="28"/>
        <v>0</v>
      </c>
      <c r="Q214" s="52"/>
      <c r="R214" s="396"/>
      <c r="S214" s="396"/>
    </row>
    <row r="215" spans="2:20" ht="18.75" customHeight="1" x14ac:dyDescent="0.2">
      <c r="B215" s="78"/>
      <c r="C215" s="157" t="s">
        <v>157</v>
      </c>
      <c r="D215" s="148">
        <f t="shared" ref="D215:O215" si="29">SUBTOTAL(9,D205:D214)</f>
        <v>0</v>
      </c>
      <c r="E215" s="148">
        <f t="shared" si="29"/>
        <v>0</v>
      </c>
      <c r="F215" s="148">
        <f t="shared" si="29"/>
        <v>0</v>
      </c>
      <c r="G215" s="148">
        <f t="shared" si="29"/>
        <v>0</v>
      </c>
      <c r="H215" s="148">
        <f t="shared" si="29"/>
        <v>0</v>
      </c>
      <c r="I215" s="148">
        <f t="shared" si="29"/>
        <v>0</v>
      </c>
      <c r="J215" s="148">
        <f t="shared" si="29"/>
        <v>0</v>
      </c>
      <c r="K215" s="148">
        <f t="shared" si="29"/>
        <v>0</v>
      </c>
      <c r="L215" s="148">
        <f t="shared" si="29"/>
        <v>0</v>
      </c>
      <c r="M215" s="148">
        <f t="shared" si="29"/>
        <v>0</v>
      </c>
      <c r="N215" s="148">
        <f t="shared" si="29"/>
        <v>0</v>
      </c>
      <c r="O215" s="149">
        <f t="shared" si="29"/>
        <v>0</v>
      </c>
      <c r="P215" s="143">
        <f t="shared" si="28"/>
        <v>0</v>
      </c>
      <c r="Q215" s="52"/>
      <c r="R215" s="405"/>
      <c r="S215" s="405"/>
    </row>
    <row r="216" spans="2:20" ht="6" customHeight="1" x14ac:dyDescent="0.2">
      <c r="B216" s="78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5"/>
      <c r="S216" s="55"/>
    </row>
    <row r="217" spans="2:20" ht="18.75" customHeight="1" x14ac:dyDescent="0.2">
      <c r="B217" s="81"/>
      <c r="C217" s="140" t="s">
        <v>158</v>
      </c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74"/>
      <c r="P217" s="146">
        <f t="shared" ref="P217:P218" si="30">SUM(D217:O217)</f>
        <v>0</v>
      </c>
      <c r="Q217" s="52"/>
      <c r="R217" s="395"/>
      <c r="S217" s="395"/>
    </row>
    <row r="218" spans="2:20" ht="18.75" customHeight="1" x14ac:dyDescent="0.2">
      <c r="B218" s="81"/>
      <c r="C218" s="140" t="s">
        <v>159</v>
      </c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9"/>
      <c r="O218" s="75"/>
      <c r="P218" s="147">
        <f t="shared" si="30"/>
        <v>0</v>
      </c>
      <c r="Q218" s="52"/>
      <c r="R218" s="396"/>
      <c r="S218" s="396"/>
    </row>
    <row r="219" spans="2:20" s="77" customFormat="1" ht="18.75" customHeight="1" x14ac:dyDescent="0.2">
      <c r="B219" s="79"/>
      <c r="C219" s="93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397" t="s">
        <v>160</v>
      </c>
      <c r="O219" s="397"/>
      <c r="P219" s="145">
        <f t="shared" ref="P219" si="31">ROUND(IF(P217*P218=0,0,P215/P217*P218),2)</f>
        <v>0</v>
      </c>
      <c r="Q219" s="76"/>
      <c r="R219" s="398"/>
      <c r="S219" s="398"/>
      <c r="T219" s="80"/>
    </row>
    <row r="220" spans="2:20" ht="30" customHeight="1" x14ac:dyDescent="0.2"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</row>
    <row r="221" spans="2:20" ht="18.75" customHeight="1" x14ac:dyDescent="0.2">
      <c r="B221" s="78"/>
      <c r="C221" s="158" t="s">
        <v>124</v>
      </c>
      <c r="D221" s="399"/>
      <c r="E221" s="399"/>
      <c r="F221" s="399"/>
      <c r="G221" s="399"/>
      <c r="H221" s="399"/>
      <c r="I221" s="399"/>
      <c r="J221" s="52"/>
      <c r="K221" s="52"/>
      <c r="L221" s="53"/>
      <c r="M221" s="52"/>
      <c r="N221" s="52"/>
      <c r="O221" s="52"/>
      <c r="P221" s="54"/>
      <c r="Q221" s="52"/>
      <c r="R221" s="54"/>
      <c r="S221" s="54"/>
    </row>
    <row r="222" spans="2:20" ht="18.75" customHeight="1" x14ac:dyDescent="0.2">
      <c r="B222" s="78"/>
      <c r="C222" s="152" t="s">
        <v>125</v>
      </c>
      <c r="D222" s="395"/>
      <c r="E222" s="395"/>
      <c r="F222" s="395"/>
      <c r="G222" s="395"/>
      <c r="H222" s="395"/>
      <c r="I222" s="395"/>
      <c r="J222" s="52"/>
      <c r="K222" s="51"/>
      <c r="L222" s="51"/>
      <c r="M222" s="51"/>
      <c r="N222" s="51"/>
      <c r="O222" s="51"/>
      <c r="P222" s="51"/>
      <c r="Q222" s="52"/>
      <c r="R222" s="400" t="s">
        <v>126</v>
      </c>
      <c r="S222" s="400"/>
    </row>
    <row r="223" spans="2:20" ht="18.75" customHeight="1" x14ac:dyDescent="0.2">
      <c r="B223" s="78"/>
      <c r="C223" s="152" t="s">
        <v>7</v>
      </c>
      <c r="D223" s="395"/>
      <c r="E223" s="395"/>
      <c r="F223" s="395"/>
      <c r="G223" s="395"/>
      <c r="H223" s="395"/>
      <c r="I223" s="395"/>
      <c r="J223" s="52"/>
      <c r="K223" s="51"/>
      <c r="L223" s="51"/>
      <c r="M223" s="51"/>
      <c r="N223" s="51"/>
      <c r="O223" s="51"/>
      <c r="P223" s="51"/>
      <c r="Q223" s="52"/>
      <c r="R223" s="139" t="s">
        <v>245</v>
      </c>
      <c r="S223" s="63"/>
    </row>
    <row r="224" spans="2:20" ht="18.75" customHeight="1" x14ac:dyDescent="0.2">
      <c r="B224" s="78"/>
      <c r="C224" s="153" t="s">
        <v>122</v>
      </c>
      <c r="D224" s="395"/>
      <c r="E224" s="395"/>
      <c r="F224" s="395"/>
      <c r="G224" s="395"/>
      <c r="H224" s="395"/>
      <c r="I224" s="395"/>
      <c r="J224" s="52"/>
      <c r="K224" s="51"/>
      <c r="L224" s="51"/>
      <c r="M224" s="51"/>
      <c r="N224" s="51"/>
      <c r="O224" s="51"/>
      <c r="P224" s="51"/>
      <c r="Q224" s="52"/>
      <c r="R224" s="138" t="s">
        <v>132</v>
      </c>
      <c r="S224" s="63"/>
    </row>
    <row r="225" spans="2:24" ht="18.75" customHeight="1" x14ac:dyDescent="0.2">
      <c r="B225" s="78"/>
      <c r="C225" s="153" t="s">
        <v>134</v>
      </c>
      <c r="D225" s="401"/>
      <c r="E225" s="401"/>
      <c r="F225" s="401"/>
      <c r="G225" s="401"/>
      <c r="H225" s="401"/>
      <c r="I225" s="401"/>
      <c r="J225" s="52"/>
      <c r="K225" s="52"/>
      <c r="L225" s="53"/>
      <c r="M225" s="52"/>
      <c r="N225" s="52"/>
      <c r="O225" s="52"/>
      <c r="P225" s="54"/>
      <c r="Q225" s="52"/>
      <c r="R225" s="139" t="s">
        <v>133</v>
      </c>
      <c r="S225" s="63"/>
    </row>
    <row r="226" spans="2:24" ht="12" customHeight="1" x14ac:dyDescent="0.2">
      <c r="B226" s="78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</row>
    <row r="227" spans="2:24" s="77" customFormat="1" ht="18.75" customHeight="1" x14ac:dyDescent="0.2">
      <c r="B227" s="79"/>
      <c r="C227" s="154" t="s">
        <v>128</v>
      </c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70"/>
      <c r="P227" s="144" t="s">
        <v>129</v>
      </c>
      <c r="Q227" s="76"/>
      <c r="R227" s="402" t="s">
        <v>135</v>
      </c>
      <c r="S227" s="403"/>
      <c r="T227" s="80"/>
      <c r="V227" s="59"/>
      <c r="W227" s="59"/>
      <c r="X227" s="59"/>
    </row>
    <row r="228" spans="2:24" ht="6" customHeight="1" x14ac:dyDescent="0.2">
      <c r="B228" s="78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</row>
    <row r="229" spans="2:24" ht="18.75" customHeight="1" x14ac:dyDescent="0.2">
      <c r="B229" s="78"/>
      <c r="C229" s="155" t="s">
        <v>161</v>
      </c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71"/>
      <c r="P229" s="141">
        <f>SUM(D229:O229)</f>
        <v>0</v>
      </c>
      <c r="Q229" s="52"/>
      <c r="R229" s="390"/>
      <c r="S229" s="387"/>
    </row>
    <row r="230" spans="2:24" ht="18.75" customHeight="1" x14ac:dyDescent="0.2">
      <c r="B230" s="78"/>
      <c r="C230" s="140" t="s">
        <v>137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1"/>
      <c r="P230" s="141">
        <f t="shared" ref="P230:P239" si="32">SUM(D230:O230)</f>
        <v>0</v>
      </c>
      <c r="Q230" s="52"/>
      <c r="R230" s="390"/>
      <c r="S230" s="387"/>
    </row>
    <row r="231" spans="2:24" ht="18.75" customHeight="1" x14ac:dyDescent="0.2">
      <c r="B231" s="78"/>
      <c r="C231" s="94" t="s">
        <v>162</v>
      </c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71"/>
      <c r="P231" s="141">
        <f t="shared" si="32"/>
        <v>0</v>
      </c>
      <c r="Q231" s="52"/>
      <c r="R231" s="390"/>
      <c r="S231" s="387"/>
    </row>
    <row r="232" spans="2:24" ht="18.75" customHeight="1" x14ac:dyDescent="0.2">
      <c r="B232" s="78"/>
      <c r="C232" s="140" t="s">
        <v>147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72"/>
      <c r="P232" s="141">
        <f t="shared" si="32"/>
        <v>0</v>
      </c>
      <c r="Q232" s="52"/>
      <c r="R232" s="390"/>
      <c r="S232" s="387"/>
    </row>
    <row r="233" spans="2:24" ht="18.75" customHeight="1" x14ac:dyDescent="0.2">
      <c r="B233" s="78"/>
      <c r="C233" s="140" t="s">
        <v>148</v>
      </c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72"/>
      <c r="P233" s="141">
        <f t="shared" si="32"/>
        <v>0</v>
      </c>
      <c r="Q233" s="52"/>
      <c r="R233" s="390"/>
      <c r="S233" s="387"/>
    </row>
    <row r="234" spans="2:24" ht="18.75" customHeight="1" x14ac:dyDescent="0.2">
      <c r="B234" s="78"/>
      <c r="C234" s="140" t="s">
        <v>150</v>
      </c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72"/>
      <c r="P234" s="141">
        <f t="shared" si="32"/>
        <v>0</v>
      </c>
      <c r="Q234" s="52"/>
      <c r="R234" s="390"/>
      <c r="S234" s="387"/>
    </row>
    <row r="235" spans="2:24" ht="18.75" customHeight="1" x14ac:dyDescent="0.2">
      <c r="B235" s="78"/>
      <c r="C235" s="140" t="s">
        <v>151</v>
      </c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72"/>
      <c r="P235" s="141">
        <f t="shared" si="32"/>
        <v>0</v>
      </c>
      <c r="Q235" s="52"/>
      <c r="R235" s="390"/>
      <c r="S235" s="387"/>
    </row>
    <row r="236" spans="2:24" ht="18.75" customHeight="1" x14ac:dyDescent="0.2">
      <c r="B236" s="78"/>
      <c r="C236" s="140" t="s">
        <v>152</v>
      </c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72"/>
      <c r="P236" s="141">
        <f t="shared" si="32"/>
        <v>0</v>
      </c>
      <c r="Q236" s="52"/>
      <c r="R236" s="390"/>
      <c r="S236" s="387"/>
    </row>
    <row r="237" spans="2:24" ht="18.75" customHeight="1" x14ac:dyDescent="0.2">
      <c r="B237" s="78"/>
      <c r="C237" s="140" t="s">
        <v>153</v>
      </c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72"/>
      <c r="P237" s="141">
        <f t="shared" si="32"/>
        <v>0</v>
      </c>
      <c r="Q237" s="52"/>
      <c r="R237" s="390"/>
      <c r="S237" s="387"/>
    </row>
    <row r="238" spans="2:24" ht="18.75" customHeight="1" x14ac:dyDescent="0.2">
      <c r="B238" s="78"/>
      <c r="C238" s="156" t="s">
        <v>163</v>
      </c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73"/>
      <c r="P238" s="142">
        <f t="shared" si="32"/>
        <v>0</v>
      </c>
      <c r="Q238" s="52"/>
      <c r="R238" s="391"/>
      <c r="S238" s="392"/>
    </row>
    <row r="239" spans="2:24" ht="18.75" customHeight="1" x14ac:dyDescent="0.2">
      <c r="B239" s="78"/>
      <c r="C239" s="157" t="s">
        <v>157</v>
      </c>
      <c r="D239" s="148">
        <f>SUBTOTAL(9,D229:D238)</f>
        <v>0</v>
      </c>
      <c r="E239" s="148">
        <f t="shared" ref="E239:O239" si="33">SUBTOTAL(9,E229:E238)</f>
        <v>0</v>
      </c>
      <c r="F239" s="148">
        <f t="shared" si="33"/>
        <v>0</v>
      </c>
      <c r="G239" s="148">
        <f t="shared" si="33"/>
        <v>0</v>
      </c>
      <c r="H239" s="148">
        <f t="shared" si="33"/>
        <v>0</v>
      </c>
      <c r="I239" s="148">
        <f t="shared" si="33"/>
        <v>0</v>
      </c>
      <c r="J239" s="148">
        <f t="shared" si="33"/>
        <v>0</v>
      </c>
      <c r="K239" s="148">
        <f t="shared" si="33"/>
        <v>0</v>
      </c>
      <c r="L239" s="148">
        <f t="shared" si="33"/>
        <v>0</v>
      </c>
      <c r="M239" s="148">
        <f t="shared" si="33"/>
        <v>0</v>
      </c>
      <c r="N239" s="148">
        <f t="shared" si="33"/>
        <v>0</v>
      </c>
      <c r="O239" s="149">
        <f t="shared" si="33"/>
        <v>0</v>
      </c>
      <c r="P239" s="143">
        <f t="shared" si="32"/>
        <v>0</v>
      </c>
      <c r="Q239" s="52"/>
      <c r="R239" s="393"/>
      <c r="S239" s="394"/>
    </row>
    <row r="240" spans="2:24" ht="6" customHeight="1" x14ac:dyDescent="0.2">
      <c r="B240" s="78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5"/>
      <c r="S240" s="55"/>
    </row>
    <row r="241" spans="2:24" ht="18.75" customHeight="1" x14ac:dyDescent="0.2">
      <c r="B241" s="81"/>
      <c r="C241" s="140" t="s">
        <v>158</v>
      </c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74"/>
      <c r="P241" s="146">
        <f t="shared" ref="P241:P242" si="34">SUM(D241:O241)</f>
        <v>0</v>
      </c>
      <c r="Q241" s="52"/>
      <c r="R241" s="395"/>
      <c r="S241" s="395"/>
    </row>
    <row r="242" spans="2:24" ht="18.75" customHeight="1" x14ac:dyDescent="0.2">
      <c r="B242" s="81"/>
      <c r="C242" s="140" t="s">
        <v>159</v>
      </c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9"/>
      <c r="O242" s="75"/>
      <c r="P242" s="147">
        <f t="shared" si="34"/>
        <v>0</v>
      </c>
      <c r="Q242" s="52"/>
      <c r="R242" s="396"/>
      <c r="S242" s="396"/>
    </row>
    <row r="243" spans="2:24" s="77" customFormat="1" ht="18.75" customHeight="1" x14ac:dyDescent="0.2">
      <c r="B243" s="79"/>
      <c r="C243" s="93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397" t="s">
        <v>160</v>
      </c>
      <c r="O243" s="397"/>
      <c r="P243" s="145">
        <f>ROUND(IF(P241*P242=0,0,P239/P241*P242),2)</f>
        <v>0</v>
      </c>
      <c r="Q243" s="76"/>
      <c r="R243" s="398"/>
      <c r="S243" s="398"/>
      <c r="T243" s="80"/>
    </row>
    <row r="244" spans="2:24" ht="30" customHeight="1" x14ac:dyDescent="0.2"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</row>
    <row r="245" spans="2:24" ht="18.75" customHeight="1" x14ac:dyDescent="0.2">
      <c r="B245" s="78"/>
      <c r="C245" s="158" t="s">
        <v>124</v>
      </c>
      <c r="D245" s="399"/>
      <c r="E245" s="399"/>
      <c r="F245" s="399"/>
      <c r="G245" s="399"/>
      <c r="H245" s="399"/>
      <c r="I245" s="399"/>
      <c r="J245" s="52"/>
      <c r="K245" s="52"/>
      <c r="L245" s="53"/>
      <c r="M245" s="52"/>
      <c r="N245" s="52"/>
      <c r="O245" s="52"/>
      <c r="P245" s="54"/>
      <c r="Q245" s="52"/>
      <c r="R245" s="54"/>
      <c r="S245" s="54"/>
    </row>
    <row r="246" spans="2:24" ht="18.75" customHeight="1" x14ac:dyDescent="0.2">
      <c r="B246" s="78"/>
      <c r="C246" s="152" t="s">
        <v>125</v>
      </c>
      <c r="D246" s="395"/>
      <c r="E246" s="395"/>
      <c r="F246" s="395"/>
      <c r="G246" s="395"/>
      <c r="H246" s="395"/>
      <c r="I246" s="395"/>
      <c r="J246" s="52"/>
      <c r="K246" s="51"/>
      <c r="L246" s="51"/>
      <c r="M246" s="51"/>
      <c r="N246" s="51"/>
      <c r="O246" s="51"/>
      <c r="P246" s="51"/>
      <c r="Q246" s="52"/>
      <c r="R246" s="400" t="s">
        <v>126</v>
      </c>
      <c r="S246" s="400"/>
    </row>
    <row r="247" spans="2:24" ht="18.75" customHeight="1" x14ac:dyDescent="0.2">
      <c r="B247" s="78"/>
      <c r="C247" s="152" t="s">
        <v>7</v>
      </c>
      <c r="D247" s="395"/>
      <c r="E247" s="395"/>
      <c r="F247" s="395"/>
      <c r="G247" s="395"/>
      <c r="H247" s="395"/>
      <c r="I247" s="395"/>
      <c r="J247" s="52"/>
      <c r="K247" s="51"/>
      <c r="L247" s="51"/>
      <c r="M247" s="51"/>
      <c r="N247" s="51"/>
      <c r="O247" s="51"/>
      <c r="P247" s="51"/>
      <c r="Q247" s="52"/>
      <c r="R247" s="139" t="s">
        <v>245</v>
      </c>
      <c r="S247" s="63"/>
    </row>
    <row r="248" spans="2:24" ht="18.75" customHeight="1" x14ac:dyDescent="0.2">
      <c r="B248" s="78"/>
      <c r="C248" s="153" t="s">
        <v>122</v>
      </c>
      <c r="D248" s="395"/>
      <c r="E248" s="395"/>
      <c r="F248" s="395"/>
      <c r="G248" s="395"/>
      <c r="H248" s="395"/>
      <c r="I248" s="395"/>
      <c r="J248" s="52"/>
      <c r="K248" s="51"/>
      <c r="L248" s="51"/>
      <c r="M248" s="51"/>
      <c r="N248" s="51"/>
      <c r="O248" s="51"/>
      <c r="P248" s="51"/>
      <c r="Q248" s="52"/>
      <c r="R248" s="138" t="s">
        <v>132</v>
      </c>
      <c r="S248" s="63"/>
    </row>
    <row r="249" spans="2:24" ht="18.75" customHeight="1" x14ac:dyDescent="0.2">
      <c r="B249" s="78"/>
      <c r="C249" s="153" t="s">
        <v>134</v>
      </c>
      <c r="D249" s="401"/>
      <c r="E249" s="401"/>
      <c r="F249" s="401"/>
      <c r="G249" s="401"/>
      <c r="H249" s="401"/>
      <c r="I249" s="401"/>
      <c r="J249" s="52"/>
      <c r="K249" s="52"/>
      <c r="L249" s="53"/>
      <c r="M249" s="52"/>
      <c r="N249" s="52"/>
      <c r="O249" s="52"/>
      <c r="P249" s="54"/>
      <c r="Q249" s="52"/>
      <c r="R249" s="139" t="s">
        <v>133</v>
      </c>
      <c r="S249" s="63"/>
    </row>
    <row r="250" spans="2:24" ht="12" customHeight="1" x14ac:dyDescent="0.2">
      <c r="B250" s="78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</row>
    <row r="251" spans="2:24" s="77" customFormat="1" ht="18.75" customHeight="1" x14ac:dyDescent="0.2">
      <c r="B251" s="79"/>
      <c r="C251" s="154" t="s">
        <v>128</v>
      </c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70"/>
      <c r="P251" s="144" t="s">
        <v>129</v>
      </c>
      <c r="Q251" s="76"/>
      <c r="R251" s="404" t="s">
        <v>135</v>
      </c>
      <c r="S251" s="404"/>
      <c r="T251" s="80"/>
      <c r="V251" s="59"/>
      <c r="W251" s="59"/>
      <c r="X251" s="59"/>
    </row>
    <row r="252" spans="2:24" ht="6" customHeight="1" x14ac:dyDescent="0.2">
      <c r="B252" s="78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</row>
    <row r="253" spans="2:24" ht="18.75" customHeight="1" x14ac:dyDescent="0.2">
      <c r="B253" s="78"/>
      <c r="C253" s="155" t="s">
        <v>161</v>
      </c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71"/>
      <c r="P253" s="141">
        <f t="shared" ref="P253:P263" si="35">SUM(D253:O253)</f>
        <v>0</v>
      </c>
      <c r="Q253" s="52"/>
      <c r="R253" s="395"/>
      <c r="S253" s="395"/>
    </row>
    <row r="254" spans="2:24" ht="18.75" customHeight="1" x14ac:dyDescent="0.2">
      <c r="B254" s="78"/>
      <c r="C254" s="140" t="s">
        <v>137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1"/>
      <c r="P254" s="141">
        <f>SUM(D254:O254)</f>
        <v>0</v>
      </c>
      <c r="Q254" s="52"/>
      <c r="R254" s="395"/>
      <c r="S254" s="395"/>
    </row>
    <row r="255" spans="2:24" ht="18.75" customHeight="1" x14ac:dyDescent="0.2">
      <c r="B255" s="78"/>
      <c r="C255" s="94" t="s">
        <v>162</v>
      </c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71"/>
      <c r="P255" s="141">
        <f t="shared" si="35"/>
        <v>0</v>
      </c>
      <c r="Q255" s="52"/>
      <c r="R255" s="395"/>
      <c r="S255" s="395"/>
    </row>
    <row r="256" spans="2:24" ht="18.75" customHeight="1" x14ac:dyDescent="0.2">
      <c r="B256" s="78"/>
      <c r="C256" s="140" t="s">
        <v>147</v>
      </c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72"/>
      <c r="P256" s="141">
        <f t="shared" si="35"/>
        <v>0</v>
      </c>
      <c r="Q256" s="52"/>
      <c r="R256" s="395"/>
      <c r="S256" s="395"/>
    </row>
    <row r="257" spans="2:20" ht="18.75" customHeight="1" x14ac:dyDescent="0.2">
      <c r="B257" s="78"/>
      <c r="C257" s="140" t="s">
        <v>148</v>
      </c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72"/>
      <c r="P257" s="141">
        <f t="shared" si="35"/>
        <v>0</v>
      </c>
      <c r="Q257" s="52"/>
      <c r="R257" s="395"/>
      <c r="S257" s="395"/>
    </row>
    <row r="258" spans="2:20" ht="18.75" customHeight="1" x14ac:dyDescent="0.2">
      <c r="B258" s="78"/>
      <c r="C258" s="140" t="s">
        <v>150</v>
      </c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72"/>
      <c r="P258" s="141">
        <f t="shared" si="35"/>
        <v>0</v>
      </c>
      <c r="Q258" s="52"/>
      <c r="R258" s="395"/>
      <c r="S258" s="395"/>
    </row>
    <row r="259" spans="2:20" ht="18.75" customHeight="1" x14ac:dyDescent="0.2">
      <c r="B259" s="78"/>
      <c r="C259" s="140" t="s">
        <v>151</v>
      </c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72"/>
      <c r="P259" s="141">
        <f t="shared" si="35"/>
        <v>0</v>
      </c>
      <c r="Q259" s="52"/>
      <c r="R259" s="395"/>
      <c r="S259" s="395"/>
    </row>
    <row r="260" spans="2:20" ht="18.75" customHeight="1" x14ac:dyDescent="0.2">
      <c r="B260" s="78"/>
      <c r="C260" s="140" t="s">
        <v>152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72"/>
      <c r="P260" s="141">
        <f t="shared" si="35"/>
        <v>0</v>
      </c>
      <c r="Q260" s="52"/>
      <c r="R260" s="395"/>
      <c r="S260" s="395"/>
    </row>
    <row r="261" spans="2:20" ht="18.75" customHeight="1" x14ac:dyDescent="0.2">
      <c r="B261" s="78"/>
      <c r="C261" s="140" t="s">
        <v>153</v>
      </c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72"/>
      <c r="P261" s="141">
        <f t="shared" si="35"/>
        <v>0</v>
      </c>
      <c r="Q261" s="52"/>
      <c r="R261" s="395"/>
      <c r="S261" s="395"/>
    </row>
    <row r="262" spans="2:20" ht="18.75" customHeight="1" x14ac:dyDescent="0.2">
      <c r="B262" s="78"/>
      <c r="C262" s="156" t="s">
        <v>163</v>
      </c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73"/>
      <c r="P262" s="142">
        <f t="shared" si="35"/>
        <v>0</v>
      </c>
      <c r="Q262" s="52"/>
      <c r="R262" s="396"/>
      <c r="S262" s="396"/>
    </row>
    <row r="263" spans="2:20" ht="18.75" customHeight="1" x14ac:dyDescent="0.2">
      <c r="B263" s="78"/>
      <c r="C263" s="157" t="s">
        <v>157</v>
      </c>
      <c r="D263" s="148">
        <f t="shared" ref="D263:O263" si="36">SUBTOTAL(9,D253:D262)</f>
        <v>0</v>
      </c>
      <c r="E263" s="148">
        <f t="shared" si="36"/>
        <v>0</v>
      </c>
      <c r="F263" s="148">
        <f>SUBTOTAL(9,F253:F262)</f>
        <v>0</v>
      </c>
      <c r="G263" s="148">
        <f t="shared" si="36"/>
        <v>0</v>
      </c>
      <c r="H263" s="148">
        <f t="shared" si="36"/>
        <v>0</v>
      </c>
      <c r="I263" s="148">
        <f t="shared" si="36"/>
        <v>0</v>
      </c>
      <c r="J263" s="148">
        <f t="shared" si="36"/>
        <v>0</v>
      </c>
      <c r="K263" s="148">
        <f t="shared" si="36"/>
        <v>0</v>
      </c>
      <c r="L263" s="148">
        <f t="shared" si="36"/>
        <v>0</v>
      </c>
      <c r="M263" s="148">
        <f t="shared" si="36"/>
        <v>0</v>
      </c>
      <c r="N263" s="148">
        <f t="shared" si="36"/>
        <v>0</v>
      </c>
      <c r="O263" s="149">
        <f t="shared" si="36"/>
        <v>0</v>
      </c>
      <c r="P263" s="143">
        <f t="shared" si="35"/>
        <v>0</v>
      </c>
      <c r="Q263" s="52"/>
      <c r="R263" s="405"/>
      <c r="S263" s="405"/>
    </row>
    <row r="264" spans="2:20" ht="6" customHeight="1" x14ac:dyDescent="0.2">
      <c r="B264" s="78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5"/>
      <c r="S264" s="55"/>
    </row>
    <row r="265" spans="2:20" ht="18.75" customHeight="1" x14ac:dyDescent="0.2">
      <c r="B265" s="81"/>
      <c r="C265" s="140" t="s">
        <v>158</v>
      </c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74"/>
      <c r="P265" s="146">
        <f t="shared" ref="P265:P266" si="37">SUM(D265:O265)</f>
        <v>0</v>
      </c>
      <c r="Q265" s="52"/>
      <c r="R265" s="395"/>
      <c r="S265" s="395"/>
    </row>
    <row r="266" spans="2:20" ht="18.75" customHeight="1" x14ac:dyDescent="0.2">
      <c r="B266" s="81"/>
      <c r="C266" s="140" t="s">
        <v>159</v>
      </c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9"/>
      <c r="O266" s="75"/>
      <c r="P266" s="147">
        <f t="shared" si="37"/>
        <v>0</v>
      </c>
      <c r="Q266" s="52"/>
      <c r="R266" s="396"/>
      <c r="S266" s="396"/>
    </row>
    <row r="267" spans="2:20" s="77" customFormat="1" ht="18.75" customHeight="1" x14ac:dyDescent="0.2">
      <c r="B267" s="79"/>
      <c r="C267" s="93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397" t="s">
        <v>160</v>
      </c>
      <c r="O267" s="397"/>
      <c r="P267" s="145">
        <f t="shared" ref="P267" si="38">ROUND(IF(P265*P266=0,0,P263/P265*P266),2)</f>
        <v>0</v>
      </c>
      <c r="Q267" s="76"/>
      <c r="R267" s="398"/>
      <c r="S267" s="398"/>
      <c r="T267" s="80"/>
    </row>
    <row r="268" spans="2:20" ht="30" customHeight="1" x14ac:dyDescent="0.2"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</row>
    <row r="269" spans="2:20" ht="18.75" customHeight="1" x14ac:dyDescent="0.2">
      <c r="B269" s="78"/>
      <c r="C269" s="158" t="s">
        <v>124</v>
      </c>
      <c r="D269" s="399"/>
      <c r="E269" s="399"/>
      <c r="F269" s="399"/>
      <c r="G269" s="399"/>
      <c r="H269" s="399"/>
      <c r="I269" s="399"/>
      <c r="J269" s="52"/>
      <c r="K269" s="52"/>
      <c r="L269" s="53"/>
      <c r="M269" s="52"/>
      <c r="N269" s="52"/>
      <c r="O269" s="52"/>
      <c r="P269" s="54"/>
      <c r="Q269" s="52"/>
      <c r="R269" s="54"/>
      <c r="S269" s="54"/>
    </row>
    <row r="270" spans="2:20" ht="18.75" customHeight="1" x14ac:dyDescent="0.2">
      <c r="B270" s="78"/>
      <c r="C270" s="152" t="s">
        <v>125</v>
      </c>
      <c r="D270" s="395"/>
      <c r="E270" s="395"/>
      <c r="F270" s="395"/>
      <c r="G270" s="395"/>
      <c r="H270" s="395"/>
      <c r="I270" s="395"/>
      <c r="J270" s="52"/>
      <c r="K270" s="51"/>
      <c r="L270" s="51"/>
      <c r="M270" s="51"/>
      <c r="N270" s="51"/>
      <c r="O270" s="51"/>
      <c r="P270" s="51"/>
      <c r="Q270" s="52"/>
      <c r="R270" s="400" t="s">
        <v>126</v>
      </c>
      <c r="S270" s="400"/>
    </row>
    <row r="271" spans="2:20" ht="18.75" customHeight="1" x14ac:dyDescent="0.2">
      <c r="B271" s="78"/>
      <c r="C271" s="152" t="s">
        <v>7</v>
      </c>
      <c r="D271" s="395"/>
      <c r="E271" s="395"/>
      <c r="F271" s="395"/>
      <c r="G271" s="395"/>
      <c r="H271" s="395"/>
      <c r="I271" s="395"/>
      <c r="J271" s="52"/>
      <c r="K271" s="51"/>
      <c r="L271" s="51"/>
      <c r="M271" s="51"/>
      <c r="N271" s="51"/>
      <c r="O271" s="51"/>
      <c r="P271" s="51"/>
      <c r="Q271" s="52"/>
      <c r="R271" s="139" t="s">
        <v>245</v>
      </c>
      <c r="S271" s="63"/>
    </row>
    <row r="272" spans="2:20" ht="18.75" customHeight="1" x14ac:dyDescent="0.2">
      <c r="B272" s="78"/>
      <c r="C272" s="153" t="s">
        <v>122</v>
      </c>
      <c r="D272" s="395"/>
      <c r="E272" s="395"/>
      <c r="F272" s="395"/>
      <c r="G272" s="395"/>
      <c r="H272" s="395"/>
      <c r="I272" s="395"/>
      <c r="J272" s="52"/>
      <c r="K272" s="51"/>
      <c r="L272" s="51"/>
      <c r="M272" s="51"/>
      <c r="N272" s="51"/>
      <c r="O272" s="51"/>
      <c r="P272" s="51"/>
      <c r="Q272" s="52"/>
      <c r="R272" s="138" t="s">
        <v>132</v>
      </c>
      <c r="S272" s="63"/>
    </row>
    <row r="273" spans="2:24" ht="18.75" customHeight="1" x14ac:dyDescent="0.2">
      <c r="B273" s="78"/>
      <c r="C273" s="153" t="s">
        <v>134</v>
      </c>
      <c r="D273" s="401"/>
      <c r="E273" s="401"/>
      <c r="F273" s="401"/>
      <c r="G273" s="401"/>
      <c r="H273" s="401"/>
      <c r="I273" s="401"/>
      <c r="J273" s="52"/>
      <c r="K273" s="52"/>
      <c r="L273" s="53"/>
      <c r="M273" s="52"/>
      <c r="N273" s="52"/>
      <c r="O273" s="52"/>
      <c r="P273" s="54"/>
      <c r="Q273" s="52"/>
      <c r="R273" s="139" t="s">
        <v>133</v>
      </c>
      <c r="S273" s="63"/>
    </row>
    <row r="274" spans="2:24" ht="12" customHeight="1" x14ac:dyDescent="0.2">
      <c r="B274" s="78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</row>
    <row r="275" spans="2:24" s="77" customFormat="1" ht="18.75" customHeight="1" x14ac:dyDescent="0.2">
      <c r="B275" s="79"/>
      <c r="C275" s="154" t="s">
        <v>128</v>
      </c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70"/>
      <c r="P275" s="144" t="s">
        <v>129</v>
      </c>
      <c r="Q275" s="76"/>
      <c r="R275" s="404" t="s">
        <v>135</v>
      </c>
      <c r="S275" s="404"/>
      <c r="T275" s="80"/>
      <c r="V275" s="59"/>
      <c r="W275" s="59"/>
      <c r="X275" s="59"/>
    </row>
    <row r="276" spans="2:24" ht="6" customHeight="1" x14ac:dyDescent="0.2">
      <c r="B276" s="78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</row>
    <row r="277" spans="2:24" ht="18.75" customHeight="1" x14ac:dyDescent="0.2">
      <c r="B277" s="78"/>
      <c r="C277" s="155" t="s">
        <v>161</v>
      </c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71"/>
      <c r="P277" s="141">
        <f t="shared" ref="P277:P287" si="39">SUM(D277:O277)</f>
        <v>0</v>
      </c>
      <c r="Q277" s="52"/>
      <c r="R277" s="395"/>
      <c r="S277" s="395"/>
    </row>
    <row r="278" spans="2:24" ht="18.75" customHeight="1" x14ac:dyDescent="0.2">
      <c r="B278" s="78"/>
      <c r="C278" s="140" t="s">
        <v>137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1"/>
      <c r="P278" s="141">
        <f t="shared" si="39"/>
        <v>0</v>
      </c>
      <c r="Q278" s="52"/>
      <c r="R278" s="395"/>
      <c r="S278" s="395"/>
    </row>
    <row r="279" spans="2:24" ht="18.75" customHeight="1" x14ac:dyDescent="0.2">
      <c r="B279" s="78"/>
      <c r="C279" s="94" t="s">
        <v>162</v>
      </c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71"/>
      <c r="P279" s="141">
        <f t="shared" si="39"/>
        <v>0</v>
      </c>
      <c r="Q279" s="52"/>
      <c r="R279" s="395"/>
      <c r="S279" s="395"/>
    </row>
    <row r="280" spans="2:24" ht="18.75" customHeight="1" x14ac:dyDescent="0.2">
      <c r="B280" s="78"/>
      <c r="C280" s="140" t="s">
        <v>147</v>
      </c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72"/>
      <c r="P280" s="141">
        <f t="shared" si="39"/>
        <v>0</v>
      </c>
      <c r="Q280" s="52"/>
      <c r="R280" s="395"/>
      <c r="S280" s="395"/>
    </row>
    <row r="281" spans="2:24" ht="18.75" customHeight="1" x14ac:dyDescent="0.2">
      <c r="B281" s="78"/>
      <c r="C281" s="140" t="s">
        <v>148</v>
      </c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72"/>
      <c r="P281" s="141">
        <f t="shared" si="39"/>
        <v>0</v>
      </c>
      <c r="Q281" s="52"/>
      <c r="R281" s="395"/>
      <c r="S281" s="395"/>
    </row>
    <row r="282" spans="2:24" ht="18.75" customHeight="1" x14ac:dyDescent="0.2">
      <c r="B282" s="78"/>
      <c r="C282" s="140" t="s">
        <v>150</v>
      </c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72"/>
      <c r="P282" s="141">
        <f t="shared" si="39"/>
        <v>0</v>
      </c>
      <c r="Q282" s="52"/>
      <c r="R282" s="395"/>
      <c r="S282" s="395"/>
    </row>
    <row r="283" spans="2:24" ht="18.75" customHeight="1" x14ac:dyDescent="0.2">
      <c r="B283" s="78"/>
      <c r="C283" s="140" t="s">
        <v>151</v>
      </c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72"/>
      <c r="P283" s="141">
        <f t="shared" si="39"/>
        <v>0</v>
      </c>
      <c r="Q283" s="52"/>
      <c r="R283" s="395"/>
      <c r="S283" s="395"/>
    </row>
    <row r="284" spans="2:24" ht="18.75" customHeight="1" x14ac:dyDescent="0.2">
      <c r="B284" s="78"/>
      <c r="C284" s="140" t="s">
        <v>152</v>
      </c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72"/>
      <c r="P284" s="141">
        <f t="shared" si="39"/>
        <v>0</v>
      </c>
      <c r="Q284" s="52"/>
      <c r="R284" s="395"/>
      <c r="S284" s="395"/>
    </row>
    <row r="285" spans="2:24" ht="18.75" customHeight="1" x14ac:dyDescent="0.2">
      <c r="B285" s="78"/>
      <c r="C285" s="140" t="s">
        <v>153</v>
      </c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72"/>
      <c r="P285" s="141">
        <f t="shared" si="39"/>
        <v>0</v>
      </c>
      <c r="Q285" s="52"/>
      <c r="R285" s="395"/>
      <c r="S285" s="395"/>
    </row>
    <row r="286" spans="2:24" ht="18.75" customHeight="1" x14ac:dyDescent="0.2">
      <c r="B286" s="78"/>
      <c r="C286" s="156" t="s">
        <v>163</v>
      </c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73"/>
      <c r="P286" s="142">
        <f t="shared" si="39"/>
        <v>0</v>
      </c>
      <c r="Q286" s="52"/>
      <c r="R286" s="396"/>
      <c r="S286" s="396"/>
    </row>
    <row r="287" spans="2:24" ht="18.75" customHeight="1" x14ac:dyDescent="0.2">
      <c r="B287" s="78"/>
      <c r="C287" s="157" t="s">
        <v>157</v>
      </c>
      <c r="D287" s="148">
        <f t="shared" ref="D287:O287" si="40">SUBTOTAL(9,D277:D286)</f>
        <v>0</v>
      </c>
      <c r="E287" s="148">
        <f t="shared" si="40"/>
        <v>0</v>
      </c>
      <c r="F287" s="148">
        <f t="shared" si="40"/>
        <v>0</v>
      </c>
      <c r="G287" s="148">
        <f t="shared" si="40"/>
        <v>0</v>
      </c>
      <c r="H287" s="148">
        <f t="shared" si="40"/>
        <v>0</v>
      </c>
      <c r="I287" s="148">
        <f t="shared" si="40"/>
        <v>0</v>
      </c>
      <c r="J287" s="148">
        <f t="shared" si="40"/>
        <v>0</v>
      </c>
      <c r="K287" s="148">
        <f t="shared" si="40"/>
        <v>0</v>
      </c>
      <c r="L287" s="148">
        <f t="shared" si="40"/>
        <v>0</v>
      </c>
      <c r="M287" s="148">
        <f t="shared" si="40"/>
        <v>0</v>
      </c>
      <c r="N287" s="148">
        <f t="shared" si="40"/>
        <v>0</v>
      </c>
      <c r="O287" s="149">
        <f t="shared" si="40"/>
        <v>0</v>
      </c>
      <c r="P287" s="143">
        <f t="shared" si="39"/>
        <v>0</v>
      </c>
      <c r="Q287" s="52"/>
      <c r="R287" s="405"/>
      <c r="S287" s="405"/>
    </row>
    <row r="288" spans="2:24" ht="6" customHeight="1" x14ac:dyDescent="0.2">
      <c r="B288" s="78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5"/>
      <c r="S288" s="55"/>
    </row>
    <row r="289" spans="2:24" ht="18.75" customHeight="1" x14ac:dyDescent="0.2">
      <c r="B289" s="81"/>
      <c r="C289" s="140" t="s">
        <v>158</v>
      </c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74"/>
      <c r="P289" s="146">
        <f t="shared" ref="P289:P290" si="41">SUM(D289:O289)</f>
        <v>0</v>
      </c>
      <c r="Q289" s="52"/>
      <c r="R289" s="395"/>
      <c r="S289" s="395"/>
    </row>
    <row r="290" spans="2:24" ht="18.75" customHeight="1" x14ac:dyDescent="0.2">
      <c r="B290" s="81"/>
      <c r="C290" s="140" t="s">
        <v>159</v>
      </c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9"/>
      <c r="O290" s="75"/>
      <c r="P290" s="147">
        <f t="shared" si="41"/>
        <v>0</v>
      </c>
      <c r="Q290" s="52"/>
      <c r="R290" s="396"/>
      <c r="S290" s="396"/>
    </row>
    <row r="291" spans="2:24" s="77" customFormat="1" ht="18.75" customHeight="1" x14ac:dyDescent="0.2">
      <c r="B291" s="79"/>
      <c r="C291" s="93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397" t="s">
        <v>160</v>
      </c>
      <c r="O291" s="397"/>
      <c r="P291" s="145">
        <f t="shared" ref="P291" si="42">ROUND(IF(P289*P290=0,0,P287/P289*P290),2)</f>
        <v>0</v>
      </c>
      <c r="Q291" s="76"/>
      <c r="R291" s="398"/>
      <c r="S291" s="398"/>
      <c r="T291" s="80"/>
    </row>
    <row r="292" spans="2:24" ht="30" customHeight="1" x14ac:dyDescent="0.2"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</row>
    <row r="293" spans="2:24" ht="18.75" customHeight="1" x14ac:dyDescent="0.2">
      <c r="B293" s="78"/>
      <c r="C293" s="158" t="s">
        <v>124</v>
      </c>
      <c r="D293" s="399"/>
      <c r="E293" s="399"/>
      <c r="F293" s="399"/>
      <c r="G293" s="399"/>
      <c r="H293" s="399"/>
      <c r="I293" s="399"/>
      <c r="J293" s="52"/>
      <c r="K293" s="52"/>
      <c r="L293" s="53"/>
      <c r="M293" s="52"/>
      <c r="N293" s="52"/>
      <c r="O293" s="52"/>
      <c r="P293" s="54"/>
      <c r="Q293" s="52"/>
      <c r="R293" s="54"/>
      <c r="S293" s="54"/>
    </row>
    <row r="294" spans="2:24" ht="18.75" customHeight="1" x14ac:dyDescent="0.2">
      <c r="B294" s="78"/>
      <c r="C294" s="152" t="s">
        <v>125</v>
      </c>
      <c r="D294" s="395"/>
      <c r="E294" s="395"/>
      <c r="F294" s="395"/>
      <c r="G294" s="395"/>
      <c r="H294" s="395"/>
      <c r="I294" s="395"/>
      <c r="J294" s="52"/>
      <c r="K294" s="51"/>
      <c r="L294" s="51"/>
      <c r="M294" s="51"/>
      <c r="N294" s="51"/>
      <c r="O294" s="51"/>
      <c r="P294" s="51"/>
      <c r="Q294" s="52"/>
      <c r="R294" s="400" t="s">
        <v>126</v>
      </c>
      <c r="S294" s="400"/>
    </row>
    <row r="295" spans="2:24" ht="18.75" customHeight="1" x14ac:dyDescent="0.2">
      <c r="B295" s="78"/>
      <c r="C295" s="152" t="s">
        <v>7</v>
      </c>
      <c r="D295" s="395"/>
      <c r="E295" s="395"/>
      <c r="F295" s="395"/>
      <c r="G295" s="395"/>
      <c r="H295" s="395"/>
      <c r="I295" s="395"/>
      <c r="J295" s="52"/>
      <c r="K295" s="51"/>
      <c r="L295" s="51"/>
      <c r="M295" s="51"/>
      <c r="N295" s="51"/>
      <c r="O295" s="51"/>
      <c r="P295" s="51"/>
      <c r="Q295" s="52"/>
      <c r="R295" s="139" t="s">
        <v>245</v>
      </c>
      <c r="S295" s="63"/>
    </row>
    <row r="296" spans="2:24" ht="18.75" customHeight="1" x14ac:dyDescent="0.2">
      <c r="B296" s="78"/>
      <c r="C296" s="153" t="s">
        <v>122</v>
      </c>
      <c r="D296" s="395"/>
      <c r="E296" s="395"/>
      <c r="F296" s="395"/>
      <c r="G296" s="395"/>
      <c r="H296" s="395"/>
      <c r="I296" s="395"/>
      <c r="J296" s="52"/>
      <c r="K296" s="51"/>
      <c r="L296" s="51"/>
      <c r="M296" s="51"/>
      <c r="N296" s="51"/>
      <c r="O296" s="51"/>
      <c r="P296" s="51"/>
      <c r="Q296" s="52"/>
      <c r="R296" s="138" t="s">
        <v>132</v>
      </c>
      <c r="S296" s="63"/>
    </row>
    <row r="297" spans="2:24" ht="18.75" customHeight="1" x14ac:dyDescent="0.2">
      <c r="B297" s="78"/>
      <c r="C297" s="153" t="s">
        <v>134</v>
      </c>
      <c r="D297" s="401"/>
      <c r="E297" s="401"/>
      <c r="F297" s="401"/>
      <c r="G297" s="401"/>
      <c r="H297" s="401"/>
      <c r="I297" s="401"/>
      <c r="J297" s="52"/>
      <c r="K297" s="52"/>
      <c r="L297" s="53"/>
      <c r="M297" s="52"/>
      <c r="N297" s="52"/>
      <c r="O297" s="52"/>
      <c r="P297" s="54"/>
      <c r="Q297" s="52"/>
      <c r="R297" s="139" t="s">
        <v>133</v>
      </c>
      <c r="S297" s="63"/>
    </row>
    <row r="298" spans="2:24" ht="12" customHeight="1" x14ac:dyDescent="0.2">
      <c r="B298" s="78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</row>
    <row r="299" spans="2:24" s="77" customFormat="1" ht="18.75" customHeight="1" x14ac:dyDescent="0.2">
      <c r="B299" s="79"/>
      <c r="C299" s="154" t="s">
        <v>128</v>
      </c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70"/>
      <c r="P299" s="144" t="s">
        <v>129</v>
      </c>
      <c r="Q299" s="76"/>
      <c r="R299" s="402" t="s">
        <v>135</v>
      </c>
      <c r="S299" s="403"/>
      <c r="T299" s="80"/>
      <c r="V299" s="59"/>
      <c r="W299" s="59"/>
      <c r="X299" s="59"/>
    </row>
    <row r="300" spans="2:24" ht="6" customHeight="1" x14ac:dyDescent="0.2">
      <c r="B300" s="78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</row>
    <row r="301" spans="2:24" ht="18.75" customHeight="1" x14ac:dyDescent="0.2">
      <c r="B301" s="78"/>
      <c r="C301" s="155" t="s">
        <v>161</v>
      </c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71"/>
      <c r="P301" s="141">
        <f>SUM(D301:O301)</f>
        <v>0</v>
      </c>
      <c r="Q301" s="52"/>
      <c r="R301" s="390"/>
      <c r="S301" s="387"/>
    </row>
    <row r="302" spans="2:24" ht="18.75" customHeight="1" x14ac:dyDescent="0.2">
      <c r="B302" s="78"/>
      <c r="C302" s="140" t="s">
        <v>137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1"/>
      <c r="P302" s="141">
        <f t="shared" ref="P302:P311" si="43">SUM(D302:O302)</f>
        <v>0</v>
      </c>
      <c r="Q302" s="52"/>
      <c r="R302" s="390"/>
      <c r="S302" s="387"/>
    </row>
    <row r="303" spans="2:24" ht="18.75" customHeight="1" x14ac:dyDescent="0.2">
      <c r="B303" s="78"/>
      <c r="C303" s="94" t="s">
        <v>162</v>
      </c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71"/>
      <c r="P303" s="141">
        <f t="shared" si="43"/>
        <v>0</v>
      </c>
      <c r="Q303" s="52"/>
      <c r="R303" s="390"/>
      <c r="S303" s="387"/>
    </row>
    <row r="304" spans="2:24" ht="18.75" customHeight="1" x14ac:dyDescent="0.2">
      <c r="B304" s="78"/>
      <c r="C304" s="140" t="s">
        <v>147</v>
      </c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72"/>
      <c r="P304" s="141">
        <f t="shared" si="43"/>
        <v>0</v>
      </c>
      <c r="Q304" s="52"/>
      <c r="R304" s="390"/>
      <c r="S304" s="387"/>
    </row>
    <row r="305" spans="2:20" ht="18.75" customHeight="1" x14ac:dyDescent="0.2">
      <c r="B305" s="78"/>
      <c r="C305" s="140" t="s">
        <v>148</v>
      </c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72"/>
      <c r="P305" s="141">
        <f t="shared" si="43"/>
        <v>0</v>
      </c>
      <c r="Q305" s="52"/>
      <c r="R305" s="390"/>
      <c r="S305" s="387"/>
    </row>
    <row r="306" spans="2:20" ht="18.75" customHeight="1" x14ac:dyDescent="0.2">
      <c r="B306" s="78"/>
      <c r="C306" s="140" t="s">
        <v>150</v>
      </c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72"/>
      <c r="P306" s="141">
        <f t="shared" si="43"/>
        <v>0</v>
      </c>
      <c r="Q306" s="52"/>
      <c r="R306" s="390"/>
      <c r="S306" s="387"/>
    </row>
    <row r="307" spans="2:20" ht="18.75" customHeight="1" x14ac:dyDescent="0.2">
      <c r="B307" s="78"/>
      <c r="C307" s="140" t="s">
        <v>151</v>
      </c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72"/>
      <c r="P307" s="141">
        <f t="shared" si="43"/>
        <v>0</v>
      </c>
      <c r="Q307" s="52"/>
      <c r="R307" s="390"/>
      <c r="S307" s="387"/>
    </row>
    <row r="308" spans="2:20" ht="18.75" customHeight="1" x14ac:dyDescent="0.2">
      <c r="B308" s="78"/>
      <c r="C308" s="140" t="s">
        <v>152</v>
      </c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72"/>
      <c r="P308" s="141">
        <f t="shared" si="43"/>
        <v>0</v>
      </c>
      <c r="Q308" s="52"/>
      <c r="R308" s="390"/>
      <c r="S308" s="387"/>
    </row>
    <row r="309" spans="2:20" ht="18.75" customHeight="1" x14ac:dyDescent="0.2">
      <c r="B309" s="78"/>
      <c r="C309" s="140" t="s">
        <v>153</v>
      </c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72"/>
      <c r="P309" s="141">
        <f t="shared" si="43"/>
        <v>0</v>
      </c>
      <c r="Q309" s="52"/>
      <c r="R309" s="390"/>
      <c r="S309" s="387"/>
    </row>
    <row r="310" spans="2:20" ht="18.75" customHeight="1" x14ac:dyDescent="0.2">
      <c r="B310" s="78"/>
      <c r="C310" s="156" t="s">
        <v>163</v>
      </c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73"/>
      <c r="P310" s="142">
        <f t="shared" si="43"/>
        <v>0</v>
      </c>
      <c r="Q310" s="52"/>
      <c r="R310" s="391"/>
      <c r="S310" s="392"/>
    </row>
    <row r="311" spans="2:20" ht="18.75" customHeight="1" x14ac:dyDescent="0.2">
      <c r="B311" s="78"/>
      <c r="C311" s="157" t="s">
        <v>157</v>
      </c>
      <c r="D311" s="148">
        <f>SUBTOTAL(9,D301:D310)</f>
        <v>0</v>
      </c>
      <c r="E311" s="148">
        <f t="shared" ref="E311:O311" si="44">SUBTOTAL(9,E301:E310)</f>
        <v>0</v>
      </c>
      <c r="F311" s="148">
        <f t="shared" si="44"/>
        <v>0</v>
      </c>
      <c r="G311" s="148">
        <f t="shared" si="44"/>
        <v>0</v>
      </c>
      <c r="H311" s="148">
        <f t="shared" si="44"/>
        <v>0</v>
      </c>
      <c r="I311" s="148">
        <f t="shared" si="44"/>
        <v>0</v>
      </c>
      <c r="J311" s="148">
        <f t="shared" si="44"/>
        <v>0</v>
      </c>
      <c r="K311" s="148">
        <f t="shared" si="44"/>
        <v>0</v>
      </c>
      <c r="L311" s="148">
        <f t="shared" si="44"/>
        <v>0</v>
      </c>
      <c r="M311" s="148">
        <f t="shared" si="44"/>
        <v>0</v>
      </c>
      <c r="N311" s="148">
        <f t="shared" si="44"/>
        <v>0</v>
      </c>
      <c r="O311" s="149">
        <f t="shared" si="44"/>
        <v>0</v>
      </c>
      <c r="P311" s="143">
        <f t="shared" si="43"/>
        <v>0</v>
      </c>
      <c r="Q311" s="52"/>
      <c r="R311" s="393"/>
      <c r="S311" s="394"/>
    </row>
    <row r="312" spans="2:20" ht="6" customHeight="1" x14ac:dyDescent="0.2">
      <c r="B312" s="78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5"/>
      <c r="S312" s="55"/>
    </row>
    <row r="313" spans="2:20" ht="18.75" customHeight="1" x14ac:dyDescent="0.2">
      <c r="B313" s="81"/>
      <c r="C313" s="140" t="s">
        <v>158</v>
      </c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74"/>
      <c r="P313" s="146">
        <f t="shared" ref="P313:P314" si="45">SUM(D313:O313)</f>
        <v>0</v>
      </c>
      <c r="Q313" s="52"/>
      <c r="R313" s="395"/>
      <c r="S313" s="395"/>
    </row>
    <row r="314" spans="2:20" ht="18.75" customHeight="1" x14ac:dyDescent="0.2">
      <c r="B314" s="81"/>
      <c r="C314" s="140" t="s">
        <v>159</v>
      </c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9"/>
      <c r="O314" s="75"/>
      <c r="P314" s="147">
        <f t="shared" si="45"/>
        <v>0</v>
      </c>
      <c r="Q314" s="52"/>
      <c r="R314" s="396"/>
      <c r="S314" s="396"/>
    </row>
    <row r="315" spans="2:20" s="77" customFormat="1" ht="18.75" customHeight="1" x14ac:dyDescent="0.2">
      <c r="B315" s="79"/>
      <c r="C315" s="93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397" t="s">
        <v>160</v>
      </c>
      <c r="O315" s="397"/>
      <c r="P315" s="145">
        <f>ROUND(IF(P313*P314=0,0,P311/P313*P314),2)</f>
        <v>0</v>
      </c>
      <c r="Q315" s="76"/>
      <c r="R315" s="398"/>
      <c r="S315" s="398"/>
      <c r="T315" s="80"/>
    </row>
    <row r="316" spans="2:20" ht="30" customHeight="1" x14ac:dyDescent="0.2"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</row>
    <row r="317" spans="2:20" ht="18.75" customHeight="1" x14ac:dyDescent="0.2">
      <c r="B317" s="78"/>
      <c r="C317" s="158" t="s">
        <v>124</v>
      </c>
      <c r="D317" s="399"/>
      <c r="E317" s="399"/>
      <c r="F317" s="399"/>
      <c r="G317" s="399"/>
      <c r="H317" s="399"/>
      <c r="I317" s="399"/>
      <c r="J317" s="52"/>
      <c r="K317" s="52"/>
      <c r="L317" s="53"/>
      <c r="M317" s="52"/>
      <c r="N317" s="52"/>
      <c r="O317" s="52"/>
      <c r="P317" s="54"/>
      <c r="Q317" s="52"/>
      <c r="R317" s="54"/>
      <c r="S317" s="54"/>
    </row>
    <row r="318" spans="2:20" ht="18.75" customHeight="1" x14ac:dyDescent="0.2">
      <c r="B318" s="78"/>
      <c r="C318" s="152" t="s">
        <v>125</v>
      </c>
      <c r="D318" s="395"/>
      <c r="E318" s="395"/>
      <c r="F318" s="395"/>
      <c r="G318" s="395"/>
      <c r="H318" s="395"/>
      <c r="I318" s="395"/>
      <c r="J318" s="52"/>
      <c r="K318" s="51"/>
      <c r="L318" s="51"/>
      <c r="M318" s="51"/>
      <c r="N318" s="51"/>
      <c r="O318" s="51"/>
      <c r="P318" s="51"/>
      <c r="Q318" s="52"/>
      <c r="R318" s="400" t="s">
        <v>126</v>
      </c>
      <c r="S318" s="400"/>
    </row>
    <row r="319" spans="2:20" ht="18.75" customHeight="1" x14ac:dyDescent="0.2">
      <c r="B319" s="78"/>
      <c r="C319" s="152" t="s">
        <v>7</v>
      </c>
      <c r="D319" s="395"/>
      <c r="E319" s="395"/>
      <c r="F319" s="395"/>
      <c r="G319" s="395"/>
      <c r="H319" s="395"/>
      <c r="I319" s="395"/>
      <c r="J319" s="52"/>
      <c r="K319" s="51"/>
      <c r="L319" s="51"/>
      <c r="M319" s="51"/>
      <c r="N319" s="51"/>
      <c r="O319" s="51"/>
      <c r="P319" s="51"/>
      <c r="Q319" s="52"/>
      <c r="R319" s="139" t="s">
        <v>245</v>
      </c>
      <c r="S319" s="63"/>
    </row>
    <row r="320" spans="2:20" ht="18.75" customHeight="1" x14ac:dyDescent="0.2">
      <c r="B320" s="78"/>
      <c r="C320" s="153" t="s">
        <v>122</v>
      </c>
      <c r="D320" s="395"/>
      <c r="E320" s="395"/>
      <c r="F320" s="395"/>
      <c r="G320" s="395"/>
      <c r="H320" s="395"/>
      <c r="I320" s="395"/>
      <c r="J320" s="52"/>
      <c r="K320" s="51"/>
      <c r="L320" s="51"/>
      <c r="M320" s="51"/>
      <c r="N320" s="51"/>
      <c r="O320" s="51"/>
      <c r="P320" s="51"/>
      <c r="Q320" s="52"/>
      <c r="R320" s="138" t="s">
        <v>132</v>
      </c>
      <c r="S320" s="63"/>
    </row>
    <row r="321" spans="2:24" ht="18.75" customHeight="1" x14ac:dyDescent="0.2">
      <c r="B321" s="78"/>
      <c r="C321" s="153" t="s">
        <v>134</v>
      </c>
      <c r="D321" s="401"/>
      <c r="E321" s="401"/>
      <c r="F321" s="401"/>
      <c r="G321" s="401"/>
      <c r="H321" s="401"/>
      <c r="I321" s="401"/>
      <c r="J321" s="52"/>
      <c r="K321" s="52"/>
      <c r="L321" s="53"/>
      <c r="M321" s="52"/>
      <c r="N321" s="52"/>
      <c r="O321" s="52"/>
      <c r="P321" s="54"/>
      <c r="Q321" s="52"/>
      <c r="R321" s="139" t="s">
        <v>133</v>
      </c>
      <c r="S321" s="63"/>
    </row>
    <row r="322" spans="2:24" ht="12" customHeight="1" x14ac:dyDescent="0.2">
      <c r="B322" s="78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</row>
    <row r="323" spans="2:24" s="77" customFormat="1" ht="18.75" customHeight="1" x14ac:dyDescent="0.2">
      <c r="B323" s="79"/>
      <c r="C323" s="154" t="s">
        <v>128</v>
      </c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70"/>
      <c r="P323" s="144" t="s">
        <v>129</v>
      </c>
      <c r="Q323" s="76"/>
      <c r="R323" s="404" t="s">
        <v>135</v>
      </c>
      <c r="S323" s="404"/>
      <c r="T323" s="80"/>
      <c r="V323" s="59"/>
      <c r="W323" s="59"/>
      <c r="X323" s="59"/>
    </row>
    <row r="324" spans="2:24" ht="6" customHeight="1" x14ac:dyDescent="0.2">
      <c r="B324" s="78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</row>
    <row r="325" spans="2:24" ht="18.75" customHeight="1" x14ac:dyDescent="0.2">
      <c r="B325" s="78"/>
      <c r="C325" s="155" t="s">
        <v>161</v>
      </c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71"/>
      <c r="P325" s="141">
        <f t="shared" ref="P325:P335" si="46">SUM(D325:O325)</f>
        <v>0</v>
      </c>
      <c r="Q325" s="52"/>
      <c r="R325" s="395"/>
      <c r="S325" s="395"/>
    </row>
    <row r="326" spans="2:24" ht="18.75" customHeight="1" x14ac:dyDescent="0.2">
      <c r="B326" s="78"/>
      <c r="C326" s="140" t="s">
        <v>137</v>
      </c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1"/>
      <c r="P326" s="141">
        <f t="shared" si="46"/>
        <v>0</v>
      </c>
      <c r="Q326" s="52"/>
      <c r="R326" s="395"/>
      <c r="S326" s="395"/>
    </row>
    <row r="327" spans="2:24" ht="18.75" customHeight="1" x14ac:dyDescent="0.2">
      <c r="B327" s="78"/>
      <c r="C327" s="94" t="s">
        <v>162</v>
      </c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71"/>
      <c r="P327" s="141">
        <f t="shared" si="46"/>
        <v>0</v>
      </c>
      <c r="Q327" s="52"/>
      <c r="R327" s="395"/>
      <c r="S327" s="395"/>
    </row>
    <row r="328" spans="2:24" ht="18.75" customHeight="1" x14ac:dyDescent="0.2">
      <c r="B328" s="78"/>
      <c r="C328" s="140" t="s">
        <v>147</v>
      </c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72"/>
      <c r="P328" s="141">
        <f t="shared" si="46"/>
        <v>0</v>
      </c>
      <c r="Q328" s="52"/>
      <c r="R328" s="395"/>
      <c r="S328" s="395"/>
    </row>
    <row r="329" spans="2:24" ht="18.75" customHeight="1" x14ac:dyDescent="0.2">
      <c r="B329" s="78"/>
      <c r="C329" s="140" t="s">
        <v>148</v>
      </c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72"/>
      <c r="P329" s="141">
        <f t="shared" si="46"/>
        <v>0</v>
      </c>
      <c r="Q329" s="52"/>
      <c r="R329" s="395"/>
      <c r="S329" s="395"/>
    </row>
    <row r="330" spans="2:24" ht="18.75" customHeight="1" x14ac:dyDescent="0.2">
      <c r="B330" s="78"/>
      <c r="C330" s="140" t="s">
        <v>150</v>
      </c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72"/>
      <c r="P330" s="141">
        <f t="shared" si="46"/>
        <v>0</v>
      </c>
      <c r="Q330" s="52"/>
      <c r="R330" s="395"/>
      <c r="S330" s="395"/>
    </row>
    <row r="331" spans="2:24" ht="18.75" customHeight="1" x14ac:dyDescent="0.2">
      <c r="B331" s="78"/>
      <c r="C331" s="140" t="s">
        <v>151</v>
      </c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72"/>
      <c r="P331" s="141">
        <f t="shared" si="46"/>
        <v>0</v>
      </c>
      <c r="Q331" s="52"/>
      <c r="R331" s="395"/>
      <c r="S331" s="395"/>
    </row>
    <row r="332" spans="2:24" ht="18.75" customHeight="1" x14ac:dyDescent="0.2">
      <c r="B332" s="78"/>
      <c r="C332" s="140" t="s">
        <v>152</v>
      </c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72"/>
      <c r="P332" s="141">
        <f t="shared" si="46"/>
        <v>0</v>
      </c>
      <c r="Q332" s="52"/>
      <c r="R332" s="395"/>
      <c r="S332" s="395"/>
    </row>
    <row r="333" spans="2:24" ht="18.75" customHeight="1" x14ac:dyDescent="0.2">
      <c r="B333" s="78"/>
      <c r="C333" s="140" t="s">
        <v>153</v>
      </c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72"/>
      <c r="P333" s="141">
        <f t="shared" si="46"/>
        <v>0</v>
      </c>
      <c r="Q333" s="52"/>
      <c r="R333" s="395"/>
      <c r="S333" s="395"/>
    </row>
    <row r="334" spans="2:24" ht="18.75" customHeight="1" x14ac:dyDescent="0.2">
      <c r="B334" s="78"/>
      <c r="C334" s="156" t="s">
        <v>163</v>
      </c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73"/>
      <c r="P334" s="142">
        <f t="shared" si="46"/>
        <v>0</v>
      </c>
      <c r="Q334" s="52"/>
      <c r="R334" s="396"/>
      <c r="S334" s="396"/>
    </row>
    <row r="335" spans="2:24" ht="18.75" customHeight="1" x14ac:dyDescent="0.2">
      <c r="B335" s="78"/>
      <c r="C335" s="157" t="s">
        <v>157</v>
      </c>
      <c r="D335" s="148">
        <f t="shared" ref="D335:O335" si="47">SUBTOTAL(9,D325:D334)</f>
        <v>0</v>
      </c>
      <c r="E335" s="148">
        <f t="shared" si="47"/>
        <v>0</v>
      </c>
      <c r="F335" s="148">
        <f t="shared" si="47"/>
        <v>0</v>
      </c>
      <c r="G335" s="148">
        <f t="shared" si="47"/>
        <v>0</v>
      </c>
      <c r="H335" s="148">
        <f t="shared" si="47"/>
        <v>0</v>
      </c>
      <c r="I335" s="148">
        <f t="shared" si="47"/>
        <v>0</v>
      </c>
      <c r="J335" s="148">
        <f t="shared" si="47"/>
        <v>0</v>
      </c>
      <c r="K335" s="148">
        <f t="shared" si="47"/>
        <v>0</v>
      </c>
      <c r="L335" s="148">
        <f t="shared" si="47"/>
        <v>0</v>
      </c>
      <c r="M335" s="148">
        <f t="shared" si="47"/>
        <v>0</v>
      </c>
      <c r="N335" s="148">
        <f t="shared" si="47"/>
        <v>0</v>
      </c>
      <c r="O335" s="149">
        <f t="shared" si="47"/>
        <v>0</v>
      </c>
      <c r="P335" s="143">
        <f t="shared" si="46"/>
        <v>0</v>
      </c>
      <c r="Q335" s="52"/>
      <c r="R335" s="405"/>
      <c r="S335" s="405"/>
    </row>
    <row r="336" spans="2:24" ht="6" customHeight="1" x14ac:dyDescent="0.2">
      <c r="B336" s="78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5"/>
      <c r="S336" s="55"/>
    </row>
    <row r="337" spans="2:24" ht="18.75" customHeight="1" x14ac:dyDescent="0.2">
      <c r="B337" s="81"/>
      <c r="C337" s="140" t="s">
        <v>158</v>
      </c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74"/>
      <c r="P337" s="146">
        <f t="shared" ref="P337:P338" si="48">SUM(D337:O337)</f>
        <v>0</v>
      </c>
      <c r="Q337" s="52"/>
      <c r="R337" s="395"/>
      <c r="S337" s="395"/>
    </row>
    <row r="338" spans="2:24" ht="18.75" customHeight="1" x14ac:dyDescent="0.2">
      <c r="B338" s="81"/>
      <c r="C338" s="140" t="s">
        <v>159</v>
      </c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9"/>
      <c r="O338" s="75"/>
      <c r="P338" s="147">
        <f t="shared" si="48"/>
        <v>0</v>
      </c>
      <c r="Q338" s="52"/>
      <c r="R338" s="396"/>
      <c r="S338" s="396"/>
    </row>
    <row r="339" spans="2:24" s="77" customFormat="1" ht="18.75" customHeight="1" x14ac:dyDescent="0.2">
      <c r="B339" s="79"/>
      <c r="C339" s="93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397" t="s">
        <v>160</v>
      </c>
      <c r="O339" s="397"/>
      <c r="P339" s="145">
        <f t="shared" ref="P339" si="49">ROUND(IF(P337*P338=0,0,P335/P337*P338),2)</f>
        <v>0</v>
      </c>
      <c r="Q339" s="76"/>
      <c r="R339" s="398"/>
      <c r="S339" s="398"/>
      <c r="T339" s="80"/>
    </row>
    <row r="340" spans="2:24" ht="30" customHeight="1" x14ac:dyDescent="0.2"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</row>
    <row r="341" spans="2:24" ht="18.75" customHeight="1" x14ac:dyDescent="0.2">
      <c r="B341" s="78"/>
      <c r="C341" s="158" t="s">
        <v>124</v>
      </c>
      <c r="D341" s="399"/>
      <c r="E341" s="399"/>
      <c r="F341" s="399"/>
      <c r="G341" s="399"/>
      <c r="H341" s="399"/>
      <c r="I341" s="399"/>
      <c r="J341" s="52"/>
      <c r="K341" s="52"/>
      <c r="L341" s="53"/>
      <c r="M341" s="52"/>
      <c r="N341" s="52"/>
      <c r="O341" s="52"/>
      <c r="P341" s="54"/>
      <c r="Q341" s="52"/>
      <c r="R341" s="54"/>
      <c r="S341" s="54"/>
    </row>
    <row r="342" spans="2:24" ht="18.75" customHeight="1" x14ac:dyDescent="0.2">
      <c r="B342" s="78"/>
      <c r="C342" s="152" t="s">
        <v>125</v>
      </c>
      <c r="D342" s="395"/>
      <c r="E342" s="395"/>
      <c r="F342" s="395"/>
      <c r="G342" s="395"/>
      <c r="H342" s="395"/>
      <c r="I342" s="395"/>
      <c r="J342" s="52"/>
      <c r="K342" s="51"/>
      <c r="L342" s="51"/>
      <c r="M342" s="51"/>
      <c r="N342" s="51"/>
      <c r="O342" s="51"/>
      <c r="P342" s="51"/>
      <c r="Q342" s="52"/>
      <c r="R342" s="400" t="s">
        <v>126</v>
      </c>
      <c r="S342" s="400"/>
    </row>
    <row r="343" spans="2:24" ht="18.75" customHeight="1" x14ac:dyDescent="0.2">
      <c r="B343" s="78"/>
      <c r="C343" s="152" t="s">
        <v>7</v>
      </c>
      <c r="D343" s="395"/>
      <c r="E343" s="395"/>
      <c r="F343" s="395"/>
      <c r="G343" s="395"/>
      <c r="H343" s="395"/>
      <c r="I343" s="395"/>
      <c r="J343" s="52"/>
      <c r="K343" s="51"/>
      <c r="L343" s="51"/>
      <c r="M343" s="51"/>
      <c r="N343" s="51"/>
      <c r="O343" s="51"/>
      <c r="P343" s="51"/>
      <c r="Q343" s="52"/>
      <c r="R343" s="139" t="s">
        <v>245</v>
      </c>
      <c r="S343" s="63"/>
    </row>
    <row r="344" spans="2:24" ht="18.75" customHeight="1" x14ac:dyDescent="0.2">
      <c r="B344" s="78"/>
      <c r="C344" s="153" t="s">
        <v>122</v>
      </c>
      <c r="D344" s="395"/>
      <c r="E344" s="395"/>
      <c r="F344" s="395"/>
      <c r="G344" s="395"/>
      <c r="H344" s="395"/>
      <c r="I344" s="395"/>
      <c r="J344" s="52"/>
      <c r="K344" s="51"/>
      <c r="L344" s="51"/>
      <c r="M344" s="51"/>
      <c r="N344" s="51"/>
      <c r="O344" s="51"/>
      <c r="P344" s="51"/>
      <c r="Q344" s="52"/>
      <c r="R344" s="138" t="s">
        <v>132</v>
      </c>
      <c r="S344" s="63"/>
    </row>
    <row r="345" spans="2:24" ht="18.75" customHeight="1" x14ac:dyDescent="0.2">
      <c r="B345" s="78"/>
      <c r="C345" s="153" t="s">
        <v>134</v>
      </c>
      <c r="D345" s="401"/>
      <c r="E345" s="401"/>
      <c r="F345" s="401"/>
      <c r="G345" s="401"/>
      <c r="H345" s="401"/>
      <c r="I345" s="401"/>
      <c r="J345" s="52"/>
      <c r="K345" s="52"/>
      <c r="L345" s="53"/>
      <c r="M345" s="52"/>
      <c r="N345" s="52"/>
      <c r="O345" s="52"/>
      <c r="P345" s="54"/>
      <c r="Q345" s="52"/>
      <c r="R345" s="139" t="s">
        <v>133</v>
      </c>
      <c r="S345" s="63"/>
    </row>
    <row r="346" spans="2:24" ht="12" customHeight="1" x14ac:dyDescent="0.2">
      <c r="B346" s="78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</row>
    <row r="347" spans="2:24" s="77" customFormat="1" ht="18.75" customHeight="1" x14ac:dyDescent="0.2">
      <c r="B347" s="79"/>
      <c r="C347" s="154" t="s">
        <v>128</v>
      </c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70"/>
      <c r="P347" s="144" t="s">
        <v>129</v>
      </c>
      <c r="Q347" s="76"/>
      <c r="R347" s="404" t="s">
        <v>135</v>
      </c>
      <c r="S347" s="404"/>
      <c r="T347" s="80"/>
      <c r="V347" s="59"/>
      <c r="W347" s="59"/>
      <c r="X347" s="59"/>
    </row>
    <row r="348" spans="2:24" ht="6" customHeight="1" x14ac:dyDescent="0.2">
      <c r="B348" s="78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</row>
    <row r="349" spans="2:24" ht="18.75" customHeight="1" x14ac:dyDescent="0.2">
      <c r="B349" s="78"/>
      <c r="C349" s="155" t="s">
        <v>161</v>
      </c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71"/>
      <c r="P349" s="141">
        <f t="shared" ref="P349:P359" si="50">SUM(D349:O349)</f>
        <v>0</v>
      </c>
      <c r="Q349" s="52"/>
      <c r="R349" s="395"/>
      <c r="S349" s="395"/>
    </row>
    <row r="350" spans="2:24" ht="18.75" customHeight="1" x14ac:dyDescent="0.2">
      <c r="B350" s="78"/>
      <c r="C350" s="140" t="s">
        <v>137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1"/>
      <c r="P350" s="141">
        <f t="shared" si="50"/>
        <v>0</v>
      </c>
      <c r="Q350" s="52"/>
      <c r="R350" s="395"/>
      <c r="S350" s="395"/>
    </row>
    <row r="351" spans="2:24" ht="18.75" customHeight="1" x14ac:dyDescent="0.2">
      <c r="B351" s="78"/>
      <c r="C351" s="94" t="s">
        <v>162</v>
      </c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71"/>
      <c r="P351" s="141">
        <f t="shared" si="50"/>
        <v>0</v>
      </c>
      <c r="Q351" s="52"/>
      <c r="R351" s="395"/>
      <c r="S351" s="395"/>
    </row>
    <row r="352" spans="2:24" ht="18.75" customHeight="1" x14ac:dyDescent="0.2">
      <c r="B352" s="78"/>
      <c r="C352" s="140" t="s">
        <v>147</v>
      </c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72"/>
      <c r="P352" s="141">
        <f t="shared" si="50"/>
        <v>0</v>
      </c>
      <c r="Q352" s="52"/>
      <c r="R352" s="395"/>
      <c r="S352" s="395"/>
    </row>
    <row r="353" spans="2:20" ht="18.75" customHeight="1" x14ac:dyDescent="0.2">
      <c r="B353" s="78"/>
      <c r="C353" s="140" t="s">
        <v>148</v>
      </c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72"/>
      <c r="P353" s="141">
        <f t="shared" si="50"/>
        <v>0</v>
      </c>
      <c r="Q353" s="52"/>
      <c r="R353" s="395"/>
      <c r="S353" s="395"/>
    </row>
    <row r="354" spans="2:20" ht="18.75" customHeight="1" x14ac:dyDescent="0.2">
      <c r="B354" s="78"/>
      <c r="C354" s="140" t="s">
        <v>150</v>
      </c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72"/>
      <c r="P354" s="141">
        <f t="shared" si="50"/>
        <v>0</v>
      </c>
      <c r="Q354" s="52"/>
      <c r="R354" s="395"/>
      <c r="S354" s="395"/>
    </row>
    <row r="355" spans="2:20" ht="18.75" customHeight="1" x14ac:dyDescent="0.2">
      <c r="B355" s="78"/>
      <c r="C355" s="140" t="s">
        <v>151</v>
      </c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72"/>
      <c r="P355" s="141">
        <f t="shared" si="50"/>
        <v>0</v>
      </c>
      <c r="Q355" s="52"/>
      <c r="R355" s="395"/>
      <c r="S355" s="395"/>
    </row>
    <row r="356" spans="2:20" ht="18.75" customHeight="1" x14ac:dyDescent="0.2">
      <c r="B356" s="78"/>
      <c r="C356" s="140" t="s">
        <v>152</v>
      </c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72"/>
      <c r="P356" s="141">
        <f t="shared" si="50"/>
        <v>0</v>
      </c>
      <c r="Q356" s="52"/>
      <c r="R356" s="395"/>
      <c r="S356" s="395"/>
    </row>
    <row r="357" spans="2:20" ht="18.75" customHeight="1" x14ac:dyDescent="0.2">
      <c r="B357" s="78"/>
      <c r="C357" s="140" t="s">
        <v>153</v>
      </c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72"/>
      <c r="P357" s="141">
        <f t="shared" si="50"/>
        <v>0</v>
      </c>
      <c r="Q357" s="52"/>
      <c r="R357" s="395"/>
      <c r="S357" s="395"/>
    </row>
    <row r="358" spans="2:20" ht="18.75" customHeight="1" x14ac:dyDescent="0.2">
      <c r="B358" s="78"/>
      <c r="C358" s="156" t="s">
        <v>163</v>
      </c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73"/>
      <c r="P358" s="142">
        <f t="shared" si="50"/>
        <v>0</v>
      </c>
      <c r="Q358" s="52"/>
      <c r="R358" s="396"/>
      <c r="S358" s="396"/>
    </row>
    <row r="359" spans="2:20" ht="18.75" customHeight="1" x14ac:dyDescent="0.2">
      <c r="B359" s="78"/>
      <c r="C359" s="157" t="s">
        <v>157</v>
      </c>
      <c r="D359" s="148">
        <f t="shared" ref="D359:O359" si="51">SUBTOTAL(9,D349:D358)</f>
        <v>0</v>
      </c>
      <c r="E359" s="148">
        <f t="shared" si="51"/>
        <v>0</v>
      </c>
      <c r="F359" s="148">
        <f t="shared" si="51"/>
        <v>0</v>
      </c>
      <c r="G359" s="148">
        <f t="shared" si="51"/>
        <v>0</v>
      </c>
      <c r="H359" s="148">
        <f t="shared" si="51"/>
        <v>0</v>
      </c>
      <c r="I359" s="148">
        <f t="shared" si="51"/>
        <v>0</v>
      </c>
      <c r="J359" s="148">
        <f t="shared" si="51"/>
        <v>0</v>
      </c>
      <c r="K359" s="148">
        <f t="shared" si="51"/>
        <v>0</v>
      </c>
      <c r="L359" s="148">
        <f t="shared" si="51"/>
        <v>0</v>
      </c>
      <c r="M359" s="148">
        <f t="shared" si="51"/>
        <v>0</v>
      </c>
      <c r="N359" s="148">
        <f t="shared" si="51"/>
        <v>0</v>
      </c>
      <c r="O359" s="149">
        <f t="shared" si="51"/>
        <v>0</v>
      </c>
      <c r="P359" s="143">
        <f t="shared" si="50"/>
        <v>0</v>
      </c>
      <c r="Q359" s="52"/>
      <c r="R359" s="405"/>
      <c r="S359" s="405"/>
    </row>
    <row r="360" spans="2:20" ht="6" customHeight="1" x14ac:dyDescent="0.2">
      <c r="B360" s="78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5"/>
      <c r="S360" s="55"/>
    </row>
    <row r="361" spans="2:20" ht="18.75" customHeight="1" x14ac:dyDescent="0.2">
      <c r="B361" s="81"/>
      <c r="C361" s="140" t="s">
        <v>158</v>
      </c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74"/>
      <c r="P361" s="146">
        <f t="shared" ref="P361:P362" si="52">SUM(D361:O361)</f>
        <v>0</v>
      </c>
      <c r="Q361" s="52"/>
      <c r="R361" s="395"/>
      <c r="S361" s="395"/>
    </row>
    <row r="362" spans="2:20" ht="18.75" customHeight="1" x14ac:dyDescent="0.2">
      <c r="B362" s="81"/>
      <c r="C362" s="140" t="s">
        <v>159</v>
      </c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9"/>
      <c r="O362" s="75"/>
      <c r="P362" s="147">
        <f t="shared" si="52"/>
        <v>0</v>
      </c>
      <c r="Q362" s="52"/>
      <c r="R362" s="396"/>
      <c r="S362" s="396"/>
    </row>
    <row r="363" spans="2:20" s="77" customFormat="1" ht="18.75" customHeight="1" x14ac:dyDescent="0.2">
      <c r="B363" s="79"/>
      <c r="C363" s="93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397" t="s">
        <v>160</v>
      </c>
      <c r="O363" s="397"/>
      <c r="P363" s="145">
        <f t="shared" ref="P363" si="53">ROUND(IF(P361*P362=0,0,P359/P361*P362),2)</f>
        <v>0</v>
      </c>
      <c r="Q363" s="76"/>
      <c r="R363" s="398"/>
      <c r="S363" s="398"/>
      <c r="T363" s="80"/>
    </row>
    <row r="364" spans="2:20" ht="30" customHeight="1" x14ac:dyDescent="0.2"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</row>
    <row r="365" spans="2:20" ht="18.75" customHeight="1" x14ac:dyDescent="0.2">
      <c r="B365" s="78"/>
      <c r="C365" s="158" t="s">
        <v>124</v>
      </c>
      <c r="D365" s="399"/>
      <c r="E365" s="399"/>
      <c r="F365" s="399"/>
      <c r="G365" s="399"/>
      <c r="H365" s="399"/>
      <c r="I365" s="399"/>
      <c r="J365" s="52"/>
      <c r="K365" s="52"/>
      <c r="L365" s="53"/>
      <c r="M365" s="52"/>
      <c r="N365" s="52"/>
      <c r="O365" s="52"/>
      <c r="P365" s="54"/>
      <c r="Q365" s="52"/>
      <c r="R365" s="54"/>
      <c r="S365" s="54"/>
    </row>
    <row r="366" spans="2:20" ht="18.75" customHeight="1" x14ac:dyDescent="0.2">
      <c r="B366" s="78"/>
      <c r="C366" s="152" t="s">
        <v>125</v>
      </c>
      <c r="D366" s="395"/>
      <c r="E366" s="395"/>
      <c r="F366" s="395"/>
      <c r="G366" s="395"/>
      <c r="H366" s="395"/>
      <c r="I366" s="395"/>
      <c r="J366" s="52"/>
      <c r="K366" s="51"/>
      <c r="L366" s="51"/>
      <c r="M366" s="51"/>
      <c r="N366" s="51"/>
      <c r="O366" s="51"/>
      <c r="P366" s="51"/>
      <c r="Q366" s="52"/>
      <c r="R366" s="400" t="s">
        <v>126</v>
      </c>
      <c r="S366" s="400"/>
    </row>
    <row r="367" spans="2:20" ht="18.75" customHeight="1" x14ac:dyDescent="0.2">
      <c r="B367" s="78"/>
      <c r="C367" s="152" t="s">
        <v>7</v>
      </c>
      <c r="D367" s="395"/>
      <c r="E367" s="395"/>
      <c r="F367" s="395"/>
      <c r="G367" s="395"/>
      <c r="H367" s="395"/>
      <c r="I367" s="395"/>
      <c r="J367" s="52"/>
      <c r="K367" s="51"/>
      <c r="L367" s="51"/>
      <c r="M367" s="51"/>
      <c r="N367" s="51"/>
      <c r="O367" s="51"/>
      <c r="P367" s="51"/>
      <c r="Q367" s="52"/>
      <c r="R367" s="139" t="s">
        <v>245</v>
      </c>
      <c r="S367" s="63"/>
    </row>
    <row r="368" spans="2:20" ht="18.75" customHeight="1" x14ac:dyDescent="0.2">
      <c r="B368" s="78"/>
      <c r="C368" s="153" t="s">
        <v>122</v>
      </c>
      <c r="D368" s="395"/>
      <c r="E368" s="395"/>
      <c r="F368" s="395"/>
      <c r="G368" s="395"/>
      <c r="H368" s="395"/>
      <c r="I368" s="395"/>
      <c r="J368" s="52"/>
      <c r="K368" s="51"/>
      <c r="L368" s="51"/>
      <c r="M368" s="51"/>
      <c r="N368" s="51"/>
      <c r="O368" s="51"/>
      <c r="P368" s="51"/>
      <c r="Q368" s="52"/>
      <c r="R368" s="138" t="s">
        <v>132</v>
      </c>
      <c r="S368" s="63"/>
    </row>
    <row r="369" spans="2:24" ht="18.75" customHeight="1" x14ac:dyDescent="0.2">
      <c r="B369" s="78"/>
      <c r="C369" s="153" t="s">
        <v>134</v>
      </c>
      <c r="D369" s="401"/>
      <c r="E369" s="401"/>
      <c r="F369" s="401"/>
      <c r="G369" s="401"/>
      <c r="H369" s="401"/>
      <c r="I369" s="401"/>
      <c r="J369" s="52"/>
      <c r="K369" s="52"/>
      <c r="L369" s="53"/>
      <c r="M369" s="52"/>
      <c r="N369" s="52"/>
      <c r="O369" s="52"/>
      <c r="P369" s="54"/>
      <c r="Q369" s="52"/>
      <c r="R369" s="139" t="s">
        <v>133</v>
      </c>
      <c r="S369" s="63"/>
    </row>
    <row r="370" spans="2:24" ht="12" customHeight="1" x14ac:dyDescent="0.2">
      <c r="B370" s="78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</row>
    <row r="371" spans="2:24" s="77" customFormat="1" ht="18.75" customHeight="1" x14ac:dyDescent="0.2">
      <c r="B371" s="79"/>
      <c r="C371" s="154" t="s">
        <v>128</v>
      </c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70"/>
      <c r="P371" s="144" t="s">
        <v>129</v>
      </c>
      <c r="Q371" s="76"/>
      <c r="R371" s="402" t="s">
        <v>135</v>
      </c>
      <c r="S371" s="403"/>
      <c r="T371" s="80"/>
      <c r="V371" s="59"/>
      <c r="W371" s="59"/>
      <c r="X371" s="59"/>
    </row>
    <row r="372" spans="2:24" ht="6" customHeight="1" x14ac:dyDescent="0.2">
      <c r="B372" s="78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</row>
    <row r="373" spans="2:24" ht="18.75" customHeight="1" x14ac:dyDescent="0.2">
      <c r="B373" s="78"/>
      <c r="C373" s="155" t="s">
        <v>161</v>
      </c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71"/>
      <c r="P373" s="141">
        <f>SUM(D373:O373)</f>
        <v>0</v>
      </c>
      <c r="Q373" s="52"/>
      <c r="R373" s="390"/>
      <c r="S373" s="387"/>
    </row>
    <row r="374" spans="2:24" ht="18.75" customHeight="1" x14ac:dyDescent="0.2">
      <c r="B374" s="78"/>
      <c r="C374" s="140" t="s">
        <v>137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1"/>
      <c r="P374" s="141">
        <f t="shared" ref="P374:P383" si="54">SUM(D374:O374)</f>
        <v>0</v>
      </c>
      <c r="Q374" s="52"/>
      <c r="R374" s="390"/>
      <c r="S374" s="387"/>
    </row>
    <row r="375" spans="2:24" ht="18.75" customHeight="1" x14ac:dyDescent="0.2">
      <c r="B375" s="78"/>
      <c r="C375" s="94" t="s">
        <v>162</v>
      </c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71"/>
      <c r="P375" s="141">
        <f t="shared" si="54"/>
        <v>0</v>
      </c>
      <c r="Q375" s="52"/>
      <c r="R375" s="390"/>
      <c r="S375" s="387"/>
    </row>
    <row r="376" spans="2:24" ht="18.75" customHeight="1" x14ac:dyDescent="0.2">
      <c r="B376" s="78"/>
      <c r="C376" s="140" t="s">
        <v>147</v>
      </c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72"/>
      <c r="P376" s="141">
        <f t="shared" si="54"/>
        <v>0</v>
      </c>
      <c r="Q376" s="52"/>
      <c r="R376" s="390"/>
      <c r="S376" s="387"/>
    </row>
    <row r="377" spans="2:24" ht="18.75" customHeight="1" x14ac:dyDescent="0.2">
      <c r="B377" s="78"/>
      <c r="C377" s="140" t="s">
        <v>148</v>
      </c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72"/>
      <c r="P377" s="141">
        <f t="shared" si="54"/>
        <v>0</v>
      </c>
      <c r="Q377" s="52"/>
      <c r="R377" s="390"/>
      <c r="S377" s="387"/>
    </row>
    <row r="378" spans="2:24" ht="18.75" customHeight="1" x14ac:dyDescent="0.2">
      <c r="B378" s="78"/>
      <c r="C378" s="140" t="s">
        <v>150</v>
      </c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72"/>
      <c r="P378" s="141">
        <f t="shared" si="54"/>
        <v>0</v>
      </c>
      <c r="Q378" s="52"/>
      <c r="R378" s="390"/>
      <c r="S378" s="387"/>
    </row>
    <row r="379" spans="2:24" ht="18.75" customHeight="1" x14ac:dyDescent="0.2">
      <c r="B379" s="78"/>
      <c r="C379" s="140" t="s">
        <v>151</v>
      </c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72"/>
      <c r="P379" s="141">
        <f t="shared" si="54"/>
        <v>0</v>
      </c>
      <c r="Q379" s="52"/>
      <c r="R379" s="390"/>
      <c r="S379" s="387"/>
    </row>
    <row r="380" spans="2:24" ht="18.75" customHeight="1" x14ac:dyDescent="0.2">
      <c r="B380" s="78"/>
      <c r="C380" s="140" t="s">
        <v>152</v>
      </c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72"/>
      <c r="P380" s="141">
        <f t="shared" si="54"/>
        <v>0</v>
      </c>
      <c r="Q380" s="52"/>
      <c r="R380" s="390"/>
      <c r="S380" s="387"/>
    </row>
    <row r="381" spans="2:24" ht="18.75" customHeight="1" x14ac:dyDescent="0.2">
      <c r="B381" s="78"/>
      <c r="C381" s="140" t="s">
        <v>153</v>
      </c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72"/>
      <c r="P381" s="141">
        <f t="shared" si="54"/>
        <v>0</v>
      </c>
      <c r="Q381" s="52"/>
      <c r="R381" s="390"/>
      <c r="S381" s="387"/>
    </row>
    <row r="382" spans="2:24" ht="18.75" customHeight="1" x14ac:dyDescent="0.2">
      <c r="B382" s="78"/>
      <c r="C382" s="156" t="s">
        <v>163</v>
      </c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73"/>
      <c r="P382" s="142">
        <f t="shared" si="54"/>
        <v>0</v>
      </c>
      <c r="Q382" s="52"/>
      <c r="R382" s="391"/>
      <c r="S382" s="392"/>
    </row>
    <row r="383" spans="2:24" ht="18.75" customHeight="1" x14ac:dyDescent="0.2">
      <c r="B383" s="78"/>
      <c r="C383" s="157" t="s">
        <v>157</v>
      </c>
      <c r="D383" s="148">
        <f>SUBTOTAL(9,D373:D382)</f>
        <v>0</v>
      </c>
      <c r="E383" s="148">
        <f t="shared" ref="E383:O383" si="55">SUBTOTAL(9,E373:E382)</f>
        <v>0</v>
      </c>
      <c r="F383" s="148">
        <f t="shared" si="55"/>
        <v>0</v>
      </c>
      <c r="G383" s="148">
        <f t="shared" si="55"/>
        <v>0</v>
      </c>
      <c r="H383" s="148">
        <f t="shared" si="55"/>
        <v>0</v>
      </c>
      <c r="I383" s="148">
        <f t="shared" si="55"/>
        <v>0</v>
      </c>
      <c r="J383" s="148">
        <f t="shared" si="55"/>
        <v>0</v>
      </c>
      <c r="K383" s="148">
        <f t="shared" si="55"/>
        <v>0</v>
      </c>
      <c r="L383" s="148">
        <f t="shared" si="55"/>
        <v>0</v>
      </c>
      <c r="M383" s="148">
        <f t="shared" si="55"/>
        <v>0</v>
      </c>
      <c r="N383" s="148">
        <f t="shared" si="55"/>
        <v>0</v>
      </c>
      <c r="O383" s="149">
        <f t="shared" si="55"/>
        <v>0</v>
      </c>
      <c r="P383" s="143">
        <f t="shared" si="54"/>
        <v>0</v>
      </c>
      <c r="Q383" s="52"/>
      <c r="R383" s="393"/>
      <c r="S383" s="394"/>
    </row>
    <row r="384" spans="2:24" ht="6" customHeight="1" x14ac:dyDescent="0.2">
      <c r="B384" s="78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5"/>
      <c r="S384" s="55"/>
    </row>
    <row r="385" spans="2:24" ht="18.75" customHeight="1" x14ac:dyDescent="0.2">
      <c r="B385" s="81"/>
      <c r="C385" s="140" t="s">
        <v>158</v>
      </c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74"/>
      <c r="P385" s="146">
        <f t="shared" ref="P385:P386" si="56">SUM(D385:O385)</f>
        <v>0</v>
      </c>
      <c r="Q385" s="52"/>
      <c r="R385" s="395"/>
      <c r="S385" s="395"/>
    </row>
    <row r="386" spans="2:24" ht="18.75" customHeight="1" x14ac:dyDescent="0.2">
      <c r="B386" s="81"/>
      <c r="C386" s="140" t="s">
        <v>159</v>
      </c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9"/>
      <c r="O386" s="75"/>
      <c r="P386" s="147">
        <f t="shared" si="56"/>
        <v>0</v>
      </c>
      <c r="Q386" s="52"/>
      <c r="R386" s="396"/>
      <c r="S386" s="396"/>
    </row>
    <row r="387" spans="2:24" s="77" customFormat="1" ht="18.75" customHeight="1" x14ac:dyDescent="0.2">
      <c r="B387" s="79"/>
      <c r="C387" s="93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397" t="s">
        <v>160</v>
      </c>
      <c r="O387" s="397"/>
      <c r="P387" s="145">
        <f>ROUND(IF(P385*P386=0,0,P383/P385*P386),2)</f>
        <v>0</v>
      </c>
      <c r="Q387" s="76"/>
      <c r="R387" s="398"/>
      <c r="S387" s="398"/>
      <c r="T387" s="80"/>
    </row>
    <row r="388" spans="2:24" ht="30" customHeight="1" x14ac:dyDescent="0.2"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</row>
    <row r="389" spans="2:24" ht="18.75" customHeight="1" x14ac:dyDescent="0.2">
      <c r="B389" s="78"/>
      <c r="C389" s="158" t="s">
        <v>124</v>
      </c>
      <c r="D389" s="399"/>
      <c r="E389" s="399"/>
      <c r="F389" s="399"/>
      <c r="G389" s="399"/>
      <c r="H389" s="399"/>
      <c r="I389" s="399"/>
      <c r="J389" s="52"/>
      <c r="K389" s="52"/>
      <c r="L389" s="53"/>
      <c r="M389" s="52"/>
      <c r="N389" s="52"/>
      <c r="O389" s="52"/>
      <c r="P389" s="54"/>
      <c r="Q389" s="52"/>
      <c r="R389" s="54"/>
      <c r="S389" s="54"/>
    </row>
    <row r="390" spans="2:24" ht="18.75" customHeight="1" x14ac:dyDescent="0.2">
      <c r="B390" s="78"/>
      <c r="C390" s="152" t="s">
        <v>125</v>
      </c>
      <c r="D390" s="395"/>
      <c r="E390" s="395"/>
      <c r="F390" s="395"/>
      <c r="G390" s="395"/>
      <c r="H390" s="395"/>
      <c r="I390" s="395"/>
      <c r="J390" s="52"/>
      <c r="K390" s="51"/>
      <c r="L390" s="51"/>
      <c r="M390" s="51"/>
      <c r="N390" s="51"/>
      <c r="O390" s="51"/>
      <c r="P390" s="51"/>
      <c r="Q390" s="52"/>
      <c r="R390" s="400" t="s">
        <v>126</v>
      </c>
      <c r="S390" s="400"/>
    </row>
    <row r="391" spans="2:24" ht="18.75" customHeight="1" x14ac:dyDescent="0.2">
      <c r="B391" s="78"/>
      <c r="C391" s="152" t="s">
        <v>7</v>
      </c>
      <c r="D391" s="395"/>
      <c r="E391" s="395"/>
      <c r="F391" s="395"/>
      <c r="G391" s="395"/>
      <c r="H391" s="395"/>
      <c r="I391" s="395"/>
      <c r="J391" s="52"/>
      <c r="K391" s="51"/>
      <c r="L391" s="51"/>
      <c r="M391" s="51"/>
      <c r="N391" s="51"/>
      <c r="O391" s="51"/>
      <c r="P391" s="51"/>
      <c r="Q391" s="52"/>
      <c r="R391" s="139" t="s">
        <v>245</v>
      </c>
      <c r="S391" s="63"/>
    </row>
    <row r="392" spans="2:24" ht="18.75" customHeight="1" x14ac:dyDescent="0.2">
      <c r="B392" s="78"/>
      <c r="C392" s="153" t="s">
        <v>122</v>
      </c>
      <c r="D392" s="395"/>
      <c r="E392" s="395"/>
      <c r="F392" s="395"/>
      <c r="G392" s="395"/>
      <c r="H392" s="395"/>
      <c r="I392" s="395"/>
      <c r="J392" s="52"/>
      <c r="K392" s="51"/>
      <c r="L392" s="51"/>
      <c r="M392" s="51"/>
      <c r="N392" s="51"/>
      <c r="O392" s="51"/>
      <c r="P392" s="51"/>
      <c r="Q392" s="52"/>
      <c r="R392" s="138" t="s">
        <v>132</v>
      </c>
      <c r="S392" s="63"/>
    </row>
    <row r="393" spans="2:24" ht="18.75" customHeight="1" x14ac:dyDescent="0.2">
      <c r="B393" s="78"/>
      <c r="C393" s="153" t="s">
        <v>134</v>
      </c>
      <c r="D393" s="401"/>
      <c r="E393" s="401"/>
      <c r="F393" s="401"/>
      <c r="G393" s="401"/>
      <c r="H393" s="401"/>
      <c r="I393" s="401"/>
      <c r="J393" s="52"/>
      <c r="K393" s="52"/>
      <c r="L393" s="53"/>
      <c r="M393" s="52"/>
      <c r="N393" s="52"/>
      <c r="O393" s="52"/>
      <c r="P393" s="54"/>
      <c r="Q393" s="52"/>
      <c r="R393" s="139" t="s">
        <v>133</v>
      </c>
      <c r="S393" s="63"/>
    </row>
    <row r="394" spans="2:24" ht="12" customHeight="1" x14ac:dyDescent="0.2">
      <c r="B394" s="78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</row>
    <row r="395" spans="2:24" s="77" customFormat="1" ht="18.75" customHeight="1" x14ac:dyDescent="0.2">
      <c r="B395" s="79"/>
      <c r="C395" s="154" t="s">
        <v>128</v>
      </c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70"/>
      <c r="P395" s="144" t="s">
        <v>129</v>
      </c>
      <c r="Q395" s="76"/>
      <c r="R395" s="402" t="s">
        <v>135</v>
      </c>
      <c r="S395" s="403"/>
      <c r="T395" s="80"/>
      <c r="V395" s="59"/>
      <c r="W395" s="59"/>
      <c r="X395" s="59"/>
    </row>
    <row r="396" spans="2:24" ht="6" customHeight="1" x14ac:dyDescent="0.2">
      <c r="B396" s="78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</row>
    <row r="397" spans="2:24" ht="18.75" customHeight="1" x14ac:dyDescent="0.2">
      <c r="B397" s="78"/>
      <c r="C397" s="155" t="s">
        <v>161</v>
      </c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71"/>
      <c r="P397" s="141">
        <f>SUM(D397:O397)</f>
        <v>0</v>
      </c>
      <c r="Q397" s="52"/>
      <c r="R397" s="390"/>
      <c r="S397" s="387"/>
    </row>
    <row r="398" spans="2:24" ht="18.75" customHeight="1" x14ac:dyDescent="0.2">
      <c r="B398" s="78"/>
      <c r="C398" s="140" t="s">
        <v>137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1"/>
      <c r="P398" s="141">
        <f t="shared" ref="P398:P407" si="57">SUM(D398:O398)</f>
        <v>0</v>
      </c>
      <c r="Q398" s="52"/>
      <c r="R398" s="390"/>
      <c r="S398" s="387"/>
    </row>
    <row r="399" spans="2:24" ht="18.75" customHeight="1" x14ac:dyDescent="0.2">
      <c r="B399" s="78"/>
      <c r="C399" s="94" t="s">
        <v>162</v>
      </c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71"/>
      <c r="P399" s="141">
        <f t="shared" si="57"/>
        <v>0</v>
      </c>
      <c r="Q399" s="52"/>
      <c r="R399" s="390"/>
      <c r="S399" s="387"/>
    </row>
    <row r="400" spans="2:24" ht="18.75" customHeight="1" x14ac:dyDescent="0.2">
      <c r="B400" s="78"/>
      <c r="C400" s="140" t="s">
        <v>147</v>
      </c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72"/>
      <c r="P400" s="141">
        <f t="shared" si="57"/>
        <v>0</v>
      </c>
      <c r="Q400" s="52"/>
      <c r="R400" s="390"/>
      <c r="S400" s="387"/>
    </row>
    <row r="401" spans="2:20" ht="18.75" customHeight="1" x14ac:dyDescent="0.2">
      <c r="B401" s="78"/>
      <c r="C401" s="140" t="s">
        <v>148</v>
      </c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72"/>
      <c r="P401" s="141">
        <f t="shared" si="57"/>
        <v>0</v>
      </c>
      <c r="Q401" s="52"/>
      <c r="R401" s="390"/>
      <c r="S401" s="387"/>
    </row>
    <row r="402" spans="2:20" ht="18.75" customHeight="1" x14ac:dyDescent="0.2">
      <c r="B402" s="78"/>
      <c r="C402" s="140" t="s">
        <v>150</v>
      </c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72"/>
      <c r="P402" s="141">
        <f t="shared" si="57"/>
        <v>0</v>
      </c>
      <c r="Q402" s="52"/>
      <c r="R402" s="390"/>
      <c r="S402" s="387"/>
    </row>
    <row r="403" spans="2:20" ht="18.75" customHeight="1" x14ac:dyDescent="0.2">
      <c r="B403" s="78"/>
      <c r="C403" s="140" t="s">
        <v>151</v>
      </c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72"/>
      <c r="P403" s="141">
        <f t="shared" si="57"/>
        <v>0</v>
      </c>
      <c r="Q403" s="52"/>
      <c r="R403" s="390"/>
      <c r="S403" s="387"/>
    </row>
    <row r="404" spans="2:20" ht="18.75" customHeight="1" x14ac:dyDescent="0.2">
      <c r="B404" s="78"/>
      <c r="C404" s="140" t="s">
        <v>152</v>
      </c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72"/>
      <c r="P404" s="141">
        <f t="shared" si="57"/>
        <v>0</v>
      </c>
      <c r="Q404" s="52"/>
      <c r="R404" s="390"/>
      <c r="S404" s="387"/>
    </row>
    <row r="405" spans="2:20" ht="18.75" customHeight="1" x14ac:dyDescent="0.2">
      <c r="B405" s="78"/>
      <c r="C405" s="140" t="s">
        <v>153</v>
      </c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72"/>
      <c r="P405" s="141">
        <f t="shared" si="57"/>
        <v>0</v>
      </c>
      <c r="Q405" s="52"/>
      <c r="R405" s="390"/>
      <c r="S405" s="387"/>
    </row>
    <row r="406" spans="2:20" ht="18.75" customHeight="1" x14ac:dyDescent="0.2">
      <c r="B406" s="78"/>
      <c r="C406" s="156" t="s">
        <v>163</v>
      </c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73"/>
      <c r="P406" s="142">
        <f t="shared" si="57"/>
        <v>0</v>
      </c>
      <c r="Q406" s="52"/>
      <c r="R406" s="391"/>
      <c r="S406" s="392"/>
    </row>
    <row r="407" spans="2:20" ht="18.75" customHeight="1" x14ac:dyDescent="0.2">
      <c r="B407" s="78"/>
      <c r="C407" s="157" t="s">
        <v>157</v>
      </c>
      <c r="D407" s="148">
        <f>SUBTOTAL(9,D397:D406)</f>
        <v>0</v>
      </c>
      <c r="E407" s="148">
        <f t="shared" ref="E407:O407" si="58">SUBTOTAL(9,E397:E406)</f>
        <v>0</v>
      </c>
      <c r="F407" s="148">
        <f t="shared" si="58"/>
        <v>0</v>
      </c>
      <c r="G407" s="148">
        <f t="shared" si="58"/>
        <v>0</v>
      </c>
      <c r="H407" s="148">
        <f t="shared" si="58"/>
        <v>0</v>
      </c>
      <c r="I407" s="148">
        <f t="shared" si="58"/>
        <v>0</v>
      </c>
      <c r="J407" s="148">
        <f t="shared" si="58"/>
        <v>0</v>
      </c>
      <c r="K407" s="148">
        <f t="shared" si="58"/>
        <v>0</v>
      </c>
      <c r="L407" s="148">
        <f t="shared" si="58"/>
        <v>0</v>
      </c>
      <c r="M407" s="148">
        <f t="shared" si="58"/>
        <v>0</v>
      </c>
      <c r="N407" s="148">
        <f t="shared" si="58"/>
        <v>0</v>
      </c>
      <c r="O407" s="149">
        <f t="shared" si="58"/>
        <v>0</v>
      </c>
      <c r="P407" s="143">
        <f t="shared" si="57"/>
        <v>0</v>
      </c>
      <c r="Q407" s="52"/>
      <c r="R407" s="393"/>
      <c r="S407" s="394"/>
    </row>
    <row r="408" spans="2:20" ht="6" customHeight="1" x14ac:dyDescent="0.2">
      <c r="B408" s="78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5"/>
      <c r="S408" s="55"/>
    </row>
    <row r="409" spans="2:20" ht="18.75" customHeight="1" x14ac:dyDescent="0.2">
      <c r="B409" s="81"/>
      <c r="C409" s="140" t="s">
        <v>158</v>
      </c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74"/>
      <c r="P409" s="146">
        <f t="shared" ref="P409:P410" si="59">SUM(D409:O409)</f>
        <v>0</v>
      </c>
      <c r="Q409" s="52"/>
      <c r="R409" s="395"/>
      <c r="S409" s="395"/>
    </row>
    <row r="410" spans="2:20" ht="18.75" customHeight="1" x14ac:dyDescent="0.2">
      <c r="B410" s="81"/>
      <c r="C410" s="140" t="s">
        <v>159</v>
      </c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9"/>
      <c r="O410" s="75"/>
      <c r="P410" s="147">
        <f t="shared" si="59"/>
        <v>0</v>
      </c>
      <c r="Q410" s="52"/>
      <c r="R410" s="396"/>
      <c r="S410" s="396"/>
    </row>
    <row r="411" spans="2:20" s="77" customFormat="1" ht="18.75" customHeight="1" x14ac:dyDescent="0.2">
      <c r="B411" s="79"/>
      <c r="C411" s="93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397" t="s">
        <v>160</v>
      </c>
      <c r="O411" s="397"/>
      <c r="P411" s="145">
        <f>ROUND(IF(P409*P410=0,0,P407/P409*P410),2)</f>
        <v>0</v>
      </c>
      <c r="Q411" s="76"/>
      <c r="R411" s="398"/>
      <c r="S411" s="398"/>
      <c r="T411" s="80"/>
    </row>
    <row r="412" spans="2:20" ht="30" customHeight="1" x14ac:dyDescent="0.2"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</row>
    <row r="413" spans="2:20" ht="18.75" customHeight="1" x14ac:dyDescent="0.2">
      <c r="B413" s="78"/>
      <c r="C413" s="158" t="s">
        <v>124</v>
      </c>
      <c r="D413" s="399"/>
      <c r="E413" s="399"/>
      <c r="F413" s="399"/>
      <c r="G413" s="399"/>
      <c r="H413" s="399"/>
      <c r="I413" s="399"/>
      <c r="J413" s="52"/>
      <c r="K413" s="52"/>
      <c r="L413" s="53"/>
      <c r="M413" s="52"/>
      <c r="N413" s="52"/>
      <c r="O413" s="52"/>
      <c r="P413" s="54"/>
      <c r="Q413" s="52"/>
      <c r="R413" s="54"/>
      <c r="S413" s="54"/>
    </row>
    <row r="414" spans="2:20" ht="18.75" customHeight="1" x14ac:dyDescent="0.2">
      <c r="B414" s="78"/>
      <c r="C414" s="152" t="s">
        <v>125</v>
      </c>
      <c r="D414" s="395"/>
      <c r="E414" s="395"/>
      <c r="F414" s="395"/>
      <c r="G414" s="395"/>
      <c r="H414" s="395"/>
      <c r="I414" s="395"/>
      <c r="J414" s="52"/>
      <c r="K414" s="51"/>
      <c r="L414" s="51"/>
      <c r="M414" s="51"/>
      <c r="N414" s="51"/>
      <c r="O414" s="51"/>
      <c r="P414" s="51"/>
      <c r="Q414" s="52"/>
      <c r="R414" s="400" t="s">
        <v>126</v>
      </c>
      <c r="S414" s="400"/>
    </row>
    <row r="415" spans="2:20" ht="18.75" customHeight="1" x14ac:dyDescent="0.2">
      <c r="B415" s="78"/>
      <c r="C415" s="152" t="s">
        <v>7</v>
      </c>
      <c r="D415" s="395"/>
      <c r="E415" s="395"/>
      <c r="F415" s="395"/>
      <c r="G415" s="395"/>
      <c r="H415" s="395"/>
      <c r="I415" s="395"/>
      <c r="J415" s="52"/>
      <c r="K415" s="51"/>
      <c r="L415" s="51"/>
      <c r="M415" s="51"/>
      <c r="N415" s="51"/>
      <c r="O415" s="51"/>
      <c r="P415" s="51"/>
      <c r="Q415" s="52"/>
      <c r="R415" s="139" t="s">
        <v>245</v>
      </c>
      <c r="S415" s="63"/>
    </row>
    <row r="416" spans="2:20" ht="18.75" customHeight="1" x14ac:dyDescent="0.2">
      <c r="B416" s="78"/>
      <c r="C416" s="153" t="s">
        <v>122</v>
      </c>
      <c r="D416" s="395"/>
      <c r="E416" s="395"/>
      <c r="F416" s="395"/>
      <c r="G416" s="395"/>
      <c r="H416" s="395"/>
      <c r="I416" s="395"/>
      <c r="J416" s="52"/>
      <c r="K416" s="51"/>
      <c r="L416" s="51"/>
      <c r="M416" s="51"/>
      <c r="N416" s="51"/>
      <c r="O416" s="51"/>
      <c r="P416" s="51"/>
      <c r="Q416" s="52"/>
      <c r="R416" s="138" t="s">
        <v>132</v>
      </c>
      <c r="S416" s="63"/>
    </row>
    <row r="417" spans="2:24" ht="18.75" customHeight="1" x14ac:dyDescent="0.2">
      <c r="B417" s="78"/>
      <c r="C417" s="153" t="s">
        <v>134</v>
      </c>
      <c r="D417" s="401"/>
      <c r="E417" s="401"/>
      <c r="F417" s="401"/>
      <c r="G417" s="401"/>
      <c r="H417" s="401"/>
      <c r="I417" s="401"/>
      <c r="J417" s="52"/>
      <c r="K417" s="52"/>
      <c r="L417" s="53"/>
      <c r="M417" s="52"/>
      <c r="N417" s="52"/>
      <c r="O417" s="52"/>
      <c r="P417" s="54"/>
      <c r="Q417" s="52"/>
      <c r="R417" s="139" t="s">
        <v>133</v>
      </c>
      <c r="S417" s="63"/>
    </row>
    <row r="418" spans="2:24" ht="12" customHeight="1" x14ac:dyDescent="0.2">
      <c r="B418" s="78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</row>
    <row r="419" spans="2:24" s="77" customFormat="1" ht="18.75" customHeight="1" x14ac:dyDescent="0.2">
      <c r="B419" s="79"/>
      <c r="C419" s="154" t="s">
        <v>128</v>
      </c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70"/>
      <c r="P419" s="144" t="s">
        <v>129</v>
      </c>
      <c r="Q419" s="76"/>
      <c r="R419" s="404" t="s">
        <v>135</v>
      </c>
      <c r="S419" s="404"/>
      <c r="T419" s="80"/>
      <c r="V419" s="59"/>
      <c r="W419" s="59"/>
      <c r="X419" s="59"/>
    </row>
    <row r="420" spans="2:24" ht="6" customHeight="1" x14ac:dyDescent="0.2">
      <c r="B420" s="78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</row>
    <row r="421" spans="2:24" ht="18.75" customHeight="1" x14ac:dyDescent="0.2">
      <c r="B421" s="78"/>
      <c r="C421" s="155" t="s">
        <v>161</v>
      </c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71"/>
      <c r="P421" s="141">
        <f t="shared" ref="P421:P431" si="60">SUM(D421:O421)</f>
        <v>0</v>
      </c>
      <c r="Q421" s="52"/>
      <c r="R421" s="395"/>
      <c r="S421" s="395"/>
    </row>
    <row r="422" spans="2:24" ht="18.75" customHeight="1" x14ac:dyDescent="0.2">
      <c r="B422" s="78"/>
      <c r="C422" s="140" t="s">
        <v>137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1"/>
      <c r="P422" s="141">
        <f t="shared" si="60"/>
        <v>0</v>
      </c>
      <c r="Q422" s="52"/>
      <c r="R422" s="395"/>
      <c r="S422" s="395"/>
    </row>
    <row r="423" spans="2:24" ht="18.75" customHeight="1" x14ac:dyDescent="0.2">
      <c r="B423" s="78"/>
      <c r="C423" s="94" t="s">
        <v>162</v>
      </c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71"/>
      <c r="P423" s="141">
        <f t="shared" si="60"/>
        <v>0</v>
      </c>
      <c r="Q423" s="52"/>
      <c r="R423" s="395"/>
      <c r="S423" s="395"/>
    </row>
    <row r="424" spans="2:24" ht="18.75" customHeight="1" x14ac:dyDescent="0.2">
      <c r="B424" s="78"/>
      <c r="C424" s="140" t="s">
        <v>147</v>
      </c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72"/>
      <c r="P424" s="141">
        <f t="shared" si="60"/>
        <v>0</v>
      </c>
      <c r="Q424" s="52"/>
      <c r="R424" s="395"/>
      <c r="S424" s="395"/>
    </row>
    <row r="425" spans="2:24" ht="18.75" customHeight="1" x14ac:dyDescent="0.2">
      <c r="B425" s="78"/>
      <c r="C425" s="140" t="s">
        <v>148</v>
      </c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72"/>
      <c r="P425" s="141">
        <f t="shared" si="60"/>
        <v>0</v>
      </c>
      <c r="Q425" s="52"/>
      <c r="R425" s="395"/>
      <c r="S425" s="395"/>
    </row>
    <row r="426" spans="2:24" ht="18.75" customHeight="1" x14ac:dyDescent="0.2">
      <c r="B426" s="78"/>
      <c r="C426" s="140" t="s">
        <v>150</v>
      </c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72"/>
      <c r="P426" s="141">
        <f t="shared" si="60"/>
        <v>0</v>
      </c>
      <c r="Q426" s="52"/>
      <c r="R426" s="395"/>
      <c r="S426" s="395"/>
    </row>
    <row r="427" spans="2:24" ht="18.75" customHeight="1" x14ac:dyDescent="0.2">
      <c r="B427" s="78"/>
      <c r="C427" s="140" t="s">
        <v>151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72"/>
      <c r="P427" s="141">
        <f t="shared" si="60"/>
        <v>0</v>
      </c>
      <c r="Q427" s="52"/>
      <c r="R427" s="395"/>
      <c r="S427" s="395"/>
    </row>
    <row r="428" spans="2:24" ht="18.75" customHeight="1" x14ac:dyDescent="0.2">
      <c r="B428" s="78"/>
      <c r="C428" s="140" t="s">
        <v>152</v>
      </c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72"/>
      <c r="P428" s="141">
        <f t="shared" si="60"/>
        <v>0</v>
      </c>
      <c r="Q428" s="52"/>
      <c r="R428" s="395"/>
      <c r="S428" s="395"/>
    </row>
    <row r="429" spans="2:24" ht="18.75" customHeight="1" x14ac:dyDescent="0.2">
      <c r="B429" s="78"/>
      <c r="C429" s="140" t="s">
        <v>153</v>
      </c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72"/>
      <c r="P429" s="141">
        <f t="shared" si="60"/>
        <v>0</v>
      </c>
      <c r="Q429" s="52"/>
      <c r="R429" s="395"/>
      <c r="S429" s="395"/>
    </row>
    <row r="430" spans="2:24" ht="18.75" customHeight="1" x14ac:dyDescent="0.2">
      <c r="B430" s="78"/>
      <c r="C430" s="156" t="s">
        <v>163</v>
      </c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73"/>
      <c r="P430" s="142">
        <f t="shared" si="60"/>
        <v>0</v>
      </c>
      <c r="Q430" s="52"/>
      <c r="R430" s="396"/>
      <c r="S430" s="396"/>
    </row>
    <row r="431" spans="2:24" ht="18.75" customHeight="1" x14ac:dyDescent="0.2">
      <c r="B431" s="78"/>
      <c r="C431" s="157" t="s">
        <v>157</v>
      </c>
      <c r="D431" s="148">
        <f t="shared" ref="D431:O431" si="61">SUBTOTAL(9,D421:D430)</f>
        <v>0</v>
      </c>
      <c r="E431" s="148">
        <f t="shared" si="61"/>
        <v>0</v>
      </c>
      <c r="F431" s="148">
        <f t="shared" si="61"/>
        <v>0</v>
      </c>
      <c r="G431" s="148">
        <f t="shared" si="61"/>
        <v>0</v>
      </c>
      <c r="H431" s="148">
        <f t="shared" si="61"/>
        <v>0</v>
      </c>
      <c r="I431" s="148">
        <f t="shared" si="61"/>
        <v>0</v>
      </c>
      <c r="J431" s="148">
        <f t="shared" si="61"/>
        <v>0</v>
      </c>
      <c r="K431" s="148">
        <f t="shared" si="61"/>
        <v>0</v>
      </c>
      <c r="L431" s="148">
        <f t="shared" si="61"/>
        <v>0</v>
      </c>
      <c r="M431" s="148">
        <f t="shared" si="61"/>
        <v>0</v>
      </c>
      <c r="N431" s="148">
        <f t="shared" si="61"/>
        <v>0</v>
      </c>
      <c r="O431" s="149">
        <f t="shared" si="61"/>
        <v>0</v>
      </c>
      <c r="P431" s="143">
        <f t="shared" si="60"/>
        <v>0</v>
      </c>
      <c r="Q431" s="52"/>
      <c r="R431" s="405"/>
      <c r="S431" s="405"/>
    </row>
    <row r="432" spans="2:24" ht="6" customHeight="1" x14ac:dyDescent="0.2">
      <c r="B432" s="78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5"/>
      <c r="S432" s="55"/>
    </row>
    <row r="433" spans="2:24" ht="18.75" customHeight="1" x14ac:dyDescent="0.2">
      <c r="B433" s="81"/>
      <c r="C433" s="140" t="s">
        <v>158</v>
      </c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74"/>
      <c r="P433" s="146">
        <f t="shared" ref="P433:P434" si="62">SUM(D433:O433)</f>
        <v>0</v>
      </c>
      <c r="Q433" s="52"/>
      <c r="R433" s="395"/>
      <c r="S433" s="395"/>
    </row>
    <row r="434" spans="2:24" ht="18.75" customHeight="1" x14ac:dyDescent="0.2">
      <c r="B434" s="81"/>
      <c r="C434" s="140" t="s">
        <v>159</v>
      </c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9"/>
      <c r="O434" s="75"/>
      <c r="P434" s="147">
        <f t="shared" si="62"/>
        <v>0</v>
      </c>
      <c r="Q434" s="52"/>
      <c r="R434" s="396"/>
      <c r="S434" s="396"/>
    </row>
    <row r="435" spans="2:24" s="77" customFormat="1" ht="18.75" customHeight="1" x14ac:dyDescent="0.2">
      <c r="B435" s="79"/>
      <c r="C435" s="93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397" t="s">
        <v>160</v>
      </c>
      <c r="O435" s="397"/>
      <c r="P435" s="145">
        <f t="shared" ref="P435" si="63">ROUND(IF(P433*P434=0,0,P431/P433*P434),2)</f>
        <v>0</v>
      </c>
      <c r="Q435" s="76"/>
      <c r="R435" s="398"/>
      <c r="S435" s="398"/>
      <c r="T435" s="80"/>
    </row>
    <row r="436" spans="2:24" ht="30" customHeight="1" x14ac:dyDescent="0.2"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</row>
    <row r="437" spans="2:24" ht="18.75" customHeight="1" x14ac:dyDescent="0.2">
      <c r="B437" s="78"/>
      <c r="C437" s="158" t="s">
        <v>124</v>
      </c>
      <c r="D437" s="399"/>
      <c r="E437" s="399"/>
      <c r="F437" s="399"/>
      <c r="G437" s="399"/>
      <c r="H437" s="399"/>
      <c r="I437" s="399"/>
      <c r="J437" s="52"/>
      <c r="K437" s="52"/>
      <c r="L437" s="53"/>
      <c r="M437" s="52"/>
      <c r="N437" s="52"/>
      <c r="O437" s="52"/>
      <c r="P437" s="54"/>
      <c r="Q437" s="52"/>
      <c r="R437" s="54"/>
      <c r="S437" s="54"/>
    </row>
    <row r="438" spans="2:24" ht="18.75" customHeight="1" x14ac:dyDescent="0.2">
      <c r="B438" s="78"/>
      <c r="C438" s="152" t="s">
        <v>125</v>
      </c>
      <c r="D438" s="395"/>
      <c r="E438" s="395"/>
      <c r="F438" s="395"/>
      <c r="G438" s="395"/>
      <c r="H438" s="395"/>
      <c r="I438" s="395"/>
      <c r="J438" s="52"/>
      <c r="K438" s="51"/>
      <c r="L438" s="51"/>
      <c r="M438" s="51"/>
      <c r="N438" s="51"/>
      <c r="O438" s="51"/>
      <c r="P438" s="51"/>
      <c r="Q438" s="52"/>
      <c r="R438" s="400" t="s">
        <v>126</v>
      </c>
      <c r="S438" s="400"/>
    </row>
    <row r="439" spans="2:24" ht="18.75" customHeight="1" x14ac:dyDescent="0.2">
      <c r="B439" s="78"/>
      <c r="C439" s="152" t="s">
        <v>7</v>
      </c>
      <c r="D439" s="395"/>
      <c r="E439" s="395"/>
      <c r="F439" s="395"/>
      <c r="G439" s="395"/>
      <c r="H439" s="395"/>
      <c r="I439" s="395"/>
      <c r="J439" s="52"/>
      <c r="K439" s="51"/>
      <c r="L439" s="51"/>
      <c r="M439" s="51"/>
      <c r="N439" s="51"/>
      <c r="O439" s="51"/>
      <c r="P439" s="51"/>
      <c r="Q439" s="52"/>
      <c r="R439" s="139" t="s">
        <v>245</v>
      </c>
      <c r="S439" s="63"/>
    </row>
    <row r="440" spans="2:24" ht="18.75" customHeight="1" x14ac:dyDescent="0.2">
      <c r="B440" s="78"/>
      <c r="C440" s="153" t="s">
        <v>122</v>
      </c>
      <c r="D440" s="395"/>
      <c r="E440" s="395"/>
      <c r="F440" s="395"/>
      <c r="G440" s="395"/>
      <c r="H440" s="395"/>
      <c r="I440" s="395"/>
      <c r="J440" s="52"/>
      <c r="K440" s="51"/>
      <c r="L440" s="51"/>
      <c r="M440" s="51"/>
      <c r="N440" s="51"/>
      <c r="O440" s="51"/>
      <c r="P440" s="51"/>
      <c r="Q440" s="52"/>
      <c r="R440" s="138" t="s">
        <v>132</v>
      </c>
      <c r="S440" s="63"/>
    </row>
    <row r="441" spans="2:24" ht="18.75" customHeight="1" x14ac:dyDescent="0.2">
      <c r="B441" s="78"/>
      <c r="C441" s="153" t="s">
        <v>134</v>
      </c>
      <c r="D441" s="401"/>
      <c r="E441" s="401"/>
      <c r="F441" s="401"/>
      <c r="G441" s="401"/>
      <c r="H441" s="401"/>
      <c r="I441" s="401"/>
      <c r="J441" s="52"/>
      <c r="K441" s="52"/>
      <c r="L441" s="53"/>
      <c r="M441" s="52"/>
      <c r="N441" s="52"/>
      <c r="O441" s="52"/>
      <c r="P441" s="54"/>
      <c r="Q441" s="52"/>
      <c r="R441" s="139" t="s">
        <v>133</v>
      </c>
      <c r="S441" s="63"/>
    </row>
    <row r="442" spans="2:24" ht="12" customHeight="1" x14ac:dyDescent="0.2">
      <c r="B442" s="78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</row>
    <row r="443" spans="2:24" s="77" customFormat="1" ht="18.75" customHeight="1" x14ac:dyDescent="0.2">
      <c r="B443" s="79"/>
      <c r="C443" s="154" t="s">
        <v>128</v>
      </c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70"/>
      <c r="P443" s="144" t="s">
        <v>129</v>
      </c>
      <c r="Q443" s="76"/>
      <c r="R443" s="404" t="s">
        <v>135</v>
      </c>
      <c r="S443" s="404"/>
      <c r="T443" s="80"/>
      <c r="V443" s="59"/>
      <c r="W443" s="59"/>
      <c r="X443" s="59"/>
    </row>
    <row r="444" spans="2:24" ht="6" customHeight="1" x14ac:dyDescent="0.2">
      <c r="B444" s="78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</row>
    <row r="445" spans="2:24" ht="18.75" customHeight="1" x14ac:dyDescent="0.2">
      <c r="B445" s="78"/>
      <c r="C445" s="155" t="s">
        <v>161</v>
      </c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71"/>
      <c r="P445" s="141">
        <f t="shared" ref="P445:P455" si="64">SUM(D445:O445)</f>
        <v>0</v>
      </c>
      <c r="Q445" s="52"/>
      <c r="R445" s="395"/>
      <c r="S445" s="395"/>
    </row>
    <row r="446" spans="2:24" ht="18.75" customHeight="1" x14ac:dyDescent="0.2">
      <c r="B446" s="78"/>
      <c r="C446" s="140" t="s">
        <v>137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1"/>
      <c r="P446" s="141">
        <f t="shared" si="64"/>
        <v>0</v>
      </c>
      <c r="Q446" s="52"/>
      <c r="R446" s="395"/>
      <c r="S446" s="395"/>
    </row>
    <row r="447" spans="2:24" ht="18.75" customHeight="1" x14ac:dyDescent="0.2">
      <c r="B447" s="78"/>
      <c r="C447" s="94" t="s">
        <v>162</v>
      </c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71"/>
      <c r="P447" s="141">
        <f t="shared" si="64"/>
        <v>0</v>
      </c>
      <c r="Q447" s="52"/>
      <c r="R447" s="395"/>
      <c r="S447" s="395"/>
    </row>
    <row r="448" spans="2:24" ht="18.75" customHeight="1" x14ac:dyDescent="0.2">
      <c r="B448" s="78"/>
      <c r="C448" s="140" t="s">
        <v>147</v>
      </c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72"/>
      <c r="P448" s="141">
        <f t="shared" si="64"/>
        <v>0</v>
      </c>
      <c r="Q448" s="52"/>
      <c r="R448" s="395"/>
      <c r="S448" s="395"/>
    </row>
    <row r="449" spans="2:20" ht="18.75" customHeight="1" x14ac:dyDescent="0.2">
      <c r="B449" s="78"/>
      <c r="C449" s="140" t="s">
        <v>148</v>
      </c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72"/>
      <c r="P449" s="141">
        <f t="shared" si="64"/>
        <v>0</v>
      </c>
      <c r="Q449" s="52"/>
      <c r="R449" s="395"/>
      <c r="S449" s="395"/>
    </row>
    <row r="450" spans="2:20" ht="18.75" customHeight="1" x14ac:dyDescent="0.2">
      <c r="B450" s="78"/>
      <c r="C450" s="140" t="s">
        <v>150</v>
      </c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72"/>
      <c r="P450" s="141">
        <f t="shared" si="64"/>
        <v>0</v>
      </c>
      <c r="Q450" s="52"/>
      <c r="R450" s="395"/>
      <c r="S450" s="395"/>
    </row>
    <row r="451" spans="2:20" ht="18.75" customHeight="1" x14ac:dyDescent="0.2">
      <c r="B451" s="78"/>
      <c r="C451" s="140" t="s">
        <v>151</v>
      </c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72"/>
      <c r="P451" s="141">
        <f t="shared" si="64"/>
        <v>0</v>
      </c>
      <c r="Q451" s="52"/>
      <c r="R451" s="395"/>
      <c r="S451" s="395"/>
    </row>
    <row r="452" spans="2:20" ht="18.75" customHeight="1" x14ac:dyDescent="0.2">
      <c r="B452" s="78"/>
      <c r="C452" s="140" t="s">
        <v>152</v>
      </c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72"/>
      <c r="P452" s="141">
        <f t="shared" si="64"/>
        <v>0</v>
      </c>
      <c r="Q452" s="52"/>
      <c r="R452" s="395"/>
      <c r="S452" s="395"/>
    </row>
    <row r="453" spans="2:20" ht="18.75" customHeight="1" x14ac:dyDescent="0.2">
      <c r="B453" s="78"/>
      <c r="C453" s="140" t="s">
        <v>153</v>
      </c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72"/>
      <c r="P453" s="141">
        <f t="shared" si="64"/>
        <v>0</v>
      </c>
      <c r="Q453" s="52"/>
      <c r="R453" s="395"/>
      <c r="S453" s="395"/>
    </row>
    <row r="454" spans="2:20" ht="18.75" customHeight="1" x14ac:dyDescent="0.2">
      <c r="B454" s="78"/>
      <c r="C454" s="156" t="s">
        <v>163</v>
      </c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73"/>
      <c r="P454" s="142">
        <f t="shared" si="64"/>
        <v>0</v>
      </c>
      <c r="Q454" s="52"/>
      <c r="R454" s="396"/>
      <c r="S454" s="396"/>
    </row>
    <row r="455" spans="2:20" ht="18.75" customHeight="1" x14ac:dyDescent="0.2">
      <c r="B455" s="78"/>
      <c r="C455" s="157" t="s">
        <v>157</v>
      </c>
      <c r="D455" s="148">
        <f t="shared" ref="D455:O455" si="65">SUBTOTAL(9,D445:D454)</f>
        <v>0</v>
      </c>
      <c r="E455" s="148">
        <f t="shared" si="65"/>
        <v>0</v>
      </c>
      <c r="F455" s="148">
        <f t="shared" si="65"/>
        <v>0</v>
      </c>
      <c r="G455" s="148">
        <f t="shared" si="65"/>
        <v>0</v>
      </c>
      <c r="H455" s="148">
        <f t="shared" si="65"/>
        <v>0</v>
      </c>
      <c r="I455" s="148">
        <f t="shared" si="65"/>
        <v>0</v>
      </c>
      <c r="J455" s="148">
        <f t="shared" si="65"/>
        <v>0</v>
      </c>
      <c r="K455" s="148">
        <f t="shared" si="65"/>
        <v>0</v>
      </c>
      <c r="L455" s="148">
        <f t="shared" si="65"/>
        <v>0</v>
      </c>
      <c r="M455" s="148">
        <f t="shared" si="65"/>
        <v>0</v>
      </c>
      <c r="N455" s="148">
        <f t="shared" si="65"/>
        <v>0</v>
      </c>
      <c r="O455" s="149">
        <f t="shared" si="65"/>
        <v>0</v>
      </c>
      <c r="P455" s="143">
        <f t="shared" si="64"/>
        <v>0</v>
      </c>
      <c r="Q455" s="52"/>
      <c r="R455" s="405"/>
      <c r="S455" s="405"/>
    </row>
    <row r="456" spans="2:20" ht="6" customHeight="1" x14ac:dyDescent="0.2">
      <c r="B456" s="78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5"/>
      <c r="S456" s="55"/>
    </row>
    <row r="457" spans="2:20" ht="18.75" customHeight="1" x14ac:dyDescent="0.2">
      <c r="B457" s="81"/>
      <c r="C457" s="140" t="s">
        <v>158</v>
      </c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74"/>
      <c r="P457" s="146">
        <f t="shared" ref="P457:P458" si="66">SUM(D457:O457)</f>
        <v>0</v>
      </c>
      <c r="Q457" s="52"/>
      <c r="R457" s="395"/>
      <c r="S457" s="395"/>
    </row>
    <row r="458" spans="2:20" ht="18.75" customHeight="1" x14ac:dyDescent="0.2">
      <c r="B458" s="81"/>
      <c r="C458" s="140" t="s">
        <v>159</v>
      </c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9"/>
      <c r="O458" s="75"/>
      <c r="P458" s="147">
        <f t="shared" si="66"/>
        <v>0</v>
      </c>
      <c r="Q458" s="52"/>
      <c r="R458" s="396"/>
      <c r="S458" s="396"/>
    </row>
    <row r="459" spans="2:20" s="77" customFormat="1" ht="18.75" customHeight="1" x14ac:dyDescent="0.2">
      <c r="B459" s="79"/>
      <c r="C459" s="93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397" t="s">
        <v>160</v>
      </c>
      <c r="O459" s="397"/>
      <c r="P459" s="145">
        <f t="shared" ref="P459" si="67">ROUND(IF(P457*P458=0,0,P455/P457*P458),2)</f>
        <v>0</v>
      </c>
      <c r="Q459" s="76"/>
      <c r="R459" s="398"/>
      <c r="S459" s="398"/>
      <c r="T459" s="80"/>
    </row>
    <row r="460" spans="2:20" ht="30" customHeight="1" x14ac:dyDescent="0.2"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</row>
    <row r="461" spans="2:20" ht="18.75" customHeight="1" x14ac:dyDescent="0.2">
      <c r="B461" s="78"/>
      <c r="C461" s="158" t="s">
        <v>124</v>
      </c>
      <c r="D461" s="399"/>
      <c r="E461" s="399"/>
      <c r="F461" s="399"/>
      <c r="G461" s="399"/>
      <c r="H461" s="399"/>
      <c r="I461" s="399"/>
      <c r="J461" s="52"/>
      <c r="K461" s="52"/>
      <c r="L461" s="53"/>
      <c r="M461" s="52"/>
      <c r="N461" s="52"/>
      <c r="O461" s="52"/>
      <c r="P461" s="54"/>
      <c r="Q461" s="52"/>
      <c r="R461" s="54"/>
      <c r="S461" s="54"/>
    </row>
    <row r="462" spans="2:20" ht="18.75" customHeight="1" x14ac:dyDescent="0.2">
      <c r="B462" s="78"/>
      <c r="C462" s="152" t="s">
        <v>125</v>
      </c>
      <c r="D462" s="395"/>
      <c r="E462" s="395"/>
      <c r="F462" s="395"/>
      <c r="G462" s="395"/>
      <c r="H462" s="395"/>
      <c r="I462" s="395"/>
      <c r="J462" s="52"/>
      <c r="K462" s="51"/>
      <c r="L462" s="51"/>
      <c r="M462" s="51"/>
      <c r="N462" s="51"/>
      <c r="O462" s="51"/>
      <c r="P462" s="51"/>
      <c r="Q462" s="52"/>
      <c r="R462" s="400" t="s">
        <v>126</v>
      </c>
      <c r="S462" s="400"/>
    </row>
    <row r="463" spans="2:20" ht="18.75" customHeight="1" x14ac:dyDescent="0.2">
      <c r="B463" s="78"/>
      <c r="C463" s="152" t="s">
        <v>7</v>
      </c>
      <c r="D463" s="395"/>
      <c r="E463" s="395"/>
      <c r="F463" s="395"/>
      <c r="G463" s="395"/>
      <c r="H463" s="395"/>
      <c r="I463" s="395"/>
      <c r="J463" s="52"/>
      <c r="K463" s="51"/>
      <c r="L463" s="51"/>
      <c r="M463" s="51"/>
      <c r="N463" s="51"/>
      <c r="O463" s="51"/>
      <c r="P463" s="51"/>
      <c r="Q463" s="52"/>
      <c r="R463" s="139" t="s">
        <v>245</v>
      </c>
      <c r="S463" s="63"/>
    </row>
    <row r="464" spans="2:20" ht="18.75" customHeight="1" x14ac:dyDescent="0.2">
      <c r="B464" s="78"/>
      <c r="C464" s="153" t="s">
        <v>122</v>
      </c>
      <c r="D464" s="395"/>
      <c r="E464" s="395"/>
      <c r="F464" s="395"/>
      <c r="G464" s="395"/>
      <c r="H464" s="395"/>
      <c r="I464" s="395"/>
      <c r="J464" s="52"/>
      <c r="K464" s="51"/>
      <c r="L464" s="51"/>
      <c r="M464" s="51"/>
      <c r="N464" s="51"/>
      <c r="O464" s="51"/>
      <c r="P464" s="51"/>
      <c r="Q464" s="52"/>
      <c r="R464" s="138" t="s">
        <v>132</v>
      </c>
      <c r="S464" s="63"/>
    </row>
    <row r="465" spans="2:24" ht="18.75" customHeight="1" x14ac:dyDescent="0.2">
      <c r="B465" s="78"/>
      <c r="C465" s="153" t="s">
        <v>134</v>
      </c>
      <c r="D465" s="401"/>
      <c r="E465" s="401"/>
      <c r="F465" s="401"/>
      <c r="G465" s="401"/>
      <c r="H465" s="401"/>
      <c r="I465" s="401"/>
      <c r="J465" s="52"/>
      <c r="K465" s="52"/>
      <c r="L465" s="53"/>
      <c r="M465" s="52"/>
      <c r="N465" s="52"/>
      <c r="O465" s="52"/>
      <c r="P465" s="54"/>
      <c r="Q465" s="52"/>
      <c r="R465" s="139" t="s">
        <v>133</v>
      </c>
      <c r="S465" s="63"/>
    </row>
    <row r="466" spans="2:24" ht="12" customHeight="1" x14ac:dyDescent="0.2">
      <c r="B466" s="78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</row>
    <row r="467" spans="2:24" s="77" customFormat="1" ht="18.75" customHeight="1" x14ac:dyDescent="0.2">
      <c r="B467" s="79"/>
      <c r="C467" s="154" t="s">
        <v>128</v>
      </c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70"/>
      <c r="P467" s="144" t="s">
        <v>129</v>
      </c>
      <c r="Q467" s="76"/>
      <c r="R467" s="402" t="s">
        <v>135</v>
      </c>
      <c r="S467" s="403"/>
      <c r="T467" s="80"/>
      <c r="V467" s="59"/>
      <c r="W467" s="59"/>
      <c r="X467" s="59"/>
    </row>
    <row r="468" spans="2:24" ht="6" customHeight="1" x14ac:dyDescent="0.2">
      <c r="B468" s="78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</row>
    <row r="469" spans="2:24" ht="18.75" customHeight="1" x14ac:dyDescent="0.2">
      <c r="B469" s="78"/>
      <c r="C469" s="155" t="s">
        <v>161</v>
      </c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71"/>
      <c r="P469" s="141">
        <f>SUM(D469:O469)</f>
        <v>0</v>
      </c>
      <c r="Q469" s="52"/>
      <c r="R469" s="390"/>
      <c r="S469" s="387"/>
    </row>
    <row r="470" spans="2:24" ht="18.75" customHeight="1" x14ac:dyDescent="0.2">
      <c r="B470" s="78"/>
      <c r="C470" s="140" t="s">
        <v>137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1"/>
      <c r="P470" s="141">
        <f t="shared" ref="P470:P479" si="68">SUM(D470:O470)</f>
        <v>0</v>
      </c>
      <c r="Q470" s="52"/>
      <c r="R470" s="390"/>
      <c r="S470" s="387"/>
    </row>
    <row r="471" spans="2:24" ht="18.75" customHeight="1" x14ac:dyDescent="0.2">
      <c r="B471" s="78"/>
      <c r="C471" s="94" t="s">
        <v>162</v>
      </c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71"/>
      <c r="P471" s="141">
        <f t="shared" si="68"/>
        <v>0</v>
      </c>
      <c r="Q471" s="52"/>
      <c r="R471" s="390"/>
      <c r="S471" s="387"/>
    </row>
    <row r="472" spans="2:24" ht="18.75" customHeight="1" x14ac:dyDescent="0.2">
      <c r="B472" s="78"/>
      <c r="C472" s="140" t="s">
        <v>147</v>
      </c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72"/>
      <c r="P472" s="141">
        <f t="shared" si="68"/>
        <v>0</v>
      </c>
      <c r="Q472" s="52"/>
      <c r="R472" s="390"/>
      <c r="S472" s="387"/>
    </row>
    <row r="473" spans="2:24" ht="18.75" customHeight="1" x14ac:dyDescent="0.2">
      <c r="B473" s="78"/>
      <c r="C473" s="140" t="s">
        <v>148</v>
      </c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72"/>
      <c r="P473" s="141">
        <f t="shared" si="68"/>
        <v>0</v>
      </c>
      <c r="Q473" s="52"/>
      <c r="R473" s="390"/>
      <c r="S473" s="387"/>
    </row>
    <row r="474" spans="2:24" ht="18.75" customHeight="1" x14ac:dyDescent="0.2">
      <c r="B474" s="78"/>
      <c r="C474" s="140" t="s">
        <v>150</v>
      </c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72"/>
      <c r="P474" s="141">
        <f t="shared" si="68"/>
        <v>0</v>
      </c>
      <c r="Q474" s="52"/>
      <c r="R474" s="390"/>
      <c r="S474" s="387"/>
    </row>
    <row r="475" spans="2:24" ht="18.75" customHeight="1" x14ac:dyDescent="0.2">
      <c r="B475" s="78"/>
      <c r="C475" s="140" t="s">
        <v>151</v>
      </c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72"/>
      <c r="P475" s="141">
        <f t="shared" si="68"/>
        <v>0</v>
      </c>
      <c r="Q475" s="52"/>
      <c r="R475" s="390"/>
      <c r="S475" s="387"/>
    </row>
    <row r="476" spans="2:24" ht="18.75" customHeight="1" x14ac:dyDescent="0.2">
      <c r="B476" s="78"/>
      <c r="C476" s="140" t="s">
        <v>152</v>
      </c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72"/>
      <c r="P476" s="141">
        <f t="shared" si="68"/>
        <v>0</v>
      </c>
      <c r="Q476" s="52"/>
      <c r="R476" s="390"/>
      <c r="S476" s="387"/>
    </row>
    <row r="477" spans="2:24" ht="18.75" customHeight="1" x14ac:dyDescent="0.2">
      <c r="B477" s="78"/>
      <c r="C477" s="140" t="s">
        <v>153</v>
      </c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72"/>
      <c r="P477" s="141">
        <f t="shared" si="68"/>
        <v>0</v>
      </c>
      <c r="Q477" s="52"/>
      <c r="R477" s="390"/>
      <c r="S477" s="387"/>
    </row>
    <row r="478" spans="2:24" ht="18.75" customHeight="1" x14ac:dyDescent="0.2">
      <c r="B478" s="78"/>
      <c r="C478" s="156" t="s">
        <v>163</v>
      </c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73"/>
      <c r="P478" s="142">
        <f t="shared" si="68"/>
        <v>0</v>
      </c>
      <c r="Q478" s="52"/>
      <c r="R478" s="391"/>
      <c r="S478" s="392"/>
    </row>
    <row r="479" spans="2:24" ht="18.75" customHeight="1" x14ac:dyDescent="0.2">
      <c r="B479" s="78"/>
      <c r="C479" s="157" t="s">
        <v>157</v>
      </c>
      <c r="D479" s="148">
        <f>SUBTOTAL(9,D469:D478)</f>
        <v>0</v>
      </c>
      <c r="E479" s="148">
        <f t="shared" ref="E479:O479" si="69">SUBTOTAL(9,E469:E478)</f>
        <v>0</v>
      </c>
      <c r="F479" s="148">
        <f t="shared" si="69"/>
        <v>0</v>
      </c>
      <c r="G479" s="148">
        <f t="shared" si="69"/>
        <v>0</v>
      </c>
      <c r="H479" s="148">
        <f t="shared" si="69"/>
        <v>0</v>
      </c>
      <c r="I479" s="148">
        <f t="shared" si="69"/>
        <v>0</v>
      </c>
      <c r="J479" s="148">
        <f t="shared" si="69"/>
        <v>0</v>
      </c>
      <c r="K479" s="148">
        <f t="shared" si="69"/>
        <v>0</v>
      </c>
      <c r="L479" s="148">
        <f t="shared" si="69"/>
        <v>0</v>
      </c>
      <c r="M479" s="148">
        <f t="shared" si="69"/>
        <v>0</v>
      </c>
      <c r="N479" s="148">
        <f t="shared" si="69"/>
        <v>0</v>
      </c>
      <c r="O479" s="149">
        <f t="shared" si="69"/>
        <v>0</v>
      </c>
      <c r="P479" s="143">
        <f t="shared" si="68"/>
        <v>0</v>
      </c>
      <c r="Q479" s="52"/>
      <c r="R479" s="393"/>
      <c r="S479" s="394"/>
    </row>
    <row r="480" spans="2:24" ht="6" customHeight="1" x14ac:dyDescent="0.2">
      <c r="B480" s="78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5"/>
      <c r="S480" s="55"/>
    </row>
    <row r="481" spans="2:24" ht="18.75" customHeight="1" x14ac:dyDescent="0.2">
      <c r="B481" s="81"/>
      <c r="C481" s="140" t="s">
        <v>158</v>
      </c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74"/>
      <c r="P481" s="146">
        <f t="shared" ref="P481:P482" si="70">SUM(D481:O481)</f>
        <v>0</v>
      </c>
      <c r="Q481" s="52"/>
      <c r="R481" s="395"/>
      <c r="S481" s="395"/>
    </row>
    <row r="482" spans="2:24" ht="18.75" customHeight="1" x14ac:dyDescent="0.2">
      <c r="B482" s="81"/>
      <c r="C482" s="140" t="s">
        <v>159</v>
      </c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9"/>
      <c r="O482" s="75"/>
      <c r="P482" s="147">
        <f t="shared" si="70"/>
        <v>0</v>
      </c>
      <c r="Q482" s="52"/>
      <c r="R482" s="396"/>
      <c r="S482" s="396"/>
    </row>
    <row r="483" spans="2:24" s="77" customFormat="1" ht="18.75" customHeight="1" x14ac:dyDescent="0.2">
      <c r="B483" s="79"/>
      <c r="C483" s="93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397" t="s">
        <v>160</v>
      </c>
      <c r="O483" s="397"/>
      <c r="P483" s="145">
        <f>ROUND(IF(P481*P482=0,0,P479/P481*P482),2)</f>
        <v>0</v>
      </c>
      <c r="Q483" s="76"/>
      <c r="R483" s="398"/>
      <c r="S483" s="398"/>
      <c r="T483" s="80"/>
    </row>
    <row r="484" spans="2:24" ht="30" customHeight="1" x14ac:dyDescent="0.2"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</row>
    <row r="485" spans="2:24" ht="18.75" customHeight="1" x14ac:dyDescent="0.2">
      <c r="B485" s="78"/>
      <c r="C485" s="158" t="s">
        <v>124</v>
      </c>
      <c r="D485" s="399"/>
      <c r="E485" s="399"/>
      <c r="F485" s="399"/>
      <c r="G485" s="399"/>
      <c r="H485" s="399"/>
      <c r="I485" s="399"/>
      <c r="J485" s="52"/>
      <c r="K485" s="52"/>
      <c r="L485" s="53"/>
      <c r="M485" s="52"/>
      <c r="N485" s="52"/>
      <c r="O485" s="52"/>
      <c r="P485" s="54"/>
      <c r="Q485" s="52"/>
      <c r="R485" s="54"/>
      <c r="S485" s="54"/>
    </row>
    <row r="486" spans="2:24" ht="18.75" customHeight="1" x14ac:dyDescent="0.2">
      <c r="B486" s="78"/>
      <c r="C486" s="152" t="s">
        <v>125</v>
      </c>
      <c r="D486" s="395"/>
      <c r="E486" s="395"/>
      <c r="F486" s="395"/>
      <c r="G486" s="395"/>
      <c r="H486" s="395"/>
      <c r="I486" s="395"/>
      <c r="J486" s="52"/>
      <c r="K486" s="51"/>
      <c r="L486" s="51"/>
      <c r="M486" s="51"/>
      <c r="N486" s="51"/>
      <c r="O486" s="51"/>
      <c r="P486" s="51"/>
      <c r="Q486" s="52"/>
      <c r="R486" s="400" t="s">
        <v>126</v>
      </c>
      <c r="S486" s="400"/>
    </row>
    <row r="487" spans="2:24" ht="18.75" customHeight="1" x14ac:dyDescent="0.2">
      <c r="B487" s="78"/>
      <c r="C487" s="152" t="s">
        <v>7</v>
      </c>
      <c r="D487" s="395"/>
      <c r="E487" s="395"/>
      <c r="F487" s="395"/>
      <c r="G487" s="395"/>
      <c r="H487" s="395"/>
      <c r="I487" s="395"/>
      <c r="J487" s="52"/>
      <c r="K487" s="51"/>
      <c r="L487" s="51"/>
      <c r="M487" s="51"/>
      <c r="N487" s="51"/>
      <c r="O487" s="51"/>
      <c r="P487" s="51"/>
      <c r="Q487" s="52"/>
      <c r="R487" s="139" t="s">
        <v>245</v>
      </c>
      <c r="S487" s="63"/>
    </row>
    <row r="488" spans="2:24" ht="18.75" customHeight="1" x14ac:dyDescent="0.2">
      <c r="B488" s="78"/>
      <c r="C488" s="153" t="s">
        <v>122</v>
      </c>
      <c r="D488" s="395"/>
      <c r="E488" s="395"/>
      <c r="F488" s="395"/>
      <c r="G488" s="395"/>
      <c r="H488" s="395"/>
      <c r="I488" s="395"/>
      <c r="J488" s="52"/>
      <c r="K488" s="51"/>
      <c r="L488" s="51"/>
      <c r="M488" s="51"/>
      <c r="N488" s="51"/>
      <c r="O488" s="51"/>
      <c r="P488" s="51"/>
      <c r="Q488" s="52"/>
      <c r="R488" s="138" t="s">
        <v>132</v>
      </c>
      <c r="S488" s="63"/>
    </row>
    <row r="489" spans="2:24" ht="18.75" customHeight="1" x14ac:dyDescent="0.2">
      <c r="B489" s="78"/>
      <c r="C489" s="153" t="s">
        <v>134</v>
      </c>
      <c r="D489" s="401"/>
      <c r="E489" s="401"/>
      <c r="F489" s="401"/>
      <c r="G489" s="401"/>
      <c r="H489" s="401"/>
      <c r="I489" s="401"/>
      <c r="J489" s="52"/>
      <c r="K489" s="52"/>
      <c r="L489" s="53"/>
      <c r="M489" s="52"/>
      <c r="N489" s="52"/>
      <c r="O489" s="52"/>
      <c r="P489" s="54"/>
      <c r="Q489" s="52"/>
      <c r="R489" s="139" t="s">
        <v>133</v>
      </c>
      <c r="S489" s="63"/>
    </row>
    <row r="490" spans="2:24" ht="12" customHeight="1" x14ac:dyDescent="0.2">
      <c r="B490" s="78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</row>
    <row r="491" spans="2:24" s="77" customFormat="1" ht="18.75" customHeight="1" x14ac:dyDescent="0.2">
      <c r="B491" s="79"/>
      <c r="C491" s="154" t="s">
        <v>128</v>
      </c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70"/>
      <c r="P491" s="144" t="s">
        <v>129</v>
      </c>
      <c r="Q491" s="76"/>
      <c r="R491" s="404" t="s">
        <v>135</v>
      </c>
      <c r="S491" s="404"/>
      <c r="T491" s="80"/>
      <c r="V491" s="59"/>
      <c r="W491" s="59"/>
      <c r="X491" s="59"/>
    </row>
    <row r="492" spans="2:24" ht="6" customHeight="1" x14ac:dyDescent="0.2">
      <c r="B492" s="78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</row>
    <row r="493" spans="2:24" ht="18.75" customHeight="1" x14ac:dyDescent="0.2">
      <c r="B493" s="78"/>
      <c r="C493" s="155" t="s">
        <v>161</v>
      </c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71"/>
      <c r="P493" s="141">
        <f t="shared" ref="P493:P503" si="71">SUM(D493:O493)</f>
        <v>0</v>
      </c>
      <c r="Q493" s="52"/>
      <c r="R493" s="395"/>
      <c r="S493" s="395"/>
    </row>
    <row r="494" spans="2:24" ht="18.75" customHeight="1" x14ac:dyDescent="0.2">
      <c r="B494" s="78"/>
      <c r="C494" s="140" t="s">
        <v>137</v>
      </c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1"/>
      <c r="P494" s="141">
        <f t="shared" si="71"/>
        <v>0</v>
      </c>
      <c r="Q494" s="52"/>
      <c r="R494" s="395"/>
      <c r="S494" s="395"/>
    </row>
    <row r="495" spans="2:24" ht="18.75" customHeight="1" x14ac:dyDescent="0.2">
      <c r="B495" s="78"/>
      <c r="C495" s="94" t="s">
        <v>162</v>
      </c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71"/>
      <c r="P495" s="141">
        <f t="shared" si="71"/>
        <v>0</v>
      </c>
      <c r="Q495" s="52"/>
      <c r="R495" s="395"/>
      <c r="S495" s="395"/>
    </row>
    <row r="496" spans="2:24" ht="18.75" customHeight="1" x14ac:dyDescent="0.2">
      <c r="B496" s="78"/>
      <c r="C496" s="140" t="s">
        <v>147</v>
      </c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72"/>
      <c r="P496" s="141">
        <f t="shared" si="71"/>
        <v>0</v>
      </c>
      <c r="Q496" s="52"/>
      <c r="R496" s="395"/>
      <c r="S496" s="395"/>
    </row>
    <row r="497" spans="2:20" ht="18.75" customHeight="1" x14ac:dyDescent="0.2">
      <c r="B497" s="78"/>
      <c r="C497" s="140" t="s">
        <v>148</v>
      </c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72"/>
      <c r="P497" s="141">
        <f t="shared" si="71"/>
        <v>0</v>
      </c>
      <c r="Q497" s="52"/>
      <c r="R497" s="395"/>
      <c r="S497" s="395"/>
    </row>
    <row r="498" spans="2:20" ht="18.75" customHeight="1" x14ac:dyDescent="0.2">
      <c r="B498" s="78"/>
      <c r="C498" s="140" t="s">
        <v>150</v>
      </c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72"/>
      <c r="P498" s="141">
        <f t="shared" si="71"/>
        <v>0</v>
      </c>
      <c r="Q498" s="52"/>
      <c r="R498" s="395"/>
      <c r="S498" s="395"/>
    </row>
    <row r="499" spans="2:20" ht="18.75" customHeight="1" x14ac:dyDescent="0.2">
      <c r="B499" s="78"/>
      <c r="C499" s="140" t="s">
        <v>151</v>
      </c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72"/>
      <c r="P499" s="141">
        <f t="shared" si="71"/>
        <v>0</v>
      </c>
      <c r="Q499" s="52"/>
      <c r="R499" s="395"/>
      <c r="S499" s="395"/>
    </row>
    <row r="500" spans="2:20" ht="18.75" customHeight="1" x14ac:dyDescent="0.2">
      <c r="B500" s="78"/>
      <c r="C500" s="140" t="s">
        <v>152</v>
      </c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72"/>
      <c r="P500" s="141">
        <f t="shared" si="71"/>
        <v>0</v>
      </c>
      <c r="Q500" s="52"/>
      <c r="R500" s="395"/>
      <c r="S500" s="395"/>
    </row>
    <row r="501" spans="2:20" ht="18.75" customHeight="1" x14ac:dyDescent="0.2">
      <c r="B501" s="78"/>
      <c r="C501" s="140" t="s">
        <v>153</v>
      </c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72"/>
      <c r="P501" s="141">
        <f t="shared" si="71"/>
        <v>0</v>
      </c>
      <c r="Q501" s="52"/>
      <c r="R501" s="395"/>
      <c r="S501" s="395"/>
    </row>
    <row r="502" spans="2:20" ht="18.75" customHeight="1" x14ac:dyDescent="0.2">
      <c r="B502" s="78"/>
      <c r="C502" s="156" t="s">
        <v>163</v>
      </c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73"/>
      <c r="P502" s="142">
        <f t="shared" si="71"/>
        <v>0</v>
      </c>
      <c r="Q502" s="52"/>
      <c r="R502" s="396"/>
      <c r="S502" s="396"/>
    </row>
    <row r="503" spans="2:20" ht="18.75" customHeight="1" x14ac:dyDescent="0.2">
      <c r="B503" s="78"/>
      <c r="C503" s="157" t="s">
        <v>157</v>
      </c>
      <c r="D503" s="148">
        <f t="shared" ref="D503:O503" si="72">SUBTOTAL(9,D493:D502)</f>
        <v>0</v>
      </c>
      <c r="E503" s="148">
        <f t="shared" si="72"/>
        <v>0</v>
      </c>
      <c r="F503" s="148">
        <f t="shared" si="72"/>
        <v>0</v>
      </c>
      <c r="G503" s="148">
        <f t="shared" si="72"/>
        <v>0</v>
      </c>
      <c r="H503" s="148">
        <f t="shared" si="72"/>
        <v>0</v>
      </c>
      <c r="I503" s="148">
        <f t="shared" si="72"/>
        <v>0</v>
      </c>
      <c r="J503" s="148">
        <f t="shared" si="72"/>
        <v>0</v>
      </c>
      <c r="K503" s="148">
        <f t="shared" si="72"/>
        <v>0</v>
      </c>
      <c r="L503" s="148">
        <f t="shared" si="72"/>
        <v>0</v>
      </c>
      <c r="M503" s="148">
        <f t="shared" si="72"/>
        <v>0</v>
      </c>
      <c r="N503" s="148">
        <f t="shared" si="72"/>
        <v>0</v>
      </c>
      <c r="O503" s="149">
        <f t="shared" si="72"/>
        <v>0</v>
      </c>
      <c r="P503" s="143">
        <f t="shared" si="71"/>
        <v>0</v>
      </c>
      <c r="Q503" s="52"/>
      <c r="R503" s="405"/>
      <c r="S503" s="405"/>
    </row>
    <row r="504" spans="2:20" ht="6" customHeight="1" x14ac:dyDescent="0.2">
      <c r="B504" s="78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5"/>
      <c r="S504" s="55"/>
    </row>
    <row r="505" spans="2:20" ht="18.75" customHeight="1" x14ac:dyDescent="0.2">
      <c r="B505" s="81"/>
      <c r="C505" s="140" t="s">
        <v>158</v>
      </c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74"/>
      <c r="P505" s="146">
        <f t="shared" ref="P505:P506" si="73">SUM(D505:O505)</f>
        <v>0</v>
      </c>
      <c r="Q505" s="52"/>
      <c r="R505" s="395"/>
      <c r="S505" s="395"/>
    </row>
    <row r="506" spans="2:20" ht="18.75" customHeight="1" x14ac:dyDescent="0.2">
      <c r="B506" s="81"/>
      <c r="C506" s="140" t="s">
        <v>159</v>
      </c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9"/>
      <c r="O506" s="75"/>
      <c r="P506" s="147">
        <f t="shared" si="73"/>
        <v>0</v>
      </c>
      <c r="Q506" s="52"/>
      <c r="R506" s="396"/>
      <c r="S506" s="396"/>
    </row>
    <row r="507" spans="2:20" s="77" customFormat="1" ht="18.75" customHeight="1" x14ac:dyDescent="0.2">
      <c r="B507" s="79"/>
      <c r="C507" s="93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397" t="s">
        <v>160</v>
      </c>
      <c r="O507" s="397"/>
      <c r="P507" s="145">
        <f t="shared" ref="P507" si="74">ROUND(IF(P505*P506=0,0,P503/P505*P506),2)</f>
        <v>0</v>
      </c>
      <c r="Q507" s="76"/>
      <c r="R507" s="398"/>
      <c r="S507" s="398"/>
      <c r="T507" s="80"/>
    </row>
    <row r="508" spans="2:20" ht="30" customHeight="1" x14ac:dyDescent="0.2"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</row>
    <row r="509" spans="2:20" ht="18.75" customHeight="1" x14ac:dyDescent="0.2">
      <c r="B509" s="78"/>
      <c r="C509" s="158" t="s">
        <v>124</v>
      </c>
      <c r="D509" s="399"/>
      <c r="E509" s="399"/>
      <c r="F509" s="399"/>
      <c r="G509" s="399"/>
      <c r="H509" s="399"/>
      <c r="I509" s="399"/>
      <c r="J509" s="52"/>
      <c r="K509" s="52"/>
      <c r="L509" s="53"/>
      <c r="M509" s="52"/>
      <c r="N509" s="52"/>
      <c r="O509" s="52"/>
      <c r="P509" s="54"/>
      <c r="Q509" s="52"/>
      <c r="R509" s="54"/>
      <c r="S509" s="54"/>
    </row>
    <row r="510" spans="2:20" ht="18.75" customHeight="1" x14ac:dyDescent="0.2">
      <c r="B510" s="78"/>
      <c r="C510" s="152" t="s">
        <v>125</v>
      </c>
      <c r="D510" s="395"/>
      <c r="E510" s="395"/>
      <c r="F510" s="395"/>
      <c r="G510" s="395"/>
      <c r="H510" s="395"/>
      <c r="I510" s="395"/>
      <c r="J510" s="52"/>
      <c r="K510" s="51"/>
      <c r="L510" s="51"/>
      <c r="M510" s="51"/>
      <c r="N510" s="51"/>
      <c r="O510" s="51"/>
      <c r="P510" s="51"/>
      <c r="Q510" s="52"/>
      <c r="R510" s="400" t="s">
        <v>126</v>
      </c>
      <c r="S510" s="400"/>
    </row>
    <row r="511" spans="2:20" ht="18.75" customHeight="1" x14ac:dyDescent="0.2">
      <c r="B511" s="78"/>
      <c r="C511" s="152" t="s">
        <v>7</v>
      </c>
      <c r="D511" s="395"/>
      <c r="E511" s="395"/>
      <c r="F511" s="395"/>
      <c r="G511" s="395"/>
      <c r="H511" s="395"/>
      <c r="I511" s="395"/>
      <c r="J511" s="52"/>
      <c r="K511" s="51"/>
      <c r="L511" s="51"/>
      <c r="M511" s="51"/>
      <c r="N511" s="51"/>
      <c r="O511" s="51"/>
      <c r="P511" s="51"/>
      <c r="Q511" s="52"/>
      <c r="R511" s="139" t="s">
        <v>245</v>
      </c>
      <c r="S511" s="63"/>
    </row>
    <row r="512" spans="2:20" ht="18.75" customHeight="1" x14ac:dyDescent="0.2">
      <c r="B512" s="78"/>
      <c r="C512" s="153" t="s">
        <v>122</v>
      </c>
      <c r="D512" s="395"/>
      <c r="E512" s="395"/>
      <c r="F512" s="395"/>
      <c r="G512" s="395"/>
      <c r="H512" s="395"/>
      <c r="I512" s="395"/>
      <c r="J512" s="52"/>
      <c r="K512" s="51"/>
      <c r="L512" s="51"/>
      <c r="M512" s="51"/>
      <c r="N512" s="51"/>
      <c r="O512" s="51"/>
      <c r="P512" s="51"/>
      <c r="Q512" s="52"/>
      <c r="R512" s="138" t="s">
        <v>132</v>
      </c>
      <c r="S512" s="63"/>
    </row>
    <row r="513" spans="2:24" ht="18.75" customHeight="1" x14ac:dyDescent="0.2">
      <c r="B513" s="78"/>
      <c r="C513" s="153" t="s">
        <v>134</v>
      </c>
      <c r="D513" s="401"/>
      <c r="E513" s="401"/>
      <c r="F513" s="401"/>
      <c r="G513" s="401"/>
      <c r="H513" s="401"/>
      <c r="I513" s="401"/>
      <c r="J513" s="52"/>
      <c r="K513" s="52"/>
      <c r="L513" s="53"/>
      <c r="M513" s="52"/>
      <c r="N513" s="52"/>
      <c r="O513" s="52"/>
      <c r="P513" s="54"/>
      <c r="Q513" s="52"/>
      <c r="R513" s="139" t="s">
        <v>133</v>
      </c>
      <c r="S513" s="63"/>
    </row>
    <row r="514" spans="2:24" ht="12" customHeight="1" x14ac:dyDescent="0.2">
      <c r="B514" s="78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</row>
    <row r="515" spans="2:24" s="77" customFormat="1" ht="18.75" customHeight="1" x14ac:dyDescent="0.2">
      <c r="B515" s="79"/>
      <c r="C515" s="154" t="s">
        <v>128</v>
      </c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70"/>
      <c r="P515" s="144" t="s">
        <v>129</v>
      </c>
      <c r="Q515" s="76"/>
      <c r="R515" s="404" t="s">
        <v>135</v>
      </c>
      <c r="S515" s="404"/>
      <c r="T515" s="80"/>
      <c r="V515" s="59"/>
      <c r="W515" s="59"/>
      <c r="X515" s="59"/>
    </row>
    <row r="516" spans="2:24" ht="6" customHeight="1" x14ac:dyDescent="0.2">
      <c r="B516" s="78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</row>
    <row r="517" spans="2:24" ht="18.75" customHeight="1" x14ac:dyDescent="0.2">
      <c r="B517" s="78"/>
      <c r="C517" s="155" t="s">
        <v>161</v>
      </c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71"/>
      <c r="P517" s="141">
        <f t="shared" ref="P517:P527" si="75">SUM(D517:O517)</f>
        <v>0</v>
      </c>
      <c r="Q517" s="52"/>
      <c r="R517" s="395"/>
      <c r="S517" s="395"/>
    </row>
    <row r="518" spans="2:24" ht="18.75" customHeight="1" x14ac:dyDescent="0.2">
      <c r="B518" s="78"/>
      <c r="C518" s="140" t="s">
        <v>137</v>
      </c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1"/>
      <c r="P518" s="141">
        <f t="shared" si="75"/>
        <v>0</v>
      </c>
      <c r="Q518" s="52"/>
      <c r="R518" s="395"/>
      <c r="S518" s="395"/>
    </row>
    <row r="519" spans="2:24" ht="18.75" customHeight="1" x14ac:dyDescent="0.2">
      <c r="B519" s="78"/>
      <c r="C519" s="94" t="s">
        <v>162</v>
      </c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71"/>
      <c r="P519" s="141">
        <f t="shared" si="75"/>
        <v>0</v>
      </c>
      <c r="Q519" s="52"/>
      <c r="R519" s="395"/>
      <c r="S519" s="395"/>
    </row>
    <row r="520" spans="2:24" ht="18.75" customHeight="1" x14ac:dyDescent="0.2">
      <c r="B520" s="78"/>
      <c r="C520" s="140" t="s">
        <v>147</v>
      </c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72"/>
      <c r="P520" s="141">
        <f t="shared" si="75"/>
        <v>0</v>
      </c>
      <c r="Q520" s="52"/>
      <c r="R520" s="395"/>
      <c r="S520" s="395"/>
    </row>
    <row r="521" spans="2:24" ht="18.75" customHeight="1" x14ac:dyDescent="0.2">
      <c r="B521" s="78"/>
      <c r="C521" s="140" t="s">
        <v>148</v>
      </c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72"/>
      <c r="P521" s="141">
        <f t="shared" si="75"/>
        <v>0</v>
      </c>
      <c r="Q521" s="52"/>
      <c r="R521" s="395"/>
      <c r="S521" s="395"/>
    </row>
    <row r="522" spans="2:24" ht="18.75" customHeight="1" x14ac:dyDescent="0.2">
      <c r="B522" s="78"/>
      <c r="C522" s="140" t="s">
        <v>150</v>
      </c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72"/>
      <c r="P522" s="141">
        <f t="shared" si="75"/>
        <v>0</v>
      </c>
      <c r="Q522" s="52"/>
      <c r="R522" s="395"/>
      <c r="S522" s="395"/>
    </row>
    <row r="523" spans="2:24" ht="18.75" customHeight="1" x14ac:dyDescent="0.2">
      <c r="B523" s="78"/>
      <c r="C523" s="140" t="s">
        <v>151</v>
      </c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72"/>
      <c r="P523" s="141">
        <f t="shared" si="75"/>
        <v>0</v>
      </c>
      <c r="Q523" s="52"/>
      <c r="R523" s="395"/>
      <c r="S523" s="395"/>
    </row>
    <row r="524" spans="2:24" ht="18.75" customHeight="1" x14ac:dyDescent="0.2">
      <c r="B524" s="78"/>
      <c r="C524" s="140" t="s">
        <v>152</v>
      </c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72"/>
      <c r="P524" s="141">
        <f t="shared" si="75"/>
        <v>0</v>
      </c>
      <c r="Q524" s="52"/>
      <c r="R524" s="395"/>
      <c r="S524" s="395"/>
    </row>
    <row r="525" spans="2:24" ht="18.75" customHeight="1" x14ac:dyDescent="0.2">
      <c r="B525" s="78"/>
      <c r="C525" s="140" t="s">
        <v>153</v>
      </c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72"/>
      <c r="P525" s="141">
        <f t="shared" si="75"/>
        <v>0</v>
      </c>
      <c r="Q525" s="52"/>
      <c r="R525" s="395"/>
      <c r="S525" s="395"/>
    </row>
    <row r="526" spans="2:24" ht="18.75" customHeight="1" x14ac:dyDescent="0.2">
      <c r="B526" s="78"/>
      <c r="C526" s="156" t="s">
        <v>163</v>
      </c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73"/>
      <c r="P526" s="142">
        <f t="shared" si="75"/>
        <v>0</v>
      </c>
      <c r="Q526" s="52"/>
      <c r="R526" s="396"/>
      <c r="S526" s="396"/>
    </row>
    <row r="527" spans="2:24" ht="18.75" customHeight="1" x14ac:dyDescent="0.2">
      <c r="B527" s="78"/>
      <c r="C527" s="157" t="s">
        <v>157</v>
      </c>
      <c r="D527" s="148">
        <f t="shared" ref="D527:O527" si="76">SUBTOTAL(9,D517:D526)</f>
        <v>0</v>
      </c>
      <c r="E527" s="148">
        <f t="shared" si="76"/>
        <v>0</v>
      </c>
      <c r="F527" s="148">
        <f t="shared" si="76"/>
        <v>0</v>
      </c>
      <c r="G527" s="148">
        <f t="shared" si="76"/>
        <v>0</v>
      </c>
      <c r="H527" s="148">
        <f t="shared" si="76"/>
        <v>0</v>
      </c>
      <c r="I527" s="148">
        <f t="shared" si="76"/>
        <v>0</v>
      </c>
      <c r="J527" s="148">
        <f t="shared" si="76"/>
        <v>0</v>
      </c>
      <c r="K527" s="148">
        <f t="shared" si="76"/>
        <v>0</v>
      </c>
      <c r="L527" s="148">
        <f t="shared" si="76"/>
        <v>0</v>
      </c>
      <c r="M527" s="148">
        <f t="shared" si="76"/>
        <v>0</v>
      </c>
      <c r="N527" s="148">
        <f t="shared" si="76"/>
        <v>0</v>
      </c>
      <c r="O527" s="149">
        <f t="shared" si="76"/>
        <v>0</v>
      </c>
      <c r="P527" s="143">
        <f t="shared" si="75"/>
        <v>0</v>
      </c>
      <c r="Q527" s="52"/>
      <c r="R527" s="405"/>
      <c r="S527" s="405"/>
    </row>
    <row r="528" spans="2:24" ht="6" customHeight="1" x14ac:dyDescent="0.2">
      <c r="B528" s="78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5"/>
      <c r="S528" s="55"/>
    </row>
    <row r="529" spans="2:24" ht="18.75" customHeight="1" x14ac:dyDescent="0.2">
      <c r="B529" s="81"/>
      <c r="C529" s="140" t="s">
        <v>158</v>
      </c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74"/>
      <c r="P529" s="146">
        <f t="shared" ref="P529:P530" si="77">SUM(D529:O529)</f>
        <v>0</v>
      </c>
      <c r="Q529" s="52"/>
      <c r="R529" s="395"/>
      <c r="S529" s="395"/>
    </row>
    <row r="530" spans="2:24" ht="18.75" customHeight="1" x14ac:dyDescent="0.2">
      <c r="B530" s="81"/>
      <c r="C530" s="140" t="s">
        <v>159</v>
      </c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9"/>
      <c r="O530" s="75"/>
      <c r="P530" s="147">
        <f t="shared" si="77"/>
        <v>0</v>
      </c>
      <c r="Q530" s="52"/>
      <c r="R530" s="396"/>
      <c r="S530" s="396"/>
    </row>
    <row r="531" spans="2:24" s="77" customFormat="1" ht="18.75" customHeight="1" x14ac:dyDescent="0.2">
      <c r="B531" s="79"/>
      <c r="C531" s="93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397" t="s">
        <v>160</v>
      </c>
      <c r="O531" s="397"/>
      <c r="P531" s="145">
        <f t="shared" ref="P531" si="78">ROUND(IF(P529*P530=0,0,P527/P529*P530),2)</f>
        <v>0</v>
      </c>
      <c r="Q531" s="76"/>
      <c r="R531" s="398"/>
      <c r="S531" s="398"/>
      <c r="T531" s="80"/>
    </row>
    <row r="532" spans="2:24" ht="30" customHeight="1" x14ac:dyDescent="0.2"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</row>
    <row r="533" spans="2:24" ht="18.75" customHeight="1" x14ac:dyDescent="0.2">
      <c r="B533" s="78"/>
      <c r="C533" s="158" t="s">
        <v>124</v>
      </c>
      <c r="D533" s="399"/>
      <c r="E533" s="399"/>
      <c r="F533" s="399"/>
      <c r="G533" s="399"/>
      <c r="H533" s="399"/>
      <c r="I533" s="399"/>
      <c r="J533" s="52"/>
      <c r="K533" s="52"/>
      <c r="L533" s="53"/>
      <c r="M533" s="52"/>
      <c r="N533" s="52"/>
      <c r="O533" s="52"/>
      <c r="P533" s="54"/>
      <c r="Q533" s="52"/>
      <c r="R533" s="54"/>
      <c r="S533" s="54"/>
    </row>
    <row r="534" spans="2:24" ht="18.75" customHeight="1" x14ac:dyDescent="0.2">
      <c r="B534" s="78"/>
      <c r="C534" s="152" t="s">
        <v>125</v>
      </c>
      <c r="D534" s="395"/>
      <c r="E534" s="395"/>
      <c r="F534" s="395"/>
      <c r="G534" s="395"/>
      <c r="H534" s="395"/>
      <c r="I534" s="395"/>
      <c r="J534" s="52"/>
      <c r="K534" s="51"/>
      <c r="L534" s="51"/>
      <c r="M534" s="51"/>
      <c r="N534" s="51"/>
      <c r="O534" s="51"/>
      <c r="P534" s="51"/>
      <c r="Q534" s="52"/>
      <c r="R534" s="400" t="s">
        <v>126</v>
      </c>
      <c r="S534" s="400"/>
    </row>
    <row r="535" spans="2:24" ht="18.75" customHeight="1" x14ac:dyDescent="0.2">
      <c r="B535" s="78"/>
      <c r="C535" s="152" t="s">
        <v>7</v>
      </c>
      <c r="D535" s="395"/>
      <c r="E535" s="395"/>
      <c r="F535" s="395"/>
      <c r="G535" s="395"/>
      <c r="H535" s="395"/>
      <c r="I535" s="395"/>
      <c r="J535" s="52"/>
      <c r="K535" s="51"/>
      <c r="L535" s="51"/>
      <c r="M535" s="51"/>
      <c r="N535" s="51"/>
      <c r="O535" s="51"/>
      <c r="P535" s="51"/>
      <c r="Q535" s="52"/>
      <c r="R535" s="139" t="s">
        <v>245</v>
      </c>
      <c r="S535" s="63"/>
    </row>
    <row r="536" spans="2:24" ht="18.75" customHeight="1" x14ac:dyDescent="0.2">
      <c r="B536" s="78"/>
      <c r="C536" s="153" t="s">
        <v>122</v>
      </c>
      <c r="D536" s="395"/>
      <c r="E536" s="395"/>
      <c r="F536" s="395"/>
      <c r="G536" s="395"/>
      <c r="H536" s="395"/>
      <c r="I536" s="395"/>
      <c r="J536" s="52"/>
      <c r="K536" s="51"/>
      <c r="L536" s="51"/>
      <c r="M536" s="51"/>
      <c r="N536" s="51"/>
      <c r="O536" s="51"/>
      <c r="P536" s="51"/>
      <c r="Q536" s="52"/>
      <c r="R536" s="138" t="s">
        <v>132</v>
      </c>
      <c r="S536" s="63"/>
    </row>
    <row r="537" spans="2:24" ht="18.75" customHeight="1" x14ac:dyDescent="0.2">
      <c r="B537" s="78"/>
      <c r="C537" s="153" t="s">
        <v>134</v>
      </c>
      <c r="D537" s="401"/>
      <c r="E537" s="401"/>
      <c r="F537" s="401"/>
      <c r="G537" s="401"/>
      <c r="H537" s="401"/>
      <c r="I537" s="401"/>
      <c r="J537" s="52"/>
      <c r="K537" s="52"/>
      <c r="L537" s="53"/>
      <c r="M537" s="52"/>
      <c r="N537" s="52"/>
      <c r="O537" s="52"/>
      <c r="P537" s="54"/>
      <c r="Q537" s="52"/>
      <c r="R537" s="139" t="s">
        <v>133</v>
      </c>
      <c r="S537" s="63"/>
    </row>
    <row r="538" spans="2:24" ht="12" customHeight="1" x14ac:dyDescent="0.2">
      <c r="B538" s="78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</row>
    <row r="539" spans="2:24" s="77" customFormat="1" ht="18.75" customHeight="1" x14ac:dyDescent="0.2">
      <c r="B539" s="79"/>
      <c r="C539" s="154" t="s">
        <v>128</v>
      </c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70"/>
      <c r="P539" s="144" t="s">
        <v>129</v>
      </c>
      <c r="Q539" s="76"/>
      <c r="R539" s="402" t="s">
        <v>135</v>
      </c>
      <c r="S539" s="403"/>
      <c r="T539" s="80"/>
      <c r="V539" s="59"/>
      <c r="W539" s="59"/>
      <c r="X539" s="59"/>
    </row>
    <row r="540" spans="2:24" ht="6" customHeight="1" x14ac:dyDescent="0.2">
      <c r="B540" s="78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</row>
    <row r="541" spans="2:24" ht="18.75" customHeight="1" x14ac:dyDescent="0.2">
      <c r="B541" s="78"/>
      <c r="C541" s="155" t="s">
        <v>161</v>
      </c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71"/>
      <c r="P541" s="141">
        <f>SUM(D541:O541)</f>
        <v>0</v>
      </c>
      <c r="Q541" s="52"/>
      <c r="R541" s="390"/>
      <c r="S541" s="387"/>
    </row>
    <row r="542" spans="2:24" ht="18.75" customHeight="1" x14ac:dyDescent="0.2">
      <c r="B542" s="78"/>
      <c r="C542" s="140" t="s">
        <v>137</v>
      </c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1"/>
      <c r="P542" s="141">
        <f t="shared" ref="P542:P551" si="79">SUM(D542:O542)</f>
        <v>0</v>
      </c>
      <c r="Q542" s="52"/>
      <c r="R542" s="390"/>
      <c r="S542" s="387"/>
    </row>
    <row r="543" spans="2:24" ht="18.75" customHeight="1" x14ac:dyDescent="0.2">
      <c r="B543" s="78"/>
      <c r="C543" s="94" t="s">
        <v>162</v>
      </c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71"/>
      <c r="P543" s="141">
        <f t="shared" si="79"/>
        <v>0</v>
      </c>
      <c r="Q543" s="52"/>
      <c r="R543" s="390"/>
      <c r="S543" s="387"/>
    </row>
    <row r="544" spans="2:24" ht="18.75" customHeight="1" x14ac:dyDescent="0.2">
      <c r="B544" s="78"/>
      <c r="C544" s="140" t="s">
        <v>147</v>
      </c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72"/>
      <c r="P544" s="141">
        <f t="shared" si="79"/>
        <v>0</v>
      </c>
      <c r="Q544" s="52"/>
      <c r="R544" s="390"/>
      <c r="S544" s="387"/>
    </row>
    <row r="545" spans="2:20" ht="18.75" customHeight="1" x14ac:dyDescent="0.2">
      <c r="B545" s="78"/>
      <c r="C545" s="140" t="s">
        <v>148</v>
      </c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72"/>
      <c r="P545" s="141">
        <f t="shared" si="79"/>
        <v>0</v>
      </c>
      <c r="Q545" s="52"/>
      <c r="R545" s="390"/>
      <c r="S545" s="387"/>
    </row>
    <row r="546" spans="2:20" ht="18.75" customHeight="1" x14ac:dyDescent="0.2">
      <c r="B546" s="78"/>
      <c r="C546" s="140" t="s">
        <v>150</v>
      </c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72"/>
      <c r="P546" s="141">
        <f t="shared" si="79"/>
        <v>0</v>
      </c>
      <c r="Q546" s="52"/>
      <c r="R546" s="390"/>
      <c r="S546" s="387"/>
    </row>
    <row r="547" spans="2:20" ht="18.75" customHeight="1" x14ac:dyDescent="0.2">
      <c r="B547" s="78"/>
      <c r="C547" s="140" t="s">
        <v>151</v>
      </c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72"/>
      <c r="P547" s="141">
        <f t="shared" si="79"/>
        <v>0</v>
      </c>
      <c r="Q547" s="52"/>
      <c r="R547" s="390"/>
      <c r="S547" s="387"/>
    </row>
    <row r="548" spans="2:20" ht="18.75" customHeight="1" x14ac:dyDescent="0.2">
      <c r="B548" s="78"/>
      <c r="C548" s="140" t="s">
        <v>152</v>
      </c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72"/>
      <c r="P548" s="141">
        <f t="shared" si="79"/>
        <v>0</v>
      </c>
      <c r="Q548" s="52"/>
      <c r="R548" s="390"/>
      <c r="S548" s="387"/>
    </row>
    <row r="549" spans="2:20" ht="18.75" customHeight="1" x14ac:dyDescent="0.2">
      <c r="B549" s="78"/>
      <c r="C549" s="140" t="s">
        <v>153</v>
      </c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72"/>
      <c r="P549" s="141">
        <f t="shared" si="79"/>
        <v>0</v>
      </c>
      <c r="Q549" s="52"/>
      <c r="R549" s="390"/>
      <c r="S549" s="387"/>
    </row>
    <row r="550" spans="2:20" ht="18.75" customHeight="1" x14ac:dyDescent="0.2">
      <c r="B550" s="78"/>
      <c r="C550" s="156" t="s">
        <v>163</v>
      </c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73"/>
      <c r="P550" s="142">
        <f t="shared" si="79"/>
        <v>0</v>
      </c>
      <c r="Q550" s="52"/>
      <c r="R550" s="391"/>
      <c r="S550" s="392"/>
    </row>
    <row r="551" spans="2:20" ht="18.75" customHeight="1" x14ac:dyDescent="0.2">
      <c r="B551" s="78"/>
      <c r="C551" s="157" t="s">
        <v>157</v>
      </c>
      <c r="D551" s="148">
        <f>SUBTOTAL(9,D541:D550)</f>
        <v>0</v>
      </c>
      <c r="E551" s="148">
        <f t="shared" ref="E551:O551" si="80">SUBTOTAL(9,E541:E550)</f>
        <v>0</v>
      </c>
      <c r="F551" s="148">
        <f t="shared" si="80"/>
        <v>0</v>
      </c>
      <c r="G551" s="148">
        <f t="shared" si="80"/>
        <v>0</v>
      </c>
      <c r="H551" s="148">
        <f t="shared" si="80"/>
        <v>0</v>
      </c>
      <c r="I551" s="148">
        <f t="shared" si="80"/>
        <v>0</v>
      </c>
      <c r="J551" s="148">
        <f t="shared" si="80"/>
        <v>0</v>
      </c>
      <c r="K551" s="148">
        <f t="shared" si="80"/>
        <v>0</v>
      </c>
      <c r="L551" s="148">
        <f t="shared" si="80"/>
        <v>0</v>
      </c>
      <c r="M551" s="148">
        <f t="shared" si="80"/>
        <v>0</v>
      </c>
      <c r="N551" s="148">
        <f t="shared" si="80"/>
        <v>0</v>
      </c>
      <c r="O551" s="149">
        <f t="shared" si="80"/>
        <v>0</v>
      </c>
      <c r="P551" s="143">
        <f t="shared" si="79"/>
        <v>0</v>
      </c>
      <c r="Q551" s="52"/>
      <c r="R551" s="393"/>
      <c r="S551" s="394"/>
    </row>
    <row r="552" spans="2:20" ht="6" customHeight="1" x14ac:dyDescent="0.2">
      <c r="B552" s="78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5"/>
      <c r="S552" s="55"/>
    </row>
    <row r="553" spans="2:20" ht="18.75" customHeight="1" x14ac:dyDescent="0.2">
      <c r="B553" s="81"/>
      <c r="C553" s="140" t="s">
        <v>158</v>
      </c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74"/>
      <c r="P553" s="146">
        <f t="shared" ref="P553:P554" si="81">SUM(D553:O553)</f>
        <v>0</v>
      </c>
      <c r="Q553" s="52"/>
      <c r="R553" s="395"/>
      <c r="S553" s="395"/>
    </row>
    <row r="554" spans="2:20" ht="18.75" customHeight="1" x14ac:dyDescent="0.2">
      <c r="B554" s="81"/>
      <c r="C554" s="140" t="s">
        <v>159</v>
      </c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9"/>
      <c r="O554" s="75"/>
      <c r="P554" s="147">
        <f t="shared" si="81"/>
        <v>0</v>
      </c>
      <c r="Q554" s="52"/>
      <c r="R554" s="396"/>
      <c r="S554" s="396"/>
    </row>
    <row r="555" spans="2:20" s="77" customFormat="1" ht="18.75" customHeight="1" x14ac:dyDescent="0.2">
      <c r="B555" s="79"/>
      <c r="C555" s="93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397" t="s">
        <v>160</v>
      </c>
      <c r="O555" s="397"/>
      <c r="P555" s="145">
        <f>ROUND(IF(P553*P554=0,0,P551/P553*P554),2)</f>
        <v>0</v>
      </c>
      <c r="Q555" s="76"/>
      <c r="R555" s="398"/>
      <c r="S555" s="398"/>
      <c r="T555" s="80"/>
    </row>
    <row r="556" spans="2:20" ht="30" customHeight="1" x14ac:dyDescent="0.2"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</row>
    <row r="557" spans="2:20" ht="18.75" customHeight="1" x14ac:dyDescent="0.2">
      <c r="B557" s="78"/>
      <c r="C557" s="158" t="s">
        <v>124</v>
      </c>
      <c r="D557" s="399"/>
      <c r="E557" s="399"/>
      <c r="F557" s="399"/>
      <c r="G557" s="399"/>
      <c r="H557" s="399"/>
      <c r="I557" s="399"/>
      <c r="J557" s="52"/>
      <c r="K557" s="52"/>
      <c r="L557" s="53"/>
      <c r="M557" s="52"/>
      <c r="N557" s="52"/>
      <c r="O557" s="52"/>
      <c r="P557" s="54"/>
      <c r="Q557" s="52"/>
      <c r="R557" s="54"/>
      <c r="S557" s="54"/>
    </row>
    <row r="558" spans="2:20" ht="18.75" customHeight="1" x14ac:dyDescent="0.2">
      <c r="B558" s="78"/>
      <c r="C558" s="152" t="s">
        <v>125</v>
      </c>
      <c r="D558" s="395"/>
      <c r="E558" s="395"/>
      <c r="F558" s="395"/>
      <c r="G558" s="395"/>
      <c r="H558" s="395"/>
      <c r="I558" s="395"/>
      <c r="J558" s="52"/>
      <c r="K558" s="51"/>
      <c r="L558" s="51"/>
      <c r="M558" s="51"/>
      <c r="N558" s="51"/>
      <c r="O558" s="51"/>
      <c r="P558" s="51"/>
      <c r="Q558" s="52"/>
      <c r="R558" s="400" t="s">
        <v>126</v>
      </c>
      <c r="S558" s="400"/>
    </row>
    <row r="559" spans="2:20" ht="18.75" customHeight="1" x14ac:dyDescent="0.2">
      <c r="B559" s="78"/>
      <c r="C559" s="152" t="s">
        <v>7</v>
      </c>
      <c r="D559" s="395"/>
      <c r="E559" s="395"/>
      <c r="F559" s="395"/>
      <c r="G559" s="395"/>
      <c r="H559" s="395"/>
      <c r="I559" s="395"/>
      <c r="J559" s="52"/>
      <c r="K559" s="51"/>
      <c r="L559" s="51"/>
      <c r="M559" s="51"/>
      <c r="N559" s="51"/>
      <c r="O559" s="51"/>
      <c r="P559" s="51"/>
      <c r="Q559" s="52"/>
      <c r="R559" s="139" t="s">
        <v>245</v>
      </c>
      <c r="S559" s="63"/>
    </row>
    <row r="560" spans="2:20" ht="18.75" customHeight="1" x14ac:dyDescent="0.2">
      <c r="B560" s="78"/>
      <c r="C560" s="153" t="s">
        <v>122</v>
      </c>
      <c r="D560" s="395"/>
      <c r="E560" s="395"/>
      <c r="F560" s="395"/>
      <c r="G560" s="395"/>
      <c r="H560" s="395"/>
      <c r="I560" s="395"/>
      <c r="J560" s="52"/>
      <c r="K560" s="51"/>
      <c r="L560" s="51"/>
      <c r="M560" s="51"/>
      <c r="N560" s="51"/>
      <c r="O560" s="51"/>
      <c r="P560" s="51"/>
      <c r="Q560" s="52"/>
      <c r="R560" s="138" t="s">
        <v>132</v>
      </c>
      <c r="S560" s="63"/>
    </row>
    <row r="561" spans="2:24" ht="18.75" customHeight="1" x14ac:dyDescent="0.2">
      <c r="B561" s="78"/>
      <c r="C561" s="153" t="s">
        <v>134</v>
      </c>
      <c r="D561" s="401"/>
      <c r="E561" s="401"/>
      <c r="F561" s="401"/>
      <c r="G561" s="401"/>
      <c r="H561" s="401"/>
      <c r="I561" s="401"/>
      <c r="J561" s="52"/>
      <c r="K561" s="52"/>
      <c r="L561" s="53"/>
      <c r="M561" s="52"/>
      <c r="N561" s="52"/>
      <c r="O561" s="52"/>
      <c r="P561" s="54"/>
      <c r="Q561" s="52"/>
      <c r="R561" s="139" t="s">
        <v>133</v>
      </c>
      <c r="S561" s="63"/>
    </row>
    <row r="562" spans="2:24" ht="12" customHeight="1" x14ac:dyDescent="0.2">
      <c r="B562" s="78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</row>
    <row r="563" spans="2:24" s="77" customFormat="1" ht="18.75" customHeight="1" x14ac:dyDescent="0.2">
      <c r="B563" s="79"/>
      <c r="C563" s="154" t="s">
        <v>128</v>
      </c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70"/>
      <c r="P563" s="144" t="s">
        <v>129</v>
      </c>
      <c r="Q563" s="76"/>
      <c r="R563" s="404" t="s">
        <v>135</v>
      </c>
      <c r="S563" s="404"/>
      <c r="T563" s="80"/>
      <c r="V563" s="59"/>
      <c r="W563" s="59"/>
      <c r="X563" s="59"/>
    </row>
    <row r="564" spans="2:24" ht="6" customHeight="1" x14ac:dyDescent="0.2">
      <c r="B564" s="78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</row>
    <row r="565" spans="2:24" ht="18.75" customHeight="1" x14ac:dyDescent="0.2">
      <c r="B565" s="78"/>
      <c r="C565" s="155" t="s">
        <v>161</v>
      </c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71"/>
      <c r="P565" s="141">
        <f t="shared" ref="P565:P575" si="82">SUM(D565:O565)</f>
        <v>0</v>
      </c>
      <c r="Q565" s="52"/>
      <c r="R565" s="395"/>
      <c r="S565" s="395"/>
    </row>
    <row r="566" spans="2:24" ht="18.75" customHeight="1" x14ac:dyDescent="0.2">
      <c r="B566" s="78"/>
      <c r="C566" s="140" t="s">
        <v>137</v>
      </c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1"/>
      <c r="P566" s="141">
        <f t="shared" si="82"/>
        <v>0</v>
      </c>
      <c r="Q566" s="52"/>
      <c r="R566" s="395"/>
      <c r="S566" s="395"/>
    </row>
    <row r="567" spans="2:24" ht="18.75" customHeight="1" x14ac:dyDescent="0.2">
      <c r="B567" s="78"/>
      <c r="C567" s="94" t="s">
        <v>162</v>
      </c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71"/>
      <c r="P567" s="141">
        <f t="shared" si="82"/>
        <v>0</v>
      </c>
      <c r="Q567" s="52"/>
      <c r="R567" s="395"/>
      <c r="S567" s="395"/>
    </row>
    <row r="568" spans="2:24" ht="18.75" customHeight="1" x14ac:dyDescent="0.2">
      <c r="B568" s="78"/>
      <c r="C568" s="140" t="s">
        <v>147</v>
      </c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72"/>
      <c r="P568" s="141">
        <f t="shared" si="82"/>
        <v>0</v>
      </c>
      <c r="Q568" s="52"/>
      <c r="R568" s="395"/>
      <c r="S568" s="395"/>
    </row>
    <row r="569" spans="2:24" ht="18.75" customHeight="1" x14ac:dyDescent="0.2">
      <c r="B569" s="78"/>
      <c r="C569" s="140" t="s">
        <v>148</v>
      </c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72"/>
      <c r="P569" s="141">
        <f t="shared" si="82"/>
        <v>0</v>
      </c>
      <c r="Q569" s="52"/>
      <c r="R569" s="395"/>
      <c r="S569" s="395"/>
    </row>
    <row r="570" spans="2:24" ht="18.75" customHeight="1" x14ac:dyDescent="0.2">
      <c r="B570" s="78"/>
      <c r="C570" s="140" t="s">
        <v>150</v>
      </c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72"/>
      <c r="P570" s="141">
        <f t="shared" si="82"/>
        <v>0</v>
      </c>
      <c r="Q570" s="52"/>
      <c r="R570" s="395"/>
      <c r="S570" s="395"/>
    </row>
    <row r="571" spans="2:24" ht="18.75" customHeight="1" x14ac:dyDescent="0.2">
      <c r="B571" s="78"/>
      <c r="C571" s="140" t="s">
        <v>151</v>
      </c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72"/>
      <c r="P571" s="141">
        <f t="shared" si="82"/>
        <v>0</v>
      </c>
      <c r="Q571" s="52"/>
      <c r="R571" s="395"/>
      <c r="S571" s="395"/>
    </row>
    <row r="572" spans="2:24" ht="18.75" customHeight="1" x14ac:dyDescent="0.2">
      <c r="B572" s="78"/>
      <c r="C572" s="140" t="s">
        <v>152</v>
      </c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72"/>
      <c r="P572" s="141">
        <f t="shared" si="82"/>
        <v>0</v>
      </c>
      <c r="Q572" s="52"/>
      <c r="R572" s="395"/>
      <c r="S572" s="395"/>
    </row>
    <row r="573" spans="2:24" ht="18.75" customHeight="1" x14ac:dyDescent="0.2">
      <c r="B573" s="78"/>
      <c r="C573" s="140" t="s">
        <v>153</v>
      </c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72"/>
      <c r="P573" s="141">
        <f t="shared" si="82"/>
        <v>0</v>
      </c>
      <c r="Q573" s="52"/>
      <c r="R573" s="395"/>
      <c r="S573" s="395"/>
    </row>
    <row r="574" spans="2:24" ht="18.75" customHeight="1" x14ac:dyDescent="0.2">
      <c r="B574" s="78"/>
      <c r="C574" s="156" t="s">
        <v>163</v>
      </c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73"/>
      <c r="P574" s="142">
        <f t="shared" si="82"/>
        <v>0</v>
      </c>
      <c r="Q574" s="52"/>
      <c r="R574" s="396"/>
      <c r="S574" s="396"/>
    </row>
    <row r="575" spans="2:24" ht="18.75" customHeight="1" x14ac:dyDescent="0.2">
      <c r="B575" s="78"/>
      <c r="C575" s="157" t="s">
        <v>157</v>
      </c>
      <c r="D575" s="148">
        <f t="shared" ref="D575:O575" si="83">SUBTOTAL(9,D565:D574)</f>
        <v>0</v>
      </c>
      <c r="E575" s="148">
        <f t="shared" si="83"/>
        <v>0</v>
      </c>
      <c r="F575" s="148">
        <f t="shared" si="83"/>
        <v>0</v>
      </c>
      <c r="G575" s="148">
        <f t="shared" si="83"/>
        <v>0</v>
      </c>
      <c r="H575" s="148">
        <f t="shared" si="83"/>
        <v>0</v>
      </c>
      <c r="I575" s="148">
        <f t="shared" si="83"/>
        <v>0</v>
      </c>
      <c r="J575" s="148">
        <f t="shared" si="83"/>
        <v>0</v>
      </c>
      <c r="K575" s="148">
        <f t="shared" si="83"/>
        <v>0</v>
      </c>
      <c r="L575" s="148">
        <f t="shared" si="83"/>
        <v>0</v>
      </c>
      <c r="M575" s="148">
        <f t="shared" si="83"/>
        <v>0</v>
      </c>
      <c r="N575" s="148">
        <f t="shared" si="83"/>
        <v>0</v>
      </c>
      <c r="O575" s="149">
        <f t="shared" si="83"/>
        <v>0</v>
      </c>
      <c r="P575" s="143">
        <f t="shared" si="82"/>
        <v>0</v>
      </c>
      <c r="Q575" s="52"/>
      <c r="R575" s="405"/>
      <c r="S575" s="405"/>
    </row>
    <row r="576" spans="2:24" ht="6" customHeight="1" x14ac:dyDescent="0.2">
      <c r="B576" s="78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5"/>
      <c r="S576" s="55"/>
    </row>
    <row r="577" spans="2:24" ht="18.75" customHeight="1" x14ac:dyDescent="0.2">
      <c r="B577" s="81"/>
      <c r="C577" s="140" t="s">
        <v>158</v>
      </c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74"/>
      <c r="P577" s="146">
        <f t="shared" ref="P577:P578" si="84">SUM(D577:O577)</f>
        <v>0</v>
      </c>
      <c r="Q577" s="52"/>
      <c r="R577" s="395"/>
      <c r="S577" s="395"/>
    </row>
    <row r="578" spans="2:24" ht="18.75" customHeight="1" x14ac:dyDescent="0.2">
      <c r="B578" s="81"/>
      <c r="C578" s="140" t="s">
        <v>159</v>
      </c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9"/>
      <c r="O578" s="75"/>
      <c r="P578" s="147">
        <f t="shared" si="84"/>
        <v>0</v>
      </c>
      <c r="Q578" s="52"/>
      <c r="R578" s="396"/>
      <c r="S578" s="396"/>
    </row>
    <row r="579" spans="2:24" s="77" customFormat="1" ht="18.75" customHeight="1" x14ac:dyDescent="0.2">
      <c r="B579" s="79"/>
      <c r="C579" s="93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397" t="s">
        <v>160</v>
      </c>
      <c r="O579" s="397"/>
      <c r="P579" s="145">
        <f t="shared" ref="P579" si="85">ROUND(IF(P577*P578=0,0,P575/P577*P578),2)</f>
        <v>0</v>
      </c>
      <c r="Q579" s="76"/>
      <c r="R579" s="398"/>
      <c r="S579" s="398"/>
      <c r="T579" s="80"/>
    </row>
    <row r="580" spans="2:24" ht="30" customHeight="1" x14ac:dyDescent="0.2"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</row>
    <row r="581" spans="2:24" ht="18.75" customHeight="1" x14ac:dyDescent="0.2">
      <c r="B581" s="78"/>
      <c r="C581" s="158" t="s">
        <v>124</v>
      </c>
      <c r="D581" s="399"/>
      <c r="E581" s="399"/>
      <c r="F581" s="399"/>
      <c r="G581" s="399"/>
      <c r="H581" s="399"/>
      <c r="I581" s="399"/>
      <c r="J581" s="52"/>
      <c r="K581" s="52"/>
      <c r="L581" s="53"/>
      <c r="M581" s="52"/>
      <c r="N581" s="52"/>
      <c r="O581" s="52"/>
      <c r="P581" s="54"/>
      <c r="Q581" s="52"/>
      <c r="R581" s="54"/>
      <c r="S581" s="54"/>
    </row>
    <row r="582" spans="2:24" ht="18.75" customHeight="1" x14ac:dyDescent="0.2">
      <c r="B582" s="78"/>
      <c r="C582" s="152" t="s">
        <v>125</v>
      </c>
      <c r="D582" s="395"/>
      <c r="E582" s="395"/>
      <c r="F582" s="395"/>
      <c r="G582" s="395"/>
      <c r="H582" s="395"/>
      <c r="I582" s="395"/>
      <c r="J582" s="52"/>
      <c r="K582" s="51"/>
      <c r="L582" s="51"/>
      <c r="M582" s="51"/>
      <c r="N582" s="51"/>
      <c r="O582" s="51"/>
      <c r="P582" s="51"/>
      <c r="Q582" s="52"/>
      <c r="R582" s="400" t="s">
        <v>126</v>
      </c>
      <c r="S582" s="400"/>
    </row>
    <row r="583" spans="2:24" ht="18.75" customHeight="1" x14ac:dyDescent="0.2">
      <c r="B583" s="78"/>
      <c r="C583" s="152" t="s">
        <v>7</v>
      </c>
      <c r="D583" s="395"/>
      <c r="E583" s="395"/>
      <c r="F583" s="395"/>
      <c r="G583" s="395"/>
      <c r="H583" s="395"/>
      <c r="I583" s="395"/>
      <c r="J583" s="52"/>
      <c r="K583" s="51"/>
      <c r="L583" s="51"/>
      <c r="M583" s="51"/>
      <c r="N583" s="51"/>
      <c r="O583" s="51"/>
      <c r="P583" s="51"/>
      <c r="Q583" s="52"/>
      <c r="R583" s="139" t="s">
        <v>245</v>
      </c>
      <c r="S583" s="63"/>
    </row>
    <row r="584" spans="2:24" ht="18.75" customHeight="1" x14ac:dyDescent="0.2">
      <c r="B584" s="78"/>
      <c r="C584" s="153" t="s">
        <v>122</v>
      </c>
      <c r="D584" s="395"/>
      <c r="E584" s="395"/>
      <c r="F584" s="395"/>
      <c r="G584" s="395"/>
      <c r="H584" s="395"/>
      <c r="I584" s="395"/>
      <c r="J584" s="52"/>
      <c r="K584" s="51"/>
      <c r="L584" s="51"/>
      <c r="M584" s="51"/>
      <c r="N584" s="51"/>
      <c r="O584" s="51"/>
      <c r="P584" s="51"/>
      <c r="Q584" s="52"/>
      <c r="R584" s="138" t="s">
        <v>132</v>
      </c>
      <c r="S584" s="63"/>
    </row>
    <row r="585" spans="2:24" ht="18.75" customHeight="1" x14ac:dyDescent="0.2">
      <c r="B585" s="78"/>
      <c r="C585" s="153" t="s">
        <v>134</v>
      </c>
      <c r="D585" s="401"/>
      <c r="E585" s="401"/>
      <c r="F585" s="401"/>
      <c r="G585" s="401"/>
      <c r="H585" s="401"/>
      <c r="I585" s="401"/>
      <c r="J585" s="52"/>
      <c r="K585" s="52"/>
      <c r="L585" s="53"/>
      <c r="M585" s="52"/>
      <c r="N585" s="52"/>
      <c r="O585" s="52"/>
      <c r="P585" s="54"/>
      <c r="Q585" s="52"/>
      <c r="R585" s="139" t="s">
        <v>133</v>
      </c>
      <c r="S585" s="63"/>
    </row>
    <row r="586" spans="2:24" ht="12" customHeight="1" x14ac:dyDescent="0.2">
      <c r="B586" s="78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</row>
    <row r="587" spans="2:24" s="77" customFormat="1" ht="18.75" customHeight="1" x14ac:dyDescent="0.2">
      <c r="B587" s="79"/>
      <c r="C587" s="154" t="s">
        <v>128</v>
      </c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70"/>
      <c r="P587" s="144" t="s">
        <v>129</v>
      </c>
      <c r="Q587" s="76"/>
      <c r="R587" s="404" t="s">
        <v>135</v>
      </c>
      <c r="S587" s="404"/>
      <c r="T587" s="80"/>
      <c r="V587" s="59"/>
      <c r="W587" s="59"/>
      <c r="X587" s="59"/>
    </row>
    <row r="588" spans="2:24" ht="6" customHeight="1" x14ac:dyDescent="0.2">
      <c r="B588" s="78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</row>
    <row r="589" spans="2:24" ht="18.75" customHeight="1" x14ac:dyDescent="0.2">
      <c r="B589" s="78"/>
      <c r="C589" s="155" t="s">
        <v>161</v>
      </c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71"/>
      <c r="P589" s="141">
        <f t="shared" ref="P589:P599" si="86">SUM(D589:O589)</f>
        <v>0</v>
      </c>
      <c r="Q589" s="52"/>
      <c r="R589" s="395"/>
      <c r="S589" s="395"/>
    </row>
    <row r="590" spans="2:24" ht="18.75" customHeight="1" x14ac:dyDescent="0.2">
      <c r="B590" s="78"/>
      <c r="C590" s="140" t="s">
        <v>137</v>
      </c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1"/>
      <c r="P590" s="141">
        <f t="shared" si="86"/>
        <v>0</v>
      </c>
      <c r="Q590" s="52"/>
      <c r="R590" s="395"/>
      <c r="S590" s="395"/>
    </row>
    <row r="591" spans="2:24" ht="18.75" customHeight="1" x14ac:dyDescent="0.2">
      <c r="B591" s="78"/>
      <c r="C591" s="94" t="s">
        <v>162</v>
      </c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71"/>
      <c r="P591" s="141">
        <f t="shared" si="86"/>
        <v>0</v>
      </c>
      <c r="Q591" s="52"/>
      <c r="R591" s="395"/>
      <c r="S591" s="395"/>
    </row>
    <row r="592" spans="2:24" ht="18.75" customHeight="1" x14ac:dyDescent="0.2">
      <c r="B592" s="78"/>
      <c r="C592" s="140" t="s">
        <v>147</v>
      </c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72"/>
      <c r="P592" s="141">
        <f t="shared" si="86"/>
        <v>0</v>
      </c>
      <c r="Q592" s="52"/>
      <c r="R592" s="395"/>
      <c r="S592" s="395"/>
    </row>
    <row r="593" spans="2:20" ht="18.75" customHeight="1" x14ac:dyDescent="0.2">
      <c r="B593" s="78"/>
      <c r="C593" s="140" t="s">
        <v>148</v>
      </c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72"/>
      <c r="P593" s="141">
        <f t="shared" si="86"/>
        <v>0</v>
      </c>
      <c r="Q593" s="52"/>
      <c r="R593" s="395"/>
      <c r="S593" s="395"/>
    </row>
    <row r="594" spans="2:20" ht="18.75" customHeight="1" x14ac:dyDescent="0.2">
      <c r="B594" s="78"/>
      <c r="C594" s="140" t="s">
        <v>150</v>
      </c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72"/>
      <c r="P594" s="141">
        <f t="shared" si="86"/>
        <v>0</v>
      </c>
      <c r="Q594" s="52"/>
      <c r="R594" s="395"/>
      <c r="S594" s="395"/>
    </row>
    <row r="595" spans="2:20" ht="18.75" customHeight="1" x14ac:dyDescent="0.2">
      <c r="B595" s="78"/>
      <c r="C595" s="140" t="s">
        <v>151</v>
      </c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72"/>
      <c r="P595" s="141">
        <f t="shared" si="86"/>
        <v>0</v>
      </c>
      <c r="Q595" s="52"/>
      <c r="R595" s="395"/>
      <c r="S595" s="395"/>
    </row>
    <row r="596" spans="2:20" ht="18.75" customHeight="1" x14ac:dyDescent="0.2">
      <c r="B596" s="78"/>
      <c r="C596" s="140" t="s">
        <v>152</v>
      </c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72"/>
      <c r="P596" s="141">
        <f t="shared" si="86"/>
        <v>0</v>
      </c>
      <c r="Q596" s="52"/>
      <c r="R596" s="395"/>
      <c r="S596" s="395"/>
    </row>
    <row r="597" spans="2:20" ht="18.75" customHeight="1" x14ac:dyDescent="0.2">
      <c r="B597" s="78"/>
      <c r="C597" s="140" t="s">
        <v>153</v>
      </c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72"/>
      <c r="P597" s="141">
        <f t="shared" si="86"/>
        <v>0</v>
      </c>
      <c r="Q597" s="52"/>
      <c r="R597" s="395"/>
      <c r="S597" s="395"/>
    </row>
    <row r="598" spans="2:20" ht="18.75" customHeight="1" x14ac:dyDescent="0.2">
      <c r="B598" s="78"/>
      <c r="C598" s="156" t="s">
        <v>163</v>
      </c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73"/>
      <c r="P598" s="142">
        <f t="shared" si="86"/>
        <v>0</v>
      </c>
      <c r="Q598" s="52"/>
      <c r="R598" s="396"/>
      <c r="S598" s="396"/>
    </row>
    <row r="599" spans="2:20" ht="18.75" customHeight="1" x14ac:dyDescent="0.2">
      <c r="B599" s="78"/>
      <c r="C599" s="157" t="s">
        <v>157</v>
      </c>
      <c r="D599" s="148">
        <f t="shared" ref="D599:O599" si="87">SUBTOTAL(9,D589:D598)</f>
        <v>0</v>
      </c>
      <c r="E599" s="148">
        <f t="shared" si="87"/>
        <v>0</v>
      </c>
      <c r="F599" s="148">
        <f t="shared" si="87"/>
        <v>0</v>
      </c>
      <c r="G599" s="148">
        <f t="shared" si="87"/>
        <v>0</v>
      </c>
      <c r="H599" s="148">
        <f t="shared" si="87"/>
        <v>0</v>
      </c>
      <c r="I599" s="148">
        <f t="shared" si="87"/>
        <v>0</v>
      </c>
      <c r="J599" s="148">
        <f t="shared" si="87"/>
        <v>0</v>
      </c>
      <c r="K599" s="148">
        <f t="shared" si="87"/>
        <v>0</v>
      </c>
      <c r="L599" s="148">
        <f t="shared" si="87"/>
        <v>0</v>
      </c>
      <c r="M599" s="148">
        <f t="shared" si="87"/>
        <v>0</v>
      </c>
      <c r="N599" s="148">
        <f t="shared" si="87"/>
        <v>0</v>
      </c>
      <c r="O599" s="149">
        <f t="shared" si="87"/>
        <v>0</v>
      </c>
      <c r="P599" s="143">
        <f t="shared" si="86"/>
        <v>0</v>
      </c>
      <c r="Q599" s="52"/>
      <c r="R599" s="405"/>
      <c r="S599" s="405"/>
    </row>
    <row r="600" spans="2:20" ht="6" customHeight="1" x14ac:dyDescent="0.2">
      <c r="B600" s="78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5"/>
      <c r="S600" s="55"/>
    </row>
    <row r="601" spans="2:20" ht="18.75" customHeight="1" x14ac:dyDescent="0.2">
      <c r="B601" s="81"/>
      <c r="C601" s="140" t="s">
        <v>158</v>
      </c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74"/>
      <c r="P601" s="146">
        <f t="shared" ref="P601:P602" si="88">SUM(D601:O601)</f>
        <v>0</v>
      </c>
      <c r="Q601" s="52"/>
      <c r="R601" s="395"/>
      <c r="S601" s="395"/>
    </row>
    <row r="602" spans="2:20" ht="18.75" customHeight="1" x14ac:dyDescent="0.2">
      <c r="B602" s="81"/>
      <c r="C602" s="140" t="s">
        <v>159</v>
      </c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9"/>
      <c r="O602" s="75"/>
      <c r="P602" s="147">
        <f t="shared" si="88"/>
        <v>0</v>
      </c>
      <c r="Q602" s="52"/>
      <c r="R602" s="396"/>
      <c r="S602" s="396"/>
    </row>
    <row r="603" spans="2:20" s="77" customFormat="1" ht="18.75" customHeight="1" x14ac:dyDescent="0.2">
      <c r="B603" s="79"/>
      <c r="C603" s="93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397" t="s">
        <v>160</v>
      </c>
      <c r="O603" s="397"/>
      <c r="P603" s="145">
        <f t="shared" ref="P603" si="89">ROUND(IF(P601*P602=0,0,P599/P601*P602),2)</f>
        <v>0</v>
      </c>
      <c r="Q603" s="76"/>
      <c r="R603" s="398"/>
      <c r="S603" s="398"/>
      <c r="T603" s="80"/>
    </row>
    <row r="604" spans="2:20" ht="30" customHeight="1" x14ac:dyDescent="0.2"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</row>
    <row r="605" spans="2:20" ht="18.75" customHeight="1" x14ac:dyDescent="0.2">
      <c r="B605" s="78"/>
      <c r="C605" s="158" t="s">
        <v>124</v>
      </c>
      <c r="D605" s="399"/>
      <c r="E605" s="399"/>
      <c r="F605" s="399"/>
      <c r="G605" s="399"/>
      <c r="H605" s="399"/>
      <c r="I605" s="399"/>
      <c r="J605" s="52"/>
      <c r="K605" s="52"/>
      <c r="L605" s="53"/>
      <c r="M605" s="52"/>
      <c r="N605" s="52"/>
      <c r="O605" s="52"/>
      <c r="P605" s="54"/>
      <c r="Q605" s="52"/>
      <c r="R605" s="54"/>
      <c r="S605" s="54"/>
    </row>
    <row r="606" spans="2:20" ht="18.75" customHeight="1" x14ac:dyDescent="0.2">
      <c r="B606" s="78"/>
      <c r="C606" s="152" t="s">
        <v>125</v>
      </c>
      <c r="D606" s="395"/>
      <c r="E606" s="395"/>
      <c r="F606" s="395"/>
      <c r="G606" s="395"/>
      <c r="H606" s="395"/>
      <c r="I606" s="395"/>
      <c r="J606" s="52"/>
      <c r="K606" s="51"/>
      <c r="L606" s="51"/>
      <c r="M606" s="51"/>
      <c r="N606" s="51"/>
      <c r="O606" s="51"/>
      <c r="P606" s="51"/>
      <c r="Q606" s="52"/>
      <c r="R606" s="400" t="s">
        <v>126</v>
      </c>
      <c r="S606" s="400"/>
    </row>
    <row r="607" spans="2:20" ht="18.75" customHeight="1" x14ac:dyDescent="0.2">
      <c r="B607" s="78"/>
      <c r="C607" s="152" t="s">
        <v>7</v>
      </c>
      <c r="D607" s="395"/>
      <c r="E607" s="395"/>
      <c r="F607" s="395"/>
      <c r="G607" s="395"/>
      <c r="H607" s="395"/>
      <c r="I607" s="395"/>
      <c r="J607" s="52"/>
      <c r="K607" s="51"/>
      <c r="L607" s="51"/>
      <c r="M607" s="51"/>
      <c r="N607" s="51"/>
      <c r="O607" s="51"/>
      <c r="P607" s="51"/>
      <c r="Q607" s="52"/>
      <c r="R607" s="139" t="s">
        <v>245</v>
      </c>
      <c r="S607" s="63"/>
    </row>
    <row r="608" spans="2:20" ht="18.75" customHeight="1" x14ac:dyDescent="0.2">
      <c r="B608" s="78"/>
      <c r="C608" s="153" t="s">
        <v>122</v>
      </c>
      <c r="D608" s="395"/>
      <c r="E608" s="395"/>
      <c r="F608" s="395"/>
      <c r="G608" s="395"/>
      <c r="H608" s="395"/>
      <c r="I608" s="395"/>
      <c r="J608" s="52"/>
      <c r="K608" s="51"/>
      <c r="L608" s="51"/>
      <c r="M608" s="51"/>
      <c r="N608" s="51"/>
      <c r="O608" s="51"/>
      <c r="P608" s="51"/>
      <c r="Q608" s="52"/>
      <c r="R608" s="138" t="s">
        <v>132</v>
      </c>
      <c r="S608" s="63"/>
    </row>
    <row r="609" spans="2:24" ht="18.75" customHeight="1" x14ac:dyDescent="0.2">
      <c r="B609" s="78"/>
      <c r="C609" s="153" t="s">
        <v>134</v>
      </c>
      <c r="D609" s="401"/>
      <c r="E609" s="401"/>
      <c r="F609" s="401"/>
      <c r="G609" s="401"/>
      <c r="H609" s="401"/>
      <c r="I609" s="401"/>
      <c r="J609" s="52"/>
      <c r="K609" s="52"/>
      <c r="L609" s="53"/>
      <c r="M609" s="52"/>
      <c r="N609" s="52"/>
      <c r="O609" s="52"/>
      <c r="P609" s="54"/>
      <c r="Q609" s="52"/>
      <c r="R609" s="139" t="s">
        <v>133</v>
      </c>
      <c r="S609" s="63"/>
    </row>
    <row r="610" spans="2:24" ht="12" customHeight="1" x14ac:dyDescent="0.2">
      <c r="B610" s="78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</row>
    <row r="611" spans="2:24" s="77" customFormat="1" ht="18.75" customHeight="1" x14ac:dyDescent="0.2">
      <c r="B611" s="79"/>
      <c r="C611" s="154" t="s">
        <v>128</v>
      </c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70"/>
      <c r="P611" s="144" t="s">
        <v>129</v>
      </c>
      <c r="Q611" s="76"/>
      <c r="R611" s="402" t="s">
        <v>135</v>
      </c>
      <c r="S611" s="403"/>
      <c r="T611" s="80"/>
      <c r="V611" s="59"/>
      <c r="W611" s="59"/>
      <c r="X611" s="59"/>
    </row>
    <row r="612" spans="2:24" ht="6" customHeight="1" x14ac:dyDescent="0.2">
      <c r="B612" s="78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</row>
    <row r="613" spans="2:24" ht="18.75" customHeight="1" x14ac:dyDescent="0.2">
      <c r="B613" s="78"/>
      <c r="C613" s="155" t="s">
        <v>161</v>
      </c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71"/>
      <c r="P613" s="141">
        <f>SUM(D613:O613)</f>
        <v>0</v>
      </c>
      <c r="Q613" s="52"/>
      <c r="R613" s="390"/>
      <c r="S613" s="387"/>
    </row>
    <row r="614" spans="2:24" ht="18.75" customHeight="1" x14ac:dyDescent="0.2">
      <c r="B614" s="78"/>
      <c r="C614" s="140" t="s">
        <v>137</v>
      </c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1"/>
      <c r="P614" s="141">
        <f t="shared" ref="P614:P623" si="90">SUM(D614:O614)</f>
        <v>0</v>
      </c>
      <c r="Q614" s="52"/>
      <c r="R614" s="390"/>
      <c r="S614" s="387"/>
    </row>
    <row r="615" spans="2:24" ht="18.75" customHeight="1" x14ac:dyDescent="0.2">
      <c r="B615" s="78"/>
      <c r="C615" s="94" t="s">
        <v>162</v>
      </c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71"/>
      <c r="P615" s="141">
        <f t="shared" si="90"/>
        <v>0</v>
      </c>
      <c r="Q615" s="52"/>
      <c r="R615" s="390"/>
      <c r="S615" s="387"/>
    </row>
    <row r="616" spans="2:24" ht="18.75" customHeight="1" x14ac:dyDescent="0.2">
      <c r="B616" s="78"/>
      <c r="C616" s="140" t="s">
        <v>147</v>
      </c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72"/>
      <c r="P616" s="141">
        <f t="shared" si="90"/>
        <v>0</v>
      </c>
      <c r="Q616" s="52"/>
      <c r="R616" s="390"/>
      <c r="S616" s="387"/>
    </row>
    <row r="617" spans="2:24" ht="18.75" customHeight="1" x14ac:dyDescent="0.2">
      <c r="B617" s="78"/>
      <c r="C617" s="140" t="s">
        <v>148</v>
      </c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72"/>
      <c r="P617" s="141">
        <f t="shared" si="90"/>
        <v>0</v>
      </c>
      <c r="Q617" s="52"/>
      <c r="R617" s="390"/>
      <c r="S617" s="387"/>
    </row>
    <row r="618" spans="2:24" ht="18.75" customHeight="1" x14ac:dyDescent="0.2">
      <c r="B618" s="78"/>
      <c r="C618" s="140" t="s">
        <v>150</v>
      </c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72"/>
      <c r="P618" s="141">
        <f t="shared" si="90"/>
        <v>0</v>
      </c>
      <c r="Q618" s="52"/>
      <c r="R618" s="390"/>
      <c r="S618" s="387"/>
    </row>
    <row r="619" spans="2:24" ht="18.75" customHeight="1" x14ac:dyDescent="0.2">
      <c r="B619" s="78"/>
      <c r="C619" s="140" t="s">
        <v>151</v>
      </c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72"/>
      <c r="P619" s="141">
        <f t="shared" si="90"/>
        <v>0</v>
      </c>
      <c r="Q619" s="52"/>
      <c r="R619" s="390"/>
      <c r="S619" s="387"/>
    </row>
    <row r="620" spans="2:24" ht="18.75" customHeight="1" x14ac:dyDescent="0.2">
      <c r="B620" s="78"/>
      <c r="C620" s="140" t="s">
        <v>152</v>
      </c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72"/>
      <c r="P620" s="141">
        <f t="shared" si="90"/>
        <v>0</v>
      </c>
      <c r="Q620" s="52"/>
      <c r="R620" s="390"/>
      <c r="S620" s="387"/>
    </row>
    <row r="621" spans="2:24" ht="18.75" customHeight="1" x14ac:dyDescent="0.2">
      <c r="B621" s="78"/>
      <c r="C621" s="140" t="s">
        <v>153</v>
      </c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72"/>
      <c r="P621" s="141">
        <f t="shared" si="90"/>
        <v>0</v>
      </c>
      <c r="Q621" s="52"/>
      <c r="R621" s="390"/>
      <c r="S621" s="387"/>
    </row>
    <row r="622" spans="2:24" ht="18.75" customHeight="1" x14ac:dyDescent="0.2">
      <c r="B622" s="78"/>
      <c r="C622" s="156" t="s">
        <v>163</v>
      </c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73"/>
      <c r="P622" s="142">
        <f t="shared" si="90"/>
        <v>0</v>
      </c>
      <c r="Q622" s="52"/>
      <c r="R622" s="391"/>
      <c r="S622" s="392"/>
    </row>
    <row r="623" spans="2:24" ht="18.75" customHeight="1" x14ac:dyDescent="0.2">
      <c r="B623" s="78"/>
      <c r="C623" s="157" t="s">
        <v>157</v>
      </c>
      <c r="D623" s="148">
        <f>SUBTOTAL(9,D613:D622)</f>
        <v>0</v>
      </c>
      <c r="E623" s="148">
        <f t="shared" ref="E623:O623" si="91">SUBTOTAL(9,E613:E622)</f>
        <v>0</v>
      </c>
      <c r="F623" s="148">
        <f t="shared" si="91"/>
        <v>0</v>
      </c>
      <c r="G623" s="148">
        <f t="shared" si="91"/>
        <v>0</v>
      </c>
      <c r="H623" s="148">
        <f t="shared" si="91"/>
        <v>0</v>
      </c>
      <c r="I623" s="148">
        <f t="shared" si="91"/>
        <v>0</v>
      </c>
      <c r="J623" s="148">
        <f t="shared" si="91"/>
        <v>0</v>
      </c>
      <c r="K623" s="148">
        <f t="shared" si="91"/>
        <v>0</v>
      </c>
      <c r="L623" s="148">
        <f t="shared" si="91"/>
        <v>0</v>
      </c>
      <c r="M623" s="148">
        <f t="shared" si="91"/>
        <v>0</v>
      </c>
      <c r="N623" s="148">
        <f t="shared" si="91"/>
        <v>0</v>
      </c>
      <c r="O623" s="149">
        <f t="shared" si="91"/>
        <v>0</v>
      </c>
      <c r="P623" s="143">
        <f t="shared" si="90"/>
        <v>0</v>
      </c>
      <c r="Q623" s="52"/>
      <c r="R623" s="393"/>
      <c r="S623" s="394"/>
    </row>
    <row r="624" spans="2:24" ht="6" customHeight="1" x14ac:dyDescent="0.2">
      <c r="B624" s="78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5"/>
      <c r="S624" s="55"/>
    </row>
    <row r="625" spans="2:24" ht="18.75" customHeight="1" x14ac:dyDescent="0.2">
      <c r="B625" s="81"/>
      <c r="C625" s="140" t="s">
        <v>158</v>
      </c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74"/>
      <c r="P625" s="146">
        <f t="shared" ref="P625:P626" si="92">SUM(D625:O625)</f>
        <v>0</v>
      </c>
      <c r="Q625" s="52"/>
      <c r="R625" s="395"/>
      <c r="S625" s="395"/>
    </row>
    <row r="626" spans="2:24" ht="18.75" customHeight="1" x14ac:dyDescent="0.2">
      <c r="B626" s="81"/>
      <c r="C626" s="140" t="s">
        <v>159</v>
      </c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9"/>
      <c r="O626" s="75"/>
      <c r="P626" s="147">
        <f t="shared" si="92"/>
        <v>0</v>
      </c>
      <c r="Q626" s="52"/>
      <c r="R626" s="396"/>
      <c r="S626" s="396"/>
    </row>
    <row r="627" spans="2:24" s="77" customFormat="1" ht="18.75" customHeight="1" x14ac:dyDescent="0.2">
      <c r="B627" s="79"/>
      <c r="C627" s="93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397" t="s">
        <v>160</v>
      </c>
      <c r="O627" s="397"/>
      <c r="P627" s="145">
        <f>ROUND(IF(P625*P626=0,0,P623/P625*P626),2)</f>
        <v>0</v>
      </c>
      <c r="Q627" s="76"/>
      <c r="R627" s="398"/>
      <c r="S627" s="398"/>
      <c r="T627" s="80"/>
    </row>
    <row r="628" spans="2:24" ht="30" customHeight="1" x14ac:dyDescent="0.2"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</row>
    <row r="629" spans="2:24" ht="18.75" customHeight="1" x14ac:dyDescent="0.2">
      <c r="B629" s="78"/>
      <c r="C629" s="158" t="s">
        <v>124</v>
      </c>
      <c r="D629" s="399"/>
      <c r="E629" s="399"/>
      <c r="F629" s="399"/>
      <c r="G629" s="399"/>
      <c r="H629" s="399"/>
      <c r="I629" s="399"/>
      <c r="J629" s="52"/>
      <c r="K629" s="52"/>
      <c r="L629" s="53"/>
      <c r="M629" s="52"/>
      <c r="N629" s="52"/>
      <c r="O629" s="52"/>
      <c r="P629" s="54"/>
      <c r="Q629" s="52"/>
      <c r="R629" s="54"/>
      <c r="S629" s="54"/>
    </row>
    <row r="630" spans="2:24" ht="18.75" customHeight="1" x14ac:dyDescent="0.2">
      <c r="B630" s="78"/>
      <c r="C630" s="152" t="s">
        <v>125</v>
      </c>
      <c r="D630" s="395"/>
      <c r="E630" s="395"/>
      <c r="F630" s="395"/>
      <c r="G630" s="395"/>
      <c r="H630" s="395"/>
      <c r="I630" s="395"/>
      <c r="J630" s="52"/>
      <c r="K630" s="51"/>
      <c r="L630" s="51"/>
      <c r="M630" s="51"/>
      <c r="N630" s="51"/>
      <c r="O630" s="51"/>
      <c r="P630" s="51"/>
      <c r="Q630" s="52"/>
      <c r="R630" s="400" t="s">
        <v>126</v>
      </c>
      <c r="S630" s="400"/>
    </row>
    <row r="631" spans="2:24" ht="18.75" customHeight="1" x14ac:dyDescent="0.2">
      <c r="B631" s="78"/>
      <c r="C631" s="152" t="s">
        <v>7</v>
      </c>
      <c r="D631" s="395"/>
      <c r="E631" s="395"/>
      <c r="F631" s="395"/>
      <c r="G631" s="395"/>
      <c r="H631" s="395"/>
      <c r="I631" s="395"/>
      <c r="J631" s="52"/>
      <c r="K631" s="51"/>
      <c r="L631" s="51"/>
      <c r="M631" s="51"/>
      <c r="N631" s="51"/>
      <c r="O631" s="51"/>
      <c r="P631" s="51"/>
      <c r="Q631" s="52"/>
      <c r="R631" s="139" t="s">
        <v>245</v>
      </c>
      <c r="S631" s="63"/>
    </row>
    <row r="632" spans="2:24" ht="18.75" customHeight="1" x14ac:dyDescent="0.2">
      <c r="B632" s="78"/>
      <c r="C632" s="153" t="s">
        <v>122</v>
      </c>
      <c r="D632" s="395"/>
      <c r="E632" s="395"/>
      <c r="F632" s="395"/>
      <c r="G632" s="395"/>
      <c r="H632" s="395"/>
      <c r="I632" s="395"/>
      <c r="J632" s="52"/>
      <c r="K632" s="51"/>
      <c r="L632" s="51"/>
      <c r="M632" s="51"/>
      <c r="N632" s="51"/>
      <c r="O632" s="51"/>
      <c r="P632" s="51"/>
      <c r="Q632" s="52"/>
      <c r="R632" s="138" t="s">
        <v>132</v>
      </c>
      <c r="S632" s="63"/>
    </row>
    <row r="633" spans="2:24" ht="18.75" customHeight="1" x14ac:dyDescent="0.2">
      <c r="B633" s="78"/>
      <c r="C633" s="153" t="s">
        <v>134</v>
      </c>
      <c r="D633" s="401"/>
      <c r="E633" s="401"/>
      <c r="F633" s="401"/>
      <c r="G633" s="401"/>
      <c r="H633" s="401"/>
      <c r="I633" s="401"/>
      <c r="J633" s="52"/>
      <c r="K633" s="52"/>
      <c r="L633" s="53"/>
      <c r="M633" s="52"/>
      <c r="N633" s="52"/>
      <c r="O633" s="52"/>
      <c r="P633" s="54"/>
      <c r="Q633" s="52"/>
      <c r="R633" s="139" t="s">
        <v>133</v>
      </c>
      <c r="S633" s="63"/>
    </row>
    <row r="634" spans="2:24" ht="12" customHeight="1" x14ac:dyDescent="0.2">
      <c r="B634" s="78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</row>
    <row r="635" spans="2:24" s="77" customFormat="1" ht="18.75" customHeight="1" x14ac:dyDescent="0.2">
      <c r="B635" s="79"/>
      <c r="C635" s="154" t="s">
        <v>128</v>
      </c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70"/>
      <c r="P635" s="144" t="s">
        <v>129</v>
      </c>
      <c r="Q635" s="76"/>
      <c r="R635" s="404" t="s">
        <v>135</v>
      </c>
      <c r="S635" s="404"/>
      <c r="T635" s="80"/>
      <c r="V635" s="59"/>
      <c r="W635" s="59"/>
      <c r="X635" s="59"/>
    </row>
    <row r="636" spans="2:24" ht="6" customHeight="1" x14ac:dyDescent="0.2">
      <c r="B636" s="78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</row>
    <row r="637" spans="2:24" ht="18.75" customHeight="1" x14ac:dyDescent="0.2">
      <c r="B637" s="78"/>
      <c r="C637" s="155" t="s">
        <v>161</v>
      </c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71"/>
      <c r="P637" s="141">
        <f t="shared" ref="P637:P647" si="93">SUM(D637:O637)</f>
        <v>0</v>
      </c>
      <c r="Q637" s="52"/>
      <c r="R637" s="395"/>
      <c r="S637" s="395"/>
    </row>
    <row r="638" spans="2:24" ht="18.75" customHeight="1" x14ac:dyDescent="0.2">
      <c r="B638" s="78"/>
      <c r="C638" s="140" t="s">
        <v>137</v>
      </c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1"/>
      <c r="P638" s="141">
        <f t="shared" si="93"/>
        <v>0</v>
      </c>
      <c r="Q638" s="52"/>
      <c r="R638" s="395"/>
      <c r="S638" s="395"/>
    </row>
    <row r="639" spans="2:24" ht="18.75" customHeight="1" x14ac:dyDescent="0.2">
      <c r="B639" s="78"/>
      <c r="C639" s="94" t="s">
        <v>162</v>
      </c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71"/>
      <c r="P639" s="141">
        <f t="shared" si="93"/>
        <v>0</v>
      </c>
      <c r="Q639" s="52"/>
      <c r="R639" s="395"/>
      <c r="S639" s="395"/>
    </row>
    <row r="640" spans="2:24" ht="18.75" customHeight="1" x14ac:dyDescent="0.2">
      <c r="B640" s="78"/>
      <c r="C640" s="140" t="s">
        <v>147</v>
      </c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72"/>
      <c r="P640" s="141">
        <f t="shared" si="93"/>
        <v>0</v>
      </c>
      <c r="Q640" s="52"/>
      <c r="R640" s="395"/>
      <c r="S640" s="395"/>
    </row>
    <row r="641" spans="2:20" ht="18.75" customHeight="1" x14ac:dyDescent="0.2">
      <c r="B641" s="78"/>
      <c r="C641" s="140" t="s">
        <v>148</v>
      </c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72"/>
      <c r="P641" s="141">
        <f t="shared" si="93"/>
        <v>0</v>
      </c>
      <c r="Q641" s="52"/>
      <c r="R641" s="395"/>
      <c r="S641" s="395"/>
    </row>
    <row r="642" spans="2:20" ht="18.75" customHeight="1" x14ac:dyDescent="0.2">
      <c r="B642" s="78"/>
      <c r="C642" s="140" t="s">
        <v>150</v>
      </c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72"/>
      <c r="P642" s="141">
        <f t="shared" si="93"/>
        <v>0</v>
      </c>
      <c r="Q642" s="52"/>
      <c r="R642" s="395"/>
      <c r="S642" s="395"/>
    </row>
    <row r="643" spans="2:20" ht="18.75" customHeight="1" x14ac:dyDescent="0.2">
      <c r="B643" s="78"/>
      <c r="C643" s="140" t="s">
        <v>151</v>
      </c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72"/>
      <c r="P643" s="141">
        <f t="shared" si="93"/>
        <v>0</v>
      </c>
      <c r="Q643" s="52"/>
      <c r="R643" s="395"/>
      <c r="S643" s="395"/>
    </row>
    <row r="644" spans="2:20" ht="18.75" customHeight="1" x14ac:dyDescent="0.2">
      <c r="B644" s="78"/>
      <c r="C644" s="140" t="s">
        <v>152</v>
      </c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72"/>
      <c r="P644" s="141">
        <f t="shared" si="93"/>
        <v>0</v>
      </c>
      <c r="Q644" s="52"/>
      <c r="R644" s="395"/>
      <c r="S644" s="395"/>
    </row>
    <row r="645" spans="2:20" ht="18.75" customHeight="1" x14ac:dyDescent="0.2">
      <c r="B645" s="78"/>
      <c r="C645" s="140" t="s">
        <v>153</v>
      </c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72"/>
      <c r="P645" s="141">
        <f t="shared" si="93"/>
        <v>0</v>
      </c>
      <c r="Q645" s="52"/>
      <c r="R645" s="395"/>
      <c r="S645" s="395"/>
    </row>
    <row r="646" spans="2:20" ht="18.75" customHeight="1" x14ac:dyDescent="0.2">
      <c r="B646" s="78"/>
      <c r="C646" s="156" t="s">
        <v>163</v>
      </c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73"/>
      <c r="P646" s="142">
        <f t="shared" si="93"/>
        <v>0</v>
      </c>
      <c r="Q646" s="52"/>
      <c r="R646" s="396"/>
      <c r="S646" s="396"/>
    </row>
    <row r="647" spans="2:20" ht="18.75" customHeight="1" x14ac:dyDescent="0.2">
      <c r="B647" s="78"/>
      <c r="C647" s="157" t="s">
        <v>157</v>
      </c>
      <c r="D647" s="148">
        <f t="shared" ref="D647:O647" si="94">SUBTOTAL(9,D637:D646)</f>
        <v>0</v>
      </c>
      <c r="E647" s="148">
        <f t="shared" si="94"/>
        <v>0</v>
      </c>
      <c r="F647" s="148">
        <f t="shared" si="94"/>
        <v>0</v>
      </c>
      <c r="G647" s="148">
        <f t="shared" si="94"/>
        <v>0</v>
      </c>
      <c r="H647" s="148">
        <f t="shared" si="94"/>
        <v>0</v>
      </c>
      <c r="I647" s="148">
        <f t="shared" si="94"/>
        <v>0</v>
      </c>
      <c r="J647" s="148">
        <f t="shared" si="94"/>
        <v>0</v>
      </c>
      <c r="K647" s="148">
        <f t="shared" si="94"/>
        <v>0</v>
      </c>
      <c r="L647" s="148">
        <f t="shared" si="94"/>
        <v>0</v>
      </c>
      <c r="M647" s="148">
        <f t="shared" si="94"/>
        <v>0</v>
      </c>
      <c r="N647" s="148">
        <f t="shared" si="94"/>
        <v>0</v>
      </c>
      <c r="O647" s="149">
        <f t="shared" si="94"/>
        <v>0</v>
      </c>
      <c r="P647" s="143">
        <f t="shared" si="93"/>
        <v>0</v>
      </c>
      <c r="Q647" s="52"/>
      <c r="R647" s="405"/>
      <c r="S647" s="405"/>
    </row>
    <row r="648" spans="2:20" ht="6" customHeight="1" x14ac:dyDescent="0.2">
      <c r="B648" s="78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5"/>
      <c r="S648" s="55"/>
    </row>
    <row r="649" spans="2:20" ht="18.75" customHeight="1" x14ac:dyDescent="0.2">
      <c r="B649" s="81"/>
      <c r="C649" s="140" t="s">
        <v>158</v>
      </c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74"/>
      <c r="P649" s="146">
        <f t="shared" ref="P649:P650" si="95">SUM(D649:O649)</f>
        <v>0</v>
      </c>
      <c r="Q649" s="52"/>
      <c r="R649" s="395"/>
      <c r="S649" s="395"/>
    </row>
    <row r="650" spans="2:20" ht="18.75" customHeight="1" x14ac:dyDescent="0.2">
      <c r="B650" s="81"/>
      <c r="C650" s="140" t="s">
        <v>159</v>
      </c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9"/>
      <c r="O650" s="75"/>
      <c r="P650" s="147">
        <f t="shared" si="95"/>
        <v>0</v>
      </c>
      <c r="Q650" s="52"/>
      <c r="R650" s="396"/>
      <c r="S650" s="396"/>
    </row>
    <row r="651" spans="2:20" s="77" customFormat="1" ht="18.75" customHeight="1" x14ac:dyDescent="0.2">
      <c r="B651" s="79"/>
      <c r="C651" s="93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397" t="s">
        <v>160</v>
      </c>
      <c r="O651" s="397"/>
      <c r="P651" s="145">
        <f t="shared" ref="P651" si="96">ROUND(IF(P649*P650=0,0,P647/P649*P650),2)</f>
        <v>0</v>
      </c>
      <c r="Q651" s="76"/>
      <c r="R651" s="398"/>
      <c r="S651" s="398"/>
      <c r="T651" s="80"/>
    </row>
    <row r="652" spans="2:20" ht="30" customHeight="1" x14ac:dyDescent="0.2"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</row>
    <row r="653" spans="2:20" ht="18.75" customHeight="1" x14ac:dyDescent="0.2">
      <c r="B653" s="78"/>
      <c r="C653" s="158" t="s">
        <v>124</v>
      </c>
      <c r="D653" s="399"/>
      <c r="E653" s="399"/>
      <c r="F653" s="399"/>
      <c r="G653" s="399"/>
      <c r="H653" s="399"/>
      <c r="I653" s="399"/>
      <c r="J653" s="52"/>
      <c r="K653" s="52"/>
      <c r="L653" s="53"/>
      <c r="M653" s="52"/>
      <c r="N653" s="52"/>
      <c r="O653" s="52"/>
      <c r="P653" s="54"/>
      <c r="Q653" s="52"/>
      <c r="R653" s="54"/>
      <c r="S653" s="54"/>
    </row>
    <row r="654" spans="2:20" ht="18.75" customHeight="1" x14ac:dyDescent="0.2">
      <c r="B654" s="78"/>
      <c r="C654" s="152" t="s">
        <v>125</v>
      </c>
      <c r="D654" s="395"/>
      <c r="E654" s="395"/>
      <c r="F654" s="395"/>
      <c r="G654" s="395"/>
      <c r="H654" s="395"/>
      <c r="I654" s="395"/>
      <c r="J654" s="52"/>
      <c r="K654" s="51"/>
      <c r="L654" s="51"/>
      <c r="M654" s="51"/>
      <c r="N654" s="51"/>
      <c r="O654" s="51"/>
      <c r="P654" s="51"/>
      <c r="Q654" s="52"/>
      <c r="R654" s="400" t="s">
        <v>126</v>
      </c>
      <c r="S654" s="400"/>
    </row>
    <row r="655" spans="2:20" ht="18.75" customHeight="1" x14ac:dyDescent="0.2">
      <c r="B655" s="78"/>
      <c r="C655" s="152" t="s">
        <v>7</v>
      </c>
      <c r="D655" s="395"/>
      <c r="E655" s="395"/>
      <c r="F655" s="395"/>
      <c r="G655" s="395"/>
      <c r="H655" s="395"/>
      <c r="I655" s="395"/>
      <c r="J655" s="52"/>
      <c r="K655" s="51"/>
      <c r="L655" s="51"/>
      <c r="M655" s="51"/>
      <c r="N655" s="51"/>
      <c r="O655" s="51"/>
      <c r="P655" s="51"/>
      <c r="Q655" s="52"/>
      <c r="R655" s="139" t="s">
        <v>245</v>
      </c>
      <c r="S655" s="63"/>
    </row>
    <row r="656" spans="2:20" ht="18.75" customHeight="1" x14ac:dyDescent="0.2">
      <c r="B656" s="78"/>
      <c r="C656" s="153" t="s">
        <v>122</v>
      </c>
      <c r="D656" s="395"/>
      <c r="E656" s="395"/>
      <c r="F656" s="395"/>
      <c r="G656" s="395"/>
      <c r="H656" s="395"/>
      <c r="I656" s="395"/>
      <c r="J656" s="52"/>
      <c r="K656" s="51"/>
      <c r="L656" s="51"/>
      <c r="M656" s="51"/>
      <c r="N656" s="51"/>
      <c r="O656" s="51"/>
      <c r="P656" s="51"/>
      <c r="Q656" s="52"/>
      <c r="R656" s="138" t="s">
        <v>132</v>
      </c>
      <c r="S656" s="63"/>
    </row>
    <row r="657" spans="2:24" ht="18.75" customHeight="1" x14ac:dyDescent="0.2">
      <c r="B657" s="78"/>
      <c r="C657" s="153" t="s">
        <v>134</v>
      </c>
      <c r="D657" s="401"/>
      <c r="E657" s="401"/>
      <c r="F657" s="401"/>
      <c r="G657" s="401"/>
      <c r="H657" s="401"/>
      <c r="I657" s="401"/>
      <c r="J657" s="52"/>
      <c r="K657" s="52"/>
      <c r="L657" s="53"/>
      <c r="M657" s="52"/>
      <c r="N657" s="52"/>
      <c r="O657" s="52"/>
      <c r="P657" s="54"/>
      <c r="Q657" s="52"/>
      <c r="R657" s="139" t="s">
        <v>133</v>
      </c>
      <c r="S657" s="63"/>
    </row>
    <row r="658" spans="2:24" ht="12" customHeight="1" x14ac:dyDescent="0.2">
      <c r="B658" s="78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</row>
    <row r="659" spans="2:24" s="77" customFormat="1" ht="18.75" customHeight="1" x14ac:dyDescent="0.2">
      <c r="B659" s="79"/>
      <c r="C659" s="154" t="s">
        <v>128</v>
      </c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70"/>
      <c r="P659" s="144" t="s">
        <v>129</v>
      </c>
      <c r="Q659" s="76"/>
      <c r="R659" s="404" t="s">
        <v>135</v>
      </c>
      <c r="S659" s="404"/>
      <c r="T659" s="80"/>
      <c r="V659" s="59"/>
      <c r="W659" s="59"/>
      <c r="X659" s="59"/>
    </row>
    <row r="660" spans="2:24" ht="6" customHeight="1" x14ac:dyDescent="0.2">
      <c r="B660" s="78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</row>
    <row r="661" spans="2:24" ht="18.75" customHeight="1" x14ac:dyDescent="0.2">
      <c r="B661" s="78"/>
      <c r="C661" s="155" t="s">
        <v>161</v>
      </c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71"/>
      <c r="P661" s="141">
        <f t="shared" ref="P661:P671" si="97">SUM(D661:O661)</f>
        <v>0</v>
      </c>
      <c r="Q661" s="52"/>
      <c r="R661" s="395"/>
      <c r="S661" s="395"/>
    </row>
    <row r="662" spans="2:24" ht="18.75" customHeight="1" x14ac:dyDescent="0.2">
      <c r="B662" s="78"/>
      <c r="C662" s="140" t="s">
        <v>137</v>
      </c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1"/>
      <c r="P662" s="141">
        <f t="shared" si="97"/>
        <v>0</v>
      </c>
      <c r="Q662" s="52"/>
      <c r="R662" s="395"/>
      <c r="S662" s="395"/>
    </row>
    <row r="663" spans="2:24" ht="18.75" customHeight="1" x14ac:dyDescent="0.2">
      <c r="B663" s="78"/>
      <c r="C663" s="94" t="s">
        <v>162</v>
      </c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71"/>
      <c r="P663" s="141">
        <f t="shared" si="97"/>
        <v>0</v>
      </c>
      <c r="Q663" s="52"/>
      <c r="R663" s="395"/>
      <c r="S663" s="395"/>
    </row>
    <row r="664" spans="2:24" ht="18.75" customHeight="1" x14ac:dyDescent="0.2">
      <c r="B664" s="78"/>
      <c r="C664" s="140" t="s">
        <v>147</v>
      </c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72"/>
      <c r="P664" s="141">
        <f t="shared" si="97"/>
        <v>0</v>
      </c>
      <c r="Q664" s="52"/>
      <c r="R664" s="395"/>
      <c r="S664" s="395"/>
    </row>
    <row r="665" spans="2:24" ht="18.75" customHeight="1" x14ac:dyDescent="0.2">
      <c r="B665" s="78"/>
      <c r="C665" s="140" t="s">
        <v>148</v>
      </c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72"/>
      <c r="P665" s="141">
        <f t="shared" si="97"/>
        <v>0</v>
      </c>
      <c r="Q665" s="52"/>
      <c r="R665" s="395"/>
      <c r="S665" s="395"/>
    </row>
    <row r="666" spans="2:24" ht="18.75" customHeight="1" x14ac:dyDescent="0.2">
      <c r="B666" s="78"/>
      <c r="C666" s="140" t="s">
        <v>150</v>
      </c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72"/>
      <c r="P666" s="141">
        <f t="shared" si="97"/>
        <v>0</v>
      </c>
      <c r="Q666" s="52"/>
      <c r="R666" s="395"/>
      <c r="S666" s="395"/>
    </row>
    <row r="667" spans="2:24" ht="18.75" customHeight="1" x14ac:dyDescent="0.2">
      <c r="B667" s="78"/>
      <c r="C667" s="140" t="s">
        <v>151</v>
      </c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72"/>
      <c r="P667" s="141">
        <f t="shared" si="97"/>
        <v>0</v>
      </c>
      <c r="Q667" s="52"/>
      <c r="R667" s="395"/>
      <c r="S667" s="395"/>
    </row>
    <row r="668" spans="2:24" ht="18.75" customHeight="1" x14ac:dyDescent="0.2">
      <c r="B668" s="78"/>
      <c r="C668" s="140" t="s">
        <v>152</v>
      </c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72"/>
      <c r="P668" s="141">
        <f t="shared" si="97"/>
        <v>0</v>
      </c>
      <c r="Q668" s="52"/>
      <c r="R668" s="395"/>
      <c r="S668" s="395"/>
    </row>
    <row r="669" spans="2:24" ht="18.75" customHeight="1" x14ac:dyDescent="0.2">
      <c r="B669" s="78"/>
      <c r="C669" s="140" t="s">
        <v>153</v>
      </c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72"/>
      <c r="P669" s="141">
        <f t="shared" si="97"/>
        <v>0</v>
      </c>
      <c r="Q669" s="52"/>
      <c r="R669" s="395"/>
      <c r="S669" s="395"/>
    </row>
    <row r="670" spans="2:24" ht="18.75" customHeight="1" x14ac:dyDescent="0.2">
      <c r="B670" s="78"/>
      <c r="C670" s="156" t="s">
        <v>163</v>
      </c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73"/>
      <c r="P670" s="142">
        <f t="shared" si="97"/>
        <v>0</v>
      </c>
      <c r="Q670" s="52"/>
      <c r="R670" s="396"/>
      <c r="S670" s="396"/>
    </row>
    <row r="671" spans="2:24" ht="18.75" customHeight="1" x14ac:dyDescent="0.2">
      <c r="B671" s="78"/>
      <c r="C671" s="157" t="s">
        <v>157</v>
      </c>
      <c r="D671" s="148">
        <f t="shared" ref="D671:O671" si="98">SUBTOTAL(9,D661:D670)</f>
        <v>0</v>
      </c>
      <c r="E671" s="148">
        <f t="shared" si="98"/>
        <v>0</v>
      </c>
      <c r="F671" s="148">
        <f t="shared" si="98"/>
        <v>0</v>
      </c>
      <c r="G671" s="148">
        <f t="shared" si="98"/>
        <v>0</v>
      </c>
      <c r="H671" s="148">
        <f t="shared" si="98"/>
        <v>0</v>
      </c>
      <c r="I671" s="148">
        <f t="shared" si="98"/>
        <v>0</v>
      </c>
      <c r="J671" s="148">
        <f t="shared" si="98"/>
        <v>0</v>
      </c>
      <c r="K671" s="148">
        <f t="shared" si="98"/>
        <v>0</v>
      </c>
      <c r="L671" s="148">
        <f t="shared" si="98"/>
        <v>0</v>
      </c>
      <c r="M671" s="148">
        <f t="shared" si="98"/>
        <v>0</v>
      </c>
      <c r="N671" s="148">
        <f t="shared" si="98"/>
        <v>0</v>
      </c>
      <c r="O671" s="149">
        <f t="shared" si="98"/>
        <v>0</v>
      </c>
      <c r="P671" s="143">
        <f t="shared" si="97"/>
        <v>0</v>
      </c>
      <c r="Q671" s="52"/>
      <c r="R671" s="405"/>
      <c r="S671" s="405"/>
    </row>
    <row r="672" spans="2:24" ht="6" customHeight="1" x14ac:dyDescent="0.2">
      <c r="B672" s="78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5"/>
      <c r="S672" s="55"/>
    </row>
    <row r="673" spans="2:24" ht="18.75" customHeight="1" x14ac:dyDescent="0.2">
      <c r="B673" s="81"/>
      <c r="C673" s="140" t="s">
        <v>158</v>
      </c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74"/>
      <c r="P673" s="146">
        <f t="shared" ref="P673:P674" si="99">SUM(D673:O673)</f>
        <v>0</v>
      </c>
      <c r="Q673" s="52"/>
      <c r="R673" s="395"/>
      <c r="S673" s="395"/>
    </row>
    <row r="674" spans="2:24" ht="18.75" customHeight="1" x14ac:dyDescent="0.2">
      <c r="B674" s="81"/>
      <c r="C674" s="140" t="s">
        <v>159</v>
      </c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9"/>
      <c r="O674" s="75"/>
      <c r="P674" s="147">
        <f t="shared" si="99"/>
        <v>0</v>
      </c>
      <c r="Q674" s="52"/>
      <c r="R674" s="396"/>
      <c r="S674" s="396"/>
    </row>
    <row r="675" spans="2:24" s="77" customFormat="1" ht="18.75" customHeight="1" x14ac:dyDescent="0.2">
      <c r="B675" s="79"/>
      <c r="C675" s="93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397" t="s">
        <v>160</v>
      </c>
      <c r="O675" s="397"/>
      <c r="P675" s="145">
        <f t="shared" ref="P675" si="100">ROUND(IF(P673*P674=0,0,P671/P673*P674),2)</f>
        <v>0</v>
      </c>
      <c r="Q675" s="76"/>
      <c r="R675" s="398"/>
      <c r="S675" s="398"/>
      <c r="T675" s="80"/>
    </row>
    <row r="676" spans="2:24" ht="30" customHeight="1" x14ac:dyDescent="0.2"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</row>
    <row r="677" spans="2:24" ht="18.75" customHeight="1" x14ac:dyDescent="0.2">
      <c r="B677" s="78"/>
      <c r="C677" s="158" t="s">
        <v>124</v>
      </c>
      <c r="D677" s="399"/>
      <c r="E677" s="399"/>
      <c r="F677" s="399"/>
      <c r="G677" s="399"/>
      <c r="H677" s="399"/>
      <c r="I677" s="399"/>
      <c r="J677" s="52"/>
      <c r="K677" s="52"/>
      <c r="L677" s="53"/>
      <c r="M677" s="52"/>
      <c r="N677" s="52"/>
      <c r="O677" s="52"/>
      <c r="P677" s="54"/>
      <c r="Q677" s="52"/>
      <c r="R677" s="54"/>
      <c r="S677" s="54"/>
    </row>
    <row r="678" spans="2:24" ht="18.75" customHeight="1" x14ac:dyDescent="0.2">
      <c r="B678" s="78"/>
      <c r="C678" s="152" t="s">
        <v>125</v>
      </c>
      <c r="D678" s="395"/>
      <c r="E678" s="395"/>
      <c r="F678" s="395"/>
      <c r="G678" s="395"/>
      <c r="H678" s="395"/>
      <c r="I678" s="395"/>
      <c r="J678" s="52"/>
      <c r="K678" s="51"/>
      <c r="L678" s="51"/>
      <c r="M678" s="51"/>
      <c r="N678" s="51"/>
      <c r="O678" s="51"/>
      <c r="P678" s="51"/>
      <c r="Q678" s="52"/>
      <c r="R678" s="400" t="s">
        <v>126</v>
      </c>
      <c r="S678" s="400"/>
    </row>
    <row r="679" spans="2:24" ht="18.75" customHeight="1" x14ac:dyDescent="0.2">
      <c r="B679" s="78"/>
      <c r="C679" s="152" t="s">
        <v>7</v>
      </c>
      <c r="D679" s="395"/>
      <c r="E679" s="395"/>
      <c r="F679" s="395"/>
      <c r="G679" s="395"/>
      <c r="H679" s="395"/>
      <c r="I679" s="395"/>
      <c r="J679" s="52"/>
      <c r="K679" s="51"/>
      <c r="L679" s="51"/>
      <c r="M679" s="51"/>
      <c r="N679" s="51"/>
      <c r="O679" s="51"/>
      <c r="P679" s="51"/>
      <c r="Q679" s="52"/>
      <c r="R679" s="139" t="s">
        <v>245</v>
      </c>
      <c r="S679" s="63"/>
    </row>
    <row r="680" spans="2:24" ht="18.75" customHeight="1" x14ac:dyDescent="0.2">
      <c r="B680" s="78"/>
      <c r="C680" s="153" t="s">
        <v>122</v>
      </c>
      <c r="D680" s="395"/>
      <c r="E680" s="395"/>
      <c r="F680" s="395"/>
      <c r="G680" s="395"/>
      <c r="H680" s="395"/>
      <c r="I680" s="395"/>
      <c r="J680" s="52"/>
      <c r="K680" s="51"/>
      <c r="L680" s="51"/>
      <c r="M680" s="51"/>
      <c r="N680" s="51"/>
      <c r="O680" s="51"/>
      <c r="P680" s="51"/>
      <c r="Q680" s="52"/>
      <c r="R680" s="138" t="s">
        <v>132</v>
      </c>
      <c r="S680" s="63"/>
    </row>
    <row r="681" spans="2:24" ht="18.75" customHeight="1" x14ac:dyDescent="0.2">
      <c r="B681" s="78"/>
      <c r="C681" s="153" t="s">
        <v>134</v>
      </c>
      <c r="D681" s="401"/>
      <c r="E681" s="401"/>
      <c r="F681" s="401"/>
      <c r="G681" s="401"/>
      <c r="H681" s="401"/>
      <c r="I681" s="401"/>
      <c r="J681" s="52"/>
      <c r="K681" s="52"/>
      <c r="L681" s="53"/>
      <c r="M681" s="52"/>
      <c r="N681" s="52"/>
      <c r="O681" s="52"/>
      <c r="P681" s="54"/>
      <c r="Q681" s="52"/>
      <c r="R681" s="139" t="s">
        <v>133</v>
      </c>
      <c r="S681" s="63"/>
    </row>
    <row r="682" spans="2:24" ht="12" customHeight="1" x14ac:dyDescent="0.2">
      <c r="B682" s="78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</row>
    <row r="683" spans="2:24" s="77" customFormat="1" ht="18.75" customHeight="1" x14ac:dyDescent="0.2">
      <c r="B683" s="79"/>
      <c r="C683" s="154" t="s">
        <v>128</v>
      </c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70"/>
      <c r="P683" s="144" t="s">
        <v>129</v>
      </c>
      <c r="Q683" s="76"/>
      <c r="R683" s="402" t="s">
        <v>135</v>
      </c>
      <c r="S683" s="403"/>
      <c r="T683" s="80"/>
      <c r="V683" s="59"/>
      <c r="W683" s="59"/>
      <c r="X683" s="59"/>
    </row>
    <row r="684" spans="2:24" ht="6" customHeight="1" x14ac:dyDescent="0.2">
      <c r="B684" s="78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</row>
    <row r="685" spans="2:24" ht="18.75" customHeight="1" x14ac:dyDescent="0.2">
      <c r="B685" s="78"/>
      <c r="C685" s="155" t="s">
        <v>161</v>
      </c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71"/>
      <c r="P685" s="141">
        <f>SUM(D685:O685)</f>
        <v>0</v>
      </c>
      <c r="Q685" s="52"/>
      <c r="R685" s="390"/>
      <c r="S685" s="387"/>
    </row>
    <row r="686" spans="2:24" ht="18.75" customHeight="1" x14ac:dyDescent="0.2">
      <c r="B686" s="78"/>
      <c r="C686" s="140" t="s">
        <v>137</v>
      </c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1"/>
      <c r="P686" s="141">
        <f t="shared" ref="P686:P695" si="101">SUM(D686:O686)</f>
        <v>0</v>
      </c>
      <c r="Q686" s="52"/>
      <c r="R686" s="390"/>
      <c r="S686" s="387"/>
    </row>
    <row r="687" spans="2:24" ht="18.75" customHeight="1" x14ac:dyDescent="0.2">
      <c r="B687" s="78"/>
      <c r="C687" s="94" t="s">
        <v>162</v>
      </c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71"/>
      <c r="P687" s="141">
        <f t="shared" si="101"/>
        <v>0</v>
      </c>
      <c r="Q687" s="52"/>
      <c r="R687" s="390"/>
      <c r="S687" s="387"/>
    </row>
    <row r="688" spans="2:24" ht="18.75" customHeight="1" x14ac:dyDescent="0.2">
      <c r="B688" s="78"/>
      <c r="C688" s="140" t="s">
        <v>147</v>
      </c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72"/>
      <c r="P688" s="141">
        <f t="shared" si="101"/>
        <v>0</v>
      </c>
      <c r="Q688" s="52"/>
      <c r="R688" s="390"/>
      <c r="S688" s="387"/>
    </row>
    <row r="689" spans="2:20" ht="18.75" customHeight="1" x14ac:dyDescent="0.2">
      <c r="B689" s="78"/>
      <c r="C689" s="140" t="s">
        <v>148</v>
      </c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72"/>
      <c r="P689" s="141">
        <f t="shared" si="101"/>
        <v>0</v>
      </c>
      <c r="Q689" s="52"/>
      <c r="R689" s="390"/>
      <c r="S689" s="387"/>
    </row>
    <row r="690" spans="2:20" ht="18.75" customHeight="1" x14ac:dyDescent="0.2">
      <c r="B690" s="78"/>
      <c r="C690" s="140" t="s">
        <v>150</v>
      </c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72"/>
      <c r="P690" s="141">
        <f t="shared" si="101"/>
        <v>0</v>
      </c>
      <c r="Q690" s="52"/>
      <c r="R690" s="390"/>
      <c r="S690" s="387"/>
    </row>
    <row r="691" spans="2:20" ht="18.75" customHeight="1" x14ac:dyDescent="0.2">
      <c r="B691" s="78"/>
      <c r="C691" s="140" t="s">
        <v>151</v>
      </c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72"/>
      <c r="P691" s="141">
        <f t="shared" si="101"/>
        <v>0</v>
      </c>
      <c r="Q691" s="52"/>
      <c r="R691" s="390"/>
      <c r="S691" s="387"/>
    </row>
    <row r="692" spans="2:20" ht="18.75" customHeight="1" x14ac:dyDescent="0.2">
      <c r="B692" s="78"/>
      <c r="C692" s="140" t="s">
        <v>152</v>
      </c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72"/>
      <c r="P692" s="141">
        <f t="shared" si="101"/>
        <v>0</v>
      </c>
      <c r="Q692" s="52"/>
      <c r="R692" s="390"/>
      <c r="S692" s="387"/>
    </row>
    <row r="693" spans="2:20" ht="18.75" customHeight="1" x14ac:dyDescent="0.2">
      <c r="B693" s="78"/>
      <c r="C693" s="140" t="s">
        <v>153</v>
      </c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72"/>
      <c r="P693" s="141">
        <f t="shared" si="101"/>
        <v>0</v>
      </c>
      <c r="Q693" s="52"/>
      <c r="R693" s="390"/>
      <c r="S693" s="387"/>
    </row>
    <row r="694" spans="2:20" ht="18.75" customHeight="1" x14ac:dyDescent="0.2">
      <c r="B694" s="78"/>
      <c r="C694" s="156" t="s">
        <v>163</v>
      </c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73"/>
      <c r="P694" s="142">
        <f t="shared" si="101"/>
        <v>0</v>
      </c>
      <c r="Q694" s="52"/>
      <c r="R694" s="391"/>
      <c r="S694" s="392"/>
    </row>
    <row r="695" spans="2:20" ht="18.75" customHeight="1" x14ac:dyDescent="0.2">
      <c r="B695" s="78"/>
      <c r="C695" s="157" t="s">
        <v>157</v>
      </c>
      <c r="D695" s="148">
        <f>SUBTOTAL(9,D685:D694)</f>
        <v>0</v>
      </c>
      <c r="E695" s="148">
        <f t="shared" ref="E695:O695" si="102">SUBTOTAL(9,E685:E694)</f>
        <v>0</v>
      </c>
      <c r="F695" s="148">
        <f t="shared" si="102"/>
        <v>0</v>
      </c>
      <c r="G695" s="148">
        <f t="shared" si="102"/>
        <v>0</v>
      </c>
      <c r="H695" s="148">
        <f t="shared" si="102"/>
        <v>0</v>
      </c>
      <c r="I695" s="148">
        <f t="shared" si="102"/>
        <v>0</v>
      </c>
      <c r="J695" s="148">
        <f t="shared" si="102"/>
        <v>0</v>
      </c>
      <c r="K695" s="148">
        <f t="shared" si="102"/>
        <v>0</v>
      </c>
      <c r="L695" s="148">
        <f t="shared" si="102"/>
        <v>0</v>
      </c>
      <c r="M695" s="148">
        <f t="shared" si="102"/>
        <v>0</v>
      </c>
      <c r="N695" s="148">
        <f t="shared" si="102"/>
        <v>0</v>
      </c>
      <c r="O695" s="149">
        <f t="shared" si="102"/>
        <v>0</v>
      </c>
      <c r="P695" s="143">
        <f t="shared" si="101"/>
        <v>0</v>
      </c>
      <c r="Q695" s="52"/>
      <c r="R695" s="393"/>
      <c r="S695" s="394"/>
    </row>
    <row r="696" spans="2:20" ht="6" customHeight="1" x14ac:dyDescent="0.2">
      <c r="B696" s="78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5"/>
      <c r="S696" s="55"/>
    </row>
    <row r="697" spans="2:20" ht="18.75" customHeight="1" x14ac:dyDescent="0.2">
      <c r="B697" s="81"/>
      <c r="C697" s="140" t="s">
        <v>158</v>
      </c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74"/>
      <c r="P697" s="146">
        <f t="shared" ref="P697:P698" si="103">SUM(D697:O697)</f>
        <v>0</v>
      </c>
      <c r="Q697" s="52"/>
      <c r="R697" s="395"/>
      <c r="S697" s="395"/>
    </row>
    <row r="698" spans="2:20" ht="18.75" customHeight="1" x14ac:dyDescent="0.2">
      <c r="B698" s="81"/>
      <c r="C698" s="140" t="s">
        <v>159</v>
      </c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9"/>
      <c r="O698" s="75"/>
      <c r="P698" s="147">
        <f t="shared" si="103"/>
        <v>0</v>
      </c>
      <c r="Q698" s="52"/>
      <c r="R698" s="396"/>
      <c r="S698" s="396"/>
    </row>
    <row r="699" spans="2:20" s="77" customFormat="1" ht="18.75" customHeight="1" x14ac:dyDescent="0.2">
      <c r="B699" s="79"/>
      <c r="C699" s="93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397" t="s">
        <v>160</v>
      </c>
      <c r="O699" s="397"/>
      <c r="P699" s="145">
        <f>ROUND(IF(P697*P698=0,0,P695/P697*P698),2)</f>
        <v>0</v>
      </c>
      <c r="Q699" s="76"/>
      <c r="R699" s="398"/>
      <c r="S699" s="398"/>
      <c r="T699" s="80"/>
    </row>
    <row r="700" spans="2:20" ht="30" customHeight="1" x14ac:dyDescent="0.2"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</row>
    <row r="701" spans="2:20" ht="18.75" customHeight="1" x14ac:dyDescent="0.2">
      <c r="B701" s="78"/>
      <c r="C701" s="158" t="s">
        <v>124</v>
      </c>
      <c r="D701" s="399"/>
      <c r="E701" s="399"/>
      <c r="F701" s="399"/>
      <c r="G701" s="399"/>
      <c r="H701" s="399"/>
      <c r="I701" s="399"/>
      <c r="J701" s="52"/>
      <c r="K701" s="52"/>
      <c r="L701" s="53"/>
      <c r="M701" s="52"/>
      <c r="N701" s="52"/>
      <c r="O701" s="52"/>
      <c r="P701" s="54"/>
      <c r="Q701" s="52"/>
      <c r="R701" s="54"/>
      <c r="S701" s="54"/>
    </row>
    <row r="702" spans="2:20" ht="18.75" customHeight="1" x14ac:dyDescent="0.2">
      <c r="B702" s="78"/>
      <c r="C702" s="152" t="s">
        <v>125</v>
      </c>
      <c r="D702" s="395"/>
      <c r="E702" s="395"/>
      <c r="F702" s="395"/>
      <c r="G702" s="395"/>
      <c r="H702" s="395"/>
      <c r="I702" s="395"/>
      <c r="J702" s="52"/>
      <c r="K702" s="51"/>
      <c r="L702" s="51"/>
      <c r="M702" s="51"/>
      <c r="N702" s="51"/>
      <c r="O702" s="51"/>
      <c r="P702" s="51"/>
      <c r="Q702" s="52"/>
      <c r="R702" s="400" t="s">
        <v>126</v>
      </c>
      <c r="S702" s="400"/>
    </row>
    <row r="703" spans="2:20" ht="18.75" customHeight="1" x14ac:dyDescent="0.2">
      <c r="B703" s="78"/>
      <c r="C703" s="152" t="s">
        <v>7</v>
      </c>
      <c r="D703" s="395"/>
      <c r="E703" s="395"/>
      <c r="F703" s="395"/>
      <c r="G703" s="395"/>
      <c r="H703" s="395"/>
      <c r="I703" s="395"/>
      <c r="J703" s="52"/>
      <c r="K703" s="51"/>
      <c r="L703" s="51"/>
      <c r="M703" s="51"/>
      <c r="N703" s="51"/>
      <c r="O703" s="51"/>
      <c r="P703" s="51"/>
      <c r="Q703" s="52"/>
      <c r="R703" s="139" t="s">
        <v>245</v>
      </c>
      <c r="S703" s="63"/>
    </row>
    <row r="704" spans="2:20" ht="18.75" customHeight="1" x14ac:dyDescent="0.2">
      <c r="B704" s="78"/>
      <c r="C704" s="153" t="s">
        <v>122</v>
      </c>
      <c r="D704" s="395"/>
      <c r="E704" s="395"/>
      <c r="F704" s="395"/>
      <c r="G704" s="395"/>
      <c r="H704" s="395"/>
      <c r="I704" s="395"/>
      <c r="J704" s="52"/>
      <c r="K704" s="51"/>
      <c r="L704" s="51"/>
      <c r="M704" s="51"/>
      <c r="N704" s="51"/>
      <c r="O704" s="51"/>
      <c r="P704" s="51"/>
      <c r="Q704" s="52"/>
      <c r="R704" s="138" t="s">
        <v>132</v>
      </c>
      <c r="S704" s="63"/>
    </row>
    <row r="705" spans="2:24" ht="18.75" customHeight="1" x14ac:dyDescent="0.2">
      <c r="B705" s="78"/>
      <c r="C705" s="153" t="s">
        <v>134</v>
      </c>
      <c r="D705" s="401"/>
      <c r="E705" s="401"/>
      <c r="F705" s="401"/>
      <c r="G705" s="401"/>
      <c r="H705" s="401"/>
      <c r="I705" s="401"/>
      <c r="J705" s="52"/>
      <c r="K705" s="52"/>
      <c r="L705" s="53"/>
      <c r="M705" s="52"/>
      <c r="N705" s="52"/>
      <c r="O705" s="52"/>
      <c r="P705" s="54"/>
      <c r="Q705" s="52"/>
      <c r="R705" s="139" t="s">
        <v>133</v>
      </c>
      <c r="S705" s="63"/>
    </row>
    <row r="706" spans="2:24" ht="12" customHeight="1" x14ac:dyDescent="0.2">
      <c r="B706" s="78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</row>
    <row r="707" spans="2:24" s="77" customFormat="1" ht="18.75" customHeight="1" x14ac:dyDescent="0.2">
      <c r="B707" s="79"/>
      <c r="C707" s="154" t="s">
        <v>128</v>
      </c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70"/>
      <c r="P707" s="144" t="s">
        <v>129</v>
      </c>
      <c r="Q707" s="76"/>
      <c r="R707" s="404" t="s">
        <v>135</v>
      </c>
      <c r="S707" s="404"/>
      <c r="T707" s="80"/>
      <c r="V707" s="59"/>
      <c r="W707" s="59"/>
      <c r="X707" s="59"/>
    </row>
    <row r="708" spans="2:24" ht="6" customHeight="1" x14ac:dyDescent="0.2">
      <c r="B708" s="78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</row>
    <row r="709" spans="2:24" ht="18.75" customHeight="1" x14ac:dyDescent="0.2">
      <c r="B709" s="78"/>
      <c r="C709" s="155" t="s">
        <v>161</v>
      </c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71"/>
      <c r="P709" s="141">
        <f t="shared" ref="P709:P719" si="104">SUM(D709:O709)</f>
        <v>0</v>
      </c>
      <c r="Q709" s="52"/>
      <c r="R709" s="395"/>
      <c r="S709" s="395"/>
    </row>
    <row r="710" spans="2:24" ht="18.75" customHeight="1" x14ac:dyDescent="0.2">
      <c r="B710" s="78"/>
      <c r="C710" s="140" t="s">
        <v>137</v>
      </c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1"/>
      <c r="P710" s="141">
        <f t="shared" si="104"/>
        <v>0</v>
      </c>
      <c r="Q710" s="52"/>
      <c r="R710" s="395"/>
      <c r="S710" s="395"/>
    </row>
    <row r="711" spans="2:24" ht="18.75" customHeight="1" x14ac:dyDescent="0.2">
      <c r="B711" s="78"/>
      <c r="C711" s="94" t="s">
        <v>162</v>
      </c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71"/>
      <c r="P711" s="141">
        <f t="shared" si="104"/>
        <v>0</v>
      </c>
      <c r="Q711" s="52"/>
      <c r="R711" s="395"/>
      <c r="S711" s="395"/>
    </row>
    <row r="712" spans="2:24" ht="18.75" customHeight="1" x14ac:dyDescent="0.2">
      <c r="B712" s="78"/>
      <c r="C712" s="140" t="s">
        <v>147</v>
      </c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72"/>
      <c r="P712" s="141">
        <f t="shared" si="104"/>
        <v>0</v>
      </c>
      <c r="Q712" s="52"/>
      <c r="R712" s="395"/>
      <c r="S712" s="395"/>
    </row>
    <row r="713" spans="2:24" ht="18.75" customHeight="1" x14ac:dyDescent="0.2">
      <c r="B713" s="78"/>
      <c r="C713" s="140" t="s">
        <v>148</v>
      </c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72"/>
      <c r="P713" s="141">
        <f t="shared" si="104"/>
        <v>0</v>
      </c>
      <c r="Q713" s="52"/>
      <c r="R713" s="395"/>
      <c r="S713" s="395"/>
    </row>
    <row r="714" spans="2:24" ht="18.75" customHeight="1" x14ac:dyDescent="0.2">
      <c r="B714" s="78"/>
      <c r="C714" s="140" t="s">
        <v>150</v>
      </c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72"/>
      <c r="P714" s="141">
        <f t="shared" si="104"/>
        <v>0</v>
      </c>
      <c r="Q714" s="52"/>
      <c r="R714" s="395"/>
      <c r="S714" s="395"/>
    </row>
    <row r="715" spans="2:24" ht="18.75" customHeight="1" x14ac:dyDescent="0.2">
      <c r="B715" s="78"/>
      <c r="C715" s="140" t="s">
        <v>151</v>
      </c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72"/>
      <c r="P715" s="141">
        <f t="shared" si="104"/>
        <v>0</v>
      </c>
      <c r="Q715" s="52"/>
      <c r="R715" s="395"/>
      <c r="S715" s="395"/>
    </row>
    <row r="716" spans="2:24" ht="18.75" customHeight="1" x14ac:dyDescent="0.2">
      <c r="B716" s="78"/>
      <c r="C716" s="140" t="s">
        <v>152</v>
      </c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72"/>
      <c r="P716" s="141">
        <f t="shared" si="104"/>
        <v>0</v>
      </c>
      <c r="Q716" s="52"/>
      <c r="R716" s="395"/>
      <c r="S716" s="395"/>
    </row>
    <row r="717" spans="2:24" ht="18.75" customHeight="1" x14ac:dyDescent="0.2">
      <c r="B717" s="78"/>
      <c r="C717" s="140" t="s">
        <v>153</v>
      </c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72"/>
      <c r="P717" s="141">
        <f t="shared" si="104"/>
        <v>0</v>
      </c>
      <c r="Q717" s="52"/>
      <c r="R717" s="395"/>
      <c r="S717" s="395"/>
    </row>
    <row r="718" spans="2:24" ht="18.75" customHeight="1" x14ac:dyDescent="0.2">
      <c r="B718" s="78"/>
      <c r="C718" s="156" t="s">
        <v>163</v>
      </c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73"/>
      <c r="P718" s="142">
        <f t="shared" si="104"/>
        <v>0</v>
      </c>
      <c r="Q718" s="52"/>
      <c r="R718" s="396"/>
      <c r="S718" s="396"/>
    </row>
    <row r="719" spans="2:24" ht="18.75" customHeight="1" x14ac:dyDescent="0.2">
      <c r="B719" s="78"/>
      <c r="C719" s="157" t="s">
        <v>157</v>
      </c>
      <c r="D719" s="148">
        <f t="shared" ref="D719:O719" si="105">SUBTOTAL(9,D709:D718)</f>
        <v>0</v>
      </c>
      <c r="E719" s="148">
        <f t="shared" si="105"/>
        <v>0</v>
      </c>
      <c r="F719" s="148">
        <f t="shared" si="105"/>
        <v>0</v>
      </c>
      <c r="G719" s="148">
        <f t="shared" si="105"/>
        <v>0</v>
      </c>
      <c r="H719" s="148">
        <f t="shared" si="105"/>
        <v>0</v>
      </c>
      <c r="I719" s="148">
        <f t="shared" si="105"/>
        <v>0</v>
      </c>
      <c r="J719" s="148">
        <f t="shared" si="105"/>
        <v>0</v>
      </c>
      <c r="K719" s="148">
        <f t="shared" si="105"/>
        <v>0</v>
      </c>
      <c r="L719" s="148">
        <f t="shared" si="105"/>
        <v>0</v>
      </c>
      <c r="M719" s="148">
        <f t="shared" si="105"/>
        <v>0</v>
      </c>
      <c r="N719" s="148">
        <f t="shared" si="105"/>
        <v>0</v>
      </c>
      <c r="O719" s="149">
        <f t="shared" si="105"/>
        <v>0</v>
      </c>
      <c r="P719" s="143">
        <f t="shared" si="104"/>
        <v>0</v>
      </c>
      <c r="Q719" s="52"/>
      <c r="R719" s="405"/>
      <c r="S719" s="405"/>
    </row>
    <row r="720" spans="2:24" ht="6" customHeight="1" x14ac:dyDescent="0.2">
      <c r="B720" s="78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5"/>
      <c r="S720" s="55"/>
    </row>
    <row r="721" spans="2:24" ht="18.75" customHeight="1" x14ac:dyDescent="0.2">
      <c r="B721" s="81"/>
      <c r="C721" s="140" t="s">
        <v>158</v>
      </c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74"/>
      <c r="P721" s="146">
        <f t="shared" ref="P721:P722" si="106">SUM(D721:O721)</f>
        <v>0</v>
      </c>
      <c r="Q721" s="52"/>
      <c r="R721" s="395"/>
      <c r="S721" s="395"/>
    </row>
    <row r="722" spans="2:24" ht="18.75" customHeight="1" x14ac:dyDescent="0.2">
      <c r="B722" s="81"/>
      <c r="C722" s="140" t="s">
        <v>159</v>
      </c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9"/>
      <c r="O722" s="75"/>
      <c r="P722" s="147">
        <f t="shared" si="106"/>
        <v>0</v>
      </c>
      <c r="Q722" s="52"/>
      <c r="R722" s="396"/>
      <c r="S722" s="396"/>
    </row>
    <row r="723" spans="2:24" s="77" customFormat="1" ht="18.75" customHeight="1" x14ac:dyDescent="0.2">
      <c r="B723" s="79"/>
      <c r="C723" s="93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397" t="s">
        <v>160</v>
      </c>
      <c r="O723" s="397"/>
      <c r="P723" s="145">
        <f t="shared" ref="P723" si="107">ROUND(IF(P721*P722=0,0,P719/P721*P722),2)</f>
        <v>0</v>
      </c>
      <c r="Q723" s="76"/>
      <c r="R723" s="398"/>
      <c r="S723" s="398"/>
      <c r="T723" s="80"/>
    </row>
    <row r="724" spans="2:24" ht="30" customHeight="1" x14ac:dyDescent="0.2"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</row>
    <row r="725" spans="2:24" ht="18.75" customHeight="1" x14ac:dyDescent="0.2">
      <c r="B725" s="78"/>
      <c r="C725" s="158" t="s">
        <v>124</v>
      </c>
      <c r="D725" s="399"/>
      <c r="E725" s="399"/>
      <c r="F725" s="399"/>
      <c r="G725" s="399"/>
      <c r="H725" s="399"/>
      <c r="I725" s="399"/>
      <c r="J725" s="52"/>
      <c r="K725" s="52"/>
      <c r="L725" s="53"/>
      <c r="M725" s="52"/>
      <c r="N725" s="52"/>
      <c r="O725" s="52"/>
      <c r="P725" s="54"/>
      <c r="Q725" s="52"/>
      <c r="R725" s="54"/>
      <c r="S725" s="54"/>
    </row>
    <row r="726" spans="2:24" ht="18.75" customHeight="1" x14ac:dyDescent="0.2">
      <c r="B726" s="78"/>
      <c r="C726" s="152" t="s">
        <v>125</v>
      </c>
      <c r="D726" s="395"/>
      <c r="E726" s="395"/>
      <c r="F726" s="395"/>
      <c r="G726" s="395"/>
      <c r="H726" s="395"/>
      <c r="I726" s="395"/>
      <c r="J726" s="52"/>
      <c r="K726" s="51"/>
      <c r="L726" s="51"/>
      <c r="M726" s="51"/>
      <c r="N726" s="51"/>
      <c r="O726" s="51"/>
      <c r="P726" s="51"/>
      <c r="Q726" s="52"/>
      <c r="R726" s="400" t="s">
        <v>126</v>
      </c>
      <c r="S726" s="400"/>
    </row>
    <row r="727" spans="2:24" ht="18.75" customHeight="1" x14ac:dyDescent="0.2">
      <c r="B727" s="78"/>
      <c r="C727" s="152" t="s">
        <v>7</v>
      </c>
      <c r="D727" s="395"/>
      <c r="E727" s="395"/>
      <c r="F727" s="395"/>
      <c r="G727" s="395"/>
      <c r="H727" s="395"/>
      <c r="I727" s="395"/>
      <c r="J727" s="52"/>
      <c r="K727" s="51"/>
      <c r="L727" s="51"/>
      <c r="M727" s="51"/>
      <c r="N727" s="51"/>
      <c r="O727" s="51"/>
      <c r="P727" s="51"/>
      <c r="Q727" s="52"/>
      <c r="R727" s="139" t="s">
        <v>245</v>
      </c>
      <c r="S727" s="63"/>
    </row>
    <row r="728" spans="2:24" ht="18.75" customHeight="1" x14ac:dyDescent="0.2">
      <c r="B728" s="78"/>
      <c r="C728" s="153" t="s">
        <v>122</v>
      </c>
      <c r="D728" s="395"/>
      <c r="E728" s="395"/>
      <c r="F728" s="395"/>
      <c r="G728" s="395"/>
      <c r="H728" s="395"/>
      <c r="I728" s="395"/>
      <c r="J728" s="52"/>
      <c r="K728" s="51"/>
      <c r="L728" s="51"/>
      <c r="M728" s="51"/>
      <c r="N728" s="51"/>
      <c r="O728" s="51"/>
      <c r="P728" s="51"/>
      <c r="Q728" s="52"/>
      <c r="R728" s="138" t="s">
        <v>132</v>
      </c>
      <c r="S728" s="63"/>
    </row>
    <row r="729" spans="2:24" ht="18.75" customHeight="1" x14ac:dyDescent="0.2">
      <c r="B729" s="78"/>
      <c r="C729" s="153" t="s">
        <v>134</v>
      </c>
      <c r="D729" s="401"/>
      <c r="E729" s="401"/>
      <c r="F729" s="401"/>
      <c r="G729" s="401"/>
      <c r="H729" s="401"/>
      <c r="I729" s="401"/>
      <c r="J729" s="52"/>
      <c r="K729" s="52"/>
      <c r="L729" s="53"/>
      <c r="M729" s="52"/>
      <c r="N729" s="52"/>
      <c r="O729" s="52"/>
      <c r="P729" s="54"/>
      <c r="Q729" s="52"/>
      <c r="R729" s="139" t="s">
        <v>133</v>
      </c>
      <c r="S729" s="63"/>
    </row>
    <row r="730" spans="2:24" ht="12" customHeight="1" x14ac:dyDescent="0.2">
      <c r="B730" s="78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</row>
    <row r="731" spans="2:24" s="77" customFormat="1" ht="18.75" customHeight="1" x14ac:dyDescent="0.2">
      <c r="B731" s="79"/>
      <c r="C731" s="154" t="s">
        <v>128</v>
      </c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70"/>
      <c r="P731" s="144" t="s">
        <v>129</v>
      </c>
      <c r="Q731" s="76"/>
      <c r="R731" s="404" t="s">
        <v>135</v>
      </c>
      <c r="S731" s="404"/>
      <c r="T731" s="80"/>
      <c r="V731" s="59"/>
      <c r="W731" s="59"/>
      <c r="X731" s="59"/>
    </row>
    <row r="732" spans="2:24" ht="6" customHeight="1" x14ac:dyDescent="0.2">
      <c r="B732" s="78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</row>
    <row r="733" spans="2:24" ht="18.75" customHeight="1" x14ac:dyDescent="0.2">
      <c r="B733" s="78"/>
      <c r="C733" s="155" t="s">
        <v>161</v>
      </c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71"/>
      <c r="P733" s="141">
        <f t="shared" ref="P733:P743" si="108">SUM(D733:O733)</f>
        <v>0</v>
      </c>
      <c r="Q733" s="52"/>
      <c r="R733" s="395"/>
      <c r="S733" s="395"/>
    </row>
    <row r="734" spans="2:24" ht="18.75" customHeight="1" x14ac:dyDescent="0.2">
      <c r="B734" s="78"/>
      <c r="C734" s="140" t="s">
        <v>137</v>
      </c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1"/>
      <c r="P734" s="141">
        <f t="shared" si="108"/>
        <v>0</v>
      </c>
      <c r="Q734" s="52"/>
      <c r="R734" s="395"/>
      <c r="S734" s="395"/>
    </row>
    <row r="735" spans="2:24" ht="18.75" customHeight="1" x14ac:dyDescent="0.2">
      <c r="B735" s="78"/>
      <c r="C735" s="94" t="s">
        <v>162</v>
      </c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71"/>
      <c r="P735" s="141">
        <f t="shared" si="108"/>
        <v>0</v>
      </c>
      <c r="Q735" s="52"/>
      <c r="R735" s="395"/>
      <c r="S735" s="395"/>
    </row>
    <row r="736" spans="2:24" ht="18.75" customHeight="1" x14ac:dyDescent="0.2">
      <c r="B736" s="78"/>
      <c r="C736" s="140" t="s">
        <v>147</v>
      </c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72"/>
      <c r="P736" s="141">
        <f t="shared" si="108"/>
        <v>0</v>
      </c>
      <c r="Q736" s="52"/>
      <c r="R736" s="395"/>
      <c r="S736" s="395"/>
    </row>
    <row r="737" spans="2:20" ht="18.75" customHeight="1" x14ac:dyDescent="0.2">
      <c r="B737" s="78"/>
      <c r="C737" s="140" t="s">
        <v>148</v>
      </c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72"/>
      <c r="P737" s="141">
        <f t="shared" si="108"/>
        <v>0</v>
      </c>
      <c r="Q737" s="52"/>
      <c r="R737" s="395"/>
      <c r="S737" s="395"/>
    </row>
    <row r="738" spans="2:20" ht="18.75" customHeight="1" x14ac:dyDescent="0.2">
      <c r="B738" s="78"/>
      <c r="C738" s="140" t="s">
        <v>150</v>
      </c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72"/>
      <c r="P738" s="141">
        <f t="shared" si="108"/>
        <v>0</v>
      </c>
      <c r="Q738" s="52"/>
      <c r="R738" s="395"/>
      <c r="S738" s="395"/>
    </row>
    <row r="739" spans="2:20" ht="18.75" customHeight="1" x14ac:dyDescent="0.2">
      <c r="B739" s="78"/>
      <c r="C739" s="140" t="s">
        <v>151</v>
      </c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72"/>
      <c r="P739" s="141">
        <f t="shared" si="108"/>
        <v>0</v>
      </c>
      <c r="Q739" s="52"/>
      <c r="R739" s="395"/>
      <c r="S739" s="395"/>
    </row>
    <row r="740" spans="2:20" ht="18.75" customHeight="1" x14ac:dyDescent="0.2">
      <c r="B740" s="78"/>
      <c r="C740" s="140" t="s">
        <v>152</v>
      </c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72"/>
      <c r="P740" s="141">
        <f t="shared" si="108"/>
        <v>0</v>
      </c>
      <c r="Q740" s="52"/>
      <c r="R740" s="395"/>
      <c r="S740" s="395"/>
    </row>
    <row r="741" spans="2:20" ht="18.75" customHeight="1" x14ac:dyDescent="0.2">
      <c r="B741" s="78"/>
      <c r="C741" s="140" t="s">
        <v>153</v>
      </c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72"/>
      <c r="P741" s="141">
        <f t="shared" si="108"/>
        <v>0</v>
      </c>
      <c r="Q741" s="52"/>
      <c r="R741" s="395"/>
      <c r="S741" s="395"/>
    </row>
    <row r="742" spans="2:20" ht="18.75" customHeight="1" x14ac:dyDescent="0.2">
      <c r="B742" s="78"/>
      <c r="C742" s="156" t="s">
        <v>163</v>
      </c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73"/>
      <c r="P742" s="142">
        <f t="shared" si="108"/>
        <v>0</v>
      </c>
      <c r="Q742" s="52"/>
      <c r="R742" s="396"/>
      <c r="S742" s="396"/>
    </row>
    <row r="743" spans="2:20" ht="18.75" customHeight="1" x14ac:dyDescent="0.2">
      <c r="B743" s="78"/>
      <c r="C743" s="157" t="s">
        <v>157</v>
      </c>
      <c r="D743" s="148">
        <f t="shared" ref="D743:O743" si="109">SUBTOTAL(9,D733:D742)</f>
        <v>0</v>
      </c>
      <c r="E743" s="148">
        <f t="shared" si="109"/>
        <v>0</v>
      </c>
      <c r="F743" s="148">
        <f t="shared" si="109"/>
        <v>0</v>
      </c>
      <c r="G743" s="148">
        <f t="shared" si="109"/>
        <v>0</v>
      </c>
      <c r="H743" s="148">
        <f t="shared" si="109"/>
        <v>0</v>
      </c>
      <c r="I743" s="148">
        <f t="shared" si="109"/>
        <v>0</v>
      </c>
      <c r="J743" s="148">
        <f t="shared" si="109"/>
        <v>0</v>
      </c>
      <c r="K743" s="148">
        <f t="shared" si="109"/>
        <v>0</v>
      </c>
      <c r="L743" s="148">
        <f t="shared" si="109"/>
        <v>0</v>
      </c>
      <c r="M743" s="148">
        <f t="shared" si="109"/>
        <v>0</v>
      </c>
      <c r="N743" s="148">
        <f t="shared" si="109"/>
        <v>0</v>
      </c>
      <c r="O743" s="149">
        <f t="shared" si="109"/>
        <v>0</v>
      </c>
      <c r="P743" s="143">
        <f t="shared" si="108"/>
        <v>0</v>
      </c>
      <c r="Q743" s="52"/>
      <c r="R743" s="405"/>
      <c r="S743" s="405"/>
    </row>
    <row r="744" spans="2:20" ht="6" customHeight="1" x14ac:dyDescent="0.2">
      <c r="B744" s="78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5"/>
      <c r="S744" s="55"/>
    </row>
    <row r="745" spans="2:20" ht="18.75" customHeight="1" x14ac:dyDescent="0.2">
      <c r="B745" s="81"/>
      <c r="C745" s="140" t="s">
        <v>158</v>
      </c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74"/>
      <c r="P745" s="146">
        <f t="shared" ref="P745:P746" si="110">SUM(D745:O745)</f>
        <v>0</v>
      </c>
      <c r="Q745" s="52"/>
      <c r="R745" s="395"/>
      <c r="S745" s="395"/>
    </row>
    <row r="746" spans="2:20" ht="18.75" customHeight="1" x14ac:dyDescent="0.2">
      <c r="B746" s="81"/>
      <c r="C746" s="140" t="s">
        <v>159</v>
      </c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9"/>
      <c r="O746" s="75"/>
      <c r="P746" s="147">
        <f t="shared" si="110"/>
        <v>0</v>
      </c>
      <c r="Q746" s="52"/>
      <c r="R746" s="396"/>
      <c r="S746" s="396"/>
    </row>
    <row r="747" spans="2:20" s="77" customFormat="1" ht="18.75" customHeight="1" x14ac:dyDescent="0.2">
      <c r="B747" s="79"/>
      <c r="C747" s="93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397" t="s">
        <v>160</v>
      </c>
      <c r="O747" s="397"/>
      <c r="P747" s="145">
        <f t="shared" ref="P747" si="111">ROUND(IF(P745*P746=0,0,P743/P745*P746),2)</f>
        <v>0</v>
      </c>
      <c r="Q747" s="76"/>
      <c r="R747" s="398"/>
      <c r="S747" s="398"/>
      <c r="T747" s="80"/>
    </row>
    <row r="748" spans="2:20" ht="30" customHeight="1" x14ac:dyDescent="0.2"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</row>
    <row r="749" spans="2:20" ht="18.75" customHeight="1" x14ac:dyDescent="0.2">
      <c r="B749" s="78"/>
      <c r="C749" s="158" t="s">
        <v>124</v>
      </c>
      <c r="D749" s="399"/>
      <c r="E749" s="399"/>
      <c r="F749" s="399"/>
      <c r="G749" s="399"/>
      <c r="H749" s="399"/>
      <c r="I749" s="399"/>
      <c r="J749" s="52"/>
      <c r="K749" s="52"/>
      <c r="L749" s="53"/>
      <c r="M749" s="52"/>
      <c r="N749" s="52"/>
      <c r="O749" s="52"/>
      <c r="P749" s="54"/>
      <c r="Q749" s="52"/>
      <c r="R749" s="54"/>
      <c r="S749" s="54"/>
    </row>
    <row r="750" spans="2:20" ht="18.75" customHeight="1" x14ac:dyDescent="0.2">
      <c r="B750" s="78"/>
      <c r="C750" s="152" t="s">
        <v>125</v>
      </c>
      <c r="D750" s="395"/>
      <c r="E750" s="395"/>
      <c r="F750" s="395"/>
      <c r="G750" s="395"/>
      <c r="H750" s="395"/>
      <c r="I750" s="395"/>
      <c r="J750" s="52"/>
      <c r="K750" s="51"/>
      <c r="L750" s="51"/>
      <c r="M750" s="51"/>
      <c r="N750" s="51"/>
      <c r="O750" s="51"/>
      <c r="P750" s="51"/>
      <c r="Q750" s="52"/>
      <c r="R750" s="400" t="s">
        <v>126</v>
      </c>
      <c r="S750" s="400"/>
    </row>
    <row r="751" spans="2:20" ht="18.75" customHeight="1" x14ac:dyDescent="0.2">
      <c r="B751" s="78"/>
      <c r="C751" s="152" t="s">
        <v>7</v>
      </c>
      <c r="D751" s="395"/>
      <c r="E751" s="395"/>
      <c r="F751" s="395"/>
      <c r="G751" s="395"/>
      <c r="H751" s="395"/>
      <c r="I751" s="395"/>
      <c r="J751" s="52"/>
      <c r="K751" s="51"/>
      <c r="L751" s="51"/>
      <c r="M751" s="51"/>
      <c r="N751" s="51"/>
      <c r="O751" s="51"/>
      <c r="P751" s="51"/>
      <c r="Q751" s="52"/>
      <c r="R751" s="139" t="s">
        <v>245</v>
      </c>
      <c r="S751" s="63"/>
    </row>
    <row r="752" spans="2:20" ht="18.75" customHeight="1" x14ac:dyDescent="0.2">
      <c r="B752" s="78"/>
      <c r="C752" s="153" t="s">
        <v>122</v>
      </c>
      <c r="D752" s="395"/>
      <c r="E752" s="395"/>
      <c r="F752" s="395"/>
      <c r="G752" s="395"/>
      <c r="H752" s="395"/>
      <c r="I752" s="395"/>
      <c r="J752" s="52"/>
      <c r="K752" s="51"/>
      <c r="L752" s="51"/>
      <c r="M752" s="51"/>
      <c r="N752" s="51"/>
      <c r="O752" s="51"/>
      <c r="P752" s="51"/>
      <c r="Q752" s="52"/>
      <c r="R752" s="138" t="s">
        <v>132</v>
      </c>
      <c r="S752" s="63"/>
    </row>
    <row r="753" spans="2:24" ht="18.75" customHeight="1" x14ac:dyDescent="0.2">
      <c r="B753" s="78"/>
      <c r="C753" s="153" t="s">
        <v>134</v>
      </c>
      <c r="D753" s="401"/>
      <c r="E753" s="401"/>
      <c r="F753" s="401"/>
      <c r="G753" s="401"/>
      <c r="H753" s="401"/>
      <c r="I753" s="401"/>
      <c r="J753" s="52"/>
      <c r="K753" s="52"/>
      <c r="L753" s="53"/>
      <c r="M753" s="52"/>
      <c r="N753" s="52"/>
      <c r="O753" s="52"/>
      <c r="P753" s="54"/>
      <c r="Q753" s="52"/>
      <c r="R753" s="139" t="s">
        <v>133</v>
      </c>
      <c r="S753" s="63"/>
    </row>
    <row r="754" spans="2:24" ht="12" customHeight="1" x14ac:dyDescent="0.2">
      <c r="B754" s="78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</row>
    <row r="755" spans="2:24" s="77" customFormat="1" ht="18.75" customHeight="1" x14ac:dyDescent="0.2">
      <c r="B755" s="79"/>
      <c r="C755" s="154" t="s">
        <v>128</v>
      </c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70"/>
      <c r="P755" s="144" t="s">
        <v>129</v>
      </c>
      <c r="Q755" s="76"/>
      <c r="R755" s="402" t="s">
        <v>135</v>
      </c>
      <c r="S755" s="403"/>
      <c r="T755" s="80"/>
      <c r="V755" s="59"/>
      <c r="W755" s="59"/>
      <c r="X755" s="59"/>
    </row>
    <row r="756" spans="2:24" ht="6" customHeight="1" x14ac:dyDescent="0.2">
      <c r="B756" s="78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</row>
    <row r="757" spans="2:24" ht="18.75" customHeight="1" x14ac:dyDescent="0.2">
      <c r="B757" s="78"/>
      <c r="C757" s="155" t="s">
        <v>161</v>
      </c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71"/>
      <c r="P757" s="141">
        <f>SUM(D757:O757)</f>
        <v>0</v>
      </c>
      <c r="Q757" s="52"/>
      <c r="R757" s="390"/>
      <c r="S757" s="387"/>
    </row>
    <row r="758" spans="2:24" ht="18.75" customHeight="1" x14ac:dyDescent="0.2">
      <c r="B758" s="78"/>
      <c r="C758" s="140" t="s">
        <v>137</v>
      </c>
      <c r="D758" s="110"/>
      <c r="E758" s="110"/>
      <c r="F758" s="110"/>
      <c r="G758" s="110"/>
      <c r="H758" s="110"/>
      <c r="I758" s="110"/>
      <c r="J758" s="110"/>
      <c r="K758" s="110"/>
      <c r="L758" s="110"/>
      <c r="M758" s="110"/>
      <c r="N758" s="110"/>
      <c r="O758" s="111"/>
      <c r="P758" s="141">
        <f t="shared" ref="P758:P767" si="112">SUM(D758:O758)</f>
        <v>0</v>
      </c>
      <c r="Q758" s="52"/>
      <c r="R758" s="390"/>
      <c r="S758" s="387"/>
    </row>
    <row r="759" spans="2:24" ht="18.75" customHeight="1" x14ac:dyDescent="0.2">
      <c r="B759" s="78"/>
      <c r="C759" s="94" t="s">
        <v>162</v>
      </c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71"/>
      <c r="P759" s="141">
        <f t="shared" si="112"/>
        <v>0</v>
      </c>
      <c r="Q759" s="52"/>
      <c r="R759" s="390"/>
      <c r="S759" s="387"/>
    </row>
    <row r="760" spans="2:24" ht="18.75" customHeight="1" x14ac:dyDescent="0.2">
      <c r="B760" s="78"/>
      <c r="C760" s="140" t="s">
        <v>147</v>
      </c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72"/>
      <c r="P760" s="141">
        <f t="shared" si="112"/>
        <v>0</v>
      </c>
      <c r="Q760" s="52"/>
      <c r="R760" s="390"/>
      <c r="S760" s="387"/>
    </row>
    <row r="761" spans="2:24" ht="18.75" customHeight="1" x14ac:dyDescent="0.2">
      <c r="B761" s="78"/>
      <c r="C761" s="140" t="s">
        <v>148</v>
      </c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72"/>
      <c r="P761" s="141">
        <f t="shared" si="112"/>
        <v>0</v>
      </c>
      <c r="Q761" s="52"/>
      <c r="R761" s="390"/>
      <c r="S761" s="387"/>
    </row>
    <row r="762" spans="2:24" ht="18.75" customHeight="1" x14ac:dyDescent="0.2">
      <c r="B762" s="78"/>
      <c r="C762" s="140" t="s">
        <v>150</v>
      </c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72"/>
      <c r="P762" s="141">
        <f t="shared" si="112"/>
        <v>0</v>
      </c>
      <c r="Q762" s="52"/>
      <c r="R762" s="390"/>
      <c r="S762" s="387"/>
    </row>
    <row r="763" spans="2:24" ht="18.75" customHeight="1" x14ac:dyDescent="0.2">
      <c r="B763" s="78"/>
      <c r="C763" s="140" t="s">
        <v>151</v>
      </c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72"/>
      <c r="P763" s="141">
        <f t="shared" si="112"/>
        <v>0</v>
      </c>
      <c r="Q763" s="52"/>
      <c r="R763" s="390"/>
      <c r="S763" s="387"/>
    </row>
    <row r="764" spans="2:24" ht="18.75" customHeight="1" x14ac:dyDescent="0.2">
      <c r="B764" s="78"/>
      <c r="C764" s="140" t="s">
        <v>152</v>
      </c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72"/>
      <c r="P764" s="141">
        <f t="shared" si="112"/>
        <v>0</v>
      </c>
      <c r="Q764" s="52"/>
      <c r="R764" s="390"/>
      <c r="S764" s="387"/>
    </row>
    <row r="765" spans="2:24" ht="18.75" customHeight="1" x14ac:dyDescent="0.2">
      <c r="B765" s="78"/>
      <c r="C765" s="140" t="s">
        <v>153</v>
      </c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72"/>
      <c r="P765" s="141">
        <f t="shared" si="112"/>
        <v>0</v>
      </c>
      <c r="Q765" s="52"/>
      <c r="R765" s="390"/>
      <c r="S765" s="387"/>
    </row>
    <row r="766" spans="2:24" ht="18.75" customHeight="1" x14ac:dyDescent="0.2">
      <c r="B766" s="78"/>
      <c r="C766" s="156" t="s">
        <v>163</v>
      </c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73"/>
      <c r="P766" s="142">
        <f t="shared" si="112"/>
        <v>0</v>
      </c>
      <c r="Q766" s="52"/>
      <c r="R766" s="391"/>
      <c r="S766" s="392"/>
    </row>
    <row r="767" spans="2:24" ht="18.75" customHeight="1" x14ac:dyDescent="0.2">
      <c r="B767" s="78"/>
      <c r="C767" s="157" t="s">
        <v>157</v>
      </c>
      <c r="D767" s="148">
        <f>SUBTOTAL(9,D757:D766)</f>
        <v>0</v>
      </c>
      <c r="E767" s="148">
        <f t="shared" ref="E767:O767" si="113">SUBTOTAL(9,E757:E766)</f>
        <v>0</v>
      </c>
      <c r="F767" s="148">
        <f t="shared" si="113"/>
        <v>0</v>
      </c>
      <c r="G767" s="148">
        <f t="shared" si="113"/>
        <v>0</v>
      </c>
      <c r="H767" s="148">
        <f t="shared" si="113"/>
        <v>0</v>
      </c>
      <c r="I767" s="148">
        <f t="shared" si="113"/>
        <v>0</v>
      </c>
      <c r="J767" s="148">
        <f t="shared" si="113"/>
        <v>0</v>
      </c>
      <c r="K767" s="148">
        <f t="shared" si="113"/>
        <v>0</v>
      </c>
      <c r="L767" s="148">
        <f t="shared" si="113"/>
        <v>0</v>
      </c>
      <c r="M767" s="148">
        <f t="shared" si="113"/>
        <v>0</v>
      </c>
      <c r="N767" s="148">
        <f t="shared" si="113"/>
        <v>0</v>
      </c>
      <c r="O767" s="149">
        <f t="shared" si="113"/>
        <v>0</v>
      </c>
      <c r="P767" s="143">
        <f t="shared" si="112"/>
        <v>0</v>
      </c>
      <c r="Q767" s="52"/>
      <c r="R767" s="393"/>
      <c r="S767" s="394"/>
    </row>
    <row r="768" spans="2:24" ht="6" customHeight="1" x14ac:dyDescent="0.2">
      <c r="B768" s="78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5"/>
      <c r="S768" s="55"/>
    </row>
    <row r="769" spans="2:24" ht="18.75" customHeight="1" x14ac:dyDescent="0.2">
      <c r="B769" s="81"/>
      <c r="C769" s="140" t="s">
        <v>158</v>
      </c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74"/>
      <c r="P769" s="146">
        <f t="shared" ref="P769:P770" si="114">SUM(D769:O769)</f>
        <v>0</v>
      </c>
      <c r="Q769" s="52"/>
      <c r="R769" s="395"/>
      <c r="S769" s="395"/>
    </row>
    <row r="770" spans="2:24" ht="18.75" customHeight="1" x14ac:dyDescent="0.2">
      <c r="B770" s="81"/>
      <c r="C770" s="140" t="s">
        <v>159</v>
      </c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9"/>
      <c r="O770" s="75"/>
      <c r="P770" s="147">
        <f t="shared" si="114"/>
        <v>0</v>
      </c>
      <c r="Q770" s="52"/>
      <c r="R770" s="396"/>
      <c r="S770" s="396"/>
    </row>
    <row r="771" spans="2:24" s="77" customFormat="1" ht="18.75" customHeight="1" x14ac:dyDescent="0.2">
      <c r="B771" s="79"/>
      <c r="C771" s="93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397" t="s">
        <v>160</v>
      </c>
      <c r="O771" s="397"/>
      <c r="P771" s="145">
        <f>ROUND(IF(P769*P770=0,0,P767/P769*P770),2)</f>
        <v>0</v>
      </c>
      <c r="Q771" s="76"/>
      <c r="R771" s="398"/>
      <c r="S771" s="398"/>
      <c r="T771" s="80"/>
    </row>
    <row r="772" spans="2:24" ht="30" customHeight="1" x14ac:dyDescent="0.2"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</row>
    <row r="773" spans="2:24" ht="18.75" customHeight="1" x14ac:dyDescent="0.2">
      <c r="B773" s="78"/>
      <c r="C773" s="158" t="s">
        <v>124</v>
      </c>
      <c r="D773" s="399"/>
      <c r="E773" s="399"/>
      <c r="F773" s="399"/>
      <c r="G773" s="399"/>
      <c r="H773" s="399"/>
      <c r="I773" s="399"/>
      <c r="J773" s="52"/>
      <c r="K773" s="52"/>
      <c r="L773" s="53"/>
      <c r="M773" s="52"/>
      <c r="N773" s="52"/>
      <c r="O773" s="52"/>
      <c r="P773" s="54"/>
      <c r="Q773" s="52"/>
      <c r="R773" s="54"/>
      <c r="S773" s="54"/>
    </row>
    <row r="774" spans="2:24" ht="18.75" customHeight="1" x14ac:dyDescent="0.2">
      <c r="B774" s="78"/>
      <c r="C774" s="152" t="s">
        <v>125</v>
      </c>
      <c r="D774" s="395"/>
      <c r="E774" s="395"/>
      <c r="F774" s="395"/>
      <c r="G774" s="395"/>
      <c r="H774" s="395"/>
      <c r="I774" s="395"/>
      <c r="J774" s="52"/>
      <c r="K774" s="51"/>
      <c r="L774" s="51"/>
      <c r="M774" s="51"/>
      <c r="N774" s="51"/>
      <c r="O774" s="51"/>
      <c r="P774" s="51"/>
      <c r="Q774" s="52"/>
      <c r="R774" s="400" t="s">
        <v>126</v>
      </c>
      <c r="S774" s="400"/>
    </row>
    <row r="775" spans="2:24" ht="18.75" customHeight="1" x14ac:dyDescent="0.2">
      <c r="B775" s="78"/>
      <c r="C775" s="152" t="s">
        <v>7</v>
      </c>
      <c r="D775" s="395"/>
      <c r="E775" s="395"/>
      <c r="F775" s="395"/>
      <c r="G775" s="395"/>
      <c r="H775" s="395"/>
      <c r="I775" s="395"/>
      <c r="J775" s="52"/>
      <c r="K775" s="51"/>
      <c r="L775" s="51"/>
      <c r="M775" s="51"/>
      <c r="N775" s="51"/>
      <c r="O775" s="51"/>
      <c r="P775" s="51"/>
      <c r="Q775" s="52"/>
      <c r="R775" s="139" t="s">
        <v>245</v>
      </c>
      <c r="S775" s="63"/>
    </row>
    <row r="776" spans="2:24" ht="18.75" customHeight="1" x14ac:dyDescent="0.2">
      <c r="B776" s="78"/>
      <c r="C776" s="153" t="s">
        <v>122</v>
      </c>
      <c r="D776" s="395"/>
      <c r="E776" s="395"/>
      <c r="F776" s="395"/>
      <c r="G776" s="395"/>
      <c r="H776" s="395"/>
      <c r="I776" s="395"/>
      <c r="J776" s="52"/>
      <c r="K776" s="51"/>
      <c r="L776" s="51"/>
      <c r="M776" s="51"/>
      <c r="N776" s="51"/>
      <c r="O776" s="51"/>
      <c r="P776" s="51"/>
      <c r="Q776" s="52"/>
      <c r="R776" s="138" t="s">
        <v>132</v>
      </c>
      <c r="S776" s="63"/>
    </row>
    <row r="777" spans="2:24" ht="18.75" customHeight="1" x14ac:dyDescent="0.2">
      <c r="B777" s="78"/>
      <c r="C777" s="153" t="s">
        <v>134</v>
      </c>
      <c r="D777" s="401"/>
      <c r="E777" s="401"/>
      <c r="F777" s="401"/>
      <c r="G777" s="401"/>
      <c r="H777" s="401"/>
      <c r="I777" s="401"/>
      <c r="J777" s="52"/>
      <c r="K777" s="52"/>
      <c r="L777" s="53"/>
      <c r="M777" s="52"/>
      <c r="N777" s="52"/>
      <c r="O777" s="52"/>
      <c r="P777" s="54"/>
      <c r="Q777" s="52"/>
      <c r="R777" s="139" t="s">
        <v>133</v>
      </c>
      <c r="S777" s="63"/>
    </row>
    <row r="778" spans="2:24" ht="12" customHeight="1" x14ac:dyDescent="0.2">
      <c r="B778" s="78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</row>
    <row r="779" spans="2:24" s="77" customFormat="1" ht="18.75" customHeight="1" x14ac:dyDescent="0.2">
      <c r="B779" s="79"/>
      <c r="C779" s="154" t="s">
        <v>128</v>
      </c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70"/>
      <c r="P779" s="144" t="s">
        <v>129</v>
      </c>
      <c r="Q779" s="76"/>
      <c r="R779" s="402" t="s">
        <v>135</v>
      </c>
      <c r="S779" s="403"/>
      <c r="T779" s="80"/>
      <c r="V779" s="59"/>
      <c r="W779" s="59"/>
      <c r="X779" s="59"/>
    </row>
    <row r="780" spans="2:24" ht="6" customHeight="1" x14ac:dyDescent="0.2">
      <c r="B780" s="78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</row>
    <row r="781" spans="2:24" ht="18.75" customHeight="1" x14ac:dyDescent="0.2">
      <c r="B781" s="78"/>
      <c r="C781" s="155" t="s">
        <v>161</v>
      </c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71"/>
      <c r="P781" s="141">
        <f>SUM(D781:O781)</f>
        <v>0</v>
      </c>
      <c r="Q781" s="52"/>
      <c r="R781" s="390"/>
      <c r="S781" s="387"/>
    </row>
    <row r="782" spans="2:24" ht="18.75" customHeight="1" x14ac:dyDescent="0.2">
      <c r="B782" s="78"/>
      <c r="C782" s="140" t="s">
        <v>137</v>
      </c>
      <c r="D782" s="110"/>
      <c r="E782" s="110"/>
      <c r="F782" s="110"/>
      <c r="G782" s="110"/>
      <c r="H782" s="110"/>
      <c r="I782" s="110"/>
      <c r="J782" s="110"/>
      <c r="K782" s="110"/>
      <c r="L782" s="110"/>
      <c r="M782" s="110"/>
      <c r="N782" s="110"/>
      <c r="O782" s="111"/>
      <c r="P782" s="141">
        <f t="shared" ref="P782:P791" si="115">SUM(D782:O782)</f>
        <v>0</v>
      </c>
      <c r="Q782" s="52"/>
      <c r="R782" s="390"/>
      <c r="S782" s="387"/>
    </row>
    <row r="783" spans="2:24" ht="18.75" customHeight="1" x14ac:dyDescent="0.2">
      <c r="B783" s="78"/>
      <c r="C783" s="94" t="s">
        <v>162</v>
      </c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71"/>
      <c r="P783" s="141">
        <f t="shared" si="115"/>
        <v>0</v>
      </c>
      <c r="Q783" s="52"/>
      <c r="R783" s="390"/>
      <c r="S783" s="387"/>
    </row>
    <row r="784" spans="2:24" ht="18.75" customHeight="1" x14ac:dyDescent="0.2">
      <c r="B784" s="78"/>
      <c r="C784" s="140" t="s">
        <v>147</v>
      </c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72"/>
      <c r="P784" s="141">
        <f t="shared" si="115"/>
        <v>0</v>
      </c>
      <c r="Q784" s="52"/>
      <c r="R784" s="390"/>
      <c r="S784" s="387"/>
    </row>
    <row r="785" spans="2:20" ht="18.75" customHeight="1" x14ac:dyDescent="0.2">
      <c r="B785" s="78"/>
      <c r="C785" s="140" t="s">
        <v>148</v>
      </c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72"/>
      <c r="P785" s="141">
        <f t="shared" si="115"/>
        <v>0</v>
      </c>
      <c r="Q785" s="52"/>
      <c r="R785" s="390"/>
      <c r="S785" s="387"/>
    </row>
    <row r="786" spans="2:20" ht="18.75" customHeight="1" x14ac:dyDescent="0.2">
      <c r="B786" s="78"/>
      <c r="C786" s="140" t="s">
        <v>150</v>
      </c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72"/>
      <c r="P786" s="141">
        <f t="shared" si="115"/>
        <v>0</v>
      </c>
      <c r="Q786" s="52"/>
      <c r="R786" s="390"/>
      <c r="S786" s="387"/>
    </row>
    <row r="787" spans="2:20" ht="18.75" customHeight="1" x14ac:dyDescent="0.2">
      <c r="B787" s="78"/>
      <c r="C787" s="140" t="s">
        <v>151</v>
      </c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72"/>
      <c r="P787" s="141">
        <f t="shared" si="115"/>
        <v>0</v>
      </c>
      <c r="Q787" s="52"/>
      <c r="R787" s="390"/>
      <c r="S787" s="387"/>
    </row>
    <row r="788" spans="2:20" ht="18.75" customHeight="1" x14ac:dyDescent="0.2">
      <c r="B788" s="78"/>
      <c r="C788" s="140" t="s">
        <v>152</v>
      </c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72"/>
      <c r="P788" s="141">
        <f t="shared" si="115"/>
        <v>0</v>
      </c>
      <c r="Q788" s="52"/>
      <c r="R788" s="390"/>
      <c r="S788" s="387"/>
    </row>
    <row r="789" spans="2:20" ht="18.75" customHeight="1" x14ac:dyDescent="0.2">
      <c r="B789" s="78"/>
      <c r="C789" s="140" t="s">
        <v>153</v>
      </c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72"/>
      <c r="P789" s="141">
        <f t="shared" si="115"/>
        <v>0</v>
      </c>
      <c r="Q789" s="52"/>
      <c r="R789" s="390"/>
      <c r="S789" s="387"/>
    </row>
    <row r="790" spans="2:20" ht="18.75" customHeight="1" x14ac:dyDescent="0.2">
      <c r="B790" s="78"/>
      <c r="C790" s="156" t="s">
        <v>163</v>
      </c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73"/>
      <c r="P790" s="142">
        <f t="shared" si="115"/>
        <v>0</v>
      </c>
      <c r="Q790" s="52"/>
      <c r="R790" s="391"/>
      <c r="S790" s="392"/>
    </row>
    <row r="791" spans="2:20" ht="18.75" customHeight="1" x14ac:dyDescent="0.2">
      <c r="B791" s="78"/>
      <c r="C791" s="157" t="s">
        <v>157</v>
      </c>
      <c r="D791" s="148">
        <f>SUBTOTAL(9,D781:D790)</f>
        <v>0</v>
      </c>
      <c r="E791" s="148">
        <f t="shared" ref="E791:O791" si="116">SUBTOTAL(9,E781:E790)</f>
        <v>0</v>
      </c>
      <c r="F791" s="148">
        <f t="shared" si="116"/>
        <v>0</v>
      </c>
      <c r="G791" s="148">
        <f t="shared" si="116"/>
        <v>0</v>
      </c>
      <c r="H791" s="148">
        <f t="shared" si="116"/>
        <v>0</v>
      </c>
      <c r="I791" s="148">
        <f t="shared" si="116"/>
        <v>0</v>
      </c>
      <c r="J791" s="148">
        <f t="shared" si="116"/>
        <v>0</v>
      </c>
      <c r="K791" s="148">
        <f t="shared" si="116"/>
        <v>0</v>
      </c>
      <c r="L791" s="148">
        <f t="shared" si="116"/>
        <v>0</v>
      </c>
      <c r="M791" s="148">
        <f t="shared" si="116"/>
        <v>0</v>
      </c>
      <c r="N791" s="148">
        <f t="shared" si="116"/>
        <v>0</v>
      </c>
      <c r="O791" s="149">
        <f t="shared" si="116"/>
        <v>0</v>
      </c>
      <c r="P791" s="143">
        <f t="shared" si="115"/>
        <v>0</v>
      </c>
      <c r="Q791" s="52"/>
      <c r="R791" s="393"/>
      <c r="S791" s="394"/>
    </row>
    <row r="792" spans="2:20" ht="6" customHeight="1" x14ac:dyDescent="0.2">
      <c r="B792" s="78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5"/>
      <c r="S792" s="55"/>
    </row>
    <row r="793" spans="2:20" ht="18.75" customHeight="1" x14ac:dyDescent="0.2">
      <c r="B793" s="81"/>
      <c r="C793" s="140" t="s">
        <v>158</v>
      </c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74"/>
      <c r="P793" s="146">
        <f t="shared" ref="P793:P794" si="117">SUM(D793:O793)</f>
        <v>0</v>
      </c>
      <c r="Q793" s="52"/>
      <c r="R793" s="395"/>
      <c r="S793" s="395"/>
    </row>
    <row r="794" spans="2:20" ht="18.75" customHeight="1" x14ac:dyDescent="0.2">
      <c r="B794" s="81"/>
      <c r="C794" s="140" t="s">
        <v>159</v>
      </c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9"/>
      <c r="O794" s="75"/>
      <c r="P794" s="147">
        <f t="shared" si="117"/>
        <v>0</v>
      </c>
      <c r="Q794" s="52"/>
      <c r="R794" s="396"/>
      <c r="S794" s="396"/>
    </row>
    <row r="795" spans="2:20" s="77" customFormat="1" ht="18.75" customHeight="1" x14ac:dyDescent="0.2">
      <c r="B795" s="79"/>
      <c r="C795" s="93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397" t="s">
        <v>160</v>
      </c>
      <c r="O795" s="397"/>
      <c r="P795" s="145">
        <f>ROUND(IF(P793*P794=0,0,P791/P793*P794),2)</f>
        <v>0</v>
      </c>
      <c r="Q795" s="76"/>
      <c r="R795" s="398"/>
      <c r="S795" s="398"/>
      <c r="T795" s="80"/>
    </row>
    <row r="796" spans="2:20" ht="30" customHeight="1" x14ac:dyDescent="0.2"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</row>
    <row r="797" spans="2:20" ht="18.75" customHeight="1" x14ac:dyDescent="0.2">
      <c r="B797" s="78"/>
      <c r="C797" s="158" t="s">
        <v>124</v>
      </c>
      <c r="D797" s="399"/>
      <c r="E797" s="399"/>
      <c r="F797" s="399"/>
      <c r="G797" s="399"/>
      <c r="H797" s="399"/>
      <c r="I797" s="399"/>
      <c r="J797" s="52"/>
      <c r="K797" s="52"/>
      <c r="L797" s="53"/>
      <c r="M797" s="52"/>
      <c r="N797" s="52"/>
      <c r="O797" s="52"/>
      <c r="P797" s="54"/>
      <c r="Q797" s="52"/>
      <c r="R797" s="54"/>
      <c r="S797" s="54"/>
    </row>
    <row r="798" spans="2:20" ht="18.75" customHeight="1" x14ac:dyDescent="0.2">
      <c r="B798" s="78"/>
      <c r="C798" s="152" t="s">
        <v>125</v>
      </c>
      <c r="D798" s="395"/>
      <c r="E798" s="395"/>
      <c r="F798" s="395"/>
      <c r="G798" s="395"/>
      <c r="H798" s="395"/>
      <c r="I798" s="395"/>
      <c r="J798" s="52"/>
      <c r="K798" s="51"/>
      <c r="L798" s="51"/>
      <c r="M798" s="51"/>
      <c r="N798" s="51"/>
      <c r="O798" s="51"/>
      <c r="P798" s="51"/>
      <c r="Q798" s="52"/>
      <c r="R798" s="400" t="s">
        <v>126</v>
      </c>
      <c r="S798" s="400"/>
    </row>
    <row r="799" spans="2:20" ht="18.75" customHeight="1" x14ac:dyDescent="0.2">
      <c r="B799" s="78"/>
      <c r="C799" s="152" t="s">
        <v>7</v>
      </c>
      <c r="D799" s="395"/>
      <c r="E799" s="395"/>
      <c r="F799" s="395"/>
      <c r="G799" s="395"/>
      <c r="H799" s="395"/>
      <c r="I799" s="395"/>
      <c r="J799" s="52"/>
      <c r="K799" s="51"/>
      <c r="L799" s="51"/>
      <c r="M799" s="51"/>
      <c r="N799" s="51"/>
      <c r="O799" s="51"/>
      <c r="P799" s="51"/>
      <c r="Q799" s="52"/>
      <c r="R799" s="139" t="s">
        <v>245</v>
      </c>
      <c r="S799" s="63"/>
    </row>
    <row r="800" spans="2:20" ht="18.75" customHeight="1" x14ac:dyDescent="0.2">
      <c r="B800" s="78"/>
      <c r="C800" s="153" t="s">
        <v>122</v>
      </c>
      <c r="D800" s="395"/>
      <c r="E800" s="395"/>
      <c r="F800" s="395"/>
      <c r="G800" s="395"/>
      <c r="H800" s="395"/>
      <c r="I800" s="395"/>
      <c r="J800" s="52"/>
      <c r="K800" s="51"/>
      <c r="L800" s="51"/>
      <c r="M800" s="51"/>
      <c r="N800" s="51"/>
      <c r="O800" s="51"/>
      <c r="P800" s="51"/>
      <c r="Q800" s="52"/>
      <c r="R800" s="138" t="s">
        <v>132</v>
      </c>
      <c r="S800" s="63"/>
    </row>
    <row r="801" spans="2:24" ht="18.75" customHeight="1" x14ac:dyDescent="0.2">
      <c r="B801" s="78"/>
      <c r="C801" s="153" t="s">
        <v>134</v>
      </c>
      <c r="D801" s="401"/>
      <c r="E801" s="401"/>
      <c r="F801" s="401"/>
      <c r="G801" s="401"/>
      <c r="H801" s="401"/>
      <c r="I801" s="401"/>
      <c r="J801" s="52"/>
      <c r="K801" s="52"/>
      <c r="L801" s="53"/>
      <c r="M801" s="52"/>
      <c r="N801" s="52"/>
      <c r="O801" s="52"/>
      <c r="P801" s="54"/>
      <c r="Q801" s="52"/>
      <c r="R801" s="139" t="s">
        <v>133</v>
      </c>
      <c r="S801" s="63"/>
    </row>
    <row r="802" spans="2:24" ht="12" customHeight="1" x14ac:dyDescent="0.2">
      <c r="B802" s="78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</row>
    <row r="803" spans="2:24" s="77" customFormat="1" ht="18.75" customHeight="1" x14ac:dyDescent="0.2">
      <c r="B803" s="79"/>
      <c r="C803" s="154" t="s">
        <v>128</v>
      </c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70"/>
      <c r="P803" s="144" t="s">
        <v>129</v>
      </c>
      <c r="Q803" s="76"/>
      <c r="R803" s="404" t="s">
        <v>135</v>
      </c>
      <c r="S803" s="404"/>
      <c r="T803" s="80"/>
      <c r="V803" s="59"/>
      <c r="W803" s="59"/>
      <c r="X803" s="59"/>
    </row>
    <row r="804" spans="2:24" ht="6" customHeight="1" x14ac:dyDescent="0.2">
      <c r="B804" s="78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</row>
    <row r="805" spans="2:24" ht="18.75" customHeight="1" x14ac:dyDescent="0.2">
      <c r="B805" s="78"/>
      <c r="C805" s="155" t="s">
        <v>161</v>
      </c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71"/>
      <c r="P805" s="141">
        <f t="shared" ref="P805:P815" si="118">SUM(D805:O805)</f>
        <v>0</v>
      </c>
      <c r="Q805" s="52"/>
      <c r="R805" s="395"/>
      <c r="S805" s="395"/>
    </row>
    <row r="806" spans="2:24" ht="18.75" customHeight="1" x14ac:dyDescent="0.2">
      <c r="B806" s="78"/>
      <c r="C806" s="140" t="s">
        <v>137</v>
      </c>
      <c r="D806" s="110"/>
      <c r="E806" s="110"/>
      <c r="F806" s="110"/>
      <c r="G806" s="110"/>
      <c r="H806" s="110"/>
      <c r="I806" s="110"/>
      <c r="J806" s="110"/>
      <c r="K806" s="110"/>
      <c r="L806" s="110"/>
      <c r="M806" s="110"/>
      <c r="N806" s="110"/>
      <c r="O806" s="111"/>
      <c r="P806" s="141">
        <f t="shared" si="118"/>
        <v>0</v>
      </c>
      <c r="Q806" s="52"/>
      <c r="R806" s="395"/>
      <c r="S806" s="395"/>
    </row>
    <row r="807" spans="2:24" ht="18.75" customHeight="1" x14ac:dyDescent="0.2">
      <c r="B807" s="78"/>
      <c r="C807" s="94" t="s">
        <v>162</v>
      </c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71"/>
      <c r="P807" s="141">
        <f t="shared" si="118"/>
        <v>0</v>
      </c>
      <c r="Q807" s="52"/>
      <c r="R807" s="395"/>
      <c r="S807" s="395"/>
    </row>
    <row r="808" spans="2:24" ht="18.75" customHeight="1" x14ac:dyDescent="0.2">
      <c r="B808" s="78"/>
      <c r="C808" s="140" t="s">
        <v>147</v>
      </c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72"/>
      <c r="P808" s="141">
        <f t="shared" si="118"/>
        <v>0</v>
      </c>
      <c r="Q808" s="52"/>
      <c r="R808" s="395"/>
      <c r="S808" s="395"/>
    </row>
    <row r="809" spans="2:24" ht="18.75" customHeight="1" x14ac:dyDescent="0.2">
      <c r="B809" s="78"/>
      <c r="C809" s="140" t="s">
        <v>148</v>
      </c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72"/>
      <c r="P809" s="141">
        <f t="shared" si="118"/>
        <v>0</v>
      </c>
      <c r="Q809" s="52"/>
      <c r="R809" s="395"/>
      <c r="S809" s="395"/>
    </row>
    <row r="810" spans="2:24" ht="18.75" customHeight="1" x14ac:dyDescent="0.2">
      <c r="B810" s="78"/>
      <c r="C810" s="140" t="s">
        <v>150</v>
      </c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72"/>
      <c r="P810" s="141">
        <f t="shared" si="118"/>
        <v>0</v>
      </c>
      <c r="Q810" s="52"/>
      <c r="R810" s="395"/>
      <c r="S810" s="395"/>
    </row>
    <row r="811" spans="2:24" ht="18.75" customHeight="1" x14ac:dyDescent="0.2">
      <c r="B811" s="78"/>
      <c r="C811" s="140" t="s">
        <v>151</v>
      </c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72"/>
      <c r="P811" s="141">
        <f t="shared" si="118"/>
        <v>0</v>
      </c>
      <c r="Q811" s="52"/>
      <c r="R811" s="395"/>
      <c r="S811" s="395"/>
    </row>
    <row r="812" spans="2:24" ht="18.75" customHeight="1" x14ac:dyDescent="0.2">
      <c r="B812" s="78"/>
      <c r="C812" s="140" t="s">
        <v>152</v>
      </c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72"/>
      <c r="P812" s="141">
        <f t="shared" si="118"/>
        <v>0</v>
      </c>
      <c r="Q812" s="52"/>
      <c r="R812" s="395"/>
      <c r="S812" s="395"/>
    </row>
    <row r="813" spans="2:24" ht="18.75" customHeight="1" x14ac:dyDescent="0.2">
      <c r="B813" s="78"/>
      <c r="C813" s="140" t="s">
        <v>153</v>
      </c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72"/>
      <c r="P813" s="141">
        <f t="shared" si="118"/>
        <v>0</v>
      </c>
      <c r="Q813" s="52"/>
      <c r="R813" s="395"/>
      <c r="S813" s="395"/>
    </row>
    <row r="814" spans="2:24" ht="18.75" customHeight="1" x14ac:dyDescent="0.2">
      <c r="B814" s="78"/>
      <c r="C814" s="156" t="s">
        <v>163</v>
      </c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73"/>
      <c r="P814" s="142">
        <f t="shared" si="118"/>
        <v>0</v>
      </c>
      <c r="Q814" s="52"/>
      <c r="R814" s="396"/>
      <c r="S814" s="396"/>
    </row>
    <row r="815" spans="2:24" ht="18.75" customHeight="1" x14ac:dyDescent="0.2">
      <c r="B815" s="78"/>
      <c r="C815" s="157" t="s">
        <v>157</v>
      </c>
      <c r="D815" s="148">
        <f t="shared" ref="D815:O815" si="119">SUBTOTAL(9,D805:D814)</f>
        <v>0</v>
      </c>
      <c r="E815" s="148">
        <f t="shared" si="119"/>
        <v>0</v>
      </c>
      <c r="F815" s="148">
        <f t="shared" si="119"/>
        <v>0</v>
      </c>
      <c r="G815" s="148">
        <f t="shared" si="119"/>
        <v>0</v>
      </c>
      <c r="H815" s="148">
        <f t="shared" si="119"/>
        <v>0</v>
      </c>
      <c r="I815" s="148">
        <f t="shared" si="119"/>
        <v>0</v>
      </c>
      <c r="J815" s="148">
        <f t="shared" si="119"/>
        <v>0</v>
      </c>
      <c r="K815" s="148">
        <f t="shared" si="119"/>
        <v>0</v>
      </c>
      <c r="L815" s="148">
        <f t="shared" si="119"/>
        <v>0</v>
      </c>
      <c r="M815" s="148">
        <f t="shared" si="119"/>
        <v>0</v>
      </c>
      <c r="N815" s="148">
        <f t="shared" si="119"/>
        <v>0</v>
      </c>
      <c r="O815" s="149">
        <f t="shared" si="119"/>
        <v>0</v>
      </c>
      <c r="P815" s="143">
        <f t="shared" si="118"/>
        <v>0</v>
      </c>
      <c r="Q815" s="52"/>
      <c r="R815" s="405"/>
      <c r="S815" s="405"/>
    </row>
    <row r="816" spans="2:24" ht="6" customHeight="1" x14ac:dyDescent="0.2">
      <c r="B816" s="78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5"/>
      <c r="S816" s="55"/>
    </row>
    <row r="817" spans="2:24" ht="18.75" customHeight="1" x14ac:dyDescent="0.2">
      <c r="B817" s="81"/>
      <c r="C817" s="140" t="s">
        <v>158</v>
      </c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74"/>
      <c r="P817" s="146">
        <f t="shared" ref="P817:P818" si="120">SUM(D817:O817)</f>
        <v>0</v>
      </c>
      <c r="Q817" s="52"/>
      <c r="R817" s="395"/>
      <c r="S817" s="395"/>
    </row>
    <row r="818" spans="2:24" ht="18.75" customHeight="1" x14ac:dyDescent="0.2">
      <c r="B818" s="81"/>
      <c r="C818" s="140" t="s">
        <v>159</v>
      </c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9"/>
      <c r="O818" s="75"/>
      <c r="P818" s="147">
        <f t="shared" si="120"/>
        <v>0</v>
      </c>
      <c r="Q818" s="52"/>
      <c r="R818" s="396"/>
      <c r="S818" s="396"/>
    </row>
    <row r="819" spans="2:24" s="77" customFormat="1" ht="18.75" customHeight="1" x14ac:dyDescent="0.2">
      <c r="B819" s="79"/>
      <c r="C819" s="93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397" t="s">
        <v>160</v>
      </c>
      <c r="O819" s="397"/>
      <c r="P819" s="145">
        <f t="shared" ref="P819" si="121">ROUND(IF(P817*P818=0,0,P815/P817*P818),2)</f>
        <v>0</v>
      </c>
      <c r="Q819" s="76"/>
      <c r="R819" s="398"/>
      <c r="S819" s="398"/>
      <c r="T819" s="80"/>
    </row>
    <row r="820" spans="2:24" ht="30" customHeight="1" x14ac:dyDescent="0.2"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</row>
    <row r="821" spans="2:24" ht="18.75" customHeight="1" x14ac:dyDescent="0.2">
      <c r="B821" s="78"/>
      <c r="C821" s="158" t="s">
        <v>124</v>
      </c>
      <c r="D821" s="399"/>
      <c r="E821" s="399"/>
      <c r="F821" s="399"/>
      <c r="G821" s="399"/>
      <c r="H821" s="399"/>
      <c r="I821" s="399"/>
      <c r="J821" s="52"/>
      <c r="K821" s="52"/>
      <c r="L821" s="53"/>
      <c r="M821" s="52"/>
      <c r="N821" s="52"/>
      <c r="O821" s="52"/>
      <c r="P821" s="54"/>
      <c r="Q821" s="52"/>
      <c r="R821" s="54"/>
      <c r="S821" s="54"/>
    </row>
    <row r="822" spans="2:24" ht="18.75" customHeight="1" x14ac:dyDescent="0.2">
      <c r="B822" s="78"/>
      <c r="C822" s="152" t="s">
        <v>125</v>
      </c>
      <c r="D822" s="395"/>
      <c r="E822" s="395"/>
      <c r="F822" s="395"/>
      <c r="G822" s="395"/>
      <c r="H822" s="395"/>
      <c r="I822" s="395"/>
      <c r="J822" s="52"/>
      <c r="K822" s="51"/>
      <c r="L822" s="51"/>
      <c r="M822" s="51"/>
      <c r="N822" s="51"/>
      <c r="O822" s="51"/>
      <c r="P822" s="51"/>
      <c r="Q822" s="52"/>
      <c r="R822" s="400" t="s">
        <v>126</v>
      </c>
      <c r="S822" s="400"/>
    </row>
    <row r="823" spans="2:24" ht="18.75" customHeight="1" x14ac:dyDescent="0.2">
      <c r="B823" s="78"/>
      <c r="C823" s="152" t="s">
        <v>7</v>
      </c>
      <c r="D823" s="395"/>
      <c r="E823" s="395"/>
      <c r="F823" s="395"/>
      <c r="G823" s="395"/>
      <c r="H823" s="395"/>
      <c r="I823" s="395"/>
      <c r="J823" s="52"/>
      <c r="K823" s="51"/>
      <c r="L823" s="51"/>
      <c r="M823" s="51"/>
      <c r="N823" s="51"/>
      <c r="O823" s="51"/>
      <c r="P823" s="51"/>
      <c r="Q823" s="52"/>
      <c r="R823" s="139" t="s">
        <v>245</v>
      </c>
      <c r="S823" s="63"/>
    </row>
    <row r="824" spans="2:24" ht="18.75" customHeight="1" x14ac:dyDescent="0.2">
      <c r="B824" s="78"/>
      <c r="C824" s="153" t="s">
        <v>122</v>
      </c>
      <c r="D824" s="395"/>
      <c r="E824" s="395"/>
      <c r="F824" s="395"/>
      <c r="G824" s="395"/>
      <c r="H824" s="395"/>
      <c r="I824" s="395"/>
      <c r="J824" s="52"/>
      <c r="K824" s="51"/>
      <c r="L824" s="51"/>
      <c r="M824" s="51"/>
      <c r="N824" s="51"/>
      <c r="O824" s="51"/>
      <c r="P824" s="51"/>
      <c r="Q824" s="52"/>
      <c r="R824" s="138" t="s">
        <v>132</v>
      </c>
      <c r="S824" s="63"/>
    </row>
    <row r="825" spans="2:24" ht="18.75" customHeight="1" x14ac:dyDescent="0.2">
      <c r="B825" s="78"/>
      <c r="C825" s="153" t="s">
        <v>134</v>
      </c>
      <c r="D825" s="401"/>
      <c r="E825" s="401"/>
      <c r="F825" s="401"/>
      <c r="G825" s="401"/>
      <c r="H825" s="401"/>
      <c r="I825" s="401"/>
      <c r="J825" s="52"/>
      <c r="K825" s="52"/>
      <c r="L825" s="53"/>
      <c r="M825" s="52"/>
      <c r="N825" s="52"/>
      <c r="O825" s="52"/>
      <c r="P825" s="54"/>
      <c r="Q825" s="52"/>
      <c r="R825" s="139" t="s">
        <v>133</v>
      </c>
      <c r="S825" s="63"/>
    </row>
    <row r="826" spans="2:24" ht="12" customHeight="1" x14ac:dyDescent="0.2">
      <c r="B826" s="78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</row>
    <row r="827" spans="2:24" s="77" customFormat="1" ht="18.75" customHeight="1" x14ac:dyDescent="0.2">
      <c r="B827" s="79"/>
      <c r="C827" s="154" t="s">
        <v>128</v>
      </c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70"/>
      <c r="P827" s="144" t="s">
        <v>129</v>
      </c>
      <c r="Q827" s="76"/>
      <c r="R827" s="404" t="s">
        <v>135</v>
      </c>
      <c r="S827" s="404"/>
      <c r="T827" s="80"/>
      <c r="V827" s="59"/>
      <c r="W827" s="59"/>
      <c r="X827" s="59"/>
    </row>
    <row r="828" spans="2:24" ht="6" customHeight="1" x14ac:dyDescent="0.2">
      <c r="B828" s="78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</row>
    <row r="829" spans="2:24" ht="18.75" customHeight="1" x14ac:dyDescent="0.2">
      <c r="B829" s="78"/>
      <c r="C829" s="155" t="s">
        <v>161</v>
      </c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71"/>
      <c r="P829" s="141">
        <f t="shared" ref="P829:P839" si="122">SUM(D829:O829)</f>
        <v>0</v>
      </c>
      <c r="Q829" s="52"/>
      <c r="R829" s="395"/>
      <c r="S829" s="395"/>
    </row>
    <row r="830" spans="2:24" ht="18.75" customHeight="1" x14ac:dyDescent="0.2">
      <c r="B830" s="78"/>
      <c r="C830" s="140" t="s">
        <v>137</v>
      </c>
      <c r="D830" s="110"/>
      <c r="E830" s="110"/>
      <c r="F830" s="110"/>
      <c r="G830" s="110"/>
      <c r="H830" s="110"/>
      <c r="I830" s="110"/>
      <c r="J830" s="110"/>
      <c r="K830" s="110"/>
      <c r="L830" s="110"/>
      <c r="M830" s="110"/>
      <c r="N830" s="110"/>
      <c r="O830" s="111"/>
      <c r="P830" s="141">
        <f t="shared" si="122"/>
        <v>0</v>
      </c>
      <c r="Q830" s="52"/>
      <c r="R830" s="395"/>
      <c r="S830" s="395"/>
    </row>
    <row r="831" spans="2:24" ht="18.75" customHeight="1" x14ac:dyDescent="0.2">
      <c r="B831" s="78"/>
      <c r="C831" s="94" t="s">
        <v>162</v>
      </c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71"/>
      <c r="P831" s="141">
        <f t="shared" si="122"/>
        <v>0</v>
      </c>
      <c r="Q831" s="52"/>
      <c r="R831" s="395"/>
      <c r="S831" s="395"/>
    </row>
    <row r="832" spans="2:24" ht="18.75" customHeight="1" x14ac:dyDescent="0.2">
      <c r="B832" s="78"/>
      <c r="C832" s="140" t="s">
        <v>147</v>
      </c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72"/>
      <c r="P832" s="141">
        <f t="shared" si="122"/>
        <v>0</v>
      </c>
      <c r="Q832" s="52"/>
      <c r="R832" s="395"/>
      <c r="S832" s="395"/>
    </row>
    <row r="833" spans="2:20" ht="18.75" customHeight="1" x14ac:dyDescent="0.2">
      <c r="B833" s="78"/>
      <c r="C833" s="140" t="s">
        <v>148</v>
      </c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72"/>
      <c r="P833" s="141">
        <f t="shared" si="122"/>
        <v>0</v>
      </c>
      <c r="Q833" s="52"/>
      <c r="R833" s="395"/>
      <c r="S833" s="395"/>
    </row>
    <row r="834" spans="2:20" ht="18.75" customHeight="1" x14ac:dyDescent="0.2">
      <c r="B834" s="78"/>
      <c r="C834" s="140" t="s">
        <v>150</v>
      </c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72"/>
      <c r="P834" s="141">
        <f t="shared" si="122"/>
        <v>0</v>
      </c>
      <c r="Q834" s="52"/>
      <c r="R834" s="395"/>
      <c r="S834" s="395"/>
    </row>
    <row r="835" spans="2:20" ht="18.75" customHeight="1" x14ac:dyDescent="0.2">
      <c r="B835" s="78"/>
      <c r="C835" s="140" t="s">
        <v>151</v>
      </c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72"/>
      <c r="P835" s="141">
        <f t="shared" si="122"/>
        <v>0</v>
      </c>
      <c r="Q835" s="52"/>
      <c r="R835" s="395"/>
      <c r="S835" s="395"/>
    </row>
    <row r="836" spans="2:20" ht="18.75" customHeight="1" x14ac:dyDescent="0.2">
      <c r="B836" s="78"/>
      <c r="C836" s="140" t="s">
        <v>152</v>
      </c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72"/>
      <c r="P836" s="141">
        <f t="shared" si="122"/>
        <v>0</v>
      </c>
      <c r="Q836" s="52"/>
      <c r="R836" s="395"/>
      <c r="S836" s="395"/>
    </row>
    <row r="837" spans="2:20" ht="18.75" customHeight="1" x14ac:dyDescent="0.2">
      <c r="B837" s="78"/>
      <c r="C837" s="140" t="s">
        <v>153</v>
      </c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72"/>
      <c r="P837" s="141">
        <f t="shared" si="122"/>
        <v>0</v>
      </c>
      <c r="Q837" s="52"/>
      <c r="R837" s="395"/>
      <c r="S837" s="395"/>
    </row>
    <row r="838" spans="2:20" ht="18.75" customHeight="1" x14ac:dyDescent="0.2">
      <c r="B838" s="78"/>
      <c r="C838" s="156" t="s">
        <v>163</v>
      </c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73"/>
      <c r="P838" s="142">
        <f t="shared" si="122"/>
        <v>0</v>
      </c>
      <c r="Q838" s="52"/>
      <c r="R838" s="396"/>
      <c r="S838" s="396"/>
    </row>
    <row r="839" spans="2:20" ht="18.75" customHeight="1" x14ac:dyDescent="0.2">
      <c r="B839" s="78"/>
      <c r="C839" s="157" t="s">
        <v>157</v>
      </c>
      <c r="D839" s="148">
        <f t="shared" ref="D839:O839" si="123">SUBTOTAL(9,D829:D838)</f>
        <v>0</v>
      </c>
      <c r="E839" s="148">
        <f t="shared" si="123"/>
        <v>0</v>
      </c>
      <c r="F839" s="148">
        <f t="shared" si="123"/>
        <v>0</v>
      </c>
      <c r="G839" s="148">
        <f t="shared" si="123"/>
        <v>0</v>
      </c>
      <c r="H839" s="148">
        <f t="shared" si="123"/>
        <v>0</v>
      </c>
      <c r="I839" s="148">
        <f t="shared" si="123"/>
        <v>0</v>
      </c>
      <c r="J839" s="148">
        <f t="shared" si="123"/>
        <v>0</v>
      </c>
      <c r="K839" s="148">
        <f t="shared" si="123"/>
        <v>0</v>
      </c>
      <c r="L839" s="148">
        <f t="shared" si="123"/>
        <v>0</v>
      </c>
      <c r="M839" s="148">
        <f t="shared" si="123"/>
        <v>0</v>
      </c>
      <c r="N839" s="148">
        <f t="shared" si="123"/>
        <v>0</v>
      </c>
      <c r="O839" s="149">
        <f t="shared" si="123"/>
        <v>0</v>
      </c>
      <c r="P839" s="143">
        <f t="shared" si="122"/>
        <v>0</v>
      </c>
      <c r="Q839" s="52"/>
      <c r="R839" s="405"/>
      <c r="S839" s="405"/>
    </row>
    <row r="840" spans="2:20" ht="6" customHeight="1" x14ac:dyDescent="0.2">
      <c r="B840" s="78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5"/>
      <c r="S840" s="55"/>
    </row>
    <row r="841" spans="2:20" ht="18.75" customHeight="1" x14ac:dyDescent="0.2">
      <c r="B841" s="81"/>
      <c r="C841" s="140" t="s">
        <v>158</v>
      </c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74"/>
      <c r="P841" s="146">
        <f t="shared" ref="P841:P842" si="124">SUM(D841:O841)</f>
        <v>0</v>
      </c>
      <c r="Q841" s="52"/>
      <c r="R841" s="395"/>
      <c r="S841" s="395"/>
    </row>
    <row r="842" spans="2:20" ht="18.75" customHeight="1" x14ac:dyDescent="0.2">
      <c r="B842" s="81"/>
      <c r="C842" s="140" t="s">
        <v>159</v>
      </c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9"/>
      <c r="O842" s="75"/>
      <c r="P842" s="147">
        <f t="shared" si="124"/>
        <v>0</v>
      </c>
      <c r="Q842" s="52"/>
      <c r="R842" s="396"/>
      <c r="S842" s="396"/>
    </row>
    <row r="843" spans="2:20" s="77" customFormat="1" ht="18.75" customHeight="1" x14ac:dyDescent="0.2">
      <c r="B843" s="79"/>
      <c r="C843" s="93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397" t="s">
        <v>160</v>
      </c>
      <c r="O843" s="397"/>
      <c r="P843" s="145">
        <f t="shared" ref="P843" si="125">ROUND(IF(P841*P842=0,0,P839/P841*P842),2)</f>
        <v>0</v>
      </c>
      <c r="Q843" s="76"/>
      <c r="R843" s="398"/>
      <c r="S843" s="398"/>
      <c r="T843" s="80"/>
    </row>
    <row r="844" spans="2:20" ht="30" customHeight="1" x14ac:dyDescent="0.2"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</row>
    <row r="845" spans="2:20" ht="18.75" customHeight="1" x14ac:dyDescent="0.2">
      <c r="B845" s="78"/>
      <c r="C845" s="158" t="s">
        <v>124</v>
      </c>
      <c r="D845" s="399"/>
      <c r="E845" s="399"/>
      <c r="F845" s="399"/>
      <c r="G845" s="399"/>
      <c r="H845" s="399"/>
      <c r="I845" s="399"/>
      <c r="J845" s="52"/>
      <c r="K845" s="52"/>
      <c r="L845" s="53"/>
      <c r="M845" s="52"/>
      <c r="N845" s="52"/>
      <c r="O845" s="52"/>
      <c r="P845" s="54"/>
      <c r="Q845" s="52"/>
      <c r="R845" s="54"/>
      <c r="S845" s="54"/>
    </row>
    <row r="846" spans="2:20" ht="18.75" customHeight="1" x14ac:dyDescent="0.2">
      <c r="B846" s="78"/>
      <c r="C846" s="152" t="s">
        <v>125</v>
      </c>
      <c r="D846" s="395"/>
      <c r="E846" s="395"/>
      <c r="F846" s="395"/>
      <c r="G846" s="395"/>
      <c r="H846" s="395"/>
      <c r="I846" s="395"/>
      <c r="J846" s="52"/>
      <c r="K846" s="51"/>
      <c r="L846" s="51"/>
      <c r="M846" s="51"/>
      <c r="N846" s="51"/>
      <c r="O846" s="51"/>
      <c r="P846" s="51"/>
      <c r="Q846" s="52"/>
      <c r="R846" s="400" t="s">
        <v>126</v>
      </c>
      <c r="S846" s="400"/>
    </row>
    <row r="847" spans="2:20" ht="18.75" customHeight="1" x14ac:dyDescent="0.2">
      <c r="B847" s="78"/>
      <c r="C847" s="152" t="s">
        <v>7</v>
      </c>
      <c r="D847" s="395"/>
      <c r="E847" s="395"/>
      <c r="F847" s="395"/>
      <c r="G847" s="395"/>
      <c r="H847" s="395"/>
      <c r="I847" s="395"/>
      <c r="J847" s="52"/>
      <c r="K847" s="51"/>
      <c r="L847" s="51"/>
      <c r="M847" s="51"/>
      <c r="N847" s="51"/>
      <c r="O847" s="51"/>
      <c r="P847" s="51"/>
      <c r="Q847" s="52"/>
      <c r="R847" s="139" t="s">
        <v>245</v>
      </c>
      <c r="S847" s="63"/>
    </row>
    <row r="848" spans="2:20" ht="18.75" customHeight="1" x14ac:dyDescent="0.2">
      <c r="B848" s="78"/>
      <c r="C848" s="153" t="s">
        <v>122</v>
      </c>
      <c r="D848" s="395"/>
      <c r="E848" s="395"/>
      <c r="F848" s="395"/>
      <c r="G848" s="395"/>
      <c r="H848" s="395"/>
      <c r="I848" s="395"/>
      <c r="J848" s="52"/>
      <c r="K848" s="51"/>
      <c r="L848" s="51"/>
      <c r="M848" s="51"/>
      <c r="N848" s="51"/>
      <c r="O848" s="51"/>
      <c r="P848" s="51"/>
      <c r="Q848" s="52"/>
      <c r="R848" s="138" t="s">
        <v>132</v>
      </c>
      <c r="S848" s="63"/>
    </row>
    <row r="849" spans="2:24" ht="18.75" customHeight="1" x14ac:dyDescent="0.2">
      <c r="B849" s="78"/>
      <c r="C849" s="153" t="s">
        <v>134</v>
      </c>
      <c r="D849" s="401"/>
      <c r="E849" s="401"/>
      <c r="F849" s="401"/>
      <c r="G849" s="401"/>
      <c r="H849" s="401"/>
      <c r="I849" s="401"/>
      <c r="J849" s="52"/>
      <c r="K849" s="52"/>
      <c r="L849" s="53"/>
      <c r="M849" s="52"/>
      <c r="N849" s="52"/>
      <c r="O849" s="52"/>
      <c r="P849" s="54"/>
      <c r="Q849" s="52"/>
      <c r="R849" s="139" t="s">
        <v>133</v>
      </c>
      <c r="S849" s="63"/>
    </row>
    <row r="850" spans="2:24" ht="12" customHeight="1" x14ac:dyDescent="0.2">
      <c r="B850" s="78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</row>
    <row r="851" spans="2:24" s="77" customFormat="1" ht="18.75" customHeight="1" x14ac:dyDescent="0.2">
      <c r="B851" s="79"/>
      <c r="C851" s="154" t="s">
        <v>128</v>
      </c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70"/>
      <c r="P851" s="144" t="s">
        <v>129</v>
      </c>
      <c r="Q851" s="76"/>
      <c r="R851" s="402" t="s">
        <v>135</v>
      </c>
      <c r="S851" s="403"/>
      <c r="T851" s="80"/>
      <c r="V851" s="59"/>
      <c r="W851" s="59"/>
      <c r="X851" s="59"/>
    </row>
    <row r="852" spans="2:24" ht="6" customHeight="1" x14ac:dyDescent="0.2">
      <c r="B852" s="78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</row>
    <row r="853" spans="2:24" ht="18.75" customHeight="1" x14ac:dyDescent="0.2">
      <c r="B853" s="78"/>
      <c r="C853" s="155" t="s">
        <v>161</v>
      </c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71"/>
      <c r="P853" s="141">
        <f>SUM(D853:O853)</f>
        <v>0</v>
      </c>
      <c r="Q853" s="52"/>
      <c r="R853" s="390"/>
      <c r="S853" s="387"/>
    </row>
    <row r="854" spans="2:24" ht="18.75" customHeight="1" x14ac:dyDescent="0.2">
      <c r="B854" s="78"/>
      <c r="C854" s="140" t="s">
        <v>137</v>
      </c>
      <c r="D854" s="110"/>
      <c r="E854" s="110"/>
      <c r="F854" s="110"/>
      <c r="G854" s="110"/>
      <c r="H854" s="110"/>
      <c r="I854" s="110"/>
      <c r="J854" s="110"/>
      <c r="K854" s="110"/>
      <c r="L854" s="110"/>
      <c r="M854" s="110"/>
      <c r="N854" s="110"/>
      <c r="O854" s="111"/>
      <c r="P854" s="141">
        <f t="shared" ref="P854:P863" si="126">SUM(D854:O854)</f>
        <v>0</v>
      </c>
      <c r="Q854" s="52"/>
      <c r="R854" s="390"/>
      <c r="S854" s="387"/>
    </row>
    <row r="855" spans="2:24" ht="18.75" customHeight="1" x14ac:dyDescent="0.2">
      <c r="B855" s="78"/>
      <c r="C855" s="94" t="s">
        <v>162</v>
      </c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71"/>
      <c r="P855" s="141">
        <f t="shared" si="126"/>
        <v>0</v>
      </c>
      <c r="Q855" s="52"/>
      <c r="R855" s="390"/>
      <c r="S855" s="387"/>
    </row>
    <row r="856" spans="2:24" ht="18.75" customHeight="1" x14ac:dyDescent="0.2">
      <c r="B856" s="78"/>
      <c r="C856" s="140" t="s">
        <v>147</v>
      </c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72"/>
      <c r="P856" s="141">
        <f t="shared" si="126"/>
        <v>0</v>
      </c>
      <c r="Q856" s="52"/>
      <c r="R856" s="390"/>
      <c r="S856" s="387"/>
    </row>
    <row r="857" spans="2:24" ht="18.75" customHeight="1" x14ac:dyDescent="0.2">
      <c r="B857" s="78"/>
      <c r="C857" s="140" t="s">
        <v>148</v>
      </c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72"/>
      <c r="P857" s="141">
        <f t="shared" si="126"/>
        <v>0</v>
      </c>
      <c r="Q857" s="52"/>
      <c r="R857" s="390"/>
      <c r="S857" s="387"/>
    </row>
    <row r="858" spans="2:24" ht="18.75" customHeight="1" x14ac:dyDescent="0.2">
      <c r="B858" s="78"/>
      <c r="C858" s="140" t="s">
        <v>150</v>
      </c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72"/>
      <c r="P858" s="141">
        <f t="shared" si="126"/>
        <v>0</v>
      </c>
      <c r="Q858" s="52"/>
      <c r="R858" s="390"/>
      <c r="S858" s="387"/>
    </row>
    <row r="859" spans="2:24" ht="18.75" customHeight="1" x14ac:dyDescent="0.2">
      <c r="B859" s="78"/>
      <c r="C859" s="140" t="s">
        <v>151</v>
      </c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72"/>
      <c r="P859" s="141">
        <f t="shared" si="126"/>
        <v>0</v>
      </c>
      <c r="Q859" s="52"/>
      <c r="R859" s="390"/>
      <c r="S859" s="387"/>
    </row>
    <row r="860" spans="2:24" ht="18.75" customHeight="1" x14ac:dyDescent="0.2">
      <c r="B860" s="78"/>
      <c r="C860" s="140" t="s">
        <v>152</v>
      </c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72"/>
      <c r="P860" s="141">
        <f t="shared" si="126"/>
        <v>0</v>
      </c>
      <c r="Q860" s="52"/>
      <c r="R860" s="390"/>
      <c r="S860" s="387"/>
    </row>
    <row r="861" spans="2:24" ht="18.75" customHeight="1" x14ac:dyDescent="0.2">
      <c r="B861" s="78"/>
      <c r="C861" s="140" t="s">
        <v>153</v>
      </c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72"/>
      <c r="P861" s="141">
        <f t="shared" si="126"/>
        <v>0</v>
      </c>
      <c r="Q861" s="52"/>
      <c r="R861" s="390"/>
      <c r="S861" s="387"/>
    </row>
    <row r="862" spans="2:24" ht="18.75" customHeight="1" x14ac:dyDescent="0.2">
      <c r="B862" s="78"/>
      <c r="C862" s="156" t="s">
        <v>163</v>
      </c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73"/>
      <c r="P862" s="142">
        <f t="shared" si="126"/>
        <v>0</v>
      </c>
      <c r="Q862" s="52"/>
      <c r="R862" s="391"/>
      <c r="S862" s="392"/>
    </row>
    <row r="863" spans="2:24" ht="18.75" customHeight="1" x14ac:dyDescent="0.2">
      <c r="B863" s="78"/>
      <c r="C863" s="157" t="s">
        <v>157</v>
      </c>
      <c r="D863" s="148">
        <f>SUBTOTAL(9,D853:D862)</f>
        <v>0</v>
      </c>
      <c r="E863" s="148">
        <f t="shared" ref="E863:O863" si="127">SUBTOTAL(9,E853:E862)</f>
        <v>0</v>
      </c>
      <c r="F863" s="148">
        <f t="shared" si="127"/>
        <v>0</v>
      </c>
      <c r="G863" s="148">
        <f t="shared" si="127"/>
        <v>0</v>
      </c>
      <c r="H863" s="148">
        <f t="shared" si="127"/>
        <v>0</v>
      </c>
      <c r="I863" s="148">
        <f t="shared" si="127"/>
        <v>0</v>
      </c>
      <c r="J863" s="148">
        <f t="shared" si="127"/>
        <v>0</v>
      </c>
      <c r="K863" s="148">
        <f t="shared" si="127"/>
        <v>0</v>
      </c>
      <c r="L863" s="148">
        <f t="shared" si="127"/>
        <v>0</v>
      </c>
      <c r="M863" s="148">
        <f t="shared" si="127"/>
        <v>0</v>
      </c>
      <c r="N863" s="148">
        <f t="shared" si="127"/>
        <v>0</v>
      </c>
      <c r="O863" s="149">
        <f t="shared" si="127"/>
        <v>0</v>
      </c>
      <c r="P863" s="143">
        <f t="shared" si="126"/>
        <v>0</v>
      </c>
      <c r="Q863" s="52"/>
      <c r="R863" s="393"/>
      <c r="S863" s="394"/>
    </row>
    <row r="864" spans="2:24" ht="6" customHeight="1" x14ac:dyDescent="0.2">
      <c r="B864" s="78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5"/>
      <c r="S864" s="55"/>
    </row>
    <row r="865" spans="2:24" ht="18.75" customHeight="1" x14ac:dyDescent="0.2">
      <c r="B865" s="81"/>
      <c r="C865" s="140" t="s">
        <v>158</v>
      </c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74"/>
      <c r="P865" s="146">
        <f t="shared" ref="P865:P866" si="128">SUM(D865:O865)</f>
        <v>0</v>
      </c>
      <c r="Q865" s="52"/>
      <c r="R865" s="395"/>
      <c r="S865" s="395"/>
    </row>
    <row r="866" spans="2:24" ht="18.75" customHeight="1" x14ac:dyDescent="0.2">
      <c r="B866" s="81"/>
      <c r="C866" s="140" t="s">
        <v>159</v>
      </c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9"/>
      <c r="O866" s="75"/>
      <c r="P866" s="147">
        <f t="shared" si="128"/>
        <v>0</v>
      </c>
      <c r="Q866" s="52"/>
      <c r="R866" s="396"/>
      <c r="S866" s="396"/>
    </row>
    <row r="867" spans="2:24" s="77" customFormat="1" ht="18.75" customHeight="1" x14ac:dyDescent="0.2">
      <c r="B867" s="79"/>
      <c r="C867" s="93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397" t="s">
        <v>160</v>
      </c>
      <c r="O867" s="397"/>
      <c r="P867" s="145">
        <f>ROUND(IF(P865*P866=0,0,P863/P865*P866),2)</f>
        <v>0</v>
      </c>
      <c r="Q867" s="76"/>
      <c r="R867" s="398"/>
      <c r="S867" s="398"/>
      <c r="T867" s="80"/>
    </row>
    <row r="868" spans="2:24" ht="30" customHeight="1" x14ac:dyDescent="0.2"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</row>
    <row r="869" spans="2:24" ht="18.75" customHeight="1" x14ac:dyDescent="0.2">
      <c r="B869" s="78"/>
      <c r="C869" s="158" t="s">
        <v>124</v>
      </c>
      <c r="D869" s="399"/>
      <c r="E869" s="399"/>
      <c r="F869" s="399"/>
      <c r="G869" s="399"/>
      <c r="H869" s="399"/>
      <c r="I869" s="399"/>
      <c r="J869" s="52"/>
      <c r="K869" s="52"/>
      <c r="L869" s="53"/>
      <c r="M869" s="52"/>
      <c r="N869" s="52"/>
      <c r="O869" s="52"/>
      <c r="P869" s="54"/>
      <c r="Q869" s="52"/>
      <c r="R869" s="54"/>
      <c r="S869" s="54"/>
    </row>
    <row r="870" spans="2:24" ht="18.75" customHeight="1" x14ac:dyDescent="0.2">
      <c r="B870" s="78"/>
      <c r="C870" s="152" t="s">
        <v>125</v>
      </c>
      <c r="D870" s="395"/>
      <c r="E870" s="395"/>
      <c r="F870" s="395"/>
      <c r="G870" s="395"/>
      <c r="H870" s="395"/>
      <c r="I870" s="395"/>
      <c r="J870" s="52"/>
      <c r="K870" s="51"/>
      <c r="L870" s="51"/>
      <c r="M870" s="51"/>
      <c r="N870" s="51"/>
      <c r="O870" s="51"/>
      <c r="P870" s="51"/>
      <c r="Q870" s="52"/>
      <c r="R870" s="400" t="s">
        <v>126</v>
      </c>
      <c r="S870" s="400"/>
    </row>
    <row r="871" spans="2:24" ht="18.75" customHeight="1" x14ac:dyDescent="0.2">
      <c r="B871" s="78"/>
      <c r="C871" s="152" t="s">
        <v>7</v>
      </c>
      <c r="D871" s="395"/>
      <c r="E871" s="395"/>
      <c r="F871" s="395"/>
      <c r="G871" s="395"/>
      <c r="H871" s="395"/>
      <c r="I871" s="395"/>
      <c r="J871" s="52"/>
      <c r="K871" s="51"/>
      <c r="L871" s="51"/>
      <c r="M871" s="51"/>
      <c r="N871" s="51"/>
      <c r="O871" s="51"/>
      <c r="P871" s="51"/>
      <c r="Q871" s="52"/>
      <c r="R871" s="139" t="s">
        <v>245</v>
      </c>
      <c r="S871" s="63"/>
    </row>
    <row r="872" spans="2:24" ht="18.75" customHeight="1" x14ac:dyDescent="0.2">
      <c r="B872" s="78"/>
      <c r="C872" s="153" t="s">
        <v>122</v>
      </c>
      <c r="D872" s="395"/>
      <c r="E872" s="395"/>
      <c r="F872" s="395"/>
      <c r="G872" s="395"/>
      <c r="H872" s="395"/>
      <c r="I872" s="395"/>
      <c r="J872" s="52"/>
      <c r="K872" s="51"/>
      <c r="L872" s="51"/>
      <c r="M872" s="51"/>
      <c r="N872" s="51"/>
      <c r="O872" s="51"/>
      <c r="P872" s="51"/>
      <c r="Q872" s="52"/>
      <c r="R872" s="138" t="s">
        <v>132</v>
      </c>
      <c r="S872" s="63"/>
    </row>
    <row r="873" spans="2:24" ht="18.75" customHeight="1" x14ac:dyDescent="0.2">
      <c r="B873" s="78"/>
      <c r="C873" s="153" t="s">
        <v>134</v>
      </c>
      <c r="D873" s="401"/>
      <c r="E873" s="401"/>
      <c r="F873" s="401"/>
      <c r="G873" s="401"/>
      <c r="H873" s="401"/>
      <c r="I873" s="401"/>
      <c r="J873" s="52"/>
      <c r="K873" s="52"/>
      <c r="L873" s="53"/>
      <c r="M873" s="52"/>
      <c r="N873" s="52"/>
      <c r="O873" s="52"/>
      <c r="P873" s="54"/>
      <c r="Q873" s="52"/>
      <c r="R873" s="139" t="s">
        <v>133</v>
      </c>
      <c r="S873" s="63"/>
    </row>
    <row r="874" spans="2:24" ht="12" customHeight="1" x14ac:dyDescent="0.2">
      <c r="B874" s="78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</row>
    <row r="875" spans="2:24" s="77" customFormat="1" ht="18.75" customHeight="1" x14ac:dyDescent="0.2">
      <c r="B875" s="79"/>
      <c r="C875" s="154" t="s">
        <v>128</v>
      </c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70"/>
      <c r="P875" s="144" t="s">
        <v>129</v>
      </c>
      <c r="Q875" s="76"/>
      <c r="R875" s="404" t="s">
        <v>135</v>
      </c>
      <c r="S875" s="404"/>
      <c r="T875" s="80"/>
      <c r="V875" s="59"/>
      <c r="W875" s="59"/>
      <c r="X875" s="59"/>
    </row>
    <row r="876" spans="2:24" ht="6" customHeight="1" x14ac:dyDescent="0.2">
      <c r="B876" s="78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</row>
    <row r="877" spans="2:24" ht="18.75" customHeight="1" x14ac:dyDescent="0.2">
      <c r="B877" s="78"/>
      <c r="C877" s="155" t="s">
        <v>161</v>
      </c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71"/>
      <c r="P877" s="141">
        <f t="shared" ref="P877:P887" si="129">SUM(D877:O877)</f>
        <v>0</v>
      </c>
      <c r="Q877" s="52"/>
      <c r="R877" s="395"/>
      <c r="S877" s="395"/>
    </row>
    <row r="878" spans="2:24" ht="18.75" customHeight="1" x14ac:dyDescent="0.2">
      <c r="B878" s="78"/>
      <c r="C878" s="140" t="s">
        <v>137</v>
      </c>
      <c r="D878" s="110"/>
      <c r="E878" s="110"/>
      <c r="F878" s="110"/>
      <c r="G878" s="110"/>
      <c r="H878" s="110"/>
      <c r="I878" s="110"/>
      <c r="J878" s="110"/>
      <c r="K878" s="110"/>
      <c r="L878" s="110"/>
      <c r="M878" s="110"/>
      <c r="N878" s="110"/>
      <c r="O878" s="111"/>
      <c r="P878" s="141">
        <f t="shared" si="129"/>
        <v>0</v>
      </c>
      <c r="Q878" s="52"/>
      <c r="R878" s="395"/>
      <c r="S878" s="395"/>
    </row>
    <row r="879" spans="2:24" ht="18.75" customHeight="1" x14ac:dyDescent="0.2">
      <c r="B879" s="78"/>
      <c r="C879" s="94" t="s">
        <v>162</v>
      </c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71"/>
      <c r="P879" s="141">
        <f t="shared" si="129"/>
        <v>0</v>
      </c>
      <c r="Q879" s="52"/>
      <c r="R879" s="395"/>
      <c r="S879" s="395"/>
    </row>
    <row r="880" spans="2:24" ht="18.75" customHeight="1" x14ac:dyDescent="0.2">
      <c r="B880" s="78"/>
      <c r="C880" s="140" t="s">
        <v>147</v>
      </c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72"/>
      <c r="P880" s="141">
        <f t="shared" si="129"/>
        <v>0</v>
      </c>
      <c r="Q880" s="52"/>
      <c r="R880" s="395"/>
      <c r="S880" s="395"/>
    </row>
    <row r="881" spans="2:20" ht="18.75" customHeight="1" x14ac:dyDescent="0.2">
      <c r="B881" s="78"/>
      <c r="C881" s="140" t="s">
        <v>148</v>
      </c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72"/>
      <c r="P881" s="141">
        <f t="shared" si="129"/>
        <v>0</v>
      </c>
      <c r="Q881" s="52"/>
      <c r="R881" s="395"/>
      <c r="S881" s="395"/>
    </row>
    <row r="882" spans="2:20" ht="18.75" customHeight="1" x14ac:dyDescent="0.2">
      <c r="B882" s="78"/>
      <c r="C882" s="140" t="s">
        <v>150</v>
      </c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72"/>
      <c r="P882" s="141">
        <f t="shared" si="129"/>
        <v>0</v>
      </c>
      <c r="Q882" s="52"/>
      <c r="R882" s="395"/>
      <c r="S882" s="395"/>
    </row>
    <row r="883" spans="2:20" ht="18.75" customHeight="1" x14ac:dyDescent="0.2">
      <c r="B883" s="78"/>
      <c r="C883" s="140" t="s">
        <v>151</v>
      </c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72"/>
      <c r="P883" s="141">
        <f t="shared" si="129"/>
        <v>0</v>
      </c>
      <c r="Q883" s="52"/>
      <c r="R883" s="395"/>
      <c r="S883" s="395"/>
    </row>
    <row r="884" spans="2:20" ht="18.75" customHeight="1" x14ac:dyDescent="0.2">
      <c r="B884" s="78"/>
      <c r="C884" s="140" t="s">
        <v>152</v>
      </c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72"/>
      <c r="P884" s="141">
        <f t="shared" si="129"/>
        <v>0</v>
      </c>
      <c r="Q884" s="52"/>
      <c r="R884" s="395"/>
      <c r="S884" s="395"/>
    </row>
    <row r="885" spans="2:20" ht="18.75" customHeight="1" x14ac:dyDescent="0.2">
      <c r="B885" s="78"/>
      <c r="C885" s="140" t="s">
        <v>153</v>
      </c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72"/>
      <c r="P885" s="141">
        <f t="shared" si="129"/>
        <v>0</v>
      </c>
      <c r="Q885" s="52"/>
      <c r="R885" s="395"/>
      <c r="S885" s="395"/>
    </row>
    <row r="886" spans="2:20" ht="18.75" customHeight="1" x14ac:dyDescent="0.2">
      <c r="B886" s="78"/>
      <c r="C886" s="156" t="s">
        <v>163</v>
      </c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73"/>
      <c r="P886" s="142">
        <f t="shared" si="129"/>
        <v>0</v>
      </c>
      <c r="Q886" s="52"/>
      <c r="R886" s="396"/>
      <c r="S886" s="396"/>
    </row>
    <row r="887" spans="2:20" ht="18.75" customHeight="1" x14ac:dyDescent="0.2">
      <c r="B887" s="78"/>
      <c r="C887" s="157" t="s">
        <v>157</v>
      </c>
      <c r="D887" s="148">
        <f t="shared" ref="D887:O887" si="130">SUBTOTAL(9,D877:D886)</f>
        <v>0</v>
      </c>
      <c r="E887" s="148">
        <f t="shared" si="130"/>
        <v>0</v>
      </c>
      <c r="F887" s="148">
        <f t="shared" si="130"/>
        <v>0</v>
      </c>
      <c r="G887" s="148">
        <f t="shared" si="130"/>
        <v>0</v>
      </c>
      <c r="H887" s="148">
        <f t="shared" si="130"/>
        <v>0</v>
      </c>
      <c r="I887" s="148">
        <f t="shared" si="130"/>
        <v>0</v>
      </c>
      <c r="J887" s="148">
        <f t="shared" si="130"/>
        <v>0</v>
      </c>
      <c r="K887" s="148">
        <f t="shared" si="130"/>
        <v>0</v>
      </c>
      <c r="L887" s="148">
        <f t="shared" si="130"/>
        <v>0</v>
      </c>
      <c r="M887" s="148">
        <f t="shared" si="130"/>
        <v>0</v>
      </c>
      <c r="N887" s="148">
        <f t="shared" si="130"/>
        <v>0</v>
      </c>
      <c r="O887" s="149">
        <f t="shared" si="130"/>
        <v>0</v>
      </c>
      <c r="P887" s="143">
        <f t="shared" si="129"/>
        <v>0</v>
      </c>
      <c r="Q887" s="52"/>
      <c r="R887" s="405"/>
      <c r="S887" s="405"/>
    </row>
    <row r="888" spans="2:20" ht="6" customHeight="1" x14ac:dyDescent="0.2">
      <c r="B888" s="78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5"/>
      <c r="S888" s="55"/>
    </row>
    <row r="889" spans="2:20" ht="18.75" customHeight="1" x14ac:dyDescent="0.2">
      <c r="B889" s="81"/>
      <c r="C889" s="140" t="s">
        <v>158</v>
      </c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74"/>
      <c r="P889" s="146">
        <f t="shared" ref="P889:P890" si="131">SUM(D889:O889)</f>
        <v>0</v>
      </c>
      <c r="Q889" s="52"/>
      <c r="R889" s="395"/>
      <c r="S889" s="395"/>
    </row>
    <row r="890" spans="2:20" ht="18.75" customHeight="1" x14ac:dyDescent="0.2">
      <c r="B890" s="81"/>
      <c r="C890" s="140" t="s">
        <v>159</v>
      </c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9"/>
      <c r="O890" s="75"/>
      <c r="P890" s="147">
        <f t="shared" si="131"/>
        <v>0</v>
      </c>
      <c r="Q890" s="52"/>
      <c r="R890" s="396"/>
      <c r="S890" s="396"/>
    </row>
    <row r="891" spans="2:20" s="77" customFormat="1" ht="18.75" customHeight="1" x14ac:dyDescent="0.2">
      <c r="B891" s="79"/>
      <c r="C891" s="93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397" t="s">
        <v>160</v>
      </c>
      <c r="O891" s="397"/>
      <c r="P891" s="145">
        <f t="shared" ref="P891" si="132">ROUND(IF(P889*P890=0,0,P887/P889*P890),2)</f>
        <v>0</v>
      </c>
      <c r="Q891" s="76"/>
      <c r="R891" s="398"/>
      <c r="S891" s="398"/>
      <c r="T891" s="80"/>
    </row>
    <row r="892" spans="2:20" ht="30" customHeight="1" x14ac:dyDescent="0.2"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</row>
    <row r="893" spans="2:20" ht="18.75" customHeight="1" x14ac:dyDescent="0.2">
      <c r="B893" s="78"/>
      <c r="C893" s="158" t="s">
        <v>124</v>
      </c>
      <c r="D893" s="399"/>
      <c r="E893" s="399"/>
      <c r="F893" s="399"/>
      <c r="G893" s="399"/>
      <c r="H893" s="399"/>
      <c r="I893" s="399"/>
      <c r="J893" s="52"/>
      <c r="K893" s="52"/>
      <c r="L893" s="53"/>
      <c r="M893" s="52"/>
      <c r="N893" s="52"/>
      <c r="O893" s="52"/>
      <c r="P893" s="54"/>
      <c r="Q893" s="52"/>
      <c r="R893" s="54"/>
      <c r="S893" s="54"/>
    </row>
    <row r="894" spans="2:20" ht="18.75" customHeight="1" x14ac:dyDescent="0.2">
      <c r="B894" s="78"/>
      <c r="C894" s="152" t="s">
        <v>125</v>
      </c>
      <c r="D894" s="395"/>
      <c r="E894" s="395"/>
      <c r="F894" s="395"/>
      <c r="G894" s="395"/>
      <c r="H894" s="395"/>
      <c r="I894" s="395"/>
      <c r="J894" s="52"/>
      <c r="K894" s="51"/>
      <c r="L894" s="51"/>
      <c r="M894" s="51"/>
      <c r="N894" s="51"/>
      <c r="O894" s="51"/>
      <c r="P894" s="51"/>
      <c r="Q894" s="52"/>
      <c r="R894" s="400" t="s">
        <v>126</v>
      </c>
      <c r="S894" s="400"/>
    </row>
    <row r="895" spans="2:20" ht="18.75" customHeight="1" x14ac:dyDescent="0.2">
      <c r="B895" s="78"/>
      <c r="C895" s="152" t="s">
        <v>7</v>
      </c>
      <c r="D895" s="395"/>
      <c r="E895" s="395"/>
      <c r="F895" s="395"/>
      <c r="G895" s="395"/>
      <c r="H895" s="395"/>
      <c r="I895" s="395"/>
      <c r="J895" s="52"/>
      <c r="K895" s="51"/>
      <c r="L895" s="51"/>
      <c r="M895" s="51"/>
      <c r="N895" s="51"/>
      <c r="O895" s="51"/>
      <c r="P895" s="51"/>
      <c r="Q895" s="52"/>
      <c r="R895" s="139" t="s">
        <v>245</v>
      </c>
      <c r="S895" s="63"/>
    </row>
    <row r="896" spans="2:20" ht="18.75" customHeight="1" x14ac:dyDescent="0.2">
      <c r="B896" s="78"/>
      <c r="C896" s="153" t="s">
        <v>122</v>
      </c>
      <c r="D896" s="395"/>
      <c r="E896" s="395"/>
      <c r="F896" s="395"/>
      <c r="G896" s="395"/>
      <c r="H896" s="395"/>
      <c r="I896" s="395"/>
      <c r="J896" s="52"/>
      <c r="K896" s="51"/>
      <c r="L896" s="51"/>
      <c r="M896" s="51"/>
      <c r="N896" s="51"/>
      <c r="O896" s="51"/>
      <c r="P896" s="51"/>
      <c r="Q896" s="52"/>
      <c r="R896" s="138" t="s">
        <v>132</v>
      </c>
      <c r="S896" s="63"/>
    </row>
    <row r="897" spans="2:24" ht="18.75" customHeight="1" x14ac:dyDescent="0.2">
      <c r="B897" s="78"/>
      <c r="C897" s="153" t="s">
        <v>134</v>
      </c>
      <c r="D897" s="401"/>
      <c r="E897" s="401"/>
      <c r="F897" s="401"/>
      <c r="G897" s="401"/>
      <c r="H897" s="401"/>
      <c r="I897" s="401"/>
      <c r="J897" s="52"/>
      <c r="K897" s="52"/>
      <c r="L897" s="53"/>
      <c r="M897" s="52"/>
      <c r="N897" s="52"/>
      <c r="O897" s="52"/>
      <c r="P897" s="54"/>
      <c r="Q897" s="52"/>
      <c r="R897" s="139" t="s">
        <v>133</v>
      </c>
      <c r="S897" s="63"/>
    </row>
    <row r="898" spans="2:24" ht="12" customHeight="1" x14ac:dyDescent="0.2">
      <c r="B898" s="78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</row>
    <row r="899" spans="2:24" s="77" customFormat="1" ht="18.75" customHeight="1" x14ac:dyDescent="0.2">
      <c r="B899" s="79"/>
      <c r="C899" s="154" t="s">
        <v>128</v>
      </c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70"/>
      <c r="P899" s="144" t="s">
        <v>129</v>
      </c>
      <c r="Q899" s="76"/>
      <c r="R899" s="404" t="s">
        <v>135</v>
      </c>
      <c r="S899" s="404"/>
      <c r="T899" s="80"/>
      <c r="V899" s="59"/>
      <c r="W899" s="59"/>
      <c r="X899" s="59"/>
    </row>
    <row r="900" spans="2:24" ht="6" customHeight="1" x14ac:dyDescent="0.2">
      <c r="B900" s="78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</row>
    <row r="901" spans="2:24" ht="18.75" customHeight="1" x14ac:dyDescent="0.2">
      <c r="B901" s="78"/>
      <c r="C901" s="155" t="s">
        <v>161</v>
      </c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71"/>
      <c r="P901" s="141">
        <f t="shared" ref="P901:P911" si="133">SUM(D901:O901)</f>
        <v>0</v>
      </c>
      <c r="Q901" s="52"/>
      <c r="R901" s="395"/>
      <c r="S901" s="395"/>
    </row>
    <row r="902" spans="2:24" ht="18.75" customHeight="1" x14ac:dyDescent="0.2">
      <c r="B902" s="78"/>
      <c r="C902" s="140" t="s">
        <v>137</v>
      </c>
      <c r="D902" s="110"/>
      <c r="E902" s="110"/>
      <c r="F902" s="110"/>
      <c r="G902" s="110"/>
      <c r="H902" s="110"/>
      <c r="I902" s="110"/>
      <c r="J902" s="110"/>
      <c r="K902" s="110"/>
      <c r="L902" s="110"/>
      <c r="M902" s="110"/>
      <c r="N902" s="110"/>
      <c r="O902" s="111"/>
      <c r="P902" s="141">
        <f t="shared" si="133"/>
        <v>0</v>
      </c>
      <c r="Q902" s="52"/>
      <c r="R902" s="395"/>
      <c r="S902" s="395"/>
    </row>
    <row r="903" spans="2:24" ht="18.75" customHeight="1" x14ac:dyDescent="0.2">
      <c r="B903" s="78"/>
      <c r="C903" s="94" t="s">
        <v>162</v>
      </c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71"/>
      <c r="P903" s="141">
        <f t="shared" si="133"/>
        <v>0</v>
      </c>
      <c r="Q903" s="52"/>
      <c r="R903" s="395"/>
      <c r="S903" s="395"/>
    </row>
    <row r="904" spans="2:24" ht="18.75" customHeight="1" x14ac:dyDescent="0.2">
      <c r="B904" s="78"/>
      <c r="C904" s="140" t="s">
        <v>147</v>
      </c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72"/>
      <c r="P904" s="141">
        <f t="shared" si="133"/>
        <v>0</v>
      </c>
      <c r="Q904" s="52"/>
      <c r="R904" s="395"/>
      <c r="S904" s="395"/>
    </row>
    <row r="905" spans="2:24" ht="18.75" customHeight="1" x14ac:dyDescent="0.2">
      <c r="B905" s="78"/>
      <c r="C905" s="140" t="s">
        <v>148</v>
      </c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72"/>
      <c r="P905" s="141">
        <f t="shared" si="133"/>
        <v>0</v>
      </c>
      <c r="Q905" s="52"/>
      <c r="R905" s="395"/>
      <c r="S905" s="395"/>
    </row>
    <row r="906" spans="2:24" ht="18.75" customHeight="1" x14ac:dyDescent="0.2">
      <c r="B906" s="78"/>
      <c r="C906" s="140" t="s">
        <v>150</v>
      </c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72"/>
      <c r="P906" s="141">
        <f t="shared" si="133"/>
        <v>0</v>
      </c>
      <c r="Q906" s="52"/>
      <c r="R906" s="395"/>
      <c r="S906" s="395"/>
    </row>
    <row r="907" spans="2:24" ht="18.75" customHeight="1" x14ac:dyDescent="0.2">
      <c r="B907" s="78"/>
      <c r="C907" s="140" t="s">
        <v>151</v>
      </c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72"/>
      <c r="P907" s="141">
        <f t="shared" si="133"/>
        <v>0</v>
      </c>
      <c r="Q907" s="52"/>
      <c r="R907" s="395"/>
      <c r="S907" s="395"/>
    </row>
    <row r="908" spans="2:24" ht="18.75" customHeight="1" x14ac:dyDescent="0.2">
      <c r="B908" s="78"/>
      <c r="C908" s="140" t="s">
        <v>152</v>
      </c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72"/>
      <c r="P908" s="141">
        <f t="shared" si="133"/>
        <v>0</v>
      </c>
      <c r="Q908" s="52"/>
      <c r="R908" s="395"/>
      <c r="S908" s="395"/>
    </row>
    <row r="909" spans="2:24" ht="18.75" customHeight="1" x14ac:dyDescent="0.2">
      <c r="B909" s="78"/>
      <c r="C909" s="140" t="s">
        <v>153</v>
      </c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72"/>
      <c r="P909" s="141">
        <f t="shared" si="133"/>
        <v>0</v>
      </c>
      <c r="Q909" s="52"/>
      <c r="R909" s="395"/>
      <c r="S909" s="395"/>
    </row>
    <row r="910" spans="2:24" ht="18.75" customHeight="1" x14ac:dyDescent="0.2">
      <c r="B910" s="78"/>
      <c r="C910" s="156" t="s">
        <v>163</v>
      </c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73"/>
      <c r="P910" s="142">
        <f t="shared" si="133"/>
        <v>0</v>
      </c>
      <c r="Q910" s="52"/>
      <c r="R910" s="396"/>
      <c r="S910" s="396"/>
    </row>
    <row r="911" spans="2:24" ht="18.75" customHeight="1" x14ac:dyDescent="0.2">
      <c r="B911" s="78"/>
      <c r="C911" s="157" t="s">
        <v>157</v>
      </c>
      <c r="D911" s="148">
        <f t="shared" ref="D911:O911" si="134">SUBTOTAL(9,D901:D910)</f>
        <v>0</v>
      </c>
      <c r="E911" s="148">
        <f t="shared" si="134"/>
        <v>0</v>
      </c>
      <c r="F911" s="148">
        <f t="shared" si="134"/>
        <v>0</v>
      </c>
      <c r="G911" s="148">
        <f t="shared" si="134"/>
        <v>0</v>
      </c>
      <c r="H911" s="148">
        <f t="shared" si="134"/>
        <v>0</v>
      </c>
      <c r="I911" s="148">
        <f t="shared" si="134"/>
        <v>0</v>
      </c>
      <c r="J911" s="148">
        <f t="shared" si="134"/>
        <v>0</v>
      </c>
      <c r="K911" s="148">
        <f t="shared" si="134"/>
        <v>0</v>
      </c>
      <c r="L911" s="148">
        <f t="shared" si="134"/>
        <v>0</v>
      </c>
      <c r="M911" s="148">
        <f t="shared" si="134"/>
        <v>0</v>
      </c>
      <c r="N911" s="148">
        <f t="shared" si="134"/>
        <v>0</v>
      </c>
      <c r="O911" s="149">
        <f t="shared" si="134"/>
        <v>0</v>
      </c>
      <c r="P911" s="143">
        <f t="shared" si="133"/>
        <v>0</v>
      </c>
      <c r="Q911" s="52"/>
      <c r="R911" s="405"/>
      <c r="S911" s="405"/>
    </row>
    <row r="912" spans="2:24" ht="6" customHeight="1" x14ac:dyDescent="0.2">
      <c r="B912" s="78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5"/>
      <c r="S912" s="55"/>
    </row>
    <row r="913" spans="2:24" ht="18.75" customHeight="1" x14ac:dyDescent="0.2">
      <c r="B913" s="81"/>
      <c r="C913" s="140" t="s">
        <v>158</v>
      </c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74"/>
      <c r="P913" s="146">
        <f t="shared" ref="P913:P914" si="135">SUM(D913:O913)</f>
        <v>0</v>
      </c>
      <c r="Q913" s="52"/>
      <c r="R913" s="395"/>
      <c r="S913" s="395"/>
    </row>
    <row r="914" spans="2:24" ht="18.75" customHeight="1" x14ac:dyDescent="0.2">
      <c r="B914" s="81"/>
      <c r="C914" s="140" t="s">
        <v>159</v>
      </c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9"/>
      <c r="O914" s="75"/>
      <c r="P914" s="147">
        <f t="shared" si="135"/>
        <v>0</v>
      </c>
      <c r="Q914" s="52"/>
      <c r="R914" s="396"/>
      <c r="S914" s="396"/>
    </row>
    <row r="915" spans="2:24" s="77" customFormat="1" ht="18.75" customHeight="1" x14ac:dyDescent="0.2">
      <c r="B915" s="79"/>
      <c r="C915" s="93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397" t="s">
        <v>160</v>
      </c>
      <c r="O915" s="397"/>
      <c r="P915" s="145">
        <f t="shared" ref="P915" si="136">ROUND(IF(P913*P914=0,0,P911/P913*P914),2)</f>
        <v>0</v>
      </c>
      <c r="Q915" s="76"/>
      <c r="R915" s="398"/>
      <c r="S915" s="398"/>
      <c r="T915" s="80"/>
    </row>
    <row r="916" spans="2:24" ht="30" customHeight="1" x14ac:dyDescent="0.2"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</row>
    <row r="917" spans="2:24" ht="18.75" customHeight="1" x14ac:dyDescent="0.2">
      <c r="B917" s="78"/>
      <c r="C917" s="158" t="s">
        <v>124</v>
      </c>
      <c r="D917" s="399"/>
      <c r="E917" s="399"/>
      <c r="F917" s="399"/>
      <c r="G917" s="399"/>
      <c r="H917" s="399"/>
      <c r="I917" s="399"/>
      <c r="J917" s="52"/>
      <c r="K917" s="52"/>
      <c r="L917" s="53"/>
      <c r="M917" s="52"/>
      <c r="N917" s="52"/>
      <c r="O917" s="52"/>
      <c r="P917" s="54"/>
      <c r="Q917" s="52"/>
      <c r="R917" s="54"/>
      <c r="S917" s="54"/>
    </row>
    <row r="918" spans="2:24" ht="18.75" customHeight="1" x14ac:dyDescent="0.2">
      <c r="B918" s="78"/>
      <c r="C918" s="152" t="s">
        <v>125</v>
      </c>
      <c r="D918" s="395"/>
      <c r="E918" s="395"/>
      <c r="F918" s="395"/>
      <c r="G918" s="395"/>
      <c r="H918" s="395"/>
      <c r="I918" s="395"/>
      <c r="J918" s="52"/>
      <c r="K918" s="51"/>
      <c r="L918" s="51"/>
      <c r="M918" s="51"/>
      <c r="N918" s="51"/>
      <c r="O918" s="51"/>
      <c r="P918" s="51"/>
      <c r="Q918" s="52"/>
      <c r="R918" s="400" t="s">
        <v>126</v>
      </c>
      <c r="S918" s="400"/>
    </row>
    <row r="919" spans="2:24" ht="18.75" customHeight="1" x14ac:dyDescent="0.2">
      <c r="B919" s="78"/>
      <c r="C919" s="152" t="s">
        <v>7</v>
      </c>
      <c r="D919" s="395"/>
      <c r="E919" s="395"/>
      <c r="F919" s="395"/>
      <c r="G919" s="395"/>
      <c r="H919" s="395"/>
      <c r="I919" s="395"/>
      <c r="J919" s="52"/>
      <c r="K919" s="51"/>
      <c r="L919" s="51"/>
      <c r="M919" s="51"/>
      <c r="N919" s="51"/>
      <c r="O919" s="51"/>
      <c r="P919" s="51"/>
      <c r="Q919" s="52"/>
      <c r="R919" s="139" t="s">
        <v>245</v>
      </c>
      <c r="S919" s="63"/>
    </row>
    <row r="920" spans="2:24" ht="18.75" customHeight="1" x14ac:dyDescent="0.2">
      <c r="B920" s="78"/>
      <c r="C920" s="153" t="s">
        <v>122</v>
      </c>
      <c r="D920" s="395"/>
      <c r="E920" s="395"/>
      <c r="F920" s="395"/>
      <c r="G920" s="395"/>
      <c r="H920" s="395"/>
      <c r="I920" s="395"/>
      <c r="J920" s="52"/>
      <c r="K920" s="51"/>
      <c r="L920" s="51"/>
      <c r="M920" s="51"/>
      <c r="N920" s="51"/>
      <c r="O920" s="51"/>
      <c r="P920" s="51"/>
      <c r="Q920" s="52"/>
      <c r="R920" s="138" t="s">
        <v>132</v>
      </c>
      <c r="S920" s="63"/>
    </row>
    <row r="921" spans="2:24" ht="18.75" customHeight="1" x14ac:dyDescent="0.2">
      <c r="B921" s="78"/>
      <c r="C921" s="153" t="s">
        <v>134</v>
      </c>
      <c r="D921" s="401"/>
      <c r="E921" s="401"/>
      <c r="F921" s="401"/>
      <c r="G921" s="401"/>
      <c r="H921" s="401"/>
      <c r="I921" s="401"/>
      <c r="J921" s="52"/>
      <c r="K921" s="52"/>
      <c r="L921" s="53"/>
      <c r="M921" s="52"/>
      <c r="N921" s="52"/>
      <c r="O921" s="52"/>
      <c r="P921" s="54"/>
      <c r="Q921" s="52"/>
      <c r="R921" s="139" t="s">
        <v>133</v>
      </c>
      <c r="S921" s="63"/>
    </row>
    <row r="922" spans="2:24" ht="12" customHeight="1" x14ac:dyDescent="0.2">
      <c r="B922" s="78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</row>
    <row r="923" spans="2:24" s="77" customFormat="1" ht="18.75" customHeight="1" x14ac:dyDescent="0.2">
      <c r="B923" s="79"/>
      <c r="C923" s="154" t="s">
        <v>128</v>
      </c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70"/>
      <c r="P923" s="144" t="s">
        <v>129</v>
      </c>
      <c r="Q923" s="76"/>
      <c r="R923" s="402" t="s">
        <v>135</v>
      </c>
      <c r="S923" s="403"/>
      <c r="T923" s="80"/>
      <c r="V923" s="59"/>
      <c r="W923" s="59"/>
      <c r="X923" s="59"/>
    </row>
    <row r="924" spans="2:24" ht="6" customHeight="1" x14ac:dyDescent="0.2">
      <c r="B924" s="78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</row>
    <row r="925" spans="2:24" ht="18.75" customHeight="1" x14ac:dyDescent="0.2">
      <c r="B925" s="78"/>
      <c r="C925" s="155" t="s">
        <v>161</v>
      </c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71"/>
      <c r="P925" s="141">
        <f>SUM(D925:O925)</f>
        <v>0</v>
      </c>
      <c r="Q925" s="52"/>
      <c r="R925" s="390"/>
      <c r="S925" s="387"/>
    </row>
    <row r="926" spans="2:24" ht="18.75" customHeight="1" x14ac:dyDescent="0.2">
      <c r="B926" s="78"/>
      <c r="C926" s="140" t="s">
        <v>137</v>
      </c>
      <c r="D926" s="110"/>
      <c r="E926" s="110"/>
      <c r="F926" s="110"/>
      <c r="G926" s="110"/>
      <c r="H926" s="110"/>
      <c r="I926" s="110"/>
      <c r="J926" s="110"/>
      <c r="K926" s="110"/>
      <c r="L926" s="110"/>
      <c r="M926" s="110"/>
      <c r="N926" s="110"/>
      <c r="O926" s="111"/>
      <c r="P926" s="141">
        <f t="shared" ref="P926:P935" si="137">SUM(D926:O926)</f>
        <v>0</v>
      </c>
      <c r="Q926" s="52"/>
      <c r="R926" s="390"/>
      <c r="S926" s="387"/>
    </row>
    <row r="927" spans="2:24" ht="18.75" customHeight="1" x14ac:dyDescent="0.2">
      <c r="B927" s="78"/>
      <c r="C927" s="94" t="s">
        <v>162</v>
      </c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71"/>
      <c r="P927" s="141">
        <f t="shared" si="137"/>
        <v>0</v>
      </c>
      <c r="Q927" s="52"/>
      <c r="R927" s="390"/>
      <c r="S927" s="387"/>
    </row>
    <row r="928" spans="2:24" ht="18.75" customHeight="1" x14ac:dyDescent="0.2">
      <c r="B928" s="78"/>
      <c r="C928" s="140" t="s">
        <v>147</v>
      </c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72"/>
      <c r="P928" s="141">
        <f t="shared" si="137"/>
        <v>0</v>
      </c>
      <c r="Q928" s="52"/>
      <c r="R928" s="390"/>
      <c r="S928" s="387"/>
    </row>
    <row r="929" spans="2:20" ht="18.75" customHeight="1" x14ac:dyDescent="0.2">
      <c r="B929" s="78"/>
      <c r="C929" s="140" t="s">
        <v>148</v>
      </c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72"/>
      <c r="P929" s="141">
        <f t="shared" si="137"/>
        <v>0</v>
      </c>
      <c r="Q929" s="52"/>
      <c r="R929" s="390"/>
      <c r="S929" s="387"/>
    </row>
    <row r="930" spans="2:20" ht="18.75" customHeight="1" x14ac:dyDescent="0.2">
      <c r="B930" s="78"/>
      <c r="C930" s="140" t="s">
        <v>150</v>
      </c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72"/>
      <c r="P930" s="141">
        <f t="shared" si="137"/>
        <v>0</v>
      </c>
      <c r="Q930" s="52"/>
      <c r="R930" s="390"/>
      <c r="S930" s="387"/>
    </row>
    <row r="931" spans="2:20" ht="18.75" customHeight="1" x14ac:dyDescent="0.2">
      <c r="B931" s="78"/>
      <c r="C931" s="140" t="s">
        <v>151</v>
      </c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72"/>
      <c r="P931" s="141">
        <f t="shared" si="137"/>
        <v>0</v>
      </c>
      <c r="Q931" s="52"/>
      <c r="R931" s="390"/>
      <c r="S931" s="387"/>
    </row>
    <row r="932" spans="2:20" ht="18.75" customHeight="1" x14ac:dyDescent="0.2">
      <c r="B932" s="78"/>
      <c r="C932" s="140" t="s">
        <v>152</v>
      </c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72"/>
      <c r="P932" s="141">
        <f t="shared" si="137"/>
        <v>0</v>
      </c>
      <c r="Q932" s="52"/>
      <c r="R932" s="390"/>
      <c r="S932" s="387"/>
    </row>
    <row r="933" spans="2:20" ht="18.75" customHeight="1" x14ac:dyDescent="0.2">
      <c r="B933" s="78"/>
      <c r="C933" s="140" t="s">
        <v>153</v>
      </c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72"/>
      <c r="P933" s="141">
        <f t="shared" si="137"/>
        <v>0</v>
      </c>
      <c r="Q933" s="52"/>
      <c r="R933" s="390"/>
      <c r="S933" s="387"/>
    </row>
    <row r="934" spans="2:20" ht="18.75" customHeight="1" x14ac:dyDescent="0.2">
      <c r="B934" s="78"/>
      <c r="C934" s="156" t="s">
        <v>163</v>
      </c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73"/>
      <c r="P934" s="142">
        <f t="shared" si="137"/>
        <v>0</v>
      </c>
      <c r="Q934" s="52"/>
      <c r="R934" s="391"/>
      <c r="S934" s="392"/>
    </row>
    <row r="935" spans="2:20" ht="18.75" customHeight="1" x14ac:dyDescent="0.2">
      <c r="B935" s="78"/>
      <c r="C935" s="157" t="s">
        <v>157</v>
      </c>
      <c r="D935" s="148">
        <f>SUBTOTAL(9,D925:D934)</f>
        <v>0</v>
      </c>
      <c r="E935" s="148">
        <f t="shared" ref="E935:O935" si="138">SUBTOTAL(9,E925:E934)</f>
        <v>0</v>
      </c>
      <c r="F935" s="148">
        <f t="shared" si="138"/>
        <v>0</v>
      </c>
      <c r="G935" s="148">
        <f t="shared" si="138"/>
        <v>0</v>
      </c>
      <c r="H935" s="148">
        <f t="shared" si="138"/>
        <v>0</v>
      </c>
      <c r="I935" s="148">
        <f t="shared" si="138"/>
        <v>0</v>
      </c>
      <c r="J935" s="148">
        <f t="shared" si="138"/>
        <v>0</v>
      </c>
      <c r="K935" s="148">
        <f t="shared" si="138"/>
        <v>0</v>
      </c>
      <c r="L935" s="148">
        <f t="shared" si="138"/>
        <v>0</v>
      </c>
      <c r="M935" s="148">
        <f t="shared" si="138"/>
        <v>0</v>
      </c>
      <c r="N935" s="148">
        <f t="shared" si="138"/>
        <v>0</v>
      </c>
      <c r="O935" s="149">
        <f t="shared" si="138"/>
        <v>0</v>
      </c>
      <c r="P935" s="143">
        <f t="shared" si="137"/>
        <v>0</v>
      </c>
      <c r="Q935" s="52"/>
      <c r="R935" s="393"/>
      <c r="S935" s="394"/>
    </row>
    <row r="936" spans="2:20" ht="6" customHeight="1" x14ac:dyDescent="0.2">
      <c r="B936" s="78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5"/>
      <c r="S936" s="55"/>
    </row>
    <row r="937" spans="2:20" ht="18.75" customHeight="1" x14ac:dyDescent="0.2">
      <c r="B937" s="81"/>
      <c r="C937" s="140" t="s">
        <v>158</v>
      </c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74"/>
      <c r="P937" s="146">
        <f t="shared" ref="P937:P938" si="139">SUM(D937:O937)</f>
        <v>0</v>
      </c>
      <c r="Q937" s="52"/>
      <c r="R937" s="395"/>
      <c r="S937" s="395"/>
    </row>
    <row r="938" spans="2:20" ht="18.75" customHeight="1" x14ac:dyDescent="0.2">
      <c r="B938" s="81"/>
      <c r="C938" s="140" t="s">
        <v>159</v>
      </c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9"/>
      <c r="O938" s="75"/>
      <c r="P938" s="147">
        <f t="shared" si="139"/>
        <v>0</v>
      </c>
      <c r="Q938" s="52"/>
      <c r="R938" s="396"/>
      <c r="S938" s="396"/>
    </row>
    <row r="939" spans="2:20" s="77" customFormat="1" ht="18.75" customHeight="1" x14ac:dyDescent="0.2">
      <c r="B939" s="79"/>
      <c r="C939" s="93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397" t="s">
        <v>160</v>
      </c>
      <c r="O939" s="397"/>
      <c r="P939" s="145">
        <f>ROUND(IF(P937*P938=0,0,P935/P937*P938),2)</f>
        <v>0</v>
      </c>
      <c r="Q939" s="76"/>
      <c r="R939" s="398"/>
      <c r="S939" s="398"/>
      <c r="T939" s="80"/>
    </row>
    <row r="940" spans="2:20" ht="30" customHeight="1" x14ac:dyDescent="0.2"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</row>
    <row r="941" spans="2:20" ht="18.75" customHeight="1" x14ac:dyDescent="0.2">
      <c r="B941" s="78"/>
      <c r="C941" s="158" t="s">
        <v>124</v>
      </c>
      <c r="D941" s="399"/>
      <c r="E941" s="399"/>
      <c r="F941" s="399"/>
      <c r="G941" s="399"/>
      <c r="H941" s="399"/>
      <c r="I941" s="399"/>
      <c r="J941" s="52"/>
      <c r="K941" s="52"/>
      <c r="L941" s="53"/>
      <c r="M941" s="52"/>
      <c r="N941" s="52"/>
      <c r="O941" s="52"/>
      <c r="P941" s="54"/>
      <c r="Q941" s="52"/>
      <c r="R941" s="54"/>
      <c r="S941" s="54"/>
    </row>
    <row r="942" spans="2:20" ht="18.75" customHeight="1" x14ac:dyDescent="0.2">
      <c r="B942" s="78"/>
      <c r="C942" s="152" t="s">
        <v>125</v>
      </c>
      <c r="D942" s="395"/>
      <c r="E942" s="395"/>
      <c r="F942" s="395"/>
      <c r="G942" s="395"/>
      <c r="H942" s="395"/>
      <c r="I942" s="395"/>
      <c r="J942" s="52"/>
      <c r="K942" s="51"/>
      <c r="L942" s="51"/>
      <c r="M942" s="51"/>
      <c r="N942" s="51"/>
      <c r="O942" s="51"/>
      <c r="P942" s="51"/>
      <c r="Q942" s="52"/>
      <c r="R942" s="400" t="s">
        <v>126</v>
      </c>
      <c r="S942" s="400"/>
    </row>
    <row r="943" spans="2:20" ht="18.75" customHeight="1" x14ac:dyDescent="0.2">
      <c r="B943" s="78"/>
      <c r="C943" s="152" t="s">
        <v>7</v>
      </c>
      <c r="D943" s="395"/>
      <c r="E943" s="395"/>
      <c r="F943" s="395"/>
      <c r="G943" s="395"/>
      <c r="H943" s="395"/>
      <c r="I943" s="395"/>
      <c r="J943" s="52"/>
      <c r="K943" s="51"/>
      <c r="L943" s="51"/>
      <c r="M943" s="51"/>
      <c r="N943" s="51"/>
      <c r="O943" s="51"/>
      <c r="P943" s="51"/>
      <c r="Q943" s="52"/>
      <c r="R943" s="139" t="s">
        <v>245</v>
      </c>
      <c r="S943" s="63"/>
    </row>
    <row r="944" spans="2:20" ht="18.75" customHeight="1" x14ac:dyDescent="0.2">
      <c r="B944" s="78"/>
      <c r="C944" s="153" t="s">
        <v>122</v>
      </c>
      <c r="D944" s="395"/>
      <c r="E944" s="395"/>
      <c r="F944" s="395"/>
      <c r="G944" s="395"/>
      <c r="H944" s="395"/>
      <c r="I944" s="395"/>
      <c r="J944" s="52"/>
      <c r="K944" s="51"/>
      <c r="L944" s="51"/>
      <c r="M944" s="51"/>
      <c r="N944" s="51"/>
      <c r="O944" s="51"/>
      <c r="P944" s="51"/>
      <c r="Q944" s="52"/>
      <c r="R944" s="138" t="s">
        <v>132</v>
      </c>
      <c r="S944" s="63"/>
    </row>
    <row r="945" spans="2:24" ht="18.75" customHeight="1" x14ac:dyDescent="0.2">
      <c r="B945" s="78"/>
      <c r="C945" s="153" t="s">
        <v>134</v>
      </c>
      <c r="D945" s="401"/>
      <c r="E945" s="401"/>
      <c r="F945" s="401"/>
      <c r="G945" s="401"/>
      <c r="H945" s="401"/>
      <c r="I945" s="401"/>
      <c r="J945" s="52"/>
      <c r="K945" s="52"/>
      <c r="L945" s="53"/>
      <c r="M945" s="52"/>
      <c r="N945" s="52"/>
      <c r="O945" s="52"/>
      <c r="P945" s="54"/>
      <c r="Q945" s="52"/>
      <c r="R945" s="139" t="s">
        <v>133</v>
      </c>
      <c r="S945" s="63"/>
    </row>
    <row r="946" spans="2:24" ht="12" customHeight="1" x14ac:dyDescent="0.2">
      <c r="B946" s="78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</row>
    <row r="947" spans="2:24" s="77" customFormat="1" ht="18.75" customHeight="1" x14ac:dyDescent="0.2">
      <c r="B947" s="79"/>
      <c r="C947" s="154" t="s">
        <v>128</v>
      </c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70"/>
      <c r="P947" s="144" t="s">
        <v>129</v>
      </c>
      <c r="Q947" s="76"/>
      <c r="R947" s="404" t="s">
        <v>135</v>
      </c>
      <c r="S947" s="404"/>
      <c r="T947" s="80"/>
      <c r="V947" s="59"/>
      <c r="W947" s="59"/>
      <c r="X947" s="59"/>
    </row>
    <row r="948" spans="2:24" ht="6" customHeight="1" x14ac:dyDescent="0.2">
      <c r="B948" s="78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</row>
    <row r="949" spans="2:24" ht="18.75" customHeight="1" x14ac:dyDescent="0.2">
      <c r="B949" s="78"/>
      <c r="C949" s="155" t="s">
        <v>161</v>
      </c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71"/>
      <c r="P949" s="141">
        <f t="shared" ref="P949:P959" si="140">SUM(D949:O949)</f>
        <v>0</v>
      </c>
      <c r="Q949" s="52"/>
      <c r="R949" s="395"/>
      <c r="S949" s="395"/>
    </row>
    <row r="950" spans="2:24" ht="18.75" customHeight="1" x14ac:dyDescent="0.2">
      <c r="B950" s="78"/>
      <c r="C950" s="140" t="s">
        <v>137</v>
      </c>
      <c r="D950" s="110"/>
      <c r="E950" s="110"/>
      <c r="F950" s="110"/>
      <c r="G950" s="110"/>
      <c r="H950" s="110"/>
      <c r="I950" s="110"/>
      <c r="J950" s="110"/>
      <c r="K950" s="110"/>
      <c r="L950" s="110"/>
      <c r="M950" s="110"/>
      <c r="N950" s="110"/>
      <c r="O950" s="111"/>
      <c r="P950" s="141">
        <f t="shared" si="140"/>
        <v>0</v>
      </c>
      <c r="Q950" s="52"/>
      <c r="R950" s="395"/>
      <c r="S950" s="395"/>
    </row>
    <row r="951" spans="2:24" ht="18.75" customHeight="1" x14ac:dyDescent="0.2">
      <c r="B951" s="78"/>
      <c r="C951" s="94" t="s">
        <v>162</v>
      </c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71"/>
      <c r="P951" s="141">
        <f t="shared" si="140"/>
        <v>0</v>
      </c>
      <c r="Q951" s="52"/>
      <c r="R951" s="395"/>
      <c r="S951" s="395"/>
    </row>
    <row r="952" spans="2:24" ht="18.75" customHeight="1" x14ac:dyDescent="0.2">
      <c r="B952" s="78"/>
      <c r="C952" s="140" t="s">
        <v>147</v>
      </c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72"/>
      <c r="P952" s="141">
        <f t="shared" si="140"/>
        <v>0</v>
      </c>
      <c r="Q952" s="52"/>
      <c r="R952" s="395"/>
      <c r="S952" s="395"/>
    </row>
    <row r="953" spans="2:24" ht="18.75" customHeight="1" x14ac:dyDescent="0.2">
      <c r="B953" s="78"/>
      <c r="C953" s="140" t="s">
        <v>148</v>
      </c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72"/>
      <c r="P953" s="141">
        <f t="shared" si="140"/>
        <v>0</v>
      </c>
      <c r="Q953" s="52"/>
      <c r="R953" s="395"/>
      <c r="S953" s="395"/>
    </row>
    <row r="954" spans="2:24" ht="18.75" customHeight="1" x14ac:dyDescent="0.2">
      <c r="B954" s="78"/>
      <c r="C954" s="140" t="s">
        <v>150</v>
      </c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72"/>
      <c r="P954" s="141">
        <f t="shared" si="140"/>
        <v>0</v>
      </c>
      <c r="Q954" s="52"/>
      <c r="R954" s="395"/>
      <c r="S954" s="395"/>
    </row>
    <row r="955" spans="2:24" ht="18.75" customHeight="1" x14ac:dyDescent="0.2">
      <c r="B955" s="78"/>
      <c r="C955" s="140" t="s">
        <v>151</v>
      </c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72"/>
      <c r="P955" s="141">
        <f t="shared" si="140"/>
        <v>0</v>
      </c>
      <c r="Q955" s="52"/>
      <c r="R955" s="395"/>
      <c r="S955" s="395"/>
    </row>
    <row r="956" spans="2:24" ht="18.75" customHeight="1" x14ac:dyDescent="0.2">
      <c r="B956" s="78"/>
      <c r="C956" s="140" t="s">
        <v>152</v>
      </c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72"/>
      <c r="P956" s="141">
        <f t="shared" si="140"/>
        <v>0</v>
      </c>
      <c r="Q956" s="52"/>
      <c r="R956" s="395"/>
      <c r="S956" s="395"/>
    </row>
    <row r="957" spans="2:24" ht="18.75" customHeight="1" x14ac:dyDescent="0.2">
      <c r="B957" s="78"/>
      <c r="C957" s="140" t="s">
        <v>153</v>
      </c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72"/>
      <c r="P957" s="141">
        <f t="shared" si="140"/>
        <v>0</v>
      </c>
      <c r="Q957" s="52"/>
      <c r="R957" s="395"/>
      <c r="S957" s="395"/>
    </row>
    <row r="958" spans="2:24" ht="18.75" customHeight="1" x14ac:dyDescent="0.2">
      <c r="B958" s="78"/>
      <c r="C958" s="156" t="s">
        <v>163</v>
      </c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73"/>
      <c r="P958" s="142">
        <f t="shared" si="140"/>
        <v>0</v>
      </c>
      <c r="Q958" s="52"/>
      <c r="R958" s="396"/>
      <c r="S958" s="396"/>
    </row>
    <row r="959" spans="2:24" ht="18.75" customHeight="1" x14ac:dyDescent="0.2">
      <c r="B959" s="78"/>
      <c r="C959" s="157" t="s">
        <v>157</v>
      </c>
      <c r="D959" s="148">
        <f t="shared" ref="D959:O959" si="141">SUBTOTAL(9,D949:D958)</f>
        <v>0</v>
      </c>
      <c r="E959" s="148">
        <f t="shared" si="141"/>
        <v>0</v>
      </c>
      <c r="F959" s="148">
        <f t="shared" si="141"/>
        <v>0</v>
      </c>
      <c r="G959" s="148">
        <f t="shared" si="141"/>
        <v>0</v>
      </c>
      <c r="H959" s="148">
        <f t="shared" si="141"/>
        <v>0</v>
      </c>
      <c r="I959" s="148">
        <f t="shared" si="141"/>
        <v>0</v>
      </c>
      <c r="J959" s="148">
        <f t="shared" si="141"/>
        <v>0</v>
      </c>
      <c r="K959" s="148">
        <f t="shared" si="141"/>
        <v>0</v>
      </c>
      <c r="L959" s="148">
        <f t="shared" si="141"/>
        <v>0</v>
      </c>
      <c r="M959" s="148">
        <f t="shared" si="141"/>
        <v>0</v>
      </c>
      <c r="N959" s="148">
        <f t="shared" si="141"/>
        <v>0</v>
      </c>
      <c r="O959" s="149">
        <f t="shared" si="141"/>
        <v>0</v>
      </c>
      <c r="P959" s="143">
        <f t="shared" si="140"/>
        <v>0</v>
      </c>
      <c r="Q959" s="52"/>
      <c r="R959" s="405"/>
      <c r="S959" s="405"/>
    </row>
    <row r="960" spans="2:24" ht="6" customHeight="1" x14ac:dyDescent="0.2">
      <c r="B960" s="78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5"/>
      <c r="S960" s="55"/>
    </row>
    <row r="961" spans="2:24" ht="18.75" customHeight="1" x14ac:dyDescent="0.2">
      <c r="B961" s="81"/>
      <c r="C961" s="140" t="s">
        <v>158</v>
      </c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74"/>
      <c r="P961" s="146">
        <f t="shared" ref="P961:P962" si="142">SUM(D961:O961)</f>
        <v>0</v>
      </c>
      <c r="Q961" s="52"/>
      <c r="R961" s="395"/>
      <c r="S961" s="395"/>
    </row>
    <row r="962" spans="2:24" ht="18.75" customHeight="1" x14ac:dyDescent="0.2">
      <c r="B962" s="81"/>
      <c r="C962" s="140" t="s">
        <v>159</v>
      </c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9"/>
      <c r="O962" s="75"/>
      <c r="P962" s="147">
        <f t="shared" si="142"/>
        <v>0</v>
      </c>
      <c r="Q962" s="52"/>
      <c r="R962" s="396"/>
      <c r="S962" s="396"/>
    </row>
    <row r="963" spans="2:24" s="77" customFormat="1" ht="18.75" customHeight="1" x14ac:dyDescent="0.2">
      <c r="B963" s="79"/>
      <c r="C963" s="93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397" t="s">
        <v>160</v>
      </c>
      <c r="O963" s="397"/>
      <c r="P963" s="145">
        <f t="shared" ref="P963" si="143">ROUND(IF(P961*P962=0,0,P959/P961*P962),2)</f>
        <v>0</v>
      </c>
      <c r="Q963" s="76"/>
      <c r="R963" s="398"/>
      <c r="S963" s="398"/>
      <c r="T963" s="80"/>
    </row>
    <row r="964" spans="2:24" ht="30" customHeight="1" x14ac:dyDescent="0.2"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</row>
    <row r="965" spans="2:24" ht="18.75" customHeight="1" x14ac:dyDescent="0.2">
      <c r="B965" s="78"/>
      <c r="C965" s="158" t="s">
        <v>124</v>
      </c>
      <c r="D965" s="399"/>
      <c r="E965" s="399"/>
      <c r="F965" s="399"/>
      <c r="G965" s="399"/>
      <c r="H965" s="399"/>
      <c r="I965" s="399"/>
      <c r="J965" s="52"/>
      <c r="K965" s="52"/>
      <c r="L965" s="53"/>
      <c r="M965" s="52"/>
      <c r="N965" s="52"/>
      <c r="O965" s="52"/>
      <c r="P965" s="54"/>
      <c r="Q965" s="52"/>
      <c r="R965" s="54"/>
      <c r="S965" s="54"/>
    </row>
    <row r="966" spans="2:24" ht="18.75" customHeight="1" x14ac:dyDescent="0.2">
      <c r="B966" s="78"/>
      <c r="C966" s="152" t="s">
        <v>125</v>
      </c>
      <c r="D966" s="395"/>
      <c r="E966" s="395"/>
      <c r="F966" s="395"/>
      <c r="G966" s="395"/>
      <c r="H966" s="395"/>
      <c r="I966" s="395"/>
      <c r="J966" s="52"/>
      <c r="K966" s="51"/>
      <c r="L966" s="51"/>
      <c r="M966" s="51"/>
      <c r="N966" s="51"/>
      <c r="O966" s="51"/>
      <c r="P966" s="51"/>
      <c r="Q966" s="52"/>
      <c r="R966" s="400" t="s">
        <v>126</v>
      </c>
      <c r="S966" s="400"/>
    </row>
    <row r="967" spans="2:24" ht="18.75" customHeight="1" x14ac:dyDescent="0.2">
      <c r="B967" s="78"/>
      <c r="C967" s="152" t="s">
        <v>7</v>
      </c>
      <c r="D967" s="395"/>
      <c r="E967" s="395"/>
      <c r="F967" s="395"/>
      <c r="G967" s="395"/>
      <c r="H967" s="395"/>
      <c r="I967" s="395"/>
      <c r="J967" s="52"/>
      <c r="K967" s="51"/>
      <c r="L967" s="51"/>
      <c r="M967" s="51"/>
      <c r="N967" s="51"/>
      <c r="O967" s="51"/>
      <c r="P967" s="51"/>
      <c r="Q967" s="52"/>
      <c r="R967" s="139" t="s">
        <v>245</v>
      </c>
      <c r="S967" s="63"/>
    </row>
    <row r="968" spans="2:24" ht="18.75" customHeight="1" x14ac:dyDescent="0.2">
      <c r="B968" s="78"/>
      <c r="C968" s="153" t="s">
        <v>122</v>
      </c>
      <c r="D968" s="395"/>
      <c r="E968" s="395"/>
      <c r="F968" s="395"/>
      <c r="G968" s="395"/>
      <c r="H968" s="395"/>
      <c r="I968" s="395"/>
      <c r="J968" s="52"/>
      <c r="K968" s="51"/>
      <c r="L968" s="51"/>
      <c r="M968" s="51"/>
      <c r="N968" s="51"/>
      <c r="O968" s="51"/>
      <c r="P968" s="51"/>
      <c r="Q968" s="52"/>
      <c r="R968" s="138" t="s">
        <v>132</v>
      </c>
      <c r="S968" s="63"/>
    </row>
    <row r="969" spans="2:24" ht="18.75" customHeight="1" x14ac:dyDescent="0.2">
      <c r="B969" s="78"/>
      <c r="C969" s="153" t="s">
        <v>134</v>
      </c>
      <c r="D969" s="401"/>
      <c r="E969" s="401"/>
      <c r="F969" s="401"/>
      <c r="G969" s="401"/>
      <c r="H969" s="401"/>
      <c r="I969" s="401"/>
      <c r="J969" s="52"/>
      <c r="K969" s="52"/>
      <c r="L969" s="53"/>
      <c r="M969" s="52"/>
      <c r="N969" s="52"/>
      <c r="O969" s="52"/>
      <c r="P969" s="54"/>
      <c r="Q969" s="52"/>
      <c r="R969" s="139" t="s">
        <v>133</v>
      </c>
      <c r="S969" s="63"/>
    </row>
    <row r="970" spans="2:24" ht="12" customHeight="1" x14ac:dyDescent="0.2">
      <c r="B970" s="78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</row>
    <row r="971" spans="2:24" s="77" customFormat="1" ht="18.75" customHeight="1" x14ac:dyDescent="0.2">
      <c r="B971" s="79"/>
      <c r="C971" s="154" t="s">
        <v>128</v>
      </c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70"/>
      <c r="P971" s="144" t="s">
        <v>129</v>
      </c>
      <c r="Q971" s="76"/>
      <c r="R971" s="404" t="s">
        <v>135</v>
      </c>
      <c r="S971" s="404"/>
      <c r="T971" s="80"/>
      <c r="V971" s="59"/>
      <c r="W971" s="59"/>
      <c r="X971" s="59"/>
    </row>
    <row r="972" spans="2:24" ht="6" customHeight="1" x14ac:dyDescent="0.2">
      <c r="B972" s="78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</row>
    <row r="973" spans="2:24" ht="18.75" customHeight="1" x14ac:dyDescent="0.2">
      <c r="B973" s="78"/>
      <c r="C973" s="155" t="s">
        <v>161</v>
      </c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71"/>
      <c r="P973" s="141">
        <f t="shared" ref="P973:P983" si="144">SUM(D973:O973)</f>
        <v>0</v>
      </c>
      <c r="Q973" s="52"/>
      <c r="R973" s="395"/>
      <c r="S973" s="395"/>
    </row>
    <row r="974" spans="2:24" ht="18.75" customHeight="1" x14ac:dyDescent="0.2">
      <c r="B974" s="78"/>
      <c r="C974" s="140" t="s">
        <v>137</v>
      </c>
      <c r="D974" s="110"/>
      <c r="E974" s="110"/>
      <c r="F974" s="110"/>
      <c r="G974" s="110"/>
      <c r="H974" s="110"/>
      <c r="I974" s="110"/>
      <c r="J974" s="110"/>
      <c r="K974" s="110"/>
      <c r="L974" s="110"/>
      <c r="M974" s="110"/>
      <c r="N974" s="110"/>
      <c r="O974" s="111"/>
      <c r="P974" s="141">
        <f t="shared" si="144"/>
        <v>0</v>
      </c>
      <c r="Q974" s="52"/>
      <c r="R974" s="395"/>
      <c r="S974" s="395"/>
    </row>
    <row r="975" spans="2:24" ht="18.75" customHeight="1" x14ac:dyDescent="0.2">
      <c r="B975" s="78"/>
      <c r="C975" s="94" t="s">
        <v>162</v>
      </c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71"/>
      <c r="P975" s="141">
        <f t="shared" si="144"/>
        <v>0</v>
      </c>
      <c r="Q975" s="52"/>
      <c r="R975" s="395"/>
      <c r="S975" s="395"/>
    </row>
    <row r="976" spans="2:24" ht="18.75" customHeight="1" x14ac:dyDescent="0.2">
      <c r="B976" s="78"/>
      <c r="C976" s="140" t="s">
        <v>147</v>
      </c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72"/>
      <c r="P976" s="141">
        <f t="shared" si="144"/>
        <v>0</v>
      </c>
      <c r="Q976" s="52"/>
      <c r="R976" s="395"/>
      <c r="S976" s="395"/>
    </row>
    <row r="977" spans="2:20" ht="18.75" customHeight="1" x14ac:dyDescent="0.2">
      <c r="B977" s="78"/>
      <c r="C977" s="140" t="s">
        <v>148</v>
      </c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72"/>
      <c r="P977" s="141">
        <f t="shared" si="144"/>
        <v>0</v>
      </c>
      <c r="Q977" s="52"/>
      <c r="R977" s="395"/>
      <c r="S977" s="395"/>
    </row>
    <row r="978" spans="2:20" ht="18.75" customHeight="1" x14ac:dyDescent="0.2">
      <c r="B978" s="78"/>
      <c r="C978" s="140" t="s">
        <v>150</v>
      </c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72"/>
      <c r="P978" s="141">
        <f t="shared" si="144"/>
        <v>0</v>
      </c>
      <c r="Q978" s="52"/>
      <c r="R978" s="395"/>
      <c r="S978" s="395"/>
    </row>
    <row r="979" spans="2:20" ht="18.75" customHeight="1" x14ac:dyDescent="0.2">
      <c r="B979" s="78"/>
      <c r="C979" s="140" t="s">
        <v>151</v>
      </c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72"/>
      <c r="P979" s="141">
        <f t="shared" si="144"/>
        <v>0</v>
      </c>
      <c r="Q979" s="52"/>
      <c r="R979" s="395"/>
      <c r="S979" s="395"/>
    </row>
    <row r="980" spans="2:20" ht="18.75" customHeight="1" x14ac:dyDescent="0.2">
      <c r="B980" s="78"/>
      <c r="C980" s="140" t="s">
        <v>152</v>
      </c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72"/>
      <c r="P980" s="141">
        <f t="shared" si="144"/>
        <v>0</v>
      </c>
      <c r="Q980" s="52"/>
      <c r="R980" s="395"/>
      <c r="S980" s="395"/>
    </row>
    <row r="981" spans="2:20" ht="18.75" customHeight="1" x14ac:dyDescent="0.2">
      <c r="B981" s="78"/>
      <c r="C981" s="140" t="s">
        <v>153</v>
      </c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72"/>
      <c r="P981" s="141">
        <f t="shared" si="144"/>
        <v>0</v>
      </c>
      <c r="Q981" s="52"/>
      <c r="R981" s="395"/>
      <c r="S981" s="395"/>
    </row>
    <row r="982" spans="2:20" ht="18.75" customHeight="1" x14ac:dyDescent="0.2">
      <c r="B982" s="78"/>
      <c r="C982" s="156" t="s">
        <v>163</v>
      </c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73"/>
      <c r="P982" s="142">
        <f t="shared" si="144"/>
        <v>0</v>
      </c>
      <c r="Q982" s="52"/>
      <c r="R982" s="396"/>
      <c r="S982" s="396"/>
    </row>
    <row r="983" spans="2:20" ht="18.75" customHeight="1" x14ac:dyDescent="0.2">
      <c r="B983" s="78"/>
      <c r="C983" s="157" t="s">
        <v>157</v>
      </c>
      <c r="D983" s="148">
        <f t="shared" ref="D983:O983" si="145">SUBTOTAL(9,D973:D982)</f>
        <v>0</v>
      </c>
      <c r="E983" s="148">
        <f t="shared" si="145"/>
        <v>0</v>
      </c>
      <c r="F983" s="148">
        <f t="shared" si="145"/>
        <v>0</v>
      </c>
      <c r="G983" s="148">
        <f t="shared" si="145"/>
        <v>0</v>
      </c>
      <c r="H983" s="148">
        <f t="shared" si="145"/>
        <v>0</v>
      </c>
      <c r="I983" s="148">
        <f t="shared" si="145"/>
        <v>0</v>
      </c>
      <c r="J983" s="148">
        <f t="shared" si="145"/>
        <v>0</v>
      </c>
      <c r="K983" s="148">
        <f t="shared" si="145"/>
        <v>0</v>
      </c>
      <c r="L983" s="148">
        <f t="shared" si="145"/>
        <v>0</v>
      </c>
      <c r="M983" s="148">
        <f t="shared" si="145"/>
        <v>0</v>
      </c>
      <c r="N983" s="148">
        <f t="shared" si="145"/>
        <v>0</v>
      </c>
      <c r="O983" s="149">
        <f t="shared" si="145"/>
        <v>0</v>
      </c>
      <c r="P983" s="143">
        <f t="shared" si="144"/>
        <v>0</v>
      </c>
      <c r="Q983" s="52"/>
      <c r="R983" s="405"/>
      <c r="S983" s="405"/>
    </row>
    <row r="984" spans="2:20" ht="6" customHeight="1" x14ac:dyDescent="0.2">
      <c r="B984" s="78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5"/>
      <c r="S984" s="55"/>
    </row>
    <row r="985" spans="2:20" ht="18.75" customHeight="1" x14ac:dyDescent="0.2">
      <c r="B985" s="81"/>
      <c r="C985" s="140" t="s">
        <v>158</v>
      </c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74"/>
      <c r="P985" s="146">
        <f t="shared" ref="P985:P986" si="146">SUM(D985:O985)</f>
        <v>0</v>
      </c>
      <c r="Q985" s="52"/>
      <c r="R985" s="395"/>
      <c r="S985" s="395"/>
    </row>
    <row r="986" spans="2:20" ht="18.75" customHeight="1" x14ac:dyDescent="0.2">
      <c r="B986" s="81"/>
      <c r="C986" s="140" t="s">
        <v>159</v>
      </c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9"/>
      <c r="O986" s="75"/>
      <c r="P986" s="147">
        <f t="shared" si="146"/>
        <v>0</v>
      </c>
      <c r="Q986" s="52"/>
      <c r="R986" s="396"/>
      <c r="S986" s="396"/>
    </row>
    <row r="987" spans="2:20" s="77" customFormat="1" ht="18.75" customHeight="1" x14ac:dyDescent="0.2">
      <c r="B987" s="79"/>
      <c r="C987" s="93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397" t="s">
        <v>160</v>
      </c>
      <c r="O987" s="397"/>
      <c r="P987" s="145">
        <f t="shared" ref="P987" si="147">ROUND(IF(P985*P986=0,0,P983/P985*P986),2)</f>
        <v>0</v>
      </c>
      <c r="Q987" s="76"/>
      <c r="R987" s="398"/>
      <c r="S987" s="398"/>
      <c r="T987" s="80"/>
    </row>
    <row r="988" spans="2:20" ht="30" customHeight="1" x14ac:dyDescent="0.2"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</row>
    <row r="989" spans="2:20" ht="18.75" customHeight="1" x14ac:dyDescent="0.2">
      <c r="B989" s="78"/>
      <c r="C989" s="158" t="s">
        <v>124</v>
      </c>
      <c r="D989" s="399"/>
      <c r="E989" s="399"/>
      <c r="F989" s="399"/>
      <c r="G989" s="399"/>
      <c r="H989" s="399"/>
      <c r="I989" s="399"/>
      <c r="J989" s="52"/>
      <c r="K989" s="52"/>
      <c r="L989" s="53"/>
      <c r="M989" s="52"/>
      <c r="N989" s="52"/>
      <c r="O989" s="52"/>
      <c r="P989" s="54"/>
      <c r="Q989" s="52"/>
      <c r="R989" s="54"/>
      <c r="S989" s="54"/>
    </row>
    <row r="990" spans="2:20" ht="18.75" customHeight="1" x14ac:dyDescent="0.2">
      <c r="B990" s="78"/>
      <c r="C990" s="152" t="s">
        <v>125</v>
      </c>
      <c r="D990" s="395"/>
      <c r="E990" s="395"/>
      <c r="F990" s="395"/>
      <c r="G990" s="395"/>
      <c r="H990" s="395"/>
      <c r="I990" s="395"/>
      <c r="J990" s="52"/>
      <c r="K990" s="51"/>
      <c r="L990" s="51"/>
      <c r="M990" s="51"/>
      <c r="N990" s="51"/>
      <c r="O990" s="51"/>
      <c r="P990" s="51"/>
      <c r="Q990" s="52"/>
      <c r="R990" s="400" t="s">
        <v>126</v>
      </c>
      <c r="S990" s="400"/>
    </row>
    <row r="991" spans="2:20" ht="18.75" customHeight="1" x14ac:dyDescent="0.2">
      <c r="B991" s="78"/>
      <c r="C991" s="152" t="s">
        <v>7</v>
      </c>
      <c r="D991" s="395"/>
      <c r="E991" s="395"/>
      <c r="F991" s="395"/>
      <c r="G991" s="395"/>
      <c r="H991" s="395"/>
      <c r="I991" s="395"/>
      <c r="J991" s="52"/>
      <c r="K991" s="51"/>
      <c r="L991" s="51"/>
      <c r="M991" s="51"/>
      <c r="N991" s="51"/>
      <c r="O991" s="51"/>
      <c r="P991" s="51"/>
      <c r="Q991" s="52"/>
      <c r="R991" s="139" t="s">
        <v>245</v>
      </c>
      <c r="S991" s="63"/>
    </row>
    <row r="992" spans="2:20" ht="18.75" customHeight="1" x14ac:dyDescent="0.2">
      <c r="B992" s="78"/>
      <c r="C992" s="153" t="s">
        <v>122</v>
      </c>
      <c r="D992" s="395"/>
      <c r="E992" s="395"/>
      <c r="F992" s="395"/>
      <c r="G992" s="395"/>
      <c r="H992" s="395"/>
      <c r="I992" s="395"/>
      <c r="J992" s="52"/>
      <c r="K992" s="51"/>
      <c r="L992" s="51"/>
      <c r="M992" s="51"/>
      <c r="N992" s="51"/>
      <c r="O992" s="51"/>
      <c r="P992" s="51"/>
      <c r="Q992" s="52"/>
      <c r="R992" s="138" t="s">
        <v>132</v>
      </c>
      <c r="S992" s="63"/>
    </row>
    <row r="993" spans="2:24" ht="18.75" customHeight="1" x14ac:dyDescent="0.2">
      <c r="B993" s="78"/>
      <c r="C993" s="153" t="s">
        <v>134</v>
      </c>
      <c r="D993" s="401"/>
      <c r="E993" s="401"/>
      <c r="F993" s="401"/>
      <c r="G993" s="401"/>
      <c r="H993" s="401"/>
      <c r="I993" s="401"/>
      <c r="J993" s="52"/>
      <c r="K993" s="52"/>
      <c r="L993" s="53"/>
      <c r="M993" s="52"/>
      <c r="N993" s="52"/>
      <c r="O993" s="52"/>
      <c r="P993" s="54"/>
      <c r="Q993" s="52"/>
      <c r="R993" s="139" t="s">
        <v>133</v>
      </c>
      <c r="S993" s="63"/>
    </row>
    <row r="994" spans="2:24" ht="12" customHeight="1" x14ac:dyDescent="0.2">
      <c r="B994" s="78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</row>
    <row r="995" spans="2:24" s="77" customFormat="1" ht="18.75" customHeight="1" x14ac:dyDescent="0.2">
      <c r="B995" s="79"/>
      <c r="C995" s="154" t="s">
        <v>128</v>
      </c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70"/>
      <c r="P995" s="144" t="s">
        <v>129</v>
      </c>
      <c r="Q995" s="76"/>
      <c r="R995" s="402" t="s">
        <v>135</v>
      </c>
      <c r="S995" s="403"/>
      <c r="T995" s="80"/>
      <c r="V995" s="59"/>
      <c r="W995" s="59"/>
      <c r="X995" s="59"/>
    </row>
    <row r="996" spans="2:24" ht="6" customHeight="1" x14ac:dyDescent="0.2">
      <c r="B996" s="78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</row>
    <row r="997" spans="2:24" ht="18.75" customHeight="1" x14ac:dyDescent="0.2">
      <c r="B997" s="78"/>
      <c r="C997" s="155" t="s">
        <v>161</v>
      </c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71"/>
      <c r="P997" s="141">
        <f>SUM(D997:O997)</f>
        <v>0</v>
      </c>
      <c r="Q997" s="52"/>
      <c r="R997" s="390"/>
      <c r="S997" s="387"/>
    </row>
    <row r="998" spans="2:24" ht="18.75" customHeight="1" x14ac:dyDescent="0.2">
      <c r="B998" s="78"/>
      <c r="C998" s="140" t="s">
        <v>137</v>
      </c>
      <c r="D998" s="110"/>
      <c r="E998" s="110"/>
      <c r="F998" s="110"/>
      <c r="G998" s="110"/>
      <c r="H998" s="110"/>
      <c r="I998" s="110"/>
      <c r="J998" s="110"/>
      <c r="K998" s="110"/>
      <c r="L998" s="110"/>
      <c r="M998" s="110"/>
      <c r="N998" s="110"/>
      <c r="O998" s="111"/>
      <c r="P998" s="141">
        <f t="shared" ref="P998:P1007" si="148">SUM(D998:O998)</f>
        <v>0</v>
      </c>
      <c r="Q998" s="52"/>
      <c r="R998" s="390"/>
      <c r="S998" s="387"/>
    </row>
    <row r="999" spans="2:24" ht="18.75" customHeight="1" x14ac:dyDescent="0.2">
      <c r="B999" s="78"/>
      <c r="C999" s="94" t="s">
        <v>162</v>
      </c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71"/>
      <c r="P999" s="141">
        <f t="shared" si="148"/>
        <v>0</v>
      </c>
      <c r="Q999" s="52"/>
      <c r="R999" s="390"/>
      <c r="S999" s="387"/>
    </row>
    <row r="1000" spans="2:24" ht="18.75" customHeight="1" x14ac:dyDescent="0.2">
      <c r="B1000" s="78"/>
      <c r="C1000" s="140" t="s">
        <v>147</v>
      </c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72"/>
      <c r="P1000" s="141">
        <f t="shared" si="148"/>
        <v>0</v>
      </c>
      <c r="Q1000" s="52"/>
      <c r="R1000" s="390"/>
      <c r="S1000" s="387"/>
    </row>
    <row r="1001" spans="2:24" ht="18.75" customHeight="1" x14ac:dyDescent="0.2">
      <c r="B1001" s="78"/>
      <c r="C1001" s="140" t="s">
        <v>148</v>
      </c>
      <c r="D1001" s="66"/>
      <c r="E1001" s="66"/>
      <c r="F1001" s="66"/>
      <c r="G1001" s="66"/>
      <c r="H1001" s="66"/>
      <c r="I1001" s="66"/>
      <c r="J1001" s="66"/>
      <c r="K1001" s="66"/>
      <c r="L1001" s="66"/>
      <c r="M1001" s="66"/>
      <c r="N1001" s="66"/>
      <c r="O1001" s="72"/>
      <c r="P1001" s="141">
        <f t="shared" si="148"/>
        <v>0</v>
      </c>
      <c r="Q1001" s="52"/>
      <c r="R1001" s="390"/>
      <c r="S1001" s="387"/>
    </row>
    <row r="1002" spans="2:24" ht="18.75" customHeight="1" x14ac:dyDescent="0.2">
      <c r="B1002" s="78"/>
      <c r="C1002" s="140" t="s">
        <v>150</v>
      </c>
      <c r="D1002" s="66"/>
      <c r="E1002" s="66"/>
      <c r="F1002" s="66"/>
      <c r="G1002" s="66"/>
      <c r="H1002" s="66"/>
      <c r="I1002" s="66"/>
      <c r="J1002" s="66"/>
      <c r="K1002" s="66"/>
      <c r="L1002" s="66"/>
      <c r="M1002" s="66"/>
      <c r="N1002" s="66"/>
      <c r="O1002" s="72"/>
      <c r="P1002" s="141">
        <f t="shared" si="148"/>
        <v>0</v>
      </c>
      <c r="Q1002" s="52"/>
      <c r="R1002" s="390"/>
      <c r="S1002" s="387"/>
    </row>
    <row r="1003" spans="2:24" ht="18.75" customHeight="1" x14ac:dyDescent="0.2">
      <c r="B1003" s="78"/>
      <c r="C1003" s="140" t="s">
        <v>151</v>
      </c>
      <c r="D1003" s="66"/>
      <c r="E1003" s="66"/>
      <c r="F1003" s="66"/>
      <c r="G1003" s="66"/>
      <c r="H1003" s="66"/>
      <c r="I1003" s="66"/>
      <c r="J1003" s="66"/>
      <c r="K1003" s="66"/>
      <c r="L1003" s="66"/>
      <c r="M1003" s="66"/>
      <c r="N1003" s="66"/>
      <c r="O1003" s="72"/>
      <c r="P1003" s="141">
        <f t="shared" si="148"/>
        <v>0</v>
      </c>
      <c r="Q1003" s="52"/>
      <c r="R1003" s="390"/>
      <c r="S1003" s="387"/>
    </row>
    <row r="1004" spans="2:24" ht="18.75" customHeight="1" x14ac:dyDescent="0.2">
      <c r="B1004" s="78"/>
      <c r="C1004" s="140" t="s">
        <v>152</v>
      </c>
      <c r="D1004" s="66"/>
      <c r="E1004" s="66"/>
      <c r="F1004" s="66"/>
      <c r="G1004" s="66"/>
      <c r="H1004" s="66"/>
      <c r="I1004" s="66"/>
      <c r="J1004" s="66"/>
      <c r="K1004" s="66"/>
      <c r="L1004" s="66"/>
      <c r="M1004" s="66"/>
      <c r="N1004" s="66"/>
      <c r="O1004" s="72"/>
      <c r="P1004" s="141">
        <f t="shared" si="148"/>
        <v>0</v>
      </c>
      <c r="Q1004" s="52"/>
      <c r="R1004" s="390"/>
      <c r="S1004" s="387"/>
    </row>
    <row r="1005" spans="2:24" ht="18.75" customHeight="1" x14ac:dyDescent="0.2">
      <c r="B1005" s="78"/>
      <c r="C1005" s="140" t="s">
        <v>153</v>
      </c>
      <c r="D1005" s="66"/>
      <c r="E1005" s="66"/>
      <c r="F1005" s="66"/>
      <c r="G1005" s="66"/>
      <c r="H1005" s="66"/>
      <c r="I1005" s="66"/>
      <c r="J1005" s="66"/>
      <c r="K1005" s="66"/>
      <c r="L1005" s="66"/>
      <c r="M1005" s="66"/>
      <c r="N1005" s="66"/>
      <c r="O1005" s="72"/>
      <c r="P1005" s="141">
        <f t="shared" si="148"/>
        <v>0</v>
      </c>
      <c r="Q1005" s="52"/>
      <c r="R1005" s="390"/>
      <c r="S1005" s="387"/>
    </row>
    <row r="1006" spans="2:24" ht="18.75" customHeight="1" x14ac:dyDescent="0.2">
      <c r="B1006" s="78"/>
      <c r="C1006" s="156" t="s">
        <v>163</v>
      </c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73"/>
      <c r="P1006" s="142">
        <f t="shared" si="148"/>
        <v>0</v>
      </c>
      <c r="Q1006" s="52"/>
      <c r="R1006" s="391"/>
      <c r="S1006" s="392"/>
    </row>
    <row r="1007" spans="2:24" ht="18.75" customHeight="1" x14ac:dyDescent="0.2">
      <c r="B1007" s="78"/>
      <c r="C1007" s="157" t="s">
        <v>157</v>
      </c>
      <c r="D1007" s="148">
        <f>SUBTOTAL(9,D997:D1006)</f>
        <v>0</v>
      </c>
      <c r="E1007" s="148">
        <f t="shared" ref="E1007:O1007" si="149">SUBTOTAL(9,E997:E1006)</f>
        <v>0</v>
      </c>
      <c r="F1007" s="148">
        <f t="shared" si="149"/>
        <v>0</v>
      </c>
      <c r="G1007" s="148">
        <f t="shared" si="149"/>
        <v>0</v>
      </c>
      <c r="H1007" s="148">
        <f t="shared" si="149"/>
        <v>0</v>
      </c>
      <c r="I1007" s="148">
        <f t="shared" si="149"/>
        <v>0</v>
      </c>
      <c r="J1007" s="148">
        <f t="shared" si="149"/>
        <v>0</v>
      </c>
      <c r="K1007" s="148">
        <f t="shared" si="149"/>
        <v>0</v>
      </c>
      <c r="L1007" s="148">
        <f t="shared" si="149"/>
        <v>0</v>
      </c>
      <c r="M1007" s="148">
        <f t="shared" si="149"/>
        <v>0</v>
      </c>
      <c r="N1007" s="148">
        <f t="shared" si="149"/>
        <v>0</v>
      </c>
      <c r="O1007" s="149">
        <f t="shared" si="149"/>
        <v>0</v>
      </c>
      <c r="P1007" s="143">
        <f t="shared" si="148"/>
        <v>0</v>
      </c>
      <c r="Q1007" s="52"/>
      <c r="R1007" s="393"/>
      <c r="S1007" s="394"/>
    </row>
    <row r="1008" spans="2:24" ht="6" customHeight="1" x14ac:dyDescent="0.2">
      <c r="B1008" s="78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5"/>
      <c r="S1008" s="55"/>
    </row>
    <row r="1009" spans="2:24" ht="18.75" customHeight="1" x14ac:dyDescent="0.2">
      <c r="B1009" s="81"/>
      <c r="C1009" s="140" t="s">
        <v>158</v>
      </c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74"/>
      <c r="P1009" s="146">
        <f t="shared" ref="P1009:P1010" si="150">SUM(D1009:O1009)</f>
        <v>0</v>
      </c>
      <c r="Q1009" s="52"/>
      <c r="R1009" s="395"/>
      <c r="S1009" s="395"/>
    </row>
    <row r="1010" spans="2:24" ht="18.75" customHeight="1" x14ac:dyDescent="0.2">
      <c r="B1010" s="81"/>
      <c r="C1010" s="140" t="s">
        <v>159</v>
      </c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9"/>
      <c r="O1010" s="75"/>
      <c r="P1010" s="147">
        <f t="shared" si="150"/>
        <v>0</v>
      </c>
      <c r="Q1010" s="52"/>
      <c r="R1010" s="396"/>
      <c r="S1010" s="396"/>
    </row>
    <row r="1011" spans="2:24" s="77" customFormat="1" ht="18.75" customHeight="1" x14ac:dyDescent="0.2">
      <c r="B1011" s="79"/>
      <c r="C1011" s="93"/>
      <c r="D1011" s="82"/>
      <c r="E1011" s="82"/>
      <c r="F1011" s="82"/>
      <c r="G1011" s="82"/>
      <c r="H1011" s="82"/>
      <c r="I1011" s="82"/>
      <c r="J1011" s="82"/>
      <c r="K1011" s="82"/>
      <c r="L1011" s="82"/>
      <c r="M1011" s="82"/>
      <c r="N1011" s="397" t="s">
        <v>160</v>
      </c>
      <c r="O1011" s="397"/>
      <c r="P1011" s="145">
        <f>ROUND(IF(P1009*P1010=0,0,P1007/P1009*P1010),2)</f>
        <v>0</v>
      </c>
      <c r="Q1011" s="76"/>
      <c r="R1011" s="398"/>
      <c r="S1011" s="398"/>
      <c r="T1011" s="80"/>
    </row>
    <row r="1012" spans="2:24" ht="30" customHeight="1" x14ac:dyDescent="0.2"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</row>
    <row r="1013" spans="2:24" ht="18.75" customHeight="1" x14ac:dyDescent="0.2">
      <c r="B1013" s="78"/>
      <c r="C1013" s="158" t="s">
        <v>124</v>
      </c>
      <c r="D1013" s="399"/>
      <c r="E1013" s="399"/>
      <c r="F1013" s="399"/>
      <c r="G1013" s="399"/>
      <c r="H1013" s="399"/>
      <c r="I1013" s="399"/>
      <c r="J1013" s="52"/>
      <c r="K1013" s="52"/>
      <c r="L1013" s="53"/>
      <c r="M1013" s="52"/>
      <c r="N1013" s="52"/>
      <c r="O1013" s="52"/>
      <c r="P1013" s="54"/>
      <c r="Q1013" s="52"/>
      <c r="R1013" s="54"/>
      <c r="S1013" s="54"/>
    </row>
    <row r="1014" spans="2:24" ht="18.75" customHeight="1" x14ac:dyDescent="0.2">
      <c r="B1014" s="78"/>
      <c r="C1014" s="152" t="s">
        <v>125</v>
      </c>
      <c r="D1014" s="395"/>
      <c r="E1014" s="395"/>
      <c r="F1014" s="395"/>
      <c r="G1014" s="395"/>
      <c r="H1014" s="395"/>
      <c r="I1014" s="395"/>
      <c r="J1014" s="52"/>
      <c r="K1014" s="51"/>
      <c r="L1014" s="51"/>
      <c r="M1014" s="51"/>
      <c r="N1014" s="51"/>
      <c r="O1014" s="51"/>
      <c r="P1014" s="51"/>
      <c r="Q1014" s="52"/>
      <c r="R1014" s="400" t="s">
        <v>126</v>
      </c>
      <c r="S1014" s="400"/>
    </row>
    <row r="1015" spans="2:24" ht="18.75" customHeight="1" x14ac:dyDescent="0.2">
      <c r="B1015" s="78"/>
      <c r="C1015" s="152" t="s">
        <v>7</v>
      </c>
      <c r="D1015" s="395"/>
      <c r="E1015" s="395"/>
      <c r="F1015" s="395"/>
      <c r="G1015" s="395"/>
      <c r="H1015" s="395"/>
      <c r="I1015" s="395"/>
      <c r="J1015" s="52"/>
      <c r="K1015" s="51"/>
      <c r="L1015" s="51"/>
      <c r="M1015" s="51"/>
      <c r="N1015" s="51"/>
      <c r="O1015" s="51"/>
      <c r="P1015" s="51"/>
      <c r="Q1015" s="52"/>
      <c r="R1015" s="139" t="s">
        <v>245</v>
      </c>
      <c r="S1015" s="63"/>
    </row>
    <row r="1016" spans="2:24" ht="18.75" customHeight="1" x14ac:dyDescent="0.2">
      <c r="B1016" s="78"/>
      <c r="C1016" s="153" t="s">
        <v>122</v>
      </c>
      <c r="D1016" s="395"/>
      <c r="E1016" s="395"/>
      <c r="F1016" s="395"/>
      <c r="G1016" s="395"/>
      <c r="H1016" s="395"/>
      <c r="I1016" s="395"/>
      <c r="J1016" s="52"/>
      <c r="K1016" s="51"/>
      <c r="L1016" s="51"/>
      <c r="M1016" s="51"/>
      <c r="N1016" s="51"/>
      <c r="O1016" s="51"/>
      <c r="P1016" s="51"/>
      <c r="Q1016" s="52"/>
      <c r="R1016" s="138" t="s">
        <v>132</v>
      </c>
      <c r="S1016" s="63"/>
    </row>
    <row r="1017" spans="2:24" ht="18.75" customHeight="1" x14ac:dyDescent="0.2">
      <c r="B1017" s="78"/>
      <c r="C1017" s="153" t="s">
        <v>134</v>
      </c>
      <c r="D1017" s="401"/>
      <c r="E1017" s="401"/>
      <c r="F1017" s="401"/>
      <c r="G1017" s="401"/>
      <c r="H1017" s="401"/>
      <c r="I1017" s="401"/>
      <c r="J1017" s="52"/>
      <c r="K1017" s="52"/>
      <c r="L1017" s="53"/>
      <c r="M1017" s="52"/>
      <c r="N1017" s="52"/>
      <c r="O1017" s="52"/>
      <c r="P1017" s="54"/>
      <c r="Q1017" s="52"/>
      <c r="R1017" s="139" t="s">
        <v>133</v>
      </c>
      <c r="S1017" s="63"/>
    </row>
    <row r="1018" spans="2:24" ht="12" customHeight="1" x14ac:dyDescent="0.2">
      <c r="B1018" s="78"/>
      <c r="C1018" s="52"/>
      <c r="D1018" s="52"/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</row>
    <row r="1019" spans="2:24" s="77" customFormat="1" ht="18.75" customHeight="1" x14ac:dyDescent="0.2">
      <c r="B1019" s="79"/>
      <c r="C1019" s="154" t="s">
        <v>128</v>
      </c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70"/>
      <c r="P1019" s="144" t="s">
        <v>129</v>
      </c>
      <c r="Q1019" s="76"/>
      <c r="R1019" s="404" t="s">
        <v>135</v>
      </c>
      <c r="S1019" s="404"/>
      <c r="T1019" s="80"/>
      <c r="V1019" s="59"/>
      <c r="W1019" s="59"/>
      <c r="X1019" s="59"/>
    </row>
    <row r="1020" spans="2:24" ht="6" customHeight="1" x14ac:dyDescent="0.2">
      <c r="B1020" s="78"/>
      <c r="C1020" s="52"/>
      <c r="D1020" s="52"/>
      <c r="E1020" s="52"/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</row>
    <row r="1021" spans="2:24" ht="18.75" customHeight="1" x14ac:dyDescent="0.2">
      <c r="B1021" s="78"/>
      <c r="C1021" s="155" t="s">
        <v>161</v>
      </c>
      <c r="D1021" s="65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71"/>
      <c r="P1021" s="141">
        <f t="shared" ref="P1021" si="151">SUM(D1021:O1021)</f>
        <v>0</v>
      </c>
      <c r="Q1021" s="52"/>
      <c r="R1021" s="395"/>
      <c r="S1021" s="395"/>
    </row>
    <row r="1022" spans="2:24" ht="18.75" customHeight="1" x14ac:dyDescent="0.2">
      <c r="B1022" s="78"/>
      <c r="C1022" s="140" t="s">
        <v>137</v>
      </c>
      <c r="D1022" s="110"/>
      <c r="E1022" s="110"/>
      <c r="F1022" s="110"/>
      <c r="G1022" s="110"/>
      <c r="H1022" s="110"/>
      <c r="I1022" s="110"/>
      <c r="J1022" s="110"/>
      <c r="K1022" s="110"/>
      <c r="L1022" s="110"/>
      <c r="M1022" s="110"/>
      <c r="N1022" s="110"/>
      <c r="O1022" s="111"/>
      <c r="P1022" s="141">
        <f>SUM(D1022:O1022)</f>
        <v>0</v>
      </c>
      <c r="Q1022" s="52"/>
      <c r="R1022" s="395"/>
      <c r="S1022" s="395"/>
    </row>
    <row r="1023" spans="2:24" ht="18.75" customHeight="1" x14ac:dyDescent="0.2">
      <c r="B1023" s="78"/>
      <c r="C1023" s="94" t="s">
        <v>162</v>
      </c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71"/>
      <c r="P1023" s="141">
        <f t="shared" ref="P1023:P1031" si="152">SUM(D1023:O1023)</f>
        <v>0</v>
      </c>
      <c r="Q1023" s="52"/>
      <c r="R1023" s="395"/>
      <c r="S1023" s="395"/>
    </row>
    <row r="1024" spans="2:24" ht="18.75" customHeight="1" x14ac:dyDescent="0.2">
      <c r="B1024" s="78"/>
      <c r="C1024" s="140" t="s">
        <v>147</v>
      </c>
      <c r="D1024" s="66"/>
      <c r="E1024" s="66"/>
      <c r="F1024" s="66"/>
      <c r="G1024" s="66"/>
      <c r="H1024" s="66"/>
      <c r="I1024" s="66"/>
      <c r="J1024" s="66"/>
      <c r="K1024" s="66"/>
      <c r="L1024" s="66"/>
      <c r="M1024" s="66"/>
      <c r="N1024" s="66"/>
      <c r="O1024" s="72"/>
      <c r="P1024" s="141">
        <f t="shared" si="152"/>
        <v>0</v>
      </c>
      <c r="Q1024" s="52"/>
      <c r="R1024" s="395"/>
      <c r="S1024" s="395"/>
    </row>
    <row r="1025" spans="2:20" ht="18.75" customHeight="1" x14ac:dyDescent="0.2">
      <c r="B1025" s="78"/>
      <c r="C1025" s="140" t="s">
        <v>148</v>
      </c>
      <c r="D1025" s="66"/>
      <c r="E1025" s="66"/>
      <c r="F1025" s="66"/>
      <c r="G1025" s="66"/>
      <c r="H1025" s="66"/>
      <c r="I1025" s="66"/>
      <c r="J1025" s="66"/>
      <c r="K1025" s="66"/>
      <c r="L1025" s="66"/>
      <c r="M1025" s="66"/>
      <c r="N1025" s="66"/>
      <c r="O1025" s="72"/>
      <c r="P1025" s="141">
        <f t="shared" si="152"/>
        <v>0</v>
      </c>
      <c r="Q1025" s="52"/>
      <c r="R1025" s="395"/>
      <c r="S1025" s="395"/>
    </row>
    <row r="1026" spans="2:20" ht="18.75" customHeight="1" x14ac:dyDescent="0.2">
      <c r="B1026" s="78"/>
      <c r="C1026" s="140" t="s">
        <v>150</v>
      </c>
      <c r="D1026" s="66"/>
      <c r="E1026" s="66"/>
      <c r="F1026" s="66"/>
      <c r="G1026" s="66"/>
      <c r="H1026" s="66"/>
      <c r="I1026" s="66"/>
      <c r="J1026" s="66"/>
      <c r="K1026" s="66"/>
      <c r="L1026" s="66"/>
      <c r="M1026" s="66"/>
      <c r="N1026" s="66"/>
      <c r="O1026" s="72"/>
      <c r="P1026" s="141">
        <f t="shared" si="152"/>
        <v>0</v>
      </c>
      <c r="Q1026" s="52"/>
      <c r="R1026" s="395"/>
      <c r="S1026" s="395"/>
    </row>
    <row r="1027" spans="2:20" ht="18.75" customHeight="1" x14ac:dyDescent="0.2">
      <c r="B1027" s="78"/>
      <c r="C1027" s="140" t="s">
        <v>151</v>
      </c>
      <c r="D1027" s="66"/>
      <c r="E1027" s="66"/>
      <c r="F1027" s="66"/>
      <c r="G1027" s="66"/>
      <c r="H1027" s="66"/>
      <c r="I1027" s="66"/>
      <c r="J1027" s="66"/>
      <c r="K1027" s="66"/>
      <c r="L1027" s="66"/>
      <c r="M1027" s="66"/>
      <c r="N1027" s="66"/>
      <c r="O1027" s="72"/>
      <c r="P1027" s="141">
        <f t="shared" si="152"/>
        <v>0</v>
      </c>
      <c r="Q1027" s="52"/>
      <c r="R1027" s="395"/>
      <c r="S1027" s="395"/>
    </row>
    <row r="1028" spans="2:20" ht="18.75" customHeight="1" x14ac:dyDescent="0.2">
      <c r="B1028" s="78"/>
      <c r="C1028" s="140" t="s">
        <v>152</v>
      </c>
      <c r="D1028" s="66"/>
      <c r="E1028" s="66"/>
      <c r="F1028" s="66"/>
      <c r="G1028" s="66"/>
      <c r="H1028" s="66"/>
      <c r="I1028" s="66"/>
      <c r="J1028" s="66"/>
      <c r="K1028" s="66"/>
      <c r="L1028" s="66"/>
      <c r="M1028" s="66"/>
      <c r="N1028" s="66"/>
      <c r="O1028" s="72"/>
      <c r="P1028" s="141">
        <f t="shared" si="152"/>
        <v>0</v>
      </c>
      <c r="Q1028" s="52"/>
      <c r="R1028" s="395"/>
      <c r="S1028" s="395"/>
    </row>
    <row r="1029" spans="2:20" ht="18.75" customHeight="1" x14ac:dyDescent="0.2">
      <c r="B1029" s="78"/>
      <c r="C1029" s="140" t="s">
        <v>153</v>
      </c>
      <c r="D1029" s="66"/>
      <c r="E1029" s="66"/>
      <c r="F1029" s="66"/>
      <c r="G1029" s="66"/>
      <c r="H1029" s="66"/>
      <c r="I1029" s="66"/>
      <c r="J1029" s="66"/>
      <c r="K1029" s="66"/>
      <c r="L1029" s="66"/>
      <c r="M1029" s="66"/>
      <c r="N1029" s="66"/>
      <c r="O1029" s="72"/>
      <c r="P1029" s="141">
        <f t="shared" si="152"/>
        <v>0</v>
      </c>
      <c r="Q1029" s="52"/>
      <c r="R1029" s="395"/>
      <c r="S1029" s="395"/>
    </row>
    <row r="1030" spans="2:20" ht="18.75" customHeight="1" x14ac:dyDescent="0.2">
      <c r="B1030" s="78"/>
      <c r="C1030" s="156" t="s">
        <v>163</v>
      </c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73"/>
      <c r="P1030" s="142">
        <f t="shared" si="152"/>
        <v>0</v>
      </c>
      <c r="Q1030" s="52"/>
      <c r="R1030" s="396"/>
      <c r="S1030" s="396"/>
    </row>
    <row r="1031" spans="2:20" ht="18.75" customHeight="1" x14ac:dyDescent="0.2">
      <c r="B1031" s="78"/>
      <c r="C1031" s="157" t="s">
        <v>157</v>
      </c>
      <c r="D1031" s="148">
        <f t="shared" ref="D1031:E1031" si="153">SUBTOTAL(9,D1021:D1030)</f>
        <v>0</v>
      </c>
      <c r="E1031" s="148">
        <f t="shared" si="153"/>
        <v>0</v>
      </c>
      <c r="F1031" s="148">
        <f>SUBTOTAL(9,F1021:F1030)</f>
        <v>0</v>
      </c>
      <c r="G1031" s="148">
        <f t="shared" ref="G1031:O1031" si="154">SUBTOTAL(9,G1021:G1030)</f>
        <v>0</v>
      </c>
      <c r="H1031" s="148">
        <f t="shared" si="154"/>
        <v>0</v>
      </c>
      <c r="I1031" s="148">
        <f t="shared" si="154"/>
        <v>0</v>
      </c>
      <c r="J1031" s="148">
        <f t="shared" si="154"/>
        <v>0</v>
      </c>
      <c r="K1031" s="148">
        <f t="shared" si="154"/>
        <v>0</v>
      </c>
      <c r="L1031" s="148">
        <f t="shared" si="154"/>
        <v>0</v>
      </c>
      <c r="M1031" s="148">
        <f t="shared" si="154"/>
        <v>0</v>
      </c>
      <c r="N1031" s="148">
        <f t="shared" si="154"/>
        <v>0</v>
      </c>
      <c r="O1031" s="149">
        <f t="shared" si="154"/>
        <v>0</v>
      </c>
      <c r="P1031" s="143">
        <f t="shared" si="152"/>
        <v>0</v>
      </c>
      <c r="Q1031" s="52"/>
      <c r="R1031" s="405"/>
      <c r="S1031" s="405"/>
    </row>
    <row r="1032" spans="2:20" ht="6" customHeight="1" x14ac:dyDescent="0.2">
      <c r="B1032" s="78"/>
      <c r="C1032" s="52"/>
      <c r="D1032" s="52"/>
      <c r="E1032" s="52"/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5"/>
      <c r="S1032" s="55"/>
    </row>
    <row r="1033" spans="2:20" ht="18.75" customHeight="1" x14ac:dyDescent="0.2">
      <c r="B1033" s="81"/>
      <c r="C1033" s="140" t="s">
        <v>158</v>
      </c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74"/>
      <c r="P1033" s="146">
        <f t="shared" ref="P1033:P1034" si="155">SUM(D1033:O1033)</f>
        <v>0</v>
      </c>
      <c r="Q1033" s="52"/>
      <c r="R1033" s="395"/>
      <c r="S1033" s="395"/>
    </row>
    <row r="1034" spans="2:20" ht="18.75" customHeight="1" x14ac:dyDescent="0.2">
      <c r="B1034" s="81"/>
      <c r="C1034" s="140" t="s">
        <v>159</v>
      </c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9"/>
      <c r="O1034" s="75"/>
      <c r="P1034" s="147">
        <f t="shared" si="155"/>
        <v>0</v>
      </c>
      <c r="Q1034" s="52"/>
      <c r="R1034" s="396"/>
      <c r="S1034" s="396"/>
    </row>
    <row r="1035" spans="2:20" s="77" customFormat="1" ht="18.75" customHeight="1" x14ac:dyDescent="0.2">
      <c r="B1035" s="79"/>
      <c r="C1035" s="93"/>
      <c r="D1035" s="82"/>
      <c r="E1035" s="82"/>
      <c r="F1035" s="82"/>
      <c r="G1035" s="82"/>
      <c r="H1035" s="82"/>
      <c r="I1035" s="82"/>
      <c r="J1035" s="82"/>
      <c r="K1035" s="82"/>
      <c r="L1035" s="82"/>
      <c r="M1035" s="82"/>
      <c r="N1035" s="397" t="s">
        <v>160</v>
      </c>
      <c r="O1035" s="397"/>
      <c r="P1035" s="145">
        <f t="shared" ref="P1035" si="156">ROUND(IF(P1033*P1034=0,0,P1031/P1033*P1034),2)</f>
        <v>0</v>
      </c>
      <c r="Q1035" s="76"/>
      <c r="R1035" s="398"/>
      <c r="S1035" s="398"/>
      <c r="T1035" s="80"/>
    </row>
    <row r="1036" spans="2:20" ht="30" customHeight="1" x14ac:dyDescent="0.2"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</row>
    <row r="1037" spans="2:20" ht="18.75" customHeight="1" x14ac:dyDescent="0.2">
      <c r="B1037" s="78"/>
      <c r="C1037" s="158" t="s">
        <v>124</v>
      </c>
      <c r="D1037" s="399"/>
      <c r="E1037" s="399"/>
      <c r="F1037" s="399"/>
      <c r="G1037" s="399"/>
      <c r="H1037" s="399"/>
      <c r="I1037" s="399"/>
      <c r="J1037" s="52"/>
      <c r="K1037" s="52"/>
      <c r="L1037" s="53"/>
      <c r="M1037" s="52"/>
      <c r="N1037" s="52"/>
      <c r="O1037" s="52"/>
      <c r="P1037" s="54"/>
      <c r="Q1037" s="52"/>
      <c r="R1037" s="54"/>
      <c r="S1037" s="54"/>
    </row>
    <row r="1038" spans="2:20" ht="18.75" customHeight="1" x14ac:dyDescent="0.2">
      <c r="B1038" s="78"/>
      <c r="C1038" s="152" t="s">
        <v>125</v>
      </c>
      <c r="D1038" s="395"/>
      <c r="E1038" s="395"/>
      <c r="F1038" s="395"/>
      <c r="G1038" s="395"/>
      <c r="H1038" s="395"/>
      <c r="I1038" s="395"/>
      <c r="J1038" s="52"/>
      <c r="K1038" s="51"/>
      <c r="L1038" s="51"/>
      <c r="M1038" s="51"/>
      <c r="N1038" s="51"/>
      <c r="O1038" s="51"/>
      <c r="P1038" s="51"/>
      <c r="Q1038" s="52"/>
      <c r="R1038" s="400" t="s">
        <v>126</v>
      </c>
      <c r="S1038" s="400"/>
    </row>
    <row r="1039" spans="2:20" ht="18.75" customHeight="1" x14ac:dyDescent="0.2">
      <c r="B1039" s="78"/>
      <c r="C1039" s="152" t="s">
        <v>7</v>
      </c>
      <c r="D1039" s="395"/>
      <c r="E1039" s="395"/>
      <c r="F1039" s="395"/>
      <c r="G1039" s="395"/>
      <c r="H1039" s="395"/>
      <c r="I1039" s="395"/>
      <c r="J1039" s="52"/>
      <c r="K1039" s="51"/>
      <c r="L1039" s="51"/>
      <c r="M1039" s="51"/>
      <c r="N1039" s="51"/>
      <c r="O1039" s="51"/>
      <c r="P1039" s="51"/>
      <c r="Q1039" s="52"/>
      <c r="R1039" s="139" t="s">
        <v>245</v>
      </c>
      <c r="S1039" s="63"/>
    </row>
    <row r="1040" spans="2:20" ht="18.75" customHeight="1" x14ac:dyDescent="0.2">
      <c r="B1040" s="78"/>
      <c r="C1040" s="153" t="s">
        <v>122</v>
      </c>
      <c r="D1040" s="395"/>
      <c r="E1040" s="395"/>
      <c r="F1040" s="395"/>
      <c r="G1040" s="395"/>
      <c r="H1040" s="395"/>
      <c r="I1040" s="395"/>
      <c r="J1040" s="52"/>
      <c r="K1040" s="51"/>
      <c r="L1040" s="51"/>
      <c r="M1040" s="51"/>
      <c r="N1040" s="51"/>
      <c r="O1040" s="51"/>
      <c r="P1040" s="51"/>
      <c r="Q1040" s="52"/>
      <c r="R1040" s="138" t="s">
        <v>132</v>
      </c>
      <c r="S1040" s="63"/>
    </row>
    <row r="1041" spans="2:24" ht="18.75" customHeight="1" x14ac:dyDescent="0.2">
      <c r="B1041" s="78"/>
      <c r="C1041" s="153" t="s">
        <v>134</v>
      </c>
      <c r="D1041" s="401"/>
      <c r="E1041" s="401"/>
      <c r="F1041" s="401"/>
      <c r="G1041" s="401"/>
      <c r="H1041" s="401"/>
      <c r="I1041" s="401"/>
      <c r="J1041" s="52"/>
      <c r="K1041" s="52"/>
      <c r="L1041" s="53"/>
      <c r="M1041" s="52"/>
      <c r="N1041" s="52"/>
      <c r="O1041" s="52"/>
      <c r="P1041" s="54"/>
      <c r="Q1041" s="52"/>
      <c r="R1041" s="139" t="s">
        <v>133</v>
      </c>
      <c r="S1041" s="63"/>
    </row>
    <row r="1042" spans="2:24" ht="12" customHeight="1" x14ac:dyDescent="0.2">
      <c r="B1042" s="78"/>
      <c r="C1042" s="52"/>
      <c r="D1042" s="52"/>
      <c r="E1042" s="52"/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</row>
    <row r="1043" spans="2:24" s="77" customFormat="1" ht="18.75" customHeight="1" x14ac:dyDescent="0.2">
      <c r="B1043" s="79"/>
      <c r="C1043" s="154" t="s">
        <v>128</v>
      </c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70"/>
      <c r="P1043" s="144" t="s">
        <v>129</v>
      </c>
      <c r="Q1043" s="76"/>
      <c r="R1043" s="404" t="s">
        <v>135</v>
      </c>
      <c r="S1043" s="404"/>
      <c r="T1043" s="80"/>
      <c r="V1043" s="59"/>
      <c r="W1043" s="59"/>
      <c r="X1043" s="59"/>
    </row>
    <row r="1044" spans="2:24" ht="6" customHeight="1" x14ac:dyDescent="0.2">
      <c r="B1044" s="78"/>
      <c r="C1044" s="52"/>
      <c r="D1044" s="52"/>
      <c r="E1044" s="52"/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</row>
    <row r="1045" spans="2:24" ht="18.75" customHeight="1" x14ac:dyDescent="0.2">
      <c r="B1045" s="78"/>
      <c r="C1045" s="155" t="s">
        <v>161</v>
      </c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71"/>
      <c r="P1045" s="141">
        <f t="shared" ref="P1045:P1055" si="157">SUM(D1045:O1045)</f>
        <v>0</v>
      </c>
      <c r="Q1045" s="52"/>
      <c r="R1045" s="395"/>
      <c r="S1045" s="395"/>
    </row>
    <row r="1046" spans="2:24" ht="18.75" customHeight="1" x14ac:dyDescent="0.2">
      <c r="B1046" s="78"/>
      <c r="C1046" s="140" t="s">
        <v>137</v>
      </c>
      <c r="D1046" s="110"/>
      <c r="E1046" s="110"/>
      <c r="F1046" s="110"/>
      <c r="G1046" s="110"/>
      <c r="H1046" s="110"/>
      <c r="I1046" s="110"/>
      <c r="J1046" s="110"/>
      <c r="K1046" s="110"/>
      <c r="L1046" s="110"/>
      <c r="M1046" s="110"/>
      <c r="N1046" s="110"/>
      <c r="O1046" s="111"/>
      <c r="P1046" s="141">
        <f t="shared" si="157"/>
        <v>0</v>
      </c>
      <c r="Q1046" s="52"/>
      <c r="R1046" s="395"/>
      <c r="S1046" s="395"/>
    </row>
    <row r="1047" spans="2:24" ht="18.75" customHeight="1" x14ac:dyDescent="0.2">
      <c r="B1047" s="78"/>
      <c r="C1047" s="94" t="s">
        <v>162</v>
      </c>
      <c r="D1047" s="65"/>
      <c r="E1047" s="65"/>
      <c r="F1047" s="65"/>
      <c r="G1047" s="65"/>
      <c r="H1047" s="65"/>
      <c r="I1047" s="65"/>
      <c r="J1047" s="65"/>
      <c r="K1047" s="65"/>
      <c r="L1047" s="65"/>
      <c r="M1047" s="65"/>
      <c r="N1047" s="65"/>
      <c r="O1047" s="71"/>
      <c r="P1047" s="141">
        <f t="shared" si="157"/>
        <v>0</v>
      </c>
      <c r="Q1047" s="52"/>
      <c r="R1047" s="395"/>
      <c r="S1047" s="395"/>
    </row>
    <row r="1048" spans="2:24" ht="18.75" customHeight="1" x14ac:dyDescent="0.2">
      <c r="B1048" s="78"/>
      <c r="C1048" s="140" t="s">
        <v>147</v>
      </c>
      <c r="D1048" s="66"/>
      <c r="E1048" s="66"/>
      <c r="F1048" s="66"/>
      <c r="G1048" s="66"/>
      <c r="H1048" s="66"/>
      <c r="I1048" s="66"/>
      <c r="J1048" s="66"/>
      <c r="K1048" s="66"/>
      <c r="L1048" s="66"/>
      <c r="M1048" s="66"/>
      <c r="N1048" s="66"/>
      <c r="O1048" s="72"/>
      <c r="P1048" s="141">
        <f t="shared" si="157"/>
        <v>0</v>
      </c>
      <c r="Q1048" s="52"/>
      <c r="R1048" s="395"/>
      <c r="S1048" s="395"/>
    </row>
    <row r="1049" spans="2:24" ht="18.75" customHeight="1" x14ac:dyDescent="0.2">
      <c r="B1049" s="78"/>
      <c r="C1049" s="140" t="s">
        <v>148</v>
      </c>
      <c r="D1049" s="66"/>
      <c r="E1049" s="66"/>
      <c r="F1049" s="66"/>
      <c r="G1049" s="66"/>
      <c r="H1049" s="66"/>
      <c r="I1049" s="66"/>
      <c r="J1049" s="66"/>
      <c r="K1049" s="66"/>
      <c r="L1049" s="66"/>
      <c r="M1049" s="66"/>
      <c r="N1049" s="66"/>
      <c r="O1049" s="72"/>
      <c r="P1049" s="141">
        <f t="shared" si="157"/>
        <v>0</v>
      </c>
      <c r="Q1049" s="52"/>
      <c r="R1049" s="395"/>
      <c r="S1049" s="395"/>
    </row>
    <row r="1050" spans="2:24" ht="18.75" customHeight="1" x14ac:dyDescent="0.2">
      <c r="B1050" s="78"/>
      <c r="C1050" s="140" t="s">
        <v>150</v>
      </c>
      <c r="D1050" s="66"/>
      <c r="E1050" s="66"/>
      <c r="F1050" s="66"/>
      <c r="G1050" s="66"/>
      <c r="H1050" s="66"/>
      <c r="I1050" s="66"/>
      <c r="J1050" s="66"/>
      <c r="K1050" s="66"/>
      <c r="L1050" s="66"/>
      <c r="M1050" s="66"/>
      <c r="N1050" s="66"/>
      <c r="O1050" s="72"/>
      <c r="P1050" s="141">
        <f t="shared" si="157"/>
        <v>0</v>
      </c>
      <c r="Q1050" s="52"/>
      <c r="R1050" s="395"/>
      <c r="S1050" s="395"/>
    </row>
    <row r="1051" spans="2:24" ht="18.75" customHeight="1" x14ac:dyDescent="0.2">
      <c r="B1051" s="78"/>
      <c r="C1051" s="140" t="s">
        <v>151</v>
      </c>
      <c r="D1051" s="66"/>
      <c r="E1051" s="66"/>
      <c r="F1051" s="66"/>
      <c r="G1051" s="66"/>
      <c r="H1051" s="66"/>
      <c r="I1051" s="66"/>
      <c r="J1051" s="66"/>
      <c r="K1051" s="66"/>
      <c r="L1051" s="66"/>
      <c r="M1051" s="66"/>
      <c r="N1051" s="66"/>
      <c r="O1051" s="72"/>
      <c r="P1051" s="141">
        <f t="shared" si="157"/>
        <v>0</v>
      </c>
      <c r="Q1051" s="52"/>
      <c r="R1051" s="395"/>
      <c r="S1051" s="395"/>
    </row>
    <row r="1052" spans="2:24" ht="18.75" customHeight="1" x14ac:dyDescent="0.2">
      <c r="B1052" s="78"/>
      <c r="C1052" s="140" t="s">
        <v>152</v>
      </c>
      <c r="D1052" s="66"/>
      <c r="E1052" s="66"/>
      <c r="F1052" s="66"/>
      <c r="G1052" s="66"/>
      <c r="H1052" s="66"/>
      <c r="I1052" s="66"/>
      <c r="J1052" s="66"/>
      <c r="K1052" s="66"/>
      <c r="L1052" s="66"/>
      <c r="M1052" s="66"/>
      <c r="N1052" s="66"/>
      <c r="O1052" s="72"/>
      <c r="P1052" s="141">
        <f t="shared" si="157"/>
        <v>0</v>
      </c>
      <c r="Q1052" s="52"/>
      <c r="R1052" s="395"/>
      <c r="S1052" s="395"/>
    </row>
    <row r="1053" spans="2:24" ht="18.75" customHeight="1" x14ac:dyDescent="0.2">
      <c r="B1053" s="78"/>
      <c r="C1053" s="140" t="s">
        <v>153</v>
      </c>
      <c r="D1053" s="66"/>
      <c r="E1053" s="66"/>
      <c r="F1053" s="66"/>
      <c r="G1053" s="66"/>
      <c r="H1053" s="66"/>
      <c r="I1053" s="66"/>
      <c r="J1053" s="66"/>
      <c r="K1053" s="66"/>
      <c r="L1053" s="66"/>
      <c r="M1053" s="66"/>
      <c r="N1053" s="66"/>
      <c r="O1053" s="72"/>
      <c r="P1053" s="141">
        <f t="shared" si="157"/>
        <v>0</v>
      </c>
      <c r="Q1053" s="52"/>
      <c r="R1053" s="395"/>
      <c r="S1053" s="395"/>
    </row>
    <row r="1054" spans="2:24" ht="18.75" customHeight="1" x14ac:dyDescent="0.2">
      <c r="B1054" s="78"/>
      <c r="C1054" s="156" t="s">
        <v>163</v>
      </c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73"/>
      <c r="P1054" s="142">
        <f t="shared" si="157"/>
        <v>0</v>
      </c>
      <c r="Q1054" s="52"/>
      <c r="R1054" s="396"/>
      <c r="S1054" s="396"/>
    </row>
    <row r="1055" spans="2:24" ht="18.75" customHeight="1" x14ac:dyDescent="0.2">
      <c r="B1055" s="78"/>
      <c r="C1055" s="157" t="s">
        <v>157</v>
      </c>
      <c r="D1055" s="148">
        <f t="shared" ref="D1055:O1055" si="158">SUBTOTAL(9,D1045:D1054)</f>
        <v>0</v>
      </c>
      <c r="E1055" s="148">
        <f t="shared" si="158"/>
        <v>0</v>
      </c>
      <c r="F1055" s="148">
        <f t="shared" si="158"/>
        <v>0</v>
      </c>
      <c r="G1055" s="148">
        <f t="shared" si="158"/>
        <v>0</v>
      </c>
      <c r="H1055" s="148">
        <f t="shared" si="158"/>
        <v>0</v>
      </c>
      <c r="I1055" s="148">
        <f t="shared" si="158"/>
        <v>0</v>
      </c>
      <c r="J1055" s="148">
        <f t="shared" si="158"/>
        <v>0</v>
      </c>
      <c r="K1055" s="148">
        <f t="shared" si="158"/>
        <v>0</v>
      </c>
      <c r="L1055" s="148">
        <f t="shared" si="158"/>
        <v>0</v>
      </c>
      <c r="M1055" s="148">
        <f t="shared" si="158"/>
        <v>0</v>
      </c>
      <c r="N1055" s="148">
        <f t="shared" si="158"/>
        <v>0</v>
      </c>
      <c r="O1055" s="149">
        <f t="shared" si="158"/>
        <v>0</v>
      </c>
      <c r="P1055" s="143">
        <f t="shared" si="157"/>
        <v>0</v>
      </c>
      <c r="Q1055" s="52"/>
      <c r="R1055" s="405"/>
      <c r="S1055" s="405"/>
    </row>
    <row r="1056" spans="2:24" ht="6" customHeight="1" x14ac:dyDescent="0.2">
      <c r="B1056" s="78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5"/>
      <c r="S1056" s="55"/>
    </row>
    <row r="1057" spans="2:24" ht="18.75" customHeight="1" x14ac:dyDescent="0.2">
      <c r="B1057" s="81"/>
      <c r="C1057" s="140" t="s">
        <v>158</v>
      </c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74"/>
      <c r="P1057" s="146">
        <f t="shared" ref="P1057:P1058" si="159">SUM(D1057:O1057)</f>
        <v>0</v>
      </c>
      <c r="Q1057" s="52"/>
      <c r="R1057" s="395"/>
      <c r="S1057" s="395"/>
    </row>
    <row r="1058" spans="2:24" ht="18.75" customHeight="1" x14ac:dyDescent="0.2">
      <c r="B1058" s="81"/>
      <c r="C1058" s="140" t="s">
        <v>159</v>
      </c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9"/>
      <c r="O1058" s="75"/>
      <c r="P1058" s="147">
        <f t="shared" si="159"/>
        <v>0</v>
      </c>
      <c r="Q1058" s="52"/>
      <c r="R1058" s="396"/>
      <c r="S1058" s="396"/>
    </row>
    <row r="1059" spans="2:24" s="77" customFormat="1" ht="18.75" customHeight="1" x14ac:dyDescent="0.2">
      <c r="B1059" s="79"/>
      <c r="C1059" s="93"/>
      <c r="D1059" s="82"/>
      <c r="E1059" s="82"/>
      <c r="F1059" s="82"/>
      <c r="G1059" s="82"/>
      <c r="H1059" s="82"/>
      <c r="I1059" s="82"/>
      <c r="J1059" s="82"/>
      <c r="K1059" s="82"/>
      <c r="L1059" s="82"/>
      <c r="M1059" s="82"/>
      <c r="N1059" s="397" t="s">
        <v>160</v>
      </c>
      <c r="O1059" s="397"/>
      <c r="P1059" s="145">
        <f t="shared" ref="P1059" si="160">ROUND(IF(P1057*P1058=0,0,P1055/P1057*P1058),2)</f>
        <v>0</v>
      </c>
      <c r="Q1059" s="76"/>
      <c r="R1059" s="398"/>
      <c r="S1059" s="398"/>
      <c r="T1059" s="80"/>
    </row>
    <row r="1060" spans="2:24" ht="30" customHeight="1" x14ac:dyDescent="0.2">
      <c r="C1060" s="52"/>
      <c r="D1060" s="52"/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</row>
    <row r="1061" spans="2:24" ht="18.75" customHeight="1" x14ac:dyDescent="0.2">
      <c r="B1061" s="78"/>
      <c r="C1061" s="158" t="s">
        <v>124</v>
      </c>
      <c r="D1061" s="399"/>
      <c r="E1061" s="399"/>
      <c r="F1061" s="399"/>
      <c r="G1061" s="399"/>
      <c r="H1061" s="399"/>
      <c r="I1061" s="399"/>
      <c r="J1061" s="52"/>
      <c r="K1061" s="52"/>
      <c r="L1061" s="53"/>
      <c r="M1061" s="52"/>
      <c r="N1061" s="52"/>
      <c r="O1061" s="52"/>
      <c r="P1061" s="54"/>
      <c r="Q1061" s="52"/>
      <c r="R1061" s="54"/>
      <c r="S1061" s="54"/>
    </row>
    <row r="1062" spans="2:24" ht="18.75" customHeight="1" x14ac:dyDescent="0.2">
      <c r="B1062" s="78"/>
      <c r="C1062" s="152" t="s">
        <v>125</v>
      </c>
      <c r="D1062" s="395"/>
      <c r="E1062" s="395"/>
      <c r="F1062" s="395"/>
      <c r="G1062" s="395"/>
      <c r="H1062" s="395"/>
      <c r="I1062" s="395"/>
      <c r="J1062" s="52"/>
      <c r="K1062" s="51"/>
      <c r="L1062" s="51"/>
      <c r="M1062" s="51"/>
      <c r="N1062" s="51"/>
      <c r="O1062" s="51"/>
      <c r="P1062" s="51"/>
      <c r="Q1062" s="52"/>
      <c r="R1062" s="400" t="s">
        <v>126</v>
      </c>
      <c r="S1062" s="400"/>
    </row>
    <row r="1063" spans="2:24" ht="18.75" customHeight="1" x14ac:dyDescent="0.2">
      <c r="B1063" s="78"/>
      <c r="C1063" s="152" t="s">
        <v>7</v>
      </c>
      <c r="D1063" s="395"/>
      <c r="E1063" s="395"/>
      <c r="F1063" s="395"/>
      <c r="G1063" s="395"/>
      <c r="H1063" s="395"/>
      <c r="I1063" s="395"/>
      <c r="J1063" s="52"/>
      <c r="K1063" s="51"/>
      <c r="L1063" s="51"/>
      <c r="M1063" s="51"/>
      <c r="N1063" s="51"/>
      <c r="O1063" s="51"/>
      <c r="P1063" s="51"/>
      <c r="Q1063" s="52"/>
      <c r="R1063" s="139" t="s">
        <v>245</v>
      </c>
      <c r="S1063" s="63"/>
    </row>
    <row r="1064" spans="2:24" ht="18.75" customHeight="1" x14ac:dyDescent="0.2">
      <c r="B1064" s="78"/>
      <c r="C1064" s="153" t="s">
        <v>122</v>
      </c>
      <c r="D1064" s="395"/>
      <c r="E1064" s="395"/>
      <c r="F1064" s="395"/>
      <c r="G1064" s="395"/>
      <c r="H1064" s="395"/>
      <c r="I1064" s="395"/>
      <c r="J1064" s="52"/>
      <c r="K1064" s="51"/>
      <c r="L1064" s="51"/>
      <c r="M1064" s="51"/>
      <c r="N1064" s="51"/>
      <c r="O1064" s="51"/>
      <c r="P1064" s="51"/>
      <c r="Q1064" s="52"/>
      <c r="R1064" s="138" t="s">
        <v>132</v>
      </c>
      <c r="S1064" s="63"/>
    </row>
    <row r="1065" spans="2:24" ht="18.75" customHeight="1" x14ac:dyDescent="0.2">
      <c r="B1065" s="78"/>
      <c r="C1065" s="153" t="s">
        <v>134</v>
      </c>
      <c r="D1065" s="401"/>
      <c r="E1065" s="401"/>
      <c r="F1065" s="401"/>
      <c r="G1065" s="401"/>
      <c r="H1065" s="401"/>
      <c r="I1065" s="401"/>
      <c r="J1065" s="52"/>
      <c r="K1065" s="52"/>
      <c r="L1065" s="53"/>
      <c r="M1065" s="52"/>
      <c r="N1065" s="52"/>
      <c r="O1065" s="52"/>
      <c r="P1065" s="54"/>
      <c r="Q1065" s="52"/>
      <c r="R1065" s="139" t="s">
        <v>133</v>
      </c>
      <c r="S1065" s="63"/>
    </row>
    <row r="1066" spans="2:24" ht="12" customHeight="1" x14ac:dyDescent="0.2">
      <c r="B1066" s="78"/>
      <c r="C1066" s="52"/>
      <c r="D1066" s="52"/>
      <c r="E1066" s="52"/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</row>
    <row r="1067" spans="2:24" s="77" customFormat="1" ht="18.75" customHeight="1" x14ac:dyDescent="0.2">
      <c r="B1067" s="79"/>
      <c r="C1067" s="154" t="s">
        <v>128</v>
      </c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70"/>
      <c r="P1067" s="144" t="s">
        <v>129</v>
      </c>
      <c r="Q1067" s="76"/>
      <c r="R1067" s="402" t="s">
        <v>135</v>
      </c>
      <c r="S1067" s="403"/>
      <c r="T1067" s="80"/>
      <c r="V1067" s="59"/>
      <c r="W1067" s="59"/>
      <c r="X1067" s="59"/>
    </row>
    <row r="1068" spans="2:24" ht="6" customHeight="1" x14ac:dyDescent="0.2">
      <c r="B1068" s="78"/>
      <c r="C1068" s="52"/>
      <c r="D1068" s="52"/>
      <c r="E1068" s="52"/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</row>
    <row r="1069" spans="2:24" ht="18.75" customHeight="1" x14ac:dyDescent="0.2">
      <c r="B1069" s="78"/>
      <c r="C1069" s="155" t="s">
        <v>161</v>
      </c>
      <c r="D1069" s="65"/>
      <c r="E1069" s="65"/>
      <c r="F1069" s="65"/>
      <c r="G1069" s="65"/>
      <c r="H1069" s="65"/>
      <c r="I1069" s="65"/>
      <c r="J1069" s="65"/>
      <c r="K1069" s="65"/>
      <c r="L1069" s="65"/>
      <c r="M1069" s="65"/>
      <c r="N1069" s="65"/>
      <c r="O1069" s="71"/>
      <c r="P1069" s="141">
        <f>SUM(D1069:O1069)</f>
        <v>0</v>
      </c>
      <c r="Q1069" s="52"/>
      <c r="R1069" s="390"/>
      <c r="S1069" s="387"/>
    </row>
    <row r="1070" spans="2:24" ht="18.75" customHeight="1" x14ac:dyDescent="0.2">
      <c r="B1070" s="78"/>
      <c r="C1070" s="140" t="s">
        <v>137</v>
      </c>
      <c r="D1070" s="110"/>
      <c r="E1070" s="110"/>
      <c r="F1070" s="110"/>
      <c r="G1070" s="110"/>
      <c r="H1070" s="110"/>
      <c r="I1070" s="110"/>
      <c r="J1070" s="110"/>
      <c r="K1070" s="110"/>
      <c r="L1070" s="110"/>
      <c r="M1070" s="110"/>
      <c r="N1070" s="110"/>
      <c r="O1070" s="111"/>
      <c r="P1070" s="141">
        <f t="shared" ref="P1070:P1079" si="161">SUM(D1070:O1070)</f>
        <v>0</v>
      </c>
      <c r="Q1070" s="52"/>
      <c r="R1070" s="390"/>
      <c r="S1070" s="387"/>
    </row>
    <row r="1071" spans="2:24" ht="18.75" customHeight="1" x14ac:dyDescent="0.2">
      <c r="B1071" s="78"/>
      <c r="C1071" s="94" t="s">
        <v>162</v>
      </c>
      <c r="D1071" s="65"/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71"/>
      <c r="P1071" s="141">
        <f t="shared" si="161"/>
        <v>0</v>
      </c>
      <c r="Q1071" s="52"/>
      <c r="R1071" s="390"/>
      <c r="S1071" s="387"/>
    </row>
    <row r="1072" spans="2:24" ht="18.75" customHeight="1" x14ac:dyDescent="0.2">
      <c r="B1072" s="78"/>
      <c r="C1072" s="140" t="s">
        <v>147</v>
      </c>
      <c r="D1072" s="66"/>
      <c r="E1072" s="66"/>
      <c r="F1072" s="66"/>
      <c r="G1072" s="66"/>
      <c r="H1072" s="66"/>
      <c r="I1072" s="66"/>
      <c r="J1072" s="66"/>
      <c r="K1072" s="66"/>
      <c r="L1072" s="66"/>
      <c r="M1072" s="66"/>
      <c r="N1072" s="66"/>
      <c r="O1072" s="72"/>
      <c r="P1072" s="141">
        <f t="shared" si="161"/>
        <v>0</v>
      </c>
      <c r="Q1072" s="52"/>
      <c r="R1072" s="390"/>
      <c r="S1072" s="387"/>
    </row>
    <row r="1073" spans="2:20" ht="18.75" customHeight="1" x14ac:dyDescent="0.2">
      <c r="B1073" s="78"/>
      <c r="C1073" s="140" t="s">
        <v>148</v>
      </c>
      <c r="D1073" s="66"/>
      <c r="E1073" s="66"/>
      <c r="F1073" s="66"/>
      <c r="G1073" s="66"/>
      <c r="H1073" s="66"/>
      <c r="I1073" s="66"/>
      <c r="J1073" s="66"/>
      <c r="K1073" s="66"/>
      <c r="L1073" s="66"/>
      <c r="M1073" s="66"/>
      <c r="N1073" s="66"/>
      <c r="O1073" s="72"/>
      <c r="P1073" s="141">
        <f t="shared" si="161"/>
        <v>0</v>
      </c>
      <c r="Q1073" s="52"/>
      <c r="R1073" s="390"/>
      <c r="S1073" s="387"/>
    </row>
    <row r="1074" spans="2:20" ht="18.75" customHeight="1" x14ac:dyDescent="0.2">
      <c r="B1074" s="78"/>
      <c r="C1074" s="140" t="s">
        <v>150</v>
      </c>
      <c r="D1074" s="66"/>
      <c r="E1074" s="66"/>
      <c r="F1074" s="66"/>
      <c r="G1074" s="66"/>
      <c r="H1074" s="66"/>
      <c r="I1074" s="66"/>
      <c r="J1074" s="66"/>
      <c r="K1074" s="66"/>
      <c r="L1074" s="66"/>
      <c r="M1074" s="66"/>
      <c r="N1074" s="66"/>
      <c r="O1074" s="72"/>
      <c r="P1074" s="141">
        <f t="shared" si="161"/>
        <v>0</v>
      </c>
      <c r="Q1074" s="52"/>
      <c r="R1074" s="390"/>
      <c r="S1074" s="387"/>
    </row>
    <row r="1075" spans="2:20" ht="18.75" customHeight="1" x14ac:dyDescent="0.2">
      <c r="B1075" s="78"/>
      <c r="C1075" s="140" t="s">
        <v>151</v>
      </c>
      <c r="D1075" s="66"/>
      <c r="E1075" s="66"/>
      <c r="F1075" s="66"/>
      <c r="G1075" s="66"/>
      <c r="H1075" s="66"/>
      <c r="I1075" s="66"/>
      <c r="J1075" s="66"/>
      <c r="K1075" s="66"/>
      <c r="L1075" s="66"/>
      <c r="M1075" s="66"/>
      <c r="N1075" s="66"/>
      <c r="O1075" s="72"/>
      <c r="P1075" s="141">
        <f t="shared" si="161"/>
        <v>0</v>
      </c>
      <c r="Q1075" s="52"/>
      <c r="R1075" s="390"/>
      <c r="S1075" s="387"/>
    </row>
    <row r="1076" spans="2:20" ht="18.75" customHeight="1" x14ac:dyDescent="0.2">
      <c r="B1076" s="78"/>
      <c r="C1076" s="140" t="s">
        <v>152</v>
      </c>
      <c r="D1076" s="66"/>
      <c r="E1076" s="66"/>
      <c r="F1076" s="66"/>
      <c r="G1076" s="66"/>
      <c r="H1076" s="66"/>
      <c r="I1076" s="66"/>
      <c r="J1076" s="66"/>
      <c r="K1076" s="66"/>
      <c r="L1076" s="66"/>
      <c r="M1076" s="66"/>
      <c r="N1076" s="66"/>
      <c r="O1076" s="72"/>
      <c r="P1076" s="141">
        <f t="shared" si="161"/>
        <v>0</v>
      </c>
      <c r="Q1076" s="52"/>
      <c r="R1076" s="390"/>
      <c r="S1076" s="387"/>
    </row>
    <row r="1077" spans="2:20" ht="18.75" customHeight="1" x14ac:dyDescent="0.2">
      <c r="B1077" s="78"/>
      <c r="C1077" s="140" t="s">
        <v>153</v>
      </c>
      <c r="D1077" s="66"/>
      <c r="E1077" s="66"/>
      <c r="F1077" s="66"/>
      <c r="G1077" s="66"/>
      <c r="H1077" s="66"/>
      <c r="I1077" s="66"/>
      <c r="J1077" s="66"/>
      <c r="K1077" s="66"/>
      <c r="L1077" s="66"/>
      <c r="M1077" s="66"/>
      <c r="N1077" s="66"/>
      <c r="O1077" s="72"/>
      <c r="P1077" s="141">
        <f t="shared" si="161"/>
        <v>0</v>
      </c>
      <c r="Q1077" s="52"/>
      <c r="R1077" s="390"/>
      <c r="S1077" s="387"/>
    </row>
    <row r="1078" spans="2:20" ht="18.75" customHeight="1" x14ac:dyDescent="0.2">
      <c r="B1078" s="78"/>
      <c r="C1078" s="156" t="s">
        <v>163</v>
      </c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73"/>
      <c r="P1078" s="142">
        <f t="shared" si="161"/>
        <v>0</v>
      </c>
      <c r="Q1078" s="52"/>
      <c r="R1078" s="391"/>
      <c r="S1078" s="392"/>
    </row>
    <row r="1079" spans="2:20" ht="18.75" customHeight="1" x14ac:dyDescent="0.2">
      <c r="B1079" s="78"/>
      <c r="C1079" s="157" t="s">
        <v>157</v>
      </c>
      <c r="D1079" s="148">
        <f>SUBTOTAL(9,D1069:D1078)</f>
        <v>0</v>
      </c>
      <c r="E1079" s="148">
        <f t="shared" ref="E1079:O1079" si="162">SUBTOTAL(9,E1069:E1078)</f>
        <v>0</v>
      </c>
      <c r="F1079" s="148">
        <f t="shared" si="162"/>
        <v>0</v>
      </c>
      <c r="G1079" s="148">
        <f t="shared" si="162"/>
        <v>0</v>
      </c>
      <c r="H1079" s="148">
        <f t="shared" si="162"/>
        <v>0</v>
      </c>
      <c r="I1079" s="148">
        <f t="shared" si="162"/>
        <v>0</v>
      </c>
      <c r="J1079" s="148">
        <f t="shared" si="162"/>
        <v>0</v>
      </c>
      <c r="K1079" s="148">
        <f t="shared" si="162"/>
        <v>0</v>
      </c>
      <c r="L1079" s="148">
        <f t="shared" si="162"/>
        <v>0</v>
      </c>
      <c r="M1079" s="148">
        <f t="shared" si="162"/>
        <v>0</v>
      </c>
      <c r="N1079" s="148">
        <f t="shared" si="162"/>
        <v>0</v>
      </c>
      <c r="O1079" s="149">
        <f t="shared" si="162"/>
        <v>0</v>
      </c>
      <c r="P1079" s="143">
        <f t="shared" si="161"/>
        <v>0</v>
      </c>
      <c r="Q1079" s="52"/>
      <c r="R1079" s="393"/>
      <c r="S1079" s="394"/>
    </row>
    <row r="1080" spans="2:20" ht="6" customHeight="1" x14ac:dyDescent="0.2">
      <c r="B1080" s="78"/>
      <c r="C1080" s="52"/>
      <c r="D1080" s="52"/>
      <c r="E1080" s="52"/>
      <c r="F1080" s="52"/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5"/>
      <c r="S1080" s="55"/>
    </row>
    <row r="1081" spans="2:20" ht="18.75" customHeight="1" x14ac:dyDescent="0.2">
      <c r="B1081" s="81"/>
      <c r="C1081" s="140" t="s">
        <v>158</v>
      </c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74"/>
      <c r="P1081" s="146">
        <f t="shared" ref="P1081:P1082" si="163">SUM(D1081:O1081)</f>
        <v>0</v>
      </c>
      <c r="Q1081" s="52"/>
      <c r="R1081" s="395"/>
      <c r="S1081" s="395"/>
    </row>
    <row r="1082" spans="2:20" ht="18.75" customHeight="1" x14ac:dyDescent="0.2">
      <c r="B1082" s="81"/>
      <c r="C1082" s="140" t="s">
        <v>159</v>
      </c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9"/>
      <c r="O1082" s="75"/>
      <c r="P1082" s="147">
        <f t="shared" si="163"/>
        <v>0</v>
      </c>
      <c r="Q1082" s="52"/>
      <c r="R1082" s="396"/>
      <c r="S1082" s="396"/>
    </row>
    <row r="1083" spans="2:20" s="77" customFormat="1" ht="18.75" customHeight="1" x14ac:dyDescent="0.2">
      <c r="B1083" s="79"/>
      <c r="C1083" s="93"/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397" t="s">
        <v>160</v>
      </c>
      <c r="O1083" s="397"/>
      <c r="P1083" s="145">
        <f>ROUND(IF(P1081*P1082=0,0,P1079/P1081*P1082),2)</f>
        <v>0</v>
      </c>
      <c r="Q1083" s="76"/>
      <c r="R1083" s="398"/>
      <c r="S1083" s="398"/>
      <c r="T1083" s="80"/>
    </row>
    <row r="1084" spans="2:20" ht="30" customHeight="1" x14ac:dyDescent="0.2">
      <c r="C1084" s="52"/>
      <c r="D1084" s="52"/>
      <c r="E1084" s="52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</row>
    <row r="1085" spans="2:20" ht="18.75" customHeight="1" x14ac:dyDescent="0.2">
      <c r="B1085" s="78"/>
      <c r="C1085" s="158" t="s">
        <v>124</v>
      </c>
      <c r="D1085" s="399"/>
      <c r="E1085" s="399"/>
      <c r="F1085" s="399"/>
      <c r="G1085" s="399"/>
      <c r="H1085" s="399"/>
      <c r="I1085" s="399"/>
      <c r="J1085" s="52"/>
      <c r="K1085" s="52"/>
      <c r="L1085" s="53"/>
      <c r="M1085" s="52"/>
      <c r="N1085" s="52"/>
      <c r="O1085" s="52"/>
      <c r="P1085" s="54"/>
      <c r="Q1085" s="52"/>
      <c r="R1085" s="54"/>
      <c r="S1085" s="54"/>
    </row>
    <row r="1086" spans="2:20" ht="18.75" customHeight="1" x14ac:dyDescent="0.2">
      <c r="B1086" s="78"/>
      <c r="C1086" s="152" t="s">
        <v>125</v>
      </c>
      <c r="D1086" s="395"/>
      <c r="E1086" s="395"/>
      <c r="F1086" s="395"/>
      <c r="G1086" s="395"/>
      <c r="H1086" s="395"/>
      <c r="I1086" s="395"/>
      <c r="J1086" s="52"/>
      <c r="K1086" s="51"/>
      <c r="L1086" s="51"/>
      <c r="M1086" s="51"/>
      <c r="N1086" s="51"/>
      <c r="O1086" s="51"/>
      <c r="P1086" s="51"/>
      <c r="Q1086" s="52"/>
      <c r="R1086" s="400" t="s">
        <v>126</v>
      </c>
      <c r="S1086" s="400"/>
    </row>
    <row r="1087" spans="2:20" ht="18.75" customHeight="1" x14ac:dyDescent="0.2">
      <c r="B1087" s="78"/>
      <c r="C1087" s="152" t="s">
        <v>7</v>
      </c>
      <c r="D1087" s="395"/>
      <c r="E1087" s="395"/>
      <c r="F1087" s="395"/>
      <c r="G1087" s="395"/>
      <c r="H1087" s="395"/>
      <c r="I1087" s="395"/>
      <c r="J1087" s="52"/>
      <c r="K1087" s="51"/>
      <c r="L1087" s="51"/>
      <c r="M1087" s="51"/>
      <c r="N1087" s="51"/>
      <c r="O1087" s="51"/>
      <c r="P1087" s="51"/>
      <c r="Q1087" s="52"/>
      <c r="R1087" s="139" t="s">
        <v>245</v>
      </c>
      <c r="S1087" s="63"/>
    </row>
    <row r="1088" spans="2:20" ht="18.75" customHeight="1" x14ac:dyDescent="0.2">
      <c r="B1088" s="78"/>
      <c r="C1088" s="153" t="s">
        <v>122</v>
      </c>
      <c r="D1088" s="395"/>
      <c r="E1088" s="395"/>
      <c r="F1088" s="395"/>
      <c r="G1088" s="395"/>
      <c r="H1088" s="395"/>
      <c r="I1088" s="395"/>
      <c r="J1088" s="52"/>
      <c r="K1088" s="51"/>
      <c r="L1088" s="51"/>
      <c r="M1088" s="51"/>
      <c r="N1088" s="51"/>
      <c r="O1088" s="51"/>
      <c r="P1088" s="51"/>
      <c r="Q1088" s="52"/>
      <c r="R1088" s="138" t="s">
        <v>132</v>
      </c>
      <c r="S1088" s="63"/>
    </row>
    <row r="1089" spans="2:24" ht="18.75" customHeight="1" x14ac:dyDescent="0.2">
      <c r="B1089" s="78"/>
      <c r="C1089" s="153" t="s">
        <v>134</v>
      </c>
      <c r="D1089" s="401"/>
      <c r="E1089" s="401"/>
      <c r="F1089" s="401"/>
      <c r="G1089" s="401"/>
      <c r="H1089" s="401"/>
      <c r="I1089" s="401"/>
      <c r="J1089" s="52"/>
      <c r="K1089" s="52"/>
      <c r="L1089" s="53"/>
      <c r="M1089" s="52"/>
      <c r="N1089" s="52"/>
      <c r="O1089" s="52"/>
      <c r="P1089" s="54"/>
      <c r="Q1089" s="52"/>
      <c r="R1089" s="139" t="s">
        <v>133</v>
      </c>
      <c r="S1089" s="63"/>
    </row>
    <row r="1090" spans="2:24" ht="12" customHeight="1" x14ac:dyDescent="0.2">
      <c r="B1090" s="78"/>
      <c r="C1090" s="52"/>
      <c r="D1090" s="52"/>
      <c r="E1090" s="52"/>
      <c r="F1090" s="52"/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</row>
    <row r="1091" spans="2:24" s="77" customFormat="1" ht="18.75" customHeight="1" x14ac:dyDescent="0.2">
      <c r="B1091" s="79"/>
      <c r="C1091" s="154" t="s">
        <v>128</v>
      </c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70"/>
      <c r="P1091" s="144" t="s">
        <v>129</v>
      </c>
      <c r="Q1091" s="76"/>
      <c r="R1091" s="404" t="s">
        <v>135</v>
      </c>
      <c r="S1091" s="404"/>
      <c r="T1091" s="80"/>
      <c r="V1091" s="59"/>
      <c r="W1091" s="59"/>
      <c r="X1091" s="59"/>
    </row>
    <row r="1092" spans="2:24" ht="6" customHeight="1" x14ac:dyDescent="0.2">
      <c r="B1092" s="78"/>
      <c r="C1092" s="52"/>
      <c r="D1092" s="52"/>
      <c r="E1092" s="52"/>
      <c r="F1092" s="52"/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</row>
    <row r="1093" spans="2:24" ht="18.75" customHeight="1" x14ac:dyDescent="0.2">
      <c r="B1093" s="78"/>
      <c r="C1093" s="155" t="s">
        <v>161</v>
      </c>
      <c r="D1093" s="65"/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71"/>
      <c r="P1093" s="141">
        <f t="shared" ref="P1093:P1103" si="164">SUM(D1093:O1093)</f>
        <v>0</v>
      </c>
      <c r="Q1093" s="52"/>
      <c r="R1093" s="395"/>
      <c r="S1093" s="395"/>
    </row>
    <row r="1094" spans="2:24" ht="18.75" customHeight="1" x14ac:dyDescent="0.2">
      <c r="B1094" s="78"/>
      <c r="C1094" s="140" t="s">
        <v>137</v>
      </c>
      <c r="D1094" s="110"/>
      <c r="E1094" s="110"/>
      <c r="F1094" s="110"/>
      <c r="G1094" s="110"/>
      <c r="H1094" s="110"/>
      <c r="I1094" s="110"/>
      <c r="J1094" s="110"/>
      <c r="K1094" s="110"/>
      <c r="L1094" s="110"/>
      <c r="M1094" s="110"/>
      <c r="N1094" s="110"/>
      <c r="O1094" s="111"/>
      <c r="P1094" s="141">
        <f t="shared" si="164"/>
        <v>0</v>
      </c>
      <c r="Q1094" s="52"/>
      <c r="R1094" s="395"/>
      <c r="S1094" s="395"/>
    </row>
    <row r="1095" spans="2:24" ht="18.75" customHeight="1" x14ac:dyDescent="0.2">
      <c r="B1095" s="78"/>
      <c r="C1095" s="94" t="s">
        <v>162</v>
      </c>
      <c r="D1095" s="65"/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71"/>
      <c r="P1095" s="141">
        <f t="shared" si="164"/>
        <v>0</v>
      </c>
      <c r="Q1095" s="52"/>
      <c r="R1095" s="395"/>
      <c r="S1095" s="395"/>
    </row>
    <row r="1096" spans="2:24" ht="18.75" customHeight="1" x14ac:dyDescent="0.2">
      <c r="B1096" s="78"/>
      <c r="C1096" s="140" t="s">
        <v>147</v>
      </c>
      <c r="D1096" s="66"/>
      <c r="E1096" s="66"/>
      <c r="F1096" s="66"/>
      <c r="G1096" s="66"/>
      <c r="H1096" s="66"/>
      <c r="I1096" s="66"/>
      <c r="J1096" s="66"/>
      <c r="K1096" s="66"/>
      <c r="L1096" s="66"/>
      <c r="M1096" s="66"/>
      <c r="N1096" s="66"/>
      <c r="O1096" s="72"/>
      <c r="P1096" s="141">
        <f t="shared" si="164"/>
        <v>0</v>
      </c>
      <c r="Q1096" s="52"/>
      <c r="R1096" s="395"/>
      <c r="S1096" s="395"/>
    </row>
    <row r="1097" spans="2:24" ht="18.75" customHeight="1" x14ac:dyDescent="0.2">
      <c r="B1097" s="78"/>
      <c r="C1097" s="140" t="s">
        <v>148</v>
      </c>
      <c r="D1097" s="66"/>
      <c r="E1097" s="66"/>
      <c r="F1097" s="66"/>
      <c r="G1097" s="66"/>
      <c r="H1097" s="66"/>
      <c r="I1097" s="66"/>
      <c r="J1097" s="66"/>
      <c r="K1097" s="66"/>
      <c r="L1097" s="66"/>
      <c r="M1097" s="66"/>
      <c r="N1097" s="66"/>
      <c r="O1097" s="72"/>
      <c r="P1097" s="141">
        <f t="shared" si="164"/>
        <v>0</v>
      </c>
      <c r="Q1097" s="52"/>
      <c r="R1097" s="395"/>
      <c r="S1097" s="395"/>
    </row>
    <row r="1098" spans="2:24" ht="18.75" customHeight="1" x14ac:dyDescent="0.2">
      <c r="B1098" s="78"/>
      <c r="C1098" s="140" t="s">
        <v>150</v>
      </c>
      <c r="D1098" s="66"/>
      <c r="E1098" s="66"/>
      <c r="F1098" s="66"/>
      <c r="G1098" s="66"/>
      <c r="H1098" s="66"/>
      <c r="I1098" s="66"/>
      <c r="J1098" s="66"/>
      <c r="K1098" s="66"/>
      <c r="L1098" s="66"/>
      <c r="M1098" s="66"/>
      <c r="N1098" s="66"/>
      <c r="O1098" s="72"/>
      <c r="P1098" s="141">
        <f t="shared" si="164"/>
        <v>0</v>
      </c>
      <c r="Q1098" s="52"/>
      <c r="R1098" s="395"/>
      <c r="S1098" s="395"/>
    </row>
    <row r="1099" spans="2:24" ht="18.75" customHeight="1" x14ac:dyDescent="0.2">
      <c r="B1099" s="78"/>
      <c r="C1099" s="140" t="s">
        <v>151</v>
      </c>
      <c r="D1099" s="66"/>
      <c r="E1099" s="66"/>
      <c r="F1099" s="66"/>
      <c r="G1099" s="66"/>
      <c r="H1099" s="66"/>
      <c r="I1099" s="66"/>
      <c r="J1099" s="66"/>
      <c r="K1099" s="66"/>
      <c r="L1099" s="66"/>
      <c r="M1099" s="66"/>
      <c r="N1099" s="66"/>
      <c r="O1099" s="72"/>
      <c r="P1099" s="141">
        <f t="shared" si="164"/>
        <v>0</v>
      </c>
      <c r="Q1099" s="52"/>
      <c r="R1099" s="395"/>
      <c r="S1099" s="395"/>
    </row>
    <row r="1100" spans="2:24" ht="18.75" customHeight="1" x14ac:dyDescent="0.2">
      <c r="B1100" s="78"/>
      <c r="C1100" s="140" t="s">
        <v>152</v>
      </c>
      <c r="D1100" s="66"/>
      <c r="E1100" s="66"/>
      <c r="F1100" s="66"/>
      <c r="G1100" s="66"/>
      <c r="H1100" s="66"/>
      <c r="I1100" s="66"/>
      <c r="J1100" s="66"/>
      <c r="K1100" s="66"/>
      <c r="L1100" s="66"/>
      <c r="M1100" s="66"/>
      <c r="N1100" s="66"/>
      <c r="O1100" s="72"/>
      <c r="P1100" s="141">
        <f t="shared" si="164"/>
        <v>0</v>
      </c>
      <c r="Q1100" s="52"/>
      <c r="R1100" s="395"/>
      <c r="S1100" s="395"/>
    </row>
    <row r="1101" spans="2:24" ht="18.75" customHeight="1" x14ac:dyDescent="0.2">
      <c r="B1101" s="78"/>
      <c r="C1101" s="140" t="s">
        <v>153</v>
      </c>
      <c r="D1101" s="66"/>
      <c r="E1101" s="66"/>
      <c r="F1101" s="66"/>
      <c r="G1101" s="66"/>
      <c r="H1101" s="66"/>
      <c r="I1101" s="66"/>
      <c r="J1101" s="66"/>
      <c r="K1101" s="66"/>
      <c r="L1101" s="66"/>
      <c r="M1101" s="66"/>
      <c r="N1101" s="66"/>
      <c r="O1101" s="72"/>
      <c r="P1101" s="141">
        <f t="shared" si="164"/>
        <v>0</v>
      </c>
      <c r="Q1101" s="52"/>
      <c r="R1101" s="395"/>
      <c r="S1101" s="395"/>
    </row>
    <row r="1102" spans="2:24" ht="18.75" customHeight="1" x14ac:dyDescent="0.2">
      <c r="B1102" s="78"/>
      <c r="C1102" s="156" t="s">
        <v>163</v>
      </c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73"/>
      <c r="P1102" s="142">
        <f t="shared" si="164"/>
        <v>0</v>
      </c>
      <c r="Q1102" s="52"/>
      <c r="R1102" s="396"/>
      <c r="S1102" s="396"/>
    </row>
    <row r="1103" spans="2:24" ht="18.75" customHeight="1" x14ac:dyDescent="0.2">
      <c r="B1103" s="78"/>
      <c r="C1103" s="157" t="s">
        <v>157</v>
      </c>
      <c r="D1103" s="148">
        <f t="shared" ref="D1103:O1103" si="165">SUBTOTAL(9,D1093:D1102)</f>
        <v>0</v>
      </c>
      <c r="E1103" s="148">
        <f t="shared" si="165"/>
        <v>0</v>
      </c>
      <c r="F1103" s="148">
        <f t="shared" si="165"/>
        <v>0</v>
      </c>
      <c r="G1103" s="148">
        <f t="shared" si="165"/>
        <v>0</v>
      </c>
      <c r="H1103" s="148">
        <f t="shared" si="165"/>
        <v>0</v>
      </c>
      <c r="I1103" s="148">
        <f t="shared" si="165"/>
        <v>0</v>
      </c>
      <c r="J1103" s="148">
        <f t="shared" si="165"/>
        <v>0</v>
      </c>
      <c r="K1103" s="148">
        <f t="shared" si="165"/>
        <v>0</v>
      </c>
      <c r="L1103" s="148">
        <f t="shared" si="165"/>
        <v>0</v>
      </c>
      <c r="M1103" s="148">
        <f t="shared" si="165"/>
        <v>0</v>
      </c>
      <c r="N1103" s="148">
        <f t="shared" si="165"/>
        <v>0</v>
      </c>
      <c r="O1103" s="149">
        <f t="shared" si="165"/>
        <v>0</v>
      </c>
      <c r="P1103" s="143">
        <f t="shared" si="164"/>
        <v>0</v>
      </c>
      <c r="Q1103" s="52"/>
      <c r="R1103" s="405"/>
      <c r="S1103" s="405"/>
    </row>
    <row r="1104" spans="2:24" ht="6" customHeight="1" x14ac:dyDescent="0.2">
      <c r="B1104" s="78"/>
      <c r="C1104" s="52"/>
      <c r="D1104" s="52"/>
      <c r="E1104" s="52"/>
      <c r="F1104" s="52"/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5"/>
      <c r="S1104" s="55"/>
    </row>
    <row r="1105" spans="2:24" ht="18.75" customHeight="1" x14ac:dyDescent="0.2">
      <c r="B1105" s="81"/>
      <c r="C1105" s="140" t="s">
        <v>158</v>
      </c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74"/>
      <c r="P1105" s="146">
        <f t="shared" ref="P1105:P1106" si="166">SUM(D1105:O1105)</f>
        <v>0</v>
      </c>
      <c r="Q1105" s="52"/>
      <c r="R1105" s="395"/>
      <c r="S1105" s="395"/>
    </row>
    <row r="1106" spans="2:24" ht="18.75" customHeight="1" x14ac:dyDescent="0.2">
      <c r="B1106" s="81"/>
      <c r="C1106" s="140" t="s">
        <v>159</v>
      </c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9"/>
      <c r="O1106" s="75"/>
      <c r="P1106" s="147">
        <f t="shared" si="166"/>
        <v>0</v>
      </c>
      <c r="Q1106" s="52"/>
      <c r="R1106" s="396"/>
      <c r="S1106" s="396"/>
    </row>
    <row r="1107" spans="2:24" s="77" customFormat="1" ht="18.75" customHeight="1" x14ac:dyDescent="0.2">
      <c r="B1107" s="79"/>
      <c r="C1107" s="93"/>
      <c r="D1107" s="82"/>
      <c r="E1107" s="82"/>
      <c r="F1107" s="82"/>
      <c r="G1107" s="82"/>
      <c r="H1107" s="82"/>
      <c r="I1107" s="82"/>
      <c r="J1107" s="82"/>
      <c r="K1107" s="82"/>
      <c r="L1107" s="82"/>
      <c r="M1107" s="82"/>
      <c r="N1107" s="397" t="s">
        <v>160</v>
      </c>
      <c r="O1107" s="397"/>
      <c r="P1107" s="145">
        <f t="shared" ref="P1107" si="167">ROUND(IF(P1105*P1106=0,0,P1103/P1105*P1106),2)</f>
        <v>0</v>
      </c>
      <c r="Q1107" s="76"/>
      <c r="R1107" s="398"/>
      <c r="S1107" s="398"/>
      <c r="T1107" s="80"/>
    </row>
    <row r="1108" spans="2:24" ht="30" customHeight="1" x14ac:dyDescent="0.2">
      <c r="C1108" s="52"/>
      <c r="D1108" s="52"/>
      <c r="E1108" s="52"/>
      <c r="F1108" s="52"/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</row>
    <row r="1109" spans="2:24" ht="18.75" customHeight="1" x14ac:dyDescent="0.2">
      <c r="B1109" s="78"/>
      <c r="C1109" s="158" t="s">
        <v>124</v>
      </c>
      <c r="D1109" s="399"/>
      <c r="E1109" s="399"/>
      <c r="F1109" s="399"/>
      <c r="G1109" s="399"/>
      <c r="H1109" s="399"/>
      <c r="I1109" s="399"/>
      <c r="J1109" s="52"/>
      <c r="K1109" s="52"/>
      <c r="L1109" s="53"/>
      <c r="M1109" s="52"/>
      <c r="N1109" s="52"/>
      <c r="O1109" s="52"/>
      <c r="P1109" s="54"/>
      <c r="Q1109" s="52"/>
      <c r="R1109" s="54"/>
      <c r="S1109" s="54"/>
    </row>
    <row r="1110" spans="2:24" ht="18.75" customHeight="1" x14ac:dyDescent="0.2">
      <c r="B1110" s="78"/>
      <c r="C1110" s="152" t="s">
        <v>125</v>
      </c>
      <c r="D1110" s="395"/>
      <c r="E1110" s="395"/>
      <c r="F1110" s="395"/>
      <c r="G1110" s="395"/>
      <c r="H1110" s="395"/>
      <c r="I1110" s="395"/>
      <c r="J1110" s="52"/>
      <c r="K1110" s="51"/>
      <c r="L1110" s="51"/>
      <c r="M1110" s="51"/>
      <c r="N1110" s="51"/>
      <c r="O1110" s="51"/>
      <c r="P1110" s="51"/>
      <c r="Q1110" s="52"/>
      <c r="R1110" s="400" t="s">
        <v>126</v>
      </c>
      <c r="S1110" s="400"/>
    </row>
    <row r="1111" spans="2:24" ht="18.75" customHeight="1" x14ac:dyDescent="0.2">
      <c r="B1111" s="78"/>
      <c r="C1111" s="152" t="s">
        <v>7</v>
      </c>
      <c r="D1111" s="395"/>
      <c r="E1111" s="395"/>
      <c r="F1111" s="395"/>
      <c r="G1111" s="395"/>
      <c r="H1111" s="395"/>
      <c r="I1111" s="395"/>
      <c r="J1111" s="52"/>
      <c r="K1111" s="51"/>
      <c r="L1111" s="51"/>
      <c r="M1111" s="51"/>
      <c r="N1111" s="51"/>
      <c r="O1111" s="51"/>
      <c r="P1111" s="51"/>
      <c r="Q1111" s="52"/>
      <c r="R1111" s="139" t="s">
        <v>245</v>
      </c>
      <c r="S1111" s="63"/>
    </row>
    <row r="1112" spans="2:24" ht="18.75" customHeight="1" x14ac:dyDescent="0.2">
      <c r="B1112" s="78"/>
      <c r="C1112" s="153" t="s">
        <v>122</v>
      </c>
      <c r="D1112" s="395"/>
      <c r="E1112" s="395"/>
      <c r="F1112" s="395"/>
      <c r="G1112" s="395"/>
      <c r="H1112" s="395"/>
      <c r="I1112" s="395"/>
      <c r="J1112" s="52"/>
      <c r="K1112" s="51"/>
      <c r="L1112" s="51"/>
      <c r="M1112" s="51"/>
      <c r="N1112" s="51"/>
      <c r="O1112" s="51"/>
      <c r="P1112" s="51"/>
      <c r="Q1112" s="52"/>
      <c r="R1112" s="138" t="s">
        <v>132</v>
      </c>
      <c r="S1112" s="63"/>
    </row>
    <row r="1113" spans="2:24" ht="18.75" customHeight="1" x14ac:dyDescent="0.2">
      <c r="B1113" s="78"/>
      <c r="C1113" s="153" t="s">
        <v>134</v>
      </c>
      <c r="D1113" s="401"/>
      <c r="E1113" s="401"/>
      <c r="F1113" s="401"/>
      <c r="G1113" s="401"/>
      <c r="H1113" s="401"/>
      <c r="I1113" s="401"/>
      <c r="J1113" s="52"/>
      <c r="K1113" s="52"/>
      <c r="L1113" s="53"/>
      <c r="M1113" s="52"/>
      <c r="N1113" s="52"/>
      <c r="O1113" s="52"/>
      <c r="P1113" s="54"/>
      <c r="Q1113" s="52"/>
      <c r="R1113" s="139" t="s">
        <v>133</v>
      </c>
      <c r="S1113" s="63"/>
    </row>
    <row r="1114" spans="2:24" ht="12" customHeight="1" x14ac:dyDescent="0.2">
      <c r="B1114" s="78"/>
      <c r="C1114" s="52"/>
      <c r="D1114" s="52"/>
      <c r="E1114" s="52"/>
      <c r="F1114" s="52"/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</row>
    <row r="1115" spans="2:24" s="77" customFormat="1" ht="18.75" customHeight="1" x14ac:dyDescent="0.2">
      <c r="B1115" s="79"/>
      <c r="C1115" s="154" t="s">
        <v>128</v>
      </c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70"/>
      <c r="P1115" s="144" t="s">
        <v>129</v>
      </c>
      <c r="Q1115" s="76"/>
      <c r="R1115" s="404" t="s">
        <v>135</v>
      </c>
      <c r="S1115" s="404"/>
      <c r="T1115" s="80"/>
      <c r="V1115" s="59"/>
      <c r="W1115" s="59"/>
      <c r="X1115" s="59"/>
    </row>
    <row r="1116" spans="2:24" ht="6" customHeight="1" x14ac:dyDescent="0.2">
      <c r="B1116" s="78"/>
      <c r="C1116" s="52"/>
      <c r="D1116" s="52"/>
      <c r="E1116" s="52"/>
      <c r="F1116" s="52"/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</row>
    <row r="1117" spans="2:24" ht="18.75" customHeight="1" x14ac:dyDescent="0.2">
      <c r="B1117" s="78"/>
      <c r="C1117" s="155" t="s">
        <v>161</v>
      </c>
      <c r="D1117" s="65"/>
      <c r="E1117" s="65"/>
      <c r="F1117" s="65"/>
      <c r="G1117" s="65"/>
      <c r="H1117" s="65"/>
      <c r="I1117" s="65"/>
      <c r="J1117" s="65"/>
      <c r="K1117" s="65"/>
      <c r="L1117" s="65"/>
      <c r="M1117" s="65"/>
      <c r="N1117" s="65"/>
      <c r="O1117" s="71"/>
      <c r="P1117" s="141">
        <f t="shared" ref="P1117:P1127" si="168">SUM(D1117:O1117)</f>
        <v>0</v>
      </c>
      <c r="Q1117" s="52"/>
      <c r="R1117" s="395"/>
      <c r="S1117" s="395"/>
    </row>
    <row r="1118" spans="2:24" ht="18.75" customHeight="1" x14ac:dyDescent="0.2">
      <c r="B1118" s="78"/>
      <c r="C1118" s="140" t="s">
        <v>137</v>
      </c>
      <c r="D1118" s="110"/>
      <c r="E1118" s="110"/>
      <c r="F1118" s="110"/>
      <c r="G1118" s="110"/>
      <c r="H1118" s="110"/>
      <c r="I1118" s="110"/>
      <c r="J1118" s="110"/>
      <c r="K1118" s="110"/>
      <c r="L1118" s="110"/>
      <c r="M1118" s="110"/>
      <c r="N1118" s="110"/>
      <c r="O1118" s="111"/>
      <c r="P1118" s="141">
        <f t="shared" si="168"/>
        <v>0</v>
      </c>
      <c r="Q1118" s="52"/>
      <c r="R1118" s="395"/>
      <c r="S1118" s="395"/>
    </row>
    <row r="1119" spans="2:24" ht="18.75" customHeight="1" x14ac:dyDescent="0.2">
      <c r="B1119" s="78"/>
      <c r="C1119" s="94" t="s">
        <v>162</v>
      </c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71"/>
      <c r="P1119" s="141">
        <f t="shared" si="168"/>
        <v>0</v>
      </c>
      <c r="Q1119" s="52"/>
      <c r="R1119" s="395"/>
      <c r="S1119" s="395"/>
    </row>
    <row r="1120" spans="2:24" ht="18.75" customHeight="1" x14ac:dyDescent="0.2">
      <c r="B1120" s="78"/>
      <c r="C1120" s="140" t="s">
        <v>147</v>
      </c>
      <c r="D1120" s="66"/>
      <c r="E1120" s="66"/>
      <c r="F1120" s="66"/>
      <c r="G1120" s="66"/>
      <c r="H1120" s="66"/>
      <c r="I1120" s="66"/>
      <c r="J1120" s="66"/>
      <c r="K1120" s="66"/>
      <c r="L1120" s="66"/>
      <c r="M1120" s="66"/>
      <c r="N1120" s="66"/>
      <c r="O1120" s="72"/>
      <c r="P1120" s="141">
        <f t="shared" si="168"/>
        <v>0</v>
      </c>
      <c r="Q1120" s="52"/>
      <c r="R1120" s="395"/>
      <c r="S1120" s="395"/>
    </row>
    <row r="1121" spans="2:20" ht="18.75" customHeight="1" x14ac:dyDescent="0.2">
      <c r="B1121" s="78"/>
      <c r="C1121" s="140" t="s">
        <v>148</v>
      </c>
      <c r="D1121" s="66"/>
      <c r="E1121" s="66"/>
      <c r="F1121" s="66"/>
      <c r="G1121" s="66"/>
      <c r="H1121" s="66"/>
      <c r="I1121" s="66"/>
      <c r="J1121" s="66"/>
      <c r="K1121" s="66"/>
      <c r="L1121" s="66"/>
      <c r="M1121" s="66"/>
      <c r="N1121" s="66"/>
      <c r="O1121" s="72"/>
      <c r="P1121" s="141">
        <f t="shared" si="168"/>
        <v>0</v>
      </c>
      <c r="Q1121" s="52"/>
      <c r="R1121" s="395"/>
      <c r="S1121" s="395"/>
    </row>
    <row r="1122" spans="2:20" ht="18.75" customHeight="1" x14ac:dyDescent="0.2">
      <c r="B1122" s="78"/>
      <c r="C1122" s="140" t="s">
        <v>150</v>
      </c>
      <c r="D1122" s="66"/>
      <c r="E1122" s="66"/>
      <c r="F1122" s="66"/>
      <c r="G1122" s="66"/>
      <c r="H1122" s="66"/>
      <c r="I1122" s="66"/>
      <c r="J1122" s="66"/>
      <c r="K1122" s="66"/>
      <c r="L1122" s="66"/>
      <c r="M1122" s="66"/>
      <c r="N1122" s="66"/>
      <c r="O1122" s="72"/>
      <c r="P1122" s="141">
        <f t="shared" si="168"/>
        <v>0</v>
      </c>
      <c r="Q1122" s="52"/>
      <c r="R1122" s="395"/>
      <c r="S1122" s="395"/>
    </row>
    <row r="1123" spans="2:20" ht="18.75" customHeight="1" x14ac:dyDescent="0.2">
      <c r="B1123" s="78"/>
      <c r="C1123" s="140" t="s">
        <v>151</v>
      </c>
      <c r="D1123" s="66"/>
      <c r="E1123" s="66"/>
      <c r="F1123" s="66"/>
      <c r="G1123" s="66"/>
      <c r="H1123" s="66"/>
      <c r="I1123" s="66"/>
      <c r="J1123" s="66"/>
      <c r="K1123" s="66"/>
      <c r="L1123" s="66"/>
      <c r="M1123" s="66"/>
      <c r="N1123" s="66"/>
      <c r="O1123" s="72"/>
      <c r="P1123" s="141">
        <f t="shared" si="168"/>
        <v>0</v>
      </c>
      <c r="Q1123" s="52"/>
      <c r="R1123" s="395"/>
      <c r="S1123" s="395"/>
    </row>
    <row r="1124" spans="2:20" ht="18.75" customHeight="1" x14ac:dyDescent="0.2">
      <c r="B1124" s="78"/>
      <c r="C1124" s="140" t="s">
        <v>152</v>
      </c>
      <c r="D1124" s="66"/>
      <c r="E1124" s="66"/>
      <c r="F1124" s="66"/>
      <c r="G1124" s="66"/>
      <c r="H1124" s="66"/>
      <c r="I1124" s="66"/>
      <c r="J1124" s="66"/>
      <c r="K1124" s="66"/>
      <c r="L1124" s="66"/>
      <c r="M1124" s="66"/>
      <c r="N1124" s="66"/>
      <c r="O1124" s="72"/>
      <c r="P1124" s="141">
        <f t="shared" si="168"/>
        <v>0</v>
      </c>
      <c r="Q1124" s="52"/>
      <c r="R1124" s="395"/>
      <c r="S1124" s="395"/>
    </row>
    <row r="1125" spans="2:20" ht="18.75" customHeight="1" x14ac:dyDescent="0.2">
      <c r="B1125" s="78"/>
      <c r="C1125" s="140" t="s">
        <v>153</v>
      </c>
      <c r="D1125" s="66"/>
      <c r="E1125" s="66"/>
      <c r="F1125" s="66"/>
      <c r="G1125" s="66"/>
      <c r="H1125" s="66"/>
      <c r="I1125" s="66"/>
      <c r="J1125" s="66"/>
      <c r="K1125" s="66"/>
      <c r="L1125" s="66"/>
      <c r="M1125" s="66"/>
      <c r="N1125" s="66"/>
      <c r="O1125" s="72"/>
      <c r="P1125" s="141">
        <f t="shared" si="168"/>
        <v>0</v>
      </c>
      <c r="Q1125" s="52"/>
      <c r="R1125" s="395"/>
      <c r="S1125" s="395"/>
    </row>
    <row r="1126" spans="2:20" ht="18.75" customHeight="1" x14ac:dyDescent="0.2">
      <c r="B1126" s="78"/>
      <c r="C1126" s="156" t="s">
        <v>163</v>
      </c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73"/>
      <c r="P1126" s="142">
        <f t="shared" si="168"/>
        <v>0</v>
      </c>
      <c r="Q1126" s="52"/>
      <c r="R1126" s="396"/>
      <c r="S1126" s="396"/>
    </row>
    <row r="1127" spans="2:20" ht="18.75" customHeight="1" x14ac:dyDescent="0.2">
      <c r="B1127" s="78"/>
      <c r="C1127" s="157" t="s">
        <v>157</v>
      </c>
      <c r="D1127" s="148">
        <f t="shared" ref="D1127:O1127" si="169">SUBTOTAL(9,D1117:D1126)</f>
        <v>0</v>
      </c>
      <c r="E1127" s="148">
        <f t="shared" si="169"/>
        <v>0</v>
      </c>
      <c r="F1127" s="148">
        <f t="shared" si="169"/>
        <v>0</v>
      </c>
      <c r="G1127" s="148">
        <f t="shared" si="169"/>
        <v>0</v>
      </c>
      <c r="H1127" s="148">
        <f t="shared" si="169"/>
        <v>0</v>
      </c>
      <c r="I1127" s="148">
        <f t="shared" si="169"/>
        <v>0</v>
      </c>
      <c r="J1127" s="148">
        <f t="shared" si="169"/>
        <v>0</v>
      </c>
      <c r="K1127" s="148">
        <f t="shared" si="169"/>
        <v>0</v>
      </c>
      <c r="L1127" s="148">
        <f t="shared" si="169"/>
        <v>0</v>
      </c>
      <c r="M1127" s="148">
        <f t="shared" si="169"/>
        <v>0</v>
      </c>
      <c r="N1127" s="148">
        <f t="shared" si="169"/>
        <v>0</v>
      </c>
      <c r="O1127" s="149">
        <f t="shared" si="169"/>
        <v>0</v>
      </c>
      <c r="P1127" s="143">
        <f t="shared" si="168"/>
        <v>0</v>
      </c>
      <c r="Q1127" s="52"/>
      <c r="R1127" s="405"/>
      <c r="S1127" s="405"/>
    </row>
    <row r="1128" spans="2:20" ht="6" customHeight="1" x14ac:dyDescent="0.2">
      <c r="B1128" s="78"/>
      <c r="C1128" s="52"/>
      <c r="D1128" s="52"/>
      <c r="E1128" s="52"/>
      <c r="F1128" s="52"/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5"/>
      <c r="S1128" s="55"/>
    </row>
    <row r="1129" spans="2:20" ht="18.75" customHeight="1" x14ac:dyDescent="0.2">
      <c r="B1129" s="81"/>
      <c r="C1129" s="140" t="s">
        <v>158</v>
      </c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74"/>
      <c r="P1129" s="146">
        <f t="shared" ref="P1129:P1130" si="170">SUM(D1129:O1129)</f>
        <v>0</v>
      </c>
      <c r="Q1129" s="52"/>
      <c r="R1129" s="395"/>
      <c r="S1129" s="395"/>
    </row>
    <row r="1130" spans="2:20" ht="18.75" customHeight="1" x14ac:dyDescent="0.2">
      <c r="B1130" s="81"/>
      <c r="C1130" s="140" t="s">
        <v>159</v>
      </c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9"/>
      <c r="O1130" s="75"/>
      <c r="P1130" s="147">
        <f t="shared" si="170"/>
        <v>0</v>
      </c>
      <c r="Q1130" s="52"/>
      <c r="R1130" s="396"/>
      <c r="S1130" s="396"/>
    </row>
    <row r="1131" spans="2:20" s="77" customFormat="1" ht="18.75" customHeight="1" x14ac:dyDescent="0.2">
      <c r="B1131" s="79"/>
      <c r="C1131" s="93"/>
      <c r="D1131" s="82"/>
      <c r="E1131" s="82"/>
      <c r="F1131" s="82"/>
      <c r="G1131" s="82"/>
      <c r="H1131" s="82"/>
      <c r="I1131" s="82"/>
      <c r="J1131" s="82"/>
      <c r="K1131" s="82"/>
      <c r="L1131" s="82"/>
      <c r="M1131" s="82"/>
      <c r="N1131" s="397" t="s">
        <v>160</v>
      </c>
      <c r="O1131" s="397"/>
      <c r="P1131" s="145">
        <f t="shared" ref="P1131" si="171">ROUND(IF(P1129*P1130=0,0,P1127/P1129*P1130),2)</f>
        <v>0</v>
      </c>
      <c r="Q1131" s="76"/>
      <c r="R1131" s="398"/>
      <c r="S1131" s="398"/>
      <c r="T1131" s="80"/>
    </row>
    <row r="1132" spans="2:20" ht="30" customHeight="1" x14ac:dyDescent="0.2">
      <c r="C1132" s="52"/>
      <c r="D1132" s="52"/>
      <c r="E1132" s="52"/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</row>
    <row r="1133" spans="2:20" ht="18.75" customHeight="1" x14ac:dyDescent="0.2">
      <c r="B1133" s="78"/>
      <c r="C1133" s="158" t="s">
        <v>124</v>
      </c>
      <c r="D1133" s="399"/>
      <c r="E1133" s="399"/>
      <c r="F1133" s="399"/>
      <c r="G1133" s="399"/>
      <c r="H1133" s="399"/>
      <c r="I1133" s="399"/>
      <c r="J1133" s="52"/>
      <c r="K1133" s="52"/>
      <c r="L1133" s="53"/>
      <c r="M1133" s="52"/>
      <c r="N1133" s="52"/>
      <c r="O1133" s="52"/>
      <c r="P1133" s="54"/>
      <c r="Q1133" s="52"/>
      <c r="R1133" s="54"/>
      <c r="S1133" s="54"/>
    </row>
    <row r="1134" spans="2:20" ht="18.75" customHeight="1" x14ac:dyDescent="0.2">
      <c r="B1134" s="78"/>
      <c r="C1134" s="152" t="s">
        <v>125</v>
      </c>
      <c r="D1134" s="395"/>
      <c r="E1134" s="395"/>
      <c r="F1134" s="395"/>
      <c r="G1134" s="395"/>
      <c r="H1134" s="395"/>
      <c r="I1134" s="395"/>
      <c r="J1134" s="52"/>
      <c r="K1134" s="51"/>
      <c r="L1134" s="51"/>
      <c r="M1134" s="51"/>
      <c r="N1134" s="51"/>
      <c r="O1134" s="51"/>
      <c r="P1134" s="51"/>
      <c r="Q1134" s="52"/>
      <c r="R1134" s="400" t="s">
        <v>126</v>
      </c>
      <c r="S1134" s="400"/>
    </row>
    <row r="1135" spans="2:20" ht="18.75" customHeight="1" x14ac:dyDescent="0.2">
      <c r="B1135" s="78"/>
      <c r="C1135" s="152" t="s">
        <v>7</v>
      </c>
      <c r="D1135" s="395"/>
      <c r="E1135" s="395"/>
      <c r="F1135" s="395"/>
      <c r="G1135" s="395"/>
      <c r="H1135" s="395"/>
      <c r="I1135" s="395"/>
      <c r="J1135" s="52"/>
      <c r="K1135" s="51"/>
      <c r="L1135" s="51"/>
      <c r="M1135" s="51"/>
      <c r="N1135" s="51"/>
      <c r="O1135" s="51"/>
      <c r="P1135" s="51"/>
      <c r="Q1135" s="52"/>
      <c r="R1135" s="139" t="s">
        <v>245</v>
      </c>
      <c r="S1135" s="63"/>
    </row>
    <row r="1136" spans="2:20" ht="18.75" customHeight="1" x14ac:dyDescent="0.2">
      <c r="B1136" s="78"/>
      <c r="C1136" s="153" t="s">
        <v>122</v>
      </c>
      <c r="D1136" s="395"/>
      <c r="E1136" s="395"/>
      <c r="F1136" s="395"/>
      <c r="G1136" s="395"/>
      <c r="H1136" s="395"/>
      <c r="I1136" s="395"/>
      <c r="J1136" s="52"/>
      <c r="K1136" s="51"/>
      <c r="L1136" s="51"/>
      <c r="M1136" s="51"/>
      <c r="N1136" s="51"/>
      <c r="O1136" s="51"/>
      <c r="P1136" s="51"/>
      <c r="Q1136" s="52"/>
      <c r="R1136" s="138" t="s">
        <v>132</v>
      </c>
      <c r="S1136" s="63"/>
    </row>
    <row r="1137" spans="2:24" ht="18.75" customHeight="1" x14ac:dyDescent="0.2">
      <c r="B1137" s="78"/>
      <c r="C1137" s="153" t="s">
        <v>134</v>
      </c>
      <c r="D1137" s="401"/>
      <c r="E1137" s="401"/>
      <c r="F1137" s="401"/>
      <c r="G1137" s="401"/>
      <c r="H1137" s="401"/>
      <c r="I1137" s="401"/>
      <c r="J1137" s="52"/>
      <c r="K1137" s="52"/>
      <c r="L1137" s="53"/>
      <c r="M1137" s="52"/>
      <c r="N1137" s="52"/>
      <c r="O1137" s="52"/>
      <c r="P1137" s="54"/>
      <c r="Q1137" s="52"/>
      <c r="R1137" s="139" t="s">
        <v>133</v>
      </c>
      <c r="S1137" s="63"/>
    </row>
    <row r="1138" spans="2:24" ht="12" customHeight="1" x14ac:dyDescent="0.2">
      <c r="B1138" s="78"/>
      <c r="C1138" s="52"/>
      <c r="D1138" s="52"/>
      <c r="E1138" s="52"/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</row>
    <row r="1139" spans="2:24" s="77" customFormat="1" ht="18.75" customHeight="1" x14ac:dyDescent="0.2">
      <c r="B1139" s="79"/>
      <c r="C1139" s="154" t="s">
        <v>128</v>
      </c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70"/>
      <c r="P1139" s="144" t="s">
        <v>129</v>
      </c>
      <c r="Q1139" s="76"/>
      <c r="R1139" s="402" t="s">
        <v>135</v>
      </c>
      <c r="S1139" s="403"/>
      <c r="T1139" s="80"/>
      <c r="V1139" s="59"/>
      <c r="W1139" s="59"/>
      <c r="X1139" s="59"/>
    </row>
    <row r="1140" spans="2:24" ht="6" customHeight="1" x14ac:dyDescent="0.2">
      <c r="B1140" s="78"/>
      <c r="C1140" s="52"/>
      <c r="D1140" s="52"/>
      <c r="E1140" s="52"/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</row>
    <row r="1141" spans="2:24" ht="18.75" customHeight="1" x14ac:dyDescent="0.2">
      <c r="B1141" s="78"/>
      <c r="C1141" s="155" t="s">
        <v>161</v>
      </c>
      <c r="D1141" s="65"/>
      <c r="E1141" s="65"/>
      <c r="F1141" s="65"/>
      <c r="G1141" s="65"/>
      <c r="H1141" s="65"/>
      <c r="I1141" s="65"/>
      <c r="J1141" s="65"/>
      <c r="K1141" s="65"/>
      <c r="L1141" s="65"/>
      <c r="M1141" s="65"/>
      <c r="N1141" s="65"/>
      <c r="O1141" s="71"/>
      <c r="P1141" s="141">
        <f>SUM(D1141:O1141)</f>
        <v>0</v>
      </c>
      <c r="Q1141" s="52"/>
      <c r="R1141" s="390"/>
      <c r="S1141" s="387"/>
    </row>
    <row r="1142" spans="2:24" ht="18.75" customHeight="1" x14ac:dyDescent="0.2">
      <c r="B1142" s="78"/>
      <c r="C1142" s="140" t="s">
        <v>137</v>
      </c>
      <c r="D1142" s="110"/>
      <c r="E1142" s="110"/>
      <c r="F1142" s="110"/>
      <c r="G1142" s="110"/>
      <c r="H1142" s="110"/>
      <c r="I1142" s="110"/>
      <c r="J1142" s="110"/>
      <c r="K1142" s="110"/>
      <c r="L1142" s="110"/>
      <c r="M1142" s="110"/>
      <c r="N1142" s="110"/>
      <c r="O1142" s="111"/>
      <c r="P1142" s="141">
        <f t="shared" ref="P1142:P1151" si="172">SUM(D1142:O1142)</f>
        <v>0</v>
      </c>
      <c r="Q1142" s="52"/>
      <c r="R1142" s="390"/>
      <c r="S1142" s="387"/>
    </row>
    <row r="1143" spans="2:24" ht="18.75" customHeight="1" x14ac:dyDescent="0.2">
      <c r="B1143" s="78"/>
      <c r="C1143" s="94" t="s">
        <v>162</v>
      </c>
      <c r="D1143" s="65"/>
      <c r="E1143" s="65"/>
      <c r="F1143" s="65"/>
      <c r="G1143" s="65"/>
      <c r="H1143" s="65"/>
      <c r="I1143" s="65"/>
      <c r="J1143" s="65"/>
      <c r="K1143" s="65"/>
      <c r="L1143" s="65"/>
      <c r="M1143" s="65"/>
      <c r="N1143" s="65"/>
      <c r="O1143" s="71"/>
      <c r="P1143" s="141">
        <f t="shared" si="172"/>
        <v>0</v>
      </c>
      <c r="Q1143" s="52"/>
      <c r="R1143" s="390"/>
      <c r="S1143" s="387"/>
    </row>
    <row r="1144" spans="2:24" ht="18.75" customHeight="1" x14ac:dyDescent="0.2">
      <c r="B1144" s="78"/>
      <c r="C1144" s="140" t="s">
        <v>147</v>
      </c>
      <c r="D1144" s="66"/>
      <c r="E1144" s="66"/>
      <c r="F1144" s="66"/>
      <c r="G1144" s="66"/>
      <c r="H1144" s="66"/>
      <c r="I1144" s="66"/>
      <c r="J1144" s="66"/>
      <c r="K1144" s="66"/>
      <c r="L1144" s="66"/>
      <c r="M1144" s="66"/>
      <c r="N1144" s="66"/>
      <c r="O1144" s="72"/>
      <c r="P1144" s="141">
        <f t="shared" si="172"/>
        <v>0</v>
      </c>
      <c r="Q1144" s="52"/>
      <c r="R1144" s="390"/>
      <c r="S1144" s="387"/>
    </row>
    <row r="1145" spans="2:24" ht="18.75" customHeight="1" x14ac:dyDescent="0.2">
      <c r="B1145" s="78"/>
      <c r="C1145" s="140" t="s">
        <v>148</v>
      </c>
      <c r="D1145" s="66"/>
      <c r="E1145" s="66"/>
      <c r="F1145" s="66"/>
      <c r="G1145" s="66"/>
      <c r="H1145" s="66"/>
      <c r="I1145" s="66"/>
      <c r="J1145" s="66"/>
      <c r="K1145" s="66"/>
      <c r="L1145" s="66"/>
      <c r="M1145" s="66"/>
      <c r="N1145" s="66"/>
      <c r="O1145" s="72"/>
      <c r="P1145" s="141">
        <f t="shared" si="172"/>
        <v>0</v>
      </c>
      <c r="Q1145" s="52"/>
      <c r="R1145" s="390"/>
      <c r="S1145" s="387"/>
    </row>
    <row r="1146" spans="2:24" ht="18.75" customHeight="1" x14ac:dyDescent="0.2">
      <c r="B1146" s="78"/>
      <c r="C1146" s="140" t="s">
        <v>150</v>
      </c>
      <c r="D1146" s="66"/>
      <c r="E1146" s="66"/>
      <c r="F1146" s="66"/>
      <c r="G1146" s="66"/>
      <c r="H1146" s="66"/>
      <c r="I1146" s="66"/>
      <c r="J1146" s="66"/>
      <c r="K1146" s="66"/>
      <c r="L1146" s="66"/>
      <c r="M1146" s="66"/>
      <c r="N1146" s="66"/>
      <c r="O1146" s="72"/>
      <c r="P1146" s="141">
        <f t="shared" si="172"/>
        <v>0</v>
      </c>
      <c r="Q1146" s="52"/>
      <c r="R1146" s="390"/>
      <c r="S1146" s="387"/>
    </row>
    <row r="1147" spans="2:24" ht="18.75" customHeight="1" x14ac:dyDescent="0.2">
      <c r="B1147" s="78"/>
      <c r="C1147" s="140" t="s">
        <v>151</v>
      </c>
      <c r="D1147" s="66"/>
      <c r="E1147" s="66"/>
      <c r="F1147" s="66"/>
      <c r="G1147" s="66"/>
      <c r="H1147" s="66"/>
      <c r="I1147" s="66"/>
      <c r="J1147" s="66"/>
      <c r="K1147" s="66"/>
      <c r="L1147" s="66"/>
      <c r="M1147" s="66"/>
      <c r="N1147" s="66"/>
      <c r="O1147" s="72"/>
      <c r="P1147" s="141">
        <f t="shared" si="172"/>
        <v>0</v>
      </c>
      <c r="Q1147" s="52"/>
      <c r="R1147" s="390"/>
      <c r="S1147" s="387"/>
    </row>
    <row r="1148" spans="2:24" ht="18.75" customHeight="1" x14ac:dyDescent="0.2">
      <c r="B1148" s="78"/>
      <c r="C1148" s="140" t="s">
        <v>152</v>
      </c>
      <c r="D1148" s="66"/>
      <c r="E1148" s="66"/>
      <c r="F1148" s="66"/>
      <c r="G1148" s="66"/>
      <c r="H1148" s="66"/>
      <c r="I1148" s="66"/>
      <c r="J1148" s="66"/>
      <c r="K1148" s="66"/>
      <c r="L1148" s="66"/>
      <c r="M1148" s="66"/>
      <c r="N1148" s="66"/>
      <c r="O1148" s="72"/>
      <c r="P1148" s="141">
        <f t="shared" si="172"/>
        <v>0</v>
      </c>
      <c r="Q1148" s="52"/>
      <c r="R1148" s="390"/>
      <c r="S1148" s="387"/>
    </row>
    <row r="1149" spans="2:24" ht="18.75" customHeight="1" x14ac:dyDescent="0.2">
      <c r="B1149" s="78"/>
      <c r="C1149" s="140" t="s">
        <v>153</v>
      </c>
      <c r="D1149" s="66"/>
      <c r="E1149" s="66"/>
      <c r="F1149" s="66"/>
      <c r="G1149" s="66"/>
      <c r="H1149" s="66"/>
      <c r="I1149" s="66"/>
      <c r="J1149" s="66"/>
      <c r="K1149" s="66"/>
      <c r="L1149" s="66"/>
      <c r="M1149" s="66"/>
      <c r="N1149" s="66"/>
      <c r="O1149" s="72"/>
      <c r="P1149" s="141">
        <f t="shared" si="172"/>
        <v>0</v>
      </c>
      <c r="Q1149" s="52"/>
      <c r="R1149" s="390"/>
      <c r="S1149" s="387"/>
    </row>
    <row r="1150" spans="2:24" ht="18.75" customHeight="1" x14ac:dyDescent="0.2">
      <c r="B1150" s="78"/>
      <c r="C1150" s="156" t="s">
        <v>163</v>
      </c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73"/>
      <c r="P1150" s="142">
        <f t="shared" si="172"/>
        <v>0</v>
      </c>
      <c r="Q1150" s="52"/>
      <c r="R1150" s="391"/>
      <c r="S1150" s="392"/>
    </row>
    <row r="1151" spans="2:24" ht="18.75" customHeight="1" x14ac:dyDescent="0.2">
      <c r="B1151" s="78"/>
      <c r="C1151" s="157" t="s">
        <v>157</v>
      </c>
      <c r="D1151" s="148">
        <f>SUBTOTAL(9,D1141:D1150)</f>
        <v>0</v>
      </c>
      <c r="E1151" s="148">
        <f t="shared" ref="E1151:O1151" si="173">SUBTOTAL(9,E1141:E1150)</f>
        <v>0</v>
      </c>
      <c r="F1151" s="148">
        <f t="shared" si="173"/>
        <v>0</v>
      </c>
      <c r="G1151" s="148">
        <f t="shared" si="173"/>
        <v>0</v>
      </c>
      <c r="H1151" s="148">
        <f t="shared" si="173"/>
        <v>0</v>
      </c>
      <c r="I1151" s="148">
        <f t="shared" si="173"/>
        <v>0</v>
      </c>
      <c r="J1151" s="148">
        <f t="shared" si="173"/>
        <v>0</v>
      </c>
      <c r="K1151" s="148">
        <f t="shared" si="173"/>
        <v>0</v>
      </c>
      <c r="L1151" s="148">
        <f t="shared" si="173"/>
        <v>0</v>
      </c>
      <c r="M1151" s="148">
        <f t="shared" si="173"/>
        <v>0</v>
      </c>
      <c r="N1151" s="148">
        <f t="shared" si="173"/>
        <v>0</v>
      </c>
      <c r="O1151" s="149">
        <f t="shared" si="173"/>
        <v>0</v>
      </c>
      <c r="P1151" s="143">
        <f t="shared" si="172"/>
        <v>0</v>
      </c>
      <c r="Q1151" s="52"/>
      <c r="R1151" s="393"/>
      <c r="S1151" s="394"/>
    </row>
    <row r="1152" spans="2:24" ht="6" customHeight="1" x14ac:dyDescent="0.2">
      <c r="B1152" s="78"/>
      <c r="C1152" s="52"/>
      <c r="D1152" s="52"/>
      <c r="E1152" s="52"/>
      <c r="F1152" s="52"/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5"/>
      <c r="S1152" s="55"/>
    </row>
    <row r="1153" spans="2:24" ht="18.75" customHeight="1" x14ac:dyDescent="0.2">
      <c r="B1153" s="81"/>
      <c r="C1153" s="140" t="s">
        <v>158</v>
      </c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74"/>
      <c r="P1153" s="146">
        <f t="shared" ref="P1153:P1154" si="174">SUM(D1153:O1153)</f>
        <v>0</v>
      </c>
      <c r="Q1153" s="52"/>
      <c r="R1153" s="395"/>
      <c r="S1153" s="395"/>
    </row>
    <row r="1154" spans="2:24" ht="18.75" customHeight="1" x14ac:dyDescent="0.2">
      <c r="B1154" s="81"/>
      <c r="C1154" s="140" t="s">
        <v>159</v>
      </c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9"/>
      <c r="O1154" s="75"/>
      <c r="P1154" s="147">
        <f t="shared" si="174"/>
        <v>0</v>
      </c>
      <c r="Q1154" s="52"/>
      <c r="R1154" s="396"/>
      <c r="S1154" s="396"/>
    </row>
    <row r="1155" spans="2:24" s="77" customFormat="1" ht="18.75" customHeight="1" x14ac:dyDescent="0.2">
      <c r="B1155" s="79"/>
      <c r="C1155" s="93"/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397" t="s">
        <v>160</v>
      </c>
      <c r="O1155" s="397"/>
      <c r="P1155" s="145">
        <f>ROUND(IF(P1153*P1154=0,0,P1151/P1153*P1154),2)</f>
        <v>0</v>
      </c>
      <c r="Q1155" s="76"/>
      <c r="R1155" s="398"/>
      <c r="S1155" s="398"/>
      <c r="T1155" s="80"/>
    </row>
    <row r="1156" spans="2:24" ht="30" customHeight="1" x14ac:dyDescent="0.2">
      <c r="C1156" s="52"/>
      <c r="D1156" s="52"/>
      <c r="E1156" s="52"/>
      <c r="F1156" s="52"/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</row>
    <row r="1157" spans="2:24" ht="18.75" customHeight="1" x14ac:dyDescent="0.2">
      <c r="B1157" s="78"/>
      <c r="C1157" s="158" t="s">
        <v>124</v>
      </c>
      <c r="D1157" s="399"/>
      <c r="E1157" s="399"/>
      <c r="F1157" s="399"/>
      <c r="G1157" s="399"/>
      <c r="H1157" s="399"/>
      <c r="I1157" s="399"/>
      <c r="J1157" s="52"/>
      <c r="K1157" s="52"/>
      <c r="L1157" s="53"/>
      <c r="M1157" s="52"/>
      <c r="N1157" s="52"/>
      <c r="O1157" s="52"/>
      <c r="P1157" s="54"/>
      <c r="Q1157" s="52"/>
      <c r="R1157" s="54"/>
      <c r="S1157" s="54"/>
    </row>
    <row r="1158" spans="2:24" ht="18.75" customHeight="1" x14ac:dyDescent="0.2">
      <c r="B1158" s="78"/>
      <c r="C1158" s="152" t="s">
        <v>125</v>
      </c>
      <c r="D1158" s="395"/>
      <c r="E1158" s="395"/>
      <c r="F1158" s="395"/>
      <c r="G1158" s="395"/>
      <c r="H1158" s="395"/>
      <c r="I1158" s="395"/>
      <c r="J1158" s="52"/>
      <c r="K1158" s="51"/>
      <c r="L1158" s="51"/>
      <c r="M1158" s="51"/>
      <c r="N1158" s="51"/>
      <c r="O1158" s="51"/>
      <c r="P1158" s="51"/>
      <c r="Q1158" s="52"/>
      <c r="R1158" s="400" t="s">
        <v>126</v>
      </c>
      <c r="S1158" s="400"/>
    </row>
    <row r="1159" spans="2:24" ht="18.75" customHeight="1" x14ac:dyDescent="0.2">
      <c r="B1159" s="78"/>
      <c r="C1159" s="152" t="s">
        <v>7</v>
      </c>
      <c r="D1159" s="395"/>
      <c r="E1159" s="395"/>
      <c r="F1159" s="395"/>
      <c r="G1159" s="395"/>
      <c r="H1159" s="395"/>
      <c r="I1159" s="395"/>
      <c r="J1159" s="52"/>
      <c r="K1159" s="51"/>
      <c r="L1159" s="51"/>
      <c r="M1159" s="51"/>
      <c r="N1159" s="51"/>
      <c r="O1159" s="51"/>
      <c r="P1159" s="51"/>
      <c r="Q1159" s="52"/>
      <c r="R1159" s="139" t="s">
        <v>245</v>
      </c>
      <c r="S1159" s="63"/>
    </row>
    <row r="1160" spans="2:24" ht="18.75" customHeight="1" x14ac:dyDescent="0.2">
      <c r="B1160" s="78"/>
      <c r="C1160" s="153" t="s">
        <v>122</v>
      </c>
      <c r="D1160" s="395"/>
      <c r="E1160" s="395"/>
      <c r="F1160" s="395"/>
      <c r="G1160" s="395"/>
      <c r="H1160" s="395"/>
      <c r="I1160" s="395"/>
      <c r="J1160" s="52"/>
      <c r="K1160" s="51"/>
      <c r="L1160" s="51"/>
      <c r="M1160" s="51"/>
      <c r="N1160" s="51"/>
      <c r="O1160" s="51"/>
      <c r="P1160" s="51"/>
      <c r="Q1160" s="52"/>
      <c r="R1160" s="138" t="s">
        <v>132</v>
      </c>
      <c r="S1160" s="63"/>
    </row>
    <row r="1161" spans="2:24" ht="18.75" customHeight="1" x14ac:dyDescent="0.2">
      <c r="B1161" s="78"/>
      <c r="C1161" s="153" t="s">
        <v>134</v>
      </c>
      <c r="D1161" s="401"/>
      <c r="E1161" s="401"/>
      <c r="F1161" s="401"/>
      <c r="G1161" s="401"/>
      <c r="H1161" s="401"/>
      <c r="I1161" s="401"/>
      <c r="J1161" s="52"/>
      <c r="K1161" s="52"/>
      <c r="L1161" s="53"/>
      <c r="M1161" s="52"/>
      <c r="N1161" s="52"/>
      <c r="O1161" s="52"/>
      <c r="P1161" s="54"/>
      <c r="Q1161" s="52"/>
      <c r="R1161" s="139" t="s">
        <v>133</v>
      </c>
      <c r="S1161" s="63"/>
    </row>
    <row r="1162" spans="2:24" ht="12" customHeight="1" x14ac:dyDescent="0.2">
      <c r="B1162" s="78"/>
      <c r="C1162" s="52"/>
      <c r="D1162" s="52"/>
      <c r="E1162" s="52"/>
      <c r="F1162" s="52"/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</row>
    <row r="1163" spans="2:24" s="77" customFormat="1" ht="18.75" customHeight="1" x14ac:dyDescent="0.2">
      <c r="B1163" s="79"/>
      <c r="C1163" s="154" t="s">
        <v>128</v>
      </c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70"/>
      <c r="P1163" s="144" t="s">
        <v>129</v>
      </c>
      <c r="Q1163" s="76"/>
      <c r="R1163" s="402" t="s">
        <v>135</v>
      </c>
      <c r="S1163" s="403"/>
      <c r="T1163" s="80"/>
      <c r="V1163" s="59"/>
      <c r="W1163" s="59"/>
      <c r="X1163" s="59"/>
    </row>
    <row r="1164" spans="2:24" ht="6" customHeight="1" x14ac:dyDescent="0.2">
      <c r="B1164" s="78"/>
      <c r="C1164" s="52"/>
      <c r="D1164" s="52"/>
      <c r="E1164" s="52"/>
      <c r="F1164" s="52"/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</row>
    <row r="1165" spans="2:24" ht="18.75" customHeight="1" x14ac:dyDescent="0.2">
      <c r="B1165" s="78"/>
      <c r="C1165" s="155" t="s">
        <v>161</v>
      </c>
      <c r="D1165" s="65"/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71"/>
      <c r="P1165" s="141">
        <f>SUM(D1165:O1165)</f>
        <v>0</v>
      </c>
      <c r="Q1165" s="52"/>
      <c r="R1165" s="390"/>
      <c r="S1165" s="387"/>
    </row>
    <row r="1166" spans="2:24" ht="18.75" customHeight="1" x14ac:dyDescent="0.2">
      <c r="B1166" s="78"/>
      <c r="C1166" s="140" t="s">
        <v>137</v>
      </c>
      <c r="D1166" s="110"/>
      <c r="E1166" s="110"/>
      <c r="F1166" s="110"/>
      <c r="G1166" s="110"/>
      <c r="H1166" s="110"/>
      <c r="I1166" s="110"/>
      <c r="J1166" s="110"/>
      <c r="K1166" s="110"/>
      <c r="L1166" s="110"/>
      <c r="M1166" s="110"/>
      <c r="N1166" s="110"/>
      <c r="O1166" s="111"/>
      <c r="P1166" s="141">
        <f t="shared" ref="P1166:P1175" si="175">SUM(D1166:O1166)</f>
        <v>0</v>
      </c>
      <c r="Q1166" s="52"/>
      <c r="R1166" s="390"/>
      <c r="S1166" s="387"/>
    </row>
    <row r="1167" spans="2:24" ht="18.75" customHeight="1" x14ac:dyDescent="0.2">
      <c r="B1167" s="78"/>
      <c r="C1167" s="94" t="s">
        <v>162</v>
      </c>
      <c r="D1167" s="65"/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71"/>
      <c r="P1167" s="141">
        <f t="shared" si="175"/>
        <v>0</v>
      </c>
      <c r="Q1167" s="52"/>
      <c r="R1167" s="390"/>
      <c r="S1167" s="387"/>
    </row>
    <row r="1168" spans="2:24" ht="18.75" customHeight="1" x14ac:dyDescent="0.2">
      <c r="B1168" s="78"/>
      <c r="C1168" s="140" t="s">
        <v>147</v>
      </c>
      <c r="D1168" s="66"/>
      <c r="E1168" s="66"/>
      <c r="F1168" s="66"/>
      <c r="G1168" s="66"/>
      <c r="H1168" s="66"/>
      <c r="I1168" s="66"/>
      <c r="J1168" s="66"/>
      <c r="K1168" s="66"/>
      <c r="L1168" s="66"/>
      <c r="M1168" s="66"/>
      <c r="N1168" s="66"/>
      <c r="O1168" s="72"/>
      <c r="P1168" s="141">
        <f t="shared" si="175"/>
        <v>0</v>
      </c>
      <c r="Q1168" s="52"/>
      <c r="R1168" s="390"/>
      <c r="S1168" s="387"/>
    </row>
    <row r="1169" spans="2:20" ht="18.75" customHeight="1" x14ac:dyDescent="0.2">
      <c r="B1169" s="78"/>
      <c r="C1169" s="140" t="s">
        <v>148</v>
      </c>
      <c r="D1169" s="66"/>
      <c r="E1169" s="66"/>
      <c r="F1169" s="66"/>
      <c r="G1169" s="66"/>
      <c r="H1169" s="66"/>
      <c r="I1169" s="66"/>
      <c r="J1169" s="66"/>
      <c r="K1169" s="66"/>
      <c r="L1169" s="66"/>
      <c r="M1169" s="66"/>
      <c r="N1169" s="66"/>
      <c r="O1169" s="72"/>
      <c r="P1169" s="141">
        <f t="shared" si="175"/>
        <v>0</v>
      </c>
      <c r="Q1169" s="52"/>
      <c r="R1169" s="390"/>
      <c r="S1169" s="387"/>
    </row>
    <row r="1170" spans="2:20" ht="18.75" customHeight="1" x14ac:dyDescent="0.2">
      <c r="B1170" s="78"/>
      <c r="C1170" s="140" t="s">
        <v>150</v>
      </c>
      <c r="D1170" s="66"/>
      <c r="E1170" s="66"/>
      <c r="F1170" s="66"/>
      <c r="G1170" s="66"/>
      <c r="H1170" s="66"/>
      <c r="I1170" s="66"/>
      <c r="J1170" s="66"/>
      <c r="K1170" s="66"/>
      <c r="L1170" s="66"/>
      <c r="M1170" s="66"/>
      <c r="N1170" s="66"/>
      <c r="O1170" s="72"/>
      <c r="P1170" s="141">
        <f t="shared" si="175"/>
        <v>0</v>
      </c>
      <c r="Q1170" s="52"/>
      <c r="R1170" s="390"/>
      <c r="S1170" s="387"/>
    </row>
    <row r="1171" spans="2:20" ht="18.75" customHeight="1" x14ac:dyDescent="0.2">
      <c r="B1171" s="78"/>
      <c r="C1171" s="140" t="s">
        <v>151</v>
      </c>
      <c r="D1171" s="66"/>
      <c r="E1171" s="66"/>
      <c r="F1171" s="66"/>
      <c r="G1171" s="66"/>
      <c r="H1171" s="66"/>
      <c r="I1171" s="66"/>
      <c r="J1171" s="66"/>
      <c r="K1171" s="66"/>
      <c r="L1171" s="66"/>
      <c r="M1171" s="66"/>
      <c r="N1171" s="66"/>
      <c r="O1171" s="72"/>
      <c r="P1171" s="141">
        <f t="shared" si="175"/>
        <v>0</v>
      </c>
      <c r="Q1171" s="52"/>
      <c r="R1171" s="390"/>
      <c r="S1171" s="387"/>
    </row>
    <row r="1172" spans="2:20" ht="18.75" customHeight="1" x14ac:dyDescent="0.2">
      <c r="B1172" s="78"/>
      <c r="C1172" s="140" t="s">
        <v>152</v>
      </c>
      <c r="D1172" s="66"/>
      <c r="E1172" s="66"/>
      <c r="F1172" s="66"/>
      <c r="G1172" s="66"/>
      <c r="H1172" s="66"/>
      <c r="I1172" s="66"/>
      <c r="J1172" s="66"/>
      <c r="K1172" s="66"/>
      <c r="L1172" s="66"/>
      <c r="M1172" s="66"/>
      <c r="N1172" s="66"/>
      <c r="O1172" s="72"/>
      <c r="P1172" s="141">
        <f t="shared" si="175"/>
        <v>0</v>
      </c>
      <c r="Q1172" s="52"/>
      <c r="R1172" s="390"/>
      <c r="S1172" s="387"/>
    </row>
    <row r="1173" spans="2:20" ht="18.75" customHeight="1" x14ac:dyDescent="0.2">
      <c r="B1173" s="78"/>
      <c r="C1173" s="140" t="s">
        <v>153</v>
      </c>
      <c r="D1173" s="66"/>
      <c r="E1173" s="66"/>
      <c r="F1173" s="66"/>
      <c r="G1173" s="66"/>
      <c r="H1173" s="66"/>
      <c r="I1173" s="66"/>
      <c r="J1173" s="66"/>
      <c r="K1173" s="66"/>
      <c r="L1173" s="66"/>
      <c r="M1173" s="66"/>
      <c r="N1173" s="66"/>
      <c r="O1173" s="72"/>
      <c r="P1173" s="141">
        <f t="shared" si="175"/>
        <v>0</v>
      </c>
      <c r="Q1173" s="52"/>
      <c r="R1173" s="390"/>
      <c r="S1173" s="387"/>
    </row>
    <row r="1174" spans="2:20" ht="18.75" customHeight="1" x14ac:dyDescent="0.2">
      <c r="B1174" s="78"/>
      <c r="C1174" s="156" t="s">
        <v>163</v>
      </c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73"/>
      <c r="P1174" s="142">
        <f t="shared" si="175"/>
        <v>0</v>
      </c>
      <c r="Q1174" s="52"/>
      <c r="R1174" s="391"/>
      <c r="S1174" s="392"/>
    </row>
    <row r="1175" spans="2:20" ht="18.75" customHeight="1" x14ac:dyDescent="0.2">
      <c r="B1175" s="78"/>
      <c r="C1175" s="157" t="s">
        <v>157</v>
      </c>
      <c r="D1175" s="148">
        <f>SUBTOTAL(9,D1165:D1174)</f>
        <v>0</v>
      </c>
      <c r="E1175" s="148">
        <f t="shared" ref="E1175:O1175" si="176">SUBTOTAL(9,E1165:E1174)</f>
        <v>0</v>
      </c>
      <c r="F1175" s="148">
        <f t="shared" si="176"/>
        <v>0</v>
      </c>
      <c r="G1175" s="148">
        <f t="shared" si="176"/>
        <v>0</v>
      </c>
      <c r="H1175" s="148">
        <f t="shared" si="176"/>
        <v>0</v>
      </c>
      <c r="I1175" s="148">
        <f t="shared" si="176"/>
        <v>0</v>
      </c>
      <c r="J1175" s="148">
        <f t="shared" si="176"/>
        <v>0</v>
      </c>
      <c r="K1175" s="148">
        <f t="shared" si="176"/>
        <v>0</v>
      </c>
      <c r="L1175" s="148">
        <f t="shared" si="176"/>
        <v>0</v>
      </c>
      <c r="M1175" s="148">
        <f t="shared" si="176"/>
        <v>0</v>
      </c>
      <c r="N1175" s="148">
        <f t="shared" si="176"/>
        <v>0</v>
      </c>
      <c r="O1175" s="149">
        <f t="shared" si="176"/>
        <v>0</v>
      </c>
      <c r="P1175" s="143">
        <f t="shared" si="175"/>
        <v>0</v>
      </c>
      <c r="Q1175" s="52"/>
      <c r="R1175" s="393"/>
      <c r="S1175" s="394"/>
    </row>
    <row r="1176" spans="2:20" ht="6" customHeight="1" x14ac:dyDescent="0.2">
      <c r="B1176" s="78"/>
      <c r="C1176" s="52"/>
      <c r="D1176" s="52"/>
      <c r="E1176" s="52"/>
      <c r="F1176" s="52"/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5"/>
      <c r="S1176" s="55"/>
    </row>
    <row r="1177" spans="2:20" ht="18.75" customHeight="1" x14ac:dyDescent="0.2">
      <c r="B1177" s="81"/>
      <c r="C1177" s="140" t="s">
        <v>158</v>
      </c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74"/>
      <c r="P1177" s="146">
        <f t="shared" ref="P1177:P1178" si="177">SUM(D1177:O1177)</f>
        <v>0</v>
      </c>
      <c r="Q1177" s="52"/>
      <c r="R1177" s="395"/>
      <c r="S1177" s="395"/>
    </row>
    <row r="1178" spans="2:20" ht="18.75" customHeight="1" x14ac:dyDescent="0.2">
      <c r="B1178" s="81"/>
      <c r="C1178" s="140" t="s">
        <v>159</v>
      </c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9"/>
      <c r="O1178" s="75"/>
      <c r="P1178" s="147">
        <f t="shared" si="177"/>
        <v>0</v>
      </c>
      <c r="Q1178" s="52"/>
      <c r="R1178" s="396"/>
      <c r="S1178" s="396"/>
    </row>
    <row r="1179" spans="2:20" s="77" customFormat="1" ht="18.75" customHeight="1" x14ac:dyDescent="0.2">
      <c r="B1179" s="79"/>
      <c r="C1179" s="93"/>
      <c r="D1179" s="82"/>
      <c r="E1179" s="82"/>
      <c r="F1179" s="82"/>
      <c r="G1179" s="82"/>
      <c r="H1179" s="82"/>
      <c r="I1179" s="82"/>
      <c r="J1179" s="82"/>
      <c r="K1179" s="82"/>
      <c r="L1179" s="82"/>
      <c r="M1179" s="82"/>
      <c r="N1179" s="397" t="s">
        <v>160</v>
      </c>
      <c r="O1179" s="397"/>
      <c r="P1179" s="145">
        <f>ROUND(IF(P1177*P1178=0,0,P1175/P1177*P1178),2)</f>
        <v>0</v>
      </c>
      <c r="Q1179" s="76"/>
      <c r="R1179" s="398"/>
      <c r="S1179" s="398"/>
      <c r="T1179" s="80"/>
    </row>
    <row r="1180" spans="2:20" ht="30" customHeight="1" x14ac:dyDescent="0.2">
      <c r="C1180" s="52"/>
      <c r="D1180" s="52"/>
      <c r="E1180" s="52"/>
      <c r="F1180" s="52"/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</row>
    <row r="1181" spans="2:20" ht="18.75" customHeight="1" x14ac:dyDescent="0.2">
      <c r="B1181" s="78"/>
      <c r="C1181" s="158" t="s">
        <v>124</v>
      </c>
      <c r="D1181" s="399"/>
      <c r="E1181" s="399"/>
      <c r="F1181" s="399"/>
      <c r="G1181" s="399"/>
      <c r="H1181" s="399"/>
      <c r="I1181" s="399"/>
      <c r="J1181" s="52"/>
      <c r="K1181" s="52"/>
      <c r="L1181" s="53"/>
      <c r="M1181" s="52"/>
      <c r="N1181" s="52"/>
      <c r="O1181" s="52"/>
      <c r="P1181" s="54"/>
      <c r="Q1181" s="52"/>
      <c r="R1181" s="54"/>
      <c r="S1181" s="54"/>
    </row>
    <row r="1182" spans="2:20" ht="18.75" customHeight="1" x14ac:dyDescent="0.2">
      <c r="B1182" s="78"/>
      <c r="C1182" s="152" t="s">
        <v>125</v>
      </c>
      <c r="D1182" s="395"/>
      <c r="E1182" s="395"/>
      <c r="F1182" s="395"/>
      <c r="G1182" s="395"/>
      <c r="H1182" s="395"/>
      <c r="I1182" s="395"/>
      <c r="J1182" s="52"/>
      <c r="K1182" s="51"/>
      <c r="L1182" s="51"/>
      <c r="M1182" s="51"/>
      <c r="N1182" s="51"/>
      <c r="O1182" s="51"/>
      <c r="P1182" s="51"/>
      <c r="Q1182" s="52"/>
      <c r="R1182" s="400" t="s">
        <v>126</v>
      </c>
      <c r="S1182" s="400"/>
    </row>
    <row r="1183" spans="2:20" ht="18.75" customHeight="1" x14ac:dyDescent="0.2">
      <c r="B1183" s="78"/>
      <c r="C1183" s="152" t="s">
        <v>7</v>
      </c>
      <c r="D1183" s="395"/>
      <c r="E1183" s="395"/>
      <c r="F1183" s="395"/>
      <c r="G1183" s="395"/>
      <c r="H1183" s="395"/>
      <c r="I1183" s="395"/>
      <c r="J1183" s="52"/>
      <c r="K1183" s="51"/>
      <c r="L1183" s="51"/>
      <c r="M1183" s="51"/>
      <c r="N1183" s="51"/>
      <c r="O1183" s="51"/>
      <c r="P1183" s="51"/>
      <c r="Q1183" s="52"/>
      <c r="R1183" s="139" t="s">
        <v>245</v>
      </c>
      <c r="S1183" s="63"/>
    </row>
    <row r="1184" spans="2:20" ht="18.75" customHeight="1" x14ac:dyDescent="0.2">
      <c r="B1184" s="78"/>
      <c r="C1184" s="153" t="s">
        <v>122</v>
      </c>
      <c r="D1184" s="395"/>
      <c r="E1184" s="395"/>
      <c r="F1184" s="395"/>
      <c r="G1184" s="395"/>
      <c r="H1184" s="395"/>
      <c r="I1184" s="395"/>
      <c r="J1184" s="52"/>
      <c r="K1184" s="51"/>
      <c r="L1184" s="51"/>
      <c r="M1184" s="51"/>
      <c r="N1184" s="51"/>
      <c r="O1184" s="51"/>
      <c r="P1184" s="51"/>
      <c r="Q1184" s="52"/>
      <c r="R1184" s="138" t="s">
        <v>132</v>
      </c>
      <c r="S1184" s="63"/>
    </row>
    <row r="1185" spans="2:24" ht="18.75" customHeight="1" x14ac:dyDescent="0.2">
      <c r="B1185" s="78"/>
      <c r="C1185" s="153" t="s">
        <v>134</v>
      </c>
      <c r="D1185" s="401"/>
      <c r="E1185" s="401"/>
      <c r="F1185" s="401"/>
      <c r="G1185" s="401"/>
      <c r="H1185" s="401"/>
      <c r="I1185" s="401"/>
      <c r="J1185" s="52"/>
      <c r="K1185" s="52"/>
      <c r="L1185" s="53"/>
      <c r="M1185" s="52"/>
      <c r="N1185" s="52"/>
      <c r="O1185" s="52"/>
      <c r="P1185" s="54"/>
      <c r="Q1185" s="52"/>
      <c r="R1185" s="139" t="s">
        <v>133</v>
      </c>
      <c r="S1185" s="63"/>
    </row>
    <row r="1186" spans="2:24" ht="12" customHeight="1" x14ac:dyDescent="0.2">
      <c r="B1186" s="78"/>
      <c r="C1186" s="52"/>
      <c r="D1186" s="52"/>
      <c r="E1186" s="52"/>
      <c r="F1186" s="52"/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</row>
    <row r="1187" spans="2:24" s="77" customFormat="1" ht="18.75" customHeight="1" x14ac:dyDescent="0.2">
      <c r="B1187" s="79"/>
      <c r="C1187" s="154" t="s">
        <v>128</v>
      </c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70"/>
      <c r="P1187" s="144" t="s">
        <v>129</v>
      </c>
      <c r="Q1187" s="76"/>
      <c r="R1187" s="404" t="s">
        <v>135</v>
      </c>
      <c r="S1187" s="404"/>
      <c r="T1187" s="80"/>
      <c r="V1187" s="59"/>
      <c r="W1187" s="59"/>
      <c r="X1187" s="59"/>
    </row>
    <row r="1188" spans="2:24" ht="6" customHeight="1" x14ac:dyDescent="0.2">
      <c r="B1188" s="78"/>
      <c r="C1188" s="52"/>
      <c r="D1188" s="52"/>
      <c r="E1188" s="52"/>
      <c r="F1188" s="52"/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</row>
    <row r="1189" spans="2:24" ht="18.75" customHeight="1" x14ac:dyDescent="0.2">
      <c r="B1189" s="78"/>
      <c r="C1189" s="155" t="s">
        <v>161</v>
      </c>
      <c r="D1189" s="65"/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71"/>
      <c r="P1189" s="141">
        <f t="shared" ref="P1189:P1199" si="178">SUM(D1189:O1189)</f>
        <v>0</v>
      </c>
      <c r="Q1189" s="52"/>
      <c r="R1189" s="395"/>
      <c r="S1189" s="395"/>
    </row>
    <row r="1190" spans="2:24" ht="18.75" customHeight="1" x14ac:dyDescent="0.2">
      <c r="B1190" s="78"/>
      <c r="C1190" s="140" t="s">
        <v>137</v>
      </c>
      <c r="D1190" s="110"/>
      <c r="E1190" s="110"/>
      <c r="F1190" s="110"/>
      <c r="G1190" s="110"/>
      <c r="H1190" s="110"/>
      <c r="I1190" s="110"/>
      <c r="J1190" s="110"/>
      <c r="K1190" s="110"/>
      <c r="L1190" s="110"/>
      <c r="M1190" s="110"/>
      <c r="N1190" s="110"/>
      <c r="O1190" s="111"/>
      <c r="P1190" s="141">
        <f t="shared" si="178"/>
        <v>0</v>
      </c>
      <c r="Q1190" s="52"/>
      <c r="R1190" s="395"/>
      <c r="S1190" s="395"/>
    </row>
    <row r="1191" spans="2:24" ht="18.75" customHeight="1" x14ac:dyDescent="0.2">
      <c r="B1191" s="78"/>
      <c r="C1191" s="94" t="s">
        <v>162</v>
      </c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71"/>
      <c r="P1191" s="141">
        <f t="shared" si="178"/>
        <v>0</v>
      </c>
      <c r="Q1191" s="52"/>
      <c r="R1191" s="395"/>
      <c r="S1191" s="395"/>
    </row>
    <row r="1192" spans="2:24" ht="18.75" customHeight="1" x14ac:dyDescent="0.2">
      <c r="B1192" s="78"/>
      <c r="C1192" s="140" t="s">
        <v>147</v>
      </c>
      <c r="D1192" s="66"/>
      <c r="E1192" s="66"/>
      <c r="F1192" s="66"/>
      <c r="G1192" s="66"/>
      <c r="H1192" s="66"/>
      <c r="I1192" s="66"/>
      <c r="J1192" s="66"/>
      <c r="K1192" s="66"/>
      <c r="L1192" s="66"/>
      <c r="M1192" s="66"/>
      <c r="N1192" s="66"/>
      <c r="O1192" s="72"/>
      <c r="P1192" s="141">
        <f t="shared" si="178"/>
        <v>0</v>
      </c>
      <c r="Q1192" s="52"/>
      <c r="R1192" s="395"/>
      <c r="S1192" s="395"/>
    </row>
    <row r="1193" spans="2:24" ht="18.75" customHeight="1" x14ac:dyDescent="0.2">
      <c r="B1193" s="78"/>
      <c r="C1193" s="140" t="s">
        <v>148</v>
      </c>
      <c r="D1193" s="66"/>
      <c r="E1193" s="66"/>
      <c r="F1193" s="66"/>
      <c r="G1193" s="66"/>
      <c r="H1193" s="66"/>
      <c r="I1193" s="66"/>
      <c r="J1193" s="66"/>
      <c r="K1193" s="66"/>
      <c r="L1193" s="66"/>
      <c r="M1193" s="66"/>
      <c r="N1193" s="66"/>
      <c r="O1193" s="72"/>
      <c r="P1193" s="141">
        <f t="shared" si="178"/>
        <v>0</v>
      </c>
      <c r="Q1193" s="52"/>
      <c r="R1193" s="395"/>
      <c r="S1193" s="395"/>
    </row>
    <row r="1194" spans="2:24" ht="18.75" customHeight="1" x14ac:dyDescent="0.2">
      <c r="B1194" s="78"/>
      <c r="C1194" s="140" t="s">
        <v>150</v>
      </c>
      <c r="D1194" s="66"/>
      <c r="E1194" s="66"/>
      <c r="F1194" s="66"/>
      <c r="G1194" s="66"/>
      <c r="H1194" s="66"/>
      <c r="I1194" s="66"/>
      <c r="J1194" s="66"/>
      <c r="K1194" s="66"/>
      <c r="L1194" s="66"/>
      <c r="M1194" s="66"/>
      <c r="N1194" s="66"/>
      <c r="O1194" s="72"/>
      <c r="P1194" s="141">
        <f t="shared" si="178"/>
        <v>0</v>
      </c>
      <c r="Q1194" s="52"/>
      <c r="R1194" s="395"/>
      <c r="S1194" s="395"/>
    </row>
    <row r="1195" spans="2:24" ht="18.75" customHeight="1" x14ac:dyDescent="0.2">
      <c r="B1195" s="78"/>
      <c r="C1195" s="140" t="s">
        <v>151</v>
      </c>
      <c r="D1195" s="66"/>
      <c r="E1195" s="66"/>
      <c r="F1195" s="66"/>
      <c r="G1195" s="66"/>
      <c r="H1195" s="66"/>
      <c r="I1195" s="66"/>
      <c r="J1195" s="66"/>
      <c r="K1195" s="66"/>
      <c r="L1195" s="66"/>
      <c r="M1195" s="66"/>
      <c r="N1195" s="66"/>
      <c r="O1195" s="72"/>
      <c r="P1195" s="141">
        <f t="shared" si="178"/>
        <v>0</v>
      </c>
      <c r="Q1195" s="52"/>
      <c r="R1195" s="395"/>
      <c r="S1195" s="395"/>
    </row>
    <row r="1196" spans="2:24" ht="18.75" customHeight="1" x14ac:dyDescent="0.2">
      <c r="B1196" s="78"/>
      <c r="C1196" s="140" t="s">
        <v>152</v>
      </c>
      <c r="D1196" s="66"/>
      <c r="E1196" s="66"/>
      <c r="F1196" s="66"/>
      <c r="G1196" s="66"/>
      <c r="H1196" s="66"/>
      <c r="I1196" s="66"/>
      <c r="J1196" s="66"/>
      <c r="K1196" s="66"/>
      <c r="L1196" s="66"/>
      <c r="M1196" s="66"/>
      <c r="N1196" s="66"/>
      <c r="O1196" s="72"/>
      <c r="P1196" s="141">
        <f t="shared" si="178"/>
        <v>0</v>
      </c>
      <c r="Q1196" s="52"/>
      <c r="R1196" s="395"/>
      <c r="S1196" s="395"/>
    </row>
    <row r="1197" spans="2:24" ht="18.75" customHeight="1" x14ac:dyDescent="0.2">
      <c r="B1197" s="78"/>
      <c r="C1197" s="140" t="s">
        <v>153</v>
      </c>
      <c r="D1197" s="66"/>
      <c r="E1197" s="66"/>
      <c r="F1197" s="66"/>
      <c r="G1197" s="66"/>
      <c r="H1197" s="66"/>
      <c r="I1197" s="66"/>
      <c r="J1197" s="66"/>
      <c r="K1197" s="66"/>
      <c r="L1197" s="66"/>
      <c r="M1197" s="66"/>
      <c r="N1197" s="66"/>
      <c r="O1197" s="72"/>
      <c r="P1197" s="141">
        <f t="shared" si="178"/>
        <v>0</v>
      </c>
      <c r="Q1197" s="52"/>
      <c r="R1197" s="395"/>
      <c r="S1197" s="395"/>
    </row>
    <row r="1198" spans="2:24" ht="18.75" customHeight="1" x14ac:dyDescent="0.2">
      <c r="B1198" s="78"/>
      <c r="C1198" s="156" t="s">
        <v>163</v>
      </c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73"/>
      <c r="P1198" s="142">
        <f t="shared" si="178"/>
        <v>0</v>
      </c>
      <c r="Q1198" s="52"/>
      <c r="R1198" s="396"/>
      <c r="S1198" s="396"/>
    </row>
    <row r="1199" spans="2:24" ht="18.75" customHeight="1" x14ac:dyDescent="0.2">
      <c r="B1199" s="78"/>
      <c r="C1199" s="157" t="s">
        <v>157</v>
      </c>
      <c r="D1199" s="148">
        <f t="shared" ref="D1199:O1199" si="179">SUBTOTAL(9,D1189:D1198)</f>
        <v>0</v>
      </c>
      <c r="E1199" s="148">
        <f t="shared" si="179"/>
        <v>0</v>
      </c>
      <c r="F1199" s="148">
        <f t="shared" si="179"/>
        <v>0</v>
      </c>
      <c r="G1199" s="148">
        <f t="shared" si="179"/>
        <v>0</v>
      </c>
      <c r="H1199" s="148">
        <f t="shared" si="179"/>
        <v>0</v>
      </c>
      <c r="I1199" s="148">
        <f t="shared" si="179"/>
        <v>0</v>
      </c>
      <c r="J1199" s="148">
        <f t="shared" si="179"/>
        <v>0</v>
      </c>
      <c r="K1199" s="148">
        <f t="shared" si="179"/>
        <v>0</v>
      </c>
      <c r="L1199" s="148">
        <f t="shared" si="179"/>
        <v>0</v>
      </c>
      <c r="M1199" s="148">
        <f t="shared" si="179"/>
        <v>0</v>
      </c>
      <c r="N1199" s="148">
        <f t="shared" si="179"/>
        <v>0</v>
      </c>
      <c r="O1199" s="149">
        <f t="shared" si="179"/>
        <v>0</v>
      </c>
      <c r="P1199" s="143">
        <f t="shared" si="178"/>
        <v>0</v>
      </c>
      <c r="Q1199" s="52"/>
      <c r="R1199" s="405"/>
      <c r="S1199" s="405"/>
    </row>
    <row r="1200" spans="2:24" ht="6" customHeight="1" x14ac:dyDescent="0.2">
      <c r="B1200" s="78"/>
      <c r="C1200" s="52"/>
      <c r="D1200" s="52"/>
      <c r="E1200" s="52"/>
      <c r="F1200" s="52"/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5"/>
      <c r="S1200" s="55"/>
    </row>
    <row r="1201" spans="2:24" ht="18.75" customHeight="1" x14ac:dyDescent="0.2">
      <c r="B1201" s="81"/>
      <c r="C1201" s="140" t="s">
        <v>158</v>
      </c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74"/>
      <c r="P1201" s="146">
        <f t="shared" ref="P1201:P1202" si="180">SUM(D1201:O1201)</f>
        <v>0</v>
      </c>
      <c r="Q1201" s="52"/>
      <c r="R1201" s="395"/>
      <c r="S1201" s="395"/>
    </row>
    <row r="1202" spans="2:24" ht="18.75" customHeight="1" x14ac:dyDescent="0.2">
      <c r="B1202" s="81"/>
      <c r="C1202" s="140" t="s">
        <v>159</v>
      </c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9"/>
      <c r="O1202" s="75"/>
      <c r="P1202" s="147">
        <f t="shared" si="180"/>
        <v>0</v>
      </c>
      <c r="Q1202" s="52"/>
      <c r="R1202" s="396"/>
      <c r="S1202" s="396"/>
    </row>
    <row r="1203" spans="2:24" s="77" customFormat="1" ht="18.75" customHeight="1" x14ac:dyDescent="0.2">
      <c r="B1203" s="79"/>
      <c r="C1203" s="93"/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397" t="s">
        <v>160</v>
      </c>
      <c r="O1203" s="397"/>
      <c r="P1203" s="145">
        <f t="shared" ref="P1203" si="181">ROUND(IF(P1201*P1202=0,0,P1199/P1201*P1202),2)</f>
        <v>0</v>
      </c>
      <c r="Q1203" s="76"/>
      <c r="R1203" s="398"/>
      <c r="S1203" s="398"/>
      <c r="T1203" s="80"/>
    </row>
    <row r="1204" spans="2:24" ht="30" customHeight="1" x14ac:dyDescent="0.2">
      <c r="C1204" s="52"/>
      <c r="D1204" s="52"/>
      <c r="E1204" s="52"/>
      <c r="F1204" s="52"/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</row>
    <row r="1205" spans="2:24" ht="18.75" customHeight="1" x14ac:dyDescent="0.2">
      <c r="B1205" s="78"/>
      <c r="C1205" s="158" t="s">
        <v>124</v>
      </c>
      <c r="D1205" s="399"/>
      <c r="E1205" s="399"/>
      <c r="F1205" s="399"/>
      <c r="G1205" s="399"/>
      <c r="H1205" s="399"/>
      <c r="I1205" s="399"/>
      <c r="J1205" s="52"/>
      <c r="K1205" s="52"/>
      <c r="L1205" s="53"/>
      <c r="M1205" s="52"/>
      <c r="N1205" s="52"/>
      <c r="O1205" s="52"/>
      <c r="P1205" s="54"/>
      <c r="Q1205" s="52"/>
      <c r="R1205" s="54"/>
      <c r="S1205" s="54"/>
    </row>
    <row r="1206" spans="2:24" ht="18.75" customHeight="1" x14ac:dyDescent="0.2">
      <c r="B1206" s="78"/>
      <c r="C1206" s="152" t="s">
        <v>125</v>
      </c>
      <c r="D1206" s="395"/>
      <c r="E1206" s="395"/>
      <c r="F1206" s="395"/>
      <c r="G1206" s="395"/>
      <c r="H1206" s="395"/>
      <c r="I1206" s="395"/>
      <c r="J1206" s="52"/>
      <c r="K1206" s="51"/>
      <c r="L1206" s="51"/>
      <c r="M1206" s="51"/>
      <c r="N1206" s="51"/>
      <c r="O1206" s="51"/>
      <c r="P1206" s="51"/>
      <c r="Q1206" s="52"/>
      <c r="R1206" s="400" t="s">
        <v>126</v>
      </c>
      <c r="S1206" s="400"/>
    </row>
    <row r="1207" spans="2:24" ht="18.75" customHeight="1" x14ac:dyDescent="0.2">
      <c r="B1207" s="78"/>
      <c r="C1207" s="152" t="s">
        <v>7</v>
      </c>
      <c r="D1207" s="395"/>
      <c r="E1207" s="395"/>
      <c r="F1207" s="395"/>
      <c r="G1207" s="395"/>
      <c r="H1207" s="395"/>
      <c r="I1207" s="395"/>
      <c r="J1207" s="52"/>
      <c r="K1207" s="51"/>
      <c r="L1207" s="51"/>
      <c r="M1207" s="51"/>
      <c r="N1207" s="51"/>
      <c r="O1207" s="51"/>
      <c r="P1207" s="51"/>
      <c r="Q1207" s="52"/>
      <c r="R1207" s="139" t="s">
        <v>245</v>
      </c>
      <c r="S1207" s="63"/>
    </row>
    <row r="1208" spans="2:24" ht="18.75" customHeight="1" x14ac:dyDescent="0.2">
      <c r="B1208" s="78"/>
      <c r="C1208" s="153" t="s">
        <v>122</v>
      </c>
      <c r="D1208" s="395"/>
      <c r="E1208" s="395"/>
      <c r="F1208" s="395"/>
      <c r="G1208" s="395"/>
      <c r="H1208" s="395"/>
      <c r="I1208" s="395"/>
      <c r="J1208" s="52"/>
      <c r="K1208" s="51"/>
      <c r="L1208" s="51"/>
      <c r="M1208" s="51"/>
      <c r="N1208" s="51"/>
      <c r="O1208" s="51"/>
      <c r="P1208" s="51"/>
      <c r="Q1208" s="52"/>
      <c r="R1208" s="138" t="s">
        <v>132</v>
      </c>
      <c r="S1208" s="63"/>
    </row>
    <row r="1209" spans="2:24" ht="18.75" customHeight="1" x14ac:dyDescent="0.2">
      <c r="B1209" s="78"/>
      <c r="C1209" s="153" t="s">
        <v>134</v>
      </c>
      <c r="D1209" s="401"/>
      <c r="E1209" s="401"/>
      <c r="F1209" s="401"/>
      <c r="G1209" s="401"/>
      <c r="H1209" s="401"/>
      <c r="I1209" s="401"/>
      <c r="J1209" s="52"/>
      <c r="K1209" s="52"/>
      <c r="L1209" s="53"/>
      <c r="M1209" s="52"/>
      <c r="N1209" s="52"/>
      <c r="O1209" s="52"/>
      <c r="P1209" s="54"/>
      <c r="Q1209" s="52"/>
      <c r="R1209" s="139" t="s">
        <v>133</v>
      </c>
      <c r="S1209" s="63"/>
    </row>
    <row r="1210" spans="2:24" ht="12" customHeight="1" x14ac:dyDescent="0.2">
      <c r="B1210" s="78"/>
      <c r="C1210" s="52"/>
      <c r="D1210" s="52"/>
      <c r="E1210" s="52"/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</row>
    <row r="1211" spans="2:24" s="77" customFormat="1" ht="18.75" customHeight="1" x14ac:dyDescent="0.2">
      <c r="B1211" s="79"/>
      <c r="C1211" s="154" t="s">
        <v>128</v>
      </c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70"/>
      <c r="P1211" s="144" t="s">
        <v>129</v>
      </c>
      <c r="Q1211" s="76"/>
      <c r="R1211" s="404" t="s">
        <v>135</v>
      </c>
      <c r="S1211" s="404"/>
      <c r="T1211" s="80"/>
      <c r="V1211" s="59"/>
      <c r="W1211" s="59"/>
      <c r="X1211" s="59"/>
    </row>
    <row r="1212" spans="2:24" ht="6" customHeight="1" x14ac:dyDescent="0.2">
      <c r="B1212" s="78"/>
      <c r="C1212" s="52"/>
      <c r="D1212" s="52"/>
      <c r="E1212" s="52"/>
      <c r="F1212" s="52"/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</row>
    <row r="1213" spans="2:24" ht="18.75" customHeight="1" x14ac:dyDescent="0.2">
      <c r="B1213" s="78"/>
      <c r="C1213" s="155" t="s">
        <v>161</v>
      </c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71"/>
      <c r="P1213" s="141">
        <f t="shared" ref="P1213:P1223" si="182">SUM(D1213:O1213)</f>
        <v>0</v>
      </c>
      <c r="Q1213" s="52"/>
      <c r="R1213" s="395"/>
      <c r="S1213" s="395"/>
    </row>
    <row r="1214" spans="2:24" ht="18.75" customHeight="1" x14ac:dyDescent="0.2">
      <c r="B1214" s="78"/>
      <c r="C1214" s="140" t="s">
        <v>137</v>
      </c>
      <c r="D1214" s="110"/>
      <c r="E1214" s="110"/>
      <c r="F1214" s="110"/>
      <c r="G1214" s="110"/>
      <c r="H1214" s="110"/>
      <c r="I1214" s="110"/>
      <c r="J1214" s="110"/>
      <c r="K1214" s="110"/>
      <c r="L1214" s="110"/>
      <c r="M1214" s="110"/>
      <c r="N1214" s="110"/>
      <c r="O1214" s="111"/>
      <c r="P1214" s="141">
        <f t="shared" si="182"/>
        <v>0</v>
      </c>
      <c r="Q1214" s="52"/>
      <c r="R1214" s="395"/>
      <c r="S1214" s="395"/>
    </row>
    <row r="1215" spans="2:24" ht="18.75" customHeight="1" x14ac:dyDescent="0.2">
      <c r="B1215" s="78"/>
      <c r="C1215" s="94" t="s">
        <v>162</v>
      </c>
      <c r="D1215" s="65"/>
      <c r="E1215" s="65"/>
      <c r="F1215" s="65"/>
      <c r="G1215" s="65"/>
      <c r="H1215" s="65"/>
      <c r="I1215" s="65"/>
      <c r="J1215" s="65"/>
      <c r="K1215" s="65"/>
      <c r="L1215" s="65"/>
      <c r="M1215" s="65"/>
      <c r="N1215" s="65"/>
      <c r="O1215" s="71"/>
      <c r="P1215" s="141">
        <f t="shared" si="182"/>
        <v>0</v>
      </c>
      <c r="Q1215" s="52"/>
      <c r="R1215" s="395"/>
      <c r="S1215" s="395"/>
    </row>
    <row r="1216" spans="2:24" ht="18.75" customHeight="1" x14ac:dyDescent="0.2">
      <c r="B1216" s="78"/>
      <c r="C1216" s="140" t="s">
        <v>147</v>
      </c>
      <c r="D1216" s="66"/>
      <c r="E1216" s="66"/>
      <c r="F1216" s="66"/>
      <c r="G1216" s="66"/>
      <c r="H1216" s="66"/>
      <c r="I1216" s="66"/>
      <c r="J1216" s="66"/>
      <c r="K1216" s="66"/>
      <c r="L1216" s="66"/>
      <c r="M1216" s="66"/>
      <c r="N1216" s="66"/>
      <c r="O1216" s="72"/>
      <c r="P1216" s="141">
        <f t="shared" si="182"/>
        <v>0</v>
      </c>
      <c r="Q1216" s="52"/>
      <c r="R1216" s="395"/>
      <c r="S1216" s="395"/>
    </row>
    <row r="1217" spans="2:20" ht="18.75" customHeight="1" x14ac:dyDescent="0.2">
      <c r="B1217" s="78"/>
      <c r="C1217" s="140" t="s">
        <v>148</v>
      </c>
      <c r="D1217" s="66"/>
      <c r="E1217" s="66"/>
      <c r="F1217" s="66"/>
      <c r="G1217" s="66"/>
      <c r="H1217" s="66"/>
      <c r="I1217" s="66"/>
      <c r="J1217" s="66"/>
      <c r="K1217" s="66"/>
      <c r="L1217" s="66"/>
      <c r="M1217" s="66"/>
      <c r="N1217" s="66"/>
      <c r="O1217" s="72"/>
      <c r="P1217" s="141">
        <f t="shared" si="182"/>
        <v>0</v>
      </c>
      <c r="Q1217" s="52"/>
      <c r="R1217" s="395"/>
      <c r="S1217" s="395"/>
    </row>
    <row r="1218" spans="2:20" ht="18.75" customHeight="1" x14ac:dyDescent="0.2">
      <c r="B1218" s="78"/>
      <c r="C1218" s="140" t="s">
        <v>150</v>
      </c>
      <c r="D1218" s="66"/>
      <c r="E1218" s="66"/>
      <c r="F1218" s="66"/>
      <c r="G1218" s="66"/>
      <c r="H1218" s="66"/>
      <c r="I1218" s="66"/>
      <c r="J1218" s="66"/>
      <c r="K1218" s="66"/>
      <c r="L1218" s="66"/>
      <c r="M1218" s="66"/>
      <c r="N1218" s="66"/>
      <c r="O1218" s="72"/>
      <c r="P1218" s="141">
        <f t="shared" si="182"/>
        <v>0</v>
      </c>
      <c r="Q1218" s="52"/>
      <c r="R1218" s="395"/>
      <c r="S1218" s="395"/>
    </row>
    <row r="1219" spans="2:20" ht="18.75" customHeight="1" x14ac:dyDescent="0.2">
      <c r="B1219" s="78"/>
      <c r="C1219" s="140" t="s">
        <v>151</v>
      </c>
      <c r="D1219" s="66"/>
      <c r="E1219" s="66"/>
      <c r="F1219" s="66"/>
      <c r="G1219" s="66"/>
      <c r="H1219" s="66"/>
      <c r="I1219" s="66"/>
      <c r="J1219" s="66"/>
      <c r="K1219" s="66"/>
      <c r="L1219" s="66"/>
      <c r="M1219" s="66"/>
      <c r="N1219" s="66"/>
      <c r="O1219" s="72"/>
      <c r="P1219" s="141">
        <f t="shared" si="182"/>
        <v>0</v>
      </c>
      <c r="Q1219" s="52"/>
      <c r="R1219" s="395"/>
      <c r="S1219" s="395"/>
    </row>
    <row r="1220" spans="2:20" ht="18.75" customHeight="1" x14ac:dyDescent="0.2">
      <c r="B1220" s="78"/>
      <c r="C1220" s="140" t="s">
        <v>152</v>
      </c>
      <c r="D1220" s="66"/>
      <c r="E1220" s="66"/>
      <c r="F1220" s="66"/>
      <c r="G1220" s="66"/>
      <c r="H1220" s="66"/>
      <c r="I1220" s="66"/>
      <c r="J1220" s="66"/>
      <c r="K1220" s="66"/>
      <c r="L1220" s="66"/>
      <c r="M1220" s="66"/>
      <c r="N1220" s="66"/>
      <c r="O1220" s="72"/>
      <c r="P1220" s="141">
        <f t="shared" si="182"/>
        <v>0</v>
      </c>
      <c r="Q1220" s="52"/>
      <c r="R1220" s="395"/>
      <c r="S1220" s="395"/>
    </row>
    <row r="1221" spans="2:20" ht="18.75" customHeight="1" x14ac:dyDescent="0.2">
      <c r="B1221" s="78"/>
      <c r="C1221" s="140" t="s">
        <v>153</v>
      </c>
      <c r="D1221" s="66"/>
      <c r="E1221" s="66"/>
      <c r="F1221" s="66"/>
      <c r="G1221" s="66"/>
      <c r="H1221" s="66"/>
      <c r="I1221" s="66"/>
      <c r="J1221" s="66"/>
      <c r="K1221" s="66"/>
      <c r="L1221" s="66"/>
      <c r="M1221" s="66"/>
      <c r="N1221" s="66"/>
      <c r="O1221" s="72"/>
      <c r="P1221" s="141">
        <f t="shared" si="182"/>
        <v>0</v>
      </c>
      <c r="Q1221" s="52"/>
      <c r="R1221" s="395"/>
      <c r="S1221" s="395"/>
    </row>
    <row r="1222" spans="2:20" ht="18.75" customHeight="1" x14ac:dyDescent="0.2">
      <c r="B1222" s="78"/>
      <c r="C1222" s="156" t="s">
        <v>163</v>
      </c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73"/>
      <c r="P1222" s="142">
        <f t="shared" si="182"/>
        <v>0</v>
      </c>
      <c r="Q1222" s="52"/>
      <c r="R1222" s="396"/>
      <c r="S1222" s="396"/>
    </row>
    <row r="1223" spans="2:20" ht="18.75" customHeight="1" x14ac:dyDescent="0.2">
      <c r="B1223" s="78"/>
      <c r="C1223" s="157" t="s">
        <v>157</v>
      </c>
      <c r="D1223" s="148">
        <f t="shared" ref="D1223:O1223" si="183">SUBTOTAL(9,D1213:D1222)</f>
        <v>0</v>
      </c>
      <c r="E1223" s="148">
        <f t="shared" si="183"/>
        <v>0</v>
      </c>
      <c r="F1223" s="148">
        <f t="shared" si="183"/>
        <v>0</v>
      </c>
      <c r="G1223" s="148">
        <f t="shared" si="183"/>
        <v>0</v>
      </c>
      <c r="H1223" s="148">
        <f t="shared" si="183"/>
        <v>0</v>
      </c>
      <c r="I1223" s="148">
        <f t="shared" si="183"/>
        <v>0</v>
      </c>
      <c r="J1223" s="148">
        <f t="shared" si="183"/>
        <v>0</v>
      </c>
      <c r="K1223" s="148">
        <f t="shared" si="183"/>
        <v>0</v>
      </c>
      <c r="L1223" s="148">
        <f t="shared" si="183"/>
        <v>0</v>
      </c>
      <c r="M1223" s="148">
        <f t="shared" si="183"/>
        <v>0</v>
      </c>
      <c r="N1223" s="148">
        <f t="shared" si="183"/>
        <v>0</v>
      </c>
      <c r="O1223" s="149">
        <f t="shared" si="183"/>
        <v>0</v>
      </c>
      <c r="P1223" s="143">
        <f t="shared" si="182"/>
        <v>0</v>
      </c>
      <c r="Q1223" s="52"/>
      <c r="R1223" s="405"/>
      <c r="S1223" s="405"/>
    </row>
    <row r="1224" spans="2:20" ht="6" customHeight="1" x14ac:dyDescent="0.2">
      <c r="B1224" s="78"/>
      <c r="C1224" s="52"/>
      <c r="D1224" s="52"/>
      <c r="E1224" s="52"/>
      <c r="F1224" s="52"/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5"/>
      <c r="S1224" s="55"/>
    </row>
    <row r="1225" spans="2:20" ht="18.75" customHeight="1" x14ac:dyDescent="0.2">
      <c r="B1225" s="81"/>
      <c r="C1225" s="140" t="s">
        <v>158</v>
      </c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74"/>
      <c r="P1225" s="146">
        <f t="shared" ref="P1225:P1226" si="184">SUM(D1225:O1225)</f>
        <v>0</v>
      </c>
      <c r="Q1225" s="52"/>
      <c r="R1225" s="395"/>
      <c r="S1225" s="395"/>
    </row>
    <row r="1226" spans="2:20" ht="18.75" customHeight="1" x14ac:dyDescent="0.2">
      <c r="B1226" s="81"/>
      <c r="C1226" s="140" t="s">
        <v>159</v>
      </c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9"/>
      <c r="O1226" s="75"/>
      <c r="P1226" s="147">
        <f t="shared" si="184"/>
        <v>0</v>
      </c>
      <c r="Q1226" s="52"/>
      <c r="R1226" s="396"/>
      <c r="S1226" s="396"/>
    </row>
    <row r="1227" spans="2:20" s="77" customFormat="1" ht="18.75" customHeight="1" x14ac:dyDescent="0.2">
      <c r="B1227" s="79"/>
      <c r="C1227" s="93"/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397" t="s">
        <v>160</v>
      </c>
      <c r="O1227" s="397"/>
      <c r="P1227" s="145">
        <f t="shared" ref="P1227" si="185">ROUND(IF(P1225*P1226=0,0,P1223/P1225*P1226),2)</f>
        <v>0</v>
      </c>
      <c r="Q1227" s="76"/>
      <c r="R1227" s="398"/>
      <c r="S1227" s="398"/>
      <c r="T1227" s="80"/>
    </row>
    <row r="1228" spans="2:20" ht="30" customHeight="1" x14ac:dyDescent="0.2">
      <c r="C1228" s="52"/>
      <c r="D1228" s="52"/>
      <c r="E1228" s="52"/>
      <c r="F1228" s="52"/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</row>
    <row r="1229" spans="2:20" ht="18.75" customHeight="1" x14ac:dyDescent="0.2">
      <c r="B1229" s="78"/>
      <c r="C1229" s="158" t="s">
        <v>124</v>
      </c>
      <c r="D1229" s="399"/>
      <c r="E1229" s="399"/>
      <c r="F1229" s="399"/>
      <c r="G1229" s="399"/>
      <c r="H1229" s="399"/>
      <c r="I1229" s="399"/>
      <c r="J1229" s="52"/>
      <c r="K1229" s="52"/>
      <c r="L1229" s="53"/>
      <c r="M1229" s="52"/>
      <c r="N1229" s="52"/>
      <c r="O1229" s="52"/>
      <c r="P1229" s="54"/>
      <c r="Q1229" s="52"/>
      <c r="R1229" s="54"/>
      <c r="S1229" s="54"/>
    </row>
    <row r="1230" spans="2:20" ht="18.75" customHeight="1" x14ac:dyDescent="0.2">
      <c r="B1230" s="78"/>
      <c r="C1230" s="152" t="s">
        <v>125</v>
      </c>
      <c r="D1230" s="395"/>
      <c r="E1230" s="395"/>
      <c r="F1230" s="395"/>
      <c r="G1230" s="395"/>
      <c r="H1230" s="395"/>
      <c r="I1230" s="395"/>
      <c r="J1230" s="52"/>
      <c r="K1230" s="51"/>
      <c r="L1230" s="51"/>
      <c r="M1230" s="51"/>
      <c r="N1230" s="51"/>
      <c r="O1230" s="51"/>
      <c r="P1230" s="51"/>
      <c r="Q1230" s="52"/>
      <c r="R1230" s="400" t="s">
        <v>126</v>
      </c>
      <c r="S1230" s="400"/>
    </row>
    <row r="1231" spans="2:20" ht="18.75" customHeight="1" x14ac:dyDescent="0.2">
      <c r="B1231" s="78"/>
      <c r="C1231" s="152" t="s">
        <v>7</v>
      </c>
      <c r="D1231" s="395"/>
      <c r="E1231" s="395"/>
      <c r="F1231" s="395"/>
      <c r="G1231" s="395"/>
      <c r="H1231" s="395"/>
      <c r="I1231" s="395"/>
      <c r="J1231" s="52"/>
      <c r="K1231" s="51"/>
      <c r="L1231" s="51"/>
      <c r="M1231" s="51"/>
      <c r="N1231" s="51"/>
      <c r="O1231" s="51"/>
      <c r="P1231" s="51"/>
      <c r="Q1231" s="52"/>
      <c r="R1231" s="139" t="s">
        <v>245</v>
      </c>
      <c r="S1231" s="63"/>
    </row>
    <row r="1232" spans="2:20" ht="18.75" customHeight="1" x14ac:dyDescent="0.2">
      <c r="B1232" s="78"/>
      <c r="C1232" s="153" t="s">
        <v>122</v>
      </c>
      <c r="D1232" s="395"/>
      <c r="E1232" s="395"/>
      <c r="F1232" s="395"/>
      <c r="G1232" s="395"/>
      <c r="H1232" s="395"/>
      <c r="I1232" s="395"/>
      <c r="J1232" s="52"/>
      <c r="K1232" s="51"/>
      <c r="L1232" s="51"/>
      <c r="M1232" s="51"/>
      <c r="N1232" s="51"/>
      <c r="O1232" s="51"/>
      <c r="P1232" s="51"/>
      <c r="Q1232" s="52"/>
      <c r="R1232" s="138" t="s">
        <v>132</v>
      </c>
      <c r="S1232" s="63"/>
    </row>
    <row r="1233" spans="2:24" ht="18.75" customHeight="1" x14ac:dyDescent="0.2">
      <c r="B1233" s="78"/>
      <c r="C1233" s="153" t="s">
        <v>134</v>
      </c>
      <c r="D1233" s="401"/>
      <c r="E1233" s="401"/>
      <c r="F1233" s="401"/>
      <c r="G1233" s="401"/>
      <c r="H1233" s="401"/>
      <c r="I1233" s="401"/>
      <c r="J1233" s="52"/>
      <c r="K1233" s="52"/>
      <c r="L1233" s="53"/>
      <c r="M1233" s="52"/>
      <c r="N1233" s="52"/>
      <c r="O1233" s="52"/>
      <c r="P1233" s="54"/>
      <c r="Q1233" s="52"/>
      <c r="R1233" s="139" t="s">
        <v>133</v>
      </c>
      <c r="S1233" s="63"/>
    </row>
    <row r="1234" spans="2:24" ht="12" customHeight="1" x14ac:dyDescent="0.2">
      <c r="B1234" s="78"/>
      <c r="C1234" s="52"/>
      <c r="D1234" s="52"/>
      <c r="E1234" s="52"/>
      <c r="F1234" s="52"/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</row>
    <row r="1235" spans="2:24" s="77" customFormat="1" ht="18.75" customHeight="1" x14ac:dyDescent="0.2">
      <c r="B1235" s="79"/>
      <c r="C1235" s="154" t="s">
        <v>128</v>
      </c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70"/>
      <c r="P1235" s="144" t="s">
        <v>129</v>
      </c>
      <c r="Q1235" s="76"/>
      <c r="R1235" s="402" t="s">
        <v>135</v>
      </c>
      <c r="S1235" s="403"/>
      <c r="T1235" s="80"/>
      <c r="V1235" s="59"/>
      <c r="W1235" s="59"/>
      <c r="X1235" s="59"/>
    </row>
    <row r="1236" spans="2:24" ht="6" customHeight="1" x14ac:dyDescent="0.2">
      <c r="B1236" s="78"/>
      <c r="C1236" s="52"/>
      <c r="D1236" s="52"/>
      <c r="E1236" s="52"/>
      <c r="F1236" s="52"/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</row>
    <row r="1237" spans="2:24" ht="18.75" customHeight="1" x14ac:dyDescent="0.2">
      <c r="B1237" s="78"/>
      <c r="C1237" s="155" t="s">
        <v>161</v>
      </c>
      <c r="D1237" s="65"/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71"/>
      <c r="P1237" s="141">
        <f>SUM(D1237:O1237)</f>
        <v>0</v>
      </c>
      <c r="Q1237" s="52"/>
      <c r="R1237" s="390"/>
      <c r="S1237" s="387"/>
    </row>
    <row r="1238" spans="2:24" ht="18.75" customHeight="1" x14ac:dyDescent="0.2">
      <c r="B1238" s="78"/>
      <c r="C1238" s="140" t="s">
        <v>137</v>
      </c>
      <c r="D1238" s="110"/>
      <c r="E1238" s="110"/>
      <c r="F1238" s="110"/>
      <c r="G1238" s="110"/>
      <c r="H1238" s="110"/>
      <c r="I1238" s="110"/>
      <c r="J1238" s="110"/>
      <c r="K1238" s="110"/>
      <c r="L1238" s="110"/>
      <c r="M1238" s="110"/>
      <c r="N1238" s="110"/>
      <c r="O1238" s="111"/>
      <c r="P1238" s="141">
        <f t="shared" ref="P1238:P1247" si="186">SUM(D1238:O1238)</f>
        <v>0</v>
      </c>
      <c r="Q1238" s="52"/>
      <c r="R1238" s="390"/>
      <c r="S1238" s="387"/>
    </row>
    <row r="1239" spans="2:24" ht="18.75" customHeight="1" x14ac:dyDescent="0.2">
      <c r="B1239" s="78"/>
      <c r="C1239" s="94" t="s">
        <v>162</v>
      </c>
      <c r="D1239" s="65"/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71"/>
      <c r="P1239" s="141">
        <f t="shared" si="186"/>
        <v>0</v>
      </c>
      <c r="Q1239" s="52"/>
      <c r="R1239" s="390"/>
      <c r="S1239" s="387"/>
    </row>
    <row r="1240" spans="2:24" ht="18.75" customHeight="1" x14ac:dyDescent="0.2">
      <c r="B1240" s="78"/>
      <c r="C1240" s="140" t="s">
        <v>147</v>
      </c>
      <c r="D1240" s="66"/>
      <c r="E1240" s="66"/>
      <c r="F1240" s="66"/>
      <c r="G1240" s="66"/>
      <c r="H1240" s="66"/>
      <c r="I1240" s="66"/>
      <c r="J1240" s="66"/>
      <c r="K1240" s="66"/>
      <c r="L1240" s="66"/>
      <c r="M1240" s="66"/>
      <c r="N1240" s="66"/>
      <c r="O1240" s="72"/>
      <c r="P1240" s="141">
        <f t="shared" si="186"/>
        <v>0</v>
      </c>
      <c r="Q1240" s="52"/>
      <c r="R1240" s="390"/>
      <c r="S1240" s="387"/>
    </row>
    <row r="1241" spans="2:24" ht="18.75" customHeight="1" x14ac:dyDescent="0.2">
      <c r="B1241" s="78"/>
      <c r="C1241" s="140" t="s">
        <v>148</v>
      </c>
      <c r="D1241" s="66"/>
      <c r="E1241" s="66"/>
      <c r="F1241" s="66"/>
      <c r="G1241" s="66"/>
      <c r="H1241" s="66"/>
      <c r="I1241" s="66"/>
      <c r="J1241" s="66"/>
      <c r="K1241" s="66"/>
      <c r="L1241" s="66"/>
      <c r="M1241" s="66"/>
      <c r="N1241" s="66"/>
      <c r="O1241" s="72"/>
      <c r="P1241" s="141">
        <f t="shared" si="186"/>
        <v>0</v>
      </c>
      <c r="Q1241" s="52"/>
      <c r="R1241" s="390"/>
      <c r="S1241" s="387"/>
    </row>
    <row r="1242" spans="2:24" ht="18.75" customHeight="1" x14ac:dyDescent="0.2">
      <c r="B1242" s="78"/>
      <c r="C1242" s="140" t="s">
        <v>150</v>
      </c>
      <c r="D1242" s="66"/>
      <c r="E1242" s="66"/>
      <c r="F1242" s="66"/>
      <c r="G1242" s="66"/>
      <c r="H1242" s="66"/>
      <c r="I1242" s="66"/>
      <c r="J1242" s="66"/>
      <c r="K1242" s="66"/>
      <c r="L1242" s="66"/>
      <c r="M1242" s="66"/>
      <c r="N1242" s="66"/>
      <c r="O1242" s="72"/>
      <c r="P1242" s="141">
        <f t="shared" si="186"/>
        <v>0</v>
      </c>
      <c r="Q1242" s="52"/>
      <c r="R1242" s="390"/>
      <c r="S1242" s="387"/>
    </row>
    <row r="1243" spans="2:24" ht="18.75" customHeight="1" x14ac:dyDescent="0.2">
      <c r="B1243" s="78"/>
      <c r="C1243" s="140" t="s">
        <v>151</v>
      </c>
      <c r="D1243" s="66"/>
      <c r="E1243" s="66"/>
      <c r="F1243" s="66"/>
      <c r="G1243" s="66"/>
      <c r="H1243" s="66"/>
      <c r="I1243" s="66"/>
      <c r="J1243" s="66"/>
      <c r="K1243" s="66"/>
      <c r="L1243" s="66"/>
      <c r="M1243" s="66"/>
      <c r="N1243" s="66"/>
      <c r="O1243" s="72"/>
      <c r="P1243" s="141">
        <f t="shared" si="186"/>
        <v>0</v>
      </c>
      <c r="Q1243" s="52"/>
      <c r="R1243" s="390"/>
      <c r="S1243" s="387"/>
    </row>
    <row r="1244" spans="2:24" ht="18.75" customHeight="1" x14ac:dyDescent="0.2">
      <c r="B1244" s="78"/>
      <c r="C1244" s="140" t="s">
        <v>152</v>
      </c>
      <c r="D1244" s="66"/>
      <c r="E1244" s="66"/>
      <c r="F1244" s="66"/>
      <c r="G1244" s="66"/>
      <c r="H1244" s="66"/>
      <c r="I1244" s="66"/>
      <c r="J1244" s="66"/>
      <c r="K1244" s="66"/>
      <c r="L1244" s="66"/>
      <c r="M1244" s="66"/>
      <c r="N1244" s="66"/>
      <c r="O1244" s="72"/>
      <c r="P1244" s="141">
        <f t="shared" si="186"/>
        <v>0</v>
      </c>
      <c r="Q1244" s="52"/>
      <c r="R1244" s="390"/>
      <c r="S1244" s="387"/>
    </row>
    <row r="1245" spans="2:24" ht="18.75" customHeight="1" x14ac:dyDescent="0.2">
      <c r="B1245" s="78"/>
      <c r="C1245" s="140" t="s">
        <v>153</v>
      </c>
      <c r="D1245" s="66"/>
      <c r="E1245" s="66"/>
      <c r="F1245" s="66"/>
      <c r="G1245" s="66"/>
      <c r="H1245" s="66"/>
      <c r="I1245" s="66"/>
      <c r="J1245" s="66"/>
      <c r="K1245" s="66"/>
      <c r="L1245" s="66"/>
      <c r="M1245" s="66"/>
      <c r="N1245" s="66"/>
      <c r="O1245" s="72"/>
      <c r="P1245" s="141">
        <f t="shared" si="186"/>
        <v>0</v>
      </c>
      <c r="Q1245" s="52"/>
      <c r="R1245" s="390"/>
      <c r="S1245" s="387"/>
    </row>
    <row r="1246" spans="2:24" ht="18.75" customHeight="1" x14ac:dyDescent="0.2">
      <c r="B1246" s="78"/>
      <c r="C1246" s="156" t="s">
        <v>163</v>
      </c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73"/>
      <c r="P1246" s="142">
        <f t="shared" si="186"/>
        <v>0</v>
      </c>
      <c r="Q1246" s="52"/>
      <c r="R1246" s="391"/>
      <c r="S1246" s="392"/>
    </row>
    <row r="1247" spans="2:24" ht="18.75" customHeight="1" x14ac:dyDescent="0.2">
      <c r="B1247" s="78"/>
      <c r="C1247" s="157" t="s">
        <v>157</v>
      </c>
      <c r="D1247" s="148">
        <f>SUBTOTAL(9,D1237:D1246)</f>
        <v>0</v>
      </c>
      <c r="E1247" s="148">
        <f t="shared" ref="E1247:O1247" si="187">SUBTOTAL(9,E1237:E1246)</f>
        <v>0</v>
      </c>
      <c r="F1247" s="148">
        <f t="shared" si="187"/>
        <v>0</v>
      </c>
      <c r="G1247" s="148">
        <f t="shared" si="187"/>
        <v>0</v>
      </c>
      <c r="H1247" s="148">
        <f t="shared" si="187"/>
        <v>0</v>
      </c>
      <c r="I1247" s="148">
        <f t="shared" si="187"/>
        <v>0</v>
      </c>
      <c r="J1247" s="148">
        <f t="shared" si="187"/>
        <v>0</v>
      </c>
      <c r="K1247" s="148">
        <f t="shared" si="187"/>
        <v>0</v>
      </c>
      <c r="L1247" s="148">
        <f t="shared" si="187"/>
        <v>0</v>
      </c>
      <c r="M1247" s="148">
        <f t="shared" si="187"/>
        <v>0</v>
      </c>
      <c r="N1247" s="148">
        <f t="shared" si="187"/>
        <v>0</v>
      </c>
      <c r="O1247" s="149">
        <f t="shared" si="187"/>
        <v>0</v>
      </c>
      <c r="P1247" s="143">
        <f t="shared" si="186"/>
        <v>0</v>
      </c>
      <c r="Q1247" s="52"/>
      <c r="R1247" s="393"/>
      <c r="S1247" s="394"/>
    </row>
    <row r="1248" spans="2:24" ht="6" customHeight="1" x14ac:dyDescent="0.2">
      <c r="B1248" s="78"/>
      <c r="C1248" s="52"/>
      <c r="D1248" s="52"/>
      <c r="E1248" s="52"/>
      <c r="F1248" s="52"/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5"/>
      <c r="S1248" s="55"/>
    </row>
    <row r="1249" spans="2:24" ht="18.75" customHeight="1" x14ac:dyDescent="0.2">
      <c r="B1249" s="81"/>
      <c r="C1249" s="140" t="s">
        <v>158</v>
      </c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74"/>
      <c r="P1249" s="146">
        <f t="shared" ref="P1249:P1250" si="188">SUM(D1249:O1249)</f>
        <v>0</v>
      </c>
      <c r="Q1249" s="52"/>
      <c r="R1249" s="395"/>
      <c r="S1249" s="395"/>
    </row>
    <row r="1250" spans="2:24" ht="18.75" customHeight="1" x14ac:dyDescent="0.2">
      <c r="B1250" s="81"/>
      <c r="C1250" s="140" t="s">
        <v>159</v>
      </c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9"/>
      <c r="O1250" s="75"/>
      <c r="P1250" s="147">
        <f t="shared" si="188"/>
        <v>0</v>
      </c>
      <c r="Q1250" s="52"/>
      <c r="R1250" s="396"/>
      <c r="S1250" s="396"/>
    </row>
    <row r="1251" spans="2:24" s="77" customFormat="1" ht="18.75" customHeight="1" x14ac:dyDescent="0.2">
      <c r="B1251" s="79"/>
      <c r="C1251" s="93"/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397" t="s">
        <v>160</v>
      </c>
      <c r="O1251" s="397"/>
      <c r="P1251" s="145">
        <f>ROUND(IF(P1249*P1250=0,0,P1247/P1249*P1250),2)</f>
        <v>0</v>
      </c>
      <c r="Q1251" s="76"/>
      <c r="R1251" s="398"/>
      <c r="S1251" s="398"/>
      <c r="T1251" s="80"/>
    </row>
    <row r="1252" spans="2:24" ht="30" customHeight="1" x14ac:dyDescent="0.2">
      <c r="C1252" s="52"/>
      <c r="D1252" s="52"/>
      <c r="E1252" s="52"/>
      <c r="F1252" s="52"/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</row>
    <row r="1253" spans="2:24" ht="18.75" customHeight="1" x14ac:dyDescent="0.2">
      <c r="B1253" s="78"/>
      <c r="C1253" s="158" t="s">
        <v>124</v>
      </c>
      <c r="D1253" s="399"/>
      <c r="E1253" s="399"/>
      <c r="F1253" s="399"/>
      <c r="G1253" s="399"/>
      <c r="H1253" s="399"/>
      <c r="I1253" s="399"/>
      <c r="J1253" s="52"/>
      <c r="K1253" s="52"/>
      <c r="L1253" s="53"/>
      <c r="M1253" s="52"/>
      <c r="N1253" s="52"/>
      <c r="O1253" s="52"/>
      <c r="P1253" s="54"/>
      <c r="Q1253" s="52"/>
      <c r="R1253" s="54"/>
      <c r="S1253" s="54"/>
    </row>
    <row r="1254" spans="2:24" ht="18.75" customHeight="1" x14ac:dyDescent="0.2">
      <c r="B1254" s="78"/>
      <c r="C1254" s="152" t="s">
        <v>125</v>
      </c>
      <c r="D1254" s="395"/>
      <c r="E1254" s="395"/>
      <c r="F1254" s="395"/>
      <c r="G1254" s="395"/>
      <c r="H1254" s="395"/>
      <c r="I1254" s="395"/>
      <c r="J1254" s="52"/>
      <c r="K1254" s="51"/>
      <c r="L1254" s="51"/>
      <c r="M1254" s="51"/>
      <c r="N1254" s="51"/>
      <c r="O1254" s="51"/>
      <c r="P1254" s="51"/>
      <c r="Q1254" s="52"/>
      <c r="R1254" s="400" t="s">
        <v>126</v>
      </c>
      <c r="S1254" s="400"/>
    </row>
    <row r="1255" spans="2:24" ht="18.75" customHeight="1" x14ac:dyDescent="0.2">
      <c r="B1255" s="78"/>
      <c r="C1255" s="152" t="s">
        <v>7</v>
      </c>
      <c r="D1255" s="395"/>
      <c r="E1255" s="395"/>
      <c r="F1255" s="395"/>
      <c r="G1255" s="395"/>
      <c r="H1255" s="395"/>
      <c r="I1255" s="395"/>
      <c r="J1255" s="52"/>
      <c r="K1255" s="51"/>
      <c r="L1255" s="51"/>
      <c r="M1255" s="51"/>
      <c r="N1255" s="51"/>
      <c r="O1255" s="51"/>
      <c r="P1255" s="51"/>
      <c r="Q1255" s="52"/>
      <c r="R1255" s="139" t="s">
        <v>245</v>
      </c>
      <c r="S1255" s="63"/>
    </row>
    <row r="1256" spans="2:24" ht="18.75" customHeight="1" x14ac:dyDescent="0.2">
      <c r="B1256" s="78"/>
      <c r="C1256" s="153" t="s">
        <v>122</v>
      </c>
      <c r="D1256" s="395"/>
      <c r="E1256" s="395"/>
      <c r="F1256" s="395"/>
      <c r="G1256" s="395"/>
      <c r="H1256" s="395"/>
      <c r="I1256" s="395"/>
      <c r="J1256" s="52"/>
      <c r="K1256" s="51"/>
      <c r="L1256" s="51"/>
      <c r="M1256" s="51"/>
      <c r="N1256" s="51"/>
      <c r="O1256" s="51"/>
      <c r="P1256" s="51"/>
      <c r="Q1256" s="52"/>
      <c r="R1256" s="138" t="s">
        <v>132</v>
      </c>
      <c r="S1256" s="63"/>
    </row>
    <row r="1257" spans="2:24" ht="18.75" customHeight="1" x14ac:dyDescent="0.2">
      <c r="B1257" s="78"/>
      <c r="C1257" s="153" t="s">
        <v>134</v>
      </c>
      <c r="D1257" s="401"/>
      <c r="E1257" s="401"/>
      <c r="F1257" s="401"/>
      <c r="G1257" s="401"/>
      <c r="H1257" s="401"/>
      <c r="I1257" s="401"/>
      <c r="J1257" s="52"/>
      <c r="K1257" s="52"/>
      <c r="L1257" s="53"/>
      <c r="M1257" s="52"/>
      <c r="N1257" s="52"/>
      <c r="O1257" s="52"/>
      <c r="P1257" s="54"/>
      <c r="Q1257" s="52"/>
      <c r="R1257" s="139" t="s">
        <v>133</v>
      </c>
      <c r="S1257" s="63"/>
    </row>
    <row r="1258" spans="2:24" ht="12" customHeight="1" x14ac:dyDescent="0.2">
      <c r="B1258" s="78"/>
      <c r="C1258" s="52"/>
      <c r="D1258" s="52"/>
      <c r="E1258" s="52"/>
      <c r="F1258" s="52"/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</row>
    <row r="1259" spans="2:24" s="77" customFormat="1" ht="18.75" customHeight="1" x14ac:dyDescent="0.2">
      <c r="B1259" s="79"/>
      <c r="C1259" s="154" t="s">
        <v>128</v>
      </c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70"/>
      <c r="P1259" s="144" t="s">
        <v>129</v>
      </c>
      <c r="Q1259" s="76"/>
      <c r="R1259" s="404" t="s">
        <v>135</v>
      </c>
      <c r="S1259" s="404"/>
      <c r="T1259" s="80"/>
      <c r="V1259" s="59"/>
      <c r="W1259" s="59"/>
      <c r="X1259" s="59"/>
    </row>
    <row r="1260" spans="2:24" ht="6" customHeight="1" x14ac:dyDescent="0.2">
      <c r="B1260" s="78"/>
      <c r="C1260" s="52"/>
      <c r="D1260" s="52"/>
      <c r="E1260" s="52"/>
      <c r="F1260" s="52"/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</row>
    <row r="1261" spans="2:24" ht="18.75" customHeight="1" x14ac:dyDescent="0.2">
      <c r="B1261" s="78"/>
      <c r="C1261" s="155" t="s">
        <v>161</v>
      </c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71"/>
      <c r="P1261" s="141">
        <f t="shared" ref="P1261:P1271" si="189">SUM(D1261:O1261)</f>
        <v>0</v>
      </c>
      <c r="Q1261" s="52"/>
      <c r="R1261" s="395"/>
      <c r="S1261" s="395"/>
    </row>
    <row r="1262" spans="2:24" ht="18.75" customHeight="1" x14ac:dyDescent="0.2">
      <c r="B1262" s="78"/>
      <c r="C1262" s="140" t="s">
        <v>137</v>
      </c>
      <c r="D1262" s="110"/>
      <c r="E1262" s="110"/>
      <c r="F1262" s="110"/>
      <c r="G1262" s="110"/>
      <c r="H1262" s="110"/>
      <c r="I1262" s="110"/>
      <c r="J1262" s="110"/>
      <c r="K1262" s="110"/>
      <c r="L1262" s="110"/>
      <c r="M1262" s="110"/>
      <c r="N1262" s="110"/>
      <c r="O1262" s="111"/>
      <c r="P1262" s="141">
        <f t="shared" si="189"/>
        <v>0</v>
      </c>
      <c r="Q1262" s="52"/>
      <c r="R1262" s="395"/>
      <c r="S1262" s="395"/>
    </row>
    <row r="1263" spans="2:24" ht="18.75" customHeight="1" x14ac:dyDescent="0.2">
      <c r="B1263" s="78"/>
      <c r="C1263" s="94" t="s">
        <v>162</v>
      </c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71"/>
      <c r="P1263" s="141">
        <f t="shared" si="189"/>
        <v>0</v>
      </c>
      <c r="Q1263" s="52"/>
      <c r="R1263" s="395"/>
      <c r="S1263" s="395"/>
    </row>
    <row r="1264" spans="2:24" ht="18.75" customHeight="1" x14ac:dyDescent="0.2">
      <c r="B1264" s="78"/>
      <c r="C1264" s="140" t="s">
        <v>147</v>
      </c>
      <c r="D1264" s="66"/>
      <c r="E1264" s="66"/>
      <c r="F1264" s="66"/>
      <c r="G1264" s="66"/>
      <c r="H1264" s="66"/>
      <c r="I1264" s="66"/>
      <c r="J1264" s="66"/>
      <c r="K1264" s="66"/>
      <c r="L1264" s="66"/>
      <c r="M1264" s="66"/>
      <c r="N1264" s="66"/>
      <c r="O1264" s="72"/>
      <c r="P1264" s="141">
        <f t="shared" si="189"/>
        <v>0</v>
      </c>
      <c r="Q1264" s="52"/>
      <c r="R1264" s="395"/>
      <c r="S1264" s="395"/>
    </row>
    <row r="1265" spans="2:20" ht="18.75" customHeight="1" x14ac:dyDescent="0.2">
      <c r="B1265" s="78"/>
      <c r="C1265" s="140" t="s">
        <v>148</v>
      </c>
      <c r="D1265" s="66"/>
      <c r="E1265" s="66"/>
      <c r="F1265" s="66"/>
      <c r="G1265" s="66"/>
      <c r="H1265" s="66"/>
      <c r="I1265" s="66"/>
      <c r="J1265" s="66"/>
      <c r="K1265" s="66"/>
      <c r="L1265" s="66"/>
      <c r="M1265" s="66"/>
      <c r="N1265" s="66"/>
      <c r="O1265" s="72"/>
      <c r="P1265" s="141">
        <f t="shared" si="189"/>
        <v>0</v>
      </c>
      <c r="Q1265" s="52"/>
      <c r="R1265" s="395"/>
      <c r="S1265" s="395"/>
    </row>
    <row r="1266" spans="2:20" ht="18.75" customHeight="1" x14ac:dyDescent="0.2">
      <c r="B1266" s="78"/>
      <c r="C1266" s="140" t="s">
        <v>150</v>
      </c>
      <c r="D1266" s="66"/>
      <c r="E1266" s="66"/>
      <c r="F1266" s="66"/>
      <c r="G1266" s="66"/>
      <c r="H1266" s="66"/>
      <c r="I1266" s="66"/>
      <c r="J1266" s="66"/>
      <c r="K1266" s="66"/>
      <c r="L1266" s="66"/>
      <c r="M1266" s="66"/>
      <c r="N1266" s="66"/>
      <c r="O1266" s="72"/>
      <c r="P1266" s="141">
        <f t="shared" si="189"/>
        <v>0</v>
      </c>
      <c r="Q1266" s="52"/>
      <c r="R1266" s="395"/>
      <c r="S1266" s="395"/>
    </row>
    <row r="1267" spans="2:20" ht="18.75" customHeight="1" x14ac:dyDescent="0.2">
      <c r="B1267" s="78"/>
      <c r="C1267" s="140" t="s">
        <v>151</v>
      </c>
      <c r="D1267" s="66"/>
      <c r="E1267" s="66"/>
      <c r="F1267" s="66"/>
      <c r="G1267" s="66"/>
      <c r="H1267" s="66"/>
      <c r="I1267" s="66"/>
      <c r="J1267" s="66"/>
      <c r="K1267" s="66"/>
      <c r="L1267" s="66"/>
      <c r="M1267" s="66"/>
      <c r="N1267" s="66"/>
      <c r="O1267" s="72"/>
      <c r="P1267" s="141">
        <f t="shared" si="189"/>
        <v>0</v>
      </c>
      <c r="Q1267" s="52"/>
      <c r="R1267" s="395"/>
      <c r="S1267" s="395"/>
    </row>
    <row r="1268" spans="2:20" ht="18.75" customHeight="1" x14ac:dyDescent="0.2">
      <c r="B1268" s="78"/>
      <c r="C1268" s="140" t="s">
        <v>152</v>
      </c>
      <c r="D1268" s="66"/>
      <c r="E1268" s="66"/>
      <c r="F1268" s="66"/>
      <c r="G1268" s="66"/>
      <c r="H1268" s="66"/>
      <c r="I1268" s="66"/>
      <c r="J1268" s="66"/>
      <c r="K1268" s="66"/>
      <c r="L1268" s="66"/>
      <c r="M1268" s="66"/>
      <c r="N1268" s="66"/>
      <c r="O1268" s="72"/>
      <c r="P1268" s="141">
        <f t="shared" si="189"/>
        <v>0</v>
      </c>
      <c r="Q1268" s="52"/>
      <c r="R1268" s="395"/>
      <c r="S1268" s="395"/>
    </row>
    <row r="1269" spans="2:20" ht="18.75" customHeight="1" x14ac:dyDescent="0.2">
      <c r="B1269" s="78"/>
      <c r="C1269" s="140" t="s">
        <v>153</v>
      </c>
      <c r="D1269" s="66"/>
      <c r="E1269" s="66"/>
      <c r="F1269" s="66"/>
      <c r="G1269" s="66"/>
      <c r="H1269" s="66"/>
      <c r="I1269" s="66"/>
      <c r="J1269" s="66"/>
      <c r="K1269" s="66"/>
      <c r="L1269" s="66"/>
      <c r="M1269" s="66"/>
      <c r="N1269" s="66"/>
      <c r="O1269" s="72"/>
      <c r="P1269" s="141">
        <f t="shared" si="189"/>
        <v>0</v>
      </c>
      <c r="Q1269" s="52"/>
      <c r="R1269" s="395"/>
      <c r="S1269" s="395"/>
    </row>
    <row r="1270" spans="2:20" ht="18.75" customHeight="1" x14ac:dyDescent="0.2">
      <c r="B1270" s="78"/>
      <c r="C1270" s="156" t="s">
        <v>163</v>
      </c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73"/>
      <c r="P1270" s="142">
        <f t="shared" si="189"/>
        <v>0</v>
      </c>
      <c r="Q1270" s="52"/>
      <c r="R1270" s="396"/>
      <c r="S1270" s="396"/>
    </row>
    <row r="1271" spans="2:20" ht="18.75" customHeight="1" x14ac:dyDescent="0.2">
      <c r="B1271" s="78"/>
      <c r="C1271" s="157" t="s">
        <v>157</v>
      </c>
      <c r="D1271" s="148">
        <f t="shared" ref="D1271:O1271" si="190">SUBTOTAL(9,D1261:D1270)</f>
        <v>0</v>
      </c>
      <c r="E1271" s="148">
        <f t="shared" si="190"/>
        <v>0</v>
      </c>
      <c r="F1271" s="148">
        <f t="shared" si="190"/>
        <v>0</v>
      </c>
      <c r="G1271" s="148">
        <f t="shared" si="190"/>
        <v>0</v>
      </c>
      <c r="H1271" s="148">
        <f t="shared" si="190"/>
        <v>0</v>
      </c>
      <c r="I1271" s="148">
        <f t="shared" si="190"/>
        <v>0</v>
      </c>
      <c r="J1271" s="148">
        <f t="shared" si="190"/>
        <v>0</v>
      </c>
      <c r="K1271" s="148">
        <f t="shared" si="190"/>
        <v>0</v>
      </c>
      <c r="L1271" s="148">
        <f t="shared" si="190"/>
        <v>0</v>
      </c>
      <c r="M1271" s="148">
        <f t="shared" si="190"/>
        <v>0</v>
      </c>
      <c r="N1271" s="148">
        <f t="shared" si="190"/>
        <v>0</v>
      </c>
      <c r="O1271" s="149">
        <f t="shared" si="190"/>
        <v>0</v>
      </c>
      <c r="P1271" s="143">
        <f t="shared" si="189"/>
        <v>0</v>
      </c>
      <c r="Q1271" s="52"/>
      <c r="R1271" s="405"/>
      <c r="S1271" s="405"/>
    </row>
    <row r="1272" spans="2:20" ht="6" customHeight="1" x14ac:dyDescent="0.2">
      <c r="B1272" s="78"/>
      <c r="C1272" s="52"/>
      <c r="D1272" s="52"/>
      <c r="E1272" s="52"/>
      <c r="F1272" s="52"/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5"/>
      <c r="S1272" s="55"/>
    </row>
    <row r="1273" spans="2:20" ht="18.75" customHeight="1" x14ac:dyDescent="0.2">
      <c r="B1273" s="81"/>
      <c r="C1273" s="140" t="s">
        <v>158</v>
      </c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74"/>
      <c r="P1273" s="146">
        <f t="shared" ref="P1273:P1274" si="191">SUM(D1273:O1273)</f>
        <v>0</v>
      </c>
      <c r="Q1273" s="52"/>
      <c r="R1273" s="395"/>
      <c r="S1273" s="395"/>
    </row>
    <row r="1274" spans="2:20" ht="18.75" customHeight="1" x14ac:dyDescent="0.2">
      <c r="B1274" s="81"/>
      <c r="C1274" s="140" t="s">
        <v>159</v>
      </c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9"/>
      <c r="O1274" s="75"/>
      <c r="P1274" s="147">
        <f t="shared" si="191"/>
        <v>0</v>
      </c>
      <c r="Q1274" s="52"/>
      <c r="R1274" s="396"/>
      <c r="S1274" s="396"/>
    </row>
    <row r="1275" spans="2:20" s="77" customFormat="1" ht="18.75" customHeight="1" x14ac:dyDescent="0.2">
      <c r="B1275" s="79"/>
      <c r="C1275" s="93"/>
      <c r="D1275" s="82"/>
      <c r="E1275" s="82"/>
      <c r="F1275" s="82"/>
      <c r="G1275" s="82"/>
      <c r="H1275" s="82"/>
      <c r="I1275" s="82"/>
      <c r="J1275" s="82"/>
      <c r="K1275" s="82"/>
      <c r="L1275" s="82"/>
      <c r="M1275" s="82"/>
      <c r="N1275" s="397" t="s">
        <v>160</v>
      </c>
      <c r="O1275" s="397"/>
      <c r="P1275" s="145">
        <f t="shared" ref="P1275" si="192">ROUND(IF(P1273*P1274=0,0,P1271/P1273*P1274),2)</f>
        <v>0</v>
      </c>
      <c r="Q1275" s="76"/>
      <c r="R1275" s="398"/>
      <c r="S1275" s="398"/>
      <c r="T1275" s="80"/>
    </row>
    <row r="1276" spans="2:20" ht="30" customHeight="1" x14ac:dyDescent="0.2">
      <c r="C1276" s="52"/>
      <c r="D1276" s="52"/>
      <c r="E1276" s="52"/>
      <c r="F1276" s="52"/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</row>
    <row r="1277" spans="2:20" ht="18.75" customHeight="1" x14ac:dyDescent="0.2">
      <c r="B1277" s="78"/>
      <c r="C1277" s="158" t="s">
        <v>124</v>
      </c>
      <c r="D1277" s="399"/>
      <c r="E1277" s="399"/>
      <c r="F1277" s="399"/>
      <c r="G1277" s="399"/>
      <c r="H1277" s="399"/>
      <c r="I1277" s="399"/>
      <c r="J1277" s="52"/>
      <c r="K1277" s="52"/>
      <c r="L1277" s="53"/>
      <c r="M1277" s="52"/>
      <c r="N1277" s="52"/>
      <c r="O1277" s="52"/>
      <c r="P1277" s="54"/>
      <c r="Q1277" s="52"/>
      <c r="R1277" s="54"/>
      <c r="S1277" s="54"/>
    </row>
    <row r="1278" spans="2:20" ht="18.75" customHeight="1" x14ac:dyDescent="0.2">
      <c r="B1278" s="78"/>
      <c r="C1278" s="152" t="s">
        <v>125</v>
      </c>
      <c r="D1278" s="395"/>
      <c r="E1278" s="395"/>
      <c r="F1278" s="395"/>
      <c r="G1278" s="395"/>
      <c r="H1278" s="395"/>
      <c r="I1278" s="395"/>
      <c r="J1278" s="52"/>
      <c r="K1278" s="51"/>
      <c r="L1278" s="51"/>
      <c r="M1278" s="51"/>
      <c r="N1278" s="51"/>
      <c r="O1278" s="51"/>
      <c r="P1278" s="51"/>
      <c r="Q1278" s="52"/>
      <c r="R1278" s="400" t="s">
        <v>126</v>
      </c>
      <c r="S1278" s="400"/>
    </row>
    <row r="1279" spans="2:20" ht="18.75" customHeight="1" x14ac:dyDescent="0.2">
      <c r="B1279" s="78"/>
      <c r="C1279" s="152" t="s">
        <v>7</v>
      </c>
      <c r="D1279" s="395"/>
      <c r="E1279" s="395"/>
      <c r="F1279" s="395"/>
      <c r="G1279" s="395"/>
      <c r="H1279" s="395"/>
      <c r="I1279" s="395"/>
      <c r="J1279" s="52"/>
      <c r="K1279" s="51"/>
      <c r="L1279" s="51"/>
      <c r="M1279" s="51"/>
      <c r="N1279" s="51"/>
      <c r="O1279" s="51"/>
      <c r="P1279" s="51"/>
      <c r="Q1279" s="52"/>
      <c r="R1279" s="139" t="s">
        <v>245</v>
      </c>
      <c r="S1279" s="63"/>
    </row>
    <row r="1280" spans="2:20" ht="18.75" customHeight="1" x14ac:dyDescent="0.2">
      <c r="B1280" s="78"/>
      <c r="C1280" s="153" t="s">
        <v>122</v>
      </c>
      <c r="D1280" s="395"/>
      <c r="E1280" s="395"/>
      <c r="F1280" s="395"/>
      <c r="G1280" s="395"/>
      <c r="H1280" s="395"/>
      <c r="I1280" s="395"/>
      <c r="J1280" s="52"/>
      <c r="K1280" s="51"/>
      <c r="L1280" s="51"/>
      <c r="M1280" s="51"/>
      <c r="N1280" s="51"/>
      <c r="O1280" s="51"/>
      <c r="P1280" s="51"/>
      <c r="Q1280" s="52"/>
      <c r="R1280" s="138" t="s">
        <v>132</v>
      </c>
      <c r="S1280" s="63"/>
    </row>
    <row r="1281" spans="2:24" ht="18.75" customHeight="1" x14ac:dyDescent="0.2">
      <c r="B1281" s="78"/>
      <c r="C1281" s="153" t="s">
        <v>134</v>
      </c>
      <c r="D1281" s="401"/>
      <c r="E1281" s="401"/>
      <c r="F1281" s="401"/>
      <c r="G1281" s="401"/>
      <c r="H1281" s="401"/>
      <c r="I1281" s="401"/>
      <c r="J1281" s="52"/>
      <c r="K1281" s="52"/>
      <c r="L1281" s="53"/>
      <c r="M1281" s="52"/>
      <c r="N1281" s="52"/>
      <c r="O1281" s="52"/>
      <c r="P1281" s="54"/>
      <c r="Q1281" s="52"/>
      <c r="R1281" s="139" t="s">
        <v>133</v>
      </c>
      <c r="S1281" s="63"/>
    </row>
    <row r="1282" spans="2:24" ht="12" customHeight="1" x14ac:dyDescent="0.2">
      <c r="B1282" s="78"/>
      <c r="C1282" s="52"/>
      <c r="D1282" s="52"/>
      <c r="E1282" s="52"/>
      <c r="F1282" s="52"/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</row>
    <row r="1283" spans="2:24" s="77" customFormat="1" ht="18.75" customHeight="1" x14ac:dyDescent="0.2">
      <c r="B1283" s="79"/>
      <c r="C1283" s="154" t="s">
        <v>128</v>
      </c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70"/>
      <c r="P1283" s="144" t="s">
        <v>129</v>
      </c>
      <c r="Q1283" s="76"/>
      <c r="R1283" s="404" t="s">
        <v>135</v>
      </c>
      <c r="S1283" s="404"/>
      <c r="T1283" s="80"/>
      <c r="V1283" s="59"/>
      <c r="W1283" s="59"/>
      <c r="X1283" s="59"/>
    </row>
    <row r="1284" spans="2:24" ht="6" customHeight="1" x14ac:dyDescent="0.2">
      <c r="B1284" s="78"/>
      <c r="C1284" s="52"/>
      <c r="D1284" s="52"/>
      <c r="E1284" s="52"/>
      <c r="F1284" s="52"/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</row>
    <row r="1285" spans="2:24" ht="18.75" customHeight="1" x14ac:dyDescent="0.2">
      <c r="B1285" s="78"/>
      <c r="C1285" s="155" t="s">
        <v>161</v>
      </c>
      <c r="D1285" s="65"/>
      <c r="E1285" s="65"/>
      <c r="F1285" s="65"/>
      <c r="G1285" s="65"/>
      <c r="H1285" s="65"/>
      <c r="I1285" s="65"/>
      <c r="J1285" s="65"/>
      <c r="K1285" s="65"/>
      <c r="L1285" s="65"/>
      <c r="M1285" s="65"/>
      <c r="N1285" s="65"/>
      <c r="O1285" s="71"/>
      <c r="P1285" s="141">
        <f t="shared" ref="P1285:P1295" si="193">SUM(D1285:O1285)</f>
        <v>0</v>
      </c>
      <c r="Q1285" s="52"/>
      <c r="R1285" s="395"/>
      <c r="S1285" s="395"/>
    </row>
    <row r="1286" spans="2:24" ht="18.75" customHeight="1" x14ac:dyDescent="0.2">
      <c r="B1286" s="78"/>
      <c r="C1286" s="140" t="s">
        <v>137</v>
      </c>
      <c r="D1286" s="110"/>
      <c r="E1286" s="110"/>
      <c r="F1286" s="110"/>
      <c r="G1286" s="110"/>
      <c r="H1286" s="110"/>
      <c r="I1286" s="110"/>
      <c r="J1286" s="110"/>
      <c r="K1286" s="110"/>
      <c r="L1286" s="110"/>
      <c r="M1286" s="110"/>
      <c r="N1286" s="110"/>
      <c r="O1286" s="111"/>
      <c r="P1286" s="141">
        <f t="shared" si="193"/>
        <v>0</v>
      </c>
      <c r="Q1286" s="52"/>
      <c r="R1286" s="395"/>
      <c r="S1286" s="395"/>
    </row>
    <row r="1287" spans="2:24" ht="18.75" customHeight="1" x14ac:dyDescent="0.2">
      <c r="B1287" s="78"/>
      <c r="C1287" s="94" t="s">
        <v>162</v>
      </c>
      <c r="D1287" s="65"/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71"/>
      <c r="P1287" s="141">
        <f t="shared" si="193"/>
        <v>0</v>
      </c>
      <c r="Q1287" s="52"/>
      <c r="R1287" s="395"/>
      <c r="S1287" s="395"/>
    </row>
    <row r="1288" spans="2:24" ht="18.75" customHeight="1" x14ac:dyDescent="0.2">
      <c r="B1288" s="78"/>
      <c r="C1288" s="140" t="s">
        <v>147</v>
      </c>
      <c r="D1288" s="66"/>
      <c r="E1288" s="66"/>
      <c r="F1288" s="66"/>
      <c r="G1288" s="66"/>
      <c r="H1288" s="66"/>
      <c r="I1288" s="66"/>
      <c r="J1288" s="66"/>
      <c r="K1288" s="66"/>
      <c r="L1288" s="66"/>
      <c r="M1288" s="66"/>
      <c r="N1288" s="66"/>
      <c r="O1288" s="72"/>
      <c r="P1288" s="141">
        <f t="shared" si="193"/>
        <v>0</v>
      </c>
      <c r="Q1288" s="52"/>
      <c r="R1288" s="395"/>
      <c r="S1288" s="395"/>
    </row>
    <row r="1289" spans="2:24" ht="18.75" customHeight="1" x14ac:dyDescent="0.2">
      <c r="B1289" s="78"/>
      <c r="C1289" s="140" t="s">
        <v>148</v>
      </c>
      <c r="D1289" s="66"/>
      <c r="E1289" s="66"/>
      <c r="F1289" s="66"/>
      <c r="G1289" s="66"/>
      <c r="H1289" s="66"/>
      <c r="I1289" s="66"/>
      <c r="J1289" s="66"/>
      <c r="K1289" s="66"/>
      <c r="L1289" s="66"/>
      <c r="M1289" s="66"/>
      <c r="N1289" s="66"/>
      <c r="O1289" s="72"/>
      <c r="P1289" s="141">
        <f t="shared" si="193"/>
        <v>0</v>
      </c>
      <c r="Q1289" s="52"/>
      <c r="R1289" s="395"/>
      <c r="S1289" s="395"/>
    </row>
    <row r="1290" spans="2:24" ht="18.75" customHeight="1" x14ac:dyDescent="0.2">
      <c r="B1290" s="78"/>
      <c r="C1290" s="140" t="s">
        <v>150</v>
      </c>
      <c r="D1290" s="66"/>
      <c r="E1290" s="66"/>
      <c r="F1290" s="66"/>
      <c r="G1290" s="66"/>
      <c r="H1290" s="66"/>
      <c r="I1290" s="66"/>
      <c r="J1290" s="66"/>
      <c r="K1290" s="66"/>
      <c r="L1290" s="66"/>
      <c r="M1290" s="66"/>
      <c r="N1290" s="66"/>
      <c r="O1290" s="72"/>
      <c r="P1290" s="141">
        <f t="shared" si="193"/>
        <v>0</v>
      </c>
      <c r="Q1290" s="52"/>
      <c r="R1290" s="395"/>
      <c r="S1290" s="395"/>
    </row>
    <row r="1291" spans="2:24" ht="18.75" customHeight="1" x14ac:dyDescent="0.2">
      <c r="B1291" s="78"/>
      <c r="C1291" s="140" t="s">
        <v>151</v>
      </c>
      <c r="D1291" s="66"/>
      <c r="E1291" s="66"/>
      <c r="F1291" s="66"/>
      <c r="G1291" s="66"/>
      <c r="H1291" s="66"/>
      <c r="I1291" s="66"/>
      <c r="J1291" s="66"/>
      <c r="K1291" s="66"/>
      <c r="L1291" s="66"/>
      <c r="M1291" s="66"/>
      <c r="N1291" s="66"/>
      <c r="O1291" s="72"/>
      <c r="P1291" s="141">
        <f t="shared" si="193"/>
        <v>0</v>
      </c>
      <c r="Q1291" s="52"/>
      <c r="R1291" s="395"/>
      <c r="S1291" s="395"/>
    </row>
    <row r="1292" spans="2:24" ht="18.75" customHeight="1" x14ac:dyDescent="0.2">
      <c r="B1292" s="78"/>
      <c r="C1292" s="140" t="s">
        <v>152</v>
      </c>
      <c r="D1292" s="66"/>
      <c r="E1292" s="66"/>
      <c r="F1292" s="66"/>
      <c r="G1292" s="66"/>
      <c r="H1292" s="66"/>
      <c r="I1292" s="66"/>
      <c r="J1292" s="66"/>
      <c r="K1292" s="66"/>
      <c r="L1292" s="66"/>
      <c r="M1292" s="66"/>
      <c r="N1292" s="66"/>
      <c r="O1292" s="72"/>
      <c r="P1292" s="141">
        <f t="shared" si="193"/>
        <v>0</v>
      </c>
      <c r="Q1292" s="52"/>
      <c r="R1292" s="395"/>
      <c r="S1292" s="395"/>
    </row>
    <row r="1293" spans="2:24" ht="18.75" customHeight="1" x14ac:dyDescent="0.2">
      <c r="B1293" s="78"/>
      <c r="C1293" s="140" t="s">
        <v>153</v>
      </c>
      <c r="D1293" s="66"/>
      <c r="E1293" s="66"/>
      <c r="F1293" s="66"/>
      <c r="G1293" s="66"/>
      <c r="H1293" s="66"/>
      <c r="I1293" s="66"/>
      <c r="J1293" s="66"/>
      <c r="K1293" s="66"/>
      <c r="L1293" s="66"/>
      <c r="M1293" s="66"/>
      <c r="N1293" s="66"/>
      <c r="O1293" s="72"/>
      <c r="P1293" s="141">
        <f t="shared" si="193"/>
        <v>0</v>
      </c>
      <c r="Q1293" s="52"/>
      <c r="R1293" s="395"/>
      <c r="S1293" s="395"/>
    </row>
    <row r="1294" spans="2:24" ht="18.75" customHeight="1" x14ac:dyDescent="0.2">
      <c r="B1294" s="78"/>
      <c r="C1294" s="156" t="s">
        <v>163</v>
      </c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73"/>
      <c r="P1294" s="142">
        <f t="shared" si="193"/>
        <v>0</v>
      </c>
      <c r="Q1294" s="52"/>
      <c r="R1294" s="396"/>
      <c r="S1294" s="396"/>
    </row>
    <row r="1295" spans="2:24" ht="18.75" customHeight="1" x14ac:dyDescent="0.2">
      <c r="B1295" s="78"/>
      <c r="C1295" s="157" t="s">
        <v>157</v>
      </c>
      <c r="D1295" s="148">
        <f t="shared" ref="D1295:O1295" si="194">SUBTOTAL(9,D1285:D1294)</f>
        <v>0</v>
      </c>
      <c r="E1295" s="148">
        <f t="shared" si="194"/>
        <v>0</v>
      </c>
      <c r="F1295" s="148">
        <f t="shared" si="194"/>
        <v>0</v>
      </c>
      <c r="G1295" s="148">
        <f t="shared" si="194"/>
        <v>0</v>
      </c>
      <c r="H1295" s="148">
        <f t="shared" si="194"/>
        <v>0</v>
      </c>
      <c r="I1295" s="148">
        <f t="shared" si="194"/>
        <v>0</v>
      </c>
      <c r="J1295" s="148">
        <f t="shared" si="194"/>
        <v>0</v>
      </c>
      <c r="K1295" s="148">
        <f t="shared" si="194"/>
        <v>0</v>
      </c>
      <c r="L1295" s="148">
        <f t="shared" si="194"/>
        <v>0</v>
      </c>
      <c r="M1295" s="148">
        <f t="shared" si="194"/>
        <v>0</v>
      </c>
      <c r="N1295" s="148">
        <f t="shared" si="194"/>
        <v>0</v>
      </c>
      <c r="O1295" s="149">
        <f t="shared" si="194"/>
        <v>0</v>
      </c>
      <c r="P1295" s="143">
        <f t="shared" si="193"/>
        <v>0</v>
      </c>
      <c r="Q1295" s="52"/>
      <c r="R1295" s="405"/>
      <c r="S1295" s="405"/>
    </row>
    <row r="1296" spans="2:24" ht="6" customHeight="1" x14ac:dyDescent="0.2">
      <c r="B1296" s="78"/>
      <c r="C1296" s="52"/>
      <c r="D1296" s="52"/>
      <c r="E1296" s="52"/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5"/>
      <c r="S1296" s="55"/>
    </row>
    <row r="1297" spans="2:24" ht="18.75" customHeight="1" x14ac:dyDescent="0.2">
      <c r="B1297" s="81"/>
      <c r="C1297" s="140" t="s">
        <v>158</v>
      </c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74"/>
      <c r="P1297" s="146">
        <f t="shared" ref="P1297:P1298" si="195">SUM(D1297:O1297)</f>
        <v>0</v>
      </c>
      <c r="Q1297" s="52"/>
      <c r="R1297" s="395"/>
      <c r="S1297" s="395"/>
    </row>
    <row r="1298" spans="2:24" ht="18.75" customHeight="1" x14ac:dyDescent="0.2">
      <c r="B1298" s="81"/>
      <c r="C1298" s="140" t="s">
        <v>159</v>
      </c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9"/>
      <c r="O1298" s="75"/>
      <c r="P1298" s="147">
        <f t="shared" si="195"/>
        <v>0</v>
      </c>
      <c r="Q1298" s="52"/>
      <c r="R1298" s="396"/>
      <c r="S1298" s="396"/>
    </row>
    <row r="1299" spans="2:24" s="77" customFormat="1" ht="18.75" customHeight="1" x14ac:dyDescent="0.2">
      <c r="B1299" s="79"/>
      <c r="C1299" s="93"/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397" t="s">
        <v>160</v>
      </c>
      <c r="O1299" s="397"/>
      <c r="P1299" s="145">
        <f t="shared" ref="P1299" si="196">ROUND(IF(P1297*P1298=0,0,P1295/P1297*P1298),2)</f>
        <v>0</v>
      </c>
      <c r="Q1299" s="76"/>
      <c r="R1299" s="398"/>
      <c r="S1299" s="398"/>
      <c r="T1299" s="80"/>
    </row>
    <row r="1300" spans="2:24" ht="30" customHeight="1" x14ac:dyDescent="0.2">
      <c r="C1300" s="52"/>
      <c r="D1300" s="52"/>
      <c r="E1300" s="52"/>
      <c r="F1300" s="52"/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</row>
    <row r="1301" spans="2:24" ht="18.75" customHeight="1" x14ac:dyDescent="0.2">
      <c r="B1301" s="78"/>
      <c r="C1301" s="158" t="s">
        <v>124</v>
      </c>
      <c r="D1301" s="399"/>
      <c r="E1301" s="399"/>
      <c r="F1301" s="399"/>
      <c r="G1301" s="399"/>
      <c r="H1301" s="399"/>
      <c r="I1301" s="399"/>
      <c r="J1301" s="52"/>
      <c r="K1301" s="52"/>
      <c r="L1301" s="53"/>
      <c r="M1301" s="52"/>
      <c r="N1301" s="52"/>
      <c r="O1301" s="52"/>
      <c r="P1301" s="54"/>
      <c r="Q1301" s="52"/>
      <c r="R1301" s="54"/>
      <c r="S1301" s="54"/>
    </row>
    <row r="1302" spans="2:24" ht="18.75" customHeight="1" x14ac:dyDescent="0.2">
      <c r="B1302" s="78"/>
      <c r="C1302" s="152" t="s">
        <v>125</v>
      </c>
      <c r="D1302" s="395"/>
      <c r="E1302" s="395"/>
      <c r="F1302" s="395"/>
      <c r="G1302" s="395"/>
      <c r="H1302" s="395"/>
      <c r="I1302" s="395"/>
      <c r="J1302" s="52"/>
      <c r="K1302" s="51"/>
      <c r="L1302" s="51"/>
      <c r="M1302" s="51"/>
      <c r="N1302" s="51"/>
      <c r="O1302" s="51"/>
      <c r="P1302" s="51"/>
      <c r="Q1302" s="52"/>
      <c r="R1302" s="400" t="s">
        <v>126</v>
      </c>
      <c r="S1302" s="400"/>
    </row>
    <row r="1303" spans="2:24" ht="18.75" customHeight="1" x14ac:dyDescent="0.2">
      <c r="B1303" s="78"/>
      <c r="C1303" s="152" t="s">
        <v>7</v>
      </c>
      <c r="D1303" s="395"/>
      <c r="E1303" s="395"/>
      <c r="F1303" s="395"/>
      <c r="G1303" s="395"/>
      <c r="H1303" s="395"/>
      <c r="I1303" s="395"/>
      <c r="J1303" s="52"/>
      <c r="K1303" s="51"/>
      <c r="L1303" s="51"/>
      <c r="M1303" s="51"/>
      <c r="N1303" s="51"/>
      <c r="O1303" s="51"/>
      <c r="P1303" s="51"/>
      <c r="Q1303" s="52"/>
      <c r="R1303" s="139" t="s">
        <v>245</v>
      </c>
      <c r="S1303" s="63"/>
    </row>
    <row r="1304" spans="2:24" ht="18.75" customHeight="1" x14ac:dyDescent="0.2">
      <c r="B1304" s="78"/>
      <c r="C1304" s="153" t="s">
        <v>122</v>
      </c>
      <c r="D1304" s="395"/>
      <c r="E1304" s="395"/>
      <c r="F1304" s="395"/>
      <c r="G1304" s="395"/>
      <c r="H1304" s="395"/>
      <c r="I1304" s="395"/>
      <c r="J1304" s="52"/>
      <c r="K1304" s="51"/>
      <c r="L1304" s="51"/>
      <c r="M1304" s="51"/>
      <c r="N1304" s="51"/>
      <c r="O1304" s="51"/>
      <c r="P1304" s="51"/>
      <c r="Q1304" s="52"/>
      <c r="R1304" s="138" t="s">
        <v>132</v>
      </c>
      <c r="S1304" s="63"/>
    </row>
    <row r="1305" spans="2:24" ht="18.75" customHeight="1" x14ac:dyDescent="0.2">
      <c r="B1305" s="78"/>
      <c r="C1305" s="153" t="s">
        <v>134</v>
      </c>
      <c r="D1305" s="401"/>
      <c r="E1305" s="401"/>
      <c r="F1305" s="401"/>
      <c r="G1305" s="401"/>
      <c r="H1305" s="401"/>
      <c r="I1305" s="401"/>
      <c r="J1305" s="52"/>
      <c r="K1305" s="52"/>
      <c r="L1305" s="53"/>
      <c r="M1305" s="52"/>
      <c r="N1305" s="52"/>
      <c r="O1305" s="52"/>
      <c r="P1305" s="54"/>
      <c r="Q1305" s="52"/>
      <c r="R1305" s="139" t="s">
        <v>133</v>
      </c>
      <c r="S1305" s="63"/>
    </row>
    <row r="1306" spans="2:24" ht="12" customHeight="1" x14ac:dyDescent="0.2">
      <c r="B1306" s="78"/>
      <c r="C1306" s="52"/>
      <c r="D1306" s="52"/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</row>
    <row r="1307" spans="2:24" s="77" customFormat="1" ht="18.75" customHeight="1" x14ac:dyDescent="0.2">
      <c r="B1307" s="79"/>
      <c r="C1307" s="154" t="s">
        <v>128</v>
      </c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70"/>
      <c r="P1307" s="144" t="s">
        <v>129</v>
      </c>
      <c r="Q1307" s="76"/>
      <c r="R1307" s="402" t="s">
        <v>135</v>
      </c>
      <c r="S1307" s="403"/>
      <c r="T1307" s="80"/>
      <c r="V1307" s="59"/>
      <c r="W1307" s="59"/>
      <c r="X1307" s="59"/>
    </row>
    <row r="1308" spans="2:24" ht="6" customHeight="1" x14ac:dyDescent="0.2">
      <c r="B1308" s="78"/>
      <c r="C1308" s="52"/>
      <c r="D1308" s="52"/>
      <c r="E1308" s="52"/>
      <c r="F1308" s="52"/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</row>
    <row r="1309" spans="2:24" ht="18.75" customHeight="1" x14ac:dyDescent="0.2">
      <c r="B1309" s="78"/>
      <c r="C1309" s="155" t="s">
        <v>161</v>
      </c>
      <c r="D1309" s="65"/>
      <c r="E1309" s="65"/>
      <c r="F1309" s="65"/>
      <c r="G1309" s="65"/>
      <c r="H1309" s="65"/>
      <c r="I1309" s="65"/>
      <c r="J1309" s="65"/>
      <c r="K1309" s="65"/>
      <c r="L1309" s="65"/>
      <c r="M1309" s="65"/>
      <c r="N1309" s="65"/>
      <c r="O1309" s="71"/>
      <c r="P1309" s="141">
        <f>SUM(D1309:O1309)</f>
        <v>0</v>
      </c>
      <c r="Q1309" s="52"/>
      <c r="R1309" s="390"/>
      <c r="S1309" s="387"/>
    </row>
    <row r="1310" spans="2:24" ht="18.75" customHeight="1" x14ac:dyDescent="0.2">
      <c r="B1310" s="78"/>
      <c r="C1310" s="140" t="s">
        <v>137</v>
      </c>
      <c r="D1310" s="110"/>
      <c r="E1310" s="110"/>
      <c r="F1310" s="110"/>
      <c r="G1310" s="110"/>
      <c r="H1310" s="110"/>
      <c r="I1310" s="110"/>
      <c r="J1310" s="110"/>
      <c r="K1310" s="110"/>
      <c r="L1310" s="110"/>
      <c r="M1310" s="110"/>
      <c r="N1310" s="110"/>
      <c r="O1310" s="111"/>
      <c r="P1310" s="141">
        <f t="shared" ref="P1310:P1319" si="197">SUM(D1310:O1310)</f>
        <v>0</v>
      </c>
      <c r="Q1310" s="52"/>
      <c r="R1310" s="390"/>
      <c r="S1310" s="387"/>
    </row>
    <row r="1311" spans="2:24" ht="18.75" customHeight="1" x14ac:dyDescent="0.2">
      <c r="B1311" s="78"/>
      <c r="C1311" s="94" t="s">
        <v>162</v>
      </c>
      <c r="D1311" s="65"/>
      <c r="E1311" s="65"/>
      <c r="F1311" s="65"/>
      <c r="G1311" s="65"/>
      <c r="H1311" s="65"/>
      <c r="I1311" s="65"/>
      <c r="J1311" s="65"/>
      <c r="K1311" s="65"/>
      <c r="L1311" s="65"/>
      <c r="M1311" s="65"/>
      <c r="N1311" s="65"/>
      <c r="O1311" s="71"/>
      <c r="P1311" s="141">
        <f t="shared" si="197"/>
        <v>0</v>
      </c>
      <c r="Q1311" s="52"/>
      <c r="R1311" s="390"/>
      <c r="S1311" s="387"/>
    </row>
    <row r="1312" spans="2:24" ht="18.75" customHeight="1" x14ac:dyDescent="0.2">
      <c r="B1312" s="78"/>
      <c r="C1312" s="140" t="s">
        <v>147</v>
      </c>
      <c r="D1312" s="66"/>
      <c r="E1312" s="66"/>
      <c r="F1312" s="66"/>
      <c r="G1312" s="66"/>
      <c r="H1312" s="66"/>
      <c r="I1312" s="66"/>
      <c r="J1312" s="66"/>
      <c r="K1312" s="66"/>
      <c r="L1312" s="66"/>
      <c r="M1312" s="66"/>
      <c r="N1312" s="66"/>
      <c r="O1312" s="72"/>
      <c r="P1312" s="141">
        <f t="shared" si="197"/>
        <v>0</v>
      </c>
      <c r="Q1312" s="52"/>
      <c r="R1312" s="390"/>
      <c r="S1312" s="387"/>
    </row>
    <row r="1313" spans="2:20" ht="18.75" customHeight="1" x14ac:dyDescent="0.2">
      <c r="B1313" s="78"/>
      <c r="C1313" s="140" t="s">
        <v>148</v>
      </c>
      <c r="D1313" s="66"/>
      <c r="E1313" s="66"/>
      <c r="F1313" s="66"/>
      <c r="G1313" s="66"/>
      <c r="H1313" s="66"/>
      <c r="I1313" s="66"/>
      <c r="J1313" s="66"/>
      <c r="K1313" s="66"/>
      <c r="L1313" s="66"/>
      <c r="M1313" s="66"/>
      <c r="N1313" s="66"/>
      <c r="O1313" s="72"/>
      <c r="P1313" s="141">
        <f t="shared" si="197"/>
        <v>0</v>
      </c>
      <c r="Q1313" s="52"/>
      <c r="R1313" s="390"/>
      <c r="S1313" s="387"/>
    </row>
    <row r="1314" spans="2:20" ht="18.75" customHeight="1" x14ac:dyDescent="0.2">
      <c r="B1314" s="78"/>
      <c r="C1314" s="140" t="s">
        <v>150</v>
      </c>
      <c r="D1314" s="66"/>
      <c r="E1314" s="66"/>
      <c r="F1314" s="66"/>
      <c r="G1314" s="66"/>
      <c r="H1314" s="66"/>
      <c r="I1314" s="66"/>
      <c r="J1314" s="66"/>
      <c r="K1314" s="66"/>
      <c r="L1314" s="66"/>
      <c r="M1314" s="66"/>
      <c r="N1314" s="66"/>
      <c r="O1314" s="72"/>
      <c r="P1314" s="141">
        <f t="shared" si="197"/>
        <v>0</v>
      </c>
      <c r="Q1314" s="52"/>
      <c r="R1314" s="390"/>
      <c r="S1314" s="387"/>
    </row>
    <row r="1315" spans="2:20" ht="18.75" customHeight="1" x14ac:dyDescent="0.2">
      <c r="B1315" s="78"/>
      <c r="C1315" s="140" t="s">
        <v>151</v>
      </c>
      <c r="D1315" s="66"/>
      <c r="E1315" s="66"/>
      <c r="F1315" s="66"/>
      <c r="G1315" s="66"/>
      <c r="H1315" s="66"/>
      <c r="I1315" s="66"/>
      <c r="J1315" s="66"/>
      <c r="K1315" s="66"/>
      <c r="L1315" s="66"/>
      <c r="M1315" s="66"/>
      <c r="N1315" s="66"/>
      <c r="O1315" s="72"/>
      <c r="P1315" s="141">
        <f t="shared" si="197"/>
        <v>0</v>
      </c>
      <c r="Q1315" s="52"/>
      <c r="R1315" s="390"/>
      <c r="S1315" s="387"/>
    </row>
    <row r="1316" spans="2:20" ht="18.75" customHeight="1" x14ac:dyDescent="0.2">
      <c r="B1316" s="78"/>
      <c r="C1316" s="140" t="s">
        <v>152</v>
      </c>
      <c r="D1316" s="66"/>
      <c r="E1316" s="66"/>
      <c r="F1316" s="66"/>
      <c r="G1316" s="66"/>
      <c r="H1316" s="66"/>
      <c r="I1316" s="66"/>
      <c r="J1316" s="66"/>
      <c r="K1316" s="66"/>
      <c r="L1316" s="66"/>
      <c r="M1316" s="66"/>
      <c r="N1316" s="66"/>
      <c r="O1316" s="72"/>
      <c r="P1316" s="141">
        <f t="shared" si="197"/>
        <v>0</v>
      </c>
      <c r="Q1316" s="52"/>
      <c r="R1316" s="390"/>
      <c r="S1316" s="387"/>
    </row>
    <row r="1317" spans="2:20" ht="18.75" customHeight="1" x14ac:dyDescent="0.2">
      <c r="B1317" s="78"/>
      <c r="C1317" s="140" t="s">
        <v>153</v>
      </c>
      <c r="D1317" s="66"/>
      <c r="E1317" s="66"/>
      <c r="F1317" s="66"/>
      <c r="G1317" s="66"/>
      <c r="H1317" s="66"/>
      <c r="I1317" s="66"/>
      <c r="J1317" s="66"/>
      <c r="K1317" s="66"/>
      <c r="L1317" s="66"/>
      <c r="M1317" s="66"/>
      <c r="N1317" s="66"/>
      <c r="O1317" s="72"/>
      <c r="P1317" s="141">
        <f t="shared" si="197"/>
        <v>0</v>
      </c>
      <c r="Q1317" s="52"/>
      <c r="R1317" s="390"/>
      <c r="S1317" s="387"/>
    </row>
    <row r="1318" spans="2:20" ht="18.75" customHeight="1" x14ac:dyDescent="0.2">
      <c r="B1318" s="78"/>
      <c r="C1318" s="156" t="s">
        <v>163</v>
      </c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73"/>
      <c r="P1318" s="142">
        <f t="shared" si="197"/>
        <v>0</v>
      </c>
      <c r="Q1318" s="52"/>
      <c r="R1318" s="391"/>
      <c r="S1318" s="392"/>
    </row>
    <row r="1319" spans="2:20" ht="18.75" customHeight="1" x14ac:dyDescent="0.2">
      <c r="B1319" s="78"/>
      <c r="C1319" s="157" t="s">
        <v>157</v>
      </c>
      <c r="D1319" s="148">
        <f>SUBTOTAL(9,D1309:D1318)</f>
        <v>0</v>
      </c>
      <c r="E1319" s="148">
        <f t="shared" ref="E1319:O1319" si="198">SUBTOTAL(9,E1309:E1318)</f>
        <v>0</v>
      </c>
      <c r="F1319" s="148">
        <f t="shared" si="198"/>
        <v>0</v>
      </c>
      <c r="G1319" s="148">
        <f t="shared" si="198"/>
        <v>0</v>
      </c>
      <c r="H1319" s="148">
        <f t="shared" si="198"/>
        <v>0</v>
      </c>
      <c r="I1319" s="148">
        <f t="shared" si="198"/>
        <v>0</v>
      </c>
      <c r="J1319" s="148">
        <f t="shared" si="198"/>
        <v>0</v>
      </c>
      <c r="K1319" s="148">
        <f t="shared" si="198"/>
        <v>0</v>
      </c>
      <c r="L1319" s="148">
        <f t="shared" si="198"/>
        <v>0</v>
      </c>
      <c r="M1319" s="148">
        <f t="shared" si="198"/>
        <v>0</v>
      </c>
      <c r="N1319" s="148">
        <f t="shared" si="198"/>
        <v>0</v>
      </c>
      <c r="O1319" s="149">
        <f t="shared" si="198"/>
        <v>0</v>
      </c>
      <c r="P1319" s="143">
        <f t="shared" si="197"/>
        <v>0</v>
      </c>
      <c r="Q1319" s="52"/>
      <c r="R1319" s="393"/>
      <c r="S1319" s="394"/>
    </row>
    <row r="1320" spans="2:20" ht="6" customHeight="1" x14ac:dyDescent="0.2">
      <c r="B1320" s="78"/>
      <c r="C1320" s="52"/>
      <c r="D1320" s="52"/>
      <c r="E1320" s="52"/>
      <c r="F1320" s="52"/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5"/>
      <c r="S1320" s="55"/>
    </row>
    <row r="1321" spans="2:20" ht="18.75" customHeight="1" x14ac:dyDescent="0.2">
      <c r="B1321" s="81"/>
      <c r="C1321" s="140" t="s">
        <v>158</v>
      </c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74"/>
      <c r="P1321" s="146">
        <f t="shared" ref="P1321:P1322" si="199">SUM(D1321:O1321)</f>
        <v>0</v>
      </c>
      <c r="Q1321" s="52"/>
      <c r="R1321" s="395"/>
      <c r="S1321" s="395"/>
    </row>
    <row r="1322" spans="2:20" ht="18.75" customHeight="1" x14ac:dyDescent="0.2">
      <c r="B1322" s="81"/>
      <c r="C1322" s="140" t="s">
        <v>159</v>
      </c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9"/>
      <c r="O1322" s="75"/>
      <c r="P1322" s="147">
        <f t="shared" si="199"/>
        <v>0</v>
      </c>
      <c r="Q1322" s="52"/>
      <c r="R1322" s="396"/>
      <c r="S1322" s="396"/>
    </row>
    <row r="1323" spans="2:20" s="77" customFormat="1" ht="18.75" customHeight="1" x14ac:dyDescent="0.2">
      <c r="B1323" s="79"/>
      <c r="C1323" s="93"/>
      <c r="D1323" s="82"/>
      <c r="E1323" s="82"/>
      <c r="F1323" s="82"/>
      <c r="G1323" s="82"/>
      <c r="H1323" s="82"/>
      <c r="I1323" s="82"/>
      <c r="J1323" s="82"/>
      <c r="K1323" s="82"/>
      <c r="L1323" s="82"/>
      <c r="M1323" s="82"/>
      <c r="N1323" s="397" t="s">
        <v>160</v>
      </c>
      <c r="O1323" s="397"/>
      <c r="P1323" s="145">
        <f>ROUND(IF(P1321*P1322=0,0,P1319/P1321*P1322),2)</f>
        <v>0</v>
      </c>
      <c r="Q1323" s="76"/>
      <c r="R1323" s="398"/>
      <c r="S1323" s="398"/>
      <c r="T1323" s="80"/>
    </row>
    <row r="1324" spans="2:20" ht="30" customHeight="1" x14ac:dyDescent="0.2">
      <c r="C1324" s="52"/>
      <c r="D1324" s="52"/>
      <c r="E1324" s="52"/>
      <c r="F1324" s="52"/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</row>
    <row r="1325" spans="2:20" ht="18.75" customHeight="1" x14ac:dyDescent="0.2">
      <c r="B1325" s="78"/>
      <c r="C1325" s="158" t="s">
        <v>124</v>
      </c>
      <c r="D1325" s="399"/>
      <c r="E1325" s="399"/>
      <c r="F1325" s="399"/>
      <c r="G1325" s="399"/>
      <c r="H1325" s="399"/>
      <c r="I1325" s="399"/>
      <c r="J1325" s="52"/>
      <c r="K1325" s="52"/>
      <c r="L1325" s="53"/>
      <c r="M1325" s="52"/>
      <c r="N1325" s="52"/>
      <c r="O1325" s="52"/>
      <c r="P1325" s="54"/>
      <c r="Q1325" s="52"/>
      <c r="R1325" s="54"/>
      <c r="S1325" s="54"/>
    </row>
    <row r="1326" spans="2:20" ht="18.75" customHeight="1" x14ac:dyDescent="0.2">
      <c r="B1326" s="78"/>
      <c r="C1326" s="152" t="s">
        <v>125</v>
      </c>
      <c r="D1326" s="395"/>
      <c r="E1326" s="395"/>
      <c r="F1326" s="395"/>
      <c r="G1326" s="395"/>
      <c r="H1326" s="395"/>
      <c r="I1326" s="395"/>
      <c r="J1326" s="52"/>
      <c r="K1326" s="51"/>
      <c r="L1326" s="51"/>
      <c r="M1326" s="51"/>
      <c r="N1326" s="51"/>
      <c r="O1326" s="51"/>
      <c r="P1326" s="51"/>
      <c r="Q1326" s="52"/>
      <c r="R1326" s="400" t="s">
        <v>126</v>
      </c>
      <c r="S1326" s="400"/>
    </row>
    <row r="1327" spans="2:20" ht="18.75" customHeight="1" x14ac:dyDescent="0.2">
      <c r="B1327" s="78"/>
      <c r="C1327" s="152" t="s">
        <v>7</v>
      </c>
      <c r="D1327" s="395"/>
      <c r="E1327" s="395"/>
      <c r="F1327" s="395"/>
      <c r="G1327" s="395"/>
      <c r="H1327" s="395"/>
      <c r="I1327" s="395"/>
      <c r="J1327" s="52"/>
      <c r="K1327" s="51"/>
      <c r="L1327" s="51"/>
      <c r="M1327" s="51"/>
      <c r="N1327" s="51"/>
      <c r="O1327" s="51"/>
      <c r="P1327" s="51"/>
      <c r="Q1327" s="52"/>
      <c r="R1327" s="139" t="s">
        <v>245</v>
      </c>
      <c r="S1327" s="63"/>
    </row>
    <row r="1328" spans="2:20" ht="18.75" customHeight="1" x14ac:dyDescent="0.2">
      <c r="B1328" s="78"/>
      <c r="C1328" s="153" t="s">
        <v>122</v>
      </c>
      <c r="D1328" s="395"/>
      <c r="E1328" s="395"/>
      <c r="F1328" s="395"/>
      <c r="G1328" s="395"/>
      <c r="H1328" s="395"/>
      <c r="I1328" s="395"/>
      <c r="J1328" s="52"/>
      <c r="K1328" s="51"/>
      <c r="L1328" s="51"/>
      <c r="M1328" s="51"/>
      <c r="N1328" s="51"/>
      <c r="O1328" s="51"/>
      <c r="P1328" s="51"/>
      <c r="Q1328" s="52"/>
      <c r="R1328" s="138" t="s">
        <v>132</v>
      </c>
      <c r="S1328" s="63"/>
    </row>
    <row r="1329" spans="2:24" ht="18.75" customHeight="1" x14ac:dyDescent="0.2">
      <c r="B1329" s="78"/>
      <c r="C1329" s="153" t="s">
        <v>134</v>
      </c>
      <c r="D1329" s="401"/>
      <c r="E1329" s="401"/>
      <c r="F1329" s="401"/>
      <c r="G1329" s="401"/>
      <c r="H1329" s="401"/>
      <c r="I1329" s="401"/>
      <c r="J1329" s="52"/>
      <c r="K1329" s="52"/>
      <c r="L1329" s="53"/>
      <c r="M1329" s="52"/>
      <c r="N1329" s="52"/>
      <c r="O1329" s="52"/>
      <c r="P1329" s="54"/>
      <c r="Q1329" s="52"/>
      <c r="R1329" s="139" t="s">
        <v>133</v>
      </c>
      <c r="S1329" s="63"/>
    </row>
    <row r="1330" spans="2:24" ht="12" customHeight="1" x14ac:dyDescent="0.2">
      <c r="B1330" s="78"/>
      <c r="C1330" s="52"/>
      <c r="D1330" s="52"/>
      <c r="E1330" s="52"/>
      <c r="F1330" s="52"/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</row>
    <row r="1331" spans="2:24" s="77" customFormat="1" ht="18.75" customHeight="1" x14ac:dyDescent="0.2">
      <c r="B1331" s="79"/>
      <c r="C1331" s="154" t="s">
        <v>128</v>
      </c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70"/>
      <c r="P1331" s="144" t="s">
        <v>129</v>
      </c>
      <c r="Q1331" s="76"/>
      <c r="R1331" s="404" t="s">
        <v>135</v>
      </c>
      <c r="S1331" s="404"/>
      <c r="T1331" s="80"/>
      <c r="V1331" s="59"/>
      <c r="W1331" s="59"/>
      <c r="X1331" s="59"/>
    </row>
    <row r="1332" spans="2:24" ht="6" customHeight="1" x14ac:dyDescent="0.2">
      <c r="B1332" s="78"/>
      <c r="C1332" s="52"/>
      <c r="D1332" s="52"/>
      <c r="E1332" s="52"/>
      <c r="F1332" s="52"/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</row>
    <row r="1333" spans="2:24" ht="18.75" customHeight="1" x14ac:dyDescent="0.2">
      <c r="B1333" s="78"/>
      <c r="C1333" s="155" t="s">
        <v>161</v>
      </c>
      <c r="D1333" s="65"/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71"/>
      <c r="P1333" s="141">
        <f t="shared" ref="P1333:P1343" si="200">SUM(D1333:O1333)</f>
        <v>0</v>
      </c>
      <c r="Q1333" s="52"/>
      <c r="R1333" s="395"/>
      <c r="S1333" s="395"/>
    </row>
    <row r="1334" spans="2:24" ht="18.75" customHeight="1" x14ac:dyDescent="0.2">
      <c r="B1334" s="78"/>
      <c r="C1334" s="140" t="s">
        <v>137</v>
      </c>
      <c r="D1334" s="110"/>
      <c r="E1334" s="110"/>
      <c r="F1334" s="110"/>
      <c r="G1334" s="110"/>
      <c r="H1334" s="110"/>
      <c r="I1334" s="110"/>
      <c r="J1334" s="110"/>
      <c r="K1334" s="110"/>
      <c r="L1334" s="110"/>
      <c r="M1334" s="110"/>
      <c r="N1334" s="110"/>
      <c r="O1334" s="111"/>
      <c r="P1334" s="141">
        <f t="shared" si="200"/>
        <v>0</v>
      </c>
      <c r="Q1334" s="52"/>
      <c r="R1334" s="395"/>
      <c r="S1334" s="395"/>
    </row>
    <row r="1335" spans="2:24" ht="18.75" customHeight="1" x14ac:dyDescent="0.2">
      <c r="B1335" s="78"/>
      <c r="C1335" s="94" t="s">
        <v>162</v>
      </c>
      <c r="D1335" s="65"/>
      <c r="E1335" s="65"/>
      <c r="F1335" s="65"/>
      <c r="G1335" s="65"/>
      <c r="H1335" s="65"/>
      <c r="I1335" s="65"/>
      <c r="J1335" s="65"/>
      <c r="K1335" s="65"/>
      <c r="L1335" s="65"/>
      <c r="M1335" s="65"/>
      <c r="N1335" s="65"/>
      <c r="O1335" s="71"/>
      <c r="P1335" s="141">
        <f t="shared" si="200"/>
        <v>0</v>
      </c>
      <c r="Q1335" s="52"/>
      <c r="R1335" s="395"/>
      <c r="S1335" s="395"/>
    </row>
    <row r="1336" spans="2:24" ht="18.75" customHeight="1" x14ac:dyDescent="0.2">
      <c r="B1336" s="78"/>
      <c r="C1336" s="140" t="s">
        <v>147</v>
      </c>
      <c r="D1336" s="66"/>
      <c r="E1336" s="66"/>
      <c r="F1336" s="66"/>
      <c r="G1336" s="66"/>
      <c r="H1336" s="66"/>
      <c r="I1336" s="66"/>
      <c r="J1336" s="66"/>
      <c r="K1336" s="66"/>
      <c r="L1336" s="66"/>
      <c r="M1336" s="66"/>
      <c r="N1336" s="66"/>
      <c r="O1336" s="72"/>
      <c r="P1336" s="141">
        <f t="shared" si="200"/>
        <v>0</v>
      </c>
      <c r="Q1336" s="52"/>
      <c r="R1336" s="395"/>
      <c r="S1336" s="395"/>
    </row>
    <row r="1337" spans="2:24" ht="18.75" customHeight="1" x14ac:dyDescent="0.2">
      <c r="B1337" s="78"/>
      <c r="C1337" s="140" t="s">
        <v>148</v>
      </c>
      <c r="D1337" s="66"/>
      <c r="E1337" s="66"/>
      <c r="F1337" s="66"/>
      <c r="G1337" s="66"/>
      <c r="H1337" s="66"/>
      <c r="I1337" s="66"/>
      <c r="J1337" s="66"/>
      <c r="K1337" s="66"/>
      <c r="L1337" s="66"/>
      <c r="M1337" s="66"/>
      <c r="N1337" s="66"/>
      <c r="O1337" s="72"/>
      <c r="P1337" s="141">
        <f t="shared" si="200"/>
        <v>0</v>
      </c>
      <c r="Q1337" s="52"/>
      <c r="R1337" s="395"/>
      <c r="S1337" s="395"/>
    </row>
    <row r="1338" spans="2:24" ht="18.75" customHeight="1" x14ac:dyDescent="0.2">
      <c r="B1338" s="78"/>
      <c r="C1338" s="140" t="s">
        <v>150</v>
      </c>
      <c r="D1338" s="66"/>
      <c r="E1338" s="66"/>
      <c r="F1338" s="66"/>
      <c r="G1338" s="66"/>
      <c r="H1338" s="66"/>
      <c r="I1338" s="66"/>
      <c r="J1338" s="66"/>
      <c r="K1338" s="66"/>
      <c r="L1338" s="66"/>
      <c r="M1338" s="66"/>
      <c r="N1338" s="66"/>
      <c r="O1338" s="72"/>
      <c r="P1338" s="141">
        <f t="shared" si="200"/>
        <v>0</v>
      </c>
      <c r="Q1338" s="52"/>
      <c r="R1338" s="395"/>
      <c r="S1338" s="395"/>
    </row>
    <row r="1339" spans="2:24" ht="18.75" customHeight="1" x14ac:dyDescent="0.2">
      <c r="B1339" s="78"/>
      <c r="C1339" s="140" t="s">
        <v>151</v>
      </c>
      <c r="D1339" s="66"/>
      <c r="E1339" s="66"/>
      <c r="F1339" s="66"/>
      <c r="G1339" s="66"/>
      <c r="H1339" s="66"/>
      <c r="I1339" s="66"/>
      <c r="J1339" s="66"/>
      <c r="K1339" s="66"/>
      <c r="L1339" s="66"/>
      <c r="M1339" s="66"/>
      <c r="N1339" s="66"/>
      <c r="O1339" s="72"/>
      <c r="P1339" s="141">
        <f t="shared" si="200"/>
        <v>0</v>
      </c>
      <c r="Q1339" s="52"/>
      <c r="R1339" s="395"/>
      <c r="S1339" s="395"/>
    </row>
    <row r="1340" spans="2:24" ht="18.75" customHeight="1" x14ac:dyDescent="0.2">
      <c r="B1340" s="78"/>
      <c r="C1340" s="140" t="s">
        <v>152</v>
      </c>
      <c r="D1340" s="66"/>
      <c r="E1340" s="66"/>
      <c r="F1340" s="66"/>
      <c r="G1340" s="66"/>
      <c r="H1340" s="66"/>
      <c r="I1340" s="66"/>
      <c r="J1340" s="66"/>
      <c r="K1340" s="66"/>
      <c r="L1340" s="66"/>
      <c r="M1340" s="66"/>
      <c r="N1340" s="66"/>
      <c r="O1340" s="72"/>
      <c r="P1340" s="141">
        <f t="shared" si="200"/>
        <v>0</v>
      </c>
      <c r="Q1340" s="52"/>
      <c r="R1340" s="395"/>
      <c r="S1340" s="395"/>
    </row>
    <row r="1341" spans="2:24" ht="18.75" customHeight="1" x14ac:dyDescent="0.2">
      <c r="B1341" s="78"/>
      <c r="C1341" s="140" t="s">
        <v>153</v>
      </c>
      <c r="D1341" s="66"/>
      <c r="E1341" s="66"/>
      <c r="F1341" s="66"/>
      <c r="G1341" s="66"/>
      <c r="H1341" s="66"/>
      <c r="I1341" s="66"/>
      <c r="J1341" s="66"/>
      <c r="K1341" s="66"/>
      <c r="L1341" s="66"/>
      <c r="M1341" s="66"/>
      <c r="N1341" s="66"/>
      <c r="O1341" s="72"/>
      <c r="P1341" s="141">
        <f t="shared" si="200"/>
        <v>0</v>
      </c>
      <c r="Q1341" s="52"/>
      <c r="R1341" s="395"/>
      <c r="S1341" s="395"/>
    </row>
    <row r="1342" spans="2:24" ht="18.75" customHeight="1" x14ac:dyDescent="0.2">
      <c r="B1342" s="78"/>
      <c r="C1342" s="156" t="s">
        <v>163</v>
      </c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73"/>
      <c r="P1342" s="142">
        <f t="shared" si="200"/>
        <v>0</v>
      </c>
      <c r="Q1342" s="52"/>
      <c r="R1342" s="396"/>
      <c r="S1342" s="396"/>
    </row>
    <row r="1343" spans="2:24" ht="18.75" customHeight="1" x14ac:dyDescent="0.2">
      <c r="B1343" s="78"/>
      <c r="C1343" s="157" t="s">
        <v>157</v>
      </c>
      <c r="D1343" s="148">
        <f t="shared" ref="D1343:O1343" si="201">SUBTOTAL(9,D1333:D1342)</f>
        <v>0</v>
      </c>
      <c r="E1343" s="148">
        <f t="shared" si="201"/>
        <v>0</v>
      </c>
      <c r="F1343" s="148">
        <f t="shared" si="201"/>
        <v>0</v>
      </c>
      <c r="G1343" s="148">
        <f t="shared" si="201"/>
        <v>0</v>
      </c>
      <c r="H1343" s="148">
        <f t="shared" si="201"/>
        <v>0</v>
      </c>
      <c r="I1343" s="148">
        <f t="shared" si="201"/>
        <v>0</v>
      </c>
      <c r="J1343" s="148">
        <f t="shared" si="201"/>
        <v>0</v>
      </c>
      <c r="K1343" s="148">
        <f t="shared" si="201"/>
        <v>0</v>
      </c>
      <c r="L1343" s="148">
        <f t="shared" si="201"/>
        <v>0</v>
      </c>
      <c r="M1343" s="148">
        <f t="shared" si="201"/>
        <v>0</v>
      </c>
      <c r="N1343" s="148">
        <f t="shared" si="201"/>
        <v>0</v>
      </c>
      <c r="O1343" s="149">
        <f t="shared" si="201"/>
        <v>0</v>
      </c>
      <c r="P1343" s="143">
        <f t="shared" si="200"/>
        <v>0</v>
      </c>
      <c r="Q1343" s="52"/>
      <c r="R1343" s="405"/>
      <c r="S1343" s="405"/>
    </row>
    <row r="1344" spans="2:24" ht="6" customHeight="1" x14ac:dyDescent="0.2">
      <c r="B1344" s="78"/>
      <c r="C1344" s="52"/>
      <c r="D1344" s="52"/>
      <c r="E1344" s="52"/>
      <c r="F1344" s="52"/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5"/>
      <c r="S1344" s="55"/>
    </row>
    <row r="1345" spans="2:24" ht="18.75" customHeight="1" x14ac:dyDescent="0.2">
      <c r="B1345" s="81"/>
      <c r="C1345" s="140" t="s">
        <v>158</v>
      </c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74"/>
      <c r="P1345" s="146">
        <f t="shared" ref="P1345:P1346" si="202">SUM(D1345:O1345)</f>
        <v>0</v>
      </c>
      <c r="Q1345" s="52"/>
      <c r="R1345" s="395"/>
      <c r="S1345" s="395"/>
    </row>
    <row r="1346" spans="2:24" ht="18.75" customHeight="1" x14ac:dyDescent="0.2">
      <c r="B1346" s="81"/>
      <c r="C1346" s="140" t="s">
        <v>159</v>
      </c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9"/>
      <c r="O1346" s="75"/>
      <c r="P1346" s="147">
        <f t="shared" si="202"/>
        <v>0</v>
      </c>
      <c r="Q1346" s="52"/>
      <c r="R1346" s="396"/>
      <c r="S1346" s="396"/>
    </row>
    <row r="1347" spans="2:24" s="77" customFormat="1" ht="18.75" customHeight="1" x14ac:dyDescent="0.2">
      <c r="B1347" s="79"/>
      <c r="C1347" s="93"/>
      <c r="D1347" s="82"/>
      <c r="E1347" s="82"/>
      <c r="F1347" s="82"/>
      <c r="G1347" s="82"/>
      <c r="H1347" s="82"/>
      <c r="I1347" s="82"/>
      <c r="J1347" s="82"/>
      <c r="K1347" s="82"/>
      <c r="L1347" s="82"/>
      <c r="M1347" s="82"/>
      <c r="N1347" s="397" t="s">
        <v>160</v>
      </c>
      <c r="O1347" s="397"/>
      <c r="P1347" s="145">
        <f t="shared" ref="P1347" si="203">ROUND(IF(P1345*P1346=0,0,P1343/P1345*P1346),2)</f>
        <v>0</v>
      </c>
      <c r="Q1347" s="76"/>
      <c r="R1347" s="398"/>
      <c r="S1347" s="398"/>
      <c r="T1347" s="80"/>
    </row>
    <row r="1348" spans="2:24" ht="30" customHeight="1" x14ac:dyDescent="0.2">
      <c r="C1348" s="52"/>
      <c r="D1348" s="52"/>
      <c r="E1348" s="52"/>
      <c r="F1348" s="52"/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</row>
    <row r="1349" spans="2:24" ht="18.75" customHeight="1" x14ac:dyDescent="0.2">
      <c r="B1349" s="78"/>
      <c r="C1349" s="158" t="s">
        <v>124</v>
      </c>
      <c r="D1349" s="399"/>
      <c r="E1349" s="399"/>
      <c r="F1349" s="399"/>
      <c r="G1349" s="399"/>
      <c r="H1349" s="399"/>
      <c r="I1349" s="399"/>
      <c r="J1349" s="52"/>
      <c r="K1349" s="52"/>
      <c r="L1349" s="53"/>
      <c r="M1349" s="52"/>
      <c r="N1349" s="52"/>
      <c r="O1349" s="52"/>
      <c r="P1349" s="54"/>
      <c r="Q1349" s="52"/>
      <c r="R1349" s="54"/>
      <c r="S1349" s="54"/>
    </row>
    <row r="1350" spans="2:24" ht="18.75" customHeight="1" x14ac:dyDescent="0.2">
      <c r="B1350" s="78"/>
      <c r="C1350" s="152" t="s">
        <v>125</v>
      </c>
      <c r="D1350" s="395"/>
      <c r="E1350" s="395"/>
      <c r="F1350" s="395"/>
      <c r="G1350" s="395"/>
      <c r="H1350" s="395"/>
      <c r="I1350" s="395"/>
      <c r="J1350" s="52"/>
      <c r="K1350" s="51"/>
      <c r="L1350" s="51"/>
      <c r="M1350" s="51"/>
      <c r="N1350" s="51"/>
      <c r="O1350" s="51"/>
      <c r="P1350" s="51"/>
      <c r="Q1350" s="52"/>
      <c r="R1350" s="400" t="s">
        <v>126</v>
      </c>
      <c r="S1350" s="400"/>
    </row>
    <row r="1351" spans="2:24" ht="18.75" customHeight="1" x14ac:dyDescent="0.2">
      <c r="B1351" s="78"/>
      <c r="C1351" s="152" t="s">
        <v>7</v>
      </c>
      <c r="D1351" s="395"/>
      <c r="E1351" s="395"/>
      <c r="F1351" s="395"/>
      <c r="G1351" s="395"/>
      <c r="H1351" s="395"/>
      <c r="I1351" s="395"/>
      <c r="J1351" s="52"/>
      <c r="K1351" s="51"/>
      <c r="L1351" s="51"/>
      <c r="M1351" s="51"/>
      <c r="N1351" s="51"/>
      <c r="O1351" s="51"/>
      <c r="P1351" s="51"/>
      <c r="Q1351" s="52"/>
      <c r="R1351" s="139" t="s">
        <v>245</v>
      </c>
      <c r="S1351" s="63"/>
    </row>
    <row r="1352" spans="2:24" ht="18.75" customHeight="1" x14ac:dyDescent="0.2">
      <c r="B1352" s="78"/>
      <c r="C1352" s="153" t="s">
        <v>122</v>
      </c>
      <c r="D1352" s="395"/>
      <c r="E1352" s="395"/>
      <c r="F1352" s="395"/>
      <c r="G1352" s="395"/>
      <c r="H1352" s="395"/>
      <c r="I1352" s="395"/>
      <c r="J1352" s="52"/>
      <c r="K1352" s="51"/>
      <c r="L1352" s="51"/>
      <c r="M1352" s="51"/>
      <c r="N1352" s="51"/>
      <c r="O1352" s="51"/>
      <c r="P1352" s="51"/>
      <c r="Q1352" s="52"/>
      <c r="R1352" s="138" t="s">
        <v>132</v>
      </c>
      <c r="S1352" s="63"/>
    </row>
    <row r="1353" spans="2:24" ht="18.75" customHeight="1" x14ac:dyDescent="0.2">
      <c r="B1353" s="78"/>
      <c r="C1353" s="153" t="s">
        <v>134</v>
      </c>
      <c r="D1353" s="401"/>
      <c r="E1353" s="401"/>
      <c r="F1353" s="401"/>
      <c r="G1353" s="401"/>
      <c r="H1353" s="401"/>
      <c r="I1353" s="401"/>
      <c r="J1353" s="52"/>
      <c r="K1353" s="52"/>
      <c r="L1353" s="53"/>
      <c r="M1353" s="52"/>
      <c r="N1353" s="52"/>
      <c r="O1353" s="52"/>
      <c r="P1353" s="54"/>
      <c r="Q1353" s="52"/>
      <c r="R1353" s="139" t="s">
        <v>133</v>
      </c>
      <c r="S1353" s="63"/>
    </row>
    <row r="1354" spans="2:24" ht="12" customHeight="1" x14ac:dyDescent="0.2">
      <c r="B1354" s="78"/>
      <c r="C1354" s="52"/>
      <c r="D1354" s="52"/>
      <c r="E1354" s="52"/>
      <c r="F1354" s="52"/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</row>
    <row r="1355" spans="2:24" s="77" customFormat="1" ht="18.75" customHeight="1" x14ac:dyDescent="0.2">
      <c r="B1355" s="79"/>
      <c r="C1355" s="154" t="s">
        <v>128</v>
      </c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70"/>
      <c r="P1355" s="144" t="s">
        <v>129</v>
      </c>
      <c r="Q1355" s="76"/>
      <c r="R1355" s="404" t="s">
        <v>135</v>
      </c>
      <c r="S1355" s="404"/>
      <c r="T1355" s="80"/>
      <c r="V1355" s="59"/>
      <c r="W1355" s="59"/>
      <c r="X1355" s="59"/>
    </row>
    <row r="1356" spans="2:24" ht="6" customHeight="1" x14ac:dyDescent="0.2">
      <c r="B1356" s="78"/>
      <c r="C1356" s="52"/>
      <c r="D1356" s="52"/>
      <c r="E1356" s="52"/>
      <c r="F1356" s="52"/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</row>
    <row r="1357" spans="2:24" ht="18.75" customHeight="1" x14ac:dyDescent="0.2">
      <c r="B1357" s="78"/>
      <c r="C1357" s="155" t="s">
        <v>161</v>
      </c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71"/>
      <c r="P1357" s="141">
        <f t="shared" ref="P1357:P1367" si="204">SUM(D1357:O1357)</f>
        <v>0</v>
      </c>
      <c r="Q1357" s="52"/>
      <c r="R1357" s="395"/>
      <c r="S1357" s="395"/>
    </row>
    <row r="1358" spans="2:24" ht="18.75" customHeight="1" x14ac:dyDescent="0.2">
      <c r="B1358" s="78"/>
      <c r="C1358" s="140" t="s">
        <v>137</v>
      </c>
      <c r="D1358" s="110"/>
      <c r="E1358" s="110"/>
      <c r="F1358" s="110"/>
      <c r="G1358" s="110"/>
      <c r="H1358" s="110"/>
      <c r="I1358" s="110"/>
      <c r="J1358" s="110"/>
      <c r="K1358" s="110"/>
      <c r="L1358" s="110"/>
      <c r="M1358" s="110"/>
      <c r="N1358" s="110"/>
      <c r="O1358" s="111"/>
      <c r="P1358" s="141">
        <f t="shared" si="204"/>
        <v>0</v>
      </c>
      <c r="Q1358" s="52"/>
      <c r="R1358" s="395"/>
      <c r="S1358" s="395"/>
    </row>
    <row r="1359" spans="2:24" ht="18.75" customHeight="1" x14ac:dyDescent="0.2">
      <c r="B1359" s="78"/>
      <c r="C1359" s="94" t="s">
        <v>162</v>
      </c>
      <c r="D1359" s="65"/>
      <c r="E1359" s="65"/>
      <c r="F1359" s="65"/>
      <c r="G1359" s="65"/>
      <c r="H1359" s="65"/>
      <c r="I1359" s="65"/>
      <c r="J1359" s="65"/>
      <c r="K1359" s="65"/>
      <c r="L1359" s="65"/>
      <c r="M1359" s="65"/>
      <c r="N1359" s="65"/>
      <c r="O1359" s="71"/>
      <c r="P1359" s="141">
        <f t="shared" si="204"/>
        <v>0</v>
      </c>
      <c r="Q1359" s="52"/>
      <c r="R1359" s="395"/>
      <c r="S1359" s="395"/>
    </row>
    <row r="1360" spans="2:24" ht="18.75" customHeight="1" x14ac:dyDescent="0.2">
      <c r="B1360" s="78"/>
      <c r="C1360" s="140" t="s">
        <v>147</v>
      </c>
      <c r="D1360" s="66"/>
      <c r="E1360" s="66"/>
      <c r="F1360" s="66"/>
      <c r="G1360" s="66"/>
      <c r="H1360" s="66"/>
      <c r="I1360" s="66"/>
      <c r="J1360" s="66"/>
      <c r="K1360" s="66"/>
      <c r="L1360" s="66"/>
      <c r="M1360" s="66"/>
      <c r="N1360" s="66"/>
      <c r="O1360" s="72"/>
      <c r="P1360" s="141">
        <f t="shared" si="204"/>
        <v>0</v>
      </c>
      <c r="Q1360" s="52"/>
      <c r="R1360" s="395"/>
      <c r="S1360" s="395"/>
    </row>
    <row r="1361" spans="2:20" ht="18.75" customHeight="1" x14ac:dyDescent="0.2">
      <c r="B1361" s="78"/>
      <c r="C1361" s="140" t="s">
        <v>148</v>
      </c>
      <c r="D1361" s="66"/>
      <c r="E1361" s="66"/>
      <c r="F1361" s="66"/>
      <c r="G1361" s="66"/>
      <c r="H1361" s="66"/>
      <c r="I1361" s="66"/>
      <c r="J1361" s="66"/>
      <c r="K1361" s="66"/>
      <c r="L1361" s="66"/>
      <c r="M1361" s="66"/>
      <c r="N1361" s="66"/>
      <c r="O1361" s="72"/>
      <c r="P1361" s="141">
        <f t="shared" si="204"/>
        <v>0</v>
      </c>
      <c r="Q1361" s="52"/>
      <c r="R1361" s="395"/>
      <c r="S1361" s="395"/>
    </row>
    <row r="1362" spans="2:20" ht="18.75" customHeight="1" x14ac:dyDescent="0.2">
      <c r="B1362" s="78"/>
      <c r="C1362" s="140" t="s">
        <v>150</v>
      </c>
      <c r="D1362" s="66"/>
      <c r="E1362" s="66"/>
      <c r="F1362" s="66"/>
      <c r="G1362" s="66"/>
      <c r="H1362" s="66"/>
      <c r="I1362" s="66"/>
      <c r="J1362" s="66"/>
      <c r="K1362" s="66"/>
      <c r="L1362" s="66"/>
      <c r="M1362" s="66"/>
      <c r="N1362" s="66"/>
      <c r="O1362" s="72"/>
      <c r="P1362" s="141">
        <f t="shared" si="204"/>
        <v>0</v>
      </c>
      <c r="Q1362" s="52"/>
      <c r="R1362" s="395"/>
      <c r="S1362" s="395"/>
    </row>
    <row r="1363" spans="2:20" ht="18.75" customHeight="1" x14ac:dyDescent="0.2">
      <c r="B1363" s="78"/>
      <c r="C1363" s="140" t="s">
        <v>151</v>
      </c>
      <c r="D1363" s="66"/>
      <c r="E1363" s="66"/>
      <c r="F1363" s="66"/>
      <c r="G1363" s="66"/>
      <c r="H1363" s="66"/>
      <c r="I1363" s="66"/>
      <c r="J1363" s="66"/>
      <c r="K1363" s="66"/>
      <c r="L1363" s="66"/>
      <c r="M1363" s="66"/>
      <c r="N1363" s="66"/>
      <c r="O1363" s="72"/>
      <c r="P1363" s="141">
        <f t="shared" si="204"/>
        <v>0</v>
      </c>
      <c r="Q1363" s="52"/>
      <c r="R1363" s="395"/>
      <c r="S1363" s="395"/>
    </row>
    <row r="1364" spans="2:20" ht="18.75" customHeight="1" x14ac:dyDescent="0.2">
      <c r="B1364" s="78"/>
      <c r="C1364" s="140" t="s">
        <v>152</v>
      </c>
      <c r="D1364" s="66"/>
      <c r="E1364" s="66"/>
      <c r="F1364" s="66"/>
      <c r="G1364" s="66"/>
      <c r="H1364" s="66"/>
      <c r="I1364" s="66"/>
      <c r="J1364" s="66"/>
      <c r="K1364" s="66"/>
      <c r="L1364" s="66"/>
      <c r="M1364" s="66"/>
      <c r="N1364" s="66"/>
      <c r="O1364" s="72"/>
      <c r="P1364" s="141">
        <f t="shared" si="204"/>
        <v>0</v>
      </c>
      <c r="Q1364" s="52"/>
      <c r="R1364" s="395"/>
      <c r="S1364" s="395"/>
    </row>
    <row r="1365" spans="2:20" ht="18.75" customHeight="1" x14ac:dyDescent="0.2">
      <c r="B1365" s="78"/>
      <c r="C1365" s="140" t="s">
        <v>153</v>
      </c>
      <c r="D1365" s="66"/>
      <c r="E1365" s="66"/>
      <c r="F1365" s="66"/>
      <c r="G1365" s="66"/>
      <c r="H1365" s="66"/>
      <c r="I1365" s="66"/>
      <c r="J1365" s="66"/>
      <c r="K1365" s="66"/>
      <c r="L1365" s="66"/>
      <c r="M1365" s="66"/>
      <c r="N1365" s="66"/>
      <c r="O1365" s="72"/>
      <c r="P1365" s="141">
        <f t="shared" si="204"/>
        <v>0</v>
      </c>
      <c r="Q1365" s="52"/>
      <c r="R1365" s="395"/>
      <c r="S1365" s="395"/>
    </row>
    <row r="1366" spans="2:20" ht="18.75" customHeight="1" x14ac:dyDescent="0.2">
      <c r="B1366" s="78"/>
      <c r="C1366" s="156" t="s">
        <v>163</v>
      </c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73"/>
      <c r="P1366" s="142">
        <f t="shared" si="204"/>
        <v>0</v>
      </c>
      <c r="Q1366" s="52"/>
      <c r="R1366" s="396"/>
      <c r="S1366" s="396"/>
    </row>
    <row r="1367" spans="2:20" ht="18.75" customHeight="1" x14ac:dyDescent="0.2">
      <c r="B1367" s="78"/>
      <c r="C1367" s="157" t="s">
        <v>157</v>
      </c>
      <c r="D1367" s="148">
        <f t="shared" ref="D1367:O1367" si="205">SUBTOTAL(9,D1357:D1366)</f>
        <v>0</v>
      </c>
      <c r="E1367" s="148">
        <f t="shared" si="205"/>
        <v>0</v>
      </c>
      <c r="F1367" s="148">
        <f t="shared" si="205"/>
        <v>0</v>
      </c>
      <c r="G1367" s="148">
        <f t="shared" si="205"/>
        <v>0</v>
      </c>
      <c r="H1367" s="148">
        <f t="shared" si="205"/>
        <v>0</v>
      </c>
      <c r="I1367" s="148">
        <f t="shared" si="205"/>
        <v>0</v>
      </c>
      <c r="J1367" s="148">
        <f t="shared" si="205"/>
        <v>0</v>
      </c>
      <c r="K1367" s="148">
        <f t="shared" si="205"/>
        <v>0</v>
      </c>
      <c r="L1367" s="148">
        <f t="shared" si="205"/>
        <v>0</v>
      </c>
      <c r="M1367" s="148">
        <f t="shared" si="205"/>
        <v>0</v>
      </c>
      <c r="N1367" s="148">
        <f t="shared" si="205"/>
        <v>0</v>
      </c>
      <c r="O1367" s="149">
        <f t="shared" si="205"/>
        <v>0</v>
      </c>
      <c r="P1367" s="143">
        <f t="shared" si="204"/>
        <v>0</v>
      </c>
      <c r="Q1367" s="52"/>
      <c r="R1367" s="405"/>
      <c r="S1367" s="405"/>
    </row>
    <row r="1368" spans="2:20" ht="6" customHeight="1" x14ac:dyDescent="0.2">
      <c r="B1368" s="78"/>
      <c r="C1368" s="52"/>
      <c r="D1368" s="52"/>
      <c r="E1368" s="52"/>
      <c r="F1368" s="52"/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5"/>
      <c r="S1368" s="55"/>
    </row>
    <row r="1369" spans="2:20" ht="18.75" customHeight="1" x14ac:dyDescent="0.2">
      <c r="B1369" s="81"/>
      <c r="C1369" s="140" t="s">
        <v>158</v>
      </c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74"/>
      <c r="P1369" s="146">
        <f t="shared" ref="P1369:P1370" si="206">SUM(D1369:O1369)</f>
        <v>0</v>
      </c>
      <c r="Q1369" s="52"/>
      <c r="R1369" s="395"/>
      <c r="S1369" s="395"/>
    </row>
    <row r="1370" spans="2:20" ht="18.75" customHeight="1" x14ac:dyDescent="0.2">
      <c r="B1370" s="81"/>
      <c r="C1370" s="140" t="s">
        <v>159</v>
      </c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9"/>
      <c r="O1370" s="75"/>
      <c r="P1370" s="147">
        <f t="shared" si="206"/>
        <v>0</v>
      </c>
      <c r="Q1370" s="52"/>
      <c r="R1370" s="396"/>
      <c r="S1370" s="396"/>
    </row>
    <row r="1371" spans="2:20" s="77" customFormat="1" ht="18.75" customHeight="1" x14ac:dyDescent="0.2">
      <c r="B1371" s="79"/>
      <c r="C1371" s="93"/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397" t="s">
        <v>160</v>
      </c>
      <c r="O1371" s="397"/>
      <c r="P1371" s="145">
        <f t="shared" ref="P1371" si="207">ROUND(IF(P1369*P1370=0,0,P1367/P1369*P1370),2)</f>
        <v>0</v>
      </c>
      <c r="Q1371" s="76"/>
      <c r="R1371" s="398"/>
      <c r="S1371" s="398"/>
      <c r="T1371" s="80"/>
    </row>
    <row r="1372" spans="2:20" ht="30" customHeight="1" x14ac:dyDescent="0.2">
      <c r="C1372" s="52"/>
      <c r="D1372" s="52"/>
      <c r="E1372" s="52"/>
      <c r="F1372" s="52"/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</row>
    <row r="1373" spans="2:20" ht="18.75" customHeight="1" x14ac:dyDescent="0.2">
      <c r="B1373" s="78"/>
      <c r="C1373" s="158" t="s">
        <v>124</v>
      </c>
      <c r="D1373" s="399"/>
      <c r="E1373" s="399"/>
      <c r="F1373" s="399"/>
      <c r="G1373" s="399"/>
      <c r="H1373" s="399"/>
      <c r="I1373" s="399"/>
      <c r="J1373" s="52"/>
      <c r="K1373" s="52"/>
      <c r="L1373" s="53"/>
      <c r="M1373" s="52"/>
      <c r="N1373" s="52"/>
      <c r="O1373" s="52"/>
      <c r="P1373" s="54"/>
      <c r="Q1373" s="52"/>
      <c r="R1373" s="54"/>
      <c r="S1373" s="54"/>
    </row>
    <row r="1374" spans="2:20" ht="18.75" customHeight="1" x14ac:dyDescent="0.2">
      <c r="B1374" s="78"/>
      <c r="C1374" s="152" t="s">
        <v>125</v>
      </c>
      <c r="D1374" s="395"/>
      <c r="E1374" s="395"/>
      <c r="F1374" s="395"/>
      <c r="G1374" s="395"/>
      <c r="H1374" s="395"/>
      <c r="I1374" s="395"/>
      <c r="J1374" s="52"/>
      <c r="K1374" s="51"/>
      <c r="L1374" s="51"/>
      <c r="M1374" s="51"/>
      <c r="N1374" s="51"/>
      <c r="O1374" s="51"/>
      <c r="P1374" s="51"/>
      <c r="Q1374" s="52"/>
      <c r="R1374" s="400" t="s">
        <v>126</v>
      </c>
      <c r="S1374" s="400"/>
    </row>
    <row r="1375" spans="2:20" ht="18.75" customHeight="1" x14ac:dyDescent="0.2">
      <c r="B1375" s="78"/>
      <c r="C1375" s="152" t="s">
        <v>7</v>
      </c>
      <c r="D1375" s="395"/>
      <c r="E1375" s="395"/>
      <c r="F1375" s="395"/>
      <c r="G1375" s="395"/>
      <c r="H1375" s="395"/>
      <c r="I1375" s="395"/>
      <c r="J1375" s="52"/>
      <c r="K1375" s="51"/>
      <c r="L1375" s="51"/>
      <c r="M1375" s="51"/>
      <c r="N1375" s="51"/>
      <c r="O1375" s="51"/>
      <c r="P1375" s="51"/>
      <c r="Q1375" s="52"/>
      <c r="R1375" s="139" t="s">
        <v>245</v>
      </c>
      <c r="S1375" s="63"/>
    </row>
    <row r="1376" spans="2:20" ht="18.75" customHeight="1" x14ac:dyDescent="0.2">
      <c r="B1376" s="78"/>
      <c r="C1376" s="153" t="s">
        <v>122</v>
      </c>
      <c r="D1376" s="395"/>
      <c r="E1376" s="395"/>
      <c r="F1376" s="395"/>
      <c r="G1376" s="395"/>
      <c r="H1376" s="395"/>
      <c r="I1376" s="395"/>
      <c r="J1376" s="52"/>
      <c r="K1376" s="51"/>
      <c r="L1376" s="51"/>
      <c r="M1376" s="51"/>
      <c r="N1376" s="51"/>
      <c r="O1376" s="51"/>
      <c r="P1376" s="51"/>
      <c r="Q1376" s="52"/>
      <c r="R1376" s="138" t="s">
        <v>132</v>
      </c>
      <c r="S1376" s="63"/>
    </row>
    <row r="1377" spans="2:24" ht="18.75" customHeight="1" x14ac:dyDescent="0.2">
      <c r="B1377" s="78"/>
      <c r="C1377" s="153" t="s">
        <v>134</v>
      </c>
      <c r="D1377" s="401"/>
      <c r="E1377" s="401"/>
      <c r="F1377" s="401"/>
      <c r="G1377" s="401"/>
      <c r="H1377" s="401"/>
      <c r="I1377" s="401"/>
      <c r="J1377" s="52"/>
      <c r="K1377" s="52"/>
      <c r="L1377" s="53"/>
      <c r="M1377" s="52"/>
      <c r="N1377" s="52"/>
      <c r="O1377" s="52"/>
      <c r="P1377" s="54"/>
      <c r="Q1377" s="52"/>
      <c r="R1377" s="139" t="s">
        <v>133</v>
      </c>
      <c r="S1377" s="63"/>
    </row>
    <row r="1378" spans="2:24" ht="12" customHeight="1" x14ac:dyDescent="0.2">
      <c r="B1378" s="78"/>
      <c r="C1378" s="52"/>
      <c r="D1378" s="52"/>
      <c r="E1378" s="52"/>
      <c r="F1378" s="52"/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</row>
    <row r="1379" spans="2:24" s="77" customFormat="1" ht="18.75" customHeight="1" x14ac:dyDescent="0.2">
      <c r="B1379" s="79"/>
      <c r="C1379" s="154" t="s">
        <v>128</v>
      </c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70"/>
      <c r="P1379" s="144" t="s">
        <v>129</v>
      </c>
      <c r="Q1379" s="76"/>
      <c r="R1379" s="402" t="s">
        <v>135</v>
      </c>
      <c r="S1379" s="403"/>
      <c r="T1379" s="80"/>
      <c r="V1379" s="59"/>
      <c r="W1379" s="59"/>
      <c r="X1379" s="59"/>
    </row>
    <row r="1380" spans="2:24" ht="6" customHeight="1" x14ac:dyDescent="0.2">
      <c r="B1380" s="78"/>
      <c r="C1380" s="52"/>
      <c r="D1380" s="52"/>
      <c r="E1380" s="52"/>
      <c r="F1380" s="52"/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</row>
    <row r="1381" spans="2:24" ht="18.75" customHeight="1" x14ac:dyDescent="0.2">
      <c r="B1381" s="78"/>
      <c r="C1381" s="155" t="s">
        <v>161</v>
      </c>
      <c r="D1381" s="65"/>
      <c r="E1381" s="65"/>
      <c r="F1381" s="65"/>
      <c r="G1381" s="65"/>
      <c r="H1381" s="65"/>
      <c r="I1381" s="65"/>
      <c r="J1381" s="65"/>
      <c r="K1381" s="65"/>
      <c r="L1381" s="65"/>
      <c r="M1381" s="65"/>
      <c r="N1381" s="65"/>
      <c r="O1381" s="71"/>
      <c r="P1381" s="141">
        <f>SUM(D1381:O1381)</f>
        <v>0</v>
      </c>
      <c r="Q1381" s="52"/>
      <c r="R1381" s="390"/>
      <c r="S1381" s="387"/>
    </row>
    <row r="1382" spans="2:24" ht="18.75" customHeight="1" x14ac:dyDescent="0.2">
      <c r="B1382" s="78"/>
      <c r="C1382" s="140" t="s">
        <v>137</v>
      </c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1"/>
      <c r="P1382" s="141">
        <f t="shared" ref="P1382:P1391" si="208">SUM(D1382:O1382)</f>
        <v>0</v>
      </c>
      <c r="Q1382" s="52"/>
      <c r="R1382" s="390"/>
      <c r="S1382" s="387"/>
    </row>
    <row r="1383" spans="2:24" ht="18.75" customHeight="1" x14ac:dyDescent="0.2">
      <c r="B1383" s="78"/>
      <c r="C1383" s="94" t="s">
        <v>162</v>
      </c>
      <c r="D1383" s="65"/>
      <c r="E1383" s="65"/>
      <c r="F1383" s="65"/>
      <c r="G1383" s="65"/>
      <c r="H1383" s="65"/>
      <c r="I1383" s="65"/>
      <c r="J1383" s="65"/>
      <c r="K1383" s="65"/>
      <c r="L1383" s="65"/>
      <c r="M1383" s="65"/>
      <c r="N1383" s="65"/>
      <c r="O1383" s="71"/>
      <c r="P1383" s="141">
        <f t="shared" si="208"/>
        <v>0</v>
      </c>
      <c r="Q1383" s="52"/>
      <c r="R1383" s="390"/>
      <c r="S1383" s="387"/>
    </row>
    <row r="1384" spans="2:24" ht="18.75" customHeight="1" x14ac:dyDescent="0.2">
      <c r="B1384" s="78"/>
      <c r="C1384" s="140" t="s">
        <v>147</v>
      </c>
      <c r="D1384" s="66"/>
      <c r="E1384" s="66"/>
      <c r="F1384" s="66"/>
      <c r="G1384" s="66"/>
      <c r="H1384" s="66"/>
      <c r="I1384" s="66"/>
      <c r="J1384" s="66"/>
      <c r="K1384" s="66"/>
      <c r="L1384" s="66"/>
      <c r="M1384" s="66"/>
      <c r="N1384" s="66"/>
      <c r="O1384" s="72"/>
      <c r="P1384" s="141">
        <f t="shared" si="208"/>
        <v>0</v>
      </c>
      <c r="Q1384" s="52"/>
      <c r="R1384" s="390"/>
      <c r="S1384" s="387"/>
    </row>
    <row r="1385" spans="2:24" ht="18.75" customHeight="1" x14ac:dyDescent="0.2">
      <c r="B1385" s="78"/>
      <c r="C1385" s="140" t="s">
        <v>148</v>
      </c>
      <c r="D1385" s="66"/>
      <c r="E1385" s="66"/>
      <c r="F1385" s="66"/>
      <c r="G1385" s="66"/>
      <c r="H1385" s="66"/>
      <c r="I1385" s="66"/>
      <c r="J1385" s="66"/>
      <c r="K1385" s="66"/>
      <c r="L1385" s="66"/>
      <c r="M1385" s="66"/>
      <c r="N1385" s="66"/>
      <c r="O1385" s="72"/>
      <c r="P1385" s="141">
        <f t="shared" si="208"/>
        <v>0</v>
      </c>
      <c r="Q1385" s="52"/>
      <c r="R1385" s="390"/>
      <c r="S1385" s="387"/>
    </row>
    <row r="1386" spans="2:24" ht="18.75" customHeight="1" x14ac:dyDescent="0.2">
      <c r="B1386" s="78"/>
      <c r="C1386" s="140" t="s">
        <v>150</v>
      </c>
      <c r="D1386" s="66"/>
      <c r="E1386" s="66"/>
      <c r="F1386" s="66"/>
      <c r="G1386" s="66"/>
      <c r="H1386" s="66"/>
      <c r="I1386" s="66"/>
      <c r="J1386" s="66"/>
      <c r="K1386" s="66"/>
      <c r="L1386" s="66"/>
      <c r="M1386" s="66"/>
      <c r="N1386" s="66"/>
      <c r="O1386" s="72"/>
      <c r="P1386" s="141">
        <f t="shared" si="208"/>
        <v>0</v>
      </c>
      <c r="Q1386" s="52"/>
      <c r="R1386" s="390"/>
      <c r="S1386" s="387"/>
    </row>
    <row r="1387" spans="2:24" ht="18.75" customHeight="1" x14ac:dyDescent="0.2">
      <c r="B1387" s="78"/>
      <c r="C1387" s="140" t="s">
        <v>151</v>
      </c>
      <c r="D1387" s="66"/>
      <c r="E1387" s="66"/>
      <c r="F1387" s="66"/>
      <c r="G1387" s="66"/>
      <c r="H1387" s="66"/>
      <c r="I1387" s="66"/>
      <c r="J1387" s="66"/>
      <c r="K1387" s="66"/>
      <c r="L1387" s="66"/>
      <c r="M1387" s="66"/>
      <c r="N1387" s="66"/>
      <c r="O1387" s="72"/>
      <c r="P1387" s="141">
        <f t="shared" si="208"/>
        <v>0</v>
      </c>
      <c r="Q1387" s="52"/>
      <c r="R1387" s="390"/>
      <c r="S1387" s="387"/>
    </row>
    <row r="1388" spans="2:24" ht="18.75" customHeight="1" x14ac:dyDescent="0.2">
      <c r="B1388" s="78"/>
      <c r="C1388" s="140" t="s">
        <v>152</v>
      </c>
      <c r="D1388" s="66"/>
      <c r="E1388" s="66"/>
      <c r="F1388" s="66"/>
      <c r="G1388" s="66"/>
      <c r="H1388" s="66"/>
      <c r="I1388" s="66"/>
      <c r="J1388" s="66"/>
      <c r="K1388" s="66"/>
      <c r="L1388" s="66"/>
      <c r="M1388" s="66"/>
      <c r="N1388" s="66"/>
      <c r="O1388" s="72"/>
      <c r="P1388" s="141">
        <f t="shared" si="208"/>
        <v>0</v>
      </c>
      <c r="Q1388" s="52"/>
      <c r="R1388" s="390"/>
      <c r="S1388" s="387"/>
    </row>
    <row r="1389" spans="2:24" ht="18.75" customHeight="1" x14ac:dyDescent="0.2">
      <c r="B1389" s="78"/>
      <c r="C1389" s="140" t="s">
        <v>153</v>
      </c>
      <c r="D1389" s="66"/>
      <c r="E1389" s="66"/>
      <c r="F1389" s="66"/>
      <c r="G1389" s="66"/>
      <c r="H1389" s="66"/>
      <c r="I1389" s="66"/>
      <c r="J1389" s="66"/>
      <c r="K1389" s="66"/>
      <c r="L1389" s="66"/>
      <c r="M1389" s="66"/>
      <c r="N1389" s="66"/>
      <c r="O1389" s="72"/>
      <c r="P1389" s="141">
        <f t="shared" si="208"/>
        <v>0</v>
      </c>
      <c r="Q1389" s="52"/>
      <c r="R1389" s="390"/>
      <c r="S1389" s="387"/>
    </row>
    <row r="1390" spans="2:24" ht="18.75" customHeight="1" x14ac:dyDescent="0.2">
      <c r="B1390" s="78"/>
      <c r="C1390" s="156" t="s">
        <v>163</v>
      </c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73"/>
      <c r="P1390" s="142">
        <f t="shared" si="208"/>
        <v>0</v>
      </c>
      <c r="Q1390" s="52"/>
      <c r="R1390" s="391"/>
      <c r="S1390" s="392"/>
    </row>
    <row r="1391" spans="2:24" ht="18.75" customHeight="1" x14ac:dyDescent="0.2">
      <c r="B1391" s="78"/>
      <c r="C1391" s="157" t="s">
        <v>157</v>
      </c>
      <c r="D1391" s="148">
        <f>SUBTOTAL(9,D1381:D1390)</f>
        <v>0</v>
      </c>
      <c r="E1391" s="148">
        <f t="shared" ref="E1391:O1391" si="209">SUBTOTAL(9,E1381:E1390)</f>
        <v>0</v>
      </c>
      <c r="F1391" s="148">
        <f t="shared" si="209"/>
        <v>0</v>
      </c>
      <c r="G1391" s="148">
        <f t="shared" si="209"/>
        <v>0</v>
      </c>
      <c r="H1391" s="148">
        <f t="shared" si="209"/>
        <v>0</v>
      </c>
      <c r="I1391" s="148">
        <f t="shared" si="209"/>
        <v>0</v>
      </c>
      <c r="J1391" s="148">
        <f t="shared" si="209"/>
        <v>0</v>
      </c>
      <c r="K1391" s="148">
        <f t="shared" si="209"/>
        <v>0</v>
      </c>
      <c r="L1391" s="148">
        <f t="shared" si="209"/>
        <v>0</v>
      </c>
      <c r="M1391" s="148">
        <f t="shared" si="209"/>
        <v>0</v>
      </c>
      <c r="N1391" s="148">
        <f t="shared" si="209"/>
        <v>0</v>
      </c>
      <c r="O1391" s="149">
        <f t="shared" si="209"/>
        <v>0</v>
      </c>
      <c r="P1391" s="143">
        <f t="shared" si="208"/>
        <v>0</v>
      </c>
      <c r="Q1391" s="52"/>
      <c r="R1391" s="393"/>
      <c r="S1391" s="394"/>
    </row>
    <row r="1392" spans="2:24" ht="6" customHeight="1" x14ac:dyDescent="0.2">
      <c r="B1392" s="78"/>
      <c r="C1392" s="52"/>
      <c r="D1392" s="52"/>
      <c r="E1392" s="52"/>
      <c r="F1392" s="52"/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5"/>
      <c r="S1392" s="55"/>
    </row>
    <row r="1393" spans="2:24" ht="18.75" customHeight="1" x14ac:dyDescent="0.2">
      <c r="B1393" s="81"/>
      <c r="C1393" s="140" t="s">
        <v>158</v>
      </c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74"/>
      <c r="P1393" s="146">
        <f t="shared" ref="P1393:P1394" si="210">SUM(D1393:O1393)</f>
        <v>0</v>
      </c>
      <c r="Q1393" s="52"/>
      <c r="R1393" s="395"/>
      <c r="S1393" s="395"/>
    </row>
    <row r="1394" spans="2:24" ht="18.75" customHeight="1" x14ac:dyDescent="0.2">
      <c r="B1394" s="81"/>
      <c r="C1394" s="140" t="s">
        <v>159</v>
      </c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9"/>
      <c r="O1394" s="75"/>
      <c r="P1394" s="147">
        <f t="shared" si="210"/>
        <v>0</v>
      </c>
      <c r="Q1394" s="52"/>
      <c r="R1394" s="396"/>
      <c r="S1394" s="396"/>
    </row>
    <row r="1395" spans="2:24" s="77" customFormat="1" ht="18.75" customHeight="1" x14ac:dyDescent="0.2">
      <c r="B1395" s="79"/>
      <c r="C1395" s="93"/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397" t="s">
        <v>160</v>
      </c>
      <c r="O1395" s="397"/>
      <c r="P1395" s="145">
        <f>ROUND(IF(P1393*P1394=0,0,P1391/P1393*P1394),2)</f>
        <v>0</v>
      </c>
      <c r="Q1395" s="76"/>
      <c r="R1395" s="398"/>
      <c r="S1395" s="398"/>
      <c r="T1395" s="80"/>
    </row>
    <row r="1396" spans="2:24" ht="30" customHeight="1" x14ac:dyDescent="0.2">
      <c r="C1396" s="52"/>
      <c r="D1396" s="52"/>
      <c r="E1396" s="52"/>
      <c r="F1396" s="52"/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</row>
    <row r="1397" spans="2:24" ht="18.75" customHeight="1" x14ac:dyDescent="0.2">
      <c r="B1397" s="78"/>
      <c r="C1397" s="158" t="s">
        <v>124</v>
      </c>
      <c r="D1397" s="399"/>
      <c r="E1397" s="399"/>
      <c r="F1397" s="399"/>
      <c r="G1397" s="399"/>
      <c r="H1397" s="399"/>
      <c r="I1397" s="399"/>
      <c r="J1397" s="52"/>
      <c r="K1397" s="52"/>
      <c r="L1397" s="53"/>
      <c r="M1397" s="52"/>
      <c r="N1397" s="52"/>
      <c r="O1397" s="52"/>
      <c r="P1397" s="54"/>
      <c r="Q1397" s="52"/>
      <c r="R1397" s="54"/>
      <c r="S1397" s="54"/>
    </row>
    <row r="1398" spans="2:24" ht="18.75" customHeight="1" x14ac:dyDescent="0.2">
      <c r="B1398" s="78"/>
      <c r="C1398" s="152" t="s">
        <v>125</v>
      </c>
      <c r="D1398" s="395"/>
      <c r="E1398" s="395"/>
      <c r="F1398" s="395"/>
      <c r="G1398" s="395"/>
      <c r="H1398" s="395"/>
      <c r="I1398" s="395"/>
      <c r="J1398" s="52"/>
      <c r="K1398" s="51"/>
      <c r="L1398" s="51"/>
      <c r="M1398" s="51"/>
      <c r="N1398" s="51"/>
      <c r="O1398" s="51"/>
      <c r="P1398" s="51"/>
      <c r="Q1398" s="52"/>
      <c r="R1398" s="400" t="s">
        <v>126</v>
      </c>
      <c r="S1398" s="400"/>
    </row>
    <row r="1399" spans="2:24" ht="18.75" customHeight="1" x14ac:dyDescent="0.2">
      <c r="B1399" s="78"/>
      <c r="C1399" s="152" t="s">
        <v>7</v>
      </c>
      <c r="D1399" s="395"/>
      <c r="E1399" s="395"/>
      <c r="F1399" s="395"/>
      <c r="G1399" s="395"/>
      <c r="H1399" s="395"/>
      <c r="I1399" s="395"/>
      <c r="J1399" s="52"/>
      <c r="K1399" s="51"/>
      <c r="L1399" s="51"/>
      <c r="M1399" s="51"/>
      <c r="N1399" s="51"/>
      <c r="O1399" s="51"/>
      <c r="P1399" s="51"/>
      <c r="Q1399" s="52"/>
      <c r="R1399" s="139" t="s">
        <v>245</v>
      </c>
      <c r="S1399" s="63"/>
    </row>
    <row r="1400" spans="2:24" ht="18.75" customHeight="1" x14ac:dyDescent="0.2">
      <c r="B1400" s="78"/>
      <c r="C1400" s="153" t="s">
        <v>122</v>
      </c>
      <c r="D1400" s="395"/>
      <c r="E1400" s="395"/>
      <c r="F1400" s="395"/>
      <c r="G1400" s="395"/>
      <c r="H1400" s="395"/>
      <c r="I1400" s="395"/>
      <c r="J1400" s="52"/>
      <c r="K1400" s="51"/>
      <c r="L1400" s="51"/>
      <c r="M1400" s="51"/>
      <c r="N1400" s="51"/>
      <c r="O1400" s="51"/>
      <c r="P1400" s="51"/>
      <c r="Q1400" s="52"/>
      <c r="R1400" s="138" t="s">
        <v>132</v>
      </c>
      <c r="S1400" s="63"/>
    </row>
    <row r="1401" spans="2:24" ht="18.75" customHeight="1" x14ac:dyDescent="0.2">
      <c r="B1401" s="78"/>
      <c r="C1401" s="153" t="s">
        <v>134</v>
      </c>
      <c r="D1401" s="401"/>
      <c r="E1401" s="401"/>
      <c r="F1401" s="401"/>
      <c r="G1401" s="401"/>
      <c r="H1401" s="401"/>
      <c r="I1401" s="401"/>
      <c r="J1401" s="52"/>
      <c r="K1401" s="52"/>
      <c r="L1401" s="53"/>
      <c r="M1401" s="52"/>
      <c r="N1401" s="52"/>
      <c r="O1401" s="52"/>
      <c r="P1401" s="54"/>
      <c r="Q1401" s="52"/>
      <c r="R1401" s="139" t="s">
        <v>133</v>
      </c>
      <c r="S1401" s="63"/>
    </row>
    <row r="1402" spans="2:24" ht="12" customHeight="1" x14ac:dyDescent="0.2">
      <c r="B1402" s="78"/>
      <c r="C1402" s="52"/>
      <c r="D1402" s="52"/>
      <c r="E1402" s="52"/>
      <c r="F1402" s="52"/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</row>
    <row r="1403" spans="2:24" s="77" customFormat="1" ht="18.75" customHeight="1" x14ac:dyDescent="0.2">
      <c r="B1403" s="79"/>
      <c r="C1403" s="154" t="s">
        <v>128</v>
      </c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70"/>
      <c r="P1403" s="144" t="s">
        <v>129</v>
      </c>
      <c r="Q1403" s="76"/>
      <c r="R1403" s="404" t="s">
        <v>135</v>
      </c>
      <c r="S1403" s="404"/>
      <c r="T1403" s="80"/>
      <c r="V1403" s="59"/>
      <c r="W1403" s="59"/>
      <c r="X1403" s="59"/>
    </row>
    <row r="1404" spans="2:24" ht="6" customHeight="1" x14ac:dyDescent="0.2">
      <c r="B1404" s="78"/>
      <c r="C1404" s="52"/>
      <c r="D1404" s="52"/>
      <c r="E1404" s="52"/>
      <c r="F1404" s="52"/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</row>
    <row r="1405" spans="2:24" ht="18.75" customHeight="1" x14ac:dyDescent="0.2">
      <c r="B1405" s="78"/>
      <c r="C1405" s="155" t="s">
        <v>161</v>
      </c>
      <c r="D1405" s="65"/>
      <c r="E1405" s="65"/>
      <c r="F1405" s="65"/>
      <c r="G1405" s="65"/>
      <c r="H1405" s="65"/>
      <c r="I1405" s="65"/>
      <c r="J1405" s="65"/>
      <c r="K1405" s="65"/>
      <c r="L1405" s="65"/>
      <c r="M1405" s="65"/>
      <c r="N1405" s="65"/>
      <c r="O1405" s="71"/>
      <c r="P1405" s="141">
        <f t="shared" ref="P1405:P1415" si="211">SUM(D1405:O1405)</f>
        <v>0</v>
      </c>
      <c r="Q1405" s="52"/>
      <c r="R1405" s="395"/>
      <c r="S1405" s="395"/>
    </row>
    <row r="1406" spans="2:24" ht="18.75" customHeight="1" x14ac:dyDescent="0.2">
      <c r="B1406" s="78"/>
      <c r="C1406" s="140" t="s">
        <v>137</v>
      </c>
      <c r="D1406" s="110"/>
      <c r="E1406" s="110"/>
      <c r="F1406" s="110"/>
      <c r="G1406" s="110"/>
      <c r="H1406" s="110"/>
      <c r="I1406" s="110"/>
      <c r="J1406" s="110"/>
      <c r="K1406" s="110"/>
      <c r="L1406" s="110"/>
      <c r="M1406" s="110"/>
      <c r="N1406" s="110"/>
      <c r="O1406" s="111"/>
      <c r="P1406" s="141">
        <f t="shared" si="211"/>
        <v>0</v>
      </c>
      <c r="Q1406" s="52"/>
      <c r="R1406" s="395"/>
      <c r="S1406" s="395"/>
    </row>
    <row r="1407" spans="2:24" ht="18.75" customHeight="1" x14ac:dyDescent="0.2">
      <c r="B1407" s="78"/>
      <c r="C1407" s="94" t="s">
        <v>162</v>
      </c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71"/>
      <c r="P1407" s="141">
        <f t="shared" si="211"/>
        <v>0</v>
      </c>
      <c r="Q1407" s="52"/>
      <c r="R1407" s="395"/>
      <c r="S1407" s="395"/>
    </row>
    <row r="1408" spans="2:24" ht="18.75" customHeight="1" x14ac:dyDescent="0.2">
      <c r="B1408" s="78"/>
      <c r="C1408" s="140" t="s">
        <v>147</v>
      </c>
      <c r="D1408" s="66"/>
      <c r="E1408" s="66"/>
      <c r="F1408" s="66"/>
      <c r="G1408" s="66"/>
      <c r="H1408" s="66"/>
      <c r="I1408" s="66"/>
      <c r="J1408" s="66"/>
      <c r="K1408" s="66"/>
      <c r="L1408" s="66"/>
      <c r="M1408" s="66"/>
      <c r="N1408" s="66"/>
      <c r="O1408" s="72"/>
      <c r="P1408" s="141">
        <f t="shared" si="211"/>
        <v>0</v>
      </c>
      <c r="Q1408" s="52"/>
      <c r="R1408" s="395"/>
      <c r="S1408" s="395"/>
    </row>
    <row r="1409" spans="2:20" ht="18.75" customHeight="1" x14ac:dyDescent="0.2">
      <c r="B1409" s="78"/>
      <c r="C1409" s="140" t="s">
        <v>148</v>
      </c>
      <c r="D1409" s="66"/>
      <c r="E1409" s="66"/>
      <c r="F1409" s="66"/>
      <c r="G1409" s="66"/>
      <c r="H1409" s="66"/>
      <c r="I1409" s="66"/>
      <c r="J1409" s="66"/>
      <c r="K1409" s="66"/>
      <c r="L1409" s="66"/>
      <c r="M1409" s="66"/>
      <c r="N1409" s="66"/>
      <c r="O1409" s="72"/>
      <c r="P1409" s="141">
        <f t="shared" si="211"/>
        <v>0</v>
      </c>
      <c r="Q1409" s="52"/>
      <c r="R1409" s="395"/>
      <c r="S1409" s="395"/>
    </row>
    <row r="1410" spans="2:20" ht="18.75" customHeight="1" x14ac:dyDescent="0.2">
      <c r="B1410" s="78"/>
      <c r="C1410" s="140" t="s">
        <v>150</v>
      </c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72"/>
      <c r="P1410" s="141">
        <f t="shared" si="211"/>
        <v>0</v>
      </c>
      <c r="Q1410" s="52"/>
      <c r="R1410" s="395"/>
      <c r="S1410" s="395"/>
    </row>
    <row r="1411" spans="2:20" ht="18.75" customHeight="1" x14ac:dyDescent="0.2">
      <c r="B1411" s="78"/>
      <c r="C1411" s="140" t="s">
        <v>151</v>
      </c>
      <c r="D1411" s="66"/>
      <c r="E1411" s="66"/>
      <c r="F1411" s="66"/>
      <c r="G1411" s="66"/>
      <c r="H1411" s="66"/>
      <c r="I1411" s="66"/>
      <c r="J1411" s="66"/>
      <c r="K1411" s="66"/>
      <c r="L1411" s="66"/>
      <c r="M1411" s="66"/>
      <c r="N1411" s="66"/>
      <c r="O1411" s="72"/>
      <c r="P1411" s="141">
        <f t="shared" si="211"/>
        <v>0</v>
      </c>
      <c r="Q1411" s="52"/>
      <c r="R1411" s="395"/>
      <c r="S1411" s="395"/>
    </row>
    <row r="1412" spans="2:20" ht="18.75" customHeight="1" x14ac:dyDescent="0.2">
      <c r="B1412" s="78"/>
      <c r="C1412" s="140" t="s">
        <v>152</v>
      </c>
      <c r="D1412" s="66"/>
      <c r="E1412" s="66"/>
      <c r="F1412" s="66"/>
      <c r="G1412" s="66"/>
      <c r="H1412" s="66"/>
      <c r="I1412" s="66"/>
      <c r="J1412" s="66"/>
      <c r="K1412" s="66"/>
      <c r="L1412" s="66"/>
      <c r="M1412" s="66"/>
      <c r="N1412" s="66"/>
      <c r="O1412" s="72"/>
      <c r="P1412" s="141">
        <f t="shared" si="211"/>
        <v>0</v>
      </c>
      <c r="Q1412" s="52"/>
      <c r="R1412" s="395"/>
      <c r="S1412" s="395"/>
    </row>
    <row r="1413" spans="2:20" ht="18.75" customHeight="1" x14ac:dyDescent="0.2">
      <c r="B1413" s="78"/>
      <c r="C1413" s="140" t="s">
        <v>153</v>
      </c>
      <c r="D1413" s="66"/>
      <c r="E1413" s="66"/>
      <c r="F1413" s="66"/>
      <c r="G1413" s="66"/>
      <c r="H1413" s="66"/>
      <c r="I1413" s="66"/>
      <c r="J1413" s="66"/>
      <c r="K1413" s="66"/>
      <c r="L1413" s="66"/>
      <c r="M1413" s="66"/>
      <c r="N1413" s="66"/>
      <c r="O1413" s="72"/>
      <c r="P1413" s="141">
        <f t="shared" si="211"/>
        <v>0</v>
      </c>
      <c r="Q1413" s="52"/>
      <c r="R1413" s="395"/>
      <c r="S1413" s="395"/>
    </row>
    <row r="1414" spans="2:20" ht="18.75" customHeight="1" x14ac:dyDescent="0.2">
      <c r="B1414" s="78"/>
      <c r="C1414" s="156" t="s">
        <v>163</v>
      </c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73"/>
      <c r="P1414" s="142">
        <f t="shared" si="211"/>
        <v>0</v>
      </c>
      <c r="Q1414" s="52"/>
      <c r="R1414" s="396"/>
      <c r="S1414" s="396"/>
    </row>
    <row r="1415" spans="2:20" ht="18.75" customHeight="1" x14ac:dyDescent="0.2">
      <c r="B1415" s="78"/>
      <c r="C1415" s="157" t="s">
        <v>157</v>
      </c>
      <c r="D1415" s="148">
        <f t="shared" ref="D1415:O1415" si="212">SUBTOTAL(9,D1405:D1414)</f>
        <v>0</v>
      </c>
      <c r="E1415" s="148">
        <f t="shared" si="212"/>
        <v>0</v>
      </c>
      <c r="F1415" s="148">
        <f t="shared" si="212"/>
        <v>0</v>
      </c>
      <c r="G1415" s="148">
        <f t="shared" si="212"/>
        <v>0</v>
      </c>
      <c r="H1415" s="148">
        <f t="shared" si="212"/>
        <v>0</v>
      </c>
      <c r="I1415" s="148">
        <f t="shared" si="212"/>
        <v>0</v>
      </c>
      <c r="J1415" s="148">
        <f t="shared" si="212"/>
        <v>0</v>
      </c>
      <c r="K1415" s="148">
        <f t="shared" si="212"/>
        <v>0</v>
      </c>
      <c r="L1415" s="148">
        <f t="shared" si="212"/>
        <v>0</v>
      </c>
      <c r="M1415" s="148">
        <f t="shared" si="212"/>
        <v>0</v>
      </c>
      <c r="N1415" s="148">
        <f t="shared" si="212"/>
        <v>0</v>
      </c>
      <c r="O1415" s="149">
        <f t="shared" si="212"/>
        <v>0</v>
      </c>
      <c r="P1415" s="143">
        <f t="shared" si="211"/>
        <v>0</v>
      </c>
      <c r="Q1415" s="52"/>
      <c r="R1415" s="405"/>
      <c r="S1415" s="405"/>
    </row>
    <row r="1416" spans="2:20" ht="6" customHeight="1" x14ac:dyDescent="0.2">
      <c r="B1416" s="78"/>
      <c r="C1416" s="52"/>
      <c r="D1416" s="52"/>
      <c r="E1416" s="52"/>
      <c r="F1416" s="52"/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5"/>
      <c r="S1416" s="55"/>
    </row>
    <row r="1417" spans="2:20" ht="18.75" customHeight="1" x14ac:dyDescent="0.2">
      <c r="B1417" s="81"/>
      <c r="C1417" s="140" t="s">
        <v>158</v>
      </c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74"/>
      <c r="P1417" s="146">
        <f t="shared" ref="P1417:P1418" si="213">SUM(D1417:O1417)</f>
        <v>0</v>
      </c>
      <c r="Q1417" s="52"/>
      <c r="R1417" s="395"/>
      <c r="S1417" s="395"/>
    </row>
    <row r="1418" spans="2:20" ht="18.75" customHeight="1" x14ac:dyDescent="0.2">
      <c r="B1418" s="81"/>
      <c r="C1418" s="140" t="s">
        <v>159</v>
      </c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9"/>
      <c r="O1418" s="75"/>
      <c r="P1418" s="147">
        <f t="shared" si="213"/>
        <v>0</v>
      </c>
      <c r="Q1418" s="52"/>
      <c r="R1418" s="396"/>
      <c r="S1418" s="396"/>
    </row>
    <row r="1419" spans="2:20" s="77" customFormat="1" ht="18.75" customHeight="1" x14ac:dyDescent="0.2">
      <c r="B1419" s="79"/>
      <c r="C1419" s="93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397" t="s">
        <v>160</v>
      </c>
      <c r="O1419" s="397"/>
      <c r="P1419" s="145">
        <f t="shared" ref="P1419" si="214">ROUND(IF(P1417*P1418=0,0,P1415/P1417*P1418),2)</f>
        <v>0</v>
      </c>
      <c r="Q1419" s="76"/>
      <c r="R1419" s="398"/>
      <c r="S1419" s="398"/>
      <c r="T1419" s="80"/>
    </row>
    <row r="1420" spans="2:20" ht="30" customHeight="1" x14ac:dyDescent="0.2">
      <c r="C1420" s="52"/>
      <c r="D1420" s="52"/>
      <c r="E1420" s="52"/>
      <c r="F1420" s="52"/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</row>
    <row r="1421" spans="2:20" ht="18.75" customHeight="1" x14ac:dyDescent="0.2">
      <c r="B1421" s="78"/>
      <c r="C1421" s="158" t="s">
        <v>124</v>
      </c>
      <c r="D1421" s="399"/>
      <c r="E1421" s="399"/>
      <c r="F1421" s="399"/>
      <c r="G1421" s="399"/>
      <c r="H1421" s="399"/>
      <c r="I1421" s="399"/>
      <c r="J1421" s="52"/>
      <c r="K1421" s="52"/>
      <c r="L1421" s="53"/>
      <c r="M1421" s="52"/>
      <c r="N1421" s="52"/>
      <c r="O1421" s="52"/>
      <c r="P1421" s="54"/>
      <c r="Q1421" s="52"/>
      <c r="R1421" s="54"/>
      <c r="S1421" s="54"/>
    </row>
    <row r="1422" spans="2:20" ht="18.75" customHeight="1" x14ac:dyDescent="0.2">
      <c r="B1422" s="78"/>
      <c r="C1422" s="152" t="s">
        <v>125</v>
      </c>
      <c r="D1422" s="395"/>
      <c r="E1422" s="395"/>
      <c r="F1422" s="395"/>
      <c r="G1422" s="395"/>
      <c r="H1422" s="395"/>
      <c r="I1422" s="395"/>
      <c r="J1422" s="52"/>
      <c r="K1422" s="51"/>
      <c r="L1422" s="51"/>
      <c r="M1422" s="51"/>
      <c r="N1422" s="51"/>
      <c r="O1422" s="51"/>
      <c r="P1422" s="51"/>
      <c r="Q1422" s="52"/>
      <c r="R1422" s="400" t="s">
        <v>126</v>
      </c>
      <c r="S1422" s="400"/>
    </row>
    <row r="1423" spans="2:20" ht="18.75" customHeight="1" x14ac:dyDescent="0.2">
      <c r="B1423" s="78"/>
      <c r="C1423" s="152" t="s">
        <v>7</v>
      </c>
      <c r="D1423" s="395"/>
      <c r="E1423" s="395"/>
      <c r="F1423" s="395"/>
      <c r="G1423" s="395"/>
      <c r="H1423" s="395"/>
      <c r="I1423" s="395"/>
      <c r="J1423" s="52"/>
      <c r="K1423" s="51"/>
      <c r="L1423" s="51"/>
      <c r="M1423" s="51"/>
      <c r="N1423" s="51"/>
      <c r="O1423" s="51"/>
      <c r="P1423" s="51"/>
      <c r="Q1423" s="52"/>
      <c r="R1423" s="139" t="s">
        <v>245</v>
      </c>
      <c r="S1423" s="63"/>
    </row>
    <row r="1424" spans="2:20" ht="18.75" customHeight="1" x14ac:dyDescent="0.2">
      <c r="B1424" s="78"/>
      <c r="C1424" s="153" t="s">
        <v>122</v>
      </c>
      <c r="D1424" s="395"/>
      <c r="E1424" s="395"/>
      <c r="F1424" s="395"/>
      <c r="G1424" s="395"/>
      <c r="H1424" s="395"/>
      <c r="I1424" s="395"/>
      <c r="J1424" s="52"/>
      <c r="K1424" s="51"/>
      <c r="L1424" s="51"/>
      <c r="M1424" s="51"/>
      <c r="N1424" s="51"/>
      <c r="O1424" s="51"/>
      <c r="P1424" s="51"/>
      <c r="Q1424" s="52"/>
      <c r="R1424" s="138" t="s">
        <v>132</v>
      </c>
      <c r="S1424" s="63"/>
    </row>
    <row r="1425" spans="2:24" ht="18.75" customHeight="1" x14ac:dyDescent="0.2">
      <c r="B1425" s="78"/>
      <c r="C1425" s="153" t="s">
        <v>134</v>
      </c>
      <c r="D1425" s="401"/>
      <c r="E1425" s="401"/>
      <c r="F1425" s="401"/>
      <c r="G1425" s="401"/>
      <c r="H1425" s="401"/>
      <c r="I1425" s="401"/>
      <c r="J1425" s="52"/>
      <c r="K1425" s="52"/>
      <c r="L1425" s="53"/>
      <c r="M1425" s="52"/>
      <c r="N1425" s="52"/>
      <c r="O1425" s="52"/>
      <c r="P1425" s="54"/>
      <c r="Q1425" s="52"/>
      <c r="R1425" s="139" t="s">
        <v>133</v>
      </c>
      <c r="S1425" s="63"/>
    </row>
    <row r="1426" spans="2:24" ht="12" customHeight="1" x14ac:dyDescent="0.2">
      <c r="B1426" s="78"/>
      <c r="C1426" s="52"/>
      <c r="D1426" s="52"/>
      <c r="E1426" s="52"/>
      <c r="F1426" s="52"/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</row>
    <row r="1427" spans="2:24" s="77" customFormat="1" ht="18.75" customHeight="1" x14ac:dyDescent="0.2">
      <c r="B1427" s="79"/>
      <c r="C1427" s="154" t="s">
        <v>128</v>
      </c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70"/>
      <c r="P1427" s="144" t="s">
        <v>129</v>
      </c>
      <c r="Q1427" s="76"/>
      <c r="R1427" s="404" t="s">
        <v>135</v>
      </c>
      <c r="S1427" s="404"/>
      <c r="T1427" s="80"/>
      <c r="V1427" s="59"/>
      <c r="W1427" s="59"/>
      <c r="X1427" s="59"/>
    </row>
    <row r="1428" spans="2:24" ht="6" customHeight="1" x14ac:dyDescent="0.2">
      <c r="B1428" s="78"/>
      <c r="C1428" s="52"/>
      <c r="D1428" s="52"/>
      <c r="E1428" s="52"/>
      <c r="F1428" s="52"/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</row>
    <row r="1429" spans="2:24" ht="18.75" customHeight="1" x14ac:dyDescent="0.2">
      <c r="B1429" s="78"/>
      <c r="C1429" s="155" t="s">
        <v>161</v>
      </c>
      <c r="D1429" s="65"/>
      <c r="E1429" s="65"/>
      <c r="F1429" s="65"/>
      <c r="G1429" s="65"/>
      <c r="H1429" s="65"/>
      <c r="I1429" s="65"/>
      <c r="J1429" s="65"/>
      <c r="K1429" s="65"/>
      <c r="L1429" s="65"/>
      <c r="M1429" s="65"/>
      <c r="N1429" s="65"/>
      <c r="O1429" s="71"/>
      <c r="P1429" s="141">
        <f t="shared" ref="P1429:P1439" si="215">SUM(D1429:O1429)</f>
        <v>0</v>
      </c>
      <c r="Q1429" s="52"/>
      <c r="R1429" s="395"/>
      <c r="S1429" s="395"/>
    </row>
    <row r="1430" spans="2:24" ht="18.75" customHeight="1" x14ac:dyDescent="0.2">
      <c r="B1430" s="78"/>
      <c r="C1430" s="140" t="s">
        <v>137</v>
      </c>
      <c r="D1430" s="110"/>
      <c r="E1430" s="110"/>
      <c r="F1430" s="110"/>
      <c r="G1430" s="110"/>
      <c r="H1430" s="110"/>
      <c r="I1430" s="110"/>
      <c r="J1430" s="110"/>
      <c r="K1430" s="110"/>
      <c r="L1430" s="110"/>
      <c r="M1430" s="110"/>
      <c r="N1430" s="110"/>
      <c r="O1430" s="111"/>
      <c r="P1430" s="141">
        <f t="shared" si="215"/>
        <v>0</v>
      </c>
      <c r="Q1430" s="52"/>
      <c r="R1430" s="395"/>
      <c r="S1430" s="395"/>
    </row>
    <row r="1431" spans="2:24" ht="18.75" customHeight="1" x14ac:dyDescent="0.2">
      <c r="B1431" s="78"/>
      <c r="C1431" s="94" t="s">
        <v>162</v>
      </c>
      <c r="D1431" s="65"/>
      <c r="E1431" s="65"/>
      <c r="F1431" s="65"/>
      <c r="G1431" s="65"/>
      <c r="H1431" s="65"/>
      <c r="I1431" s="65"/>
      <c r="J1431" s="65"/>
      <c r="K1431" s="65"/>
      <c r="L1431" s="65"/>
      <c r="M1431" s="65"/>
      <c r="N1431" s="65"/>
      <c r="O1431" s="71"/>
      <c r="P1431" s="141">
        <f t="shared" si="215"/>
        <v>0</v>
      </c>
      <c r="Q1431" s="52"/>
      <c r="R1431" s="395"/>
      <c r="S1431" s="395"/>
    </row>
    <row r="1432" spans="2:24" ht="18.75" customHeight="1" x14ac:dyDescent="0.2">
      <c r="B1432" s="78"/>
      <c r="C1432" s="140" t="s">
        <v>147</v>
      </c>
      <c r="D1432" s="66"/>
      <c r="E1432" s="66"/>
      <c r="F1432" s="66"/>
      <c r="G1432" s="66"/>
      <c r="H1432" s="66"/>
      <c r="I1432" s="66"/>
      <c r="J1432" s="66"/>
      <c r="K1432" s="66"/>
      <c r="L1432" s="66"/>
      <c r="M1432" s="66"/>
      <c r="N1432" s="66"/>
      <c r="O1432" s="72"/>
      <c r="P1432" s="141">
        <f t="shared" si="215"/>
        <v>0</v>
      </c>
      <c r="Q1432" s="52"/>
      <c r="R1432" s="395"/>
      <c r="S1432" s="395"/>
    </row>
    <row r="1433" spans="2:24" ht="18.75" customHeight="1" x14ac:dyDescent="0.2">
      <c r="B1433" s="78"/>
      <c r="C1433" s="140" t="s">
        <v>148</v>
      </c>
      <c r="D1433" s="66"/>
      <c r="E1433" s="66"/>
      <c r="F1433" s="66"/>
      <c r="G1433" s="66"/>
      <c r="H1433" s="66"/>
      <c r="I1433" s="66"/>
      <c r="J1433" s="66"/>
      <c r="K1433" s="66"/>
      <c r="L1433" s="66"/>
      <c r="M1433" s="66"/>
      <c r="N1433" s="66"/>
      <c r="O1433" s="72"/>
      <c r="P1433" s="141">
        <f t="shared" si="215"/>
        <v>0</v>
      </c>
      <c r="Q1433" s="52"/>
      <c r="R1433" s="395"/>
      <c r="S1433" s="395"/>
    </row>
    <row r="1434" spans="2:24" ht="18.75" customHeight="1" x14ac:dyDescent="0.2">
      <c r="B1434" s="78"/>
      <c r="C1434" s="140" t="s">
        <v>150</v>
      </c>
      <c r="D1434" s="66"/>
      <c r="E1434" s="66"/>
      <c r="F1434" s="66"/>
      <c r="G1434" s="66"/>
      <c r="H1434" s="66"/>
      <c r="I1434" s="66"/>
      <c r="J1434" s="66"/>
      <c r="K1434" s="66"/>
      <c r="L1434" s="66"/>
      <c r="M1434" s="66"/>
      <c r="N1434" s="66"/>
      <c r="O1434" s="72"/>
      <c r="P1434" s="141">
        <f t="shared" si="215"/>
        <v>0</v>
      </c>
      <c r="Q1434" s="52"/>
      <c r="R1434" s="395"/>
      <c r="S1434" s="395"/>
    </row>
    <row r="1435" spans="2:24" ht="18.75" customHeight="1" x14ac:dyDescent="0.2">
      <c r="B1435" s="78"/>
      <c r="C1435" s="140" t="s">
        <v>151</v>
      </c>
      <c r="D1435" s="66"/>
      <c r="E1435" s="66"/>
      <c r="F1435" s="66"/>
      <c r="G1435" s="66"/>
      <c r="H1435" s="66"/>
      <c r="I1435" s="66"/>
      <c r="J1435" s="66"/>
      <c r="K1435" s="66"/>
      <c r="L1435" s="66"/>
      <c r="M1435" s="66"/>
      <c r="N1435" s="66"/>
      <c r="O1435" s="72"/>
      <c r="P1435" s="141">
        <f t="shared" si="215"/>
        <v>0</v>
      </c>
      <c r="Q1435" s="52"/>
      <c r="R1435" s="395"/>
      <c r="S1435" s="395"/>
    </row>
    <row r="1436" spans="2:24" ht="18.75" customHeight="1" x14ac:dyDescent="0.2">
      <c r="B1436" s="78"/>
      <c r="C1436" s="140" t="s">
        <v>152</v>
      </c>
      <c r="D1436" s="66"/>
      <c r="E1436" s="66"/>
      <c r="F1436" s="66"/>
      <c r="G1436" s="66"/>
      <c r="H1436" s="66"/>
      <c r="I1436" s="66"/>
      <c r="J1436" s="66"/>
      <c r="K1436" s="66"/>
      <c r="L1436" s="66"/>
      <c r="M1436" s="66"/>
      <c r="N1436" s="66"/>
      <c r="O1436" s="72"/>
      <c r="P1436" s="141">
        <f t="shared" si="215"/>
        <v>0</v>
      </c>
      <c r="Q1436" s="52"/>
      <c r="R1436" s="395"/>
      <c r="S1436" s="395"/>
    </row>
    <row r="1437" spans="2:24" ht="18.75" customHeight="1" x14ac:dyDescent="0.2">
      <c r="B1437" s="78"/>
      <c r="C1437" s="140" t="s">
        <v>153</v>
      </c>
      <c r="D1437" s="66"/>
      <c r="E1437" s="66"/>
      <c r="F1437" s="66"/>
      <c r="G1437" s="66"/>
      <c r="H1437" s="66"/>
      <c r="I1437" s="66"/>
      <c r="J1437" s="66"/>
      <c r="K1437" s="66"/>
      <c r="L1437" s="66"/>
      <c r="M1437" s="66"/>
      <c r="N1437" s="66"/>
      <c r="O1437" s="72"/>
      <c r="P1437" s="141">
        <f t="shared" si="215"/>
        <v>0</v>
      </c>
      <c r="Q1437" s="52"/>
      <c r="R1437" s="395"/>
      <c r="S1437" s="395"/>
    </row>
    <row r="1438" spans="2:24" ht="18.75" customHeight="1" x14ac:dyDescent="0.2">
      <c r="B1438" s="78"/>
      <c r="C1438" s="156" t="s">
        <v>163</v>
      </c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73"/>
      <c r="P1438" s="142">
        <f t="shared" si="215"/>
        <v>0</v>
      </c>
      <c r="Q1438" s="52"/>
      <c r="R1438" s="396"/>
      <c r="S1438" s="396"/>
    </row>
    <row r="1439" spans="2:24" ht="18.75" customHeight="1" x14ac:dyDescent="0.2">
      <c r="B1439" s="78"/>
      <c r="C1439" s="157" t="s">
        <v>157</v>
      </c>
      <c r="D1439" s="148">
        <f t="shared" ref="D1439:O1439" si="216">SUBTOTAL(9,D1429:D1438)</f>
        <v>0</v>
      </c>
      <c r="E1439" s="148">
        <f t="shared" si="216"/>
        <v>0</v>
      </c>
      <c r="F1439" s="148">
        <f t="shared" si="216"/>
        <v>0</v>
      </c>
      <c r="G1439" s="148">
        <f t="shared" si="216"/>
        <v>0</v>
      </c>
      <c r="H1439" s="148">
        <f t="shared" si="216"/>
        <v>0</v>
      </c>
      <c r="I1439" s="148">
        <f t="shared" si="216"/>
        <v>0</v>
      </c>
      <c r="J1439" s="148">
        <f t="shared" si="216"/>
        <v>0</v>
      </c>
      <c r="K1439" s="148">
        <f t="shared" si="216"/>
        <v>0</v>
      </c>
      <c r="L1439" s="148">
        <f t="shared" si="216"/>
        <v>0</v>
      </c>
      <c r="M1439" s="148">
        <f t="shared" si="216"/>
        <v>0</v>
      </c>
      <c r="N1439" s="148">
        <f t="shared" si="216"/>
        <v>0</v>
      </c>
      <c r="O1439" s="149">
        <f t="shared" si="216"/>
        <v>0</v>
      </c>
      <c r="P1439" s="143">
        <f t="shared" si="215"/>
        <v>0</v>
      </c>
      <c r="Q1439" s="52"/>
      <c r="R1439" s="405"/>
      <c r="S1439" s="405"/>
    </row>
    <row r="1440" spans="2:24" ht="6" customHeight="1" x14ac:dyDescent="0.2">
      <c r="B1440" s="78"/>
      <c r="C1440" s="52"/>
      <c r="D1440" s="52"/>
      <c r="E1440" s="52"/>
      <c r="F1440" s="52"/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5"/>
      <c r="S1440" s="55"/>
    </row>
    <row r="1441" spans="2:24" ht="18.75" customHeight="1" x14ac:dyDescent="0.2">
      <c r="B1441" s="81"/>
      <c r="C1441" s="140" t="s">
        <v>158</v>
      </c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74"/>
      <c r="P1441" s="146">
        <f t="shared" ref="P1441:P1442" si="217">SUM(D1441:O1441)</f>
        <v>0</v>
      </c>
      <c r="Q1441" s="52"/>
      <c r="R1441" s="395"/>
      <c r="S1441" s="395"/>
    </row>
    <row r="1442" spans="2:24" ht="18.75" customHeight="1" x14ac:dyDescent="0.2">
      <c r="B1442" s="81"/>
      <c r="C1442" s="140" t="s">
        <v>159</v>
      </c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9"/>
      <c r="O1442" s="75"/>
      <c r="P1442" s="147">
        <f t="shared" si="217"/>
        <v>0</v>
      </c>
      <c r="Q1442" s="52"/>
      <c r="R1442" s="396"/>
      <c r="S1442" s="396"/>
    </row>
    <row r="1443" spans="2:24" s="77" customFormat="1" ht="18.75" customHeight="1" x14ac:dyDescent="0.2">
      <c r="B1443" s="79"/>
      <c r="C1443" s="93"/>
      <c r="D1443" s="82"/>
      <c r="E1443" s="82"/>
      <c r="F1443" s="82"/>
      <c r="G1443" s="82"/>
      <c r="H1443" s="82"/>
      <c r="I1443" s="82"/>
      <c r="J1443" s="82"/>
      <c r="K1443" s="82"/>
      <c r="L1443" s="82"/>
      <c r="M1443" s="82"/>
      <c r="N1443" s="397" t="s">
        <v>160</v>
      </c>
      <c r="O1443" s="397"/>
      <c r="P1443" s="145">
        <f t="shared" ref="P1443" si="218">ROUND(IF(P1441*P1442=0,0,P1439/P1441*P1442),2)</f>
        <v>0</v>
      </c>
      <c r="Q1443" s="76"/>
      <c r="R1443" s="398"/>
      <c r="S1443" s="398"/>
      <c r="T1443" s="80"/>
    </row>
    <row r="1444" spans="2:24" ht="30" customHeight="1" x14ac:dyDescent="0.2">
      <c r="C1444" s="52"/>
      <c r="D1444" s="52"/>
      <c r="E1444" s="52"/>
      <c r="F1444" s="52"/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</row>
    <row r="1445" spans="2:24" ht="18.75" customHeight="1" x14ac:dyDescent="0.2">
      <c r="B1445" s="78"/>
      <c r="C1445" s="158" t="s">
        <v>124</v>
      </c>
      <c r="D1445" s="399"/>
      <c r="E1445" s="399"/>
      <c r="F1445" s="399"/>
      <c r="G1445" s="399"/>
      <c r="H1445" s="399"/>
      <c r="I1445" s="399"/>
      <c r="J1445" s="52"/>
      <c r="K1445" s="52"/>
      <c r="L1445" s="53"/>
      <c r="M1445" s="52"/>
      <c r="N1445" s="52"/>
      <c r="O1445" s="52"/>
      <c r="P1445" s="54"/>
      <c r="Q1445" s="52"/>
      <c r="R1445" s="54"/>
      <c r="S1445" s="54"/>
    </row>
    <row r="1446" spans="2:24" ht="18.75" customHeight="1" x14ac:dyDescent="0.2">
      <c r="B1446" s="78"/>
      <c r="C1446" s="152" t="s">
        <v>125</v>
      </c>
      <c r="D1446" s="395"/>
      <c r="E1446" s="395"/>
      <c r="F1446" s="395"/>
      <c r="G1446" s="395"/>
      <c r="H1446" s="395"/>
      <c r="I1446" s="395"/>
      <c r="J1446" s="52"/>
      <c r="K1446" s="51"/>
      <c r="L1446" s="51"/>
      <c r="M1446" s="51"/>
      <c r="N1446" s="51"/>
      <c r="O1446" s="51"/>
      <c r="P1446" s="51"/>
      <c r="Q1446" s="52"/>
      <c r="R1446" s="400" t="s">
        <v>126</v>
      </c>
      <c r="S1446" s="400"/>
    </row>
    <row r="1447" spans="2:24" ht="18.75" customHeight="1" x14ac:dyDescent="0.2">
      <c r="B1447" s="78"/>
      <c r="C1447" s="152" t="s">
        <v>7</v>
      </c>
      <c r="D1447" s="395"/>
      <c r="E1447" s="395"/>
      <c r="F1447" s="395"/>
      <c r="G1447" s="395"/>
      <c r="H1447" s="395"/>
      <c r="I1447" s="395"/>
      <c r="J1447" s="52"/>
      <c r="K1447" s="51"/>
      <c r="L1447" s="51"/>
      <c r="M1447" s="51"/>
      <c r="N1447" s="51"/>
      <c r="O1447" s="51"/>
      <c r="P1447" s="51"/>
      <c r="Q1447" s="52"/>
      <c r="R1447" s="139" t="s">
        <v>245</v>
      </c>
      <c r="S1447" s="63"/>
    </row>
    <row r="1448" spans="2:24" ht="18.75" customHeight="1" x14ac:dyDescent="0.2">
      <c r="B1448" s="78"/>
      <c r="C1448" s="153" t="s">
        <v>122</v>
      </c>
      <c r="D1448" s="395"/>
      <c r="E1448" s="395"/>
      <c r="F1448" s="395"/>
      <c r="G1448" s="395"/>
      <c r="H1448" s="395"/>
      <c r="I1448" s="395"/>
      <c r="J1448" s="52"/>
      <c r="K1448" s="51"/>
      <c r="L1448" s="51"/>
      <c r="M1448" s="51"/>
      <c r="N1448" s="51"/>
      <c r="O1448" s="51"/>
      <c r="P1448" s="51"/>
      <c r="Q1448" s="52"/>
      <c r="R1448" s="138" t="s">
        <v>132</v>
      </c>
      <c r="S1448" s="63"/>
    </row>
    <row r="1449" spans="2:24" ht="18.75" customHeight="1" x14ac:dyDescent="0.2">
      <c r="B1449" s="78"/>
      <c r="C1449" s="153" t="s">
        <v>134</v>
      </c>
      <c r="D1449" s="401"/>
      <c r="E1449" s="401"/>
      <c r="F1449" s="401"/>
      <c r="G1449" s="401"/>
      <c r="H1449" s="401"/>
      <c r="I1449" s="401"/>
      <c r="J1449" s="52"/>
      <c r="K1449" s="52"/>
      <c r="L1449" s="53"/>
      <c r="M1449" s="52"/>
      <c r="N1449" s="52"/>
      <c r="O1449" s="52"/>
      <c r="P1449" s="54"/>
      <c r="Q1449" s="52"/>
      <c r="R1449" s="139" t="s">
        <v>133</v>
      </c>
      <c r="S1449" s="63"/>
    </row>
    <row r="1450" spans="2:24" ht="12" customHeight="1" x14ac:dyDescent="0.2">
      <c r="B1450" s="78"/>
      <c r="C1450" s="52"/>
      <c r="D1450" s="52"/>
      <c r="E1450" s="52"/>
      <c r="F1450" s="52"/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</row>
    <row r="1451" spans="2:24" s="77" customFormat="1" ht="18.75" customHeight="1" x14ac:dyDescent="0.2">
      <c r="B1451" s="79"/>
      <c r="C1451" s="154" t="s">
        <v>128</v>
      </c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70"/>
      <c r="P1451" s="144" t="s">
        <v>129</v>
      </c>
      <c r="Q1451" s="76"/>
      <c r="R1451" s="402" t="s">
        <v>135</v>
      </c>
      <c r="S1451" s="403"/>
      <c r="T1451" s="80"/>
      <c r="V1451" s="59"/>
      <c r="W1451" s="59"/>
      <c r="X1451" s="59"/>
    </row>
    <row r="1452" spans="2:24" ht="6" customHeight="1" x14ac:dyDescent="0.2">
      <c r="B1452" s="78"/>
      <c r="C1452" s="52"/>
      <c r="D1452" s="52"/>
      <c r="E1452" s="52"/>
      <c r="F1452" s="52"/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</row>
    <row r="1453" spans="2:24" ht="18.75" customHeight="1" x14ac:dyDescent="0.2">
      <c r="B1453" s="78"/>
      <c r="C1453" s="155" t="s">
        <v>161</v>
      </c>
      <c r="D1453" s="65"/>
      <c r="E1453" s="65"/>
      <c r="F1453" s="65"/>
      <c r="G1453" s="65"/>
      <c r="H1453" s="65"/>
      <c r="I1453" s="65"/>
      <c r="J1453" s="65"/>
      <c r="K1453" s="65"/>
      <c r="L1453" s="65"/>
      <c r="M1453" s="65"/>
      <c r="N1453" s="65"/>
      <c r="O1453" s="71"/>
      <c r="P1453" s="141">
        <f>SUM(D1453:O1453)</f>
        <v>0</v>
      </c>
      <c r="Q1453" s="52"/>
      <c r="R1453" s="390"/>
      <c r="S1453" s="387"/>
    </row>
    <row r="1454" spans="2:24" ht="18.75" customHeight="1" x14ac:dyDescent="0.2">
      <c r="B1454" s="78"/>
      <c r="C1454" s="140" t="s">
        <v>137</v>
      </c>
      <c r="D1454" s="110"/>
      <c r="E1454" s="110"/>
      <c r="F1454" s="110"/>
      <c r="G1454" s="110"/>
      <c r="H1454" s="110"/>
      <c r="I1454" s="110"/>
      <c r="J1454" s="110"/>
      <c r="K1454" s="110"/>
      <c r="L1454" s="110"/>
      <c r="M1454" s="110"/>
      <c r="N1454" s="110"/>
      <c r="O1454" s="111"/>
      <c r="P1454" s="141">
        <f t="shared" ref="P1454:P1463" si="219">SUM(D1454:O1454)</f>
        <v>0</v>
      </c>
      <c r="Q1454" s="52"/>
      <c r="R1454" s="390"/>
      <c r="S1454" s="387"/>
    </row>
    <row r="1455" spans="2:24" ht="18.75" customHeight="1" x14ac:dyDescent="0.2">
      <c r="B1455" s="78"/>
      <c r="C1455" s="94" t="s">
        <v>162</v>
      </c>
      <c r="D1455" s="65"/>
      <c r="E1455" s="65"/>
      <c r="F1455" s="65"/>
      <c r="G1455" s="65"/>
      <c r="H1455" s="65"/>
      <c r="I1455" s="65"/>
      <c r="J1455" s="65"/>
      <c r="K1455" s="65"/>
      <c r="L1455" s="65"/>
      <c r="M1455" s="65"/>
      <c r="N1455" s="65"/>
      <c r="O1455" s="71"/>
      <c r="P1455" s="141">
        <f t="shared" si="219"/>
        <v>0</v>
      </c>
      <c r="Q1455" s="52"/>
      <c r="R1455" s="390"/>
      <c r="S1455" s="387"/>
    </row>
    <row r="1456" spans="2:24" ht="18.75" customHeight="1" x14ac:dyDescent="0.2">
      <c r="B1456" s="78"/>
      <c r="C1456" s="140" t="s">
        <v>147</v>
      </c>
      <c r="D1456" s="66"/>
      <c r="E1456" s="66"/>
      <c r="F1456" s="66"/>
      <c r="G1456" s="66"/>
      <c r="H1456" s="66"/>
      <c r="I1456" s="66"/>
      <c r="J1456" s="66"/>
      <c r="K1456" s="66"/>
      <c r="L1456" s="66"/>
      <c r="M1456" s="66"/>
      <c r="N1456" s="66"/>
      <c r="O1456" s="72"/>
      <c r="P1456" s="141">
        <f t="shared" si="219"/>
        <v>0</v>
      </c>
      <c r="Q1456" s="52"/>
      <c r="R1456" s="390"/>
      <c r="S1456" s="387"/>
    </row>
    <row r="1457" spans="2:20" ht="18.75" customHeight="1" x14ac:dyDescent="0.2">
      <c r="B1457" s="78"/>
      <c r="C1457" s="140" t="s">
        <v>148</v>
      </c>
      <c r="D1457" s="66"/>
      <c r="E1457" s="66"/>
      <c r="F1457" s="66"/>
      <c r="G1457" s="66"/>
      <c r="H1457" s="66"/>
      <c r="I1457" s="66"/>
      <c r="J1457" s="66"/>
      <c r="K1457" s="66"/>
      <c r="L1457" s="66"/>
      <c r="M1457" s="66"/>
      <c r="N1457" s="66"/>
      <c r="O1457" s="72"/>
      <c r="P1457" s="141">
        <f t="shared" si="219"/>
        <v>0</v>
      </c>
      <c r="Q1457" s="52"/>
      <c r="R1457" s="390"/>
      <c r="S1457" s="387"/>
    </row>
    <row r="1458" spans="2:20" ht="18.75" customHeight="1" x14ac:dyDescent="0.2">
      <c r="B1458" s="78"/>
      <c r="C1458" s="140" t="s">
        <v>150</v>
      </c>
      <c r="D1458" s="66"/>
      <c r="E1458" s="66"/>
      <c r="F1458" s="66"/>
      <c r="G1458" s="66"/>
      <c r="H1458" s="66"/>
      <c r="I1458" s="66"/>
      <c r="J1458" s="66"/>
      <c r="K1458" s="66"/>
      <c r="L1458" s="66"/>
      <c r="M1458" s="66"/>
      <c r="N1458" s="66"/>
      <c r="O1458" s="72"/>
      <c r="P1458" s="141">
        <f t="shared" si="219"/>
        <v>0</v>
      </c>
      <c r="Q1458" s="52"/>
      <c r="R1458" s="390"/>
      <c r="S1458" s="387"/>
    </row>
    <row r="1459" spans="2:20" ht="18.75" customHeight="1" x14ac:dyDescent="0.2">
      <c r="B1459" s="78"/>
      <c r="C1459" s="140" t="s">
        <v>151</v>
      </c>
      <c r="D1459" s="66"/>
      <c r="E1459" s="66"/>
      <c r="F1459" s="66"/>
      <c r="G1459" s="66"/>
      <c r="H1459" s="66"/>
      <c r="I1459" s="66"/>
      <c r="J1459" s="66"/>
      <c r="K1459" s="66"/>
      <c r="L1459" s="66"/>
      <c r="M1459" s="66"/>
      <c r="N1459" s="66"/>
      <c r="O1459" s="72"/>
      <c r="P1459" s="141">
        <f t="shared" si="219"/>
        <v>0</v>
      </c>
      <c r="Q1459" s="52"/>
      <c r="R1459" s="390"/>
      <c r="S1459" s="387"/>
    </row>
    <row r="1460" spans="2:20" ht="18.75" customHeight="1" x14ac:dyDescent="0.2">
      <c r="B1460" s="78"/>
      <c r="C1460" s="140" t="s">
        <v>152</v>
      </c>
      <c r="D1460" s="66"/>
      <c r="E1460" s="66"/>
      <c r="F1460" s="66"/>
      <c r="G1460" s="66"/>
      <c r="H1460" s="66"/>
      <c r="I1460" s="66"/>
      <c r="J1460" s="66"/>
      <c r="K1460" s="66"/>
      <c r="L1460" s="66"/>
      <c r="M1460" s="66"/>
      <c r="N1460" s="66"/>
      <c r="O1460" s="72"/>
      <c r="P1460" s="141">
        <f t="shared" si="219"/>
        <v>0</v>
      </c>
      <c r="Q1460" s="52"/>
      <c r="R1460" s="390"/>
      <c r="S1460" s="387"/>
    </row>
    <row r="1461" spans="2:20" ht="18.75" customHeight="1" x14ac:dyDescent="0.2">
      <c r="B1461" s="78"/>
      <c r="C1461" s="140" t="s">
        <v>153</v>
      </c>
      <c r="D1461" s="66"/>
      <c r="E1461" s="66"/>
      <c r="F1461" s="66"/>
      <c r="G1461" s="66"/>
      <c r="H1461" s="66"/>
      <c r="I1461" s="66"/>
      <c r="J1461" s="66"/>
      <c r="K1461" s="66"/>
      <c r="L1461" s="66"/>
      <c r="M1461" s="66"/>
      <c r="N1461" s="66"/>
      <c r="O1461" s="72"/>
      <c r="P1461" s="141">
        <f t="shared" si="219"/>
        <v>0</v>
      </c>
      <c r="Q1461" s="52"/>
      <c r="R1461" s="390"/>
      <c r="S1461" s="387"/>
    </row>
    <row r="1462" spans="2:20" ht="18.75" customHeight="1" x14ac:dyDescent="0.2">
      <c r="B1462" s="78"/>
      <c r="C1462" s="156" t="s">
        <v>163</v>
      </c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73"/>
      <c r="P1462" s="142">
        <f t="shared" si="219"/>
        <v>0</v>
      </c>
      <c r="Q1462" s="52"/>
      <c r="R1462" s="391"/>
      <c r="S1462" s="392"/>
    </row>
    <row r="1463" spans="2:20" ht="18.75" customHeight="1" x14ac:dyDescent="0.2">
      <c r="B1463" s="78"/>
      <c r="C1463" s="157" t="s">
        <v>157</v>
      </c>
      <c r="D1463" s="148">
        <f>SUBTOTAL(9,D1453:D1462)</f>
        <v>0</v>
      </c>
      <c r="E1463" s="148">
        <f t="shared" ref="E1463:O1463" si="220">SUBTOTAL(9,E1453:E1462)</f>
        <v>0</v>
      </c>
      <c r="F1463" s="148">
        <f t="shared" si="220"/>
        <v>0</v>
      </c>
      <c r="G1463" s="148">
        <f t="shared" si="220"/>
        <v>0</v>
      </c>
      <c r="H1463" s="148">
        <f t="shared" si="220"/>
        <v>0</v>
      </c>
      <c r="I1463" s="148">
        <f t="shared" si="220"/>
        <v>0</v>
      </c>
      <c r="J1463" s="148">
        <f t="shared" si="220"/>
        <v>0</v>
      </c>
      <c r="K1463" s="148">
        <f t="shared" si="220"/>
        <v>0</v>
      </c>
      <c r="L1463" s="148">
        <f t="shared" si="220"/>
        <v>0</v>
      </c>
      <c r="M1463" s="148">
        <f t="shared" si="220"/>
        <v>0</v>
      </c>
      <c r="N1463" s="148">
        <f t="shared" si="220"/>
        <v>0</v>
      </c>
      <c r="O1463" s="149">
        <f t="shared" si="220"/>
        <v>0</v>
      </c>
      <c r="P1463" s="143">
        <f t="shared" si="219"/>
        <v>0</v>
      </c>
      <c r="Q1463" s="52"/>
      <c r="R1463" s="393"/>
      <c r="S1463" s="394"/>
    </row>
    <row r="1464" spans="2:20" ht="6" customHeight="1" x14ac:dyDescent="0.2">
      <c r="B1464" s="78"/>
      <c r="C1464" s="52"/>
      <c r="D1464" s="52"/>
      <c r="E1464" s="52"/>
      <c r="F1464" s="52"/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5"/>
      <c r="S1464" s="55"/>
    </row>
    <row r="1465" spans="2:20" ht="18.75" customHeight="1" x14ac:dyDescent="0.2">
      <c r="B1465" s="81"/>
      <c r="C1465" s="140" t="s">
        <v>158</v>
      </c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74"/>
      <c r="P1465" s="146">
        <f t="shared" ref="P1465:P1466" si="221">SUM(D1465:O1465)</f>
        <v>0</v>
      </c>
      <c r="Q1465" s="52"/>
      <c r="R1465" s="395"/>
      <c r="S1465" s="395"/>
    </row>
    <row r="1466" spans="2:20" ht="18.75" customHeight="1" x14ac:dyDescent="0.2">
      <c r="B1466" s="81"/>
      <c r="C1466" s="140" t="s">
        <v>159</v>
      </c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9"/>
      <c r="O1466" s="75"/>
      <c r="P1466" s="147">
        <f t="shared" si="221"/>
        <v>0</v>
      </c>
      <c r="Q1466" s="52"/>
      <c r="R1466" s="396"/>
      <c r="S1466" s="396"/>
    </row>
    <row r="1467" spans="2:20" s="77" customFormat="1" ht="18.75" customHeight="1" x14ac:dyDescent="0.2">
      <c r="B1467" s="79"/>
      <c r="C1467" s="93"/>
      <c r="D1467" s="82"/>
      <c r="E1467" s="82"/>
      <c r="F1467" s="82"/>
      <c r="G1467" s="82"/>
      <c r="H1467" s="82"/>
      <c r="I1467" s="82"/>
      <c r="J1467" s="82"/>
      <c r="K1467" s="82"/>
      <c r="L1467" s="82"/>
      <c r="M1467" s="82"/>
      <c r="N1467" s="397" t="s">
        <v>160</v>
      </c>
      <c r="O1467" s="397"/>
      <c r="P1467" s="145">
        <f>ROUND(IF(P1465*P1466=0,0,P1463/P1465*P1466),2)</f>
        <v>0</v>
      </c>
      <c r="Q1467" s="76"/>
      <c r="R1467" s="398"/>
      <c r="S1467" s="398"/>
      <c r="T1467" s="80"/>
    </row>
    <row r="1468" spans="2:20" ht="30" customHeight="1" x14ac:dyDescent="0.2">
      <c r="C1468" s="52"/>
      <c r="D1468" s="52"/>
      <c r="E1468" s="52"/>
      <c r="F1468" s="52"/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</row>
    <row r="1469" spans="2:20" ht="18.75" customHeight="1" x14ac:dyDescent="0.2">
      <c r="B1469" s="78"/>
      <c r="C1469" s="158" t="s">
        <v>124</v>
      </c>
      <c r="D1469" s="399"/>
      <c r="E1469" s="399"/>
      <c r="F1469" s="399"/>
      <c r="G1469" s="399"/>
      <c r="H1469" s="399"/>
      <c r="I1469" s="399"/>
      <c r="J1469" s="52"/>
      <c r="K1469" s="52"/>
      <c r="L1469" s="53"/>
      <c r="M1469" s="52"/>
      <c r="N1469" s="52"/>
      <c r="O1469" s="52"/>
      <c r="P1469" s="54"/>
      <c r="Q1469" s="52"/>
      <c r="R1469" s="54"/>
      <c r="S1469" s="54"/>
    </row>
    <row r="1470" spans="2:20" ht="18.75" customHeight="1" x14ac:dyDescent="0.2">
      <c r="B1470" s="78"/>
      <c r="C1470" s="152" t="s">
        <v>125</v>
      </c>
      <c r="D1470" s="395"/>
      <c r="E1470" s="395"/>
      <c r="F1470" s="395"/>
      <c r="G1470" s="395"/>
      <c r="H1470" s="395"/>
      <c r="I1470" s="395"/>
      <c r="J1470" s="52"/>
      <c r="K1470" s="51"/>
      <c r="L1470" s="51"/>
      <c r="M1470" s="51"/>
      <c r="N1470" s="51"/>
      <c r="O1470" s="51"/>
      <c r="P1470" s="51"/>
      <c r="Q1470" s="52"/>
      <c r="R1470" s="400" t="s">
        <v>126</v>
      </c>
      <c r="S1470" s="400"/>
    </row>
    <row r="1471" spans="2:20" ht="18.75" customHeight="1" x14ac:dyDescent="0.2">
      <c r="B1471" s="78"/>
      <c r="C1471" s="152" t="s">
        <v>7</v>
      </c>
      <c r="D1471" s="395"/>
      <c r="E1471" s="395"/>
      <c r="F1471" s="395"/>
      <c r="G1471" s="395"/>
      <c r="H1471" s="395"/>
      <c r="I1471" s="395"/>
      <c r="J1471" s="52"/>
      <c r="K1471" s="51"/>
      <c r="L1471" s="51"/>
      <c r="M1471" s="51"/>
      <c r="N1471" s="51"/>
      <c r="O1471" s="51"/>
      <c r="P1471" s="51"/>
      <c r="Q1471" s="52"/>
      <c r="R1471" s="139" t="s">
        <v>245</v>
      </c>
      <c r="S1471" s="63"/>
    </row>
    <row r="1472" spans="2:20" ht="18.75" customHeight="1" x14ac:dyDescent="0.2">
      <c r="B1472" s="78"/>
      <c r="C1472" s="153" t="s">
        <v>122</v>
      </c>
      <c r="D1472" s="395"/>
      <c r="E1472" s="395"/>
      <c r="F1472" s="395"/>
      <c r="G1472" s="395"/>
      <c r="H1472" s="395"/>
      <c r="I1472" s="395"/>
      <c r="J1472" s="52"/>
      <c r="K1472" s="51"/>
      <c r="L1472" s="51"/>
      <c r="M1472" s="51"/>
      <c r="N1472" s="51"/>
      <c r="O1472" s="51"/>
      <c r="P1472" s="51"/>
      <c r="Q1472" s="52"/>
      <c r="R1472" s="138" t="s">
        <v>132</v>
      </c>
      <c r="S1472" s="63"/>
    </row>
    <row r="1473" spans="2:24" ht="18.75" customHeight="1" x14ac:dyDescent="0.2">
      <c r="B1473" s="78"/>
      <c r="C1473" s="153" t="s">
        <v>134</v>
      </c>
      <c r="D1473" s="401"/>
      <c r="E1473" s="401"/>
      <c r="F1473" s="401"/>
      <c r="G1473" s="401"/>
      <c r="H1473" s="401"/>
      <c r="I1473" s="401"/>
      <c r="J1473" s="52"/>
      <c r="K1473" s="52"/>
      <c r="L1473" s="53"/>
      <c r="M1473" s="52"/>
      <c r="N1473" s="52"/>
      <c r="O1473" s="52"/>
      <c r="P1473" s="54"/>
      <c r="Q1473" s="52"/>
      <c r="R1473" s="139" t="s">
        <v>133</v>
      </c>
      <c r="S1473" s="63"/>
    </row>
    <row r="1474" spans="2:24" ht="12" customHeight="1" x14ac:dyDescent="0.2">
      <c r="B1474" s="78"/>
      <c r="C1474" s="52"/>
      <c r="D1474" s="52"/>
      <c r="E1474" s="52"/>
      <c r="F1474" s="52"/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</row>
    <row r="1475" spans="2:24" s="77" customFormat="1" ht="18.75" customHeight="1" x14ac:dyDescent="0.2">
      <c r="B1475" s="79"/>
      <c r="C1475" s="154" t="s">
        <v>128</v>
      </c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70"/>
      <c r="P1475" s="144" t="s">
        <v>129</v>
      </c>
      <c r="Q1475" s="76"/>
      <c r="R1475" s="404" t="s">
        <v>135</v>
      </c>
      <c r="S1475" s="404"/>
      <c r="T1475" s="80"/>
      <c r="V1475" s="59"/>
      <c r="W1475" s="59"/>
      <c r="X1475" s="59"/>
    </row>
    <row r="1476" spans="2:24" ht="6" customHeight="1" x14ac:dyDescent="0.2">
      <c r="B1476" s="78"/>
      <c r="C1476" s="52"/>
      <c r="D1476" s="52"/>
      <c r="E1476" s="52"/>
      <c r="F1476" s="52"/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</row>
    <row r="1477" spans="2:24" ht="18.75" customHeight="1" x14ac:dyDescent="0.2">
      <c r="B1477" s="78"/>
      <c r="C1477" s="155" t="s">
        <v>161</v>
      </c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71"/>
      <c r="P1477" s="141">
        <f t="shared" ref="P1477:P1487" si="222">SUM(D1477:O1477)</f>
        <v>0</v>
      </c>
      <c r="Q1477" s="52"/>
      <c r="R1477" s="395"/>
      <c r="S1477" s="395"/>
    </row>
    <row r="1478" spans="2:24" ht="18.75" customHeight="1" x14ac:dyDescent="0.2">
      <c r="B1478" s="78"/>
      <c r="C1478" s="140" t="s">
        <v>137</v>
      </c>
      <c r="D1478" s="110"/>
      <c r="E1478" s="110"/>
      <c r="F1478" s="110"/>
      <c r="G1478" s="110"/>
      <c r="H1478" s="110"/>
      <c r="I1478" s="110"/>
      <c r="J1478" s="110"/>
      <c r="K1478" s="110"/>
      <c r="L1478" s="110"/>
      <c r="M1478" s="110"/>
      <c r="N1478" s="110"/>
      <c r="O1478" s="111"/>
      <c r="P1478" s="141">
        <f t="shared" si="222"/>
        <v>0</v>
      </c>
      <c r="Q1478" s="52"/>
      <c r="R1478" s="395"/>
      <c r="S1478" s="395"/>
    </row>
    <row r="1479" spans="2:24" ht="18.75" customHeight="1" x14ac:dyDescent="0.2">
      <c r="B1479" s="78"/>
      <c r="C1479" s="94" t="s">
        <v>162</v>
      </c>
      <c r="D1479" s="65"/>
      <c r="E1479" s="65"/>
      <c r="F1479" s="65"/>
      <c r="G1479" s="65"/>
      <c r="H1479" s="65"/>
      <c r="I1479" s="65"/>
      <c r="J1479" s="65"/>
      <c r="K1479" s="65"/>
      <c r="L1479" s="65"/>
      <c r="M1479" s="65"/>
      <c r="N1479" s="65"/>
      <c r="O1479" s="71"/>
      <c r="P1479" s="141">
        <f t="shared" si="222"/>
        <v>0</v>
      </c>
      <c r="Q1479" s="52"/>
      <c r="R1479" s="395"/>
      <c r="S1479" s="395"/>
    </row>
    <row r="1480" spans="2:24" ht="18.75" customHeight="1" x14ac:dyDescent="0.2">
      <c r="B1480" s="78"/>
      <c r="C1480" s="140" t="s">
        <v>147</v>
      </c>
      <c r="D1480" s="66"/>
      <c r="E1480" s="66"/>
      <c r="F1480" s="66"/>
      <c r="G1480" s="66"/>
      <c r="H1480" s="66"/>
      <c r="I1480" s="66"/>
      <c r="J1480" s="66"/>
      <c r="K1480" s="66"/>
      <c r="L1480" s="66"/>
      <c r="M1480" s="66"/>
      <c r="N1480" s="66"/>
      <c r="O1480" s="72"/>
      <c r="P1480" s="141">
        <f t="shared" si="222"/>
        <v>0</v>
      </c>
      <c r="Q1480" s="52"/>
      <c r="R1480" s="395"/>
      <c r="S1480" s="395"/>
    </row>
    <row r="1481" spans="2:24" ht="18.75" customHeight="1" x14ac:dyDescent="0.2">
      <c r="B1481" s="78"/>
      <c r="C1481" s="140" t="s">
        <v>148</v>
      </c>
      <c r="D1481" s="66"/>
      <c r="E1481" s="66"/>
      <c r="F1481" s="66"/>
      <c r="G1481" s="66"/>
      <c r="H1481" s="66"/>
      <c r="I1481" s="66"/>
      <c r="J1481" s="66"/>
      <c r="K1481" s="66"/>
      <c r="L1481" s="66"/>
      <c r="M1481" s="66"/>
      <c r="N1481" s="66"/>
      <c r="O1481" s="72"/>
      <c r="P1481" s="141">
        <f t="shared" si="222"/>
        <v>0</v>
      </c>
      <c r="Q1481" s="52"/>
      <c r="R1481" s="395"/>
      <c r="S1481" s="395"/>
    </row>
    <row r="1482" spans="2:24" ht="18.75" customHeight="1" x14ac:dyDescent="0.2">
      <c r="B1482" s="78"/>
      <c r="C1482" s="140" t="s">
        <v>150</v>
      </c>
      <c r="D1482" s="66"/>
      <c r="E1482" s="66"/>
      <c r="F1482" s="66"/>
      <c r="G1482" s="66"/>
      <c r="H1482" s="66"/>
      <c r="I1482" s="66"/>
      <c r="J1482" s="66"/>
      <c r="K1482" s="66"/>
      <c r="L1482" s="66"/>
      <c r="M1482" s="66"/>
      <c r="N1482" s="66"/>
      <c r="O1482" s="72"/>
      <c r="P1482" s="141">
        <f t="shared" si="222"/>
        <v>0</v>
      </c>
      <c r="Q1482" s="52"/>
      <c r="R1482" s="395"/>
      <c r="S1482" s="395"/>
    </row>
    <row r="1483" spans="2:24" ht="18.75" customHeight="1" x14ac:dyDescent="0.2">
      <c r="B1483" s="78"/>
      <c r="C1483" s="140" t="s">
        <v>151</v>
      </c>
      <c r="D1483" s="66"/>
      <c r="E1483" s="66"/>
      <c r="F1483" s="66"/>
      <c r="G1483" s="66"/>
      <c r="H1483" s="66"/>
      <c r="I1483" s="66"/>
      <c r="J1483" s="66"/>
      <c r="K1483" s="66"/>
      <c r="L1483" s="66"/>
      <c r="M1483" s="66"/>
      <c r="N1483" s="66"/>
      <c r="O1483" s="72"/>
      <c r="P1483" s="141">
        <f t="shared" si="222"/>
        <v>0</v>
      </c>
      <c r="Q1483" s="52"/>
      <c r="R1483" s="395"/>
      <c r="S1483" s="395"/>
    </row>
    <row r="1484" spans="2:24" ht="18.75" customHeight="1" x14ac:dyDescent="0.2">
      <c r="B1484" s="78"/>
      <c r="C1484" s="140" t="s">
        <v>152</v>
      </c>
      <c r="D1484" s="66"/>
      <c r="E1484" s="66"/>
      <c r="F1484" s="66"/>
      <c r="G1484" s="66"/>
      <c r="H1484" s="66"/>
      <c r="I1484" s="66"/>
      <c r="J1484" s="66"/>
      <c r="K1484" s="66"/>
      <c r="L1484" s="66"/>
      <c r="M1484" s="66"/>
      <c r="N1484" s="66"/>
      <c r="O1484" s="72"/>
      <c r="P1484" s="141">
        <f t="shared" si="222"/>
        <v>0</v>
      </c>
      <c r="Q1484" s="52"/>
      <c r="R1484" s="395"/>
      <c r="S1484" s="395"/>
    </row>
    <row r="1485" spans="2:24" ht="18.75" customHeight="1" x14ac:dyDescent="0.2">
      <c r="B1485" s="78"/>
      <c r="C1485" s="140" t="s">
        <v>153</v>
      </c>
      <c r="D1485" s="66"/>
      <c r="E1485" s="66"/>
      <c r="F1485" s="66"/>
      <c r="G1485" s="66"/>
      <c r="H1485" s="66"/>
      <c r="I1485" s="66"/>
      <c r="J1485" s="66"/>
      <c r="K1485" s="66"/>
      <c r="L1485" s="66"/>
      <c r="M1485" s="66"/>
      <c r="N1485" s="66"/>
      <c r="O1485" s="72"/>
      <c r="P1485" s="141">
        <f t="shared" si="222"/>
        <v>0</v>
      </c>
      <c r="Q1485" s="52"/>
      <c r="R1485" s="395"/>
      <c r="S1485" s="395"/>
    </row>
    <row r="1486" spans="2:24" ht="18.75" customHeight="1" x14ac:dyDescent="0.2">
      <c r="B1486" s="78"/>
      <c r="C1486" s="156" t="s">
        <v>163</v>
      </c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73"/>
      <c r="P1486" s="142">
        <f t="shared" si="222"/>
        <v>0</v>
      </c>
      <c r="Q1486" s="52"/>
      <c r="R1486" s="396"/>
      <c r="S1486" s="396"/>
    </row>
    <row r="1487" spans="2:24" ht="18.75" customHeight="1" x14ac:dyDescent="0.2">
      <c r="B1487" s="78"/>
      <c r="C1487" s="157" t="s">
        <v>157</v>
      </c>
      <c r="D1487" s="148">
        <f t="shared" ref="D1487:O1487" si="223">SUBTOTAL(9,D1477:D1486)</f>
        <v>0</v>
      </c>
      <c r="E1487" s="148">
        <f t="shared" si="223"/>
        <v>0</v>
      </c>
      <c r="F1487" s="148">
        <f t="shared" si="223"/>
        <v>0</v>
      </c>
      <c r="G1487" s="148">
        <f t="shared" si="223"/>
        <v>0</v>
      </c>
      <c r="H1487" s="148">
        <f t="shared" si="223"/>
        <v>0</v>
      </c>
      <c r="I1487" s="148">
        <f t="shared" si="223"/>
        <v>0</v>
      </c>
      <c r="J1487" s="148">
        <f t="shared" si="223"/>
        <v>0</v>
      </c>
      <c r="K1487" s="148">
        <f t="shared" si="223"/>
        <v>0</v>
      </c>
      <c r="L1487" s="148">
        <f t="shared" si="223"/>
        <v>0</v>
      </c>
      <c r="M1487" s="148">
        <f t="shared" si="223"/>
        <v>0</v>
      </c>
      <c r="N1487" s="148">
        <f t="shared" si="223"/>
        <v>0</v>
      </c>
      <c r="O1487" s="149">
        <f t="shared" si="223"/>
        <v>0</v>
      </c>
      <c r="P1487" s="143">
        <f t="shared" si="222"/>
        <v>0</v>
      </c>
      <c r="Q1487" s="52"/>
      <c r="R1487" s="405"/>
      <c r="S1487" s="405"/>
    </row>
    <row r="1488" spans="2:24" ht="6" customHeight="1" x14ac:dyDescent="0.2">
      <c r="B1488" s="78"/>
      <c r="C1488" s="52"/>
      <c r="D1488" s="52"/>
      <c r="E1488" s="52"/>
      <c r="F1488" s="52"/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5"/>
      <c r="S1488" s="55"/>
    </row>
    <row r="1489" spans="2:24" ht="18.75" customHeight="1" x14ac:dyDescent="0.2">
      <c r="B1489" s="81"/>
      <c r="C1489" s="140" t="s">
        <v>158</v>
      </c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74"/>
      <c r="P1489" s="146">
        <f t="shared" ref="P1489:P1490" si="224">SUM(D1489:O1489)</f>
        <v>0</v>
      </c>
      <c r="Q1489" s="52"/>
      <c r="R1489" s="395"/>
      <c r="S1489" s="395"/>
    </row>
    <row r="1490" spans="2:24" ht="18.75" customHeight="1" x14ac:dyDescent="0.2">
      <c r="B1490" s="81"/>
      <c r="C1490" s="140" t="s">
        <v>159</v>
      </c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9"/>
      <c r="O1490" s="75"/>
      <c r="P1490" s="147">
        <f t="shared" si="224"/>
        <v>0</v>
      </c>
      <c r="Q1490" s="52"/>
      <c r="R1490" s="396"/>
      <c r="S1490" s="396"/>
    </row>
    <row r="1491" spans="2:24" s="77" customFormat="1" ht="18.75" customHeight="1" x14ac:dyDescent="0.2">
      <c r="B1491" s="79"/>
      <c r="C1491" s="93"/>
      <c r="D1491" s="82"/>
      <c r="E1491" s="82"/>
      <c r="F1491" s="82"/>
      <c r="G1491" s="82"/>
      <c r="H1491" s="82"/>
      <c r="I1491" s="82"/>
      <c r="J1491" s="82"/>
      <c r="K1491" s="82"/>
      <c r="L1491" s="82"/>
      <c r="M1491" s="82"/>
      <c r="N1491" s="397" t="s">
        <v>160</v>
      </c>
      <c r="O1491" s="397"/>
      <c r="P1491" s="145">
        <f t="shared" ref="P1491" si="225">ROUND(IF(P1489*P1490=0,0,P1487/P1489*P1490),2)</f>
        <v>0</v>
      </c>
      <c r="Q1491" s="76"/>
      <c r="R1491" s="398"/>
      <c r="S1491" s="398"/>
      <c r="T1491" s="80"/>
    </row>
    <row r="1492" spans="2:24" ht="30" customHeight="1" x14ac:dyDescent="0.2">
      <c r="C1492" s="52"/>
      <c r="D1492" s="52"/>
      <c r="E1492" s="52"/>
      <c r="F1492" s="52"/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</row>
    <row r="1493" spans="2:24" ht="18.75" customHeight="1" x14ac:dyDescent="0.2">
      <c r="B1493" s="78"/>
      <c r="C1493" s="158" t="s">
        <v>124</v>
      </c>
      <c r="D1493" s="399"/>
      <c r="E1493" s="399"/>
      <c r="F1493" s="399"/>
      <c r="G1493" s="399"/>
      <c r="H1493" s="399"/>
      <c r="I1493" s="399"/>
      <c r="J1493" s="52"/>
      <c r="K1493" s="52"/>
      <c r="L1493" s="53"/>
      <c r="M1493" s="52"/>
      <c r="N1493" s="52"/>
      <c r="O1493" s="52"/>
      <c r="P1493" s="54"/>
      <c r="Q1493" s="52"/>
      <c r="R1493" s="54"/>
      <c r="S1493" s="54"/>
    </row>
    <row r="1494" spans="2:24" ht="18.75" customHeight="1" x14ac:dyDescent="0.2">
      <c r="B1494" s="78"/>
      <c r="C1494" s="152" t="s">
        <v>125</v>
      </c>
      <c r="D1494" s="395"/>
      <c r="E1494" s="395"/>
      <c r="F1494" s="395"/>
      <c r="G1494" s="395"/>
      <c r="H1494" s="395"/>
      <c r="I1494" s="395"/>
      <c r="J1494" s="52"/>
      <c r="K1494" s="51"/>
      <c r="L1494" s="51"/>
      <c r="M1494" s="51"/>
      <c r="N1494" s="51"/>
      <c r="O1494" s="51"/>
      <c r="P1494" s="51"/>
      <c r="Q1494" s="52"/>
      <c r="R1494" s="400" t="s">
        <v>126</v>
      </c>
      <c r="S1494" s="400"/>
    </row>
    <row r="1495" spans="2:24" ht="18.75" customHeight="1" x14ac:dyDescent="0.2">
      <c r="B1495" s="78"/>
      <c r="C1495" s="152" t="s">
        <v>7</v>
      </c>
      <c r="D1495" s="395"/>
      <c r="E1495" s="395"/>
      <c r="F1495" s="395"/>
      <c r="G1495" s="395"/>
      <c r="H1495" s="395"/>
      <c r="I1495" s="395"/>
      <c r="J1495" s="52"/>
      <c r="K1495" s="51"/>
      <c r="L1495" s="51"/>
      <c r="M1495" s="51"/>
      <c r="N1495" s="51"/>
      <c r="O1495" s="51"/>
      <c r="P1495" s="51"/>
      <c r="Q1495" s="52"/>
      <c r="R1495" s="139" t="s">
        <v>245</v>
      </c>
      <c r="S1495" s="63"/>
    </row>
    <row r="1496" spans="2:24" ht="18.75" customHeight="1" x14ac:dyDescent="0.2">
      <c r="B1496" s="78"/>
      <c r="C1496" s="153" t="s">
        <v>122</v>
      </c>
      <c r="D1496" s="395"/>
      <c r="E1496" s="395"/>
      <c r="F1496" s="395"/>
      <c r="G1496" s="395"/>
      <c r="H1496" s="395"/>
      <c r="I1496" s="395"/>
      <c r="J1496" s="52"/>
      <c r="K1496" s="51"/>
      <c r="L1496" s="51"/>
      <c r="M1496" s="51"/>
      <c r="N1496" s="51"/>
      <c r="O1496" s="51"/>
      <c r="P1496" s="51"/>
      <c r="Q1496" s="52"/>
      <c r="R1496" s="138" t="s">
        <v>132</v>
      </c>
      <c r="S1496" s="63"/>
    </row>
    <row r="1497" spans="2:24" ht="18.75" customHeight="1" x14ac:dyDescent="0.2">
      <c r="B1497" s="78"/>
      <c r="C1497" s="153" t="s">
        <v>134</v>
      </c>
      <c r="D1497" s="401"/>
      <c r="E1497" s="401"/>
      <c r="F1497" s="401"/>
      <c r="G1497" s="401"/>
      <c r="H1497" s="401"/>
      <c r="I1497" s="401"/>
      <c r="J1497" s="52"/>
      <c r="K1497" s="52"/>
      <c r="L1497" s="53"/>
      <c r="M1497" s="52"/>
      <c r="N1497" s="52"/>
      <c r="O1497" s="52"/>
      <c r="P1497" s="54"/>
      <c r="Q1497" s="52"/>
      <c r="R1497" s="139" t="s">
        <v>133</v>
      </c>
      <c r="S1497" s="63"/>
    </row>
    <row r="1498" spans="2:24" ht="12" customHeight="1" x14ac:dyDescent="0.2">
      <c r="B1498" s="78"/>
      <c r="C1498" s="52"/>
      <c r="D1498" s="52"/>
      <c r="E1498" s="52"/>
      <c r="F1498" s="52"/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</row>
    <row r="1499" spans="2:24" s="77" customFormat="1" ht="18.75" customHeight="1" x14ac:dyDescent="0.2">
      <c r="B1499" s="79"/>
      <c r="C1499" s="154" t="s">
        <v>128</v>
      </c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70"/>
      <c r="P1499" s="144" t="s">
        <v>129</v>
      </c>
      <c r="Q1499" s="76"/>
      <c r="R1499" s="404" t="s">
        <v>135</v>
      </c>
      <c r="S1499" s="404"/>
      <c r="T1499" s="80"/>
      <c r="V1499" s="59"/>
      <c r="W1499" s="59"/>
      <c r="X1499" s="59"/>
    </row>
    <row r="1500" spans="2:24" ht="6" customHeight="1" x14ac:dyDescent="0.2">
      <c r="B1500" s="78"/>
      <c r="C1500" s="52"/>
      <c r="D1500" s="52"/>
      <c r="E1500" s="52"/>
      <c r="F1500" s="52"/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</row>
    <row r="1501" spans="2:24" ht="18.75" customHeight="1" x14ac:dyDescent="0.2">
      <c r="B1501" s="78"/>
      <c r="C1501" s="155" t="s">
        <v>161</v>
      </c>
      <c r="D1501" s="65"/>
      <c r="E1501" s="65"/>
      <c r="F1501" s="65"/>
      <c r="G1501" s="65"/>
      <c r="H1501" s="65"/>
      <c r="I1501" s="65"/>
      <c r="J1501" s="65"/>
      <c r="K1501" s="65"/>
      <c r="L1501" s="65"/>
      <c r="M1501" s="65"/>
      <c r="N1501" s="65"/>
      <c r="O1501" s="71"/>
      <c r="P1501" s="141">
        <f t="shared" ref="P1501:P1511" si="226">SUM(D1501:O1501)</f>
        <v>0</v>
      </c>
      <c r="Q1501" s="52"/>
      <c r="R1501" s="395"/>
      <c r="S1501" s="395"/>
    </row>
    <row r="1502" spans="2:24" ht="18.75" customHeight="1" x14ac:dyDescent="0.2">
      <c r="B1502" s="78"/>
      <c r="C1502" s="140" t="s">
        <v>137</v>
      </c>
      <c r="D1502" s="110"/>
      <c r="E1502" s="110"/>
      <c r="F1502" s="110"/>
      <c r="G1502" s="110"/>
      <c r="H1502" s="110"/>
      <c r="I1502" s="110"/>
      <c r="J1502" s="110"/>
      <c r="K1502" s="110"/>
      <c r="L1502" s="110"/>
      <c r="M1502" s="110"/>
      <c r="N1502" s="110"/>
      <c r="O1502" s="111"/>
      <c r="P1502" s="141">
        <f t="shared" si="226"/>
        <v>0</v>
      </c>
      <c r="Q1502" s="52"/>
      <c r="R1502" s="395"/>
      <c r="S1502" s="395"/>
    </row>
    <row r="1503" spans="2:24" ht="18.75" customHeight="1" x14ac:dyDescent="0.2">
      <c r="B1503" s="78"/>
      <c r="C1503" s="94" t="s">
        <v>162</v>
      </c>
      <c r="D1503" s="65"/>
      <c r="E1503" s="65"/>
      <c r="F1503" s="65"/>
      <c r="G1503" s="65"/>
      <c r="H1503" s="65"/>
      <c r="I1503" s="65"/>
      <c r="J1503" s="65"/>
      <c r="K1503" s="65"/>
      <c r="L1503" s="65"/>
      <c r="M1503" s="65"/>
      <c r="N1503" s="65"/>
      <c r="O1503" s="71"/>
      <c r="P1503" s="141">
        <f t="shared" si="226"/>
        <v>0</v>
      </c>
      <c r="Q1503" s="52"/>
      <c r="R1503" s="395"/>
      <c r="S1503" s="395"/>
    </row>
    <row r="1504" spans="2:24" ht="18.75" customHeight="1" x14ac:dyDescent="0.2">
      <c r="B1504" s="78"/>
      <c r="C1504" s="140" t="s">
        <v>147</v>
      </c>
      <c r="D1504" s="66"/>
      <c r="E1504" s="66"/>
      <c r="F1504" s="66"/>
      <c r="G1504" s="66"/>
      <c r="H1504" s="66"/>
      <c r="I1504" s="66"/>
      <c r="J1504" s="66"/>
      <c r="K1504" s="66"/>
      <c r="L1504" s="66"/>
      <c r="M1504" s="66"/>
      <c r="N1504" s="66"/>
      <c r="O1504" s="72"/>
      <c r="P1504" s="141">
        <f t="shared" si="226"/>
        <v>0</v>
      </c>
      <c r="Q1504" s="52"/>
      <c r="R1504" s="395"/>
      <c r="S1504" s="395"/>
    </row>
    <row r="1505" spans="2:20" ht="18.75" customHeight="1" x14ac:dyDescent="0.2">
      <c r="B1505" s="78"/>
      <c r="C1505" s="140" t="s">
        <v>148</v>
      </c>
      <c r="D1505" s="66"/>
      <c r="E1505" s="66"/>
      <c r="F1505" s="66"/>
      <c r="G1505" s="66"/>
      <c r="H1505" s="66"/>
      <c r="I1505" s="66"/>
      <c r="J1505" s="66"/>
      <c r="K1505" s="66"/>
      <c r="L1505" s="66"/>
      <c r="M1505" s="66"/>
      <c r="N1505" s="66"/>
      <c r="O1505" s="72"/>
      <c r="P1505" s="141">
        <f t="shared" si="226"/>
        <v>0</v>
      </c>
      <c r="Q1505" s="52"/>
      <c r="R1505" s="395"/>
      <c r="S1505" s="395"/>
    </row>
    <row r="1506" spans="2:20" ht="18.75" customHeight="1" x14ac:dyDescent="0.2">
      <c r="B1506" s="78"/>
      <c r="C1506" s="140" t="s">
        <v>150</v>
      </c>
      <c r="D1506" s="66"/>
      <c r="E1506" s="66"/>
      <c r="F1506" s="66"/>
      <c r="G1506" s="66"/>
      <c r="H1506" s="66"/>
      <c r="I1506" s="66"/>
      <c r="J1506" s="66"/>
      <c r="K1506" s="66"/>
      <c r="L1506" s="66"/>
      <c r="M1506" s="66"/>
      <c r="N1506" s="66"/>
      <c r="O1506" s="72"/>
      <c r="P1506" s="141">
        <f t="shared" si="226"/>
        <v>0</v>
      </c>
      <c r="Q1506" s="52"/>
      <c r="R1506" s="395"/>
      <c r="S1506" s="395"/>
    </row>
    <row r="1507" spans="2:20" ht="18.75" customHeight="1" x14ac:dyDescent="0.2">
      <c r="B1507" s="78"/>
      <c r="C1507" s="140" t="s">
        <v>151</v>
      </c>
      <c r="D1507" s="66"/>
      <c r="E1507" s="66"/>
      <c r="F1507" s="66"/>
      <c r="G1507" s="66"/>
      <c r="H1507" s="66"/>
      <c r="I1507" s="66"/>
      <c r="J1507" s="66"/>
      <c r="K1507" s="66"/>
      <c r="L1507" s="66"/>
      <c r="M1507" s="66"/>
      <c r="N1507" s="66"/>
      <c r="O1507" s="72"/>
      <c r="P1507" s="141">
        <f t="shared" si="226"/>
        <v>0</v>
      </c>
      <c r="Q1507" s="52"/>
      <c r="R1507" s="395"/>
      <c r="S1507" s="395"/>
    </row>
    <row r="1508" spans="2:20" ht="18.75" customHeight="1" x14ac:dyDescent="0.2">
      <c r="B1508" s="78"/>
      <c r="C1508" s="140" t="s">
        <v>152</v>
      </c>
      <c r="D1508" s="66"/>
      <c r="E1508" s="66"/>
      <c r="F1508" s="66"/>
      <c r="G1508" s="66"/>
      <c r="H1508" s="66"/>
      <c r="I1508" s="66"/>
      <c r="J1508" s="66"/>
      <c r="K1508" s="66"/>
      <c r="L1508" s="66"/>
      <c r="M1508" s="66"/>
      <c r="N1508" s="66"/>
      <c r="O1508" s="72"/>
      <c r="P1508" s="141">
        <f t="shared" si="226"/>
        <v>0</v>
      </c>
      <c r="Q1508" s="52"/>
      <c r="R1508" s="395"/>
      <c r="S1508" s="395"/>
    </row>
    <row r="1509" spans="2:20" ht="18.75" customHeight="1" x14ac:dyDescent="0.2">
      <c r="B1509" s="78"/>
      <c r="C1509" s="140" t="s">
        <v>153</v>
      </c>
      <c r="D1509" s="66"/>
      <c r="E1509" s="66"/>
      <c r="F1509" s="66"/>
      <c r="G1509" s="66"/>
      <c r="H1509" s="66"/>
      <c r="I1509" s="66"/>
      <c r="J1509" s="66"/>
      <c r="K1509" s="66"/>
      <c r="L1509" s="66"/>
      <c r="M1509" s="66"/>
      <c r="N1509" s="66"/>
      <c r="O1509" s="72"/>
      <c r="P1509" s="141">
        <f t="shared" si="226"/>
        <v>0</v>
      </c>
      <c r="Q1509" s="52"/>
      <c r="R1509" s="395"/>
      <c r="S1509" s="395"/>
    </row>
    <row r="1510" spans="2:20" ht="18.75" customHeight="1" x14ac:dyDescent="0.2">
      <c r="B1510" s="78"/>
      <c r="C1510" s="156" t="s">
        <v>163</v>
      </c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73"/>
      <c r="P1510" s="142">
        <f t="shared" si="226"/>
        <v>0</v>
      </c>
      <c r="Q1510" s="52"/>
      <c r="R1510" s="396"/>
      <c r="S1510" s="396"/>
    </row>
    <row r="1511" spans="2:20" ht="18.75" customHeight="1" x14ac:dyDescent="0.2">
      <c r="B1511" s="78"/>
      <c r="C1511" s="157" t="s">
        <v>157</v>
      </c>
      <c r="D1511" s="148">
        <f t="shared" ref="D1511:O1511" si="227">SUBTOTAL(9,D1501:D1510)</f>
        <v>0</v>
      </c>
      <c r="E1511" s="148">
        <f t="shared" si="227"/>
        <v>0</v>
      </c>
      <c r="F1511" s="148">
        <f t="shared" si="227"/>
        <v>0</v>
      </c>
      <c r="G1511" s="148">
        <f t="shared" si="227"/>
        <v>0</v>
      </c>
      <c r="H1511" s="148">
        <f t="shared" si="227"/>
        <v>0</v>
      </c>
      <c r="I1511" s="148">
        <f t="shared" si="227"/>
        <v>0</v>
      </c>
      <c r="J1511" s="148">
        <f t="shared" si="227"/>
        <v>0</v>
      </c>
      <c r="K1511" s="148">
        <f t="shared" si="227"/>
        <v>0</v>
      </c>
      <c r="L1511" s="148">
        <f t="shared" si="227"/>
        <v>0</v>
      </c>
      <c r="M1511" s="148">
        <f t="shared" si="227"/>
        <v>0</v>
      </c>
      <c r="N1511" s="148">
        <f t="shared" si="227"/>
        <v>0</v>
      </c>
      <c r="O1511" s="149">
        <f t="shared" si="227"/>
        <v>0</v>
      </c>
      <c r="P1511" s="143">
        <f t="shared" si="226"/>
        <v>0</v>
      </c>
      <c r="Q1511" s="52"/>
      <c r="R1511" s="405"/>
      <c r="S1511" s="405"/>
    </row>
    <row r="1512" spans="2:20" ht="6" customHeight="1" x14ac:dyDescent="0.2">
      <c r="B1512" s="78"/>
      <c r="C1512" s="52"/>
      <c r="D1512" s="52"/>
      <c r="E1512" s="52"/>
      <c r="F1512" s="52"/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5"/>
      <c r="S1512" s="55"/>
    </row>
    <row r="1513" spans="2:20" ht="18.75" customHeight="1" x14ac:dyDescent="0.2">
      <c r="B1513" s="81"/>
      <c r="C1513" s="140" t="s">
        <v>158</v>
      </c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74"/>
      <c r="P1513" s="146">
        <f t="shared" ref="P1513:P1514" si="228">SUM(D1513:O1513)</f>
        <v>0</v>
      </c>
      <c r="Q1513" s="52"/>
      <c r="R1513" s="395"/>
      <c r="S1513" s="395"/>
    </row>
    <row r="1514" spans="2:20" ht="18.75" customHeight="1" x14ac:dyDescent="0.2">
      <c r="B1514" s="81"/>
      <c r="C1514" s="140" t="s">
        <v>159</v>
      </c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9"/>
      <c r="O1514" s="75"/>
      <c r="P1514" s="147">
        <f t="shared" si="228"/>
        <v>0</v>
      </c>
      <c r="Q1514" s="52"/>
      <c r="R1514" s="396"/>
      <c r="S1514" s="396"/>
    </row>
    <row r="1515" spans="2:20" s="77" customFormat="1" ht="18.75" customHeight="1" x14ac:dyDescent="0.2">
      <c r="B1515" s="79"/>
      <c r="C1515" s="93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397" t="s">
        <v>160</v>
      </c>
      <c r="O1515" s="397"/>
      <c r="P1515" s="145">
        <f t="shared" ref="P1515" si="229">ROUND(IF(P1513*P1514=0,0,P1511/P1513*P1514),2)</f>
        <v>0</v>
      </c>
      <c r="Q1515" s="76"/>
      <c r="R1515" s="398"/>
      <c r="S1515" s="398"/>
      <c r="T1515" s="80"/>
    </row>
    <row r="1516" spans="2:20" ht="30" customHeight="1" x14ac:dyDescent="0.2">
      <c r="C1516" s="52"/>
      <c r="D1516" s="52"/>
      <c r="E1516" s="52"/>
      <c r="F1516" s="52"/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</row>
    <row r="1517" spans="2:20" ht="18.75" customHeight="1" x14ac:dyDescent="0.2">
      <c r="B1517" s="78"/>
      <c r="C1517" s="158" t="s">
        <v>124</v>
      </c>
      <c r="D1517" s="399"/>
      <c r="E1517" s="399"/>
      <c r="F1517" s="399"/>
      <c r="G1517" s="399"/>
      <c r="H1517" s="399"/>
      <c r="I1517" s="399"/>
      <c r="J1517" s="52"/>
      <c r="K1517" s="52"/>
      <c r="L1517" s="53"/>
      <c r="M1517" s="52"/>
      <c r="N1517" s="52"/>
      <c r="O1517" s="52"/>
      <c r="P1517" s="54"/>
      <c r="Q1517" s="52"/>
      <c r="R1517" s="54"/>
      <c r="S1517" s="54"/>
    </row>
    <row r="1518" spans="2:20" ht="18.75" customHeight="1" x14ac:dyDescent="0.2">
      <c r="B1518" s="78"/>
      <c r="C1518" s="152" t="s">
        <v>125</v>
      </c>
      <c r="D1518" s="395"/>
      <c r="E1518" s="395"/>
      <c r="F1518" s="395"/>
      <c r="G1518" s="395"/>
      <c r="H1518" s="395"/>
      <c r="I1518" s="395"/>
      <c r="J1518" s="52"/>
      <c r="K1518" s="51"/>
      <c r="L1518" s="51"/>
      <c r="M1518" s="51"/>
      <c r="N1518" s="51"/>
      <c r="O1518" s="51"/>
      <c r="P1518" s="51"/>
      <c r="Q1518" s="52"/>
      <c r="R1518" s="400" t="s">
        <v>126</v>
      </c>
      <c r="S1518" s="400"/>
    </row>
    <row r="1519" spans="2:20" ht="18.75" customHeight="1" x14ac:dyDescent="0.2">
      <c r="B1519" s="78"/>
      <c r="C1519" s="152" t="s">
        <v>7</v>
      </c>
      <c r="D1519" s="395"/>
      <c r="E1519" s="395"/>
      <c r="F1519" s="395"/>
      <c r="G1519" s="395"/>
      <c r="H1519" s="395"/>
      <c r="I1519" s="395"/>
      <c r="J1519" s="52"/>
      <c r="K1519" s="51"/>
      <c r="L1519" s="51"/>
      <c r="M1519" s="51"/>
      <c r="N1519" s="51"/>
      <c r="O1519" s="51"/>
      <c r="P1519" s="51"/>
      <c r="Q1519" s="52"/>
      <c r="R1519" s="139" t="s">
        <v>245</v>
      </c>
      <c r="S1519" s="63"/>
    </row>
    <row r="1520" spans="2:20" ht="18.75" customHeight="1" x14ac:dyDescent="0.2">
      <c r="B1520" s="78"/>
      <c r="C1520" s="153" t="s">
        <v>122</v>
      </c>
      <c r="D1520" s="395"/>
      <c r="E1520" s="395"/>
      <c r="F1520" s="395"/>
      <c r="G1520" s="395"/>
      <c r="H1520" s="395"/>
      <c r="I1520" s="395"/>
      <c r="J1520" s="52"/>
      <c r="K1520" s="51"/>
      <c r="L1520" s="51"/>
      <c r="M1520" s="51"/>
      <c r="N1520" s="51"/>
      <c r="O1520" s="51"/>
      <c r="P1520" s="51"/>
      <c r="Q1520" s="52"/>
      <c r="R1520" s="138" t="s">
        <v>132</v>
      </c>
      <c r="S1520" s="63"/>
    </row>
    <row r="1521" spans="2:24" ht="18.75" customHeight="1" x14ac:dyDescent="0.2">
      <c r="B1521" s="78"/>
      <c r="C1521" s="153" t="s">
        <v>134</v>
      </c>
      <c r="D1521" s="401"/>
      <c r="E1521" s="401"/>
      <c r="F1521" s="401"/>
      <c r="G1521" s="401"/>
      <c r="H1521" s="401"/>
      <c r="I1521" s="401"/>
      <c r="J1521" s="52"/>
      <c r="K1521" s="52"/>
      <c r="L1521" s="53"/>
      <c r="M1521" s="52"/>
      <c r="N1521" s="52"/>
      <c r="O1521" s="52"/>
      <c r="P1521" s="54"/>
      <c r="Q1521" s="52"/>
      <c r="R1521" s="139" t="s">
        <v>133</v>
      </c>
      <c r="S1521" s="63"/>
    </row>
    <row r="1522" spans="2:24" ht="12" customHeight="1" x14ac:dyDescent="0.2">
      <c r="B1522" s="78"/>
      <c r="C1522" s="52"/>
      <c r="D1522" s="52"/>
      <c r="E1522" s="52"/>
      <c r="F1522" s="52"/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</row>
    <row r="1523" spans="2:24" s="77" customFormat="1" ht="18.75" customHeight="1" x14ac:dyDescent="0.2">
      <c r="B1523" s="79"/>
      <c r="C1523" s="154" t="s">
        <v>128</v>
      </c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70"/>
      <c r="P1523" s="144" t="s">
        <v>129</v>
      </c>
      <c r="Q1523" s="76"/>
      <c r="R1523" s="402" t="s">
        <v>135</v>
      </c>
      <c r="S1523" s="403"/>
      <c r="T1523" s="80"/>
      <c r="V1523" s="59"/>
      <c r="W1523" s="59"/>
      <c r="X1523" s="59"/>
    </row>
    <row r="1524" spans="2:24" ht="6" customHeight="1" x14ac:dyDescent="0.2">
      <c r="B1524" s="78"/>
      <c r="C1524" s="52"/>
      <c r="D1524" s="52"/>
      <c r="E1524" s="52"/>
      <c r="F1524" s="52"/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</row>
    <row r="1525" spans="2:24" ht="18.75" customHeight="1" x14ac:dyDescent="0.2">
      <c r="B1525" s="78"/>
      <c r="C1525" s="155" t="s">
        <v>161</v>
      </c>
      <c r="D1525" s="65"/>
      <c r="E1525" s="65"/>
      <c r="F1525" s="65"/>
      <c r="G1525" s="65"/>
      <c r="H1525" s="65"/>
      <c r="I1525" s="65"/>
      <c r="J1525" s="65"/>
      <c r="K1525" s="65"/>
      <c r="L1525" s="65"/>
      <c r="M1525" s="65"/>
      <c r="N1525" s="65"/>
      <c r="O1525" s="71"/>
      <c r="P1525" s="141">
        <f>SUM(D1525:O1525)</f>
        <v>0</v>
      </c>
      <c r="Q1525" s="52"/>
      <c r="R1525" s="390"/>
      <c r="S1525" s="387"/>
    </row>
    <row r="1526" spans="2:24" ht="18.75" customHeight="1" x14ac:dyDescent="0.2">
      <c r="B1526" s="78"/>
      <c r="C1526" s="140" t="s">
        <v>137</v>
      </c>
      <c r="D1526" s="110"/>
      <c r="E1526" s="110"/>
      <c r="F1526" s="110"/>
      <c r="G1526" s="110"/>
      <c r="H1526" s="110"/>
      <c r="I1526" s="110"/>
      <c r="J1526" s="110"/>
      <c r="K1526" s="110"/>
      <c r="L1526" s="110"/>
      <c r="M1526" s="110"/>
      <c r="N1526" s="110"/>
      <c r="O1526" s="111"/>
      <c r="P1526" s="141">
        <f t="shared" ref="P1526:P1535" si="230">SUM(D1526:O1526)</f>
        <v>0</v>
      </c>
      <c r="Q1526" s="52"/>
      <c r="R1526" s="390"/>
      <c r="S1526" s="387"/>
    </row>
    <row r="1527" spans="2:24" ht="18.75" customHeight="1" x14ac:dyDescent="0.2">
      <c r="B1527" s="78"/>
      <c r="C1527" s="94" t="s">
        <v>162</v>
      </c>
      <c r="D1527" s="65"/>
      <c r="E1527" s="65"/>
      <c r="F1527" s="65"/>
      <c r="G1527" s="65"/>
      <c r="H1527" s="65"/>
      <c r="I1527" s="65"/>
      <c r="J1527" s="65"/>
      <c r="K1527" s="65"/>
      <c r="L1527" s="65"/>
      <c r="M1527" s="65"/>
      <c r="N1527" s="65"/>
      <c r="O1527" s="71"/>
      <c r="P1527" s="141">
        <f t="shared" si="230"/>
        <v>0</v>
      </c>
      <c r="Q1527" s="52"/>
      <c r="R1527" s="390"/>
      <c r="S1527" s="387"/>
    </row>
    <row r="1528" spans="2:24" ht="18.75" customHeight="1" x14ac:dyDescent="0.2">
      <c r="B1528" s="78"/>
      <c r="C1528" s="140" t="s">
        <v>147</v>
      </c>
      <c r="D1528" s="66"/>
      <c r="E1528" s="66"/>
      <c r="F1528" s="66"/>
      <c r="G1528" s="66"/>
      <c r="H1528" s="66"/>
      <c r="I1528" s="66"/>
      <c r="J1528" s="66"/>
      <c r="K1528" s="66"/>
      <c r="L1528" s="66"/>
      <c r="M1528" s="66"/>
      <c r="N1528" s="66"/>
      <c r="O1528" s="72"/>
      <c r="P1528" s="141">
        <f t="shared" si="230"/>
        <v>0</v>
      </c>
      <c r="Q1528" s="52"/>
      <c r="R1528" s="390"/>
      <c r="S1528" s="387"/>
    </row>
    <row r="1529" spans="2:24" ht="18.75" customHeight="1" x14ac:dyDescent="0.2">
      <c r="B1529" s="78"/>
      <c r="C1529" s="140" t="s">
        <v>148</v>
      </c>
      <c r="D1529" s="66"/>
      <c r="E1529" s="66"/>
      <c r="F1529" s="66"/>
      <c r="G1529" s="66"/>
      <c r="H1529" s="66"/>
      <c r="I1529" s="66"/>
      <c r="J1529" s="66"/>
      <c r="K1529" s="66"/>
      <c r="L1529" s="66"/>
      <c r="M1529" s="66"/>
      <c r="N1529" s="66"/>
      <c r="O1529" s="72"/>
      <c r="P1529" s="141">
        <f t="shared" si="230"/>
        <v>0</v>
      </c>
      <c r="Q1529" s="52"/>
      <c r="R1529" s="390"/>
      <c r="S1529" s="387"/>
    </row>
    <row r="1530" spans="2:24" ht="18.75" customHeight="1" x14ac:dyDescent="0.2">
      <c r="B1530" s="78"/>
      <c r="C1530" s="140" t="s">
        <v>150</v>
      </c>
      <c r="D1530" s="66"/>
      <c r="E1530" s="66"/>
      <c r="F1530" s="66"/>
      <c r="G1530" s="66"/>
      <c r="H1530" s="66"/>
      <c r="I1530" s="66"/>
      <c r="J1530" s="66"/>
      <c r="K1530" s="66"/>
      <c r="L1530" s="66"/>
      <c r="M1530" s="66"/>
      <c r="N1530" s="66"/>
      <c r="O1530" s="72"/>
      <c r="P1530" s="141">
        <f t="shared" si="230"/>
        <v>0</v>
      </c>
      <c r="Q1530" s="52"/>
      <c r="R1530" s="390"/>
      <c r="S1530" s="387"/>
    </row>
    <row r="1531" spans="2:24" ht="18.75" customHeight="1" x14ac:dyDescent="0.2">
      <c r="B1531" s="78"/>
      <c r="C1531" s="140" t="s">
        <v>151</v>
      </c>
      <c r="D1531" s="66"/>
      <c r="E1531" s="66"/>
      <c r="F1531" s="66"/>
      <c r="G1531" s="66"/>
      <c r="H1531" s="66"/>
      <c r="I1531" s="66"/>
      <c r="J1531" s="66"/>
      <c r="K1531" s="66"/>
      <c r="L1531" s="66"/>
      <c r="M1531" s="66"/>
      <c r="N1531" s="66"/>
      <c r="O1531" s="72"/>
      <c r="P1531" s="141">
        <f t="shared" si="230"/>
        <v>0</v>
      </c>
      <c r="Q1531" s="52"/>
      <c r="R1531" s="390"/>
      <c r="S1531" s="387"/>
    </row>
    <row r="1532" spans="2:24" ht="18.75" customHeight="1" x14ac:dyDescent="0.2">
      <c r="B1532" s="78"/>
      <c r="C1532" s="140" t="s">
        <v>152</v>
      </c>
      <c r="D1532" s="66"/>
      <c r="E1532" s="66"/>
      <c r="F1532" s="66"/>
      <c r="G1532" s="66"/>
      <c r="H1532" s="66"/>
      <c r="I1532" s="66"/>
      <c r="J1532" s="66"/>
      <c r="K1532" s="66"/>
      <c r="L1532" s="66"/>
      <c r="M1532" s="66"/>
      <c r="N1532" s="66"/>
      <c r="O1532" s="72"/>
      <c r="P1532" s="141">
        <f t="shared" si="230"/>
        <v>0</v>
      </c>
      <c r="Q1532" s="52"/>
      <c r="R1532" s="390"/>
      <c r="S1532" s="387"/>
    </row>
    <row r="1533" spans="2:24" ht="18.75" customHeight="1" x14ac:dyDescent="0.2">
      <c r="B1533" s="78"/>
      <c r="C1533" s="140" t="s">
        <v>153</v>
      </c>
      <c r="D1533" s="66"/>
      <c r="E1533" s="66"/>
      <c r="F1533" s="66"/>
      <c r="G1533" s="66"/>
      <c r="H1533" s="66"/>
      <c r="I1533" s="66"/>
      <c r="J1533" s="66"/>
      <c r="K1533" s="66"/>
      <c r="L1533" s="66"/>
      <c r="M1533" s="66"/>
      <c r="N1533" s="66"/>
      <c r="O1533" s="72"/>
      <c r="P1533" s="141">
        <f t="shared" si="230"/>
        <v>0</v>
      </c>
      <c r="Q1533" s="52"/>
      <c r="R1533" s="390"/>
      <c r="S1533" s="387"/>
    </row>
    <row r="1534" spans="2:24" ht="18.75" customHeight="1" x14ac:dyDescent="0.2">
      <c r="B1534" s="78"/>
      <c r="C1534" s="156" t="s">
        <v>163</v>
      </c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73"/>
      <c r="P1534" s="142">
        <f t="shared" si="230"/>
        <v>0</v>
      </c>
      <c r="Q1534" s="52"/>
      <c r="R1534" s="391"/>
      <c r="S1534" s="392"/>
    </row>
    <row r="1535" spans="2:24" ht="18.75" customHeight="1" x14ac:dyDescent="0.2">
      <c r="B1535" s="78"/>
      <c r="C1535" s="157" t="s">
        <v>157</v>
      </c>
      <c r="D1535" s="148">
        <f>SUBTOTAL(9,D1525:D1534)</f>
        <v>0</v>
      </c>
      <c r="E1535" s="148">
        <f t="shared" ref="E1535:O1535" si="231">SUBTOTAL(9,E1525:E1534)</f>
        <v>0</v>
      </c>
      <c r="F1535" s="148">
        <f t="shared" si="231"/>
        <v>0</v>
      </c>
      <c r="G1535" s="148">
        <f t="shared" si="231"/>
        <v>0</v>
      </c>
      <c r="H1535" s="148">
        <f t="shared" si="231"/>
        <v>0</v>
      </c>
      <c r="I1535" s="148">
        <f t="shared" si="231"/>
        <v>0</v>
      </c>
      <c r="J1535" s="148">
        <f t="shared" si="231"/>
        <v>0</v>
      </c>
      <c r="K1535" s="148">
        <f t="shared" si="231"/>
        <v>0</v>
      </c>
      <c r="L1535" s="148">
        <f t="shared" si="231"/>
        <v>0</v>
      </c>
      <c r="M1535" s="148">
        <f t="shared" si="231"/>
        <v>0</v>
      </c>
      <c r="N1535" s="148">
        <f t="shared" si="231"/>
        <v>0</v>
      </c>
      <c r="O1535" s="149">
        <f t="shared" si="231"/>
        <v>0</v>
      </c>
      <c r="P1535" s="143">
        <f t="shared" si="230"/>
        <v>0</v>
      </c>
      <c r="Q1535" s="52"/>
      <c r="R1535" s="393"/>
      <c r="S1535" s="394"/>
    </row>
    <row r="1536" spans="2:24" ht="6" customHeight="1" x14ac:dyDescent="0.2">
      <c r="B1536" s="78"/>
      <c r="C1536" s="52"/>
      <c r="D1536" s="52"/>
      <c r="E1536" s="52"/>
      <c r="F1536" s="52"/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5"/>
      <c r="S1536" s="55"/>
    </row>
    <row r="1537" spans="2:24" ht="18.75" customHeight="1" x14ac:dyDescent="0.2">
      <c r="B1537" s="81"/>
      <c r="C1537" s="140" t="s">
        <v>158</v>
      </c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74"/>
      <c r="P1537" s="146">
        <f t="shared" ref="P1537:P1538" si="232">SUM(D1537:O1537)</f>
        <v>0</v>
      </c>
      <c r="Q1537" s="52"/>
      <c r="R1537" s="395"/>
      <c r="S1537" s="395"/>
    </row>
    <row r="1538" spans="2:24" ht="18.75" customHeight="1" x14ac:dyDescent="0.2">
      <c r="B1538" s="81"/>
      <c r="C1538" s="140" t="s">
        <v>159</v>
      </c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9"/>
      <c r="O1538" s="75"/>
      <c r="P1538" s="147">
        <f t="shared" si="232"/>
        <v>0</v>
      </c>
      <c r="Q1538" s="52"/>
      <c r="R1538" s="396"/>
      <c r="S1538" s="396"/>
    </row>
    <row r="1539" spans="2:24" s="77" customFormat="1" ht="18.75" customHeight="1" x14ac:dyDescent="0.2">
      <c r="B1539" s="79"/>
      <c r="C1539" s="93"/>
      <c r="D1539" s="82"/>
      <c r="E1539" s="82"/>
      <c r="F1539" s="82"/>
      <c r="G1539" s="82"/>
      <c r="H1539" s="82"/>
      <c r="I1539" s="82"/>
      <c r="J1539" s="82"/>
      <c r="K1539" s="82"/>
      <c r="L1539" s="82"/>
      <c r="M1539" s="82"/>
      <c r="N1539" s="397" t="s">
        <v>160</v>
      </c>
      <c r="O1539" s="397"/>
      <c r="P1539" s="145">
        <f>ROUND(IF(P1537*P1538=0,0,P1535/P1537*P1538),2)</f>
        <v>0</v>
      </c>
      <c r="Q1539" s="76"/>
      <c r="R1539" s="398"/>
      <c r="S1539" s="398"/>
      <c r="T1539" s="80"/>
    </row>
    <row r="1540" spans="2:24" ht="30" customHeight="1" x14ac:dyDescent="0.2">
      <c r="C1540" s="52"/>
      <c r="D1540" s="52"/>
      <c r="E1540" s="52"/>
      <c r="F1540" s="52"/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</row>
    <row r="1541" spans="2:24" ht="18.75" customHeight="1" x14ac:dyDescent="0.2">
      <c r="B1541" s="78"/>
      <c r="C1541" s="158" t="s">
        <v>124</v>
      </c>
      <c r="D1541" s="399"/>
      <c r="E1541" s="399"/>
      <c r="F1541" s="399"/>
      <c r="G1541" s="399"/>
      <c r="H1541" s="399"/>
      <c r="I1541" s="399"/>
      <c r="J1541" s="52"/>
      <c r="K1541" s="52"/>
      <c r="L1541" s="53"/>
      <c r="M1541" s="52"/>
      <c r="N1541" s="52"/>
      <c r="O1541" s="52"/>
      <c r="P1541" s="54"/>
      <c r="Q1541" s="52"/>
      <c r="R1541" s="54"/>
      <c r="S1541" s="54"/>
    </row>
    <row r="1542" spans="2:24" ht="18.75" customHeight="1" x14ac:dyDescent="0.2">
      <c r="B1542" s="78"/>
      <c r="C1542" s="152" t="s">
        <v>125</v>
      </c>
      <c r="D1542" s="395"/>
      <c r="E1542" s="395"/>
      <c r="F1542" s="395"/>
      <c r="G1542" s="395"/>
      <c r="H1542" s="395"/>
      <c r="I1542" s="395"/>
      <c r="J1542" s="52"/>
      <c r="K1542" s="51"/>
      <c r="L1542" s="51"/>
      <c r="M1542" s="51"/>
      <c r="N1542" s="51"/>
      <c r="O1542" s="51"/>
      <c r="P1542" s="51"/>
      <c r="Q1542" s="52"/>
      <c r="R1542" s="400" t="s">
        <v>126</v>
      </c>
      <c r="S1542" s="400"/>
    </row>
    <row r="1543" spans="2:24" ht="18.75" customHeight="1" x14ac:dyDescent="0.2">
      <c r="B1543" s="78"/>
      <c r="C1543" s="152" t="s">
        <v>7</v>
      </c>
      <c r="D1543" s="395"/>
      <c r="E1543" s="395"/>
      <c r="F1543" s="395"/>
      <c r="G1543" s="395"/>
      <c r="H1543" s="395"/>
      <c r="I1543" s="395"/>
      <c r="J1543" s="52"/>
      <c r="K1543" s="51"/>
      <c r="L1543" s="51"/>
      <c r="M1543" s="51"/>
      <c r="N1543" s="51"/>
      <c r="O1543" s="51"/>
      <c r="P1543" s="51"/>
      <c r="Q1543" s="52"/>
      <c r="R1543" s="139" t="s">
        <v>245</v>
      </c>
      <c r="S1543" s="63"/>
    </row>
    <row r="1544" spans="2:24" ht="18.75" customHeight="1" x14ac:dyDescent="0.2">
      <c r="B1544" s="78"/>
      <c r="C1544" s="153" t="s">
        <v>122</v>
      </c>
      <c r="D1544" s="395"/>
      <c r="E1544" s="395"/>
      <c r="F1544" s="395"/>
      <c r="G1544" s="395"/>
      <c r="H1544" s="395"/>
      <c r="I1544" s="395"/>
      <c r="J1544" s="52"/>
      <c r="K1544" s="51"/>
      <c r="L1544" s="51"/>
      <c r="M1544" s="51"/>
      <c r="N1544" s="51"/>
      <c r="O1544" s="51"/>
      <c r="P1544" s="51"/>
      <c r="Q1544" s="52"/>
      <c r="R1544" s="138" t="s">
        <v>132</v>
      </c>
      <c r="S1544" s="63"/>
    </row>
    <row r="1545" spans="2:24" ht="18.75" customHeight="1" x14ac:dyDescent="0.2">
      <c r="B1545" s="78"/>
      <c r="C1545" s="153" t="s">
        <v>134</v>
      </c>
      <c r="D1545" s="401"/>
      <c r="E1545" s="401"/>
      <c r="F1545" s="401"/>
      <c r="G1545" s="401"/>
      <c r="H1545" s="401"/>
      <c r="I1545" s="401"/>
      <c r="J1545" s="52"/>
      <c r="K1545" s="52"/>
      <c r="L1545" s="53"/>
      <c r="M1545" s="52"/>
      <c r="N1545" s="52"/>
      <c r="O1545" s="52"/>
      <c r="P1545" s="54"/>
      <c r="Q1545" s="52"/>
      <c r="R1545" s="139" t="s">
        <v>133</v>
      </c>
      <c r="S1545" s="63"/>
    </row>
    <row r="1546" spans="2:24" ht="12" customHeight="1" x14ac:dyDescent="0.2">
      <c r="B1546" s="78"/>
      <c r="C1546" s="52"/>
      <c r="D1546" s="52"/>
      <c r="E1546" s="52"/>
      <c r="F1546" s="52"/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</row>
    <row r="1547" spans="2:24" s="77" customFormat="1" ht="18.75" customHeight="1" x14ac:dyDescent="0.2">
      <c r="B1547" s="79"/>
      <c r="C1547" s="154" t="s">
        <v>128</v>
      </c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70"/>
      <c r="P1547" s="144" t="s">
        <v>129</v>
      </c>
      <c r="Q1547" s="76"/>
      <c r="R1547" s="402" t="s">
        <v>135</v>
      </c>
      <c r="S1547" s="403"/>
      <c r="T1547" s="80"/>
      <c r="V1547" s="59"/>
      <c r="W1547" s="59"/>
      <c r="X1547" s="59"/>
    </row>
    <row r="1548" spans="2:24" ht="6" customHeight="1" x14ac:dyDescent="0.2">
      <c r="B1548" s="78"/>
      <c r="C1548" s="52"/>
      <c r="D1548" s="52"/>
      <c r="E1548" s="52"/>
      <c r="F1548" s="52"/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</row>
    <row r="1549" spans="2:24" ht="18.75" customHeight="1" x14ac:dyDescent="0.2">
      <c r="B1549" s="78"/>
      <c r="C1549" s="155" t="s">
        <v>161</v>
      </c>
      <c r="D1549" s="65"/>
      <c r="E1549" s="65"/>
      <c r="F1549" s="65"/>
      <c r="G1549" s="65"/>
      <c r="H1549" s="65"/>
      <c r="I1549" s="65"/>
      <c r="J1549" s="65"/>
      <c r="K1549" s="65"/>
      <c r="L1549" s="65"/>
      <c r="M1549" s="65"/>
      <c r="N1549" s="65"/>
      <c r="O1549" s="71"/>
      <c r="P1549" s="141">
        <f>SUM(D1549:O1549)</f>
        <v>0</v>
      </c>
      <c r="Q1549" s="52"/>
      <c r="R1549" s="390"/>
      <c r="S1549" s="387"/>
    </row>
    <row r="1550" spans="2:24" ht="18.75" customHeight="1" x14ac:dyDescent="0.2">
      <c r="B1550" s="78"/>
      <c r="C1550" s="140" t="s">
        <v>137</v>
      </c>
      <c r="D1550" s="110"/>
      <c r="E1550" s="110"/>
      <c r="F1550" s="110"/>
      <c r="G1550" s="110"/>
      <c r="H1550" s="110"/>
      <c r="I1550" s="110"/>
      <c r="J1550" s="110"/>
      <c r="K1550" s="110"/>
      <c r="L1550" s="110"/>
      <c r="M1550" s="110"/>
      <c r="N1550" s="110"/>
      <c r="O1550" s="111"/>
      <c r="P1550" s="141">
        <f t="shared" ref="P1550:P1559" si="233">SUM(D1550:O1550)</f>
        <v>0</v>
      </c>
      <c r="Q1550" s="52"/>
      <c r="R1550" s="390"/>
      <c r="S1550" s="387"/>
    </row>
    <row r="1551" spans="2:24" ht="18.75" customHeight="1" x14ac:dyDescent="0.2">
      <c r="B1551" s="78"/>
      <c r="C1551" s="94" t="s">
        <v>162</v>
      </c>
      <c r="D1551" s="65"/>
      <c r="E1551" s="65"/>
      <c r="F1551" s="65"/>
      <c r="G1551" s="65"/>
      <c r="H1551" s="65"/>
      <c r="I1551" s="65"/>
      <c r="J1551" s="65"/>
      <c r="K1551" s="65"/>
      <c r="L1551" s="65"/>
      <c r="M1551" s="65"/>
      <c r="N1551" s="65"/>
      <c r="O1551" s="71"/>
      <c r="P1551" s="141">
        <f t="shared" si="233"/>
        <v>0</v>
      </c>
      <c r="Q1551" s="52"/>
      <c r="R1551" s="390"/>
      <c r="S1551" s="387"/>
    </row>
    <row r="1552" spans="2:24" ht="18.75" customHeight="1" x14ac:dyDescent="0.2">
      <c r="B1552" s="78"/>
      <c r="C1552" s="140" t="s">
        <v>147</v>
      </c>
      <c r="D1552" s="66"/>
      <c r="E1552" s="66"/>
      <c r="F1552" s="66"/>
      <c r="G1552" s="66"/>
      <c r="H1552" s="66"/>
      <c r="I1552" s="66"/>
      <c r="J1552" s="66"/>
      <c r="K1552" s="66"/>
      <c r="L1552" s="66"/>
      <c r="M1552" s="66"/>
      <c r="N1552" s="66"/>
      <c r="O1552" s="72"/>
      <c r="P1552" s="141">
        <f t="shared" si="233"/>
        <v>0</v>
      </c>
      <c r="Q1552" s="52"/>
      <c r="R1552" s="390"/>
      <c r="S1552" s="387"/>
    </row>
    <row r="1553" spans="2:20" ht="18.75" customHeight="1" x14ac:dyDescent="0.2">
      <c r="B1553" s="78"/>
      <c r="C1553" s="140" t="s">
        <v>148</v>
      </c>
      <c r="D1553" s="66"/>
      <c r="E1553" s="66"/>
      <c r="F1553" s="66"/>
      <c r="G1553" s="66"/>
      <c r="H1553" s="66"/>
      <c r="I1553" s="66"/>
      <c r="J1553" s="66"/>
      <c r="K1553" s="66"/>
      <c r="L1553" s="66"/>
      <c r="M1553" s="66"/>
      <c r="N1553" s="66"/>
      <c r="O1553" s="72"/>
      <c r="P1553" s="141">
        <f t="shared" si="233"/>
        <v>0</v>
      </c>
      <c r="Q1553" s="52"/>
      <c r="R1553" s="390"/>
      <c r="S1553" s="387"/>
    </row>
    <row r="1554" spans="2:20" ht="18.75" customHeight="1" x14ac:dyDescent="0.2">
      <c r="B1554" s="78"/>
      <c r="C1554" s="140" t="s">
        <v>150</v>
      </c>
      <c r="D1554" s="66"/>
      <c r="E1554" s="66"/>
      <c r="F1554" s="66"/>
      <c r="G1554" s="66"/>
      <c r="H1554" s="66"/>
      <c r="I1554" s="66"/>
      <c r="J1554" s="66"/>
      <c r="K1554" s="66"/>
      <c r="L1554" s="66"/>
      <c r="M1554" s="66"/>
      <c r="N1554" s="66"/>
      <c r="O1554" s="72"/>
      <c r="P1554" s="141">
        <f t="shared" si="233"/>
        <v>0</v>
      </c>
      <c r="Q1554" s="52"/>
      <c r="R1554" s="390"/>
      <c r="S1554" s="387"/>
    </row>
    <row r="1555" spans="2:20" ht="18.75" customHeight="1" x14ac:dyDescent="0.2">
      <c r="B1555" s="78"/>
      <c r="C1555" s="140" t="s">
        <v>151</v>
      </c>
      <c r="D1555" s="66"/>
      <c r="E1555" s="66"/>
      <c r="F1555" s="66"/>
      <c r="G1555" s="66"/>
      <c r="H1555" s="66"/>
      <c r="I1555" s="66"/>
      <c r="J1555" s="66"/>
      <c r="K1555" s="66"/>
      <c r="L1555" s="66"/>
      <c r="M1555" s="66"/>
      <c r="N1555" s="66"/>
      <c r="O1555" s="72"/>
      <c r="P1555" s="141">
        <f t="shared" si="233"/>
        <v>0</v>
      </c>
      <c r="Q1555" s="52"/>
      <c r="R1555" s="390"/>
      <c r="S1555" s="387"/>
    </row>
    <row r="1556" spans="2:20" ht="18.75" customHeight="1" x14ac:dyDescent="0.2">
      <c r="B1556" s="78"/>
      <c r="C1556" s="140" t="s">
        <v>152</v>
      </c>
      <c r="D1556" s="66"/>
      <c r="E1556" s="66"/>
      <c r="F1556" s="66"/>
      <c r="G1556" s="66"/>
      <c r="H1556" s="66"/>
      <c r="I1556" s="66"/>
      <c r="J1556" s="66"/>
      <c r="K1556" s="66"/>
      <c r="L1556" s="66"/>
      <c r="M1556" s="66"/>
      <c r="N1556" s="66"/>
      <c r="O1556" s="72"/>
      <c r="P1556" s="141">
        <f t="shared" si="233"/>
        <v>0</v>
      </c>
      <c r="Q1556" s="52"/>
      <c r="R1556" s="390"/>
      <c r="S1556" s="387"/>
    </row>
    <row r="1557" spans="2:20" ht="18.75" customHeight="1" x14ac:dyDescent="0.2">
      <c r="B1557" s="78"/>
      <c r="C1557" s="140" t="s">
        <v>153</v>
      </c>
      <c r="D1557" s="66"/>
      <c r="E1557" s="66"/>
      <c r="F1557" s="66"/>
      <c r="G1557" s="66"/>
      <c r="H1557" s="66"/>
      <c r="I1557" s="66"/>
      <c r="J1557" s="66"/>
      <c r="K1557" s="66"/>
      <c r="L1557" s="66"/>
      <c r="M1557" s="66"/>
      <c r="N1557" s="66"/>
      <c r="O1557" s="72"/>
      <c r="P1557" s="141">
        <f t="shared" si="233"/>
        <v>0</v>
      </c>
      <c r="Q1557" s="52"/>
      <c r="R1557" s="390"/>
      <c r="S1557" s="387"/>
    </row>
    <row r="1558" spans="2:20" ht="18.75" customHeight="1" x14ac:dyDescent="0.2">
      <c r="B1558" s="78"/>
      <c r="C1558" s="156" t="s">
        <v>163</v>
      </c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73"/>
      <c r="P1558" s="142">
        <f t="shared" si="233"/>
        <v>0</v>
      </c>
      <c r="Q1558" s="52"/>
      <c r="R1558" s="391"/>
      <c r="S1558" s="392"/>
    </row>
    <row r="1559" spans="2:20" ht="18.75" customHeight="1" x14ac:dyDescent="0.2">
      <c r="B1559" s="78"/>
      <c r="C1559" s="157" t="s">
        <v>157</v>
      </c>
      <c r="D1559" s="148">
        <f>SUBTOTAL(9,D1549:D1558)</f>
        <v>0</v>
      </c>
      <c r="E1559" s="148">
        <f t="shared" ref="E1559:O1559" si="234">SUBTOTAL(9,E1549:E1558)</f>
        <v>0</v>
      </c>
      <c r="F1559" s="148">
        <f t="shared" si="234"/>
        <v>0</v>
      </c>
      <c r="G1559" s="148">
        <f t="shared" si="234"/>
        <v>0</v>
      </c>
      <c r="H1559" s="148">
        <f t="shared" si="234"/>
        <v>0</v>
      </c>
      <c r="I1559" s="148">
        <f t="shared" si="234"/>
        <v>0</v>
      </c>
      <c r="J1559" s="148">
        <f t="shared" si="234"/>
        <v>0</v>
      </c>
      <c r="K1559" s="148">
        <f t="shared" si="234"/>
        <v>0</v>
      </c>
      <c r="L1559" s="148">
        <f t="shared" si="234"/>
        <v>0</v>
      </c>
      <c r="M1559" s="148">
        <f t="shared" si="234"/>
        <v>0</v>
      </c>
      <c r="N1559" s="148">
        <f t="shared" si="234"/>
        <v>0</v>
      </c>
      <c r="O1559" s="149">
        <f t="shared" si="234"/>
        <v>0</v>
      </c>
      <c r="P1559" s="143">
        <f t="shared" si="233"/>
        <v>0</v>
      </c>
      <c r="Q1559" s="52"/>
      <c r="R1559" s="393"/>
      <c r="S1559" s="394"/>
    </row>
    <row r="1560" spans="2:20" ht="6" customHeight="1" x14ac:dyDescent="0.2">
      <c r="B1560" s="78"/>
      <c r="C1560" s="52"/>
      <c r="D1560" s="52"/>
      <c r="E1560" s="52"/>
      <c r="F1560" s="52"/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5"/>
      <c r="S1560" s="55"/>
    </row>
    <row r="1561" spans="2:20" ht="18.75" customHeight="1" x14ac:dyDescent="0.2">
      <c r="B1561" s="81"/>
      <c r="C1561" s="140" t="s">
        <v>158</v>
      </c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74"/>
      <c r="P1561" s="146">
        <f t="shared" ref="P1561:P1562" si="235">SUM(D1561:O1561)</f>
        <v>0</v>
      </c>
      <c r="Q1561" s="52"/>
      <c r="R1561" s="395"/>
      <c r="S1561" s="395"/>
    </row>
    <row r="1562" spans="2:20" ht="18.75" customHeight="1" x14ac:dyDescent="0.2">
      <c r="B1562" s="81"/>
      <c r="C1562" s="140" t="s">
        <v>159</v>
      </c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9"/>
      <c r="O1562" s="75"/>
      <c r="P1562" s="147">
        <f t="shared" si="235"/>
        <v>0</v>
      </c>
      <c r="Q1562" s="52"/>
      <c r="R1562" s="396"/>
      <c r="S1562" s="396"/>
    </row>
    <row r="1563" spans="2:20" s="77" customFormat="1" ht="18.75" customHeight="1" x14ac:dyDescent="0.2">
      <c r="B1563" s="79"/>
      <c r="C1563" s="93"/>
      <c r="D1563" s="82"/>
      <c r="E1563" s="82"/>
      <c r="F1563" s="82"/>
      <c r="G1563" s="82"/>
      <c r="H1563" s="82"/>
      <c r="I1563" s="82"/>
      <c r="J1563" s="82"/>
      <c r="K1563" s="82"/>
      <c r="L1563" s="82"/>
      <c r="M1563" s="82"/>
      <c r="N1563" s="397" t="s">
        <v>160</v>
      </c>
      <c r="O1563" s="397"/>
      <c r="P1563" s="145">
        <f>ROUND(IF(P1561*P1562=0,0,P1559/P1561*P1562),2)</f>
        <v>0</v>
      </c>
      <c r="Q1563" s="76"/>
      <c r="R1563" s="398"/>
      <c r="S1563" s="398"/>
      <c r="T1563" s="80"/>
    </row>
    <row r="1564" spans="2:20" ht="30" customHeight="1" x14ac:dyDescent="0.2">
      <c r="C1564" s="52"/>
      <c r="D1564" s="52"/>
      <c r="E1564" s="52"/>
      <c r="F1564" s="52"/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</row>
    <row r="1565" spans="2:20" ht="18.75" customHeight="1" x14ac:dyDescent="0.2">
      <c r="B1565" s="78"/>
      <c r="C1565" s="158" t="s">
        <v>124</v>
      </c>
      <c r="D1565" s="399"/>
      <c r="E1565" s="399"/>
      <c r="F1565" s="399"/>
      <c r="G1565" s="399"/>
      <c r="H1565" s="399"/>
      <c r="I1565" s="399"/>
      <c r="J1565" s="52"/>
      <c r="K1565" s="52"/>
      <c r="L1565" s="53"/>
      <c r="M1565" s="52"/>
      <c r="N1565" s="52"/>
      <c r="O1565" s="52"/>
      <c r="P1565" s="54"/>
      <c r="Q1565" s="52"/>
      <c r="R1565" s="54"/>
      <c r="S1565" s="54"/>
    </row>
    <row r="1566" spans="2:20" ht="18.75" customHeight="1" x14ac:dyDescent="0.2">
      <c r="B1566" s="78"/>
      <c r="C1566" s="152" t="s">
        <v>125</v>
      </c>
      <c r="D1566" s="395"/>
      <c r="E1566" s="395"/>
      <c r="F1566" s="395"/>
      <c r="G1566" s="395"/>
      <c r="H1566" s="395"/>
      <c r="I1566" s="395"/>
      <c r="J1566" s="52"/>
      <c r="K1566" s="51"/>
      <c r="L1566" s="51"/>
      <c r="M1566" s="51"/>
      <c r="N1566" s="51"/>
      <c r="O1566" s="51"/>
      <c r="P1566" s="51"/>
      <c r="Q1566" s="52"/>
      <c r="R1566" s="400" t="s">
        <v>126</v>
      </c>
      <c r="S1566" s="400"/>
    </row>
    <row r="1567" spans="2:20" ht="18.75" customHeight="1" x14ac:dyDescent="0.2">
      <c r="B1567" s="78"/>
      <c r="C1567" s="152" t="s">
        <v>7</v>
      </c>
      <c r="D1567" s="395"/>
      <c r="E1567" s="395"/>
      <c r="F1567" s="395"/>
      <c r="G1567" s="395"/>
      <c r="H1567" s="395"/>
      <c r="I1567" s="395"/>
      <c r="J1567" s="52"/>
      <c r="K1567" s="51"/>
      <c r="L1567" s="51"/>
      <c r="M1567" s="51"/>
      <c r="N1567" s="51"/>
      <c r="O1567" s="51"/>
      <c r="P1567" s="51"/>
      <c r="Q1567" s="52"/>
      <c r="R1567" s="139" t="s">
        <v>245</v>
      </c>
      <c r="S1567" s="63"/>
    </row>
    <row r="1568" spans="2:20" ht="18.75" customHeight="1" x14ac:dyDescent="0.2">
      <c r="B1568" s="78"/>
      <c r="C1568" s="153" t="s">
        <v>122</v>
      </c>
      <c r="D1568" s="395"/>
      <c r="E1568" s="395"/>
      <c r="F1568" s="395"/>
      <c r="G1568" s="395"/>
      <c r="H1568" s="395"/>
      <c r="I1568" s="395"/>
      <c r="J1568" s="52"/>
      <c r="K1568" s="51"/>
      <c r="L1568" s="51"/>
      <c r="M1568" s="51"/>
      <c r="N1568" s="51"/>
      <c r="O1568" s="51"/>
      <c r="P1568" s="51"/>
      <c r="Q1568" s="52"/>
      <c r="R1568" s="138" t="s">
        <v>132</v>
      </c>
      <c r="S1568" s="63"/>
    </row>
    <row r="1569" spans="2:24" ht="18.75" customHeight="1" x14ac:dyDescent="0.2">
      <c r="B1569" s="78"/>
      <c r="C1569" s="153" t="s">
        <v>134</v>
      </c>
      <c r="D1569" s="401"/>
      <c r="E1569" s="401"/>
      <c r="F1569" s="401"/>
      <c r="G1569" s="401"/>
      <c r="H1569" s="401"/>
      <c r="I1569" s="401"/>
      <c r="J1569" s="52"/>
      <c r="K1569" s="52"/>
      <c r="L1569" s="53"/>
      <c r="M1569" s="52"/>
      <c r="N1569" s="52"/>
      <c r="O1569" s="52"/>
      <c r="P1569" s="54"/>
      <c r="Q1569" s="52"/>
      <c r="R1569" s="139" t="s">
        <v>133</v>
      </c>
      <c r="S1569" s="63"/>
    </row>
    <row r="1570" spans="2:24" ht="12" customHeight="1" x14ac:dyDescent="0.2">
      <c r="B1570" s="78"/>
      <c r="C1570" s="52"/>
      <c r="D1570" s="52"/>
      <c r="E1570" s="52"/>
      <c r="F1570" s="52"/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</row>
    <row r="1571" spans="2:24" s="77" customFormat="1" ht="18.75" customHeight="1" x14ac:dyDescent="0.2">
      <c r="B1571" s="79"/>
      <c r="C1571" s="154" t="s">
        <v>128</v>
      </c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70"/>
      <c r="P1571" s="144" t="s">
        <v>129</v>
      </c>
      <c r="Q1571" s="76"/>
      <c r="R1571" s="404" t="s">
        <v>135</v>
      </c>
      <c r="S1571" s="404"/>
      <c r="T1571" s="80"/>
      <c r="V1571" s="59"/>
      <c r="W1571" s="59"/>
      <c r="X1571" s="59"/>
    </row>
    <row r="1572" spans="2:24" ht="6" customHeight="1" x14ac:dyDescent="0.2">
      <c r="B1572" s="78"/>
      <c r="C1572" s="52"/>
      <c r="D1572" s="52"/>
      <c r="E1572" s="52"/>
      <c r="F1572" s="52"/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</row>
    <row r="1573" spans="2:24" ht="18.75" customHeight="1" x14ac:dyDescent="0.2">
      <c r="B1573" s="78"/>
      <c r="C1573" s="155" t="s">
        <v>161</v>
      </c>
      <c r="D1573" s="65"/>
      <c r="E1573" s="65"/>
      <c r="F1573" s="65"/>
      <c r="G1573" s="65"/>
      <c r="H1573" s="65"/>
      <c r="I1573" s="65"/>
      <c r="J1573" s="65"/>
      <c r="K1573" s="65"/>
      <c r="L1573" s="65"/>
      <c r="M1573" s="65"/>
      <c r="N1573" s="65"/>
      <c r="O1573" s="71"/>
      <c r="P1573" s="141">
        <f t="shared" ref="P1573:P1583" si="236">SUM(D1573:O1573)</f>
        <v>0</v>
      </c>
      <c r="Q1573" s="52"/>
      <c r="R1573" s="395"/>
      <c r="S1573" s="395"/>
    </row>
    <row r="1574" spans="2:24" ht="18.75" customHeight="1" x14ac:dyDescent="0.2">
      <c r="B1574" s="78"/>
      <c r="C1574" s="140" t="s">
        <v>137</v>
      </c>
      <c r="D1574" s="110"/>
      <c r="E1574" s="110"/>
      <c r="F1574" s="110"/>
      <c r="G1574" s="110"/>
      <c r="H1574" s="110"/>
      <c r="I1574" s="110"/>
      <c r="J1574" s="110"/>
      <c r="K1574" s="110"/>
      <c r="L1574" s="110"/>
      <c r="M1574" s="110"/>
      <c r="N1574" s="110"/>
      <c r="O1574" s="111"/>
      <c r="P1574" s="141">
        <f t="shared" si="236"/>
        <v>0</v>
      </c>
      <c r="Q1574" s="52"/>
      <c r="R1574" s="395"/>
      <c r="S1574" s="395"/>
    </row>
    <row r="1575" spans="2:24" ht="18.75" customHeight="1" x14ac:dyDescent="0.2">
      <c r="B1575" s="78"/>
      <c r="C1575" s="94" t="s">
        <v>162</v>
      </c>
      <c r="D1575" s="65"/>
      <c r="E1575" s="65"/>
      <c r="F1575" s="65"/>
      <c r="G1575" s="65"/>
      <c r="H1575" s="65"/>
      <c r="I1575" s="65"/>
      <c r="J1575" s="65"/>
      <c r="K1575" s="65"/>
      <c r="L1575" s="65"/>
      <c r="M1575" s="65"/>
      <c r="N1575" s="65"/>
      <c r="O1575" s="71"/>
      <c r="P1575" s="141">
        <f t="shared" si="236"/>
        <v>0</v>
      </c>
      <c r="Q1575" s="52"/>
      <c r="R1575" s="395"/>
      <c r="S1575" s="395"/>
    </row>
    <row r="1576" spans="2:24" ht="18.75" customHeight="1" x14ac:dyDescent="0.2">
      <c r="B1576" s="78"/>
      <c r="C1576" s="140" t="s">
        <v>147</v>
      </c>
      <c r="D1576" s="66"/>
      <c r="E1576" s="66"/>
      <c r="F1576" s="66"/>
      <c r="G1576" s="66"/>
      <c r="H1576" s="66"/>
      <c r="I1576" s="66"/>
      <c r="J1576" s="66"/>
      <c r="K1576" s="66"/>
      <c r="L1576" s="66"/>
      <c r="M1576" s="66"/>
      <c r="N1576" s="66"/>
      <c r="O1576" s="72"/>
      <c r="P1576" s="141">
        <f t="shared" si="236"/>
        <v>0</v>
      </c>
      <c r="Q1576" s="52"/>
      <c r="R1576" s="395"/>
      <c r="S1576" s="395"/>
    </row>
    <row r="1577" spans="2:24" ht="18.75" customHeight="1" x14ac:dyDescent="0.2">
      <c r="B1577" s="78"/>
      <c r="C1577" s="140" t="s">
        <v>148</v>
      </c>
      <c r="D1577" s="66"/>
      <c r="E1577" s="66"/>
      <c r="F1577" s="66"/>
      <c r="G1577" s="66"/>
      <c r="H1577" s="66"/>
      <c r="I1577" s="66"/>
      <c r="J1577" s="66"/>
      <c r="K1577" s="66"/>
      <c r="L1577" s="66"/>
      <c r="M1577" s="66"/>
      <c r="N1577" s="66"/>
      <c r="O1577" s="72"/>
      <c r="P1577" s="141">
        <f t="shared" si="236"/>
        <v>0</v>
      </c>
      <c r="Q1577" s="52"/>
      <c r="R1577" s="395"/>
      <c r="S1577" s="395"/>
    </row>
    <row r="1578" spans="2:24" ht="18.75" customHeight="1" x14ac:dyDescent="0.2">
      <c r="B1578" s="78"/>
      <c r="C1578" s="140" t="s">
        <v>150</v>
      </c>
      <c r="D1578" s="66"/>
      <c r="E1578" s="66"/>
      <c r="F1578" s="66"/>
      <c r="G1578" s="66"/>
      <c r="H1578" s="66"/>
      <c r="I1578" s="66"/>
      <c r="J1578" s="66"/>
      <c r="K1578" s="66"/>
      <c r="L1578" s="66"/>
      <c r="M1578" s="66"/>
      <c r="N1578" s="66"/>
      <c r="O1578" s="72"/>
      <c r="P1578" s="141">
        <f t="shared" si="236"/>
        <v>0</v>
      </c>
      <c r="Q1578" s="52"/>
      <c r="R1578" s="395"/>
      <c r="S1578" s="395"/>
    </row>
    <row r="1579" spans="2:24" ht="18.75" customHeight="1" x14ac:dyDescent="0.2">
      <c r="B1579" s="78"/>
      <c r="C1579" s="140" t="s">
        <v>151</v>
      </c>
      <c r="D1579" s="66"/>
      <c r="E1579" s="66"/>
      <c r="F1579" s="66"/>
      <c r="G1579" s="66"/>
      <c r="H1579" s="66"/>
      <c r="I1579" s="66"/>
      <c r="J1579" s="66"/>
      <c r="K1579" s="66"/>
      <c r="L1579" s="66"/>
      <c r="M1579" s="66"/>
      <c r="N1579" s="66"/>
      <c r="O1579" s="72"/>
      <c r="P1579" s="141">
        <f t="shared" si="236"/>
        <v>0</v>
      </c>
      <c r="Q1579" s="52"/>
      <c r="R1579" s="395"/>
      <c r="S1579" s="395"/>
    </row>
    <row r="1580" spans="2:24" ht="18.75" customHeight="1" x14ac:dyDescent="0.2">
      <c r="B1580" s="78"/>
      <c r="C1580" s="140" t="s">
        <v>152</v>
      </c>
      <c r="D1580" s="66"/>
      <c r="E1580" s="66"/>
      <c r="F1580" s="66"/>
      <c r="G1580" s="66"/>
      <c r="H1580" s="66"/>
      <c r="I1580" s="66"/>
      <c r="J1580" s="66"/>
      <c r="K1580" s="66"/>
      <c r="L1580" s="66"/>
      <c r="M1580" s="66"/>
      <c r="N1580" s="66"/>
      <c r="O1580" s="72"/>
      <c r="P1580" s="141">
        <f t="shared" si="236"/>
        <v>0</v>
      </c>
      <c r="Q1580" s="52"/>
      <c r="R1580" s="395"/>
      <c r="S1580" s="395"/>
    </row>
    <row r="1581" spans="2:24" ht="18.75" customHeight="1" x14ac:dyDescent="0.2">
      <c r="B1581" s="78"/>
      <c r="C1581" s="140" t="s">
        <v>153</v>
      </c>
      <c r="D1581" s="66"/>
      <c r="E1581" s="66"/>
      <c r="F1581" s="66"/>
      <c r="G1581" s="66"/>
      <c r="H1581" s="66"/>
      <c r="I1581" s="66"/>
      <c r="J1581" s="66"/>
      <c r="K1581" s="66"/>
      <c r="L1581" s="66"/>
      <c r="M1581" s="66"/>
      <c r="N1581" s="66"/>
      <c r="O1581" s="72"/>
      <c r="P1581" s="141">
        <f t="shared" si="236"/>
        <v>0</v>
      </c>
      <c r="Q1581" s="52"/>
      <c r="R1581" s="395"/>
      <c r="S1581" s="395"/>
    </row>
    <row r="1582" spans="2:24" ht="18.75" customHeight="1" x14ac:dyDescent="0.2">
      <c r="B1582" s="78"/>
      <c r="C1582" s="156" t="s">
        <v>163</v>
      </c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73"/>
      <c r="P1582" s="142">
        <f t="shared" si="236"/>
        <v>0</v>
      </c>
      <c r="Q1582" s="52"/>
      <c r="R1582" s="396"/>
      <c r="S1582" s="396"/>
    </row>
    <row r="1583" spans="2:24" ht="18.75" customHeight="1" x14ac:dyDescent="0.2">
      <c r="B1583" s="78"/>
      <c r="C1583" s="157" t="s">
        <v>157</v>
      </c>
      <c r="D1583" s="148">
        <f t="shared" ref="D1583:O1583" si="237">SUBTOTAL(9,D1573:D1582)</f>
        <v>0</v>
      </c>
      <c r="E1583" s="148">
        <f t="shared" si="237"/>
        <v>0</v>
      </c>
      <c r="F1583" s="148">
        <f t="shared" si="237"/>
        <v>0</v>
      </c>
      <c r="G1583" s="148">
        <f t="shared" si="237"/>
        <v>0</v>
      </c>
      <c r="H1583" s="148">
        <f t="shared" si="237"/>
        <v>0</v>
      </c>
      <c r="I1583" s="148">
        <f t="shared" si="237"/>
        <v>0</v>
      </c>
      <c r="J1583" s="148">
        <f t="shared" si="237"/>
        <v>0</v>
      </c>
      <c r="K1583" s="148">
        <f t="shared" si="237"/>
        <v>0</v>
      </c>
      <c r="L1583" s="148">
        <f t="shared" si="237"/>
        <v>0</v>
      </c>
      <c r="M1583" s="148">
        <f t="shared" si="237"/>
        <v>0</v>
      </c>
      <c r="N1583" s="148">
        <f t="shared" si="237"/>
        <v>0</v>
      </c>
      <c r="O1583" s="149">
        <f t="shared" si="237"/>
        <v>0</v>
      </c>
      <c r="P1583" s="143">
        <f t="shared" si="236"/>
        <v>0</v>
      </c>
      <c r="Q1583" s="52"/>
      <c r="R1583" s="405"/>
      <c r="S1583" s="405"/>
    </row>
    <row r="1584" spans="2:24" ht="6" customHeight="1" x14ac:dyDescent="0.2">
      <c r="B1584" s="78"/>
      <c r="C1584" s="52"/>
      <c r="D1584" s="52"/>
      <c r="E1584" s="52"/>
      <c r="F1584" s="52"/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5"/>
      <c r="S1584" s="55"/>
    </row>
    <row r="1585" spans="2:24" ht="18.75" customHeight="1" x14ac:dyDescent="0.2">
      <c r="B1585" s="81"/>
      <c r="C1585" s="140" t="s">
        <v>158</v>
      </c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74"/>
      <c r="P1585" s="146">
        <f t="shared" ref="P1585:P1586" si="238">SUM(D1585:O1585)</f>
        <v>0</v>
      </c>
      <c r="Q1585" s="52"/>
      <c r="R1585" s="395"/>
      <c r="S1585" s="395"/>
    </row>
    <row r="1586" spans="2:24" ht="18.75" customHeight="1" x14ac:dyDescent="0.2">
      <c r="B1586" s="81"/>
      <c r="C1586" s="140" t="s">
        <v>159</v>
      </c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9"/>
      <c r="O1586" s="75"/>
      <c r="P1586" s="147">
        <f t="shared" si="238"/>
        <v>0</v>
      </c>
      <c r="Q1586" s="52"/>
      <c r="R1586" s="396"/>
      <c r="S1586" s="396"/>
    </row>
    <row r="1587" spans="2:24" s="77" customFormat="1" ht="18.75" customHeight="1" x14ac:dyDescent="0.2">
      <c r="B1587" s="79"/>
      <c r="C1587" s="93"/>
      <c r="D1587" s="82"/>
      <c r="E1587" s="82"/>
      <c r="F1587" s="82"/>
      <c r="G1587" s="82"/>
      <c r="H1587" s="82"/>
      <c r="I1587" s="82"/>
      <c r="J1587" s="82"/>
      <c r="K1587" s="82"/>
      <c r="L1587" s="82"/>
      <c r="M1587" s="82"/>
      <c r="N1587" s="397" t="s">
        <v>160</v>
      </c>
      <c r="O1587" s="397"/>
      <c r="P1587" s="145">
        <f t="shared" ref="P1587" si="239">ROUND(IF(P1585*P1586=0,0,P1583/P1585*P1586),2)</f>
        <v>0</v>
      </c>
      <c r="Q1587" s="76"/>
      <c r="R1587" s="398"/>
      <c r="S1587" s="398"/>
      <c r="T1587" s="80"/>
    </row>
    <row r="1588" spans="2:24" ht="30" customHeight="1" x14ac:dyDescent="0.2">
      <c r="C1588" s="52"/>
      <c r="D1588" s="52"/>
      <c r="E1588" s="52"/>
      <c r="F1588" s="52"/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</row>
    <row r="1589" spans="2:24" ht="18.75" customHeight="1" x14ac:dyDescent="0.2">
      <c r="B1589" s="78"/>
      <c r="C1589" s="158" t="s">
        <v>124</v>
      </c>
      <c r="D1589" s="399"/>
      <c r="E1589" s="399"/>
      <c r="F1589" s="399"/>
      <c r="G1589" s="399"/>
      <c r="H1589" s="399"/>
      <c r="I1589" s="399"/>
      <c r="J1589" s="52"/>
      <c r="K1589" s="52"/>
      <c r="L1589" s="53"/>
      <c r="M1589" s="52"/>
      <c r="N1589" s="52"/>
      <c r="O1589" s="52"/>
      <c r="P1589" s="54"/>
      <c r="Q1589" s="52"/>
      <c r="R1589" s="54"/>
      <c r="S1589" s="54"/>
    </row>
    <row r="1590" spans="2:24" ht="18.75" customHeight="1" x14ac:dyDescent="0.2">
      <c r="B1590" s="78"/>
      <c r="C1590" s="152" t="s">
        <v>125</v>
      </c>
      <c r="D1590" s="395"/>
      <c r="E1590" s="395"/>
      <c r="F1590" s="395"/>
      <c r="G1590" s="395"/>
      <c r="H1590" s="395"/>
      <c r="I1590" s="395"/>
      <c r="J1590" s="52"/>
      <c r="K1590" s="51"/>
      <c r="L1590" s="51"/>
      <c r="M1590" s="51"/>
      <c r="N1590" s="51"/>
      <c r="O1590" s="51"/>
      <c r="P1590" s="51"/>
      <c r="Q1590" s="52"/>
      <c r="R1590" s="400" t="s">
        <v>126</v>
      </c>
      <c r="S1590" s="400"/>
    </row>
    <row r="1591" spans="2:24" ht="18.75" customHeight="1" x14ac:dyDescent="0.2">
      <c r="B1591" s="78"/>
      <c r="C1591" s="152" t="s">
        <v>7</v>
      </c>
      <c r="D1591" s="395"/>
      <c r="E1591" s="395"/>
      <c r="F1591" s="395"/>
      <c r="G1591" s="395"/>
      <c r="H1591" s="395"/>
      <c r="I1591" s="395"/>
      <c r="J1591" s="52"/>
      <c r="K1591" s="51"/>
      <c r="L1591" s="51"/>
      <c r="M1591" s="51"/>
      <c r="N1591" s="51"/>
      <c r="O1591" s="51"/>
      <c r="P1591" s="51"/>
      <c r="Q1591" s="52"/>
      <c r="R1591" s="139" t="s">
        <v>245</v>
      </c>
      <c r="S1591" s="63"/>
    </row>
    <row r="1592" spans="2:24" ht="18.75" customHeight="1" x14ac:dyDescent="0.2">
      <c r="B1592" s="78"/>
      <c r="C1592" s="153" t="s">
        <v>122</v>
      </c>
      <c r="D1592" s="395"/>
      <c r="E1592" s="395"/>
      <c r="F1592" s="395"/>
      <c r="G1592" s="395"/>
      <c r="H1592" s="395"/>
      <c r="I1592" s="395"/>
      <c r="J1592" s="52"/>
      <c r="K1592" s="51"/>
      <c r="L1592" s="51"/>
      <c r="M1592" s="51"/>
      <c r="N1592" s="51"/>
      <c r="O1592" s="51"/>
      <c r="P1592" s="51"/>
      <c r="Q1592" s="52"/>
      <c r="R1592" s="138" t="s">
        <v>132</v>
      </c>
      <c r="S1592" s="63"/>
    </row>
    <row r="1593" spans="2:24" ht="18.75" customHeight="1" x14ac:dyDescent="0.2">
      <c r="B1593" s="78"/>
      <c r="C1593" s="153" t="s">
        <v>134</v>
      </c>
      <c r="D1593" s="401"/>
      <c r="E1593" s="401"/>
      <c r="F1593" s="401"/>
      <c r="G1593" s="401"/>
      <c r="H1593" s="401"/>
      <c r="I1593" s="401"/>
      <c r="J1593" s="52"/>
      <c r="K1593" s="52"/>
      <c r="L1593" s="53"/>
      <c r="M1593" s="52"/>
      <c r="N1593" s="52"/>
      <c r="O1593" s="52"/>
      <c r="P1593" s="54"/>
      <c r="Q1593" s="52"/>
      <c r="R1593" s="139" t="s">
        <v>133</v>
      </c>
      <c r="S1593" s="63"/>
    </row>
    <row r="1594" spans="2:24" ht="12" customHeight="1" x14ac:dyDescent="0.2">
      <c r="B1594" s="78"/>
      <c r="C1594" s="52"/>
      <c r="D1594" s="52"/>
      <c r="E1594" s="52"/>
      <c r="F1594" s="52"/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</row>
    <row r="1595" spans="2:24" s="77" customFormat="1" ht="18.75" customHeight="1" x14ac:dyDescent="0.2">
      <c r="B1595" s="79"/>
      <c r="C1595" s="154" t="s">
        <v>128</v>
      </c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70"/>
      <c r="P1595" s="144" t="s">
        <v>129</v>
      </c>
      <c r="Q1595" s="76"/>
      <c r="R1595" s="404" t="s">
        <v>135</v>
      </c>
      <c r="S1595" s="404"/>
      <c r="T1595" s="80"/>
      <c r="V1595" s="59"/>
      <c r="W1595" s="59"/>
      <c r="X1595" s="59"/>
    </row>
    <row r="1596" spans="2:24" ht="6" customHeight="1" x14ac:dyDescent="0.2">
      <c r="B1596" s="78"/>
      <c r="C1596" s="52"/>
      <c r="D1596" s="52"/>
      <c r="E1596" s="52"/>
      <c r="F1596" s="52"/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</row>
    <row r="1597" spans="2:24" ht="18.75" customHeight="1" x14ac:dyDescent="0.2">
      <c r="B1597" s="78"/>
      <c r="C1597" s="155" t="s">
        <v>161</v>
      </c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71"/>
      <c r="P1597" s="141">
        <f t="shared" ref="P1597:P1607" si="240">SUM(D1597:O1597)</f>
        <v>0</v>
      </c>
      <c r="Q1597" s="52"/>
      <c r="R1597" s="395"/>
      <c r="S1597" s="395"/>
    </row>
    <row r="1598" spans="2:24" ht="18.75" customHeight="1" x14ac:dyDescent="0.2">
      <c r="B1598" s="78"/>
      <c r="C1598" s="140" t="s">
        <v>137</v>
      </c>
      <c r="D1598" s="110"/>
      <c r="E1598" s="110"/>
      <c r="F1598" s="110"/>
      <c r="G1598" s="110"/>
      <c r="H1598" s="110"/>
      <c r="I1598" s="110"/>
      <c r="J1598" s="110"/>
      <c r="K1598" s="110"/>
      <c r="L1598" s="110"/>
      <c r="M1598" s="110"/>
      <c r="N1598" s="110"/>
      <c r="O1598" s="111"/>
      <c r="P1598" s="141">
        <f t="shared" si="240"/>
        <v>0</v>
      </c>
      <c r="Q1598" s="52"/>
      <c r="R1598" s="395"/>
      <c r="S1598" s="395"/>
    </row>
    <row r="1599" spans="2:24" ht="18.75" customHeight="1" x14ac:dyDescent="0.2">
      <c r="B1599" s="78"/>
      <c r="C1599" s="94" t="s">
        <v>162</v>
      </c>
      <c r="D1599" s="65"/>
      <c r="E1599" s="65"/>
      <c r="F1599" s="65"/>
      <c r="G1599" s="65"/>
      <c r="H1599" s="65"/>
      <c r="I1599" s="65"/>
      <c r="J1599" s="65"/>
      <c r="K1599" s="65"/>
      <c r="L1599" s="65"/>
      <c r="M1599" s="65"/>
      <c r="N1599" s="65"/>
      <c r="O1599" s="71"/>
      <c r="P1599" s="141">
        <f t="shared" si="240"/>
        <v>0</v>
      </c>
      <c r="Q1599" s="52"/>
      <c r="R1599" s="395"/>
      <c r="S1599" s="395"/>
    </row>
    <row r="1600" spans="2:24" ht="18.75" customHeight="1" x14ac:dyDescent="0.2">
      <c r="B1600" s="78"/>
      <c r="C1600" s="140" t="s">
        <v>147</v>
      </c>
      <c r="D1600" s="66"/>
      <c r="E1600" s="66"/>
      <c r="F1600" s="66"/>
      <c r="G1600" s="66"/>
      <c r="H1600" s="66"/>
      <c r="I1600" s="66"/>
      <c r="J1600" s="66"/>
      <c r="K1600" s="66"/>
      <c r="L1600" s="66"/>
      <c r="M1600" s="66"/>
      <c r="N1600" s="66"/>
      <c r="O1600" s="72"/>
      <c r="P1600" s="141">
        <f t="shared" si="240"/>
        <v>0</v>
      </c>
      <c r="Q1600" s="52"/>
      <c r="R1600" s="395"/>
      <c r="S1600" s="395"/>
    </row>
    <row r="1601" spans="2:20" ht="18.75" customHeight="1" x14ac:dyDescent="0.2">
      <c r="B1601" s="78"/>
      <c r="C1601" s="140" t="s">
        <v>148</v>
      </c>
      <c r="D1601" s="66"/>
      <c r="E1601" s="66"/>
      <c r="F1601" s="66"/>
      <c r="G1601" s="66"/>
      <c r="H1601" s="66"/>
      <c r="I1601" s="66"/>
      <c r="J1601" s="66"/>
      <c r="K1601" s="66"/>
      <c r="L1601" s="66"/>
      <c r="M1601" s="66"/>
      <c r="N1601" s="66"/>
      <c r="O1601" s="72"/>
      <c r="P1601" s="141">
        <f t="shared" si="240"/>
        <v>0</v>
      </c>
      <c r="Q1601" s="52"/>
      <c r="R1601" s="395"/>
      <c r="S1601" s="395"/>
    </row>
    <row r="1602" spans="2:20" ht="18.75" customHeight="1" x14ac:dyDescent="0.2">
      <c r="B1602" s="78"/>
      <c r="C1602" s="140" t="s">
        <v>150</v>
      </c>
      <c r="D1602" s="66"/>
      <c r="E1602" s="66"/>
      <c r="F1602" s="66"/>
      <c r="G1602" s="66"/>
      <c r="H1602" s="66"/>
      <c r="I1602" s="66"/>
      <c r="J1602" s="66"/>
      <c r="K1602" s="66"/>
      <c r="L1602" s="66"/>
      <c r="M1602" s="66"/>
      <c r="N1602" s="66"/>
      <c r="O1602" s="72"/>
      <c r="P1602" s="141">
        <f t="shared" si="240"/>
        <v>0</v>
      </c>
      <c r="Q1602" s="52"/>
      <c r="R1602" s="395"/>
      <c r="S1602" s="395"/>
    </row>
    <row r="1603" spans="2:20" ht="18.75" customHeight="1" x14ac:dyDescent="0.2">
      <c r="B1603" s="78"/>
      <c r="C1603" s="140" t="s">
        <v>151</v>
      </c>
      <c r="D1603" s="66"/>
      <c r="E1603" s="66"/>
      <c r="F1603" s="66"/>
      <c r="G1603" s="66"/>
      <c r="H1603" s="66"/>
      <c r="I1603" s="66"/>
      <c r="J1603" s="66"/>
      <c r="K1603" s="66"/>
      <c r="L1603" s="66"/>
      <c r="M1603" s="66"/>
      <c r="N1603" s="66"/>
      <c r="O1603" s="72"/>
      <c r="P1603" s="141">
        <f t="shared" si="240"/>
        <v>0</v>
      </c>
      <c r="Q1603" s="52"/>
      <c r="R1603" s="395"/>
      <c r="S1603" s="395"/>
    </row>
    <row r="1604" spans="2:20" ht="18.75" customHeight="1" x14ac:dyDescent="0.2">
      <c r="B1604" s="78"/>
      <c r="C1604" s="140" t="s">
        <v>152</v>
      </c>
      <c r="D1604" s="66"/>
      <c r="E1604" s="66"/>
      <c r="F1604" s="66"/>
      <c r="G1604" s="66"/>
      <c r="H1604" s="66"/>
      <c r="I1604" s="66"/>
      <c r="J1604" s="66"/>
      <c r="K1604" s="66"/>
      <c r="L1604" s="66"/>
      <c r="M1604" s="66"/>
      <c r="N1604" s="66"/>
      <c r="O1604" s="72"/>
      <c r="P1604" s="141">
        <f t="shared" si="240"/>
        <v>0</v>
      </c>
      <c r="Q1604" s="52"/>
      <c r="R1604" s="395"/>
      <c r="S1604" s="395"/>
    </row>
    <row r="1605" spans="2:20" ht="18.75" customHeight="1" x14ac:dyDescent="0.2">
      <c r="B1605" s="78"/>
      <c r="C1605" s="140" t="s">
        <v>153</v>
      </c>
      <c r="D1605" s="66"/>
      <c r="E1605" s="66"/>
      <c r="F1605" s="66"/>
      <c r="G1605" s="66"/>
      <c r="H1605" s="66"/>
      <c r="I1605" s="66"/>
      <c r="J1605" s="66"/>
      <c r="K1605" s="66"/>
      <c r="L1605" s="66"/>
      <c r="M1605" s="66"/>
      <c r="N1605" s="66"/>
      <c r="O1605" s="72"/>
      <c r="P1605" s="141">
        <f t="shared" si="240"/>
        <v>0</v>
      </c>
      <c r="Q1605" s="52"/>
      <c r="R1605" s="395"/>
      <c r="S1605" s="395"/>
    </row>
    <row r="1606" spans="2:20" ht="18.75" customHeight="1" x14ac:dyDescent="0.2">
      <c r="B1606" s="78"/>
      <c r="C1606" s="156" t="s">
        <v>163</v>
      </c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73"/>
      <c r="P1606" s="142">
        <f t="shared" si="240"/>
        <v>0</v>
      </c>
      <c r="Q1606" s="52"/>
      <c r="R1606" s="396"/>
      <c r="S1606" s="396"/>
    </row>
    <row r="1607" spans="2:20" ht="18.75" customHeight="1" x14ac:dyDescent="0.2">
      <c r="B1607" s="78"/>
      <c r="C1607" s="157" t="s">
        <v>157</v>
      </c>
      <c r="D1607" s="148">
        <f t="shared" ref="D1607:O1607" si="241">SUBTOTAL(9,D1597:D1606)</f>
        <v>0</v>
      </c>
      <c r="E1607" s="148">
        <f t="shared" si="241"/>
        <v>0</v>
      </c>
      <c r="F1607" s="148">
        <f t="shared" si="241"/>
        <v>0</v>
      </c>
      <c r="G1607" s="148">
        <f t="shared" si="241"/>
        <v>0</v>
      </c>
      <c r="H1607" s="148">
        <f t="shared" si="241"/>
        <v>0</v>
      </c>
      <c r="I1607" s="148">
        <f t="shared" si="241"/>
        <v>0</v>
      </c>
      <c r="J1607" s="148">
        <f t="shared" si="241"/>
        <v>0</v>
      </c>
      <c r="K1607" s="148">
        <f t="shared" si="241"/>
        <v>0</v>
      </c>
      <c r="L1607" s="148">
        <f t="shared" si="241"/>
        <v>0</v>
      </c>
      <c r="M1607" s="148">
        <f t="shared" si="241"/>
        <v>0</v>
      </c>
      <c r="N1607" s="148">
        <f t="shared" si="241"/>
        <v>0</v>
      </c>
      <c r="O1607" s="149">
        <f t="shared" si="241"/>
        <v>0</v>
      </c>
      <c r="P1607" s="143">
        <f t="shared" si="240"/>
        <v>0</v>
      </c>
      <c r="Q1607" s="52"/>
      <c r="R1607" s="405"/>
      <c r="S1607" s="405"/>
    </row>
    <row r="1608" spans="2:20" ht="6" customHeight="1" x14ac:dyDescent="0.2">
      <c r="B1608" s="78"/>
      <c r="C1608" s="52"/>
      <c r="D1608" s="52"/>
      <c r="E1608" s="52"/>
      <c r="F1608" s="52"/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5"/>
      <c r="S1608" s="55"/>
    </row>
    <row r="1609" spans="2:20" ht="18.75" customHeight="1" x14ac:dyDescent="0.2">
      <c r="B1609" s="81"/>
      <c r="C1609" s="140" t="s">
        <v>158</v>
      </c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74"/>
      <c r="P1609" s="146">
        <f t="shared" ref="P1609:P1610" si="242">SUM(D1609:O1609)</f>
        <v>0</v>
      </c>
      <c r="Q1609" s="52"/>
      <c r="R1609" s="395"/>
      <c r="S1609" s="395"/>
    </row>
    <row r="1610" spans="2:20" ht="18.75" customHeight="1" x14ac:dyDescent="0.2">
      <c r="B1610" s="81"/>
      <c r="C1610" s="140" t="s">
        <v>159</v>
      </c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9"/>
      <c r="O1610" s="75"/>
      <c r="P1610" s="147">
        <f t="shared" si="242"/>
        <v>0</v>
      </c>
      <c r="Q1610" s="52"/>
      <c r="R1610" s="396"/>
      <c r="S1610" s="396"/>
    </row>
    <row r="1611" spans="2:20" s="77" customFormat="1" ht="18.75" customHeight="1" x14ac:dyDescent="0.2">
      <c r="B1611" s="79"/>
      <c r="C1611" s="93"/>
      <c r="D1611" s="82"/>
      <c r="E1611" s="82"/>
      <c r="F1611" s="82"/>
      <c r="G1611" s="82"/>
      <c r="H1611" s="82"/>
      <c r="I1611" s="82"/>
      <c r="J1611" s="82"/>
      <c r="K1611" s="82"/>
      <c r="L1611" s="82"/>
      <c r="M1611" s="82"/>
      <c r="N1611" s="397" t="s">
        <v>160</v>
      </c>
      <c r="O1611" s="397"/>
      <c r="P1611" s="145">
        <f t="shared" ref="P1611" si="243">ROUND(IF(P1609*P1610=0,0,P1607/P1609*P1610),2)</f>
        <v>0</v>
      </c>
      <c r="Q1611" s="76"/>
      <c r="R1611" s="398"/>
      <c r="S1611" s="398"/>
      <c r="T1611" s="80"/>
    </row>
    <row r="1612" spans="2:20" ht="30" customHeight="1" x14ac:dyDescent="0.2">
      <c r="C1612" s="52"/>
      <c r="D1612" s="52"/>
      <c r="E1612" s="52"/>
      <c r="F1612" s="52"/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</row>
    <row r="1613" spans="2:20" ht="18.75" customHeight="1" x14ac:dyDescent="0.2">
      <c r="B1613" s="78"/>
      <c r="C1613" s="158" t="s">
        <v>124</v>
      </c>
      <c r="D1613" s="399"/>
      <c r="E1613" s="399"/>
      <c r="F1613" s="399"/>
      <c r="G1613" s="399"/>
      <c r="H1613" s="399"/>
      <c r="I1613" s="399"/>
      <c r="J1613" s="52"/>
      <c r="K1613" s="52"/>
      <c r="L1613" s="53"/>
      <c r="M1613" s="52"/>
      <c r="N1613" s="52"/>
      <c r="O1613" s="52"/>
      <c r="P1613" s="54"/>
      <c r="Q1613" s="52"/>
      <c r="R1613" s="54"/>
      <c r="S1613" s="54"/>
    </row>
    <row r="1614" spans="2:20" ht="18.75" customHeight="1" x14ac:dyDescent="0.2">
      <c r="B1614" s="78"/>
      <c r="C1614" s="152" t="s">
        <v>125</v>
      </c>
      <c r="D1614" s="395"/>
      <c r="E1614" s="395"/>
      <c r="F1614" s="395"/>
      <c r="G1614" s="395"/>
      <c r="H1614" s="395"/>
      <c r="I1614" s="395"/>
      <c r="J1614" s="52"/>
      <c r="K1614" s="51"/>
      <c r="L1614" s="51"/>
      <c r="M1614" s="51"/>
      <c r="N1614" s="51"/>
      <c r="O1614" s="51"/>
      <c r="P1614" s="51"/>
      <c r="Q1614" s="52"/>
      <c r="R1614" s="400" t="s">
        <v>126</v>
      </c>
      <c r="S1614" s="400"/>
    </row>
    <row r="1615" spans="2:20" ht="18.75" customHeight="1" x14ac:dyDescent="0.2">
      <c r="B1615" s="78"/>
      <c r="C1615" s="152" t="s">
        <v>7</v>
      </c>
      <c r="D1615" s="395"/>
      <c r="E1615" s="395"/>
      <c r="F1615" s="395"/>
      <c r="G1615" s="395"/>
      <c r="H1615" s="395"/>
      <c r="I1615" s="395"/>
      <c r="J1615" s="52"/>
      <c r="K1615" s="51"/>
      <c r="L1615" s="51"/>
      <c r="M1615" s="51"/>
      <c r="N1615" s="51"/>
      <c r="O1615" s="51"/>
      <c r="P1615" s="51"/>
      <c r="Q1615" s="52"/>
      <c r="R1615" s="139" t="s">
        <v>245</v>
      </c>
      <c r="S1615" s="63"/>
    </row>
    <row r="1616" spans="2:20" ht="18.75" customHeight="1" x14ac:dyDescent="0.2">
      <c r="B1616" s="78"/>
      <c r="C1616" s="153" t="s">
        <v>122</v>
      </c>
      <c r="D1616" s="395"/>
      <c r="E1616" s="395"/>
      <c r="F1616" s="395"/>
      <c r="G1616" s="395"/>
      <c r="H1616" s="395"/>
      <c r="I1616" s="395"/>
      <c r="J1616" s="52"/>
      <c r="K1616" s="51"/>
      <c r="L1616" s="51"/>
      <c r="M1616" s="51"/>
      <c r="N1616" s="51"/>
      <c r="O1616" s="51"/>
      <c r="P1616" s="51"/>
      <c r="Q1616" s="52"/>
      <c r="R1616" s="138" t="s">
        <v>132</v>
      </c>
      <c r="S1616" s="63"/>
    </row>
    <row r="1617" spans="2:24" ht="18.75" customHeight="1" x14ac:dyDescent="0.2">
      <c r="B1617" s="78"/>
      <c r="C1617" s="153" t="s">
        <v>134</v>
      </c>
      <c r="D1617" s="401"/>
      <c r="E1617" s="401"/>
      <c r="F1617" s="401"/>
      <c r="G1617" s="401"/>
      <c r="H1617" s="401"/>
      <c r="I1617" s="401"/>
      <c r="J1617" s="52"/>
      <c r="K1617" s="52"/>
      <c r="L1617" s="53"/>
      <c r="M1617" s="52"/>
      <c r="N1617" s="52"/>
      <c r="O1617" s="52"/>
      <c r="P1617" s="54"/>
      <c r="Q1617" s="52"/>
      <c r="R1617" s="139" t="s">
        <v>133</v>
      </c>
      <c r="S1617" s="63"/>
    </row>
    <row r="1618" spans="2:24" ht="12" customHeight="1" x14ac:dyDescent="0.2">
      <c r="B1618" s="78"/>
      <c r="C1618" s="52"/>
      <c r="D1618" s="52"/>
      <c r="E1618" s="52"/>
      <c r="F1618" s="52"/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</row>
    <row r="1619" spans="2:24" s="77" customFormat="1" ht="18.75" customHeight="1" x14ac:dyDescent="0.2">
      <c r="B1619" s="79"/>
      <c r="C1619" s="154" t="s">
        <v>128</v>
      </c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70"/>
      <c r="P1619" s="144" t="s">
        <v>129</v>
      </c>
      <c r="Q1619" s="76"/>
      <c r="R1619" s="402" t="s">
        <v>135</v>
      </c>
      <c r="S1619" s="403"/>
      <c r="T1619" s="80"/>
      <c r="V1619" s="59"/>
      <c r="W1619" s="59"/>
      <c r="X1619" s="59"/>
    </row>
    <row r="1620" spans="2:24" ht="6" customHeight="1" x14ac:dyDescent="0.2">
      <c r="B1620" s="78"/>
      <c r="C1620" s="52"/>
      <c r="D1620" s="52"/>
      <c r="E1620" s="52"/>
      <c r="F1620" s="52"/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</row>
    <row r="1621" spans="2:24" ht="18.75" customHeight="1" x14ac:dyDescent="0.2">
      <c r="B1621" s="78"/>
      <c r="C1621" s="155" t="s">
        <v>161</v>
      </c>
      <c r="D1621" s="65"/>
      <c r="E1621" s="65"/>
      <c r="F1621" s="65"/>
      <c r="G1621" s="65"/>
      <c r="H1621" s="65"/>
      <c r="I1621" s="65"/>
      <c r="J1621" s="65"/>
      <c r="K1621" s="65"/>
      <c r="L1621" s="65"/>
      <c r="M1621" s="65"/>
      <c r="N1621" s="65"/>
      <c r="O1621" s="71"/>
      <c r="P1621" s="141">
        <f>SUM(D1621:O1621)</f>
        <v>0</v>
      </c>
      <c r="Q1621" s="52"/>
      <c r="R1621" s="390"/>
      <c r="S1621" s="387"/>
    </row>
    <row r="1622" spans="2:24" ht="18.75" customHeight="1" x14ac:dyDescent="0.2">
      <c r="B1622" s="78"/>
      <c r="C1622" s="140" t="s">
        <v>137</v>
      </c>
      <c r="D1622" s="110"/>
      <c r="E1622" s="110"/>
      <c r="F1622" s="110"/>
      <c r="G1622" s="110"/>
      <c r="H1622" s="110"/>
      <c r="I1622" s="110"/>
      <c r="J1622" s="110"/>
      <c r="K1622" s="110"/>
      <c r="L1622" s="110"/>
      <c r="M1622" s="110"/>
      <c r="N1622" s="110"/>
      <c r="O1622" s="111"/>
      <c r="P1622" s="141">
        <f t="shared" ref="P1622:P1631" si="244">SUM(D1622:O1622)</f>
        <v>0</v>
      </c>
      <c r="Q1622" s="52"/>
      <c r="R1622" s="390"/>
      <c r="S1622" s="387"/>
    </row>
    <row r="1623" spans="2:24" ht="18.75" customHeight="1" x14ac:dyDescent="0.2">
      <c r="B1623" s="78"/>
      <c r="C1623" s="94" t="s">
        <v>162</v>
      </c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71"/>
      <c r="P1623" s="141">
        <f t="shared" si="244"/>
        <v>0</v>
      </c>
      <c r="Q1623" s="52"/>
      <c r="R1623" s="390"/>
      <c r="S1623" s="387"/>
    </row>
    <row r="1624" spans="2:24" ht="18.75" customHeight="1" x14ac:dyDescent="0.2">
      <c r="B1624" s="78"/>
      <c r="C1624" s="140" t="s">
        <v>147</v>
      </c>
      <c r="D1624" s="66"/>
      <c r="E1624" s="66"/>
      <c r="F1624" s="66"/>
      <c r="G1624" s="66"/>
      <c r="H1624" s="66"/>
      <c r="I1624" s="66"/>
      <c r="J1624" s="66"/>
      <c r="K1624" s="66"/>
      <c r="L1624" s="66"/>
      <c r="M1624" s="66"/>
      <c r="N1624" s="66"/>
      <c r="O1624" s="72"/>
      <c r="P1624" s="141">
        <f t="shared" si="244"/>
        <v>0</v>
      </c>
      <c r="Q1624" s="52"/>
      <c r="R1624" s="390"/>
      <c r="S1624" s="387"/>
    </row>
    <row r="1625" spans="2:24" ht="18.75" customHeight="1" x14ac:dyDescent="0.2">
      <c r="B1625" s="78"/>
      <c r="C1625" s="140" t="s">
        <v>148</v>
      </c>
      <c r="D1625" s="66"/>
      <c r="E1625" s="66"/>
      <c r="F1625" s="66"/>
      <c r="G1625" s="66"/>
      <c r="H1625" s="66"/>
      <c r="I1625" s="66"/>
      <c r="J1625" s="66"/>
      <c r="K1625" s="66"/>
      <c r="L1625" s="66"/>
      <c r="M1625" s="66"/>
      <c r="N1625" s="66"/>
      <c r="O1625" s="72"/>
      <c r="P1625" s="141">
        <f t="shared" si="244"/>
        <v>0</v>
      </c>
      <c r="Q1625" s="52"/>
      <c r="R1625" s="390"/>
      <c r="S1625" s="387"/>
    </row>
    <row r="1626" spans="2:24" ht="18.75" customHeight="1" x14ac:dyDescent="0.2">
      <c r="B1626" s="78"/>
      <c r="C1626" s="140" t="s">
        <v>150</v>
      </c>
      <c r="D1626" s="66"/>
      <c r="E1626" s="66"/>
      <c r="F1626" s="66"/>
      <c r="G1626" s="66"/>
      <c r="H1626" s="66"/>
      <c r="I1626" s="66"/>
      <c r="J1626" s="66"/>
      <c r="K1626" s="66"/>
      <c r="L1626" s="66"/>
      <c r="M1626" s="66"/>
      <c r="N1626" s="66"/>
      <c r="O1626" s="72"/>
      <c r="P1626" s="141">
        <f t="shared" si="244"/>
        <v>0</v>
      </c>
      <c r="Q1626" s="52"/>
      <c r="R1626" s="390"/>
      <c r="S1626" s="387"/>
    </row>
    <row r="1627" spans="2:24" ht="18.75" customHeight="1" x14ac:dyDescent="0.2">
      <c r="B1627" s="78"/>
      <c r="C1627" s="140" t="s">
        <v>151</v>
      </c>
      <c r="D1627" s="66"/>
      <c r="E1627" s="66"/>
      <c r="F1627" s="66"/>
      <c r="G1627" s="66"/>
      <c r="H1627" s="66"/>
      <c r="I1627" s="66"/>
      <c r="J1627" s="66"/>
      <c r="K1627" s="66"/>
      <c r="L1627" s="66"/>
      <c r="M1627" s="66"/>
      <c r="N1627" s="66"/>
      <c r="O1627" s="72"/>
      <c r="P1627" s="141">
        <f t="shared" si="244"/>
        <v>0</v>
      </c>
      <c r="Q1627" s="52"/>
      <c r="R1627" s="390"/>
      <c r="S1627" s="387"/>
    </row>
    <row r="1628" spans="2:24" ht="18.75" customHeight="1" x14ac:dyDescent="0.2">
      <c r="B1628" s="78"/>
      <c r="C1628" s="140" t="s">
        <v>152</v>
      </c>
      <c r="D1628" s="66"/>
      <c r="E1628" s="66"/>
      <c r="F1628" s="66"/>
      <c r="G1628" s="66"/>
      <c r="H1628" s="66"/>
      <c r="I1628" s="66"/>
      <c r="J1628" s="66"/>
      <c r="K1628" s="66"/>
      <c r="L1628" s="66"/>
      <c r="M1628" s="66"/>
      <c r="N1628" s="66"/>
      <c r="O1628" s="72"/>
      <c r="P1628" s="141">
        <f t="shared" si="244"/>
        <v>0</v>
      </c>
      <c r="Q1628" s="52"/>
      <c r="R1628" s="390"/>
      <c r="S1628" s="387"/>
    </row>
    <row r="1629" spans="2:24" ht="18.75" customHeight="1" x14ac:dyDescent="0.2">
      <c r="B1629" s="78"/>
      <c r="C1629" s="140" t="s">
        <v>153</v>
      </c>
      <c r="D1629" s="66"/>
      <c r="E1629" s="66"/>
      <c r="F1629" s="66"/>
      <c r="G1629" s="66"/>
      <c r="H1629" s="66"/>
      <c r="I1629" s="66"/>
      <c r="J1629" s="66"/>
      <c r="K1629" s="66"/>
      <c r="L1629" s="66"/>
      <c r="M1629" s="66"/>
      <c r="N1629" s="66"/>
      <c r="O1629" s="72"/>
      <c r="P1629" s="141">
        <f t="shared" si="244"/>
        <v>0</v>
      </c>
      <c r="Q1629" s="52"/>
      <c r="R1629" s="390"/>
      <c r="S1629" s="387"/>
    </row>
    <row r="1630" spans="2:24" ht="18.75" customHeight="1" x14ac:dyDescent="0.2">
      <c r="B1630" s="78"/>
      <c r="C1630" s="156" t="s">
        <v>163</v>
      </c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73"/>
      <c r="P1630" s="142">
        <f t="shared" si="244"/>
        <v>0</v>
      </c>
      <c r="Q1630" s="52"/>
      <c r="R1630" s="391"/>
      <c r="S1630" s="392"/>
    </row>
    <row r="1631" spans="2:24" ht="18.75" customHeight="1" x14ac:dyDescent="0.2">
      <c r="B1631" s="78"/>
      <c r="C1631" s="157" t="s">
        <v>157</v>
      </c>
      <c r="D1631" s="148">
        <f>SUBTOTAL(9,D1621:D1630)</f>
        <v>0</v>
      </c>
      <c r="E1631" s="148">
        <f t="shared" ref="E1631:O1631" si="245">SUBTOTAL(9,E1621:E1630)</f>
        <v>0</v>
      </c>
      <c r="F1631" s="148">
        <f t="shared" si="245"/>
        <v>0</v>
      </c>
      <c r="G1631" s="148">
        <f t="shared" si="245"/>
        <v>0</v>
      </c>
      <c r="H1631" s="148">
        <f t="shared" si="245"/>
        <v>0</v>
      </c>
      <c r="I1631" s="148">
        <f t="shared" si="245"/>
        <v>0</v>
      </c>
      <c r="J1631" s="148">
        <f t="shared" si="245"/>
        <v>0</v>
      </c>
      <c r="K1631" s="148">
        <f t="shared" si="245"/>
        <v>0</v>
      </c>
      <c r="L1631" s="148">
        <f t="shared" si="245"/>
        <v>0</v>
      </c>
      <c r="M1631" s="148">
        <f t="shared" si="245"/>
        <v>0</v>
      </c>
      <c r="N1631" s="148">
        <f t="shared" si="245"/>
        <v>0</v>
      </c>
      <c r="O1631" s="149">
        <f t="shared" si="245"/>
        <v>0</v>
      </c>
      <c r="P1631" s="143">
        <f t="shared" si="244"/>
        <v>0</v>
      </c>
      <c r="Q1631" s="52"/>
      <c r="R1631" s="393"/>
      <c r="S1631" s="394"/>
    </row>
    <row r="1632" spans="2:24" ht="6" customHeight="1" x14ac:dyDescent="0.2">
      <c r="B1632" s="78"/>
      <c r="C1632" s="52"/>
      <c r="D1632" s="52"/>
      <c r="E1632" s="52"/>
      <c r="F1632" s="52"/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5"/>
      <c r="S1632" s="55"/>
    </row>
    <row r="1633" spans="2:24" ht="18.75" customHeight="1" x14ac:dyDescent="0.2">
      <c r="B1633" s="81"/>
      <c r="C1633" s="140" t="s">
        <v>158</v>
      </c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74"/>
      <c r="P1633" s="146">
        <f t="shared" ref="P1633:P1634" si="246">SUM(D1633:O1633)</f>
        <v>0</v>
      </c>
      <c r="Q1633" s="52"/>
      <c r="R1633" s="395"/>
      <c r="S1633" s="395"/>
    </row>
    <row r="1634" spans="2:24" ht="18.75" customHeight="1" x14ac:dyDescent="0.2">
      <c r="B1634" s="81"/>
      <c r="C1634" s="140" t="s">
        <v>159</v>
      </c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9"/>
      <c r="O1634" s="75"/>
      <c r="P1634" s="147">
        <f t="shared" si="246"/>
        <v>0</v>
      </c>
      <c r="Q1634" s="52"/>
      <c r="R1634" s="396"/>
      <c r="S1634" s="396"/>
    </row>
    <row r="1635" spans="2:24" s="77" customFormat="1" ht="18.75" customHeight="1" x14ac:dyDescent="0.2">
      <c r="B1635" s="79"/>
      <c r="C1635" s="93"/>
      <c r="D1635" s="82"/>
      <c r="E1635" s="82"/>
      <c r="F1635" s="82"/>
      <c r="G1635" s="82"/>
      <c r="H1635" s="82"/>
      <c r="I1635" s="82"/>
      <c r="J1635" s="82"/>
      <c r="K1635" s="82"/>
      <c r="L1635" s="82"/>
      <c r="M1635" s="82"/>
      <c r="N1635" s="397" t="s">
        <v>160</v>
      </c>
      <c r="O1635" s="397"/>
      <c r="P1635" s="145">
        <f>ROUND(IF(P1633*P1634=0,0,P1631/P1633*P1634),2)</f>
        <v>0</v>
      </c>
      <c r="Q1635" s="76"/>
      <c r="R1635" s="398"/>
      <c r="S1635" s="398"/>
      <c r="T1635" s="80"/>
    </row>
    <row r="1636" spans="2:24" ht="30" customHeight="1" x14ac:dyDescent="0.2">
      <c r="C1636" s="52"/>
      <c r="D1636" s="52"/>
      <c r="E1636" s="52"/>
      <c r="F1636" s="52"/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</row>
    <row r="1637" spans="2:24" ht="18.75" customHeight="1" x14ac:dyDescent="0.2">
      <c r="B1637" s="78"/>
      <c r="C1637" s="158" t="s">
        <v>124</v>
      </c>
      <c r="D1637" s="399"/>
      <c r="E1637" s="399"/>
      <c r="F1637" s="399"/>
      <c r="G1637" s="399"/>
      <c r="H1637" s="399"/>
      <c r="I1637" s="399"/>
      <c r="J1637" s="52"/>
      <c r="K1637" s="52"/>
      <c r="L1637" s="53"/>
      <c r="M1637" s="52"/>
      <c r="N1637" s="52"/>
      <c r="O1637" s="52"/>
      <c r="P1637" s="54"/>
      <c r="Q1637" s="52"/>
      <c r="R1637" s="54"/>
      <c r="S1637" s="54"/>
    </row>
    <row r="1638" spans="2:24" ht="18.75" customHeight="1" x14ac:dyDescent="0.2">
      <c r="B1638" s="78"/>
      <c r="C1638" s="152" t="s">
        <v>125</v>
      </c>
      <c r="D1638" s="395"/>
      <c r="E1638" s="395"/>
      <c r="F1638" s="395"/>
      <c r="G1638" s="395"/>
      <c r="H1638" s="395"/>
      <c r="I1638" s="395"/>
      <c r="J1638" s="52"/>
      <c r="K1638" s="51"/>
      <c r="L1638" s="51"/>
      <c r="M1638" s="51"/>
      <c r="N1638" s="51"/>
      <c r="O1638" s="51"/>
      <c r="P1638" s="51"/>
      <c r="Q1638" s="52"/>
      <c r="R1638" s="400" t="s">
        <v>126</v>
      </c>
      <c r="S1638" s="400"/>
    </row>
    <row r="1639" spans="2:24" ht="18.75" customHeight="1" x14ac:dyDescent="0.2">
      <c r="B1639" s="78"/>
      <c r="C1639" s="152" t="s">
        <v>7</v>
      </c>
      <c r="D1639" s="395"/>
      <c r="E1639" s="395"/>
      <c r="F1639" s="395"/>
      <c r="G1639" s="395"/>
      <c r="H1639" s="395"/>
      <c r="I1639" s="395"/>
      <c r="J1639" s="52"/>
      <c r="K1639" s="51"/>
      <c r="L1639" s="51"/>
      <c r="M1639" s="51"/>
      <c r="N1639" s="51"/>
      <c r="O1639" s="51"/>
      <c r="P1639" s="51"/>
      <c r="Q1639" s="52"/>
      <c r="R1639" s="139" t="s">
        <v>245</v>
      </c>
      <c r="S1639" s="63"/>
    </row>
    <row r="1640" spans="2:24" ht="18.75" customHeight="1" x14ac:dyDescent="0.2">
      <c r="B1640" s="78"/>
      <c r="C1640" s="153" t="s">
        <v>122</v>
      </c>
      <c r="D1640" s="395"/>
      <c r="E1640" s="395"/>
      <c r="F1640" s="395"/>
      <c r="G1640" s="395"/>
      <c r="H1640" s="395"/>
      <c r="I1640" s="395"/>
      <c r="J1640" s="52"/>
      <c r="K1640" s="51"/>
      <c r="L1640" s="51"/>
      <c r="M1640" s="51"/>
      <c r="N1640" s="51"/>
      <c r="O1640" s="51"/>
      <c r="P1640" s="51"/>
      <c r="Q1640" s="52"/>
      <c r="R1640" s="138" t="s">
        <v>132</v>
      </c>
      <c r="S1640" s="63"/>
    </row>
    <row r="1641" spans="2:24" ht="18.75" customHeight="1" x14ac:dyDescent="0.2">
      <c r="B1641" s="78"/>
      <c r="C1641" s="153" t="s">
        <v>134</v>
      </c>
      <c r="D1641" s="401"/>
      <c r="E1641" s="401"/>
      <c r="F1641" s="401"/>
      <c r="G1641" s="401"/>
      <c r="H1641" s="401"/>
      <c r="I1641" s="401"/>
      <c r="J1641" s="52"/>
      <c r="K1641" s="52"/>
      <c r="L1641" s="53"/>
      <c r="M1641" s="52"/>
      <c r="N1641" s="52"/>
      <c r="O1641" s="52"/>
      <c r="P1641" s="54"/>
      <c r="Q1641" s="52"/>
      <c r="R1641" s="139" t="s">
        <v>133</v>
      </c>
      <c r="S1641" s="63"/>
    </row>
    <row r="1642" spans="2:24" ht="12" customHeight="1" x14ac:dyDescent="0.2">
      <c r="B1642" s="78"/>
      <c r="C1642" s="52"/>
      <c r="D1642" s="52"/>
      <c r="E1642" s="52"/>
      <c r="F1642" s="52"/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</row>
    <row r="1643" spans="2:24" s="77" customFormat="1" ht="18.75" customHeight="1" x14ac:dyDescent="0.2">
      <c r="B1643" s="79"/>
      <c r="C1643" s="154" t="s">
        <v>128</v>
      </c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70"/>
      <c r="P1643" s="144" t="s">
        <v>129</v>
      </c>
      <c r="Q1643" s="76"/>
      <c r="R1643" s="404" t="s">
        <v>135</v>
      </c>
      <c r="S1643" s="404"/>
      <c r="T1643" s="80"/>
      <c r="V1643" s="59"/>
      <c r="W1643" s="59"/>
      <c r="X1643" s="59"/>
    </row>
    <row r="1644" spans="2:24" ht="6" customHeight="1" x14ac:dyDescent="0.2">
      <c r="B1644" s="78"/>
      <c r="C1644" s="52"/>
      <c r="D1644" s="52"/>
      <c r="E1644" s="52"/>
      <c r="F1644" s="52"/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</row>
    <row r="1645" spans="2:24" ht="18.75" customHeight="1" x14ac:dyDescent="0.2">
      <c r="B1645" s="78"/>
      <c r="C1645" s="155" t="s">
        <v>161</v>
      </c>
      <c r="D1645" s="65"/>
      <c r="E1645" s="65"/>
      <c r="F1645" s="65"/>
      <c r="G1645" s="65"/>
      <c r="H1645" s="65"/>
      <c r="I1645" s="65"/>
      <c r="J1645" s="65"/>
      <c r="K1645" s="65"/>
      <c r="L1645" s="65"/>
      <c r="M1645" s="65"/>
      <c r="N1645" s="65"/>
      <c r="O1645" s="71"/>
      <c r="P1645" s="141">
        <f t="shared" ref="P1645:P1655" si="247">SUM(D1645:O1645)</f>
        <v>0</v>
      </c>
      <c r="Q1645" s="52"/>
      <c r="R1645" s="395"/>
      <c r="S1645" s="395"/>
    </row>
    <row r="1646" spans="2:24" ht="18.75" customHeight="1" x14ac:dyDescent="0.2">
      <c r="B1646" s="78"/>
      <c r="C1646" s="140" t="s">
        <v>137</v>
      </c>
      <c r="D1646" s="110"/>
      <c r="E1646" s="110"/>
      <c r="F1646" s="110"/>
      <c r="G1646" s="110"/>
      <c r="H1646" s="110"/>
      <c r="I1646" s="110"/>
      <c r="J1646" s="110"/>
      <c r="K1646" s="110"/>
      <c r="L1646" s="110"/>
      <c r="M1646" s="110"/>
      <c r="N1646" s="110"/>
      <c r="O1646" s="111"/>
      <c r="P1646" s="141">
        <f t="shared" si="247"/>
        <v>0</v>
      </c>
      <c r="Q1646" s="52"/>
      <c r="R1646" s="395"/>
      <c r="S1646" s="395"/>
    </row>
    <row r="1647" spans="2:24" ht="18.75" customHeight="1" x14ac:dyDescent="0.2">
      <c r="B1647" s="78"/>
      <c r="C1647" s="94" t="s">
        <v>162</v>
      </c>
      <c r="D1647" s="65"/>
      <c r="E1647" s="65"/>
      <c r="F1647" s="65"/>
      <c r="G1647" s="65"/>
      <c r="H1647" s="65"/>
      <c r="I1647" s="65"/>
      <c r="J1647" s="65"/>
      <c r="K1647" s="65"/>
      <c r="L1647" s="65"/>
      <c r="M1647" s="65"/>
      <c r="N1647" s="65"/>
      <c r="O1647" s="71"/>
      <c r="P1647" s="141">
        <f t="shared" si="247"/>
        <v>0</v>
      </c>
      <c r="Q1647" s="52"/>
      <c r="R1647" s="395"/>
      <c r="S1647" s="395"/>
    </row>
    <row r="1648" spans="2:24" ht="18.75" customHeight="1" x14ac:dyDescent="0.2">
      <c r="B1648" s="78"/>
      <c r="C1648" s="140" t="s">
        <v>147</v>
      </c>
      <c r="D1648" s="66"/>
      <c r="E1648" s="66"/>
      <c r="F1648" s="66"/>
      <c r="G1648" s="66"/>
      <c r="H1648" s="66"/>
      <c r="I1648" s="66"/>
      <c r="J1648" s="66"/>
      <c r="K1648" s="66"/>
      <c r="L1648" s="66"/>
      <c r="M1648" s="66"/>
      <c r="N1648" s="66"/>
      <c r="O1648" s="72"/>
      <c r="P1648" s="141">
        <f t="shared" si="247"/>
        <v>0</v>
      </c>
      <c r="Q1648" s="52"/>
      <c r="R1648" s="395"/>
      <c r="S1648" s="395"/>
    </row>
    <row r="1649" spans="2:20" ht="18.75" customHeight="1" x14ac:dyDescent="0.2">
      <c r="B1649" s="78"/>
      <c r="C1649" s="140" t="s">
        <v>148</v>
      </c>
      <c r="D1649" s="66"/>
      <c r="E1649" s="66"/>
      <c r="F1649" s="66"/>
      <c r="G1649" s="66"/>
      <c r="H1649" s="66"/>
      <c r="I1649" s="66"/>
      <c r="J1649" s="66"/>
      <c r="K1649" s="66"/>
      <c r="L1649" s="66"/>
      <c r="M1649" s="66"/>
      <c r="N1649" s="66"/>
      <c r="O1649" s="72"/>
      <c r="P1649" s="141">
        <f t="shared" si="247"/>
        <v>0</v>
      </c>
      <c r="Q1649" s="52"/>
      <c r="R1649" s="395"/>
      <c r="S1649" s="395"/>
    </row>
    <row r="1650" spans="2:20" ht="18.75" customHeight="1" x14ac:dyDescent="0.2">
      <c r="B1650" s="78"/>
      <c r="C1650" s="140" t="s">
        <v>150</v>
      </c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72"/>
      <c r="P1650" s="141">
        <f t="shared" si="247"/>
        <v>0</v>
      </c>
      <c r="Q1650" s="52"/>
      <c r="R1650" s="395"/>
      <c r="S1650" s="395"/>
    </row>
    <row r="1651" spans="2:20" ht="18.75" customHeight="1" x14ac:dyDescent="0.2">
      <c r="B1651" s="78"/>
      <c r="C1651" s="140" t="s">
        <v>151</v>
      </c>
      <c r="D1651" s="66"/>
      <c r="E1651" s="66"/>
      <c r="F1651" s="66"/>
      <c r="G1651" s="66"/>
      <c r="H1651" s="66"/>
      <c r="I1651" s="66"/>
      <c r="J1651" s="66"/>
      <c r="K1651" s="66"/>
      <c r="L1651" s="66"/>
      <c r="M1651" s="66"/>
      <c r="N1651" s="66"/>
      <c r="O1651" s="72"/>
      <c r="P1651" s="141">
        <f t="shared" si="247"/>
        <v>0</v>
      </c>
      <c r="Q1651" s="52"/>
      <c r="R1651" s="395"/>
      <c r="S1651" s="395"/>
    </row>
    <row r="1652" spans="2:20" ht="18.75" customHeight="1" x14ac:dyDescent="0.2">
      <c r="B1652" s="78"/>
      <c r="C1652" s="140" t="s">
        <v>152</v>
      </c>
      <c r="D1652" s="66"/>
      <c r="E1652" s="66"/>
      <c r="F1652" s="66"/>
      <c r="G1652" s="66"/>
      <c r="H1652" s="66"/>
      <c r="I1652" s="66"/>
      <c r="J1652" s="66"/>
      <c r="K1652" s="66"/>
      <c r="L1652" s="66"/>
      <c r="M1652" s="66"/>
      <c r="N1652" s="66"/>
      <c r="O1652" s="72"/>
      <c r="P1652" s="141">
        <f t="shared" si="247"/>
        <v>0</v>
      </c>
      <c r="Q1652" s="52"/>
      <c r="R1652" s="395"/>
      <c r="S1652" s="395"/>
    </row>
    <row r="1653" spans="2:20" ht="18.75" customHeight="1" x14ac:dyDescent="0.2">
      <c r="B1653" s="78"/>
      <c r="C1653" s="140" t="s">
        <v>153</v>
      </c>
      <c r="D1653" s="66"/>
      <c r="E1653" s="66"/>
      <c r="F1653" s="66"/>
      <c r="G1653" s="66"/>
      <c r="H1653" s="66"/>
      <c r="I1653" s="66"/>
      <c r="J1653" s="66"/>
      <c r="K1653" s="66"/>
      <c r="L1653" s="66"/>
      <c r="M1653" s="66"/>
      <c r="N1653" s="66"/>
      <c r="O1653" s="72"/>
      <c r="P1653" s="141">
        <f t="shared" si="247"/>
        <v>0</v>
      </c>
      <c r="Q1653" s="52"/>
      <c r="R1653" s="395"/>
      <c r="S1653" s="395"/>
    </row>
    <row r="1654" spans="2:20" ht="18.75" customHeight="1" x14ac:dyDescent="0.2">
      <c r="B1654" s="78"/>
      <c r="C1654" s="156" t="s">
        <v>163</v>
      </c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73"/>
      <c r="P1654" s="142">
        <f t="shared" si="247"/>
        <v>0</v>
      </c>
      <c r="Q1654" s="52"/>
      <c r="R1654" s="396"/>
      <c r="S1654" s="396"/>
    </row>
    <row r="1655" spans="2:20" ht="18.75" customHeight="1" x14ac:dyDescent="0.2">
      <c r="B1655" s="78"/>
      <c r="C1655" s="157" t="s">
        <v>157</v>
      </c>
      <c r="D1655" s="148">
        <f t="shared" ref="D1655:O1655" si="248">SUBTOTAL(9,D1645:D1654)</f>
        <v>0</v>
      </c>
      <c r="E1655" s="148">
        <f t="shared" si="248"/>
        <v>0</v>
      </c>
      <c r="F1655" s="148">
        <f t="shared" si="248"/>
        <v>0</v>
      </c>
      <c r="G1655" s="148">
        <f t="shared" si="248"/>
        <v>0</v>
      </c>
      <c r="H1655" s="148">
        <f t="shared" si="248"/>
        <v>0</v>
      </c>
      <c r="I1655" s="148">
        <f t="shared" si="248"/>
        <v>0</v>
      </c>
      <c r="J1655" s="148">
        <f t="shared" si="248"/>
        <v>0</v>
      </c>
      <c r="K1655" s="148">
        <f t="shared" si="248"/>
        <v>0</v>
      </c>
      <c r="L1655" s="148">
        <f t="shared" si="248"/>
        <v>0</v>
      </c>
      <c r="M1655" s="148">
        <f t="shared" si="248"/>
        <v>0</v>
      </c>
      <c r="N1655" s="148">
        <f t="shared" si="248"/>
        <v>0</v>
      </c>
      <c r="O1655" s="149">
        <f t="shared" si="248"/>
        <v>0</v>
      </c>
      <c r="P1655" s="143">
        <f t="shared" si="247"/>
        <v>0</v>
      </c>
      <c r="Q1655" s="52"/>
      <c r="R1655" s="405"/>
      <c r="S1655" s="405"/>
    </row>
    <row r="1656" spans="2:20" ht="6" customHeight="1" x14ac:dyDescent="0.2">
      <c r="B1656" s="78"/>
      <c r="C1656" s="52"/>
      <c r="D1656" s="52"/>
      <c r="E1656" s="52"/>
      <c r="F1656" s="52"/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5"/>
      <c r="S1656" s="55"/>
    </row>
    <row r="1657" spans="2:20" ht="18.75" customHeight="1" x14ac:dyDescent="0.2">
      <c r="B1657" s="81"/>
      <c r="C1657" s="140" t="s">
        <v>158</v>
      </c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74"/>
      <c r="P1657" s="146">
        <f t="shared" ref="P1657:P1658" si="249">SUM(D1657:O1657)</f>
        <v>0</v>
      </c>
      <c r="Q1657" s="52"/>
      <c r="R1657" s="395"/>
      <c r="S1657" s="395"/>
    </row>
    <row r="1658" spans="2:20" ht="18.75" customHeight="1" x14ac:dyDescent="0.2">
      <c r="B1658" s="81"/>
      <c r="C1658" s="140" t="s">
        <v>159</v>
      </c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9"/>
      <c r="O1658" s="75"/>
      <c r="P1658" s="147">
        <f t="shared" si="249"/>
        <v>0</v>
      </c>
      <c r="Q1658" s="52"/>
      <c r="R1658" s="396"/>
      <c r="S1658" s="396"/>
    </row>
    <row r="1659" spans="2:20" s="77" customFormat="1" ht="18.75" customHeight="1" x14ac:dyDescent="0.2">
      <c r="B1659" s="79"/>
      <c r="C1659" s="93"/>
      <c r="D1659" s="82"/>
      <c r="E1659" s="82"/>
      <c r="F1659" s="82"/>
      <c r="G1659" s="82"/>
      <c r="H1659" s="82"/>
      <c r="I1659" s="82"/>
      <c r="J1659" s="82"/>
      <c r="K1659" s="82"/>
      <c r="L1659" s="82"/>
      <c r="M1659" s="82"/>
      <c r="N1659" s="397" t="s">
        <v>160</v>
      </c>
      <c r="O1659" s="397"/>
      <c r="P1659" s="145">
        <f t="shared" ref="P1659" si="250">ROUND(IF(P1657*P1658=0,0,P1655/P1657*P1658),2)</f>
        <v>0</v>
      </c>
      <c r="Q1659" s="76"/>
      <c r="R1659" s="398"/>
      <c r="S1659" s="398"/>
      <c r="T1659" s="80"/>
    </row>
    <row r="1660" spans="2:20" ht="30" customHeight="1" x14ac:dyDescent="0.2">
      <c r="C1660" s="52"/>
      <c r="D1660" s="52"/>
      <c r="E1660" s="52"/>
      <c r="F1660" s="52"/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</row>
    <row r="1661" spans="2:20" ht="18.75" customHeight="1" x14ac:dyDescent="0.2">
      <c r="B1661" s="78"/>
      <c r="C1661" s="158" t="s">
        <v>124</v>
      </c>
      <c r="D1661" s="399"/>
      <c r="E1661" s="399"/>
      <c r="F1661" s="399"/>
      <c r="G1661" s="399"/>
      <c r="H1661" s="399"/>
      <c r="I1661" s="399"/>
      <c r="J1661" s="52"/>
      <c r="K1661" s="52"/>
      <c r="L1661" s="53"/>
      <c r="M1661" s="52"/>
      <c r="N1661" s="52"/>
      <c r="O1661" s="52"/>
      <c r="P1661" s="54"/>
      <c r="Q1661" s="52"/>
      <c r="R1661" s="54"/>
      <c r="S1661" s="54"/>
    </row>
    <row r="1662" spans="2:20" ht="18.75" customHeight="1" x14ac:dyDescent="0.2">
      <c r="B1662" s="78"/>
      <c r="C1662" s="152" t="s">
        <v>125</v>
      </c>
      <c r="D1662" s="395"/>
      <c r="E1662" s="395"/>
      <c r="F1662" s="395"/>
      <c r="G1662" s="395"/>
      <c r="H1662" s="395"/>
      <c r="I1662" s="395"/>
      <c r="J1662" s="52"/>
      <c r="K1662" s="51"/>
      <c r="L1662" s="51"/>
      <c r="M1662" s="51"/>
      <c r="N1662" s="51"/>
      <c r="O1662" s="51"/>
      <c r="P1662" s="51"/>
      <c r="Q1662" s="52"/>
      <c r="R1662" s="400" t="s">
        <v>126</v>
      </c>
      <c r="S1662" s="400"/>
    </row>
    <row r="1663" spans="2:20" ht="18.75" customHeight="1" x14ac:dyDescent="0.2">
      <c r="B1663" s="78"/>
      <c r="C1663" s="152" t="s">
        <v>7</v>
      </c>
      <c r="D1663" s="395"/>
      <c r="E1663" s="395"/>
      <c r="F1663" s="395"/>
      <c r="G1663" s="395"/>
      <c r="H1663" s="395"/>
      <c r="I1663" s="395"/>
      <c r="J1663" s="52"/>
      <c r="K1663" s="51"/>
      <c r="L1663" s="51"/>
      <c r="M1663" s="51"/>
      <c r="N1663" s="51"/>
      <c r="O1663" s="51"/>
      <c r="P1663" s="51"/>
      <c r="Q1663" s="52"/>
      <c r="R1663" s="139" t="s">
        <v>245</v>
      </c>
      <c r="S1663" s="63"/>
    </row>
    <row r="1664" spans="2:20" ht="18.75" customHeight="1" x14ac:dyDescent="0.2">
      <c r="B1664" s="78"/>
      <c r="C1664" s="153" t="s">
        <v>122</v>
      </c>
      <c r="D1664" s="395"/>
      <c r="E1664" s="395"/>
      <c r="F1664" s="395"/>
      <c r="G1664" s="395"/>
      <c r="H1664" s="395"/>
      <c r="I1664" s="395"/>
      <c r="J1664" s="52"/>
      <c r="K1664" s="51"/>
      <c r="L1664" s="51"/>
      <c r="M1664" s="51"/>
      <c r="N1664" s="51"/>
      <c r="O1664" s="51"/>
      <c r="P1664" s="51"/>
      <c r="Q1664" s="52"/>
      <c r="R1664" s="138" t="s">
        <v>132</v>
      </c>
      <c r="S1664" s="63"/>
    </row>
    <row r="1665" spans="2:24" ht="18.75" customHeight="1" x14ac:dyDescent="0.2">
      <c r="B1665" s="78"/>
      <c r="C1665" s="153" t="s">
        <v>134</v>
      </c>
      <c r="D1665" s="401"/>
      <c r="E1665" s="401"/>
      <c r="F1665" s="401"/>
      <c r="G1665" s="401"/>
      <c r="H1665" s="401"/>
      <c r="I1665" s="401"/>
      <c r="J1665" s="52"/>
      <c r="K1665" s="52"/>
      <c r="L1665" s="53"/>
      <c r="M1665" s="52"/>
      <c r="N1665" s="52"/>
      <c r="O1665" s="52"/>
      <c r="P1665" s="54"/>
      <c r="Q1665" s="52"/>
      <c r="R1665" s="139" t="s">
        <v>133</v>
      </c>
      <c r="S1665" s="63"/>
    </row>
    <row r="1666" spans="2:24" ht="12" customHeight="1" x14ac:dyDescent="0.2">
      <c r="B1666" s="78"/>
      <c r="C1666" s="52"/>
      <c r="D1666" s="52"/>
      <c r="E1666" s="52"/>
      <c r="F1666" s="52"/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</row>
    <row r="1667" spans="2:24" s="77" customFormat="1" ht="18.75" customHeight="1" x14ac:dyDescent="0.2">
      <c r="B1667" s="79"/>
      <c r="C1667" s="154" t="s">
        <v>128</v>
      </c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70"/>
      <c r="P1667" s="144" t="s">
        <v>129</v>
      </c>
      <c r="Q1667" s="76"/>
      <c r="R1667" s="404" t="s">
        <v>135</v>
      </c>
      <c r="S1667" s="404"/>
      <c r="T1667" s="80"/>
      <c r="V1667" s="59"/>
      <c r="W1667" s="59"/>
      <c r="X1667" s="59"/>
    </row>
    <row r="1668" spans="2:24" ht="6" customHeight="1" x14ac:dyDescent="0.2">
      <c r="B1668" s="78"/>
      <c r="C1668" s="52"/>
      <c r="D1668" s="52"/>
      <c r="E1668" s="52"/>
      <c r="F1668" s="52"/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</row>
    <row r="1669" spans="2:24" ht="18.75" customHeight="1" x14ac:dyDescent="0.2">
      <c r="B1669" s="78"/>
      <c r="C1669" s="155" t="s">
        <v>161</v>
      </c>
      <c r="D1669" s="65"/>
      <c r="E1669" s="65"/>
      <c r="F1669" s="65"/>
      <c r="G1669" s="65"/>
      <c r="H1669" s="65"/>
      <c r="I1669" s="65"/>
      <c r="J1669" s="65"/>
      <c r="K1669" s="65"/>
      <c r="L1669" s="65"/>
      <c r="M1669" s="65"/>
      <c r="N1669" s="65"/>
      <c r="O1669" s="71"/>
      <c r="P1669" s="141">
        <f t="shared" ref="P1669:P1679" si="251">SUM(D1669:O1669)</f>
        <v>0</v>
      </c>
      <c r="Q1669" s="52"/>
      <c r="R1669" s="395"/>
      <c r="S1669" s="395"/>
    </row>
    <row r="1670" spans="2:24" ht="18.75" customHeight="1" x14ac:dyDescent="0.2">
      <c r="B1670" s="78"/>
      <c r="C1670" s="140" t="s">
        <v>137</v>
      </c>
      <c r="D1670" s="110"/>
      <c r="E1670" s="110"/>
      <c r="F1670" s="110"/>
      <c r="G1670" s="110"/>
      <c r="H1670" s="110"/>
      <c r="I1670" s="110"/>
      <c r="J1670" s="110"/>
      <c r="K1670" s="110"/>
      <c r="L1670" s="110"/>
      <c r="M1670" s="110"/>
      <c r="N1670" s="110"/>
      <c r="O1670" s="111"/>
      <c r="P1670" s="141">
        <f t="shared" si="251"/>
        <v>0</v>
      </c>
      <c r="Q1670" s="52"/>
      <c r="R1670" s="395"/>
      <c r="S1670" s="395"/>
    </row>
    <row r="1671" spans="2:24" ht="18.75" customHeight="1" x14ac:dyDescent="0.2">
      <c r="B1671" s="78"/>
      <c r="C1671" s="94" t="s">
        <v>162</v>
      </c>
      <c r="D1671" s="65"/>
      <c r="E1671" s="65"/>
      <c r="F1671" s="65"/>
      <c r="G1671" s="65"/>
      <c r="H1671" s="65"/>
      <c r="I1671" s="65"/>
      <c r="J1671" s="65"/>
      <c r="K1671" s="65"/>
      <c r="L1671" s="65"/>
      <c r="M1671" s="65"/>
      <c r="N1671" s="65"/>
      <c r="O1671" s="71"/>
      <c r="P1671" s="141">
        <f t="shared" si="251"/>
        <v>0</v>
      </c>
      <c r="Q1671" s="52"/>
      <c r="R1671" s="395"/>
      <c r="S1671" s="395"/>
    </row>
    <row r="1672" spans="2:24" ht="18.75" customHeight="1" x14ac:dyDescent="0.2">
      <c r="B1672" s="78"/>
      <c r="C1672" s="140" t="s">
        <v>147</v>
      </c>
      <c r="D1672" s="66"/>
      <c r="E1672" s="66"/>
      <c r="F1672" s="66"/>
      <c r="G1672" s="66"/>
      <c r="H1672" s="66"/>
      <c r="I1672" s="66"/>
      <c r="J1672" s="66"/>
      <c r="K1672" s="66"/>
      <c r="L1672" s="66"/>
      <c r="M1672" s="66"/>
      <c r="N1672" s="66"/>
      <c r="O1672" s="72"/>
      <c r="P1672" s="141">
        <f t="shared" si="251"/>
        <v>0</v>
      </c>
      <c r="Q1672" s="52"/>
      <c r="R1672" s="395"/>
      <c r="S1672" s="395"/>
    </row>
    <row r="1673" spans="2:24" ht="18.75" customHeight="1" x14ac:dyDescent="0.2">
      <c r="B1673" s="78"/>
      <c r="C1673" s="140" t="s">
        <v>148</v>
      </c>
      <c r="D1673" s="66"/>
      <c r="E1673" s="66"/>
      <c r="F1673" s="66"/>
      <c r="G1673" s="66"/>
      <c r="H1673" s="66"/>
      <c r="I1673" s="66"/>
      <c r="J1673" s="66"/>
      <c r="K1673" s="66"/>
      <c r="L1673" s="66"/>
      <c r="M1673" s="66"/>
      <c r="N1673" s="66"/>
      <c r="O1673" s="72"/>
      <c r="P1673" s="141">
        <f t="shared" si="251"/>
        <v>0</v>
      </c>
      <c r="Q1673" s="52"/>
      <c r="R1673" s="395"/>
      <c r="S1673" s="395"/>
    </row>
    <row r="1674" spans="2:24" ht="18.75" customHeight="1" x14ac:dyDescent="0.2">
      <c r="B1674" s="78"/>
      <c r="C1674" s="140" t="s">
        <v>150</v>
      </c>
      <c r="D1674" s="66"/>
      <c r="E1674" s="66"/>
      <c r="F1674" s="66"/>
      <c r="G1674" s="66"/>
      <c r="H1674" s="66"/>
      <c r="I1674" s="66"/>
      <c r="J1674" s="66"/>
      <c r="K1674" s="66"/>
      <c r="L1674" s="66"/>
      <c r="M1674" s="66"/>
      <c r="N1674" s="66"/>
      <c r="O1674" s="72"/>
      <c r="P1674" s="141">
        <f t="shared" si="251"/>
        <v>0</v>
      </c>
      <c r="Q1674" s="52"/>
      <c r="R1674" s="395"/>
      <c r="S1674" s="395"/>
    </row>
    <row r="1675" spans="2:24" ht="18.75" customHeight="1" x14ac:dyDescent="0.2">
      <c r="B1675" s="78"/>
      <c r="C1675" s="140" t="s">
        <v>151</v>
      </c>
      <c r="D1675" s="66"/>
      <c r="E1675" s="66"/>
      <c r="F1675" s="66"/>
      <c r="G1675" s="66"/>
      <c r="H1675" s="66"/>
      <c r="I1675" s="66"/>
      <c r="J1675" s="66"/>
      <c r="K1675" s="66"/>
      <c r="L1675" s="66"/>
      <c r="M1675" s="66"/>
      <c r="N1675" s="66"/>
      <c r="O1675" s="72"/>
      <c r="P1675" s="141">
        <f t="shared" si="251"/>
        <v>0</v>
      </c>
      <c r="Q1675" s="52"/>
      <c r="R1675" s="395"/>
      <c r="S1675" s="395"/>
    </row>
    <row r="1676" spans="2:24" ht="18.75" customHeight="1" x14ac:dyDescent="0.2">
      <c r="B1676" s="78"/>
      <c r="C1676" s="140" t="s">
        <v>152</v>
      </c>
      <c r="D1676" s="66"/>
      <c r="E1676" s="66"/>
      <c r="F1676" s="66"/>
      <c r="G1676" s="66"/>
      <c r="H1676" s="66"/>
      <c r="I1676" s="66"/>
      <c r="J1676" s="66"/>
      <c r="K1676" s="66"/>
      <c r="L1676" s="66"/>
      <c r="M1676" s="66"/>
      <c r="N1676" s="66"/>
      <c r="O1676" s="72"/>
      <c r="P1676" s="141">
        <f t="shared" si="251"/>
        <v>0</v>
      </c>
      <c r="Q1676" s="52"/>
      <c r="R1676" s="395"/>
      <c r="S1676" s="395"/>
    </row>
    <row r="1677" spans="2:24" ht="18.75" customHeight="1" x14ac:dyDescent="0.2">
      <c r="B1677" s="78"/>
      <c r="C1677" s="140" t="s">
        <v>153</v>
      </c>
      <c r="D1677" s="66"/>
      <c r="E1677" s="66"/>
      <c r="F1677" s="66"/>
      <c r="G1677" s="66"/>
      <c r="H1677" s="66"/>
      <c r="I1677" s="66"/>
      <c r="J1677" s="66"/>
      <c r="K1677" s="66"/>
      <c r="L1677" s="66"/>
      <c r="M1677" s="66"/>
      <c r="N1677" s="66"/>
      <c r="O1677" s="72"/>
      <c r="P1677" s="141">
        <f t="shared" si="251"/>
        <v>0</v>
      </c>
      <c r="Q1677" s="52"/>
      <c r="R1677" s="395"/>
      <c r="S1677" s="395"/>
    </row>
    <row r="1678" spans="2:24" ht="18.75" customHeight="1" x14ac:dyDescent="0.2">
      <c r="B1678" s="78"/>
      <c r="C1678" s="156" t="s">
        <v>163</v>
      </c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73"/>
      <c r="P1678" s="142">
        <f t="shared" si="251"/>
        <v>0</v>
      </c>
      <c r="Q1678" s="52"/>
      <c r="R1678" s="396"/>
      <c r="S1678" s="396"/>
    </row>
    <row r="1679" spans="2:24" ht="18.75" customHeight="1" x14ac:dyDescent="0.2">
      <c r="B1679" s="78"/>
      <c r="C1679" s="157" t="s">
        <v>157</v>
      </c>
      <c r="D1679" s="148">
        <f t="shared" ref="D1679:O1679" si="252">SUBTOTAL(9,D1669:D1678)</f>
        <v>0</v>
      </c>
      <c r="E1679" s="148">
        <f t="shared" si="252"/>
        <v>0</v>
      </c>
      <c r="F1679" s="148">
        <f t="shared" si="252"/>
        <v>0</v>
      </c>
      <c r="G1679" s="148">
        <f t="shared" si="252"/>
        <v>0</v>
      </c>
      <c r="H1679" s="148">
        <f t="shared" si="252"/>
        <v>0</v>
      </c>
      <c r="I1679" s="148">
        <f t="shared" si="252"/>
        <v>0</v>
      </c>
      <c r="J1679" s="148">
        <f t="shared" si="252"/>
        <v>0</v>
      </c>
      <c r="K1679" s="148">
        <f t="shared" si="252"/>
        <v>0</v>
      </c>
      <c r="L1679" s="148">
        <f t="shared" si="252"/>
        <v>0</v>
      </c>
      <c r="M1679" s="148">
        <f t="shared" si="252"/>
        <v>0</v>
      </c>
      <c r="N1679" s="148">
        <f t="shared" si="252"/>
        <v>0</v>
      </c>
      <c r="O1679" s="149">
        <f t="shared" si="252"/>
        <v>0</v>
      </c>
      <c r="P1679" s="143">
        <f t="shared" si="251"/>
        <v>0</v>
      </c>
      <c r="Q1679" s="52"/>
      <c r="R1679" s="405"/>
      <c r="S1679" s="405"/>
    </row>
    <row r="1680" spans="2:24" ht="6" customHeight="1" x14ac:dyDescent="0.2">
      <c r="B1680" s="78"/>
      <c r="C1680" s="52"/>
      <c r="D1680" s="52"/>
      <c r="E1680" s="52"/>
      <c r="F1680" s="52"/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5"/>
      <c r="S1680" s="55"/>
    </row>
    <row r="1681" spans="2:24" ht="18.75" customHeight="1" x14ac:dyDescent="0.2">
      <c r="B1681" s="81"/>
      <c r="C1681" s="140" t="s">
        <v>158</v>
      </c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74"/>
      <c r="P1681" s="146">
        <f t="shared" ref="P1681:P1682" si="253">SUM(D1681:O1681)</f>
        <v>0</v>
      </c>
      <c r="Q1681" s="52"/>
      <c r="R1681" s="395"/>
      <c r="S1681" s="395"/>
    </row>
    <row r="1682" spans="2:24" ht="18.75" customHeight="1" x14ac:dyDescent="0.2">
      <c r="B1682" s="81"/>
      <c r="C1682" s="140" t="s">
        <v>159</v>
      </c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9"/>
      <c r="O1682" s="75"/>
      <c r="P1682" s="147">
        <f t="shared" si="253"/>
        <v>0</v>
      </c>
      <c r="Q1682" s="52"/>
      <c r="R1682" s="396"/>
      <c r="S1682" s="396"/>
    </row>
    <row r="1683" spans="2:24" s="77" customFormat="1" ht="18.75" customHeight="1" x14ac:dyDescent="0.2">
      <c r="B1683" s="79"/>
      <c r="C1683" s="93"/>
      <c r="D1683" s="82"/>
      <c r="E1683" s="82"/>
      <c r="F1683" s="82"/>
      <c r="G1683" s="82"/>
      <c r="H1683" s="82"/>
      <c r="I1683" s="82"/>
      <c r="J1683" s="82"/>
      <c r="K1683" s="82"/>
      <c r="L1683" s="82"/>
      <c r="M1683" s="82"/>
      <c r="N1683" s="397" t="s">
        <v>160</v>
      </c>
      <c r="O1683" s="397"/>
      <c r="P1683" s="145">
        <f t="shared" ref="P1683" si="254">ROUND(IF(P1681*P1682=0,0,P1679/P1681*P1682),2)</f>
        <v>0</v>
      </c>
      <c r="Q1683" s="76"/>
      <c r="R1683" s="398"/>
      <c r="S1683" s="398"/>
      <c r="T1683" s="80"/>
    </row>
    <row r="1684" spans="2:24" ht="30" customHeight="1" x14ac:dyDescent="0.2">
      <c r="C1684" s="52"/>
      <c r="D1684" s="52"/>
      <c r="E1684" s="52"/>
      <c r="F1684" s="52"/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</row>
    <row r="1685" spans="2:24" ht="18.75" customHeight="1" x14ac:dyDescent="0.2">
      <c r="B1685" s="78"/>
      <c r="C1685" s="158" t="s">
        <v>124</v>
      </c>
      <c r="D1685" s="399"/>
      <c r="E1685" s="399"/>
      <c r="F1685" s="399"/>
      <c r="G1685" s="399"/>
      <c r="H1685" s="399"/>
      <c r="I1685" s="399"/>
      <c r="J1685" s="52"/>
      <c r="K1685" s="52"/>
      <c r="L1685" s="53"/>
      <c r="M1685" s="52"/>
      <c r="N1685" s="52"/>
      <c r="O1685" s="52"/>
      <c r="P1685" s="54"/>
      <c r="Q1685" s="52"/>
      <c r="R1685" s="54"/>
      <c r="S1685" s="54"/>
    </row>
    <row r="1686" spans="2:24" ht="18.75" customHeight="1" x14ac:dyDescent="0.2">
      <c r="B1686" s="78"/>
      <c r="C1686" s="152" t="s">
        <v>125</v>
      </c>
      <c r="D1686" s="395"/>
      <c r="E1686" s="395"/>
      <c r="F1686" s="395"/>
      <c r="G1686" s="395"/>
      <c r="H1686" s="395"/>
      <c r="I1686" s="395"/>
      <c r="J1686" s="52"/>
      <c r="K1686" s="51"/>
      <c r="L1686" s="51"/>
      <c r="M1686" s="51"/>
      <c r="N1686" s="51"/>
      <c r="O1686" s="51"/>
      <c r="P1686" s="51"/>
      <c r="Q1686" s="52"/>
      <c r="R1686" s="400" t="s">
        <v>126</v>
      </c>
      <c r="S1686" s="400"/>
    </row>
    <row r="1687" spans="2:24" ht="18.75" customHeight="1" x14ac:dyDescent="0.2">
      <c r="B1687" s="78"/>
      <c r="C1687" s="152" t="s">
        <v>7</v>
      </c>
      <c r="D1687" s="395"/>
      <c r="E1687" s="395"/>
      <c r="F1687" s="395"/>
      <c r="G1687" s="395"/>
      <c r="H1687" s="395"/>
      <c r="I1687" s="395"/>
      <c r="J1687" s="52"/>
      <c r="K1687" s="51"/>
      <c r="L1687" s="51"/>
      <c r="M1687" s="51"/>
      <c r="N1687" s="51"/>
      <c r="O1687" s="51"/>
      <c r="P1687" s="51"/>
      <c r="Q1687" s="52"/>
      <c r="R1687" s="139" t="s">
        <v>245</v>
      </c>
      <c r="S1687" s="63"/>
    </row>
    <row r="1688" spans="2:24" ht="18.75" customHeight="1" x14ac:dyDescent="0.2">
      <c r="B1688" s="78"/>
      <c r="C1688" s="153" t="s">
        <v>122</v>
      </c>
      <c r="D1688" s="395"/>
      <c r="E1688" s="395"/>
      <c r="F1688" s="395"/>
      <c r="G1688" s="395"/>
      <c r="H1688" s="395"/>
      <c r="I1688" s="395"/>
      <c r="J1688" s="52"/>
      <c r="K1688" s="51"/>
      <c r="L1688" s="51"/>
      <c r="M1688" s="51"/>
      <c r="N1688" s="51"/>
      <c r="O1688" s="51"/>
      <c r="P1688" s="51"/>
      <c r="Q1688" s="52"/>
      <c r="R1688" s="138" t="s">
        <v>132</v>
      </c>
      <c r="S1688" s="63"/>
    </row>
    <row r="1689" spans="2:24" ht="18.75" customHeight="1" x14ac:dyDescent="0.2">
      <c r="B1689" s="78"/>
      <c r="C1689" s="153" t="s">
        <v>134</v>
      </c>
      <c r="D1689" s="401"/>
      <c r="E1689" s="401"/>
      <c r="F1689" s="401"/>
      <c r="G1689" s="401"/>
      <c r="H1689" s="401"/>
      <c r="I1689" s="401"/>
      <c r="J1689" s="52"/>
      <c r="K1689" s="52"/>
      <c r="L1689" s="53"/>
      <c r="M1689" s="52"/>
      <c r="N1689" s="52"/>
      <c r="O1689" s="52"/>
      <c r="P1689" s="54"/>
      <c r="Q1689" s="52"/>
      <c r="R1689" s="139" t="s">
        <v>133</v>
      </c>
      <c r="S1689" s="63"/>
    </row>
    <row r="1690" spans="2:24" ht="12" customHeight="1" x14ac:dyDescent="0.2">
      <c r="B1690" s="78"/>
      <c r="C1690" s="52"/>
      <c r="D1690" s="52"/>
      <c r="E1690" s="52"/>
      <c r="F1690" s="52"/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</row>
    <row r="1691" spans="2:24" s="77" customFormat="1" ht="18.75" customHeight="1" x14ac:dyDescent="0.2">
      <c r="B1691" s="79"/>
      <c r="C1691" s="154" t="s">
        <v>128</v>
      </c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70"/>
      <c r="P1691" s="144" t="s">
        <v>129</v>
      </c>
      <c r="Q1691" s="76"/>
      <c r="R1691" s="402" t="s">
        <v>135</v>
      </c>
      <c r="S1691" s="403"/>
      <c r="T1691" s="80"/>
      <c r="V1691" s="59"/>
      <c r="W1691" s="59"/>
      <c r="X1691" s="59"/>
    </row>
    <row r="1692" spans="2:24" ht="6" customHeight="1" x14ac:dyDescent="0.2">
      <c r="B1692" s="78"/>
      <c r="C1692" s="52"/>
      <c r="D1692" s="52"/>
      <c r="E1692" s="52"/>
      <c r="F1692" s="52"/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</row>
    <row r="1693" spans="2:24" ht="18.75" customHeight="1" x14ac:dyDescent="0.2">
      <c r="B1693" s="78"/>
      <c r="C1693" s="155" t="s">
        <v>161</v>
      </c>
      <c r="D1693" s="65"/>
      <c r="E1693" s="65"/>
      <c r="F1693" s="65"/>
      <c r="G1693" s="65"/>
      <c r="H1693" s="65"/>
      <c r="I1693" s="65"/>
      <c r="J1693" s="65"/>
      <c r="K1693" s="65"/>
      <c r="L1693" s="65"/>
      <c r="M1693" s="65"/>
      <c r="N1693" s="65"/>
      <c r="O1693" s="71"/>
      <c r="P1693" s="141">
        <f>SUM(D1693:O1693)</f>
        <v>0</v>
      </c>
      <c r="Q1693" s="52"/>
      <c r="R1693" s="390"/>
      <c r="S1693" s="387"/>
    </row>
    <row r="1694" spans="2:24" ht="18.75" customHeight="1" x14ac:dyDescent="0.2">
      <c r="B1694" s="78"/>
      <c r="C1694" s="140" t="s">
        <v>137</v>
      </c>
      <c r="D1694" s="110"/>
      <c r="E1694" s="110"/>
      <c r="F1694" s="110"/>
      <c r="G1694" s="110"/>
      <c r="H1694" s="110"/>
      <c r="I1694" s="110"/>
      <c r="J1694" s="110"/>
      <c r="K1694" s="110"/>
      <c r="L1694" s="110"/>
      <c r="M1694" s="110"/>
      <c r="N1694" s="110"/>
      <c r="O1694" s="111"/>
      <c r="P1694" s="141">
        <f t="shared" ref="P1694:P1703" si="255">SUM(D1694:O1694)</f>
        <v>0</v>
      </c>
      <c r="Q1694" s="52"/>
      <c r="R1694" s="390"/>
      <c r="S1694" s="387"/>
    </row>
    <row r="1695" spans="2:24" ht="18.75" customHeight="1" x14ac:dyDescent="0.2">
      <c r="B1695" s="78"/>
      <c r="C1695" s="94" t="s">
        <v>162</v>
      </c>
      <c r="D1695" s="65"/>
      <c r="E1695" s="65"/>
      <c r="F1695" s="65"/>
      <c r="G1695" s="65"/>
      <c r="H1695" s="65"/>
      <c r="I1695" s="65"/>
      <c r="J1695" s="65"/>
      <c r="K1695" s="65"/>
      <c r="L1695" s="65"/>
      <c r="M1695" s="65"/>
      <c r="N1695" s="65"/>
      <c r="O1695" s="71"/>
      <c r="P1695" s="141">
        <f t="shared" si="255"/>
        <v>0</v>
      </c>
      <c r="Q1695" s="52"/>
      <c r="R1695" s="390"/>
      <c r="S1695" s="387"/>
    </row>
    <row r="1696" spans="2:24" ht="18.75" customHeight="1" x14ac:dyDescent="0.2">
      <c r="B1696" s="78"/>
      <c r="C1696" s="140" t="s">
        <v>147</v>
      </c>
      <c r="D1696" s="66"/>
      <c r="E1696" s="66"/>
      <c r="F1696" s="66"/>
      <c r="G1696" s="66"/>
      <c r="H1696" s="66"/>
      <c r="I1696" s="66"/>
      <c r="J1696" s="66"/>
      <c r="K1696" s="66"/>
      <c r="L1696" s="66"/>
      <c r="M1696" s="66"/>
      <c r="N1696" s="66"/>
      <c r="O1696" s="72"/>
      <c r="P1696" s="141">
        <f t="shared" si="255"/>
        <v>0</v>
      </c>
      <c r="Q1696" s="52"/>
      <c r="R1696" s="390"/>
      <c r="S1696" s="387"/>
    </row>
    <row r="1697" spans="2:20" ht="18.75" customHeight="1" x14ac:dyDescent="0.2">
      <c r="B1697" s="78"/>
      <c r="C1697" s="140" t="s">
        <v>148</v>
      </c>
      <c r="D1697" s="66"/>
      <c r="E1697" s="66"/>
      <c r="F1697" s="66"/>
      <c r="G1697" s="66"/>
      <c r="H1697" s="66"/>
      <c r="I1697" s="66"/>
      <c r="J1697" s="66"/>
      <c r="K1697" s="66"/>
      <c r="L1697" s="66"/>
      <c r="M1697" s="66"/>
      <c r="N1697" s="66"/>
      <c r="O1697" s="72"/>
      <c r="P1697" s="141">
        <f t="shared" si="255"/>
        <v>0</v>
      </c>
      <c r="Q1697" s="52"/>
      <c r="R1697" s="390"/>
      <c r="S1697" s="387"/>
    </row>
    <row r="1698" spans="2:20" ht="18.75" customHeight="1" x14ac:dyDescent="0.2">
      <c r="B1698" s="78"/>
      <c r="C1698" s="140" t="s">
        <v>150</v>
      </c>
      <c r="D1698" s="66"/>
      <c r="E1698" s="66"/>
      <c r="F1698" s="66"/>
      <c r="G1698" s="66"/>
      <c r="H1698" s="66"/>
      <c r="I1698" s="66"/>
      <c r="J1698" s="66"/>
      <c r="K1698" s="66"/>
      <c r="L1698" s="66"/>
      <c r="M1698" s="66"/>
      <c r="N1698" s="66"/>
      <c r="O1698" s="72"/>
      <c r="P1698" s="141">
        <f t="shared" si="255"/>
        <v>0</v>
      </c>
      <c r="Q1698" s="52"/>
      <c r="R1698" s="390"/>
      <c r="S1698" s="387"/>
    </row>
    <row r="1699" spans="2:20" ht="18.75" customHeight="1" x14ac:dyDescent="0.2">
      <c r="B1699" s="78"/>
      <c r="C1699" s="140" t="s">
        <v>151</v>
      </c>
      <c r="D1699" s="66"/>
      <c r="E1699" s="66"/>
      <c r="F1699" s="66"/>
      <c r="G1699" s="66"/>
      <c r="H1699" s="66"/>
      <c r="I1699" s="66"/>
      <c r="J1699" s="66"/>
      <c r="K1699" s="66"/>
      <c r="L1699" s="66"/>
      <c r="M1699" s="66"/>
      <c r="N1699" s="66"/>
      <c r="O1699" s="72"/>
      <c r="P1699" s="141">
        <f t="shared" si="255"/>
        <v>0</v>
      </c>
      <c r="Q1699" s="52"/>
      <c r="R1699" s="390"/>
      <c r="S1699" s="387"/>
    </row>
    <row r="1700" spans="2:20" ht="18.75" customHeight="1" x14ac:dyDescent="0.2">
      <c r="B1700" s="78"/>
      <c r="C1700" s="140" t="s">
        <v>152</v>
      </c>
      <c r="D1700" s="66"/>
      <c r="E1700" s="66"/>
      <c r="F1700" s="66"/>
      <c r="G1700" s="66"/>
      <c r="H1700" s="66"/>
      <c r="I1700" s="66"/>
      <c r="J1700" s="66"/>
      <c r="K1700" s="66"/>
      <c r="L1700" s="66"/>
      <c r="M1700" s="66"/>
      <c r="N1700" s="66"/>
      <c r="O1700" s="72"/>
      <c r="P1700" s="141">
        <f t="shared" si="255"/>
        <v>0</v>
      </c>
      <c r="Q1700" s="52"/>
      <c r="R1700" s="390"/>
      <c r="S1700" s="387"/>
    </row>
    <row r="1701" spans="2:20" ht="18.75" customHeight="1" x14ac:dyDescent="0.2">
      <c r="B1701" s="78"/>
      <c r="C1701" s="140" t="s">
        <v>153</v>
      </c>
      <c r="D1701" s="66"/>
      <c r="E1701" s="66"/>
      <c r="F1701" s="66"/>
      <c r="G1701" s="66"/>
      <c r="H1701" s="66"/>
      <c r="I1701" s="66"/>
      <c r="J1701" s="66"/>
      <c r="K1701" s="66"/>
      <c r="L1701" s="66"/>
      <c r="M1701" s="66"/>
      <c r="N1701" s="66"/>
      <c r="O1701" s="72"/>
      <c r="P1701" s="141">
        <f t="shared" si="255"/>
        <v>0</v>
      </c>
      <c r="Q1701" s="52"/>
      <c r="R1701" s="390"/>
      <c r="S1701" s="387"/>
    </row>
    <row r="1702" spans="2:20" ht="18.75" customHeight="1" x14ac:dyDescent="0.2">
      <c r="B1702" s="78"/>
      <c r="C1702" s="156" t="s">
        <v>163</v>
      </c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73"/>
      <c r="P1702" s="142">
        <f t="shared" si="255"/>
        <v>0</v>
      </c>
      <c r="Q1702" s="52"/>
      <c r="R1702" s="391"/>
      <c r="S1702" s="392"/>
    </row>
    <row r="1703" spans="2:20" ht="18.75" customHeight="1" x14ac:dyDescent="0.2">
      <c r="B1703" s="78"/>
      <c r="C1703" s="157" t="s">
        <v>157</v>
      </c>
      <c r="D1703" s="148">
        <f>SUBTOTAL(9,D1693:D1702)</f>
        <v>0</v>
      </c>
      <c r="E1703" s="148">
        <f t="shared" ref="E1703:O1703" si="256">SUBTOTAL(9,E1693:E1702)</f>
        <v>0</v>
      </c>
      <c r="F1703" s="148">
        <f t="shared" si="256"/>
        <v>0</v>
      </c>
      <c r="G1703" s="148">
        <f t="shared" si="256"/>
        <v>0</v>
      </c>
      <c r="H1703" s="148">
        <f t="shared" si="256"/>
        <v>0</v>
      </c>
      <c r="I1703" s="148">
        <f t="shared" si="256"/>
        <v>0</v>
      </c>
      <c r="J1703" s="148">
        <f t="shared" si="256"/>
        <v>0</v>
      </c>
      <c r="K1703" s="148">
        <f t="shared" si="256"/>
        <v>0</v>
      </c>
      <c r="L1703" s="148">
        <f t="shared" si="256"/>
        <v>0</v>
      </c>
      <c r="M1703" s="148">
        <f t="shared" si="256"/>
        <v>0</v>
      </c>
      <c r="N1703" s="148">
        <f t="shared" si="256"/>
        <v>0</v>
      </c>
      <c r="O1703" s="149">
        <f t="shared" si="256"/>
        <v>0</v>
      </c>
      <c r="P1703" s="143">
        <f t="shared" si="255"/>
        <v>0</v>
      </c>
      <c r="Q1703" s="52"/>
      <c r="R1703" s="393"/>
      <c r="S1703" s="394"/>
    </row>
    <row r="1704" spans="2:20" ht="6" customHeight="1" x14ac:dyDescent="0.2">
      <c r="B1704" s="78"/>
      <c r="C1704" s="52"/>
      <c r="D1704" s="52"/>
      <c r="E1704" s="52"/>
      <c r="F1704" s="52"/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5"/>
      <c r="S1704" s="55"/>
    </row>
    <row r="1705" spans="2:20" ht="18.75" customHeight="1" x14ac:dyDescent="0.2">
      <c r="B1705" s="81"/>
      <c r="C1705" s="140" t="s">
        <v>158</v>
      </c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74"/>
      <c r="P1705" s="146">
        <f t="shared" ref="P1705:P1706" si="257">SUM(D1705:O1705)</f>
        <v>0</v>
      </c>
      <c r="Q1705" s="52"/>
      <c r="R1705" s="395"/>
      <c r="S1705" s="395"/>
    </row>
    <row r="1706" spans="2:20" ht="18.75" customHeight="1" x14ac:dyDescent="0.2">
      <c r="B1706" s="81"/>
      <c r="C1706" s="140" t="s">
        <v>159</v>
      </c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9"/>
      <c r="O1706" s="75"/>
      <c r="P1706" s="147">
        <f t="shared" si="257"/>
        <v>0</v>
      </c>
      <c r="Q1706" s="52"/>
      <c r="R1706" s="396"/>
      <c r="S1706" s="396"/>
    </row>
    <row r="1707" spans="2:20" s="77" customFormat="1" ht="18.75" customHeight="1" x14ac:dyDescent="0.2">
      <c r="B1707" s="79"/>
      <c r="C1707" s="93"/>
      <c r="D1707" s="82"/>
      <c r="E1707" s="82"/>
      <c r="F1707" s="82"/>
      <c r="G1707" s="82"/>
      <c r="H1707" s="82"/>
      <c r="I1707" s="82"/>
      <c r="J1707" s="82"/>
      <c r="K1707" s="82"/>
      <c r="L1707" s="82"/>
      <c r="M1707" s="82"/>
      <c r="N1707" s="397" t="s">
        <v>160</v>
      </c>
      <c r="O1707" s="397"/>
      <c r="P1707" s="145">
        <f>ROUND(IF(P1705*P1706=0,0,P1703/P1705*P1706),2)</f>
        <v>0</v>
      </c>
      <c r="Q1707" s="76"/>
      <c r="R1707" s="398"/>
      <c r="S1707" s="398"/>
      <c r="T1707" s="80"/>
    </row>
    <row r="1708" spans="2:20" ht="30" customHeight="1" x14ac:dyDescent="0.2">
      <c r="C1708" s="52"/>
      <c r="D1708" s="52"/>
      <c r="E1708" s="52"/>
      <c r="F1708" s="52"/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</row>
    <row r="1709" spans="2:20" ht="18.75" customHeight="1" x14ac:dyDescent="0.2">
      <c r="B1709" s="78"/>
      <c r="C1709" s="158" t="s">
        <v>124</v>
      </c>
      <c r="D1709" s="399"/>
      <c r="E1709" s="399"/>
      <c r="F1709" s="399"/>
      <c r="G1709" s="399"/>
      <c r="H1709" s="399"/>
      <c r="I1709" s="399"/>
      <c r="J1709" s="52"/>
      <c r="K1709" s="52"/>
      <c r="L1709" s="53"/>
      <c r="M1709" s="52"/>
      <c r="N1709" s="52"/>
      <c r="O1709" s="52"/>
      <c r="P1709" s="54"/>
      <c r="Q1709" s="52"/>
      <c r="R1709" s="54"/>
      <c r="S1709" s="54"/>
    </row>
    <row r="1710" spans="2:20" ht="18.75" customHeight="1" x14ac:dyDescent="0.2">
      <c r="B1710" s="78"/>
      <c r="C1710" s="152" t="s">
        <v>125</v>
      </c>
      <c r="D1710" s="395"/>
      <c r="E1710" s="395"/>
      <c r="F1710" s="395"/>
      <c r="G1710" s="395"/>
      <c r="H1710" s="395"/>
      <c r="I1710" s="395"/>
      <c r="J1710" s="52"/>
      <c r="K1710" s="51"/>
      <c r="L1710" s="51"/>
      <c r="M1710" s="51"/>
      <c r="N1710" s="51"/>
      <c r="O1710" s="51"/>
      <c r="P1710" s="51"/>
      <c r="Q1710" s="52"/>
      <c r="R1710" s="400" t="s">
        <v>126</v>
      </c>
      <c r="S1710" s="400"/>
    </row>
    <row r="1711" spans="2:20" ht="18.75" customHeight="1" x14ac:dyDescent="0.2">
      <c r="B1711" s="78"/>
      <c r="C1711" s="152" t="s">
        <v>7</v>
      </c>
      <c r="D1711" s="395"/>
      <c r="E1711" s="395"/>
      <c r="F1711" s="395"/>
      <c r="G1711" s="395"/>
      <c r="H1711" s="395"/>
      <c r="I1711" s="395"/>
      <c r="J1711" s="52"/>
      <c r="K1711" s="51"/>
      <c r="L1711" s="51"/>
      <c r="M1711" s="51"/>
      <c r="N1711" s="51"/>
      <c r="O1711" s="51"/>
      <c r="P1711" s="51"/>
      <c r="Q1711" s="52"/>
      <c r="R1711" s="139" t="s">
        <v>245</v>
      </c>
      <c r="S1711" s="63"/>
    </row>
    <row r="1712" spans="2:20" ht="18.75" customHeight="1" x14ac:dyDescent="0.2">
      <c r="B1712" s="78"/>
      <c r="C1712" s="153" t="s">
        <v>122</v>
      </c>
      <c r="D1712" s="395"/>
      <c r="E1712" s="395"/>
      <c r="F1712" s="395"/>
      <c r="G1712" s="395"/>
      <c r="H1712" s="395"/>
      <c r="I1712" s="395"/>
      <c r="J1712" s="52"/>
      <c r="K1712" s="51"/>
      <c r="L1712" s="51"/>
      <c r="M1712" s="51"/>
      <c r="N1712" s="51"/>
      <c r="O1712" s="51"/>
      <c r="P1712" s="51"/>
      <c r="Q1712" s="52"/>
      <c r="R1712" s="138" t="s">
        <v>132</v>
      </c>
      <c r="S1712" s="63"/>
    </row>
    <row r="1713" spans="2:24" ht="18.75" customHeight="1" x14ac:dyDescent="0.2">
      <c r="B1713" s="78"/>
      <c r="C1713" s="153" t="s">
        <v>134</v>
      </c>
      <c r="D1713" s="401"/>
      <c r="E1713" s="401"/>
      <c r="F1713" s="401"/>
      <c r="G1713" s="401"/>
      <c r="H1713" s="401"/>
      <c r="I1713" s="401"/>
      <c r="J1713" s="52"/>
      <c r="K1713" s="52"/>
      <c r="L1713" s="53"/>
      <c r="M1713" s="52"/>
      <c r="N1713" s="52"/>
      <c r="O1713" s="52"/>
      <c r="P1713" s="54"/>
      <c r="Q1713" s="52"/>
      <c r="R1713" s="139" t="s">
        <v>133</v>
      </c>
      <c r="S1713" s="63"/>
    </row>
    <row r="1714" spans="2:24" ht="12" customHeight="1" x14ac:dyDescent="0.2">
      <c r="B1714" s="78"/>
      <c r="C1714" s="52"/>
      <c r="D1714" s="52"/>
      <c r="E1714" s="52"/>
      <c r="F1714" s="52"/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</row>
    <row r="1715" spans="2:24" s="77" customFormat="1" ht="18.75" customHeight="1" x14ac:dyDescent="0.2">
      <c r="B1715" s="79"/>
      <c r="C1715" s="154" t="s">
        <v>128</v>
      </c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70"/>
      <c r="P1715" s="144" t="s">
        <v>129</v>
      </c>
      <c r="Q1715" s="76"/>
      <c r="R1715" s="404" t="s">
        <v>135</v>
      </c>
      <c r="S1715" s="404"/>
      <c r="T1715" s="80"/>
      <c r="V1715" s="59"/>
      <c r="W1715" s="59"/>
      <c r="X1715" s="59"/>
    </row>
    <row r="1716" spans="2:24" ht="6" customHeight="1" x14ac:dyDescent="0.2">
      <c r="B1716" s="78"/>
      <c r="C1716" s="52"/>
      <c r="D1716" s="52"/>
      <c r="E1716" s="52"/>
      <c r="F1716" s="52"/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</row>
    <row r="1717" spans="2:24" ht="18.75" customHeight="1" x14ac:dyDescent="0.2">
      <c r="B1717" s="78"/>
      <c r="C1717" s="155" t="s">
        <v>161</v>
      </c>
      <c r="D1717" s="65"/>
      <c r="E1717" s="65"/>
      <c r="F1717" s="65"/>
      <c r="G1717" s="65"/>
      <c r="H1717" s="65"/>
      <c r="I1717" s="65"/>
      <c r="J1717" s="65"/>
      <c r="K1717" s="65"/>
      <c r="L1717" s="65"/>
      <c r="M1717" s="65"/>
      <c r="N1717" s="65"/>
      <c r="O1717" s="71"/>
      <c r="P1717" s="141">
        <f t="shared" ref="P1717:P1727" si="258">SUM(D1717:O1717)</f>
        <v>0</v>
      </c>
      <c r="Q1717" s="52"/>
      <c r="R1717" s="395"/>
      <c r="S1717" s="395"/>
    </row>
    <row r="1718" spans="2:24" ht="18.75" customHeight="1" x14ac:dyDescent="0.2">
      <c r="B1718" s="78"/>
      <c r="C1718" s="140" t="s">
        <v>137</v>
      </c>
      <c r="D1718" s="110"/>
      <c r="E1718" s="110"/>
      <c r="F1718" s="110"/>
      <c r="G1718" s="110"/>
      <c r="H1718" s="110"/>
      <c r="I1718" s="110"/>
      <c r="J1718" s="110"/>
      <c r="K1718" s="110"/>
      <c r="L1718" s="110"/>
      <c r="M1718" s="110"/>
      <c r="N1718" s="110"/>
      <c r="O1718" s="111"/>
      <c r="P1718" s="141">
        <f t="shared" si="258"/>
        <v>0</v>
      </c>
      <c r="Q1718" s="52"/>
      <c r="R1718" s="395"/>
      <c r="S1718" s="395"/>
    </row>
    <row r="1719" spans="2:24" ht="18.75" customHeight="1" x14ac:dyDescent="0.2">
      <c r="B1719" s="78"/>
      <c r="C1719" s="94" t="s">
        <v>162</v>
      </c>
      <c r="D1719" s="65"/>
      <c r="E1719" s="65"/>
      <c r="F1719" s="65"/>
      <c r="G1719" s="65"/>
      <c r="H1719" s="65"/>
      <c r="I1719" s="65"/>
      <c r="J1719" s="65"/>
      <c r="K1719" s="65"/>
      <c r="L1719" s="65"/>
      <c r="M1719" s="65"/>
      <c r="N1719" s="65"/>
      <c r="O1719" s="71"/>
      <c r="P1719" s="141">
        <f t="shared" si="258"/>
        <v>0</v>
      </c>
      <c r="Q1719" s="52"/>
      <c r="R1719" s="395"/>
      <c r="S1719" s="395"/>
    </row>
    <row r="1720" spans="2:24" ht="18.75" customHeight="1" x14ac:dyDescent="0.2">
      <c r="B1720" s="78"/>
      <c r="C1720" s="140" t="s">
        <v>147</v>
      </c>
      <c r="D1720" s="66"/>
      <c r="E1720" s="66"/>
      <c r="F1720" s="66"/>
      <c r="G1720" s="66"/>
      <c r="H1720" s="66"/>
      <c r="I1720" s="66"/>
      <c r="J1720" s="66"/>
      <c r="K1720" s="66"/>
      <c r="L1720" s="66"/>
      <c r="M1720" s="66"/>
      <c r="N1720" s="66"/>
      <c r="O1720" s="72"/>
      <c r="P1720" s="141">
        <f t="shared" si="258"/>
        <v>0</v>
      </c>
      <c r="Q1720" s="52"/>
      <c r="R1720" s="395"/>
      <c r="S1720" s="395"/>
    </row>
    <row r="1721" spans="2:24" ht="18.75" customHeight="1" x14ac:dyDescent="0.2">
      <c r="B1721" s="78"/>
      <c r="C1721" s="140" t="s">
        <v>148</v>
      </c>
      <c r="D1721" s="66"/>
      <c r="E1721" s="66"/>
      <c r="F1721" s="66"/>
      <c r="G1721" s="66"/>
      <c r="H1721" s="66"/>
      <c r="I1721" s="66"/>
      <c r="J1721" s="66"/>
      <c r="K1721" s="66"/>
      <c r="L1721" s="66"/>
      <c r="M1721" s="66"/>
      <c r="N1721" s="66"/>
      <c r="O1721" s="72"/>
      <c r="P1721" s="141">
        <f t="shared" si="258"/>
        <v>0</v>
      </c>
      <c r="Q1721" s="52"/>
      <c r="R1721" s="395"/>
      <c r="S1721" s="395"/>
    </row>
    <row r="1722" spans="2:24" ht="18.75" customHeight="1" x14ac:dyDescent="0.2">
      <c r="B1722" s="78"/>
      <c r="C1722" s="140" t="s">
        <v>150</v>
      </c>
      <c r="D1722" s="66"/>
      <c r="E1722" s="66"/>
      <c r="F1722" s="66"/>
      <c r="G1722" s="66"/>
      <c r="H1722" s="66"/>
      <c r="I1722" s="66"/>
      <c r="J1722" s="66"/>
      <c r="K1722" s="66"/>
      <c r="L1722" s="66"/>
      <c r="M1722" s="66"/>
      <c r="N1722" s="66"/>
      <c r="O1722" s="72"/>
      <c r="P1722" s="141">
        <f t="shared" si="258"/>
        <v>0</v>
      </c>
      <c r="Q1722" s="52"/>
      <c r="R1722" s="395"/>
      <c r="S1722" s="395"/>
    </row>
    <row r="1723" spans="2:24" ht="18.75" customHeight="1" x14ac:dyDescent="0.2">
      <c r="B1723" s="78"/>
      <c r="C1723" s="140" t="s">
        <v>151</v>
      </c>
      <c r="D1723" s="66"/>
      <c r="E1723" s="66"/>
      <c r="F1723" s="66"/>
      <c r="G1723" s="66"/>
      <c r="H1723" s="66"/>
      <c r="I1723" s="66"/>
      <c r="J1723" s="66"/>
      <c r="K1723" s="66"/>
      <c r="L1723" s="66"/>
      <c r="M1723" s="66"/>
      <c r="N1723" s="66"/>
      <c r="O1723" s="72"/>
      <c r="P1723" s="141">
        <f t="shared" si="258"/>
        <v>0</v>
      </c>
      <c r="Q1723" s="52"/>
      <c r="R1723" s="395"/>
      <c r="S1723" s="395"/>
    </row>
    <row r="1724" spans="2:24" ht="18.75" customHeight="1" x14ac:dyDescent="0.2">
      <c r="B1724" s="78"/>
      <c r="C1724" s="140" t="s">
        <v>152</v>
      </c>
      <c r="D1724" s="66"/>
      <c r="E1724" s="66"/>
      <c r="F1724" s="66"/>
      <c r="G1724" s="66"/>
      <c r="H1724" s="66"/>
      <c r="I1724" s="66"/>
      <c r="J1724" s="66"/>
      <c r="K1724" s="66"/>
      <c r="L1724" s="66"/>
      <c r="M1724" s="66"/>
      <c r="N1724" s="66"/>
      <c r="O1724" s="72"/>
      <c r="P1724" s="141">
        <f t="shared" si="258"/>
        <v>0</v>
      </c>
      <c r="Q1724" s="52"/>
      <c r="R1724" s="395"/>
      <c r="S1724" s="395"/>
    </row>
    <row r="1725" spans="2:24" ht="18.75" customHeight="1" x14ac:dyDescent="0.2">
      <c r="B1725" s="78"/>
      <c r="C1725" s="140" t="s">
        <v>153</v>
      </c>
      <c r="D1725" s="66"/>
      <c r="E1725" s="66"/>
      <c r="F1725" s="66"/>
      <c r="G1725" s="66"/>
      <c r="H1725" s="66"/>
      <c r="I1725" s="66"/>
      <c r="J1725" s="66"/>
      <c r="K1725" s="66"/>
      <c r="L1725" s="66"/>
      <c r="M1725" s="66"/>
      <c r="N1725" s="66"/>
      <c r="O1725" s="72"/>
      <c r="P1725" s="141">
        <f t="shared" si="258"/>
        <v>0</v>
      </c>
      <c r="Q1725" s="52"/>
      <c r="R1725" s="395"/>
      <c r="S1725" s="395"/>
    </row>
    <row r="1726" spans="2:24" ht="18.75" customHeight="1" x14ac:dyDescent="0.2">
      <c r="B1726" s="78"/>
      <c r="C1726" s="156" t="s">
        <v>163</v>
      </c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73"/>
      <c r="P1726" s="142">
        <f t="shared" si="258"/>
        <v>0</v>
      </c>
      <c r="Q1726" s="52"/>
      <c r="R1726" s="396"/>
      <c r="S1726" s="396"/>
    </row>
    <row r="1727" spans="2:24" ht="18.75" customHeight="1" x14ac:dyDescent="0.2">
      <c r="B1727" s="78"/>
      <c r="C1727" s="157" t="s">
        <v>157</v>
      </c>
      <c r="D1727" s="148">
        <f t="shared" ref="D1727:O1727" si="259">SUBTOTAL(9,D1717:D1726)</f>
        <v>0</v>
      </c>
      <c r="E1727" s="148">
        <f t="shared" si="259"/>
        <v>0</v>
      </c>
      <c r="F1727" s="148">
        <f t="shared" si="259"/>
        <v>0</v>
      </c>
      <c r="G1727" s="148">
        <f t="shared" si="259"/>
        <v>0</v>
      </c>
      <c r="H1727" s="148">
        <f t="shared" si="259"/>
        <v>0</v>
      </c>
      <c r="I1727" s="148">
        <f t="shared" si="259"/>
        <v>0</v>
      </c>
      <c r="J1727" s="148">
        <f t="shared" si="259"/>
        <v>0</v>
      </c>
      <c r="K1727" s="148">
        <f t="shared" si="259"/>
        <v>0</v>
      </c>
      <c r="L1727" s="148">
        <f t="shared" si="259"/>
        <v>0</v>
      </c>
      <c r="M1727" s="148">
        <f t="shared" si="259"/>
        <v>0</v>
      </c>
      <c r="N1727" s="148">
        <f t="shared" si="259"/>
        <v>0</v>
      </c>
      <c r="O1727" s="149">
        <f t="shared" si="259"/>
        <v>0</v>
      </c>
      <c r="P1727" s="143">
        <f t="shared" si="258"/>
        <v>0</v>
      </c>
      <c r="Q1727" s="52"/>
      <c r="R1727" s="405"/>
      <c r="S1727" s="405"/>
    </row>
    <row r="1728" spans="2:24" ht="6" customHeight="1" x14ac:dyDescent="0.2">
      <c r="B1728" s="78"/>
      <c r="C1728" s="52"/>
      <c r="D1728" s="52"/>
      <c r="E1728" s="52"/>
      <c r="F1728" s="52"/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5"/>
      <c r="S1728" s="55"/>
    </row>
    <row r="1729" spans="2:24" ht="18.75" customHeight="1" x14ac:dyDescent="0.2">
      <c r="B1729" s="81"/>
      <c r="C1729" s="140" t="s">
        <v>158</v>
      </c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74"/>
      <c r="P1729" s="146">
        <f t="shared" ref="P1729:P1730" si="260">SUM(D1729:O1729)</f>
        <v>0</v>
      </c>
      <c r="Q1729" s="52"/>
      <c r="R1729" s="395"/>
      <c r="S1729" s="395"/>
    </row>
    <row r="1730" spans="2:24" ht="18.75" customHeight="1" x14ac:dyDescent="0.2">
      <c r="B1730" s="81"/>
      <c r="C1730" s="140" t="s">
        <v>159</v>
      </c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9"/>
      <c r="O1730" s="75"/>
      <c r="P1730" s="147">
        <f t="shared" si="260"/>
        <v>0</v>
      </c>
      <c r="Q1730" s="52"/>
      <c r="R1730" s="396"/>
      <c r="S1730" s="396"/>
    </row>
    <row r="1731" spans="2:24" s="77" customFormat="1" ht="18.75" customHeight="1" x14ac:dyDescent="0.2">
      <c r="B1731" s="79"/>
      <c r="C1731" s="93"/>
      <c r="D1731" s="82"/>
      <c r="E1731" s="82"/>
      <c r="F1731" s="82"/>
      <c r="G1731" s="82"/>
      <c r="H1731" s="82"/>
      <c r="I1731" s="82"/>
      <c r="J1731" s="82"/>
      <c r="K1731" s="82"/>
      <c r="L1731" s="82"/>
      <c r="M1731" s="82"/>
      <c r="N1731" s="397" t="s">
        <v>160</v>
      </c>
      <c r="O1731" s="397"/>
      <c r="P1731" s="145">
        <f t="shared" ref="P1731" si="261">ROUND(IF(P1729*P1730=0,0,P1727/P1729*P1730),2)</f>
        <v>0</v>
      </c>
      <c r="Q1731" s="76"/>
      <c r="R1731" s="398"/>
      <c r="S1731" s="398"/>
      <c r="T1731" s="80"/>
    </row>
    <row r="1732" spans="2:24" ht="30" customHeight="1" x14ac:dyDescent="0.2">
      <c r="C1732" s="52"/>
      <c r="D1732" s="52"/>
      <c r="E1732" s="52"/>
      <c r="F1732" s="52"/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</row>
    <row r="1733" spans="2:24" ht="18.75" customHeight="1" x14ac:dyDescent="0.2">
      <c r="B1733" s="78"/>
      <c r="C1733" s="158" t="s">
        <v>124</v>
      </c>
      <c r="D1733" s="399"/>
      <c r="E1733" s="399"/>
      <c r="F1733" s="399"/>
      <c r="G1733" s="399"/>
      <c r="H1733" s="399"/>
      <c r="I1733" s="399"/>
      <c r="J1733" s="52"/>
      <c r="K1733" s="52"/>
      <c r="L1733" s="53"/>
      <c r="M1733" s="52"/>
      <c r="N1733" s="52"/>
      <c r="O1733" s="52"/>
      <c r="P1733" s="54"/>
      <c r="Q1733" s="52"/>
      <c r="R1733" s="54"/>
      <c r="S1733" s="54"/>
    </row>
    <row r="1734" spans="2:24" ht="18.75" customHeight="1" x14ac:dyDescent="0.2">
      <c r="B1734" s="78"/>
      <c r="C1734" s="152" t="s">
        <v>125</v>
      </c>
      <c r="D1734" s="395"/>
      <c r="E1734" s="395"/>
      <c r="F1734" s="395"/>
      <c r="G1734" s="395"/>
      <c r="H1734" s="395"/>
      <c r="I1734" s="395"/>
      <c r="J1734" s="52"/>
      <c r="K1734" s="51"/>
      <c r="L1734" s="51"/>
      <c r="M1734" s="51"/>
      <c r="N1734" s="51"/>
      <c r="O1734" s="51"/>
      <c r="P1734" s="51"/>
      <c r="Q1734" s="52"/>
      <c r="R1734" s="400" t="s">
        <v>126</v>
      </c>
      <c r="S1734" s="400"/>
    </row>
    <row r="1735" spans="2:24" ht="18.75" customHeight="1" x14ac:dyDescent="0.2">
      <c r="B1735" s="78"/>
      <c r="C1735" s="152" t="s">
        <v>7</v>
      </c>
      <c r="D1735" s="395"/>
      <c r="E1735" s="395"/>
      <c r="F1735" s="395"/>
      <c r="G1735" s="395"/>
      <c r="H1735" s="395"/>
      <c r="I1735" s="395"/>
      <c r="J1735" s="52"/>
      <c r="K1735" s="51"/>
      <c r="L1735" s="51"/>
      <c r="M1735" s="51"/>
      <c r="N1735" s="51"/>
      <c r="O1735" s="51"/>
      <c r="P1735" s="51"/>
      <c r="Q1735" s="52"/>
      <c r="R1735" s="139" t="s">
        <v>245</v>
      </c>
      <c r="S1735" s="63"/>
    </row>
    <row r="1736" spans="2:24" ht="18.75" customHeight="1" x14ac:dyDescent="0.2">
      <c r="B1736" s="78"/>
      <c r="C1736" s="153" t="s">
        <v>122</v>
      </c>
      <c r="D1736" s="395"/>
      <c r="E1736" s="395"/>
      <c r="F1736" s="395"/>
      <c r="G1736" s="395"/>
      <c r="H1736" s="395"/>
      <c r="I1736" s="395"/>
      <c r="J1736" s="52"/>
      <c r="K1736" s="51"/>
      <c r="L1736" s="51"/>
      <c r="M1736" s="51"/>
      <c r="N1736" s="51"/>
      <c r="O1736" s="51"/>
      <c r="P1736" s="51"/>
      <c r="Q1736" s="52"/>
      <c r="R1736" s="138" t="s">
        <v>132</v>
      </c>
      <c r="S1736" s="63"/>
    </row>
    <row r="1737" spans="2:24" ht="18.75" customHeight="1" x14ac:dyDescent="0.2">
      <c r="B1737" s="78"/>
      <c r="C1737" s="153" t="s">
        <v>134</v>
      </c>
      <c r="D1737" s="401"/>
      <c r="E1737" s="401"/>
      <c r="F1737" s="401"/>
      <c r="G1737" s="401"/>
      <c r="H1737" s="401"/>
      <c r="I1737" s="401"/>
      <c r="J1737" s="52"/>
      <c r="K1737" s="52"/>
      <c r="L1737" s="53"/>
      <c r="M1737" s="52"/>
      <c r="N1737" s="52"/>
      <c r="O1737" s="52"/>
      <c r="P1737" s="54"/>
      <c r="Q1737" s="52"/>
      <c r="R1737" s="139" t="s">
        <v>133</v>
      </c>
      <c r="S1737" s="63"/>
    </row>
    <row r="1738" spans="2:24" ht="12" customHeight="1" x14ac:dyDescent="0.2">
      <c r="B1738" s="78"/>
      <c r="C1738" s="52"/>
      <c r="D1738" s="52"/>
      <c r="E1738" s="52"/>
      <c r="F1738" s="52"/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</row>
    <row r="1739" spans="2:24" s="77" customFormat="1" ht="18.75" customHeight="1" x14ac:dyDescent="0.2">
      <c r="B1739" s="79"/>
      <c r="C1739" s="154" t="s">
        <v>128</v>
      </c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70"/>
      <c r="P1739" s="144" t="s">
        <v>129</v>
      </c>
      <c r="Q1739" s="76"/>
      <c r="R1739" s="404" t="s">
        <v>135</v>
      </c>
      <c r="S1739" s="404"/>
      <c r="T1739" s="80"/>
      <c r="V1739" s="59"/>
      <c r="W1739" s="59"/>
      <c r="X1739" s="59"/>
    </row>
    <row r="1740" spans="2:24" ht="6" customHeight="1" x14ac:dyDescent="0.2">
      <c r="B1740" s="78"/>
      <c r="C1740" s="52"/>
      <c r="D1740" s="52"/>
      <c r="E1740" s="52"/>
      <c r="F1740" s="52"/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</row>
    <row r="1741" spans="2:24" ht="18.75" customHeight="1" x14ac:dyDescent="0.2">
      <c r="B1741" s="78"/>
      <c r="C1741" s="155" t="s">
        <v>161</v>
      </c>
      <c r="D1741" s="65"/>
      <c r="E1741" s="65"/>
      <c r="F1741" s="65"/>
      <c r="G1741" s="65"/>
      <c r="H1741" s="65"/>
      <c r="I1741" s="65"/>
      <c r="J1741" s="65"/>
      <c r="K1741" s="65"/>
      <c r="L1741" s="65"/>
      <c r="M1741" s="65"/>
      <c r="N1741" s="65"/>
      <c r="O1741" s="71"/>
      <c r="P1741" s="141">
        <f t="shared" ref="P1741:P1751" si="262">SUM(D1741:O1741)</f>
        <v>0</v>
      </c>
      <c r="Q1741" s="52"/>
      <c r="R1741" s="395"/>
      <c r="S1741" s="395"/>
    </row>
    <row r="1742" spans="2:24" ht="18.75" customHeight="1" x14ac:dyDescent="0.2">
      <c r="B1742" s="78"/>
      <c r="C1742" s="140" t="s">
        <v>137</v>
      </c>
      <c r="D1742" s="110"/>
      <c r="E1742" s="110"/>
      <c r="F1742" s="110"/>
      <c r="G1742" s="110"/>
      <c r="H1742" s="110"/>
      <c r="I1742" s="110"/>
      <c r="J1742" s="110"/>
      <c r="K1742" s="110"/>
      <c r="L1742" s="110"/>
      <c r="M1742" s="110"/>
      <c r="N1742" s="110"/>
      <c r="O1742" s="111"/>
      <c r="P1742" s="141">
        <f t="shared" si="262"/>
        <v>0</v>
      </c>
      <c r="Q1742" s="52"/>
      <c r="R1742" s="395"/>
      <c r="S1742" s="395"/>
    </row>
    <row r="1743" spans="2:24" ht="18.75" customHeight="1" x14ac:dyDescent="0.2">
      <c r="B1743" s="78"/>
      <c r="C1743" s="94" t="s">
        <v>162</v>
      </c>
      <c r="D1743" s="65"/>
      <c r="E1743" s="65"/>
      <c r="F1743" s="65"/>
      <c r="G1743" s="65"/>
      <c r="H1743" s="65"/>
      <c r="I1743" s="65"/>
      <c r="J1743" s="65"/>
      <c r="K1743" s="65"/>
      <c r="L1743" s="65"/>
      <c r="M1743" s="65"/>
      <c r="N1743" s="65"/>
      <c r="O1743" s="71"/>
      <c r="P1743" s="141">
        <f t="shared" si="262"/>
        <v>0</v>
      </c>
      <c r="Q1743" s="52"/>
      <c r="R1743" s="395"/>
      <c r="S1743" s="395"/>
    </row>
    <row r="1744" spans="2:24" ht="18.75" customHeight="1" x14ac:dyDescent="0.2">
      <c r="B1744" s="78"/>
      <c r="C1744" s="140" t="s">
        <v>147</v>
      </c>
      <c r="D1744" s="66"/>
      <c r="E1744" s="66"/>
      <c r="F1744" s="66"/>
      <c r="G1744" s="66"/>
      <c r="H1744" s="66"/>
      <c r="I1744" s="66"/>
      <c r="J1744" s="66"/>
      <c r="K1744" s="66"/>
      <c r="L1744" s="66"/>
      <c r="M1744" s="66"/>
      <c r="N1744" s="66"/>
      <c r="O1744" s="72"/>
      <c r="P1744" s="141">
        <f t="shared" si="262"/>
        <v>0</v>
      </c>
      <c r="Q1744" s="52"/>
      <c r="R1744" s="395"/>
      <c r="S1744" s="395"/>
    </row>
    <row r="1745" spans="2:20" ht="18.75" customHeight="1" x14ac:dyDescent="0.2">
      <c r="B1745" s="78"/>
      <c r="C1745" s="140" t="s">
        <v>148</v>
      </c>
      <c r="D1745" s="66"/>
      <c r="E1745" s="66"/>
      <c r="F1745" s="66"/>
      <c r="G1745" s="66"/>
      <c r="H1745" s="66"/>
      <c r="I1745" s="66"/>
      <c r="J1745" s="66"/>
      <c r="K1745" s="66"/>
      <c r="L1745" s="66"/>
      <c r="M1745" s="66"/>
      <c r="N1745" s="66"/>
      <c r="O1745" s="72"/>
      <c r="P1745" s="141">
        <f t="shared" si="262"/>
        <v>0</v>
      </c>
      <c r="Q1745" s="52"/>
      <c r="R1745" s="395"/>
      <c r="S1745" s="395"/>
    </row>
    <row r="1746" spans="2:20" ht="18.75" customHeight="1" x14ac:dyDescent="0.2">
      <c r="B1746" s="78"/>
      <c r="C1746" s="140" t="s">
        <v>150</v>
      </c>
      <c r="D1746" s="66"/>
      <c r="E1746" s="66"/>
      <c r="F1746" s="66"/>
      <c r="G1746" s="66"/>
      <c r="H1746" s="66"/>
      <c r="I1746" s="66"/>
      <c r="J1746" s="66"/>
      <c r="K1746" s="66"/>
      <c r="L1746" s="66"/>
      <c r="M1746" s="66"/>
      <c r="N1746" s="66"/>
      <c r="O1746" s="72"/>
      <c r="P1746" s="141">
        <f t="shared" si="262"/>
        <v>0</v>
      </c>
      <c r="Q1746" s="52"/>
      <c r="R1746" s="395"/>
      <c r="S1746" s="395"/>
    </row>
    <row r="1747" spans="2:20" ht="18.75" customHeight="1" x14ac:dyDescent="0.2">
      <c r="B1747" s="78"/>
      <c r="C1747" s="140" t="s">
        <v>151</v>
      </c>
      <c r="D1747" s="66"/>
      <c r="E1747" s="66"/>
      <c r="F1747" s="66"/>
      <c r="G1747" s="66"/>
      <c r="H1747" s="66"/>
      <c r="I1747" s="66"/>
      <c r="J1747" s="66"/>
      <c r="K1747" s="66"/>
      <c r="L1747" s="66"/>
      <c r="M1747" s="66"/>
      <c r="N1747" s="66"/>
      <c r="O1747" s="72"/>
      <c r="P1747" s="141">
        <f t="shared" si="262"/>
        <v>0</v>
      </c>
      <c r="Q1747" s="52"/>
      <c r="R1747" s="395"/>
      <c r="S1747" s="395"/>
    </row>
    <row r="1748" spans="2:20" ht="18.75" customHeight="1" x14ac:dyDescent="0.2">
      <c r="B1748" s="78"/>
      <c r="C1748" s="140" t="s">
        <v>152</v>
      </c>
      <c r="D1748" s="66"/>
      <c r="E1748" s="66"/>
      <c r="F1748" s="66"/>
      <c r="G1748" s="66"/>
      <c r="H1748" s="66"/>
      <c r="I1748" s="66"/>
      <c r="J1748" s="66"/>
      <c r="K1748" s="66"/>
      <c r="L1748" s="66"/>
      <c r="M1748" s="66"/>
      <c r="N1748" s="66"/>
      <c r="O1748" s="72"/>
      <c r="P1748" s="141">
        <f t="shared" si="262"/>
        <v>0</v>
      </c>
      <c r="Q1748" s="52"/>
      <c r="R1748" s="395"/>
      <c r="S1748" s="395"/>
    </row>
    <row r="1749" spans="2:20" ht="18.75" customHeight="1" x14ac:dyDescent="0.2">
      <c r="B1749" s="78"/>
      <c r="C1749" s="140" t="s">
        <v>153</v>
      </c>
      <c r="D1749" s="66"/>
      <c r="E1749" s="66"/>
      <c r="F1749" s="66"/>
      <c r="G1749" s="66"/>
      <c r="H1749" s="66"/>
      <c r="I1749" s="66"/>
      <c r="J1749" s="66"/>
      <c r="K1749" s="66"/>
      <c r="L1749" s="66"/>
      <c r="M1749" s="66"/>
      <c r="N1749" s="66"/>
      <c r="O1749" s="72"/>
      <c r="P1749" s="141">
        <f t="shared" si="262"/>
        <v>0</v>
      </c>
      <c r="Q1749" s="52"/>
      <c r="R1749" s="395"/>
      <c r="S1749" s="395"/>
    </row>
    <row r="1750" spans="2:20" ht="18.75" customHeight="1" x14ac:dyDescent="0.2">
      <c r="B1750" s="78"/>
      <c r="C1750" s="156" t="s">
        <v>163</v>
      </c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73"/>
      <c r="P1750" s="142">
        <f t="shared" si="262"/>
        <v>0</v>
      </c>
      <c r="Q1750" s="52"/>
      <c r="R1750" s="396"/>
      <c r="S1750" s="396"/>
    </row>
    <row r="1751" spans="2:20" ht="18.75" customHeight="1" x14ac:dyDescent="0.2">
      <c r="B1751" s="78"/>
      <c r="C1751" s="157" t="s">
        <v>157</v>
      </c>
      <c r="D1751" s="148">
        <f t="shared" ref="D1751:O1751" si="263">SUBTOTAL(9,D1741:D1750)</f>
        <v>0</v>
      </c>
      <c r="E1751" s="148">
        <f t="shared" si="263"/>
        <v>0</v>
      </c>
      <c r="F1751" s="148">
        <f t="shared" si="263"/>
        <v>0</v>
      </c>
      <c r="G1751" s="148">
        <f t="shared" si="263"/>
        <v>0</v>
      </c>
      <c r="H1751" s="148">
        <f t="shared" si="263"/>
        <v>0</v>
      </c>
      <c r="I1751" s="148">
        <f t="shared" si="263"/>
        <v>0</v>
      </c>
      <c r="J1751" s="148">
        <f t="shared" si="263"/>
        <v>0</v>
      </c>
      <c r="K1751" s="148">
        <f t="shared" si="263"/>
        <v>0</v>
      </c>
      <c r="L1751" s="148">
        <f t="shared" si="263"/>
        <v>0</v>
      </c>
      <c r="M1751" s="148">
        <f t="shared" si="263"/>
        <v>0</v>
      </c>
      <c r="N1751" s="148">
        <f t="shared" si="263"/>
        <v>0</v>
      </c>
      <c r="O1751" s="149">
        <f t="shared" si="263"/>
        <v>0</v>
      </c>
      <c r="P1751" s="143">
        <f t="shared" si="262"/>
        <v>0</v>
      </c>
      <c r="Q1751" s="52"/>
      <c r="R1751" s="405"/>
      <c r="S1751" s="405"/>
    </row>
    <row r="1752" spans="2:20" ht="6" customHeight="1" x14ac:dyDescent="0.2">
      <c r="B1752" s="78"/>
      <c r="C1752" s="52"/>
      <c r="D1752" s="52"/>
      <c r="E1752" s="52"/>
      <c r="F1752" s="52"/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5"/>
      <c r="S1752" s="55"/>
    </row>
    <row r="1753" spans="2:20" ht="18.75" customHeight="1" x14ac:dyDescent="0.2">
      <c r="B1753" s="81"/>
      <c r="C1753" s="140" t="s">
        <v>158</v>
      </c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74"/>
      <c r="P1753" s="146">
        <f t="shared" ref="P1753:P1754" si="264">SUM(D1753:O1753)</f>
        <v>0</v>
      </c>
      <c r="Q1753" s="52"/>
      <c r="R1753" s="395"/>
      <c r="S1753" s="395"/>
    </row>
    <row r="1754" spans="2:20" ht="18.75" customHeight="1" x14ac:dyDescent="0.2">
      <c r="B1754" s="81"/>
      <c r="C1754" s="140" t="s">
        <v>159</v>
      </c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9"/>
      <c r="O1754" s="75"/>
      <c r="P1754" s="147">
        <f t="shared" si="264"/>
        <v>0</v>
      </c>
      <c r="Q1754" s="52"/>
      <c r="R1754" s="396"/>
      <c r="S1754" s="396"/>
    </row>
    <row r="1755" spans="2:20" s="77" customFormat="1" ht="18.75" customHeight="1" x14ac:dyDescent="0.2">
      <c r="B1755" s="79"/>
      <c r="C1755" s="93"/>
      <c r="D1755" s="82"/>
      <c r="E1755" s="82"/>
      <c r="F1755" s="82"/>
      <c r="G1755" s="82"/>
      <c r="H1755" s="82"/>
      <c r="I1755" s="82"/>
      <c r="J1755" s="82"/>
      <c r="K1755" s="82"/>
      <c r="L1755" s="82"/>
      <c r="M1755" s="82"/>
      <c r="N1755" s="397" t="s">
        <v>160</v>
      </c>
      <c r="O1755" s="397"/>
      <c r="P1755" s="145">
        <f t="shared" ref="P1755" si="265">ROUND(IF(P1753*P1754=0,0,P1751/P1753*P1754),2)</f>
        <v>0</v>
      </c>
      <c r="Q1755" s="76"/>
      <c r="R1755" s="398"/>
      <c r="S1755" s="398"/>
      <c r="T1755" s="80"/>
    </row>
    <row r="1756" spans="2:20" ht="30" customHeight="1" x14ac:dyDescent="0.2">
      <c r="C1756" s="52"/>
      <c r="D1756" s="52"/>
      <c r="E1756" s="52"/>
      <c r="F1756" s="52"/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</row>
    <row r="1757" spans="2:20" ht="18.75" customHeight="1" x14ac:dyDescent="0.2">
      <c r="B1757" s="78"/>
      <c r="C1757" s="158" t="s">
        <v>124</v>
      </c>
      <c r="D1757" s="399"/>
      <c r="E1757" s="399"/>
      <c r="F1757" s="399"/>
      <c r="G1757" s="399"/>
      <c r="H1757" s="399"/>
      <c r="I1757" s="399"/>
      <c r="J1757" s="52"/>
      <c r="K1757" s="52"/>
      <c r="L1757" s="53"/>
      <c r="M1757" s="52"/>
      <c r="N1757" s="52"/>
      <c r="O1757" s="52"/>
      <c r="P1757" s="54"/>
      <c r="Q1757" s="52"/>
      <c r="R1757" s="54"/>
      <c r="S1757" s="54"/>
    </row>
    <row r="1758" spans="2:20" ht="18.75" customHeight="1" x14ac:dyDescent="0.2">
      <c r="B1758" s="78"/>
      <c r="C1758" s="152" t="s">
        <v>125</v>
      </c>
      <c r="D1758" s="395"/>
      <c r="E1758" s="395"/>
      <c r="F1758" s="395"/>
      <c r="G1758" s="395"/>
      <c r="H1758" s="395"/>
      <c r="I1758" s="395"/>
      <c r="J1758" s="52"/>
      <c r="K1758" s="51"/>
      <c r="L1758" s="51"/>
      <c r="M1758" s="51"/>
      <c r="N1758" s="51"/>
      <c r="O1758" s="51"/>
      <c r="P1758" s="51"/>
      <c r="Q1758" s="52"/>
      <c r="R1758" s="400" t="s">
        <v>126</v>
      </c>
      <c r="S1758" s="400"/>
    </row>
    <row r="1759" spans="2:20" ht="18.75" customHeight="1" x14ac:dyDescent="0.2">
      <c r="B1759" s="78"/>
      <c r="C1759" s="152" t="s">
        <v>7</v>
      </c>
      <c r="D1759" s="395"/>
      <c r="E1759" s="395"/>
      <c r="F1759" s="395"/>
      <c r="G1759" s="395"/>
      <c r="H1759" s="395"/>
      <c r="I1759" s="395"/>
      <c r="J1759" s="52"/>
      <c r="K1759" s="51"/>
      <c r="L1759" s="51"/>
      <c r="M1759" s="51"/>
      <c r="N1759" s="51"/>
      <c r="O1759" s="51"/>
      <c r="P1759" s="51"/>
      <c r="Q1759" s="52"/>
      <c r="R1759" s="139" t="s">
        <v>245</v>
      </c>
      <c r="S1759" s="63"/>
    </row>
    <row r="1760" spans="2:20" ht="18.75" customHeight="1" x14ac:dyDescent="0.2">
      <c r="B1760" s="78"/>
      <c r="C1760" s="153" t="s">
        <v>122</v>
      </c>
      <c r="D1760" s="395"/>
      <c r="E1760" s="395"/>
      <c r="F1760" s="395"/>
      <c r="G1760" s="395"/>
      <c r="H1760" s="395"/>
      <c r="I1760" s="395"/>
      <c r="J1760" s="52"/>
      <c r="K1760" s="51"/>
      <c r="L1760" s="51"/>
      <c r="M1760" s="51"/>
      <c r="N1760" s="51"/>
      <c r="O1760" s="51"/>
      <c r="P1760" s="51"/>
      <c r="Q1760" s="52"/>
      <c r="R1760" s="138" t="s">
        <v>132</v>
      </c>
      <c r="S1760" s="63"/>
    </row>
    <row r="1761" spans="2:24" ht="18.75" customHeight="1" x14ac:dyDescent="0.2">
      <c r="B1761" s="78"/>
      <c r="C1761" s="153" t="s">
        <v>134</v>
      </c>
      <c r="D1761" s="401"/>
      <c r="E1761" s="401"/>
      <c r="F1761" s="401"/>
      <c r="G1761" s="401"/>
      <c r="H1761" s="401"/>
      <c r="I1761" s="401"/>
      <c r="J1761" s="52"/>
      <c r="K1761" s="52"/>
      <c r="L1761" s="53"/>
      <c r="M1761" s="52"/>
      <c r="N1761" s="52"/>
      <c r="O1761" s="52"/>
      <c r="P1761" s="54"/>
      <c r="Q1761" s="52"/>
      <c r="R1761" s="139" t="s">
        <v>133</v>
      </c>
      <c r="S1761" s="63"/>
    </row>
    <row r="1762" spans="2:24" ht="12" customHeight="1" x14ac:dyDescent="0.2">
      <c r="B1762" s="78"/>
      <c r="C1762" s="52"/>
      <c r="D1762" s="52"/>
      <c r="E1762" s="52"/>
      <c r="F1762" s="52"/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</row>
    <row r="1763" spans="2:24" s="77" customFormat="1" ht="18.75" customHeight="1" x14ac:dyDescent="0.2">
      <c r="B1763" s="79"/>
      <c r="C1763" s="154" t="s">
        <v>128</v>
      </c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70"/>
      <c r="P1763" s="144" t="s">
        <v>129</v>
      </c>
      <c r="Q1763" s="76"/>
      <c r="R1763" s="402" t="s">
        <v>135</v>
      </c>
      <c r="S1763" s="403"/>
      <c r="T1763" s="80"/>
      <c r="V1763" s="59"/>
      <c r="W1763" s="59"/>
      <c r="X1763" s="59"/>
    </row>
    <row r="1764" spans="2:24" ht="6" customHeight="1" x14ac:dyDescent="0.2">
      <c r="B1764" s="78"/>
      <c r="C1764" s="52"/>
      <c r="D1764" s="52"/>
      <c r="E1764" s="52"/>
      <c r="F1764" s="52"/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</row>
    <row r="1765" spans="2:24" ht="18.75" customHeight="1" x14ac:dyDescent="0.2">
      <c r="B1765" s="78"/>
      <c r="C1765" s="155" t="s">
        <v>161</v>
      </c>
      <c r="D1765" s="65"/>
      <c r="E1765" s="65"/>
      <c r="F1765" s="65"/>
      <c r="G1765" s="65"/>
      <c r="H1765" s="65"/>
      <c r="I1765" s="65"/>
      <c r="J1765" s="65"/>
      <c r="K1765" s="65"/>
      <c r="L1765" s="65"/>
      <c r="M1765" s="65"/>
      <c r="N1765" s="65"/>
      <c r="O1765" s="71"/>
      <c r="P1765" s="141">
        <f>SUM(D1765:O1765)</f>
        <v>0</v>
      </c>
      <c r="Q1765" s="52"/>
      <c r="R1765" s="390"/>
      <c r="S1765" s="387"/>
    </row>
    <row r="1766" spans="2:24" ht="18.75" customHeight="1" x14ac:dyDescent="0.2">
      <c r="B1766" s="78"/>
      <c r="C1766" s="140" t="s">
        <v>137</v>
      </c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110"/>
      <c r="O1766" s="111"/>
      <c r="P1766" s="141">
        <f t="shared" ref="P1766:P1775" si="266">SUM(D1766:O1766)</f>
        <v>0</v>
      </c>
      <c r="Q1766" s="52"/>
      <c r="R1766" s="390"/>
      <c r="S1766" s="387"/>
    </row>
    <row r="1767" spans="2:24" ht="18.75" customHeight="1" x14ac:dyDescent="0.2">
      <c r="B1767" s="78"/>
      <c r="C1767" s="94" t="s">
        <v>162</v>
      </c>
      <c r="D1767" s="65"/>
      <c r="E1767" s="65"/>
      <c r="F1767" s="65"/>
      <c r="G1767" s="65"/>
      <c r="H1767" s="65"/>
      <c r="I1767" s="65"/>
      <c r="J1767" s="65"/>
      <c r="K1767" s="65"/>
      <c r="L1767" s="65"/>
      <c r="M1767" s="65"/>
      <c r="N1767" s="65"/>
      <c r="O1767" s="71"/>
      <c r="P1767" s="141">
        <f t="shared" si="266"/>
        <v>0</v>
      </c>
      <c r="Q1767" s="52"/>
      <c r="R1767" s="390"/>
      <c r="S1767" s="387"/>
    </row>
    <row r="1768" spans="2:24" ht="18.75" customHeight="1" x14ac:dyDescent="0.2">
      <c r="B1768" s="78"/>
      <c r="C1768" s="140" t="s">
        <v>147</v>
      </c>
      <c r="D1768" s="66"/>
      <c r="E1768" s="66"/>
      <c r="F1768" s="66"/>
      <c r="G1768" s="66"/>
      <c r="H1768" s="66"/>
      <c r="I1768" s="66"/>
      <c r="J1768" s="66"/>
      <c r="K1768" s="66"/>
      <c r="L1768" s="66"/>
      <c r="M1768" s="66"/>
      <c r="N1768" s="66"/>
      <c r="O1768" s="72"/>
      <c r="P1768" s="141">
        <f t="shared" si="266"/>
        <v>0</v>
      </c>
      <c r="Q1768" s="52"/>
      <c r="R1768" s="390"/>
      <c r="S1768" s="387"/>
    </row>
    <row r="1769" spans="2:24" ht="18.75" customHeight="1" x14ac:dyDescent="0.2">
      <c r="B1769" s="78"/>
      <c r="C1769" s="140" t="s">
        <v>148</v>
      </c>
      <c r="D1769" s="66"/>
      <c r="E1769" s="66"/>
      <c r="F1769" s="66"/>
      <c r="G1769" s="66"/>
      <c r="H1769" s="66"/>
      <c r="I1769" s="66"/>
      <c r="J1769" s="66"/>
      <c r="K1769" s="66"/>
      <c r="L1769" s="66"/>
      <c r="M1769" s="66"/>
      <c r="N1769" s="66"/>
      <c r="O1769" s="72"/>
      <c r="P1769" s="141">
        <f t="shared" si="266"/>
        <v>0</v>
      </c>
      <c r="Q1769" s="52"/>
      <c r="R1769" s="390"/>
      <c r="S1769" s="387"/>
    </row>
    <row r="1770" spans="2:24" ht="18.75" customHeight="1" x14ac:dyDescent="0.2">
      <c r="B1770" s="78"/>
      <c r="C1770" s="140" t="s">
        <v>150</v>
      </c>
      <c r="D1770" s="66"/>
      <c r="E1770" s="66"/>
      <c r="F1770" s="66"/>
      <c r="G1770" s="66"/>
      <c r="H1770" s="66"/>
      <c r="I1770" s="66"/>
      <c r="J1770" s="66"/>
      <c r="K1770" s="66"/>
      <c r="L1770" s="66"/>
      <c r="M1770" s="66"/>
      <c r="N1770" s="66"/>
      <c r="O1770" s="72"/>
      <c r="P1770" s="141">
        <f t="shared" si="266"/>
        <v>0</v>
      </c>
      <c r="Q1770" s="52"/>
      <c r="R1770" s="390"/>
      <c r="S1770" s="387"/>
    </row>
    <row r="1771" spans="2:24" ht="18.75" customHeight="1" x14ac:dyDescent="0.2">
      <c r="B1771" s="78"/>
      <c r="C1771" s="140" t="s">
        <v>151</v>
      </c>
      <c r="D1771" s="66"/>
      <c r="E1771" s="66"/>
      <c r="F1771" s="66"/>
      <c r="G1771" s="66"/>
      <c r="H1771" s="66"/>
      <c r="I1771" s="66"/>
      <c r="J1771" s="66"/>
      <c r="K1771" s="66"/>
      <c r="L1771" s="66"/>
      <c r="M1771" s="66"/>
      <c r="N1771" s="66"/>
      <c r="O1771" s="72"/>
      <c r="P1771" s="141">
        <f t="shared" si="266"/>
        <v>0</v>
      </c>
      <c r="Q1771" s="52"/>
      <c r="R1771" s="390"/>
      <c r="S1771" s="387"/>
    </row>
    <row r="1772" spans="2:24" ht="18.75" customHeight="1" x14ac:dyDescent="0.2">
      <c r="B1772" s="78"/>
      <c r="C1772" s="140" t="s">
        <v>152</v>
      </c>
      <c r="D1772" s="66"/>
      <c r="E1772" s="66"/>
      <c r="F1772" s="66"/>
      <c r="G1772" s="66"/>
      <c r="H1772" s="66"/>
      <c r="I1772" s="66"/>
      <c r="J1772" s="66"/>
      <c r="K1772" s="66"/>
      <c r="L1772" s="66"/>
      <c r="M1772" s="66"/>
      <c r="N1772" s="66"/>
      <c r="O1772" s="72"/>
      <c r="P1772" s="141">
        <f t="shared" si="266"/>
        <v>0</v>
      </c>
      <c r="Q1772" s="52"/>
      <c r="R1772" s="390"/>
      <c r="S1772" s="387"/>
    </row>
    <row r="1773" spans="2:24" ht="18.75" customHeight="1" x14ac:dyDescent="0.2">
      <c r="B1773" s="78"/>
      <c r="C1773" s="140" t="s">
        <v>153</v>
      </c>
      <c r="D1773" s="66"/>
      <c r="E1773" s="66"/>
      <c r="F1773" s="66"/>
      <c r="G1773" s="66"/>
      <c r="H1773" s="66"/>
      <c r="I1773" s="66"/>
      <c r="J1773" s="66"/>
      <c r="K1773" s="66"/>
      <c r="L1773" s="66"/>
      <c r="M1773" s="66"/>
      <c r="N1773" s="66"/>
      <c r="O1773" s="72"/>
      <c r="P1773" s="141">
        <f t="shared" si="266"/>
        <v>0</v>
      </c>
      <c r="Q1773" s="52"/>
      <c r="R1773" s="390"/>
      <c r="S1773" s="387"/>
    </row>
    <row r="1774" spans="2:24" ht="18.75" customHeight="1" x14ac:dyDescent="0.2">
      <c r="B1774" s="78"/>
      <c r="C1774" s="156" t="s">
        <v>163</v>
      </c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73"/>
      <c r="P1774" s="142">
        <f t="shared" si="266"/>
        <v>0</v>
      </c>
      <c r="Q1774" s="52"/>
      <c r="R1774" s="391"/>
      <c r="S1774" s="392"/>
    </row>
    <row r="1775" spans="2:24" ht="18.75" customHeight="1" x14ac:dyDescent="0.2">
      <c r="B1775" s="78"/>
      <c r="C1775" s="157" t="s">
        <v>157</v>
      </c>
      <c r="D1775" s="148">
        <f>SUBTOTAL(9,D1765:D1774)</f>
        <v>0</v>
      </c>
      <c r="E1775" s="148">
        <f t="shared" ref="E1775:O1775" si="267">SUBTOTAL(9,E1765:E1774)</f>
        <v>0</v>
      </c>
      <c r="F1775" s="148">
        <f t="shared" si="267"/>
        <v>0</v>
      </c>
      <c r="G1775" s="148">
        <f t="shared" si="267"/>
        <v>0</v>
      </c>
      <c r="H1775" s="148">
        <f t="shared" si="267"/>
        <v>0</v>
      </c>
      <c r="I1775" s="148">
        <f t="shared" si="267"/>
        <v>0</v>
      </c>
      <c r="J1775" s="148">
        <f t="shared" si="267"/>
        <v>0</v>
      </c>
      <c r="K1775" s="148">
        <f t="shared" si="267"/>
        <v>0</v>
      </c>
      <c r="L1775" s="148">
        <f t="shared" si="267"/>
        <v>0</v>
      </c>
      <c r="M1775" s="148">
        <f t="shared" si="267"/>
        <v>0</v>
      </c>
      <c r="N1775" s="148">
        <f t="shared" si="267"/>
        <v>0</v>
      </c>
      <c r="O1775" s="149">
        <f t="shared" si="267"/>
        <v>0</v>
      </c>
      <c r="P1775" s="143">
        <f t="shared" si="266"/>
        <v>0</v>
      </c>
      <c r="Q1775" s="52"/>
      <c r="R1775" s="393"/>
      <c r="S1775" s="394"/>
    </row>
    <row r="1776" spans="2:24" ht="6" customHeight="1" x14ac:dyDescent="0.2">
      <c r="B1776" s="78"/>
      <c r="C1776" s="52"/>
      <c r="D1776" s="52"/>
      <c r="E1776" s="52"/>
      <c r="F1776" s="52"/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5"/>
      <c r="S1776" s="55"/>
    </row>
    <row r="1777" spans="2:24" ht="18.75" customHeight="1" x14ac:dyDescent="0.2">
      <c r="B1777" s="81"/>
      <c r="C1777" s="140" t="s">
        <v>158</v>
      </c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74"/>
      <c r="P1777" s="146">
        <f t="shared" ref="P1777:P1778" si="268">SUM(D1777:O1777)</f>
        <v>0</v>
      </c>
      <c r="Q1777" s="52"/>
      <c r="R1777" s="395"/>
      <c r="S1777" s="395"/>
    </row>
    <row r="1778" spans="2:24" ht="18.75" customHeight="1" x14ac:dyDescent="0.2">
      <c r="B1778" s="81"/>
      <c r="C1778" s="140" t="s">
        <v>159</v>
      </c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9"/>
      <c r="O1778" s="75"/>
      <c r="P1778" s="147">
        <f t="shared" si="268"/>
        <v>0</v>
      </c>
      <c r="Q1778" s="52"/>
      <c r="R1778" s="396"/>
      <c r="S1778" s="396"/>
    </row>
    <row r="1779" spans="2:24" s="77" customFormat="1" ht="18.75" customHeight="1" x14ac:dyDescent="0.2">
      <c r="B1779" s="79"/>
      <c r="C1779" s="93"/>
      <c r="D1779" s="82"/>
      <c r="E1779" s="82"/>
      <c r="F1779" s="82"/>
      <c r="G1779" s="82"/>
      <c r="H1779" s="82"/>
      <c r="I1779" s="82"/>
      <c r="J1779" s="82"/>
      <c r="K1779" s="82"/>
      <c r="L1779" s="82"/>
      <c r="M1779" s="82"/>
      <c r="N1779" s="397" t="s">
        <v>160</v>
      </c>
      <c r="O1779" s="397"/>
      <c r="P1779" s="145">
        <f>ROUND(IF(P1777*P1778=0,0,P1775/P1777*P1778),2)</f>
        <v>0</v>
      </c>
      <c r="Q1779" s="76"/>
      <c r="R1779" s="398"/>
      <c r="S1779" s="398"/>
      <c r="T1779" s="80"/>
    </row>
    <row r="1780" spans="2:24" ht="30" customHeight="1" x14ac:dyDescent="0.2">
      <c r="C1780" s="52"/>
      <c r="D1780" s="52"/>
      <c r="E1780" s="52"/>
      <c r="F1780" s="52"/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</row>
    <row r="1781" spans="2:24" ht="18.75" customHeight="1" x14ac:dyDescent="0.2">
      <c r="B1781" s="78"/>
      <c r="C1781" s="158" t="s">
        <v>124</v>
      </c>
      <c r="D1781" s="399"/>
      <c r="E1781" s="399"/>
      <c r="F1781" s="399"/>
      <c r="G1781" s="399"/>
      <c r="H1781" s="399"/>
      <c r="I1781" s="399"/>
      <c r="J1781" s="52"/>
      <c r="K1781" s="52"/>
      <c r="L1781" s="53"/>
      <c r="M1781" s="52"/>
      <c r="N1781" s="52"/>
      <c r="O1781" s="52"/>
      <c r="P1781" s="54"/>
      <c r="Q1781" s="52"/>
      <c r="R1781" s="54"/>
      <c r="S1781" s="54"/>
    </row>
    <row r="1782" spans="2:24" ht="18.75" customHeight="1" x14ac:dyDescent="0.2">
      <c r="B1782" s="78"/>
      <c r="C1782" s="152" t="s">
        <v>125</v>
      </c>
      <c r="D1782" s="395"/>
      <c r="E1782" s="395"/>
      <c r="F1782" s="395"/>
      <c r="G1782" s="395"/>
      <c r="H1782" s="395"/>
      <c r="I1782" s="395"/>
      <c r="J1782" s="52"/>
      <c r="K1782" s="51"/>
      <c r="L1782" s="51"/>
      <c r="M1782" s="51"/>
      <c r="N1782" s="51"/>
      <c r="O1782" s="51"/>
      <c r="P1782" s="51"/>
      <c r="Q1782" s="52"/>
      <c r="R1782" s="400" t="s">
        <v>126</v>
      </c>
      <c r="S1782" s="400"/>
    </row>
    <row r="1783" spans="2:24" ht="18.75" customHeight="1" x14ac:dyDescent="0.2">
      <c r="B1783" s="78"/>
      <c r="C1783" s="152" t="s">
        <v>7</v>
      </c>
      <c r="D1783" s="395"/>
      <c r="E1783" s="395"/>
      <c r="F1783" s="395"/>
      <c r="G1783" s="395"/>
      <c r="H1783" s="395"/>
      <c r="I1783" s="395"/>
      <c r="J1783" s="52"/>
      <c r="K1783" s="51"/>
      <c r="L1783" s="51"/>
      <c r="M1783" s="51"/>
      <c r="N1783" s="51"/>
      <c r="O1783" s="51"/>
      <c r="P1783" s="51"/>
      <c r="Q1783" s="52"/>
      <c r="R1783" s="139" t="s">
        <v>245</v>
      </c>
      <c r="S1783" s="63"/>
    </row>
    <row r="1784" spans="2:24" ht="18.75" customHeight="1" x14ac:dyDescent="0.2">
      <c r="B1784" s="78"/>
      <c r="C1784" s="153" t="s">
        <v>122</v>
      </c>
      <c r="D1784" s="395"/>
      <c r="E1784" s="395"/>
      <c r="F1784" s="395"/>
      <c r="G1784" s="395"/>
      <c r="H1784" s="395"/>
      <c r="I1784" s="395"/>
      <c r="J1784" s="52"/>
      <c r="K1784" s="51"/>
      <c r="L1784" s="51"/>
      <c r="M1784" s="51"/>
      <c r="N1784" s="51"/>
      <c r="O1784" s="51"/>
      <c r="P1784" s="51"/>
      <c r="Q1784" s="52"/>
      <c r="R1784" s="138" t="s">
        <v>132</v>
      </c>
      <c r="S1784" s="63"/>
    </row>
    <row r="1785" spans="2:24" ht="18.75" customHeight="1" x14ac:dyDescent="0.2">
      <c r="B1785" s="78"/>
      <c r="C1785" s="153" t="s">
        <v>134</v>
      </c>
      <c r="D1785" s="401"/>
      <c r="E1785" s="401"/>
      <c r="F1785" s="401"/>
      <c r="G1785" s="401"/>
      <c r="H1785" s="401"/>
      <c r="I1785" s="401"/>
      <c r="J1785" s="52"/>
      <c r="K1785" s="52"/>
      <c r="L1785" s="53"/>
      <c r="M1785" s="52"/>
      <c r="N1785" s="52"/>
      <c r="O1785" s="52"/>
      <c r="P1785" s="54"/>
      <c r="Q1785" s="52"/>
      <c r="R1785" s="139" t="s">
        <v>133</v>
      </c>
      <c r="S1785" s="63"/>
    </row>
    <row r="1786" spans="2:24" ht="12" customHeight="1" x14ac:dyDescent="0.2">
      <c r="B1786" s="78"/>
      <c r="C1786" s="52"/>
      <c r="D1786" s="52"/>
      <c r="E1786" s="52"/>
      <c r="F1786" s="52"/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</row>
    <row r="1787" spans="2:24" s="77" customFormat="1" ht="18.75" customHeight="1" x14ac:dyDescent="0.2">
      <c r="B1787" s="79"/>
      <c r="C1787" s="154" t="s">
        <v>128</v>
      </c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70"/>
      <c r="P1787" s="144" t="s">
        <v>129</v>
      </c>
      <c r="Q1787" s="76"/>
      <c r="R1787" s="404" t="s">
        <v>135</v>
      </c>
      <c r="S1787" s="404"/>
      <c r="T1787" s="80"/>
      <c r="V1787" s="59"/>
      <c r="W1787" s="59"/>
      <c r="X1787" s="59"/>
    </row>
    <row r="1788" spans="2:24" ht="6" customHeight="1" x14ac:dyDescent="0.2">
      <c r="B1788" s="78"/>
      <c r="C1788" s="52"/>
      <c r="D1788" s="52"/>
      <c r="E1788" s="52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</row>
    <row r="1789" spans="2:24" ht="18.75" customHeight="1" x14ac:dyDescent="0.2">
      <c r="B1789" s="78"/>
      <c r="C1789" s="155" t="s">
        <v>161</v>
      </c>
      <c r="D1789" s="65"/>
      <c r="E1789" s="65"/>
      <c r="F1789" s="65"/>
      <c r="G1789" s="65"/>
      <c r="H1789" s="65"/>
      <c r="I1789" s="65"/>
      <c r="J1789" s="65"/>
      <c r="K1789" s="65"/>
      <c r="L1789" s="65"/>
      <c r="M1789" s="65"/>
      <c r="N1789" s="65"/>
      <c r="O1789" s="71"/>
      <c r="P1789" s="141">
        <f t="shared" ref="P1789" si="269">SUM(D1789:O1789)</f>
        <v>0</v>
      </c>
      <c r="Q1789" s="52"/>
      <c r="R1789" s="395"/>
      <c r="S1789" s="395"/>
    </row>
    <row r="1790" spans="2:24" ht="18.75" customHeight="1" x14ac:dyDescent="0.2">
      <c r="B1790" s="78"/>
      <c r="C1790" s="140" t="s">
        <v>137</v>
      </c>
      <c r="D1790" s="110"/>
      <c r="E1790" s="110"/>
      <c r="F1790" s="110"/>
      <c r="G1790" s="110"/>
      <c r="H1790" s="110"/>
      <c r="I1790" s="110"/>
      <c r="J1790" s="110"/>
      <c r="K1790" s="110"/>
      <c r="L1790" s="110"/>
      <c r="M1790" s="110"/>
      <c r="N1790" s="110"/>
      <c r="O1790" s="111"/>
      <c r="P1790" s="141">
        <f>SUM(D1790:O1790)</f>
        <v>0</v>
      </c>
      <c r="Q1790" s="52"/>
      <c r="R1790" s="395"/>
      <c r="S1790" s="395"/>
    </row>
    <row r="1791" spans="2:24" ht="18.75" customHeight="1" x14ac:dyDescent="0.2">
      <c r="B1791" s="78"/>
      <c r="C1791" s="94" t="s">
        <v>162</v>
      </c>
      <c r="D1791" s="65"/>
      <c r="E1791" s="65"/>
      <c r="F1791" s="65"/>
      <c r="G1791" s="65"/>
      <c r="H1791" s="65"/>
      <c r="I1791" s="65"/>
      <c r="J1791" s="65"/>
      <c r="K1791" s="65"/>
      <c r="L1791" s="65"/>
      <c r="M1791" s="65"/>
      <c r="N1791" s="65"/>
      <c r="O1791" s="71"/>
      <c r="P1791" s="141">
        <f t="shared" ref="P1791:P1799" si="270">SUM(D1791:O1791)</f>
        <v>0</v>
      </c>
      <c r="Q1791" s="52"/>
      <c r="R1791" s="395"/>
      <c r="S1791" s="395"/>
    </row>
    <row r="1792" spans="2:24" ht="18.75" customHeight="1" x14ac:dyDescent="0.2">
      <c r="B1792" s="78"/>
      <c r="C1792" s="140" t="s">
        <v>147</v>
      </c>
      <c r="D1792" s="66"/>
      <c r="E1792" s="66"/>
      <c r="F1792" s="66"/>
      <c r="G1792" s="66"/>
      <c r="H1792" s="66"/>
      <c r="I1792" s="66"/>
      <c r="J1792" s="66"/>
      <c r="K1792" s="66"/>
      <c r="L1792" s="66"/>
      <c r="M1792" s="66"/>
      <c r="N1792" s="66"/>
      <c r="O1792" s="72"/>
      <c r="P1792" s="141">
        <f t="shared" si="270"/>
        <v>0</v>
      </c>
      <c r="Q1792" s="52"/>
      <c r="R1792" s="395"/>
      <c r="S1792" s="395"/>
    </row>
    <row r="1793" spans="2:20" ht="18.75" customHeight="1" x14ac:dyDescent="0.2">
      <c r="B1793" s="78"/>
      <c r="C1793" s="140" t="s">
        <v>148</v>
      </c>
      <c r="D1793" s="66"/>
      <c r="E1793" s="66"/>
      <c r="F1793" s="66"/>
      <c r="G1793" s="66"/>
      <c r="H1793" s="66"/>
      <c r="I1793" s="66"/>
      <c r="J1793" s="66"/>
      <c r="K1793" s="66"/>
      <c r="L1793" s="66"/>
      <c r="M1793" s="66"/>
      <c r="N1793" s="66"/>
      <c r="O1793" s="72"/>
      <c r="P1793" s="141">
        <f t="shared" si="270"/>
        <v>0</v>
      </c>
      <c r="Q1793" s="52"/>
      <c r="R1793" s="395"/>
      <c r="S1793" s="395"/>
    </row>
    <row r="1794" spans="2:20" ht="18.75" customHeight="1" x14ac:dyDescent="0.2">
      <c r="B1794" s="78"/>
      <c r="C1794" s="140" t="s">
        <v>150</v>
      </c>
      <c r="D1794" s="66"/>
      <c r="E1794" s="66"/>
      <c r="F1794" s="66"/>
      <c r="G1794" s="66"/>
      <c r="H1794" s="66"/>
      <c r="I1794" s="66"/>
      <c r="J1794" s="66"/>
      <c r="K1794" s="66"/>
      <c r="L1794" s="66"/>
      <c r="M1794" s="66"/>
      <c r="N1794" s="66"/>
      <c r="O1794" s="72"/>
      <c r="P1794" s="141">
        <f t="shared" si="270"/>
        <v>0</v>
      </c>
      <c r="Q1794" s="52"/>
      <c r="R1794" s="395"/>
      <c r="S1794" s="395"/>
    </row>
    <row r="1795" spans="2:20" ht="18.75" customHeight="1" x14ac:dyDescent="0.2">
      <c r="B1795" s="78"/>
      <c r="C1795" s="140" t="s">
        <v>151</v>
      </c>
      <c r="D1795" s="66"/>
      <c r="E1795" s="66"/>
      <c r="F1795" s="66"/>
      <c r="G1795" s="66"/>
      <c r="H1795" s="66"/>
      <c r="I1795" s="66"/>
      <c r="J1795" s="66"/>
      <c r="K1795" s="66"/>
      <c r="L1795" s="66"/>
      <c r="M1795" s="66"/>
      <c r="N1795" s="66"/>
      <c r="O1795" s="72"/>
      <c r="P1795" s="141">
        <f t="shared" si="270"/>
        <v>0</v>
      </c>
      <c r="Q1795" s="52"/>
      <c r="R1795" s="395"/>
      <c r="S1795" s="395"/>
    </row>
    <row r="1796" spans="2:20" ht="18.75" customHeight="1" x14ac:dyDescent="0.2">
      <c r="B1796" s="78"/>
      <c r="C1796" s="140" t="s">
        <v>152</v>
      </c>
      <c r="D1796" s="66"/>
      <c r="E1796" s="66"/>
      <c r="F1796" s="66"/>
      <c r="G1796" s="66"/>
      <c r="H1796" s="66"/>
      <c r="I1796" s="66"/>
      <c r="J1796" s="66"/>
      <c r="K1796" s="66"/>
      <c r="L1796" s="66"/>
      <c r="M1796" s="66"/>
      <c r="N1796" s="66"/>
      <c r="O1796" s="72"/>
      <c r="P1796" s="141">
        <f t="shared" si="270"/>
        <v>0</v>
      </c>
      <c r="Q1796" s="52"/>
      <c r="R1796" s="395"/>
      <c r="S1796" s="395"/>
    </row>
    <row r="1797" spans="2:20" ht="18.75" customHeight="1" x14ac:dyDescent="0.2">
      <c r="B1797" s="78"/>
      <c r="C1797" s="140" t="s">
        <v>153</v>
      </c>
      <c r="D1797" s="66"/>
      <c r="E1797" s="66"/>
      <c r="F1797" s="66"/>
      <c r="G1797" s="66"/>
      <c r="H1797" s="66"/>
      <c r="I1797" s="66"/>
      <c r="J1797" s="66"/>
      <c r="K1797" s="66"/>
      <c r="L1797" s="66"/>
      <c r="M1797" s="66"/>
      <c r="N1797" s="66"/>
      <c r="O1797" s="72"/>
      <c r="P1797" s="141">
        <f t="shared" si="270"/>
        <v>0</v>
      </c>
      <c r="Q1797" s="52"/>
      <c r="R1797" s="395"/>
      <c r="S1797" s="395"/>
    </row>
    <row r="1798" spans="2:20" ht="18.75" customHeight="1" x14ac:dyDescent="0.2">
      <c r="B1798" s="78"/>
      <c r="C1798" s="156" t="s">
        <v>163</v>
      </c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73"/>
      <c r="P1798" s="142">
        <f t="shared" si="270"/>
        <v>0</v>
      </c>
      <c r="Q1798" s="52"/>
      <c r="R1798" s="396"/>
      <c r="S1798" s="396"/>
    </row>
    <row r="1799" spans="2:20" ht="18.75" customHeight="1" x14ac:dyDescent="0.2">
      <c r="B1799" s="78"/>
      <c r="C1799" s="157" t="s">
        <v>157</v>
      </c>
      <c r="D1799" s="148">
        <f t="shared" ref="D1799:E1799" si="271">SUBTOTAL(9,D1789:D1798)</f>
        <v>0</v>
      </c>
      <c r="E1799" s="148">
        <f t="shared" si="271"/>
        <v>0</v>
      </c>
      <c r="F1799" s="148">
        <f>SUBTOTAL(9,F1789:F1798)</f>
        <v>0</v>
      </c>
      <c r="G1799" s="148">
        <f t="shared" ref="G1799:O1799" si="272">SUBTOTAL(9,G1789:G1798)</f>
        <v>0</v>
      </c>
      <c r="H1799" s="148">
        <f t="shared" si="272"/>
        <v>0</v>
      </c>
      <c r="I1799" s="148">
        <f t="shared" si="272"/>
        <v>0</v>
      </c>
      <c r="J1799" s="148">
        <f t="shared" si="272"/>
        <v>0</v>
      </c>
      <c r="K1799" s="148">
        <f t="shared" si="272"/>
        <v>0</v>
      </c>
      <c r="L1799" s="148">
        <f t="shared" si="272"/>
        <v>0</v>
      </c>
      <c r="M1799" s="148">
        <f t="shared" si="272"/>
        <v>0</v>
      </c>
      <c r="N1799" s="148">
        <f t="shared" si="272"/>
        <v>0</v>
      </c>
      <c r="O1799" s="149">
        <f t="shared" si="272"/>
        <v>0</v>
      </c>
      <c r="P1799" s="143">
        <f t="shared" si="270"/>
        <v>0</v>
      </c>
      <c r="Q1799" s="52"/>
      <c r="R1799" s="405"/>
      <c r="S1799" s="405"/>
    </row>
    <row r="1800" spans="2:20" ht="6" customHeight="1" x14ac:dyDescent="0.2">
      <c r="B1800" s="78"/>
      <c r="C1800" s="52"/>
      <c r="D1800" s="52"/>
      <c r="E1800" s="52"/>
      <c r="F1800" s="52"/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5"/>
      <c r="S1800" s="55"/>
    </row>
    <row r="1801" spans="2:20" ht="18.75" customHeight="1" x14ac:dyDescent="0.2">
      <c r="B1801" s="81"/>
      <c r="C1801" s="140" t="s">
        <v>158</v>
      </c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74"/>
      <c r="P1801" s="146">
        <f t="shared" ref="P1801:P1802" si="273">SUM(D1801:O1801)</f>
        <v>0</v>
      </c>
      <c r="Q1801" s="52"/>
      <c r="R1801" s="395"/>
      <c r="S1801" s="395"/>
    </row>
    <row r="1802" spans="2:20" ht="18.75" customHeight="1" x14ac:dyDescent="0.2">
      <c r="B1802" s="81"/>
      <c r="C1802" s="140" t="s">
        <v>159</v>
      </c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9"/>
      <c r="O1802" s="75"/>
      <c r="P1802" s="147">
        <f t="shared" si="273"/>
        <v>0</v>
      </c>
      <c r="Q1802" s="52"/>
      <c r="R1802" s="396"/>
      <c r="S1802" s="396"/>
    </row>
    <row r="1803" spans="2:20" s="77" customFormat="1" ht="18.75" customHeight="1" x14ac:dyDescent="0.2">
      <c r="B1803" s="79"/>
      <c r="C1803" s="93"/>
      <c r="D1803" s="82"/>
      <c r="E1803" s="82"/>
      <c r="F1803" s="82"/>
      <c r="G1803" s="82"/>
      <c r="H1803" s="82"/>
      <c r="I1803" s="82"/>
      <c r="J1803" s="82"/>
      <c r="K1803" s="82"/>
      <c r="L1803" s="82"/>
      <c r="M1803" s="82"/>
      <c r="N1803" s="397" t="s">
        <v>160</v>
      </c>
      <c r="O1803" s="397"/>
      <c r="P1803" s="145">
        <f t="shared" ref="P1803" si="274">ROUND(IF(P1801*P1802=0,0,P1799/P1801*P1802),2)</f>
        <v>0</v>
      </c>
      <c r="Q1803" s="76"/>
      <c r="R1803" s="398"/>
      <c r="S1803" s="398"/>
      <c r="T1803" s="80"/>
    </row>
    <row r="1804" spans="2:20" ht="30" customHeight="1" x14ac:dyDescent="0.2">
      <c r="C1804" s="52"/>
      <c r="D1804" s="52"/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</row>
    <row r="1805" spans="2:20" ht="18.75" customHeight="1" x14ac:dyDescent="0.2">
      <c r="B1805" s="78"/>
      <c r="C1805" s="158" t="s">
        <v>124</v>
      </c>
      <c r="D1805" s="399"/>
      <c r="E1805" s="399"/>
      <c r="F1805" s="399"/>
      <c r="G1805" s="399"/>
      <c r="H1805" s="399"/>
      <c r="I1805" s="399"/>
      <c r="J1805" s="52"/>
      <c r="K1805" s="52"/>
      <c r="L1805" s="53"/>
      <c r="M1805" s="52"/>
      <c r="N1805" s="52"/>
      <c r="O1805" s="52"/>
      <c r="P1805" s="54"/>
      <c r="Q1805" s="52"/>
      <c r="R1805" s="54"/>
      <c r="S1805" s="54"/>
    </row>
    <row r="1806" spans="2:20" ht="18.75" customHeight="1" x14ac:dyDescent="0.2">
      <c r="B1806" s="78"/>
      <c r="C1806" s="152" t="s">
        <v>125</v>
      </c>
      <c r="D1806" s="395"/>
      <c r="E1806" s="395"/>
      <c r="F1806" s="395"/>
      <c r="G1806" s="395"/>
      <c r="H1806" s="395"/>
      <c r="I1806" s="395"/>
      <c r="J1806" s="52"/>
      <c r="K1806" s="51"/>
      <c r="L1806" s="51"/>
      <c r="M1806" s="51"/>
      <c r="N1806" s="51"/>
      <c r="O1806" s="51"/>
      <c r="P1806" s="51"/>
      <c r="Q1806" s="52"/>
      <c r="R1806" s="400" t="s">
        <v>126</v>
      </c>
      <c r="S1806" s="400"/>
    </row>
    <row r="1807" spans="2:20" ht="18.75" customHeight="1" x14ac:dyDescent="0.2">
      <c r="B1807" s="78"/>
      <c r="C1807" s="152" t="s">
        <v>7</v>
      </c>
      <c r="D1807" s="395"/>
      <c r="E1807" s="395"/>
      <c r="F1807" s="395"/>
      <c r="G1807" s="395"/>
      <c r="H1807" s="395"/>
      <c r="I1807" s="395"/>
      <c r="J1807" s="52"/>
      <c r="K1807" s="51"/>
      <c r="L1807" s="51"/>
      <c r="M1807" s="51"/>
      <c r="N1807" s="51"/>
      <c r="O1807" s="51"/>
      <c r="P1807" s="51"/>
      <c r="Q1807" s="52"/>
      <c r="R1807" s="139" t="s">
        <v>245</v>
      </c>
      <c r="S1807" s="63"/>
    </row>
    <row r="1808" spans="2:20" ht="18.75" customHeight="1" x14ac:dyDescent="0.2">
      <c r="B1808" s="78"/>
      <c r="C1808" s="153" t="s">
        <v>122</v>
      </c>
      <c r="D1808" s="395"/>
      <c r="E1808" s="395"/>
      <c r="F1808" s="395"/>
      <c r="G1808" s="395"/>
      <c r="H1808" s="395"/>
      <c r="I1808" s="395"/>
      <c r="J1808" s="52"/>
      <c r="K1808" s="51"/>
      <c r="L1808" s="51"/>
      <c r="M1808" s="51"/>
      <c r="N1808" s="51"/>
      <c r="O1808" s="51"/>
      <c r="P1808" s="51"/>
      <c r="Q1808" s="52"/>
      <c r="R1808" s="138" t="s">
        <v>132</v>
      </c>
      <c r="S1808" s="63"/>
    </row>
    <row r="1809" spans="2:24" ht="18.75" customHeight="1" x14ac:dyDescent="0.2">
      <c r="B1809" s="78"/>
      <c r="C1809" s="153" t="s">
        <v>134</v>
      </c>
      <c r="D1809" s="401"/>
      <c r="E1809" s="401"/>
      <c r="F1809" s="401"/>
      <c r="G1809" s="401"/>
      <c r="H1809" s="401"/>
      <c r="I1809" s="401"/>
      <c r="J1809" s="52"/>
      <c r="K1809" s="52"/>
      <c r="L1809" s="53"/>
      <c r="M1809" s="52"/>
      <c r="N1809" s="52"/>
      <c r="O1809" s="52"/>
      <c r="P1809" s="54"/>
      <c r="Q1809" s="52"/>
      <c r="R1809" s="139" t="s">
        <v>133</v>
      </c>
      <c r="S1809" s="63"/>
    </row>
    <row r="1810" spans="2:24" ht="12" customHeight="1" x14ac:dyDescent="0.2">
      <c r="B1810" s="78"/>
      <c r="C1810" s="52"/>
      <c r="D1810" s="52"/>
      <c r="E1810" s="52"/>
      <c r="F1810" s="52"/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</row>
    <row r="1811" spans="2:24" s="77" customFormat="1" ht="18.75" customHeight="1" x14ac:dyDescent="0.2">
      <c r="B1811" s="79"/>
      <c r="C1811" s="154" t="s">
        <v>128</v>
      </c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70"/>
      <c r="P1811" s="144" t="s">
        <v>129</v>
      </c>
      <c r="Q1811" s="76"/>
      <c r="R1811" s="404" t="s">
        <v>135</v>
      </c>
      <c r="S1811" s="404"/>
      <c r="T1811" s="80"/>
      <c r="V1811" s="59"/>
      <c r="W1811" s="59"/>
      <c r="X1811" s="59"/>
    </row>
    <row r="1812" spans="2:24" ht="6" customHeight="1" x14ac:dyDescent="0.2">
      <c r="B1812" s="78"/>
      <c r="C1812" s="52"/>
      <c r="D1812" s="52"/>
      <c r="E1812" s="52"/>
      <c r="F1812" s="52"/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</row>
    <row r="1813" spans="2:24" ht="18.75" customHeight="1" x14ac:dyDescent="0.2">
      <c r="B1813" s="78"/>
      <c r="C1813" s="155" t="s">
        <v>161</v>
      </c>
      <c r="D1813" s="65"/>
      <c r="E1813" s="65"/>
      <c r="F1813" s="65"/>
      <c r="G1813" s="65"/>
      <c r="H1813" s="65"/>
      <c r="I1813" s="65"/>
      <c r="J1813" s="65"/>
      <c r="K1813" s="65"/>
      <c r="L1813" s="65"/>
      <c r="M1813" s="65"/>
      <c r="N1813" s="65"/>
      <c r="O1813" s="71"/>
      <c r="P1813" s="141">
        <f t="shared" ref="P1813:P1823" si="275">SUM(D1813:O1813)</f>
        <v>0</v>
      </c>
      <c r="Q1813" s="52"/>
      <c r="R1813" s="395"/>
      <c r="S1813" s="395"/>
    </row>
    <row r="1814" spans="2:24" ht="18.75" customHeight="1" x14ac:dyDescent="0.2">
      <c r="B1814" s="78"/>
      <c r="C1814" s="140" t="s">
        <v>137</v>
      </c>
      <c r="D1814" s="110"/>
      <c r="E1814" s="110"/>
      <c r="F1814" s="110"/>
      <c r="G1814" s="110"/>
      <c r="H1814" s="110"/>
      <c r="I1814" s="110"/>
      <c r="J1814" s="110"/>
      <c r="K1814" s="110"/>
      <c r="L1814" s="110"/>
      <c r="M1814" s="110"/>
      <c r="N1814" s="110"/>
      <c r="O1814" s="111"/>
      <c r="P1814" s="141">
        <f t="shared" si="275"/>
        <v>0</v>
      </c>
      <c r="Q1814" s="52"/>
      <c r="R1814" s="395"/>
      <c r="S1814" s="395"/>
    </row>
    <row r="1815" spans="2:24" ht="18.75" customHeight="1" x14ac:dyDescent="0.2">
      <c r="B1815" s="78"/>
      <c r="C1815" s="94" t="s">
        <v>162</v>
      </c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71"/>
      <c r="P1815" s="141">
        <f t="shared" si="275"/>
        <v>0</v>
      </c>
      <c r="Q1815" s="52"/>
      <c r="R1815" s="395"/>
      <c r="S1815" s="395"/>
    </row>
    <row r="1816" spans="2:24" ht="18.75" customHeight="1" x14ac:dyDescent="0.2">
      <c r="B1816" s="78"/>
      <c r="C1816" s="140" t="s">
        <v>147</v>
      </c>
      <c r="D1816" s="66"/>
      <c r="E1816" s="66"/>
      <c r="F1816" s="66"/>
      <c r="G1816" s="66"/>
      <c r="H1816" s="66"/>
      <c r="I1816" s="66"/>
      <c r="J1816" s="66"/>
      <c r="K1816" s="66"/>
      <c r="L1816" s="66"/>
      <c r="M1816" s="66"/>
      <c r="N1816" s="66"/>
      <c r="O1816" s="72"/>
      <c r="P1816" s="141">
        <f t="shared" si="275"/>
        <v>0</v>
      </c>
      <c r="Q1816" s="52"/>
      <c r="R1816" s="395"/>
      <c r="S1816" s="395"/>
    </row>
    <row r="1817" spans="2:24" ht="18.75" customHeight="1" x14ac:dyDescent="0.2">
      <c r="B1817" s="78"/>
      <c r="C1817" s="140" t="s">
        <v>148</v>
      </c>
      <c r="D1817" s="66"/>
      <c r="E1817" s="66"/>
      <c r="F1817" s="66"/>
      <c r="G1817" s="66"/>
      <c r="H1817" s="66"/>
      <c r="I1817" s="66"/>
      <c r="J1817" s="66"/>
      <c r="K1817" s="66"/>
      <c r="L1817" s="66"/>
      <c r="M1817" s="66"/>
      <c r="N1817" s="66"/>
      <c r="O1817" s="72"/>
      <c r="P1817" s="141">
        <f t="shared" si="275"/>
        <v>0</v>
      </c>
      <c r="Q1817" s="52"/>
      <c r="R1817" s="395"/>
      <c r="S1817" s="395"/>
    </row>
    <row r="1818" spans="2:24" ht="18.75" customHeight="1" x14ac:dyDescent="0.2">
      <c r="B1818" s="78"/>
      <c r="C1818" s="140" t="s">
        <v>150</v>
      </c>
      <c r="D1818" s="66"/>
      <c r="E1818" s="66"/>
      <c r="F1818" s="66"/>
      <c r="G1818" s="66"/>
      <c r="H1818" s="66"/>
      <c r="I1818" s="66"/>
      <c r="J1818" s="66"/>
      <c r="K1818" s="66"/>
      <c r="L1818" s="66"/>
      <c r="M1818" s="66"/>
      <c r="N1818" s="66"/>
      <c r="O1818" s="72"/>
      <c r="P1818" s="141">
        <f t="shared" si="275"/>
        <v>0</v>
      </c>
      <c r="Q1818" s="52"/>
      <c r="R1818" s="395"/>
      <c r="S1818" s="395"/>
    </row>
    <row r="1819" spans="2:24" ht="18.75" customHeight="1" x14ac:dyDescent="0.2">
      <c r="B1819" s="78"/>
      <c r="C1819" s="140" t="s">
        <v>151</v>
      </c>
      <c r="D1819" s="66"/>
      <c r="E1819" s="66"/>
      <c r="F1819" s="66"/>
      <c r="G1819" s="66"/>
      <c r="H1819" s="66"/>
      <c r="I1819" s="66"/>
      <c r="J1819" s="66"/>
      <c r="K1819" s="66"/>
      <c r="L1819" s="66"/>
      <c r="M1819" s="66"/>
      <c r="N1819" s="66"/>
      <c r="O1819" s="72"/>
      <c r="P1819" s="141">
        <f t="shared" si="275"/>
        <v>0</v>
      </c>
      <c r="Q1819" s="52"/>
      <c r="R1819" s="395"/>
      <c r="S1819" s="395"/>
    </row>
    <row r="1820" spans="2:24" ht="18.75" customHeight="1" x14ac:dyDescent="0.2">
      <c r="B1820" s="78"/>
      <c r="C1820" s="140" t="s">
        <v>152</v>
      </c>
      <c r="D1820" s="66"/>
      <c r="E1820" s="66"/>
      <c r="F1820" s="66"/>
      <c r="G1820" s="66"/>
      <c r="H1820" s="66"/>
      <c r="I1820" s="66"/>
      <c r="J1820" s="66"/>
      <c r="K1820" s="66"/>
      <c r="L1820" s="66"/>
      <c r="M1820" s="66"/>
      <c r="N1820" s="66"/>
      <c r="O1820" s="72"/>
      <c r="P1820" s="141">
        <f t="shared" si="275"/>
        <v>0</v>
      </c>
      <c r="Q1820" s="52"/>
      <c r="R1820" s="395"/>
      <c r="S1820" s="395"/>
    </row>
    <row r="1821" spans="2:24" ht="18.75" customHeight="1" x14ac:dyDescent="0.2">
      <c r="B1821" s="78"/>
      <c r="C1821" s="140" t="s">
        <v>153</v>
      </c>
      <c r="D1821" s="66"/>
      <c r="E1821" s="66"/>
      <c r="F1821" s="66"/>
      <c r="G1821" s="66"/>
      <c r="H1821" s="66"/>
      <c r="I1821" s="66"/>
      <c r="J1821" s="66"/>
      <c r="K1821" s="66"/>
      <c r="L1821" s="66"/>
      <c r="M1821" s="66"/>
      <c r="N1821" s="66"/>
      <c r="O1821" s="72"/>
      <c r="P1821" s="141">
        <f t="shared" si="275"/>
        <v>0</v>
      </c>
      <c r="Q1821" s="52"/>
      <c r="R1821" s="395"/>
      <c r="S1821" s="395"/>
    </row>
    <row r="1822" spans="2:24" ht="18.75" customHeight="1" x14ac:dyDescent="0.2">
      <c r="B1822" s="78"/>
      <c r="C1822" s="156" t="s">
        <v>163</v>
      </c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73"/>
      <c r="P1822" s="142">
        <f t="shared" si="275"/>
        <v>0</v>
      </c>
      <c r="Q1822" s="52"/>
      <c r="R1822" s="396"/>
      <c r="S1822" s="396"/>
    </row>
    <row r="1823" spans="2:24" ht="18.75" customHeight="1" x14ac:dyDescent="0.2">
      <c r="B1823" s="78"/>
      <c r="C1823" s="157" t="s">
        <v>157</v>
      </c>
      <c r="D1823" s="148">
        <f t="shared" ref="D1823:O1823" si="276">SUBTOTAL(9,D1813:D1822)</f>
        <v>0</v>
      </c>
      <c r="E1823" s="148">
        <f t="shared" si="276"/>
        <v>0</v>
      </c>
      <c r="F1823" s="148">
        <f t="shared" si="276"/>
        <v>0</v>
      </c>
      <c r="G1823" s="148">
        <f t="shared" si="276"/>
        <v>0</v>
      </c>
      <c r="H1823" s="148">
        <f t="shared" si="276"/>
        <v>0</v>
      </c>
      <c r="I1823" s="148">
        <f t="shared" si="276"/>
        <v>0</v>
      </c>
      <c r="J1823" s="148">
        <f t="shared" si="276"/>
        <v>0</v>
      </c>
      <c r="K1823" s="148">
        <f t="shared" si="276"/>
        <v>0</v>
      </c>
      <c r="L1823" s="148">
        <f t="shared" si="276"/>
        <v>0</v>
      </c>
      <c r="M1823" s="148">
        <f t="shared" si="276"/>
        <v>0</v>
      </c>
      <c r="N1823" s="148">
        <f t="shared" si="276"/>
        <v>0</v>
      </c>
      <c r="O1823" s="149">
        <f t="shared" si="276"/>
        <v>0</v>
      </c>
      <c r="P1823" s="143">
        <f t="shared" si="275"/>
        <v>0</v>
      </c>
      <c r="Q1823" s="52"/>
      <c r="R1823" s="405"/>
      <c r="S1823" s="405"/>
    </row>
    <row r="1824" spans="2:24" ht="6" customHeight="1" x14ac:dyDescent="0.2">
      <c r="B1824" s="78"/>
      <c r="C1824" s="52"/>
      <c r="D1824" s="52"/>
      <c r="E1824" s="52"/>
      <c r="F1824" s="52"/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5"/>
      <c r="S1824" s="55"/>
    </row>
    <row r="1825" spans="2:24" ht="18.75" customHeight="1" x14ac:dyDescent="0.2">
      <c r="B1825" s="81"/>
      <c r="C1825" s="140" t="s">
        <v>158</v>
      </c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74"/>
      <c r="P1825" s="146">
        <f t="shared" ref="P1825:P1826" si="277">SUM(D1825:O1825)</f>
        <v>0</v>
      </c>
      <c r="Q1825" s="52"/>
      <c r="R1825" s="395"/>
      <c r="S1825" s="395"/>
    </row>
    <row r="1826" spans="2:24" ht="18.75" customHeight="1" x14ac:dyDescent="0.2">
      <c r="B1826" s="81"/>
      <c r="C1826" s="140" t="s">
        <v>159</v>
      </c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9"/>
      <c r="O1826" s="75"/>
      <c r="P1826" s="147">
        <f t="shared" si="277"/>
        <v>0</v>
      </c>
      <c r="Q1826" s="52"/>
      <c r="R1826" s="396"/>
      <c r="S1826" s="396"/>
    </row>
    <row r="1827" spans="2:24" s="77" customFormat="1" ht="18.75" customHeight="1" x14ac:dyDescent="0.2">
      <c r="B1827" s="79"/>
      <c r="C1827" s="93"/>
      <c r="D1827" s="82"/>
      <c r="E1827" s="82"/>
      <c r="F1827" s="82"/>
      <c r="G1827" s="82"/>
      <c r="H1827" s="82"/>
      <c r="I1827" s="82"/>
      <c r="J1827" s="82"/>
      <c r="K1827" s="82"/>
      <c r="L1827" s="82"/>
      <c r="M1827" s="82"/>
      <c r="N1827" s="397" t="s">
        <v>160</v>
      </c>
      <c r="O1827" s="397"/>
      <c r="P1827" s="145">
        <f t="shared" ref="P1827" si="278">ROUND(IF(P1825*P1826=0,0,P1823/P1825*P1826),2)</f>
        <v>0</v>
      </c>
      <c r="Q1827" s="76"/>
      <c r="R1827" s="398"/>
      <c r="S1827" s="398"/>
      <c r="T1827" s="80"/>
    </row>
    <row r="1828" spans="2:24" ht="30" customHeight="1" x14ac:dyDescent="0.2">
      <c r="C1828" s="52"/>
      <c r="D1828" s="52"/>
      <c r="E1828" s="52"/>
      <c r="F1828" s="52"/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</row>
    <row r="1829" spans="2:24" ht="18.75" customHeight="1" x14ac:dyDescent="0.2">
      <c r="B1829" s="78"/>
      <c r="C1829" s="158" t="s">
        <v>124</v>
      </c>
      <c r="D1829" s="399"/>
      <c r="E1829" s="399"/>
      <c r="F1829" s="399"/>
      <c r="G1829" s="399"/>
      <c r="H1829" s="399"/>
      <c r="I1829" s="399"/>
      <c r="J1829" s="52"/>
      <c r="K1829" s="52"/>
      <c r="L1829" s="53"/>
      <c r="M1829" s="52"/>
      <c r="N1829" s="52"/>
      <c r="O1829" s="52"/>
      <c r="P1829" s="54"/>
      <c r="Q1829" s="52"/>
      <c r="R1829" s="54"/>
      <c r="S1829" s="54"/>
    </row>
    <row r="1830" spans="2:24" ht="18.75" customHeight="1" x14ac:dyDescent="0.2">
      <c r="B1830" s="78"/>
      <c r="C1830" s="152" t="s">
        <v>125</v>
      </c>
      <c r="D1830" s="395"/>
      <c r="E1830" s="395"/>
      <c r="F1830" s="395"/>
      <c r="G1830" s="395"/>
      <c r="H1830" s="395"/>
      <c r="I1830" s="395"/>
      <c r="J1830" s="52"/>
      <c r="K1830" s="51"/>
      <c r="L1830" s="51"/>
      <c r="M1830" s="51"/>
      <c r="N1830" s="51"/>
      <c r="O1830" s="51"/>
      <c r="P1830" s="51"/>
      <c r="Q1830" s="52"/>
      <c r="R1830" s="400" t="s">
        <v>126</v>
      </c>
      <c r="S1830" s="400"/>
    </row>
    <row r="1831" spans="2:24" ht="18.75" customHeight="1" x14ac:dyDescent="0.2">
      <c r="B1831" s="78"/>
      <c r="C1831" s="152" t="s">
        <v>7</v>
      </c>
      <c r="D1831" s="395"/>
      <c r="E1831" s="395"/>
      <c r="F1831" s="395"/>
      <c r="G1831" s="395"/>
      <c r="H1831" s="395"/>
      <c r="I1831" s="395"/>
      <c r="J1831" s="52"/>
      <c r="K1831" s="51"/>
      <c r="L1831" s="51"/>
      <c r="M1831" s="51"/>
      <c r="N1831" s="51"/>
      <c r="O1831" s="51"/>
      <c r="P1831" s="51"/>
      <c r="Q1831" s="52"/>
      <c r="R1831" s="139" t="s">
        <v>245</v>
      </c>
      <c r="S1831" s="63"/>
    </row>
    <row r="1832" spans="2:24" ht="18.75" customHeight="1" x14ac:dyDescent="0.2">
      <c r="B1832" s="78"/>
      <c r="C1832" s="153" t="s">
        <v>122</v>
      </c>
      <c r="D1832" s="395"/>
      <c r="E1832" s="395"/>
      <c r="F1832" s="395"/>
      <c r="G1832" s="395"/>
      <c r="H1832" s="395"/>
      <c r="I1832" s="395"/>
      <c r="J1832" s="52"/>
      <c r="K1832" s="51"/>
      <c r="L1832" s="51"/>
      <c r="M1832" s="51"/>
      <c r="N1832" s="51"/>
      <c r="O1832" s="51"/>
      <c r="P1832" s="51"/>
      <c r="Q1832" s="52"/>
      <c r="R1832" s="138" t="s">
        <v>132</v>
      </c>
      <c r="S1832" s="63"/>
    </row>
    <row r="1833" spans="2:24" ht="18.75" customHeight="1" x14ac:dyDescent="0.2">
      <c r="B1833" s="78"/>
      <c r="C1833" s="153" t="s">
        <v>134</v>
      </c>
      <c r="D1833" s="401"/>
      <c r="E1833" s="401"/>
      <c r="F1833" s="401"/>
      <c r="G1833" s="401"/>
      <c r="H1833" s="401"/>
      <c r="I1833" s="401"/>
      <c r="J1833" s="52"/>
      <c r="K1833" s="52"/>
      <c r="L1833" s="53"/>
      <c r="M1833" s="52"/>
      <c r="N1833" s="52"/>
      <c r="O1833" s="52"/>
      <c r="P1833" s="54"/>
      <c r="Q1833" s="52"/>
      <c r="R1833" s="139" t="s">
        <v>133</v>
      </c>
      <c r="S1833" s="63"/>
    </row>
    <row r="1834" spans="2:24" ht="12" customHeight="1" x14ac:dyDescent="0.2">
      <c r="B1834" s="78"/>
      <c r="C1834" s="52"/>
      <c r="D1834" s="52"/>
      <c r="E1834" s="52"/>
      <c r="F1834" s="52"/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</row>
    <row r="1835" spans="2:24" s="77" customFormat="1" ht="18.75" customHeight="1" x14ac:dyDescent="0.2">
      <c r="B1835" s="79"/>
      <c r="C1835" s="154" t="s">
        <v>128</v>
      </c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70"/>
      <c r="P1835" s="144" t="s">
        <v>129</v>
      </c>
      <c r="Q1835" s="76"/>
      <c r="R1835" s="402" t="s">
        <v>135</v>
      </c>
      <c r="S1835" s="403"/>
      <c r="T1835" s="80"/>
      <c r="V1835" s="59"/>
      <c r="W1835" s="59"/>
      <c r="X1835" s="59"/>
    </row>
    <row r="1836" spans="2:24" ht="6" customHeight="1" x14ac:dyDescent="0.2">
      <c r="B1836" s="78"/>
      <c r="C1836" s="52"/>
      <c r="D1836" s="52"/>
      <c r="E1836" s="52"/>
      <c r="F1836" s="52"/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</row>
    <row r="1837" spans="2:24" ht="18.75" customHeight="1" x14ac:dyDescent="0.2">
      <c r="B1837" s="78"/>
      <c r="C1837" s="155" t="s">
        <v>161</v>
      </c>
      <c r="D1837" s="65"/>
      <c r="E1837" s="65"/>
      <c r="F1837" s="65"/>
      <c r="G1837" s="65"/>
      <c r="H1837" s="65"/>
      <c r="I1837" s="65"/>
      <c r="J1837" s="65"/>
      <c r="K1837" s="65"/>
      <c r="L1837" s="65"/>
      <c r="M1837" s="65"/>
      <c r="N1837" s="65"/>
      <c r="O1837" s="71"/>
      <c r="P1837" s="141">
        <f>SUM(D1837:O1837)</f>
        <v>0</v>
      </c>
      <c r="Q1837" s="52"/>
      <c r="R1837" s="390"/>
      <c r="S1837" s="387"/>
    </row>
    <row r="1838" spans="2:24" ht="18.75" customHeight="1" x14ac:dyDescent="0.2">
      <c r="B1838" s="78"/>
      <c r="C1838" s="140" t="s">
        <v>137</v>
      </c>
      <c r="D1838" s="110"/>
      <c r="E1838" s="110"/>
      <c r="F1838" s="110"/>
      <c r="G1838" s="110"/>
      <c r="H1838" s="110"/>
      <c r="I1838" s="110"/>
      <c r="J1838" s="110"/>
      <c r="K1838" s="110"/>
      <c r="L1838" s="110"/>
      <c r="M1838" s="110"/>
      <c r="N1838" s="110"/>
      <c r="O1838" s="111"/>
      <c r="P1838" s="141">
        <f t="shared" ref="P1838:P1847" si="279">SUM(D1838:O1838)</f>
        <v>0</v>
      </c>
      <c r="Q1838" s="52"/>
      <c r="R1838" s="390"/>
      <c r="S1838" s="387"/>
    </row>
    <row r="1839" spans="2:24" ht="18.75" customHeight="1" x14ac:dyDescent="0.2">
      <c r="B1839" s="78"/>
      <c r="C1839" s="94" t="s">
        <v>162</v>
      </c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71"/>
      <c r="P1839" s="141">
        <f t="shared" si="279"/>
        <v>0</v>
      </c>
      <c r="Q1839" s="52"/>
      <c r="R1839" s="390"/>
      <c r="S1839" s="387"/>
    </row>
    <row r="1840" spans="2:24" ht="18.75" customHeight="1" x14ac:dyDescent="0.2">
      <c r="B1840" s="78"/>
      <c r="C1840" s="140" t="s">
        <v>147</v>
      </c>
      <c r="D1840" s="66"/>
      <c r="E1840" s="66"/>
      <c r="F1840" s="66"/>
      <c r="G1840" s="66"/>
      <c r="H1840" s="66"/>
      <c r="I1840" s="66"/>
      <c r="J1840" s="66"/>
      <c r="K1840" s="66"/>
      <c r="L1840" s="66"/>
      <c r="M1840" s="66"/>
      <c r="N1840" s="66"/>
      <c r="O1840" s="72"/>
      <c r="P1840" s="141">
        <f t="shared" si="279"/>
        <v>0</v>
      </c>
      <c r="Q1840" s="52"/>
      <c r="R1840" s="390"/>
      <c r="S1840" s="387"/>
    </row>
    <row r="1841" spans="2:20" ht="18.75" customHeight="1" x14ac:dyDescent="0.2">
      <c r="B1841" s="78"/>
      <c r="C1841" s="140" t="s">
        <v>148</v>
      </c>
      <c r="D1841" s="66"/>
      <c r="E1841" s="66"/>
      <c r="F1841" s="66"/>
      <c r="G1841" s="66"/>
      <c r="H1841" s="66"/>
      <c r="I1841" s="66"/>
      <c r="J1841" s="66"/>
      <c r="K1841" s="66"/>
      <c r="L1841" s="66"/>
      <c r="M1841" s="66"/>
      <c r="N1841" s="66"/>
      <c r="O1841" s="72"/>
      <c r="P1841" s="141">
        <f t="shared" si="279"/>
        <v>0</v>
      </c>
      <c r="Q1841" s="52"/>
      <c r="R1841" s="390"/>
      <c r="S1841" s="387"/>
    </row>
    <row r="1842" spans="2:20" ht="18.75" customHeight="1" x14ac:dyDescent="0.2">
      <c r="B1842" s="78"/>
      <c r="C1842" s="140" t="s">
        <v>150</v>
      </c>
      <c r="D1842" s="66"/>
      <c r="E1842" s="66"/>
      <c r="F1842" s="66"/>
      <c r="G1842" s="66"/>
      <c r="H1842" s="66"/>
      <c r="I1842" s="66"/>
      <c r="J1842" s="66"/>
      <c r="K1842" s="66"/>
      <c r="L1842" s="66"/>
      <c r="M1842" s="66"/>
      <c r="N1842" s="66"/>
      <c r="O1842" s="72"/>
      <c r="P1842" s="141">
        <f t="shared" si="279"/>
        <v>0</v>
      </c>
      <c r="Q1842" s="52"/>
      <c r="R1842" s="390"/>
      <c r="S1842" s="387"/>
    </row>
    <row r="1843" spans="2:20" ht="18.75" customHeight="1" x14ac:dyDescent="0.2">
      <c r="B1843" s="78"/>
      <c r="C1843" s="140" t="s">
        <v>151</v>
      </c>
      <c r="D1843" s="66"/>
      <c r="E1843" s="66"/>
      <c r="F1843" s="66"/>
      <c r="G1843" s="66"/>
      <c r="H1843" s="66"/>
      <c r="I1843" s="66"/>
      <c r="J1843" s="66"/>
      <c r="K1843" s="66"/>
      <c r="L1843" s="66"/>
      <c r="M1843" s="66"/>
      <c r="N1843" s="66"/>
      <c r="O1843" s="72"/>
      <c r="P1843" s="141">
        <f t="shared" si="279"/>
        <v>0</v>
      </c>
      <c r="Q1843" s="52"/>
      <c r="R1843" s="390"/>
      <c r="S1843" s="387"/>
    </row>
    <row r="1844" spans="2:20" ht="18.75" customHeight="1" x14ac:dyDescent="0.2">
      <c r="B1844" s="78"/>
      <c r="C1844" s="140" t="s">
        <v>152</v>
      </c>
      <c r="D1844" s="66"/>
      <c r="E1844" s="66"/>
      <c r="F1844" s="66"/>
      <c r="G1844" s="66"/>
      <c r="H1844" s="66"/>
      <c r="I1844" s="66"/>
      <c r="J1844" s="66"/>
      <c r="K1844" s="66"/>
      <c r="L1844" s="66"/>
      <c r="M1844" s="66"/>
      <c r="N1844" s="66"/>
      <c r="O1844" s="72"/>
      <c r="P1844" s="141">
        <f t="shared" si="279"/>
        <v>0</v>
      </c>
      <c r="Q1844" s="52"/>
      <c r="R1844" s="390"/>
      <c r="S1844" s="387"/>
    </row>
    <row r="1845" spans="2:20" ht="18.75" customHeight="1" x14ac:dyDescent="0.2">
      <c r="B1845" s="78"/>
      <c r="C1845" s="140" t="s">
        <v>153</v>
      </c>
      <c r="D1845" s="66"/>
      <c r="E1845" s="66"/>
      <c r="F1845" s="66"/>
      <c r="G1845" s="66"/>
      <c r="H1845" s="66"/>
      <c r="I1845" s="66"/>
      <c r="J1845" s="66"/>
      <c r="K1845" s="66"/>
      <c r="L1845" s="66"/>
      <c r="M1845" s="66"/>
      <c r="N1845" s="66"/>
      <c r="O1845" s="72"/>
      <c r="P1845" s="141">
        <f t="shared" si="279"/>
        <v>0</v>
      </c>
      <c r="Q1845" s="52"/>
      <c r="R1845" s="390"/>
      <c r="S1845" s="387"/>
    </row>
    <row r="1846" spans="2:20" ht="18.75" customHeight="1" x14ac:dyDescent="0.2">
      <c r="B1846" s="78"/>
      <c r="C1846" s="156" t="s">
        <v>163</v>
      </c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73"/>
      <c r="P1846" s="142">
        <f t="shared" si="279"/>
        <v>0</v>
      </c>
      <c r="Q1846" s="52"/>
      <c r="R1846" s="391"/>
      <c r="S1846" s="392"/>
    </row>
    <row r="1847" spans="2:20" ht="18.75" customHeight="1" x14ac:dyDescent="0.2">
      <c r="B1847" s="78"/>
      <c r="C1847" s="157" t="s">
        <v>157</v>
      </c>
      <c r="D1847" s="148">
        <f>SUBTOTAL(9,D1837:D1846)</f>
        <v>0</v>
      </c>
      <c r="E1847" s="148">
        <f t="shared" ref="E1847:O1847" si="280">SUBTOTAL(9,E1837:E1846)</f>
        <v>0</v>
      </c>
      <c r="F1847" s="148">
        <f t="shared" si="280"/>
        <v>0</v>
      </c>
      <c r="G1847" s="148">
        <f t="shared" si="280"/>
        <v>0</v>
      </c>
      <c r="H1847" s="148">
        <f t="shared" si="280"/>
        <v>0</v>
      </c>
      <c r="I1847" s="148">
        <f t="shared" si="280"/>
        <v>0</v>
      </c>
      <c r="J1847" s="148">
        <f t="shared" si="280"/>
        <v>0</v>
      </c>
      <c r="K1847" s="148">
        <f t="shared" si="280"/>
        <v>0</v>
      </c>
      <c r="L1847" s="148">
        <f t="shared" si="280"/>
        <v>0</v>
      </c>
      <c r="M1847" s="148">
        <f t="shared" si="280"/>
        <v>0</v>
      </c>
      <c r="N1847" s="148">
        <f t="shared" si="280"/>
        <v>0</v>
      </c>
      <c r="O1847" s="149">
        <f t="shared" si="280"/>
        <v>0</v>
      </c>
      <c r="P1847" s="143">
        <f t="shared" si="279"/>
        <v>0</v>
      </c>
      <c r="Q1847" s="52"/>
      <c r="R1847" s="393"/>
      <c r="S1847" s="394"/>
    </row>
    <row r="1848" spans="2:20" ht="6" customHeight="1" x14ac:dyDescent="0.2">
      <c r="B1848" s="78"/>
      <c r="C1848" s="52"/>
      <c r="D1848" s="52"/>
      <c r="E1848" s="52"/>
      <c r="F1848" s="52"/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5"/>
      <c r="S1848" s="55"/>
    </row>
    <row r="1849" spans="2:20" ht="18.75" customHeight="1" x14ac:dyDescent="0.2">
      <c r="B1849" s="81"/>
      <c r="C1849" s="140" t="s">
        <v>158</v>
      </c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74"/>
      <c r="P1849" s="146">
        <f t="shared" ref="P1849:P1850" si="281">SUM(D1849:O1849)</f>
        <v>0</v>
      </c>
      <c r="Q1849" s="52"/>
      <c r="R1849" s="395"/>
      <c r="S1849" s="395"/>
    </row>
    <row r="1850" spans="2:20" ht="18.75" customHeight="1" x14ac:dyDescent="0.2">
      <c r="B1850" s="81"/>
      <c r="C1850" s="140" t="s">
        <v>159</v>
      </c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9"/>
      <c r="O1850" s="75"/>
      <c r="P1850" s="147">
        <f t="shared" si="281"/>
        <v>0</v>
      </c>
      <c r="Q1850" s="52"/>
      <c r="R1850" s="396"/>
      <c r="S1850" s="396"/>
    </row>
    <row r="1851" spans="2:20" s="77" customFormat="1" ht="18.75" customHeight="1" x14ac:dyDescent="0.2">
      <c r="B1851" s="79"/>
      <c r="C1851" s="93"/>
      <c r="D1851" s="82"/>
      <c r="E1851" s="82"/>
      <c r="F1851" s="82"/>
      <c r="G1851" s="82"/>
      <c r="H1851" s="82"/>
      <c r="I1851" s="82"/>
      <c r="J1851" s="82"/>
      <c r="K1851" s="82"/>
      <c r="L1851" s="82"/>
      <c r="M1851" s="82"/>
      <c r="N1851" s="397" t="s">
        <v>160</v>
      </c>
      <c r="O1851" s="397"/>
      <c r="P1851" s="145">
        <f>ROUND(IF(P1849*P1850=0,0,P1847/P1849*P1850),2)</f>
        <v>0</v>
      </c>
      <c r="Q1851" s="76"/>
      <c r="R1851" s="398"/>
      <c r="S1851" s="398"/>
      <c r="T1851" s="80"/>
    </row>
    <row r="1852" spans="2:20" ht="30" customHeight="1" x14ac:dyDescent="0.2">
      <c r="C1852" s="52"/>
      <c r="D1852" s="52"/>
      <c r="E1852" s="52"/>
      <c r="F1852" s="52"/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</row>
    <row r="1853" spans="2:20" ht="18.75" customHeight="1" x14ac:dyDescent="0.2">
      <c r="B1853" s="78"/>
      <c r="C1853" s="158" t="s">
        <v>124</v>
      </c>
      <c r="D1853" s="399"/>
      <c r="E1853" s="399"/>
      <c r="F1853" s="399"/>
      <c r="G1853" s="399"/>
      <c r="H1853" s="399"/>
      <c r="I1853" s="399"/>
      <c r="J1853" s="52"/>
      <c r="K1853" s="52"/>
      <c r="L1853" s="53"/>
      <c r="M1853" s="52"/>
      <c r="N1853" s="52"/>
      <c r="O1853" s="52"/>
      <c r="P1853" s="54"/>
      <c r="Q1853" s="52"/>
      <c r="R1853" s="54"/>
      <c r="S1853" s="54"/>
    </row>
    <row r="1854" spans="2:20" ht="18.75" customHeight="1" x14ac:dyDescent="0.2">
      <c r="B1854" s="78"/>
      <c r="C1854" s="152" t="s">
        <v>125</v>
      </c>
      <c r="D1854" s="395"/>
      <c r="E1854" s="395"/>
      <c r="F1854" s="395"/>
      <c r="G1854" s="395"/>
      <c r="H1854" s="395"/>
      <c r="I1854" s="395"/>
      <c r="J1854" s="52"/>
      <c r="K1854" s="51"/>
      <c r="L1854" s="51"/>
      <c r="M1854" s="51"/>
      <c r="N1854" s="51"/>
      <c r="O1854" s="51"/>
      <c r="P1854" s="51"/>
      <c r="Q1854" s="52"/>
      <c r="R1854" s="400" t="s">
        <v>126</v>
      </c>
      <c r="S1854" s="400"/>
    </row>
    <row r="1855" spans="2:20" ht="18.75" customHeight="1" x14ac:dyDescent="0.2">
      <c r="B1855" s="78"/>
      <c r="C1855" s="152" t="s">
        <v>7</v>
      </c>
      <c r="D1855" s="395"/>
      <c r="E1855" s="395"/>
      <c r="F1855" s="395"/>
      <c r="G1855" s="395"/>
      <c r="H1855" s="395"/>
      <c r="I1855" s="395"/>
      <c r="J1855" s="52"/>
      <c r="K1855" s="51"/>
      <c r="L1855" s="51"/>
      <c r="M1855" s="51"/>
      <c r="N1855" s="51"/>
      <c r="O1855" s="51"/>
      <c r="P1855" s="51"/>
      <c r="Q1855" s="52"/>
      <c r="R1855" s="139" t="s">
        <v>245</v>
      </c>
      <c r="S1855" s="63"/>
    </row>
    <row r="1856" spans="2:20" ht="18.75" customHeight="1" x14ac:dyDescent="0.2">
      <c r="B1856" s="78"/>
      <c r="C1856" s="153" t="s">
        <v>122</v>
      </c>
      <c r="D1856" s="395"/>
      <c r="E1856" s="395"/>
      <c r="F1856" s="395"/>
      <c r="G1856" s="395"/>
      <c r="H1856" s="395"/>
      <c r="I1856" s="395"/>
      <c r="J1856" s="52"/>
      <c r="K1856" s="51"/>
      <c r="L1856" s="51"/>
      <c r="M1856" s="51"/>
      <c r="N1856" s="51"/>
      <c r="O1856" s="51"/>
      <c r="P1856" s="51"/>
      <c r="Q1856" s="52"/>
      <c r="R1856" s="138" t="s">
        <v>132</v>
      </c>
      <c r="S1856" s="63"/>
    </row>
    <row r="1857" spans="2:24" ht="18.75" customHeight="1" x14ac:dyDescent="0.2">
      <c r="B1857" s="78"/>
      <c r="C1857" s="153" t="s">
        <v>134</v>
      </c>
      <c r="D1857" s="401"/>
      <c r="E1857" s="401"/>
      <c r="F1857" s="401"/>
      <c r="G1857" s="401"/>
      <c r="H1857" s="401"/>
      <c r="I1857" s="401"/>
      <c r="J1857" s="52"/>
      <c r="K1857" s="52"/>
      <c r="L1857" s="53"/>
      <c r="M1857" s="52"/>
      <c r="N1857" s="52"/>
      <c r="O1857" s="52"/>
      <c r="P1857" s="54"/>
      <c r="Q1857" s="52"/>
      <c r="R1857" s="139" t="s">
        <v>133</v>
      </c>
      <c r="S1857" s="63"/>
    </row>
    <row r="1858" spans="2:24" ht="12" customHeight="1" x14ac:dyDescent="0.2">
      <c r="B1858" s="78"/>
      <c r="C1858" s="52"/>
      <c r="D1858" s="52"/>
      <c r="E1858" s="52"/>
      <c r="F1858" s="52"/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</row>
    <row r="1859" spans="2:24" s="77" customFormat="1" ht="18.75" customHeight="1" x14ac:dyDescent="0.2">
      <c r="B1859" s="79"/>
      <c r="C1859" s="154" t="s">
        <v>128</v>
      </c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70"/>
      <c r="P1859" s="144" t="s">
        <v>129</v>
      </c>
      <c r="Q1859" s="76"/>
      <c r="R1859" s="404" t="s">
        <v>135</v>
      </c>
      <c r="S1859" s="404"/>
      <c r="T1859" s="80"/>
      <c r="V1859" s="59"/>
      <c r="W1859" s="59"/>
      <c r="X1859" s="59"/>
    </row>
    <row r="1860" spans="2:24" ht="6" customHeight="1" x14ac:dyDescent="0.2">
      <c r="B1860" s="78"/>
      <c r="C1860" s="52"/>
      <c r="D1860" s="52"/>
      <c r="E1860" s="52"/>
      <c r="F1860" s="52"/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</row>
    <row r="1861" spans="2:24" ht="18.75" customHeight="1" x14ac:dyDescent="0.2">
      <c r="B1861" s="78"/>
      <c r="C1861" s="155" t="s">
        <v>161</v>
      </c>
      <c r="D1861" s="65"/>
      <c r="E1861" s="65"/>
      <c r="F1861" s="65"/>
      <c r="G1861" s="65"/>
      <c r="H1861" s="65"/>
      <c r="I1861" s="65"/>
      <c r="J1861" s="65"/>
      <c r="K1861" s="65"/>
      <c r="L1861" s="65"/>
      <c r="M1861" s="65"/>
      <c r="N1861" s="65"/>
      <c r="O1861" s="71"/>
      <c r="P1861" s="141">
        <f t="shared" ref="P1861:P1871" si="282">SUM(D1861:O1861)</f>
        <v>0</v>
      </c>
      <c r="Q1861" s="52"/>
      <c r="R1861" s="395"/>
      <c r="S1861" s="395"/>
    </row>
    <row r="1862" spans="2:24" ht="18.75" customHeight="1" x14ac:dyDescent="0.2">
      <c r="B1862" s="78"/>
      <c r="C1862" s="140" t="s">
        <v>137</v>
      </c>
      <c r="D1862" s="110"/>
      <c r="E1862" s="110"/>
      <c r="F1862" s="110"/>
      <c r="G1862" s="110"/>
      <c r="H1862" s="110"/>
      <c r="I1862" s="110"/>
      <c r="J1862" s="110"/>
      <c r="K1862" s="110"/>
      <c r="L1862" s="110"/>
      <c r="M1862" s="110"/>
      <c r="N1862" s="110"/>
      <c r="O1862" s="111"/>
      <c r="P1862" s="141">
        <f t="shared" si="282"/>
        <v>0</v>
      </c>
      <c r="Q1862" s="52"/>
      <c r="R1862" s="395"/>
      <c r="S1862" s="395"/>
    </row>
    <row r="1863" spans="2:24" ht="18.75" customHeight="1" x14ac:dyDescent="0.2">
      <c r="B1863" s="78"/>
      <c r="C1863" s="94" t="s">
        <v>162</v>
      </c>
      <c r="D1863" s="65"/>
      <c r="E1863" s="65"/>
      <c r="F1863" s="65"/>
      <c r="G1863" s="65"/>
      <c r="H1863" s="65"/>
      <c r="I1863" s="65"/>
      <c r="J1863" s="65"/>
      <c r="K1863" s="65"/>
      <c r="L1863" s="65"/>
      <c r="M1863" s="65"/>
      <c r="N1863" s="65"/>
      <c r="O1863" s="71"/>
      <c r="P1863" s="141">
        <f t="shared" si="282"/>
        <v>0</v>
      </c>
      <c r="Q1863" s="52"/>
      <c r="R1863" s="395"/>
      <c r="S1863" s="395"/>
    </row>
    <row r="1864" spans="2:24" ht="18.75" customHeight="1" x14ac:dyDescent="0.2">
      <c r="B1864" s="78"/>
      <c r="C1864" s="140" t="s">
        <v>147</v>
      </c>
      <c r="D1864" s="66"/>
      <c r="E1864" s="66"/>
      <c r="F1864" s="66"/>
      <c r="G1864" s="66"/>
      <c r="H1864" s="66"/>
      <c r="I1864" s="66"/>
      <c r="J1864" s="66"/>
      <c r="K1864" s="66"/>
      <c r="L1864" s="66"/>
      <c r="M1864" s="66"/>
      <c r="N1864" s="66"/>
      <c r="O1864" s="72"/>
      <c r="P1864" s="141">
        <f t="shared" si="282"/>
        <v>0</v>
      </c>
      <c r="Q1864" s="52"/>
      <c r="R1864" s="395"/>
      <c r="S1864" s="395"/>
    </row>
    <row r="1865" spans="2:24" ht="18.75" customHeight="1" x14ac:dyDescent="0.2">
      <c r="B1865" s="78"/>
      <c r="C1865" s="140" t="s">
        <v>148</v>
      </c>
      <c r="D1865" s="66"/>
      <c r="E1865" s="66"/>
      <c r="F1865" s="66"/>
      <c r="G1865" s="66"/>
      <c r="H1865" s="66"/>
      <c r="I1865" s="66"/>
      <c r="J1865" s="66"/>
      <c r="K1865" s="66"/>
      <c r="L1865" s="66"/>
      <c r="M1865" s="66"/>
      <c r="N1865" s="66"/>
      <c r="O1865" s="72"/>
      <c r="P1865" s="141">
        <f t="shared" si="282"/>
        <v>0</v>
      </c>
      <c r="Q1865" s="52"/>
      <c r="R1865" s="395"/>
      <c r="S1865" s="395"/>
    </row>
    <row r="1866" spans="2:24" ht="18.75" customHeight="1" x14ac:dyDescent="0.2">
      <c r="B1866" s="78"/>
      <c r="C1866" s="140" t="s">
        <v>150</v>
      </c>
      <c r="D1866" s="66"/>
      <c r="E1866" s="66"/>
      <c r="F1866" s="66"/>
      <c r="G1866" s="66"/>
      <c r="H1866" s="66"/>
      <c r="I1866" s="66"/>
      <c r="J1866" s="66"/>
      <c r="K1866" s="66"/>
      <c r="L1866" s="66"/>
      <c r="M1866" s="66"/>
      <c r="N1866" s="66"/>
      <c r="O1866" s="72"/>
      <c r="P1866" s="141">
        <f t="shared" si="282"/>
        <v>0</v>
      </c>
      <c r="Q1866" s="52"/>
      <c r="R1866" s="395"/>
      <c r="S1866" s="395"/>
    </row>
    <row r="1867" spans="2:24" ht="18.75" customHeight="1" x14ac:dyDescent="0.2">
      <c r="B1867" s="78"/>
      <c r="C1867" s="140" t="s">
        <v>151</v>
      </c>
      <c r="D1867" s="66"/>
      <c r="E1867" s="66"/>
      <c r="F1867" s="66"/>
      <c r="G1867" s="66"/>
      <c r="H1867" s="66"/>
      <c r="I1867" s="66"/>
      <c r="J1867" s="66"/>
      <c r="K1867" s="66"/>
      <c r="L1867" s="66"/>
      <c r="M1867" s="66"/>
      <c r="N1867" s="66"/>
      <c r="O1867" s="72"/>
      <c r="P1867" s="141">
        <f t="shared" si="282"/>
        <v>0</v>
      </c>
      <c r="Q1867" s="52"/>
      <c r="R1867" s="395"/>
      <c r="S1867" s="395"/>
    </row>
    <row r="1868" spans="2:24" ht="18.75" customHeight="1" x14ac:dyDescent="0.2">
      <c r="B1868" s="78"/>
      <c r="C1868" s="140" t="s">
        <v>152</v>
      </c>
      <c r="D1868" s="66"/>
      <c r="E1868" s="66"/>
      <c r="F1868" s="66"/>
      <c r="G1868" s="66"/>
      <c r="H1868" s="66"/>
      <c r="I1868" s="66"/>
      <c r="J1868" s="66"/>
      <c r="K1868" s="66"/>
      <c r="L1868" s="66"/>
      <c r="M1868" s="66"/>
      <c r="N1868" s="66"/>
      <c r="O1868" s="72"/>
      <c r="P1868" s="141">
        <f t="shared" si="282"/>
        <v>0</v>
      </c>
      <c r="Q1868" s="52"/>
      <c r="R1868" s="395"/>
      <c r="S1868" s="395"/>
    </row>
    <row r="1869" spans="2:24" ht="18.75" customHeight="1" x14ac:dyDescent="0.2">
      <c r="B1869" s="78"/>
      <c r="C1869" s="140" t="s">
        <v>153</v>
      </c>
      <c r="D1869" s="66"/>
      <c r="E1869" s="66"/>
      <c r="F1869" s="66"/>
      <c r="G1869" s="66"/>
      <c r="H1869" s="66"/>
      <c r="I1869" s="66"/>
      <c r="J1869" s="66"/>
      <c r="K1869" s="66"/>
      <c r="L1869" s="66"/>
      <c r="M1869" s="66"/>
      <c r="N1869" s="66"/>
      <c r="O1869" s="72"/>
      <c r="P1869" s="141">
        <f t="shared" si="282"/>
        <v>0</v>
      </c>
      <c r="Q1869" s="52"/>
      <c r="R1869" s="395"/>
      <c r="S1869" s="395"/>
    </row>
    <row r="1870" spans="2:24" ht="18.75" customHeight="1" x14ac:dyDescent="0.2">
      <c r="B1870" s="78"/>
      <c r="C1870" s="156" t="s">
        <v>163</v>
      </c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73"/>
      <c r="P1870" s="142">
        <f t="shared" si="282"/>
        <v>0</v>
      </c>
      <c r="Q1870" s="52"/>
      <c r="R1870" s="396"/>
      <c r="S1870" s="396"/>
    </row>
    <row r="1871" spans="2:24" ht="18.75" customHeight="1" x14ac:dyDescent="0.2">
      <c r="B1871" s="78"/>
      <c r="C1871" s="157" t="s">
        <v>157</v>
      </c>
      <c r="D1871" s="148">
        <f t="shared" ref="D1871:O1871" si="283">SUBTOTAL(9,D1861:D1870)</f>
        <v>0</v>
      </c>
      <c r="E1871" s="148">
        <f t="shared" si="283"/>
        <v>0</v>
      </c>
      <c r="F1871" s="148">
        <f t="shared" si="283"/>
        <v>0</v>
      </c>
      <c r="G1871" s="148">
        <f t="shared" si="283"/>
        <v>0</v>
      </c>
      <c r="H1871" s="148">
        <f t="shared" si="283"/>
        <v>0</v>
      </c>
      <c r="I1871" s="148">
        <f t="shared" si="283"/>
        <v>0</v>
      </c>
      <c r="J1871" s="148">
        <f t="shared" si="283"/>
        <v>0</v>
      </c>
      <c r="K1871" s="148">
        <f t="shared" si="283"/>
        <v>0</v>
      </c>
      <c r="L1871" s="148">
        <f t="shared" si="283"/>
        <v>0</v>
      </c>
      <c r="M1871" s="148">
        <f t="shared" si="283"/>
        <v>0</v>
      </c>
      <c r="N1871" s="148">
        <f t="shared" si="283"/>
        <v>0</v>
      </c>
      <c r="O1871" s="149">
        <f t="shared" si="283"/>
        <v>0</v>
      </c>
      <c r="P1871" s="143">
        <f t="shared" si="282"/>
        <v>0</v>
      </c>
      <c r="Q1871" s="52"/>
      <c r="R1871" s="405"/>
      <c r="S1871" s="405"/>
    </row>
    <row r="1872" spans="2:24" ht="6" customHeight="1" x14ac:dyDescent="0.2">
      <c r="B1872" s="78"/>
      <c r="C1872" s="52"/>
      <c r="D1872" s="52"/>
      <c r="E1872" s="52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5"/>
      <c r="S1872" s="55"/>
    </row>
    <row r="1873" spans="2:24" ht="18.75" customHeight="1" x14ac:dyDescent="0.2">
      <c r="B1873" s="81"/>
      <c r="C1873" s="140" t="s">
        <v>158</v>
      </c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74"/>
      <c r="P1873" s="146">
        <f t="shared" ref="P1873:P1874" si="284">SUM(D1873:O1873)</f>
        <v>0</v>
      </c>
      <c r="Q1873" s="52"/>
      <c r="R1873" s="395"/>
      <c r="S1873" s="395"/>
    </row>
    <row r="1874" spans="2:24" ht="18.75" customHeight="1" x14ac:dyDescent="0.2">
      <c r="B1874" s="81"/>
      <c r="C1874" s="140" t="s">
        <v>159</v>
      </c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9"/>
      <c r="O1874" s="75"/>
      <c r="P1874" s="147">
        <f t="shared" si="284"/>
        <v>0</v>
      </c>
      <c r="Q1874" s="52"/>
      <c r="R1874" s="396"/>
      <c r="S1874" s="396"/>
    </row>
    <row r="1875" spans="2:24" s="77" customFormat="1" ht="18.75" customHeight="1" x14ac:dyDescent="0.2">
      <c r="B1875" s="79"/>
      <c r="C1875" s="93"/>
      <c r="D1875" s="82"/>
      <c r="E1875" s="82"/>
      <c r="F1875" s="82"/>
      <c r="G1875" s="82"/>
      <c r="H1875" s="82"/>
      <c r="I1875" s="82"/>
      <c r="J1875" s="82"/>
      <c r="K1875" s="82"/>
      <c r="L1875" s="82"/>
      <c r="M1875" s="82"/>
      <c r="N1875" s="397" t="s">
        <v>160</v>
      </c>
      <c r="O1875" s="397"/>
      <c r="P1875" s="145">
        <f t="shared" ref="P1875" si="285">ROUND(IF(P1873*P1874=0,0,P1871/P1873*P1874),2)</f>
        <v>0</v>
      </c>
      <c r="Q1875" s="76"/>
      <c r="R1875" s="398"/>
      <c r="S1875" s="398"/>
      <c r="T1875" s="80"/>
    </row>
    <row r="1876" spans="2:24" ht="30" customHeight="1" x14ac:dyDescent="0.2">
      <c r="C1876" s="52"/>
      <c r="D1876" s="52"/>
      <c r="E1876" s="52"/>
      <c r="F1876" s="52"/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</row>
    <row r="1877" spans="2:24" ht="18.75" customHeight="1" x14ac:dyDescent="0.2">
      <c r="B1877" s="78"/>
      <c r="C1877" s="158" t="s">
        <v>124</v>
      </c>
      <c r="D1877" s="399"/>
      <c r="E1877" s="399"/>
      <c r="F1877" s="399"/>
      <c r="G1877" s="399"/>
      <c r="H1877" s="399"/>
      <c r="I1877" s="399"/>
      <c r="J1877" s="52"/>
      <c r="K1877" s="52"/>
      <c r="L1877" s="53"/>
      <c r="M1877" s="52"/>
      <c r="N1877" s="52"/>
      <c r="O1877" s="52"/>
      <c r="P1877" s="54"/>
      <c r="Q1877" s="52"/>
      <c r="R1877" s="54"/>
      <c r="S1877" s="54"/>
    </row>
    <row r="1878" spans="2:24" ht="18.75" customHeight="1" x14ac:dyDescent="0.2">
      <c r="B1878" s="78"/>
      <c r="C1878" s="152" t="s">
        <v>125</v>
      </c>
      <c r="D1878" s="395"/>
      <c r="E1878" s="395"/>
      <c r="F1878" s="395"/>
      <c r="G1878" s="395"/>
      <c r="H1878" s="395"/>
      <c r="I1878" s="395"/>
      <c r="J1878" s="52"/>
      <c r="K1878" s="51"/>
      <c r="L1878" s="51"/>
      <c r="M1878" s="51"/>
      <c r="N1878" s="51"/>
      <c r="O1878" s="51"/>
      <c r="P1878" s="51"/>
      <c r="Q1878" s="52"/>
      <c r="R1878" s="400" t="s">
        <v>126</v>
      </c>
      <c r="S1878" s="400"/>
    </row>
    <row r="1879" spans="2:24" ht="18.75" customHeight="1" x14ac:dyDescent="0.2">
      <c r="B1879" s="78"/>
      <c r="C1879" s="152" t="s">
        <v>7</v>
      </c>
      <c r="D1879" s="395"/>
      <c r="E1879" s="395"/>
      <c r="F1879" s="395"/>
      <c r="G1879" s="395"/>
      <c r="H1879" s="395"/>
      <c r="I1879" s="395"/>
      <c r="J1879" s="52"/>
      <c r="K1879" s="51"/>
      <c r="L1879" s="51"/>
      <c r="M1879" s="51"/>
      <c r="N1879" s="51"/>
      <c r="O1879" s="51"/>
      <c r="P1879" s="51"/>
      <c r="Q1879" s="52"/>
      <c r="R1879" s="139" t="s">
        <v>245</v>
      </c>
      <c r="S1879" s="63"/>
    </row>
    <row r="1880" spans="2:24" ht="18.75" customHeight="1" x14ac:dyDescent="0.2">
      <c r="B1880" s="78"/>
      <c r="C1880" s="153" t="s">
        <v>122</v>
      </c>
      <c r="D1880" s="395"/>
      <c r="E1880" s="395"/>
      <c r="F1880" s="395"/>
      <c r="G1880" s="395"/>
      <c r="H1880" s="395"/>
      <c r="I1880" s="395"/>
      <c r="J1880" s="52"/>
      <c r="K1880" s="51"/>
      <c r="L1880" s="51"/>
      <c r="M1880" s="51"/>
      <c r="N1880" s="51"/>
      <c r="O1880" s="51"/>
      <c r="P1880" s="51"/>
      <c r="Q1880" s="52"/>
      <c r="R1880" s="138" t="s">
        <v>132</v>
      </c>
      <c r="S1880" s="63"/>
    </row>
    <row r="1881" spans="2:24" ht="18.75" customHeight="1" x14ac:dyDescent="0.2">
      <c r="B1881" s="78"/>
      <c r="C1881" s="153" t="s">
        <v>134</v>
      </c>
      <c r="D1881" s="401"/>
      <c r="E1881" s="401"/>
      <c r="F1881" s="401"/>
      <c r="G1881" s="401"/>
      <c r="H1881" s="401"/>
      <c r="I1881" s="401"/>
      <c r="J1881" s="52"/>
      <c r="K1881" s="52"/>
      <c r="L1881" s="53"/>
      <c r="M1881" s="52"/>
      <c r="N1881" s="52"/>
      <c r="O1881" s="52"/>
      <c r="P1881" s="54"/>
      <c r="Q1881" s="52"/>
      <c r="R1881" s="139" t="s">
        <v>133</v>
      </c>
      <c r="S1881" s="63"/>
    </row>
    <row r="1882" spans="2:24" ht="12" customHeight="1" x14ac:dyDescent="0.2">
      <c r="B1882" s="78"/>
      <c r="C1882" s="52"/>
      <c r="D1882" s="52"/>
      <c r="E1882" s="52"/>
      <c r="F1882" s="52"/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</row>
    <row r="1883" spans="2:24" s="77" customFormat="1" ht="18.75" customHeight="1" x14ac:dyDescent="0.2">
      <c r="B1883" s="79"/>
      <c r="C1883" s="154" t="s">
        <v>128</v>
      </c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70"/>
      <c r="P1883" s="144" t="s">
        <v>129</v>
      </c>
      <c r="Q1883" s="76"/>
      <c r="R1883" s="404" t="s">
        <v>135</v>
      </c>
      <c r="S1883" s="404"/>
      <c r="T1883" s="80"/>
      <c r="V1883" s="59"/>
      <c r="W1883" s="59"/>
      <c r="X1883" s="59"/>
    </row>
    <row r="1884" spans="2:24" ht="6" customHeight="1" x14ac:dyDescent="0.2">
      <c r="B1884" s="78"/>
      <c r="C1884" s="52"/>
      <c r="D1884" s="52"/>
      <c r="E1884" s="52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</row>
    <row r="1885" spans="2:24" ht="18.75" customHeight="1" x14ac:dyDescent="0.2">
      <c r="B1885" s="78"/>
      <c r="C1885" s="155" t="s">
        <v>161</v>
      </c>
      <c r="D1885" s="65"/>
      <c r="E1885" s="65"/>
      <c r="F1885" s="65"/>
      <c r="G1885" s="65"/>
      <c r="H1885" s="65"/>
      <c r="I1885" s="65"/>
      <c r="J1885" s="65"/>
      <c r="K1885" s="65"/>
      <c r="L1885" s="65"/>
      <c r="M1885" s="65"/>
      <c r="N1885" s="65"/>
      <c r="O1885" s="71"/>
      <c r="P1885" s="141">
        <f t="shared" ref="P1885:P1895" si="286">SUM(D1885:O1885)</f>
        <v>0</v>
      </c>
      <c r="Q1885" s="52"/>
      <c r="R1885" s="395"/>
      <c r="S1885" s="395"/>
    </row>
    <row r="1886" spans="2:24" ht="18.75" customHeight="1" x14ac:dyDescent="0.2">
      <c r="B1886" s="78"/>
      <c r="C1886" s="140" t="s">
        <v>137</v>
      </c>
      <c r="D1886" s="110"/>
      <c r="E1886" s="110"/>
      <c r="F1886" s="110"/>
      <c r="G1886" s="110"/>
      <c r="H1886" s="110"/>
      <c r="I1886" s="110"/>
      <c r="J1886" s="110"/>
      <c r="K1886" s="110"/>
      <c r="L1886" s="110"/>
      <c r="M1886" s="110"/>
      <c r="N1886" s="110"/>
      <c r="O1886" s="111"/>
      <c r="P1886" s="141">
        <f t="shared" si="286"/>
        <v>0</v>
      </c>
      <c r="Q1886" s="52"/>
      <c r="R1886" s="395"/>
      <c r="S1886" s="395"/>
    </row>
    <row r="1887" spans="2:24" ht="18.75" customHeight="1" x14ac:dyDescent="0.2">
      <c r="B1887" s="78"/>
      <c r="C1887" s="94" t="s">
        <v>162</v>
      </c>
      <c r="D1887" s="65"/>
      <c r="E1887" s="65"/>
      <c r="F1887" s="65"/>
      <c r="G1887" s="65"/>
      <c r="H1887" s="65"/>
      <c r="I1887" s="65"/>
      <c r="J1887" s="65"/>
      <c r="K1887" s="65"/>
      <c r="L1887" s="65"/>
      <c r="M1887" s="65"/>
      <c r="N1887" s="65"/>
      <c r="O1887" s="71"/>
      <c r="P1887" s="141">
        <f t="shared" si="286"/>
        <v>0</v>
      </c>
      <c r="Q1887" s="52"/>
      <c r="R1887" s="395"/>
      <c r="S1887" s="395"/>
    </row>
    <row r="1888" spans="2:24" ht="18.75" customHeight="1" x14ac:dyDescent="0.2">
      <c r="B1888" s="78"/>
      <c r="C1888" s="140" t="s">
        <v>147</v>
      </c>
      <c r="D1888" s="66"/>
      <c r="E1888" s="66"/>
      <c r="F1888" s="66"/>
      <c r="G1888" s="66"/>
      <c r="H1888" s="66"/>
      <c r="I1888" s="66"/>
      <c r="J1888" s="66"/>
      <c r="K1888" s="66"/>
      <c r="L1888" s="66"/>
      <c r="M1888" s="66"/>
      <c r="N1888" s="66"/>
      <c r="O1888" s="72"/>
      <c r="P1888" s="141">
        <f t="shared" si="286"/>
        <v>0</v>
      </c>
      <c r="Q1888" s="52"/>
      <c r="R1888" s="395"/>
      <c r="S1888" s="395"/>
    </row>
    <row r="1889" spans="2:20" ht="18.75" customHeight="1" x14ac:dyDescent="0.2">
      <c r="B1889" s="78"/>
      <c r="C1889" s="140" t="s">
        <v>148</v>
      </c>
      <c r="D1889" s="66"/>
      <c r="E1889" s="66"/>
      <c r="F1889" s="66"/>
      <c r="G1889" s="66"/>
      <c r="H1889" s="66"/>
      <c r="I1889" s="66"/>
      <c r="J1889" s="66"/>
      <c r="K1889" s="66"/>
      <c r="L1889" s="66"/>
      <c r="M1889" s="66"/>
      <c r="N1889" s="66"/>
      <c r="O1889" s="72"/>
      <c r="P1889" s="141">
        <f t="shared" si="286"/>
        <v>0</v>
      </c>
      <c r="Q1889" s="52"/>
      <c r="R1889" s="395"/>
      <c r="S1889" s="395"/>
    </row>
    <row r="1890" spans="2:20" ht="18.75" customHeight="1" x14ac:dyDescent="0.2">
      <c r="B1890" s="78"/>
      <c r="C1890" s="140" t="s">
        <v>150</v>
      </c>
      <c r="D1890" s="66"/>
      <c r="E1890" s="66"/>
      <c r="F1890" s="66"/>
      <c r="G1890" s="66"/>
      <c r="H1890" s="66"/>
      <c r="I1890" s="66"/>
      <c r="J1890" s="66"/>
      <c r="K1890" s="66"/>
      <c r="L1890" s="66"/>
      <c r="M1890" s="66"/>
      <c r="N1890" s="66"/>
      <c r="O1890" s="72"/>
      <c r="P1890" s="141">
        <f t="shared" si="286"/>
        <v>0</v>
      </c>
      <c r="Q1890" s="52"/>
      <c r="R1890" s="395"/>
      <c r="S1890" s="395"/>
    </row>
    <row r="1891" spans="2:20" ht="18.75" customHeight="1" x14ac:dyDescent="0.2">
      <c r="B1891" s="78"/>
      <c r="C1891" s="140" t="s">
        <v>151</v>
      </c>
      <c r="D1891" s="66"/>
      <c r="E1891" s="66"/>
      <c r="F1891" s="66"/>
      <c r="G1891" s="66"/>
      <c r="H1891" s="66"/>
      <c r="I1891" s="66"/>
      <c r="J1891" s="66"/>
      <c r="K1891" s="66"/>
      <c r="L1891" s="66"/>
      <c r="M1891" s="66"/>
      <c r="N1891" s="66"/>
      <c r="O1891" s="72"/>
      <c r="P1891" s="141">
        <f t="shared" si="286"/>
        <v>0</v>
      </c>
      <c r="Q1891" s="52"/>
      <c r="R1891" s="395"/>
      <c r="S1891" s="395"/>
    </row>
    <row r="1892" spans="2:20" ht="18.75" customHeight="1" x14ac:dyDescent="0.2">
      <c r="B1892" s="78"/>
      <c r="C1892" s="140" t="s">
        <v>152</v>
      </c>
      <c r="D1892" s="66"/>
      <c r="E1892" s="66"/>
      <c r="F1892" s="66"/>
      <c r="G1892" s="66"/>
      <c r="H1892" s="66"/>
      <c r="I1892" s="66"/>
      <c r="J1892" s="66"/>
      <c r="K1892" s="66"/>
      <c r="L1892" s="66"/>
      <c r="M1892" s="66"/>
      <c r="N1892" s="66"/>
      <c r="O1892" s="72"/>
      <c r="P1892" s="141">
        <f t="shared" si="286"/>
        <v>0</v>
      </c>
      <c r="Q1892" s="52"/>
      <c r="R1892" s="395"/>
      <c r="S1892" s="395"/>
    </row>
    <row r="1893" spans="2:20" ht="18.75" customHeight="1" x14ac:dyDescent="0.2">
      <c r="B1893" s="78"/>
      <c r="C1893" s="140" t="s">
        <v>153</v>
      </c>
      <c r="D1893" s="66"/>
      <c r="E1893" s="66"/>
      <c r="F1893" s="66"/>
      <c r="G1893" s="66"/>
      <c r="H1893" s="66"/>
      <c r="I1893" s="66"/>
      <c r="J1893" s="66"/>
      <c r="K1893" s="66"/>
      <c r="L1893" s="66"/>
      <c r="M1893" s="66"/>
      <c r="N1893" s="66"/>
      <c r="O1893" s="72"/>
      <c r="P1893" s="141">
        <f t="shared" si="286"/>
        <v>0</v>
      </c>
      <c r="Q1893" s="52"/>
      <c r="R1893" s="395"/>
      <c r="S1893" s="395"/>
    </row>
    <row r="1894" spans="2:20" ht="18.75" customHeight="1" x14ac:dyDescent="0.2">
      <c r="B1894" s="78"/>
      <c r="C1894" s="156" t="s">
        <v>163</v>
      </c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73"/>
      <c r="P1894" s="142">
        <f t="shared" si="286"/>
        <v>0</v>
      </c>
      <c r="Q1894" s="52"/>
      <c r="R1894" s="396"/>
      <c r="S1894" s="396"/>
    </row>
    <row r="1895" spans="2:20" ht="18.75" customHeight="1" x14ac:dyDescent="0.2">
      <c r="B1895" s="78"/>
      <c r="C1895" s="157" t="s">
        <v>157</v>
      </c>
      <c r="D1895" s="148">
        <f t="shared" ref="D1895:O1895" si="287">SUBTOTAL(9,D1885:D1894)</f>
        <v>0</v>
      </c>
      <c r="E1895" s="148">
        <f t="shared" si="287"/>
        <v>0</v>
      </c>
      <c r="F1895" s="148">
        <f t="shared" si="287"/>
        <v>0</v>
      </c>
      <c r="G1895" s="148">
        <f t="shared" si="287"/>
        <v>0</v>
      </c>
      <c r="H1895" s="148">
        <f t="shared" si="287"/>
        <v>0</v>
      </c>
      <c r="I1895" s="148">
        <f t="shared" si="287"/>
        <v>0</v>
      </c>
      <c r="J1895" s="148">
        <f t="shared" si="287"/>
        <v>0</v>
      </c>
      <c r="K1895" s="148">
        <f t="shared" si="287"/>
        <v>0</v>
      </c>
      <c r="L1895" s="148">
        <f t="shared" si="287"/>
        <v>0</v>
      </c>
      <c r="M1895" s="148">
        <f t="shared" si="287"/>
        <v>0</v>
      </c>
      <c r="N1895" s="148">
        <f t="shared" si="287"/>
        <v>0</v>
      </c>
      <c r="O1895" s="149">
        <f t="shared" si="287"/>
        <v>0</v>
      </c>
      <c r="P1895" s="143">
        <f t="shared" si="286"/>
        <v>0</v>
      </c>
      <c r="Q1895" s="52"/>
      <c r="R1895" s="405"/>
      <c r="S1895" s="405"/>
    </row>
    <row r="1896" spans="2:20" ht="6" customHeight="1" x14ac:dyDescent="0.2">
      <c r="B1896" s="78"/>
      <c r="C1896" s="52"/>
      <c r="D1896" s="52"/>
      <c r="E1896" s="52"/>
      <c r="F1896" s="52"/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5"/>
      <c r="S1896" s="55"/>
    </row>
    <row r="1897" spans="2:20" ht="18.75" customHeight="1" x14ac:dyDescent="0.2">
      <c r="B1897" s="81"/>
      <c r="C1897" s="140" t="s">
        <v>158</v>
      </c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74"/>
      <c r="P1897" s="146">
        <f t="shared" ref="P1897:P1898" si="288">SUM(D1897:O1897)</f>
        <v>0</v>
      </c>
      <c r="Q1897" s="52"/>
      <c r="R1897" s="395"/>
      <c r="S1897" s="395"/>
    </row>
    <row r="1898" spans="2:20" ht="18.75" customHeight="1" x14ac:dyDescent="0.2">
      <c r="B1898" s="81"/>
      <c r="C1898" s="140" t="s">
        <v>159</v>
      </c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9"/>
      <c r="O1898" s="75"/>
      <c r="P1898" s="147">
        <f t="shared" si="288"/>
        <v>0</v>
      </c>
      <c r="Q1898" s="52"/>
      <c r="R1898" s="396"/>
      <c r="S1898" s="396"/>
    </row>
    <row r="1899" spans="2:20" s="77" customFormat="1" ht="18.75" customHeight="1" x14ac:dyDescent="0.2">
      <c r="B1899" s="79"/>
      <c r="C1899" s="93"/>
      <c r="D1899" s="82"/>
      <c r="E1899" s="82"/>
      <c r="F1899" s="82"/>
      <c r="G1899" s="82"/>
      <c r="H1899" s="82"/>
      <c r="I1899" s="82"/>
      <c r="J1899" s="82"/>
      <c r="K1899" s="82"/>
      <c r="L1899" s="82"/>
      <c r="M1899" s="82"/>
      <c r="N1899" s="397" t="s">
        <v>160</v>
      </c>
      <c r="O1899" s="397"/>
      <c r="P1899" s="145">
        <f t="shared" ref="P1899" si="289">ROUND(IF(P1897*P1898=0,0,P1895/P1897*P1898),2)</f>
        <v>0</v>
      </c>
      <c r="Q1899" s="76"/>
      <c r="R1899" s="398"/>
      <c r="S1899" s="398"/>
      <c r="T1899" s="80"/>
    </row>
    <row r="1900" spans="2:20" ht="30" customHeight="1" x14ac:dyDescent="0.2">
      <c r="C1900" s="52"/>
      <c r="D1900" s="52"/>
      <c r="E1900" s="52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</row>
    <row r="1901" spans="2:20" ht="18.75" customHeight="1" x14ac:dyDescent="0.2">
      <c r="B1901" s="78"/>
      <c r="C1901" s="158" t="s">
        <v>124</v>
      </c>
      <c r="D1901" s="399"/>
      <c r="E1901" s="399"/>
      <c r="F1901" s="399"/>
      <c r="G1901" s="399"/>
      <c r="H1901" s="399"/>
      <c r="I1901" s="399"/>
      <c r="J1901" s="52"/>
      <c r="K1901" s="52"/>
      <c r="L1901" s="53"/>
      <c r="M1901" s="52"/>
      <c r="N1901" s="52"/>
      <c r="O1901" s="52"/>
      <c r="P1901" s="54"/>
      <c r="Q1901" s="52"/>
      <c r="R1901" s="54"/>
      <c r="S1901" s="54"/>
    </row>
    <row r="1902" spans="2:20" ht="18.75" customHeight="1" x14ac:dyDescent="0.2">
      <c r="B1902" s="78"/>
      <c r="C1902" s="152" t="s">
        <v>125</v>
      </c>
      <c r="D1902" s="395"/>
      <c r="E1902" s="395"/>
      <c r="F1902" s="395"/>
      <c r="G1902" s="395"/>
      <c r="H1902" s="395"/>
      <c r="I1902" s="395"/>
      <c r="J1902" s="52"/>
      <c r="K1902" s="51"/>
      <c r="L1902" s="51"/>
      <c r="M1902" s="51"/>
      <c r="N1902" s="51"/>
      <c r="O1902" s="51"/>
      <c r="P1902" s="51"/>
      <c r="Q1902" s="52"/>
      <c r="R1902" s="400" t="s">
        <v>126</v>
      </c>
      <c r="S1902" s="400"/>
    </row>
    <row r="1903" spans="2:20" ht="18.75" customHeight="1" x14ac:dyDescent="0.2">
      <c r="B1903" s="78"/>
      <c r="C1903" s="152" t="s">
        <v>7</v>
      </c>
      <c r="D1903" s="395"/>
      <c r="E1903" s="395"/>
      <c r="F1903" s="395"/>
      <c r="G1903" s="395"/>
      <c r="H1903" s="395"/>
      <c r="I1903" s="395"/>
      <c r="J1903" s="52"/>
      <c r="K1903" s="51"/>
      <c r="L1903" s="51"/>
      <c r="M1903" s="51"/>
      <c r="N1903" s="51"/>
      <c r="O1903" s="51"/>
      <c r="P1903" s="51"/>
      <c r="Q1903" s="52"/>
      <c r="R1903" s="139" t="s">
        <v>245</v>
      </c>
      <c r="S1903" s="63"/>
    </row>
    <row r="1904" spans="2:20" ht="18.75" customHeight="1" x14ac:dyDescent="0.2">
      <c r="B1904" s="78"/>
      <c r="C1904" s="153" t="s">
        <v>122</v>
      </c>
      <c r="D1904" s="395"/>
      <c r="E1904" s="395"/>
      <c r="F1904" s="395"/>
      <c r="G1904" s="395"/>
      <c r="H1904" s="395"/>
      <c r="I1904" s="395"/>
      <c r="J1904" s="52"/>
      <c r="K1904" s="51"/>
      <c r="L1904" s="51"/>
      <c r="M1904" s="51"/>
      <c r="N1904" s="51"/>
      <c r="O1904" s="51"/>
      <c r="P1904" s="51"/>
      <c r="Q1904" s="52"/>
      <c r="R1904" s="138" t="s">
        <v>132</v>
      </c>
      <c r="S1904" s="63"/>
    </row>
    <row r="1905" spans="2:24" ht="18.75" customHeight="1" x14ac:dyDescent="0.2">
      <c r="B1905" s="78"/>
      <c r="C1905" s="153" t="s">
        <v>134</v>
      </c>
      <c r="D1905" s="401"/>
      <c r="E1905" s="401"/>
      <c r="F1905" s="401"/>
      <c r="G1905" s="401"/>
      <c r="H1905" s="401"/>
      <c r="I1905" s="401"/>
      <c r="J1905" s="52"/>
      <c r="K1905" s="52"/>
      <c r="L1905" s="53"/>
      <c r="M1905" s="52"/>
      <c r="N1905" s="52"/>
      <c r="O1905" s="52"/>
      <c r="P1905" s="54"/>
      <c r="Q1905" s="52"/>
      <c r="R1905" s="139" t="s">
        <v>133</v>
      </c>
      <c r="S1905" s="63"/>
    </row>
    <row r="1906" spans="2:24" ht="12" customHeight="1" x14ac:dyDescent="0.2">
      <c r="B1906" s="78"/>
      <c r="C1906" s="52"/>
      <c r="D1906" s="52"/>
      <c r="E1906" s="52"/>
      <c r="F1906" s="52"/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</row>
    <row r="1907" spans="2:24" s="77" customFormat="1" ht="18.75" customHeight="1" x14ac:dyDescent="0.2">
      <c r="B1907" s="79"/>
      <c r="C1907" s="154" t="s">
        <v>128</v>
      </c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70"/>
      <c r="P1907" s="144" t="s">
        <v>129</v>
      </c>
      <c r="Q1907" s="76"/>
      <c r="R1907" s="402" t="s">
        <v>135</v>
      </c>
      <c r="S1907" s="403"/>
      <c r="T1907" s="80"/>
      <c r="V1907" s="59"/>
      <c r="W1907" s="59"/>
      <c r="X1907" s="59"/>
    </row>
    <row r="1908" spans="2:24" ht="6" customHeight="1" x14ac:dyDescent="0.2">
      <c r="B1908" s="78"/>
      <c r="C1908" s="52"/>
      <c r="D1908" s="52"/>
      <c r="E1908" s="52"/>
      <c r="F1908" s="52"/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</row>
    <row r="1909" spans="2:24" ht="18.75" customHeight="1" x14ac:dyDescent="0.2">
      <c r="B1909" s="78"/>
      <c r="C1909" s="155" t="s">
        <v>161</v>
      </c>
      <c r="D1909" s="65"/>
      <c r="E1909" s="65"/>
      <c r="F1909" s="65"/>
      <c r="G1909" s="65"/>
      <c r="H1909" s="65"/>
      <c r="I1909" s="65"/>
      <c r="J1909" s="65"/>
      <c r="K1909" s="65"/>
      <c r="L1909" s="65"/>
      <c r="M1909" s="65"/>
      <c r="N1909" s="65"/>
      <c r="O1909" s="71"/>
      <c r="P1909" s="141">
        <f>SUM(D1909:O1909)</f>
        <v>0</v>
      </c>
      <c r="Q1909" s="52"/>
      <c r="R1909" s="390"/>
      <c r="S1909" s="387"/>
    </row>
    <row r="1910" spans="2:24" ht="18.75" customHeight="1" x14ac:dyDescent="0.2">
      <c r="B1910" s="78"/>
      <c r="C1910" s="140" t="s">
        <v>137</v>
      </c>
      <c r="D1910" s="110"/>
      <c r="E1910" s="110"/>
      <c r="F1910" s="110"/>
      <c r="G1910" s="110"/>
      <c r="H1910" s="110"/>
      <c r="I1910" s="110"/>
      <c r="J1910" s="110"/>
      <c r="K1910" s="110"/>
      <c r="L1910" s="110"/>
      <c r="M1910" s="110"/>
      <c r="N1910" s="110"/>
      <c r="O1910" s="111"/>
      <c r="P1910" s="141">
        <f t="shared" ref="P1910:P1919" si="290">SUM(D1910:O1910)</f>
        <v>0</v>
      </c>
      <c r="Q1910" s="52"/>
      <c r="R1910" s="390"/>
      <c r="S1910" s="387"/>
    </row>
    <row r="1911" spans="2:24" ht="18.75" customHeight="1" x14ac:dyDescent="0.2">
      <c r="B1911" s="78"/>
      <c r="C1911" s="94" t="s">
        <v>162</v>
      </c>
      <c r="D1911" s="65"/>
      <c r="E1911" s="65"/>
      <c r="F1911" s="65"/>
      <c r="G1911" s="65"/>
      <c r="H1911" s="65"/>
      <c r="I1911" s="65"/>
      <c r="J1911" s="65"/>
      <c r="K1911" s="65"/>
      <c r="L1911" s="65"/>
      <c r="M1911" s="65"/>
      <c r="N1911" s="65"/>
      <c r="O1911" s="71"/>
      <c r="P1911" s="141">
        <f t="shared" si="290"/>
        <v>0</v>
      </c>
      <c r="Q1911" s="52"/>
      <c r="R1911" s="390"/>
      <c r="S1911" s="387"/>
    </row>
    <row r="1912" spans="2:24" ht="18.75" customHeight="1" x14ac:dyDescent="0.2">
      <c r="B1912" s="78"/>
      <c r="C1912" s="140" t="s">
        <v>147</v>
      </c>
      <c r="D1912" s="66"/>
      <c r="E1912" s="66"/>
      <c r="F1912" s="66"/>
      <c r="G1912" s="66"/>
      <c r="H1912" s="66"/>
      <c r="I1912" s="66"/>
      <c r="J1912" s="66"/>
      <c r="K1912" s="66"/>
      <c r="L1912" s="66"/>
      <c r="M1912" s="66"/>
      <c r="N1912" s="66"/>
      <c r="O1912" s="72"/>
      <c r="P1912" s="141">
        <f t="shared" si="290"/>
        <v>0</v>
      </c>
      <c r="Q1912" s="52"/>
      <c r="R1912" s="390"/>
      <c r="S1912" s="387"/>
    </row>
    <row r="1913" spans="2:24" ht="18.75" customHeight="1" x14ac:dyDescent="0.2">
      <c r="B1913" s="78"/>
      <c r="C1913" s="140" t="s">
        <v>148</v>
      </c>
      <c r="D1913" s="66"/>
      <c r="E1913" s="66"/>
      <c r="F1913" s="66"/>
      <c r="G1913" s="66"/>
      <c r="H1913" s="66"/>
      <c r="I1913" s="66"/>
      <c r="J1913" s="66"/>
      <c r="K1913" s="66"/>
      <c r="L1913" s="66"/>
      <c r="M1913" s="66"/>
      <c r="N1913" s="66"/>
      <c r="O1913" s="72"/>
      <c r="P1913" s="141">
        <f t="shared" si="290"/>
        <v>0</v>
      </c>
      <c r="Q1913" s="52"/>
      <c r="R1913" s="390"/>
      <c r="S1913" s="387"/>
    </row>
    <row r="1914" spans="2:24" ht="18.75" customHeight="1" x14ac:dyDescent="0.2">
      <c r="B1914" s="78"/>
      <c r="C1914" s="140" t="s">
        <v>150</v>
      </c>
      <c r="D1914" s="66"/>
      <c r="E1914" s="66"/>
      <c r="F1914" s="66"/>
      <c r="G1914" s="66"/>
      <c r="H1914" s="66"/>
      <c r="I1914" s="66"/>
      <c r="J1914" s="66"/>
      <c r="K1914" s="66"/>
      <c r="L1914" s="66"/>
      <c r="M1914" s="66"/>
      <c r="N1914" s="66"/>
      <c r="O1914" s="72"/>
      <c r="P1914" s="141">
        <f t="shared" si="290"/>
        <v>0</v>
      </c>
      <c r="Q1914" s="52"/>
      <c r="R1914" s="390"/>
      <c r="S1914" s="387"/>
    </row>
    <row r="1915" spans="2:24" ht="18.75" customHeight="1" x14ac:dyDescent="0.2">
      <c r="B1915" s="78"/>
      <c r="C1915" s="140" t="s">
        <v>151</v>
      </c>
      <c r="D1915" s="66"/>
      <c r="E1915" s="66"/>
      <c r="F1915" s="66"/>
      <c r="G1915" s="66"/>
      <c r="H1915" s="66"/>
      <c r="I1915" s="66"/>
      <c r="J1915" s="66"/>
      <c r="K1915" s="66"/>
      <c r="L1915" s="66"/>
      <c r="M1915" s="66"/>
      <c r="N1915" s="66"/>
      <c r="O1915" s="72"/>
      <c r="P1915" s="141">
        <f t="shared" si="290"/>
        <v>0</v>
      </c>
      <c r="Q1915" s="52"/>
      <c r="R1915" s="390"/>
      <c r="S1915" s="387"/>
    </row>
    <row r="1916" spans="2:24" ht="18.75" customHeight="1" x14ac:dyDescent="0.2">
      <c r="B1916" s="78"/>
      <c r="C1916" s="140" t="s">
        <v>152</v>
      </c>
      <c r="D1916" s="66"/>
      <c r="E1916" s="66"/>
      <c r="F1916" s="66"/>
      <c r="G1916" s="66"/>
      <c r="H1916" s="66"/>
      <c r="I1916" s="66"/>
      <c r="J1916" s="66"/>
      <c r="K1916" s="66"/>
      <c r="L1916" s="66"/>
      <c r="M1916" s="66"/>
      <c r="N1916" s="66"/>
      <c r="O1916" s="72"/>
      <c r="P1916" s="141">
        <f t="shared" si="290"/>
        <v>0</v>
      </c>
      <c r="Q1916" s="52"/>
      <c r="R1916" s="390"/>
      <c r="S1916" s="387"/>
    </row>
    <row r="1917" spans="2:24" ht="18.75" customHeight="1" x14ac:dyDescent="0.2">
      <c r="B1917" s="78"/>
      <c r="C1917" s="140" t="s">
        <v>153</v>
      </c>
      <c r="D1917" s="66"/>
      <c r="E1917" s="66"/>
      <c r="F1917" s="66"/>
      <c r="G1917" s="66"/>
      <c r="H1917" s="66"/>
      <c r="I1917" s="66"/>
      <c r="J1917" s="66"/>
      <c r="K1917" s="66"/>
      <c r="L1917" s="66"/>
      <c r="M1917" s="66"/>
      <c r="N1917" s="66"/>
      <c r="O1917" s="72"/>
      <c r="P1917" s="141">
        <f t="shared" si="290"/>
        <v>0</v>
      </c>
      <c r="Q1917" s="52"/>
      <c r="R1917" s="390"/>
      <c r="S1917" s="387"/>
    </row>
    <row r="1918" spans="2:24" ht="18.75" customHeight="1" x14ac:dyDescent="0.2">
      <c r="B1918" s="78"/>
      <c r="C1918" s="156" t="s">
        <v>163</v>
      </c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73"/>
      <c r="P1918" s="142">
        <f t="shared" si="290"/>
        <v>0</v>
      </c>
      <c r="Q1918" s="52"/>
      <c r="R1918" s="391"/>
      <c r="S1918" s="392"/>
    </row>
    <row r="1919" spans="2:24" ht="18.75" customHeight="1" x14ac:dyDescent="0.2">
      <c r="B1919" s="78"/>
      <c r="C1919" s="157" t="s">
        <v>157</v>
      </c>
      <c r="D1919" s="148">
        <f>SUBTOTAL(9,D1909:D1918)</f>
        <v>0</v>
      </c>
      <c r="E1919" s="148">
        <f t="shared" ref="E1919:O1919" si="291">SUBTOTAL(9,E1909:E1918)</f>
        <v>0</v>
      </c>
      <c r="F1919" s="148">
        <f t="shared" si="291"/>
        <v>0</v>
      </c>
      <c r="G1919" s="148">
        <f t="shared" si="291"/>
        <v>0</v>
      </c>
      <c r="H1919" s="148">
        <f t="shared" si="291"/>
        <v>0</v>
      </c>
      <c r="I1919" s="148">
        <f t="shared" si="291"/>
        <v>0</v>
      </c>
      <c r="J1919" s="148">
        <f t="shared" si="291"/>
        <v>0</v>
      </c>
      <c r="K1919" s="148">
        <f t="shared" si="291"/>
        <v>0</v>
      </c>
      <c r="L1919" s="148">
        <f t="shared" si="291"/>
        <v>0</v>
      </c>
      <c r="M1919" s="148">
        <f t="shared" si="291"/>
        <v>0</v>
      </c>
      <c r="N1919" s="148">
        <f t="shared" si="291"/>
        <v>0</v>
      </c>
      <c r="O1919" s="149">
        <f t="shared" si="291"/>
        <v>0</v>
      </c>
      <c r="P1919" s="143">
        <f t="shared" si="290"/>
        <v>0</v>
      </c>
      <c r="Q1919" s="52"/>
      <c r="R1919" s="393"/>
      <c r="S1919" s="394"/>
    </row>
    <row r="1920" spans="2:24" ht="6" customHeight="1" x14ac:dyDescent="0.2">
      <c r="B1920" s="78"/>
      <c r="C1920" s="52"/>
      <c r="D1920" s="52"/>
      <c r="E1920" s="52"/>
      <c r="F1920" s="52"/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5"/>
      <c r="S1920" s="55"/>
    </row>
    <row r="1921" spans="2:24" ht="18.75" customHeight="1" x14ac:dyDescent="0.2">
      <c r="B1921" s="81"/>
      <c r="C1921" s="140" t="s">
        <v>158</v>
      </c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74"/>
      <c r="P1921" s="146">
        <f t="shared" ref="P1921:P1922" si="292">SUM(D1921:O1921)</f>
        <v>0</v>
      </c>
      <c r="Q1921" s="52"/>
      <c r="R1921" s="395"/>
      <c r="S1921" s="395"/>
    </row>
    <row r="1922" spans="2:24" ht="18.75" customHeight="1" x14ac:dyDescent="0.2">
      <c r="B1922" s="81"/>
      <c r="C1922" s="140" t="s">
        <v>159</v>
      </c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9"/>
      <c r="O1922" s="75"/>
      <c r="P1922" s="147">
        <f t="shared" si="292"/>
        <v>0</v>
      </c>
      <c r="Q1922" s="52"/>
      <c r="R1922" s="396"/>
      <c r="S1922" s="396"/>
    </row>
    <row r="1923" spans="2:24" s="77" customFormat="1" ht="18.75" customHeight="1" x14ac:dyDescent="0.2">
      <c r="B1923" s="79"/>
      <c r="C1923" s="93"/>
      <c r="D1923" s="82"/>
      <c r="E1923" s="82"/>
      <c r="F1923" s="82"/>
      <c r="G1923" s="82"/>
      <c r="H1923" s="82"/>
      <c r="I1923" s="82"/>
      <c r="J1923" s="82"/>
      <c r="K1923" s="82"/>
      <c r="L1923" s="82"/>
      <c r="M1923" s="82"/>
      <c r="N1923" s="397" t="s">
        <v>160</v>
      </c>
      <c r="O1923" s="397"/>
      <c r="P1923" s="145">
        <f>ROUND(IF(P1921*P1922=0,0,P1919/P1921*P1922),2)</f>
        <v>0</v>
      </c>
      <c r="Q1923" s="76"/>
      <c r="R1923" s="398"/>
      <c r="S1923" s="398"/>
      <c r="T1923" s="80"/>
    </row>
    <row r="1924" spans="2:24" ht="30" customHeight="1" x14ac:dyDescent="0.2">
      <c r="C1924" s="52"/>
      <c r="D1924" s="52"/>
      <c r="E1924" s="52"/>
      <c r="F1924" s="52"/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</row>
    <row r="1925" spans="2:24" ht="18.75" customHeight="1" x14ac:dyDescent="0.2">
      <c r="B1925" s="78"/>
      <c r="C1925" s="158" t="s">
        <v>124</v>
      </c>
      <c r="D1925" s="399"/>
      <c r="E1925" s="399"/>
      <c r="F1925" s="399"/>
      <c r="G1925" s="399"/>
      <c r="H1925" s="399"/>
      <c r="I1925" s="399"/>
      <c r="J1925" s="52"/>
      <c r="K1925" s="52"/>
      <c r="L1925" s="53"/>
      <c r="M1925" s="52"/>
      <c r="N1925" s="52"/>
      <c r="O1925" s="52"/>
      <c r="P1925" s="54"/>
      <c r="Q1925" s="52"/>
      <c r="R1925" s="54"/>
      <c r="S1925" s="54"/>
    </row>
    <row r="1926" spans="2:24" ht="18.75" customHeight="1" x14ac:dyDescent="0.2">
      <c r="B1926" s="78"/>
      <c r="C1926" s="152" t="s">
        <v>125</v>
      </c>
      <c r="D1926" s="395"/>
      <c r="E1926" s="395"/>
      <c r="F1926" s="395"/>
      <c r="G1926" s="395"/>
      <c r="H1926" s="395"/>
      <c r="I1926" s="395"/>
      <c r="J1926" s="52"/>
      <c r="K1926" s="51"/>
      <c r="L1926" s="51"/>
      <c r="M1926" s="51"/>
      <c r="N1926" s="51"/>
      <c r="O1926" s="51"/>
      <c r="P1926" s="51"/>
      <c r="Q1926" s="52"/>
      <c r="R1926" s="400" t="s">
        <v>126</v>
      </c>
      <c r="S1926" s="400"/>
    </row>
    <row r="1927" spans="2:24" ht="18.75" customHeight="1" x14ac:dyDescent="0.2">
      <c r="B1927" s="78"/>
      <c r="C1927" s="152" t="s">
        <v>7</v>
      </c>
      <c r="D1927" s="395"/>
      <c r="E1927" s="395"/>
      <c r="F1927" s="395"/>
      <c r="G1927" s="395"/>
      <c r="H1927" s="395"/>
      <c r="I1927" s="395"/>
      <c r="J1927" s="52"/>
      <c r="K1927" s="51"/>
      <c r="L1927" s="51"/>
      <c r="M1927" s="51"/>
      <c r="N1927" s="51"/>
      <c r="O1927" s="51"/>
      <c r="P1927" s="51"/>
      <c r="Q1927" s="52"/>
      <c r="R1927" s="139" t="s">
        <v>245</v>
      </c>
      <c r="S1927" s="63"/>
    </row>
    <row r="1928" spans="2:24" ht="18.75" customHeight="1" x14ac:dyDescent="0.2">
      <c r="B1928" s="78"/>
      <c r="C1928" s="153" t="s">
        <v>122</v>
      </c>
      <c r="D1928" s="395"/>
      <c r="E1928" s="395"/>
      <c r="F1928" s="395"/>
      <c r="G1928" s="395"/>
      <c r="H1928" s="395"/>
      <c r="I1928" s="395"/>
      <c r="J1928" s="52"/>
      <c r="K1928" s="51"/>
      <c r="L1928" s="51"/>
      <c r="M1928" s="51"/>
      <c r="N1928" s="51"/>
      <c r="O1928" s="51"/>
      <c r="P1928" s="51"/>
      <c r="Q1928" s="52"/>
      <c r="R1928" s="138" t="s">
        <v>132</v>
      </c>
      <c r="S1928" s="63"/>
    </row>
    <row r="1929" spans="2:24" ht="18.75" customHeight="1" x14ac:dyDescent="0.2">
      <c r="B1929" s="78"/>
      <c r="C1929" s="153" t="s">
        <v>134</v>
      </c>
      <c r="D1929" s="401"/>
      <c r="E1929" s="401"/>
      <c r="F1929" s="401"/>
      <c r="G1929" s="401"/>
      <c r="H1929" s="401"/>
      <c r="I1929" s="401"/>
      <c r="J1929" s="52"/>
      <c r="K1929" s="52"/>
      <c r="L1929" s="53"/>
      <c r="M1929" s="52"/>
      <c r="N1929" s="52"/>
      <c r="O1929" s="52"/>
      <c r="P1929" s="54"/>
      <c r="Q1929" s="52"/>
      <c r="R1929" s="139" t="s">
        <v>133</v>
      </c>
      <c r="S1929" s="63"/>
    </row>
    <row r="1930" spans="2:24" ht="12" customHeight="1" x14ac:dyDescent="0.2">
      <c r="B1930" s="78"/>
      <c r="C1930" s="52"/>
      <c r="D1930" s="52"/>
      <c r="E1930" s="52"/>
      <c r="F1930" s="52"/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</row>
    <row r="1931" spans="2:24" s="77" customFormat="1" ht="18.75" customHeight="1" x14ac:dyDescent="0.2">
      <c r="B1931" s="79"/>
      <c r="C1931" s="154" t="s">
        <v>128</v>
      </c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70"/>
      <c r="P1931" s="144" t="s">
        <v>129</v>
      </c>
      <c r="Q1931" s="76"/>
      <c r="R1931" s="402" t="s">
        <v>135</v>
      </c>
      <c r="S1931" s="403"/>
      <c r="T1931" s="80"/>
      <c r="V1931" s="59"/>
      <c r="W1931" s="59"/>
      <c r="X1931" s="59"/>
    </row>
    <row r="1932" spans="2:24" ht="6" customHeight="1" x14ac:dyDescent="0.2">
      <c r="B1932" s="78"/>
      <c r="C1932" s="52"/>
      <c r="D1932" s="52"/>
      <c r="E1932" s="52"/>
      <c r="F1932" s="52"/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</row>
    <row r="1933" spans="2:24" ht="18.75" customHeight="1" x14ac:dyDescent="0.2">
      <c r="B1933" s="78"/>
      <c r="C1933" s="155" t="s">
        <v>161</v>
      </c>
      <c r="D1933" s="65"/>
      <c r="E1933" s="65"/>
      <c r="F1933" s="65"/>
      <c r="G1933" s="65"/>
      <c r="H1933" s="65"/>
      <c r="I1933" s="65"/>
      <c r="J1933" s="65"/>
      <c r="K1933" s="65"/>
      <c r="L1933" s="65"/>
      <c r="M1933" s="65"/>
      <c r="N1933" s="65"/>
      <c r="O1933" s="71"/>
      <c r="P1933" s="141">
        <f>SUM(D1933:O1933)</f>
        <v>0</v>
      </c>
      <c r="Q1933" s="52"/>
      <c r="R1933" s="390"/>
      <c r="S1933" s="387"/>
    </row>
    <row r="1934" spans="2:24" ht="18.75" customHeight="1" x14ac:dyDescent="0.2">
      <c r="B1934" s="78"/>
      <c r="C1934" s="140" t="s">
        <v>137</v>
      </c>
      <c r="D1934" s="110"/>
      <c r="E1934" s="110"/>
      <c r="F1934" s="110"/>
      <c r="G1934" s="110"/>
      <c r="H1934" s="110"/>
      <c r="I1934" s="110"/>
      <c r="J1934" s="110"/>
      <c r="K1934" s="110"/>
      <c r="L1934" s="110"/>
      <c r="M1934" s="110"/>
      <c r="N1934" s="110"/>
      <c r="O1934" s="111"/>
      <c r="P1934" s="141">
        <f t="shared" ref="P1934:P1943" si="293">SUM(D1934:O1934)</f>
        <v>0</v>
      </c>
      <c r="Q1934" s="52"/>
      <c r="R1934" s="390"/>
      <c r="S1934" s="387"/>
    </row>
    <row r="1935" spans="2:24" ht="18.75" customHeight="1" x14ac:dyDescent="0.2">
      <c r="B1935" s="78"/>
      <c r="C1935" s="94" t="s">
        <v>162</v>
      </c>
      <c r="D1935" s="65"/>
      <c r="E1935" s="65"/>
      <c r="F1935" s="65"/>
      <c r="G1935" s="65"/>
      <c r="H1935" s="65"/>
      <c r="I1935" s="65"/>
      <c r="J1935" s="65"/>
      <c r="K1935" s="65"/>
      <c r="L1935" s="65"/>
      <c r="M1935" s="65"/>
      <c r="N1935" s="65"/>
      <c r="O1935" s="71"/>
      <c r="P1935" s="141">
        <f t="shared" si="293"/>
        <v>0</v>
      </c>
      <c r="Q1935" s="52"/>
      <c r="R1935" s="390"/>
      <c r="S1935" s="387"/>
    </row>
    <row r="1936" spans="2:24" ht="18.75" customHeight="1" x14ac:dyDescent="0.2">
      <c r="B1936" s="78"/>
      <c r="C1936" s="140" t="s">
        <v>147</v>
      </c>
      <c r="D1936" s="66"/>
      <c r="E1936" s="66"/>
      <c r="F1936" s="66"/>
      <c r="G1936" s="66"/>
      <c r="H1936" s="66"/>
      <c r="I1936" s="66"/>
      <c r="J1936" s="66"/>
      <c r="K1936" s="66"/>
      <c r="L1936" s="66"/>
      <c r="M1936" s="66"/>
      <c r="N1936" s="66"/>
      <c r="O1936" s="72"/>
      <c r="P1936" s="141">
        <f t="shared" si="293"/>
        <v>0</v>
      </c>
      <c r="Q1936" s="52"/>
      <c r="R1936" s="390"/>
      <c r="S1936" s="387"/>
    </row>
    <row r="1937" spans="2:20" ht="18.75" customHeight="1" x14ac:dyDescent="0.2">
      <c r="B1937" s="78"/>
      <c r="C1937" s="140" t="s">
        <v>148</v>
      </c>
      <c r="D1937" s="66"/>
      <c r="E1937" s="66"/>
      <c r="F1937" s="66"/>
      <c r="G1937" s="66"/>
      <c r="H1937" s="66"/>
      <c r="I1937" s="66"/>
      <c r="J1937" s="66"/>
      <c r="K1937" s="66"/>
      <c r="L1937" s="66"/>
      <c r="M1937" s="66"/>
      <c r="N1937" s="66"/>
      <c r="O1937" s="72"/>
      <c r="P1937" s="141">
        <f t="shared" si="293"/>
        <v>0</v>
      </c>
      <c r="Q1937" s="52"/>
      <c r="R1937" s="390"/>
      <c r="S1937" s="387"/>
    </row>
    <row r="1938" spans="2:20" ht="18.75" customHeight="1" x14ac:dyDescent="0.2">
      <c r="B1938" s="78"/>
      <c r="C1938" s="140" t="s">
        <v>150</v>
      </c>
      <c r="D1938" s="66"/>
      <c r="E1938" s="66"/>
      <c r="F1938" s="66"/>
      <c r="G1938" s="66"/>
      <c r="H1938" s="66"/>
      <c r="I1938" s="66"/>
      <c r="J1938" s="66"/>
      <c r="K1938" s="66"/>
      <c r="L1938" s="66"/>
      <c r="M1938" s="66"/>
      <c r="N1938" s="66"/>
      <c r="O1938" s="72"/>
      <c r="P1938" s="141">
        <f t="shared" si="293"/>
        <v>0</v>
      </c>
      <c r="Q1938" s="52"/>
      <c r="R1938" s="390"/>
      <c r="S1938" s="387"/>
    </row>
    <row r="1939" spans="2:20" ht="18.75" customHeight="1" x14ac:dyDescent="0.2">
      <c r="B1939" s="78"/>
      <c r="C1939" s="140" t="s">
        <v>151</v>
      </c>
      <c r="D1939" s="66"/>
      <c r="E1939" s="66"/>
      <c r="F1939" s="66"/>
      <c r="G1939" s="66"/>
      <c r="H1939" s="66"/>
      <c r="I1939" s="66"/>
      <c r="J1939" s="66"/>
      <c r="K1939" s="66"/>
      <c r="L1939" s="66"/>
      <c r="M1939" s="66"/>
      <c r="N1939" s="66"/>
      <c r="O1939" s="72"/>
      <c r="P1939" s="141">
        <f t="shared" si="293"/>
        <v>0</v>
      </c>
      <c r="Q1939" s="52"/>
      <c r="R1939" s="390"/>
      <c r="S1939" s="387"/>
    </row>
    <row r="1940" spans="2:20" ht="18.75" customHeight="1" x14ac:dyDescent="0.2">
      <c r="B1940" s="78"/>
      <c r="C1940" s="140" t="s">
        <v>152</v>
      </c>
      <c r="D1940" s="66"/>
      <c r="E1940" s="66"/>
      <c r="F1940" s="66"/>
      <c r="G1940" s="66"/>
      <c r="H1940" s="66"/>
      <c r="I1940" s="66"/>
      <c r="J1940" s="66"/>
      <c r="K1940" s="66"/>
      <c r="L1940" s="66"/>
      <c r="M1940" s="66"/>
      <c r="N1940" s="66"/>
      <c r="O1940" s="72"/>
      <c r="P1940" s="141">
        <f t="shared" si="293"/>
        <v>0</v>
      </c>
      <c r="Q1940" s="52"/>
      <c r="R1940" s="390"/>
      <c r="S1940" s="387"/>
    </row>
    <row r="1941" spans="2:20" ht="18.75" customHeight="1" x14ac:dyDescent="0.2">
      <c r="B1941" s="78"/>
      <c r="C1941" s="140" t="s">
        <v>153</v>
      </c>
      <c r="D1941" s="66"/>
      <c r="E1941" s="66"/>
      <c r="F1941" s="66"/>
      <c r="G1941" s="66"/>
      <c r="H1941" s="66"/>
      <c r="I1941" s="66"/>
      <c r="J1941" s="66"/>
      <c r="K1941" s="66"/>
      <c r="L1941" s="66"/>
      <c r="M1941" s="66"/>
      <c r="N1941" s="66"/>
      <c r="O1941" s="72"/>
      <c r="P1941" s="141">
        <f t="shared" si="293"/>
        <v>0</v>
      </c>
      <c r="Q1941" s="52"/>
      <c r="R1941" s="390"/>
      <c r="S1941" s="387"/>
    </row>
    <row r="1942" spans="2:20" ht="18.75" customHeight="1" x14ac:dyDescent="0.2">
      <c r="B1942" s="78"/>
      <c r="C1942" s="156" t="s">
        <v>163</v>
      </c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73"/>
      <c r="P1942" s="142">
        <f t="shared" si="293"/>
        <v>0</v>
      </c>
      <c r="Q1942" s="52"/>
      <c r="R1942" s="391"/>
      <c r="S1942" s="392"/>
    </row>
    <row r="1943" spans="2:20" ht="18.75" customHeight="1" x14ac:dyDescent="0.2">
      <c r="B1943" s="78"/>
      <c r="C1943" s="157" t="s">
        <v>157</v>
      </c>
      <c r="D1943" s="148">
        <f>SUBTOTAL(9,D1933:D1942)</f>
        <v>0</v>
      </c>
      <c r="E1943" s="148">
        <f t="shared" ref="E1943:O1943" si="294">SUBTOTAL(9,E1933:E1942)</f>
        <v>0</v>
      </c>
      <c r="F1943" s="148">
        <f t="shared" si="294"/>
        <v>0</v>
      </c>
      <c r="G1943" s="148">
        <f t="shared" si="294"/>
        <v>0</v>
      </c>
      <c r="H1943" s="148">
        <f t="shared" si="294"/>
        <v>0</v>
      </c>
      <c r="I1943" s="148">
        <f t="shared" si="294"/>
        <v>0</v>
      </c>
      <c r="J1943" s="148">
        <f t="shared" si="294"/>
        <v>0</v>
      </c>
      <c r="K1943" s="148">
        <f t="shared" si="294"/>
        <v>0</v>
      </c>
      <c r="L1943" s="148">
        <f t="shared" si="294"/>
        <v>0</v>
      </c>
      <c r="M1943" s="148">
        <f t="shared" si="294"/>
        <v>0</v>
      </c>
      <c r="N1943" s="148">
        <f t="shared" si="294"/>
        <v>0</v>
      </c>
      <c r="O1943" s="149">
        <f t="shared" si="294"/>
        <v>0</v>
      </c>
      <c r="P1943" s="143">
        <f t="shared" si="293"/>
        <v>0</v>
      </c>
      <c r="Q1943" s="52"/>
      <c r="R1943" s="393"/>
      <c r="S1943" s="394"/>
    </row>
    <row r="1944" spans="2:20" ht="6" customHeight="1" x14ac:dyDescent="0.2">
      <c r="B1944" s="78"/>
      <c r="C1944" s="52"/>
      <c r="D1944" s="52"/>
      <c r="E1944" s="52"/>
      <c r="F1944" s="52"/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5"/>
      <c r="S1944" s="55"/>
    </row>
    <row r="1945" spans="2:20" ht="18.75" customHeight="1" x14ac:dyDescent="0.2">
      <c r="B1945" s="81"/>
      <c r="C1945" s="140" t="s">
        <v>158</v>
      </c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74"/>
      <c r="P1945" s="146">
        <f t="shared" ref="P1945:P1946" si="295">SUM(D1945:O1945)</f>
        <v>0</v>
      </c>
      <c r="Q1945" s="52"/>
      <c r="R1945" s="395"/>
      <c r="S1945" s="395"/>
    </row>
    <row r="1946" spans="2:20" ht="18.75" customHeight="1" x14ac:dyDescent="0.2">
      <c r="B1946" s="81"/>
      <c r="C1946" s="140" t="s">
        <v>159</v>
      </c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9"/>
      <c r="O1946" s="75"/>
      <c r="P1946" s="147">
        <f t="shared" si="295"/>
        <v>0</v>
      </c>
      <c r="Q1946" s="52"/>
      <c r="R1946" s="396"/>
      <c r="S1946" s="396"/>
    </row>
    <row r="1947" spans="2:20" s="77" customFormat="1" ht="18.75" customHeight="1" x14ac:dyDescent="0.2">
      <c r="B1947" s="79"/>
      <c r="C1947" s="93"/>
      <c r="D1947" s="82"/>
      <c r="E1947" s="82"/>
      <c r="F1947" s="82"/>
      <c r="G1947" s="82"/>
      <c r="H1947" s="82"/>
      <c r="I1947" s="82"/>
      <c r="J1947" s="82"/>
      <c r="K1947" s="82"/>
      <c r="L1947" s="82"/>
      <c r="M1947" s="82"/>
      <c r="N1947" s="397" t="s">
        <v>160</v>
      </c>
      <c r="O1947" s="397"/>
      <c r="P1947" s="145">
        <f>ROUND(IF(P1945*P1946=0,0,P1943/P1945*P1946),2)</f>
        <v>0</v>
      </c>
      <c r="Q1947" s="76"/>
      <c r="R1947" s="398"/>
      <c r="S1947" s="398"/>
      <c r="T1947" s="80"/>
    </row>
    <row r="1948" spans="2:20" ht="30" customHeight="1" x14ac:dyDescent="0.2">
      <c r="C1948" s="52"/>
      <c r="D1948" s="52"/>
      <c r="E1948" s="52"/>
      <c r="F1948" s="52"/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</row>
    <row r="1949" spans="2:20" ht="18.75" customHeight="1" x14ac:dyDescent="0.2">
      <c r="B1949" s="78"/>
      <c r="C1949" s="158" t="s">
        <v>124</v>
      </c>
      <c r="D1949" s="399"/>
      <c r="E1949" s="399"/>
      <c r="F1949" s="399"/>
      <c r="G1949" s="399"/>
      <c r="H1949" s="399"/>
      <c r="I1949" s="399"/>
      <c r="J1949" s="52"/>
      <c r="K1949" s="52"/>
      <c r="L1949" s="53"/>
      <c r="M1949" s="52"/>
      <c r="N1949" s="52"/>
      <c r="O1949" s="52"/>
      <c r="P1949" s="54"/>
      <c r="Q1949" s="52"/>
      <c r="R1949" s="54"/>
      <c r="S1949" s="54"/>
    </row>
    <row r="1950" spans="2:20" ht="18.75" customHeight="1" x14ac:dyDescent="0.2">
      <c r="B1950" s="78"/>
      <c r="C1950" s="152" t="s">
        <v>125</v>
      </c>
      <c r="D1950" s="395"/>
      <c r="E1950" s="395"/>
      <c r="F1950" s="395"/>
      <c r="G1950" s="395"/>
      <c r="H1950" s="395"/>
      <c r="I1950" s="395"/>
      <c r="J1950" s="52"/>
      <c r="K1950" s="51"/>
      <c r="L1950" s="51"/>
      <c r="M1950" s="51"/>
      <c r="N1950" s="51"/>
      <c r="O1950" s="51"/>
      <c r="P1950" s="51"/>
      <c r="Q1950" s="52"/>
      <c r="R1950" s="400" t="s">
        <v>126</v>
      </c>
      <c r="S1950" s="400"/>
    </row>
    <row r="1951" spans="2:20" ht="18.75" customHeight="1" x14ac:dyDescent="0.2">
      <c r="B1951" s="78"/>
      <c r="C1951" s="152" t="s">
        <v>7</v>
      </c>
      <c r="D1951" s="395"/>
      <c r="E1951" s="395"/>
      <c r="F1951" s="395"/>
      <c r="G1951" s="395"/>
      <c r="H1951" s="395"/>
      <c r="I1951" s="395"/>
      <c r="J1951" s="52"/>
      <c r="K1951" s="51"/>
      <c r="L1951" s="51"/>
      <c r="M1951" s="51"/>
      <c r="N1951" s="51"/>
      <c r="O1951" s="51"/>
      <c r="P1951" s="51"/>
      <c r="Q1951" s="52"/>
      <c r="R1951" s="139" t="s">
        <v>245</v>
      </c>
      <c r="S1951" s="63"/>
    </row>
    <row r="1952" spans="2:20" ht="18.75" customHeight="1" x14ac:dyDescent="0.2">
      <c r="B1952" s="78"/>
      <c r="C1952" s="153" t="s">
        <v>122</v>
      </c>
      <c r="D1952" s="395"/>
      <c r="E1952" s="395"/>
      <c r="F1952" s="395"/>
      <c r="G1952" s="395"/>
      <c r="H1952" s="395"/>
      <c r="I1952" s="395"/>
      <c r="J1952" s="52"/>
      <c r="K1952" s="51"/>
      <c r="L1952" s="51"/>
      <c r="M1952" s="51"/>
      <c r="N1952" s="51"/>
      <c r="O1952" s="51"/>
      <c r="P1952" s="51"/>
      <c r="Q1952" s="52"/>
      <c r="R1952" s="138" t="s">
        <v>132</v>
      </c>
      <c r="S1952" s="63"/>
    </row>
    <row r="1953" spans="2:24" ht="18.75" customHeight="1" x14ac:dyDescent="0.2">
      <c r="B1953" s="78"/>
      <c r="C1953" s="153" t="s">
        <v>134</v>
      </c>
      <c r="D1953" s="401"/>
      <c r="E1953" s="401"/>
      <c r="F1953" s="401"/>
      <c r="G1953" s="401"/>
      <c r="H1953" s="401"/>
      <c r="I1953" s="401"/>
      <c r="J1953" s="52"/>
      <c r="K1953" s="52"/>
      <c r="L1953" s="53"/>
      <c r="M1953" s="52"/>
      <c r="N1953" s="52"/>
      <c r="O1953" s="52"/>
      <c r="P1953" s="54"/>
      <c r="Q1953" s="52"/>
      <c r="R1953" s="139" t="s">
        <v>133</v>
      </c>
      <c r="S1953" s="63"/>
    </row>
    <row r="1954" spans="2:24" ht="12" customHeight="1" x14ac:dyDescent="0.2">
      <c r="B1954" s="78"/>
      <c r="C1954" s="52"/>
      <c r="D1954" s="52"/>
      <c r="E1954" s="52"/>
      <c r="F1954" s="52"/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</row>
    <row r="1955" spans="2:24" s="77" customFormat="1" ht="18.75" customHeight="1" x14ac:dyDescent="0.2">
      <c r="B1955" s="79"/>
      <c r="C1955" s="154" t="s">
        <v>128</v>
      </c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70"/>
      <c r="P1955" s="144" t="s">
        <v>129</v>
      </c>
      <c r="Q1955" s="76"/>
      <c r="R1955" s="404" t="s">
        <v>135</v>
      </c>
      <c r="S1955" s="404"/>
      <c r="T1955" s="80"/>
      <c r="V1955" s="59"/>
      <c r="W1955" s="59"/>
      <c r="X1955" s="59"/>
    </row>
    <row r="1956" spans="2:24" ht="6" customHeight="1" x14ac:dyDescent="0.2">
      <c r="B1956" s="78"/>
      <c r="C1956" s="52"/>
      <c r="D1956" s="52"/>
      <c r="E1956" s="52"/>
      <c r="F1956" s="52"/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</row>
    <row r="1957" spans="2:24" ht="18.75" customHeight="1" x14ac:dyDescent="0.2">
      <c r="B1957" s="78"/>
      <c r="C1957" s="155" t="s">
        <v>161</v>
      </c>
      <c r="D1957" s="65"/>
      <c r="E1957" s="65"/>
      <c r="F1957" s="65"/>
      <c r="G1957" s="65"/>
      <c r="H1957" s="65"/>
      <c r="I1957" s="65"/>
      <c r="J1957" s="65"/>
      <c r="K1957" s="65"/>
      <c r="L1957" s="65"/>
      <c r="M1957" s="65"/>
      <c r="N1957" s="65"/>
      <c r="O1957" s="71"/>
      <c r="P1957" s="141">
        <f t="shared" ref="P1957:P1967" si="296">SUM(D1957:O1957)</f>
        <v>0</v>
      </c>
      <c r="Q1957" s="52"/>
      <c r="R1957" s="395"/>
      <c r="S1957" s="395"/>
    </row>
    <row r="1958" spans="2:24" ht="18.75" customHeight="1" x14ac:dyDescent="0.2">
      <c r="B1958" s="78"/>
      <c r="C1958" s="140" t="s">
        <v>137</v>
      </c>
      <c r="D1958" s="110"/>
      <c r="E1958" s="110"/>
      <c r="F1958" s="110"/>
      <c r="G1958" s="110"/>
      <c r="H1958" s="110"/>
      <c r="I1958" s="110"/>
      <c r="J1958" s="110"/>
      <c r="K1958" s="110"/>
      <c r="L1958" s="110"/>
      <c r="M1958" s="110"/>
      <c r="N1958" s="110"/>
      <c r="O1958" s="111"/>
      <c r="P1958" s="141">
        <f t="shared" si="296"/>
        <v>0</v>
      </c>
      <c r="Q1958" s="52"/>
      <c r="R1958" s="395"/>
      <c r="S1958" s="395"/>
    </row>
    <row r="1959" spans="2:24" ht="18.75" customHeight="1" x14ac:dyDescent="0.2">
      <c r="B1959" s="78"/>
      <c r="C1959" s="94" t="s">
        <v>162</v>
      </c>
      <c r="D1959" s="65"/>
      <c r="E1959" s="65"/>
      <c r="F1959" s="65"/>
      <c r="G1959" s="65"/>
      <c r="H1959" s="65"/>
      <c r="I1959" s="65"/>
      <c r="J1959" s="65"/>
      <c r="K1959" s="65"/>
      <c r="L1959" s="65"/>
      <c r="M1959" s="65"/>
      <c r="N1959" s="65"/>
      <c r="O1959" s="71"/>
      <c r="P1959" s="141">
        <f t="shared" si="296"/>
        <v>0</v>
      </c>
      <c r="Q1959" s="52"/>
      <c r="R1959" s="395"/>
      <c r="S1959" s="395"/>
    </row>
    <row r="1960" spans="2:24" ht="18.75" customHeight="1" x14ac:dyDescent="0.2">
      <c r="B1960" s="78"/>
      <c r="C1960" s="140" t="s">
        <v>147</v>
      </c>
      <c r="D1960" s="66"/>
      <c r="E1960" s="66"/>
      <c r="F1960" s="66"/>
      <c r="G1960" s="66"/>
      <c r="H1960" s="66"/>
      <c r="I1960" s="66"/>
      <c r="J1960" s="66"/>
      <c r="K1960" s="66"/>
      <c r="L1960" s="66"/>
      <c r="M1960" s="66"/>
      <c r="N1960" s="66"/>
      <c r="O1960" s="72"/>
      <c r="P1960" s="141">
        <f t="shared" si="296"/>
        <v>0</v>
      </c>
      <c r="Q1960" s="52"/>
      <c r="R1960" s="395"/>
      <c r="S1960" s="395"/>
    </row>
    <row r="1961" spans="2:24" ht="18.75" customHeight="1" x14ac:dyDescent="0.2">
      <c r="B1961" s="78"/>
      <c r="C1961" s="140" t="s">
        <v>148</v>
      </c>
      <c r="D1961" s="66"/>
      <c r="E1961" s="66"/>
      <c r="F1961" s="66"/>
      <c r="G1961" s="66"/>
      <c r="H1961" s="66"/>
      <c r="I1961" s="66"/>
      <c r="J1961" s="66"/>
      <c r="K1961" s="66"/>
      <c r="L1961" s="66"/>
      <c r="M1961" s="66"/>
      <c r="N1961" s="66"/>
      <c r="O1961" s="72"/>
      <c r="P1961" s="141">
        <f t="shared" si="296"/>
        <v>0</v>
      </c>
      <c r="Q1961" s="52"/>
      <c r="R1961" s="395"/>
      <c r="S1961" s="395"/>
    </row>
    <row r="1962" spans="2:24" ht="18.75" customHeight="1" x14ac:dyDescent="0.2">
      <c r="B1962" s="78"/>
      <c r="C1962" s="140" t="s">
        <v>150</v>
      </c>
      <c r="D1962" s="66"/>
      <c r="E1962" s="66"/>
      <c r="F1962" s="66"/>
      <c r="G1962" s="66"/>
      <c r="H1962" s="66"/>
      <c r="I1962" s="66"/>
      <c r="J1962" s="66"/>
      <c r="K1962" s="66"/>
      <c r="L1962" s="66"/>
      <c r="M1962" s="66"/>
      <c r="N1962" s="66"/>
      <c r="O1962" s="72"/>
      <c r="P1962" s="141">
        <f t="shared" si="296"/>
        <v>0</v>
      </c>
      <c r="Q1962" s="52"/>
      <c r="R1962" s="395"/>
      <c r="S1962" s="395"/>
    </row>
    <row r="1963" spans="2:24" ht="18.75" customHeight="1" x14ac:dyDescent="0.2">
      <c r="B1963" s="78"/>
      <c r="C1963" s="140" t="s">
        <v>151</v>
      </c>
      <c r="D1963" s="66"/>
      <c r="E1963" s="66"/>
      <c r="F1963" s="66"/>
      <c r="G1963" s="66"/>
      <c r="H1963" s="66"/>
      <c r="I1963" s="66"/>
      <c r="J1963" s="66"/>
      <c r="K1963" s="66"/>
      <c r="L1963" s="66"/>
      <c r="M1963" s="66"/>
      <c r="N1963" s="66"/>
      <c r="O1963" s="72"/>
      <c r="P1963" s="141">
        <f t="shared" si="296"/>
        <v>0</v>
      </c>
      <c r="Q1963" s="52"/>
      <c r="R1963" s="395"/>
      <c r="S1963" s="395"/>
    </row>
    <row r="1964" spans="2:24" ht="18.75" customHeight="1" x14ac:dyDescent="0.2">
      <c r="B1964" s="78"/>
      <c r="C1964" s="140" t="s">
        <v>152</v>
      </c>
      <c r="D1964" s="66"/>
      <c r="E1964" s="66"/>
      <c r="F1964" s="66"/>
      <c r="G1964" s="66"/>
      <c r="H1964" s="66"/>
      <c r="I1964" s="66"/>
      <c r="J1964" s="66"/>
      <c r="K1964" s="66"/>
      <c r="L1964" s="66"/>
      <c r="M1964" s="66"/>
      <c r="N1964" s="66"/>
      <c r="O1964" s="72"/>
      <c r="P1964" s="141">
        <f t="shared" si="296"/>
        <v>0</v>
      </c>
      <c r="Q1964" s="52"/>
      <c r="R1964" s="395"/>
      <c r="S1964" s="395"/>
    </row>
    <row r="1965" spans="2:24" ht="18.75" customHeight="1" x14ac:dyDescent="0.2">
      <c r="B1965" s="78"/>
      <c r="C1965" s="140" t="s">
        <v>153</v>
      </c>
      <c r="D1965" s="66"/>
      <c r="E1965" s="66"/>
      <c r="F1965" s="66"/>
      <c r="G1965" s="66"/>
      <c r="H1965" s="66"/>
      <c r="I1965" s="66"/>
      <c r="J1965" s="66"/>
      <c r="K1965" s="66"/>
      <c r="L1965" s="66"/>
      <c r="M1965" s="66"/>
      <c r="N1965" s="66"/>
      <c r="O1965" s="72"/>
      <c r="P1965" s="141">
        <f t="shared" si="296"/>
        <v>0</v>
      </c>
      <c r="Q1965" s="52"/>
      <c r="R1965" s="395"/>
      <c r="S1965" s="395"/>
    </row>
    <row r="1966" spans="2:24" ht="18.75" customHeight="1" x14ac:dyDescent="0.2">
      <c r="B1966" s="78"/>
      <c r="C1966" s="156" t="s">
        <v>163</v>
      </c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73"/>
      <c r="P1966" s="142">
        <f t="shared" si="296"/>
        <v>0</v>
      </c>
      <c r="Q1966" s="52"/>
      <c r="R1966" s="396"/>
      <c r="S1966" s="396"/>
    </row>
    <row r="1967" spans="2:24" ht="18.75" customHeight="1" x14ac:dyDescent="0.2">
      <c r="B1967" s="78"/>
      <c r="C1967" s="157" t="s">
        <v>157</v>
      </c>
      <c r="D1967" s="148">
        <f t="shared" ref="D1967:O1967" si="297">SUBTOTAL(9,D1957:D1966)</f>
        <v>0</v>
      </c>
      <c r="E1967" s="148">
        <f t="shared" si="297"/>
        <v>0</v>
      </c>
      <c r="F1967" s="148">
        <f t="shared" si="297"/>
        <v>0</v>
      </c>
      <c r="G1967" s="148">
        <f t="shared" si="297"/>
        <v>0</v>
      </c>
      <c r="H1967" s="148">
        <f t="shared" si="297"/>
        <v>0</v>
      </c>
      <c r="I1967" s="148">
        <f t="shared" si="297"/>
        <v>0</v>
      </c>
      <c r="J1967" s="148">
        <f t="shared" si="297"/>
        <v>0</v>
      </c>
      <c r="K1967" s="148">
        <f t="shared" si="297"/>
        <v>0</v>
      </c>
      <c r="L1967" s="148">
        <f t="shared" si="297"/>
        <v>0</v>
      </c>
      <c r="M1967" s="148">
        <f t="shared" si="297"/>
        <v>0</v>
      </c>
      <c r="N1967" s="148">
        <f t="shared" si="297"/>
        <v>0</v>
      </c>
      <c r="O1967" s="149">
        <f t="shared" si="297"/>
        <v>0</v>
      </c>
      <c r="P1967" s="143">
        <f t="shared" si="296"/>
        <v>0</v>
      </c>
      <c r="Q1967" s="52"/>
      <c r="R1967" s="405"/>
      <c r="S1967" s="405"/>
    </row>
    <row r="1968" spans="2:24" ht="6" customHeight="1" x14ac:dyDescent="0.2">
      <c r="B1968" s="78"/>
      <c r="C1968" s="52"/>
      <c r="D1968" s="52"/>
      <c r="E1968" s="52"/>
      <c r="F1968" s="52"/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5"/>
      <c r="S1968" s="55"/>
    </row>
    <row r="1969" spans="2:24" ht="18.75" customHeight="1" x14ac:dyDescent="0.2">
      <c r="B1969" s="81"/>
      <c r="C1969" s="140" t="s">
        <v>158</v>
      </c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74"/>
      <c r="P1969" s="146">
        <f t="shared" ref="P1969:P1970" si="298">SUM(D1969:O1969)</f>
        <v>0</v>
      </c>
      <c r="Q1969" s="52"/>
      <c r="R1969" s="395"/>
      <c r="S1969" s="395"/>
    </row>
    <row r="1970" spans="2:24" ht="18.75" customHeight="1" x14ac:dyDescent="0.2">
      <c r="B1970" s="81"/>
      <c r="C1970" s="140" t="s">
        <v>159</v>
      </c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9"/>
      <c r="O1970" s="75"/>
      <c r="P1970" s="147">
        <f t="shared" si="298"/>
        <v>0</v>
      </c>
      <c r="Q1970" s="52"/>
      <c r="R1970" s="396"/>
      <c r="S1970" s="396"/>
    </row>
    <row r="1971" spans="2:24" s="77" customFormat="1" ht="18.75" customHeight="1" x14ac:dyDescent="0.2">
      <c r="B1971" s="79"/>
      <c r="C1971" s="93"/>
      <c r="D1971" s="82"/>
      <c r="E1971" s="82"/>
      <c r="F1971" s="82"/>
      <c r="G1971" s="82"/>
      <c r="H1971" s="82"/>
      <c r="I1971" s="82"/>
      <c r="J1971" s="82"/>
      <c r="K1971" s="82"/>
      <c r="L1971" s="82"/>
      <c r="M1971" s="82"/>
      <c r="N1971" s="397" t="s">
        <v>160</v>
      </c>
      <c r="O1971" s="397"/>
      <c r="P1971" s="145">
        <f t="shared" ref="P1971" si="299">ROUND(IF(P1969*P1970=0,0,P1967/P1969*P1970),2)</f>
        <v>0</v>
      </c>
      <c r="Q1971" s="76"/>
      <c r="R1971" s="398"/>
      <c r="S1971" s="398"/>
      <c r="T1971" s="80"/>
    </row>
    <row r="1972" spans="2:24" ht="30" customHeight="1" x14ac:dyDescent="0.2">
      <c r="C1972" s="52"/>
      <c r="D1972" s="52"/>
      <c r="E1972" s="52"/>
      <c r="F1972" s="52"/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</row>
    <row r="1973" spans="2:24" ht="18.75" customHeight="1" x14ac:dyDescent="0.2">
      <c r="B1973" s="78"/>
      <c r="C1973" s="158" t="s">
        <v>124</v>
      </c>
      <c r="D1973" s="399"/>
      <c r="E1973" s="399"/>
      <c r="F1973" s="399"/>
      <c r="G1973" s="399"/>
      <c r="H1973" s="399"/>
      <c r="I1973" s="399"/>
      <c r="J1973" s="52"/>
      <c r="K1973" s="52"/>
      <c r="L1973" s="53"/>
      <c r="M1973" s="52"/>
      <c r="N1973" s="52"/>
      <c r="O1973" s="52"/>
      <c r="P1973" s="54"/>
      <c r="Q1973" s="52"/>
      <c r="R1973" s="54"/>
      <c r="S1973" s="54"/>
    </row>
    <row r="1974" spans="2:24" ht="18.75" customHeight="1" x14ac:dyDescent="0.2">
      <c r="B1974" s="78"/>
      <c r="C1974" s="152" t="s">
        <v>125</v>
      </c>
      <c r="D1974" s="395"/>
      <c r="E1974" s="395"/>
      <c r="F1974" s="395"/>
      <c r="G1974" s="395"/>
      <c r="H1974" s="395"/>
      <c r="I1974" s="395"/>
      <c r="J1974" s="52"/>
      <c r="K1974" s="51"/>
      <c r="L1974" s="51"/>
      <c r="M1974" s="51"/>
      <c r="N1974" s="51"/>
      <c r="O1974" s="51"/>
      <c r="P1974" s="51"/>
      <c r="Q1974" s="52"/>
      <c r="R1974" s="400" t="s">
        <v>126</v>
      </c>
      <c r="S1974" s="400"/>
    </row>
    <row r="1975" spans="2:24" ht="18.75" customHeight="1" x14ac:dyDescent="0.2">
      <c r="B1975" s="78"/>
      <c r="C1975" s="152" t="s">
        <v>7</v>
      </c>
      <c r="D1975" s="395"/>
      <c r="E1975" s="395"/>
      <c r="F1975" s="395"/>
      <c r="G1975" s="395"/>
      <c r="H1975" s="395"/>
      <c r="I1975" s="395"/>
      <c r="J1975" s="52"/>
      <c r="K1975" s="51"/>
      <c r="L1975" s="51"/>
      <c r="M1975" s="51"/>
      <c r="N1975" s="51"/>
      <c r="O1975" s="51"/>
      <c r="P1975" s="51"/>
      <c r="Q1975" s="52"/>
      <c r="R1975" s="139" t="s">
        <v>245</v>
      </c>
      <c r="S1975" s="63"/>
    </row>
    <row r="1976" spans="2:24" ht="18.75" customHeight="1" x14ac:dyDescent="0.2">
      <c r="B1976" s="78"/>
      <c r="C1976" s="153" t="s">
        <v>122</v>
      </c>
      <c r="D1976" s="395"/>
      <c r="E1976" s="395"/>
      <c r="F1976" s="395"/>
      <c r="G1976" s="395"/>
      <c r="H1976" s="395"/>
      <c r="I1976" s="395"/>
      <c r="J1976" s="52"/>
      <c r="K1976" s="51"/>
      <c r="L1976" s="51"/>
      <c r="M1976" s="51"/>
      <c r="N1976" s="51"/>
      <c r="O1976" s="51"/>
      <c r="P1976" s="51"/>
      <c r="Q1976" s="52"/>
      <c r="R1976" s="138" t="s">
        <v>132</v>
      </c>
      <c r="S1976" s="63"/>
    </row>
    <row r="1977" spans="2:24" ht="18.75" customHeight="1" x14ac:dyDescent="0.2">
      <c r="B1977" s="78"/>
      <c r="C1977" s="153" t="s">
        <v>134</v>
      </c>
      <c r="D1977" s="401"/>
      <c r="E1977" s="401"/>
      <c r="F1977" s="401"/>
      <c r="G1977" s="401"/>
      <c r="H1977" s="401"/>
      <c r="I1977" s="401"/>
      <c r="J1977" s="52"/>
      <c r="K1977" s="52"/>
      <c r="L1977" s="53"/>
      <c r="M1977" s="52"/>
      <c r="N1977" s="52"/>
      <c r="O1977" s="52"/>
      <c r="P1977" s="54"/>
      <c r="Q1977" s="52"/>
      <c r="R1977" s="139" t="s">
        <v>133</v>
      </c>
      <c r="S1977" s="63"/>
    </row>
    <row r="1978" spans="2:24" ht="12" customHeight="1" x14ac:dyDescent="0.2">
      <c r="B1978" s="78"/>
      <c r="C1978" s="52"/>
      <c r="D1978" s="52"/>
      <c r="E1978" s="52"/>
      <c r="F1978" s="52"/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</row>
    <row r="1979" spans="2:24" s="77" customFormat="1" ht="18.75" customHeight="1" x14ac:dyDescent="0.2">
      <c r="B1979" s="79"/>
      <c r="C1979" s="154" t="s">
        <v>128</v>
      </c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70"/>
      <c r="P1979" s="144" t="s">
        <v>129</v>
      </c>
      <c r="Q1979" s="76"/>
      <c r="R1979" s="404" t="s">
        <v>135</v>
      </c>
      <c r="S1979" s="404"/>
      <c r="T1979" s="80"/>
      <c r="V1979" s="59"/>
      <c r="W1979" s="59"/>
      <c r="X1979" s="59"/>
    </row>
    <row r="1980" spans="2:24" ht="6" customHeight="1" x14ac:dyDescent="0.2">
      <c r="B1980" s="78"/>
      <c r="C1980" s="52"/>
      <c r="D1980" s="52"/>
      <c r="E1980" s="52"/>
      <c r="F1980" s="52"/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</row>
    <row r="1981" spans="2:24" ht="18.75" customHeight="1" x14ac:dyDescent="0.2">
      <c r="B1981" s="78"/>
      <c r="C1981" s="155" t="s">
        <v>161</v>
      </c>
      <c r="D1981" s="65"/>
      <c r="E1981" s="65"/>
      <c r="F1981" s="65"/>
      <c r="G1981" s="65"/>
      <c r="H1981" s="65"/>
      <c r="I1981" s="65"/>
      <c r="J1981" s="65"/>
      <c r="K1981" s="65"/>
      <c r="L1981" s="65"/>
      <c r="M1981" s="65"/>
      <c r="N1981" s="65"/>
      <c r="O1981" s="71"/>
      <c r="P1981" s="141">
        <f t="shared" ref="P1981:P1991" si="300">SUM(D1981:O1981)</f>
        <v>0</v>
      </c>
      <c r="Q1981" s="52"/>
      <c r="R1981" s="395"/>
      <c r="S1981" s="395"/>
    </row>
    <row r="1982" spans="2:24" ht="18.75" customHeight="1" x14ac:dyDescent="0.2">
      <c r="B1982" s="78"/>
      <c r="C1982" s="140" t="s">
        <v>137</v>
      </c>
      <c r="D1982" s="110"/>
      <c r="E1982" s="110"/>
      <c r="F1982" s="110"/>
      <c r="G1982" s="110"/>
      <c r="H1982" s="110"/>
      <c r="I1982" s="110"/>
      <c r="J1982" s="110"/>
      <c r="K1982" s="110"/>
      <c r="L1982" s="110"/>
      <c r="M1982" s="110"/>
      <c r="N1982" s="110"/>
      <c r="O1982" s="111"/>
      <c r="P1982" s="141">
        <f t="shared" si="300"/>
        <v>0</v>
      </c>
      <c r="Q1982" s="52"/>
      <c r="R1982" s="395"/>
      <c r="S1982" s="395"/>
    </row>
    <row r="1983" spans="2:24" ht="18.75" customHeight="1" x14ac:dyDescent="0.2">
      <c r="B1983" s="78"/>
      <c r="C1983" s="94" t="s">
        <v>162</v>
      </c>
      <c r="D1983" s="65"/>
      <c r="E1983" s="65"/>
      <c r="F1983" s="65"/>
      <c r="G1983" s="65"/>
      <c r="H1983" s="65"/>
      <c r="I1983" s="65"/>
      <c r="J1983" s="65"/>
      <c r="K1983" s="65"/>
      <c r="L1983" s="65"/>
      <c r="M1983" s="65"/>
      <c r="N1983" s="65"/>
      <c r="O1983" s="71"/>
      <c r="P1983" s="141">
        <f t="shared" si="300"/>
        <v>0</v>
      </c>
      <c r="Q1983" s="52"/>
      <c r="R1983" s="395"/>
      <c r="S1983" s="395"/>
    </row>
    <row r="1984" spans="2:24" ht="18.75" customHeight="1" x14ac:dyDescent="0.2">
      <c r="B1984" s="78"/>
      <c r="C1984" s="140" t="s">
        <v>147</v>
      </c>
      <c r="D1984" s="66"/>
      <c r="E1984" s="66"/>
      <c r="F1984" s="66"/>
      <c r="G1984" s="66"/>
      <c r="H1984" s="66"/>
      <c r="I1984" s="66"/>
      <c r="J1984" s="66"/>
      <c r="K1984" s="66"/>
      <c r="L1984" s="66"/>
      <c r="M1984" s="66"/>
      <c r="N1984" s="66"/>
      <c r="O1984" s="72"/>
      <c r="P1984" s="141">
        <f t="shared" si="300"/>
        <v>0</v>
      </c>
      <c r="Q1984" s="52"/>
      <c r="R1984" s="395"/>
      <c r="S1984" s="395"/>
    </row>
    <row r="1985" spans="2:20" ht="18.75" customHeight="1" x14ac:dyDescent="0.2">
      <c r="B1985" s="78"/>
      <c r="C1985" s="140" t="s">
        <v>148</v>
      </c>
      <c r="D1985" s="66"/>
      <c r="E1985" s="66"/>
      <c r="F1985" s="66"/>
      <c r="G1985" s="66"/>
      <c r="H1985" s="66"/>
      <c r="I1985" s="66"/>
      <c r="J1985" s="66"/>
      <c r="K1985" s="66"/>
      <c r="L1985" s="66"/>
      <c r="M1985" s="66"/>
      <c r="N1985" s="66"/>
      <c r="O1985" s="72"/>
      <c r="P1985" s="141">
        <f t="shared" si="300"/>
        <v>0</v>
      </c>
      <c r="Q1985" s="52"/>
      <c r="R1985" s="395"/>
      <c r="S1985" s="395"/>
    </row>
    <row r="1986" spans="2:20" ht="18.75" customHeight="1" x14ac:dyDescent="0.2">
      <c r="B1986" s="78"/>
      <c r="C1986" s="140" t="s">
        <v>150</v>
      </c>
      <c r="D1986" s="66"/>
      <c r="E1986" s="66"/>
      <c r="F1986" s="66"/>
      <c r="G1986" s="66"/>
      <c r="H1986" s="66"/>
      <c r="I1986" s="66"/>
      <c r="J1986" s="66"/>
      <c r="K1986" s="66"/>
      <c r="L1986" s="66"/>
      <c r="M1986" s="66"/>
      <c r="N1986" s="66"/>
      <c r="O1986" s="72"/>
      <c r="P1986" s="141">
        <f t="shared" si="300"/>
        <v>0</v>
      </c>
      <c r="Q1986" s="52"/>
      <c r="R1986" s="395"/>
      <c r="S1986" s="395"/>
    </row>
    <row r="1987" spans="2:20" ht="18.75" customHeight="1" x14ac:dyDescent="0.2">
      <c r="B1987" s="78"/>
      <c r="C1987" s="140" t="s">
        <v>151</v>
      </c>
      <c r="D1987" s="66"/>
      <c r="E1987" s="66"/>
      <c r="F1987" s="66"/>
      <c r="G1987" s="66"/>
      <c r="H1987" s="66"/>
      <c r="I1987" s="66"/>
      <c r="J1987" s="66"/>
      <c r="K1987" s="66"/>
      <c r="L1987" s="66"/>
      <c r="M1987" s="66"/>
      <c r="N1987" s="66"/>
      <c r="O1987" s="72"/>
      <c r="P1987" s="141">
        <f t="shared" si="300"/>
        <v>0</v>
      </c>
      <c r="Q1987" s="52"/>
      <c r="R1987" s="395"/>
      <c r="S1987" s="395"/>
    </row>
    <row r="1988" spans="2:20" ht="18.75" customHeight="1" x14ac:dyDescent="0.2">
      <c r="B1988" s="78"/>
      <c r="C1988" s="140" t="s">
        <v>152</v>
      </c>
      <c r="D1988" s="66"/>
      <c r="E1988" s="66"/>
      <c r="F1988" s="66"/>
      <c r="G1988" s="66"/>
      <c r="H1988" s="66"/>
      <c r="I1988" s="66"/>
      <c r="J1988" s="66"/>
      <c r="K1988" s="66"/>
      <c r="L1988" s="66"/>
      <c r="M1988" s="66"/>
      <c r="N1988" s="66"/>
      <c r="O1988" s="72"/>
      <c r="P1988" s="141">
        <f t="shared" si="300"/>
        <v>0</v>
      </c>
      <c r="Q1988" s="52"/>
      <c r="R1988" s="395"/>
      <c r="S1988" s="395"/>
    </row>
    <row r="1989" spans="2:20" ht="18.75" customHeight="1" x14ac:dyDescent="0.2">
      <c r="B1989" s="78"/>
      <c r="C1989" s="140" t="s">
        <v>153</v>
      </c>
      <c r="D1989" s="66"/>
      <c r="E1989" s="66"/>
      <c r="F1989" s="66"/>
      <c r="G1989" s="66"/>
      <c r="H1989" s="66"/>
      <c r="I1989" s="66"/>
      <c r="J1989" s="66"/>
      <c r="K1989" s="66"/>
      <c r="L1989" s="66"/>
      <c r="M1989" s="66"/>
      <c r="N1989" s="66"/>
      <c r="O1989" s="72"/>
      <c r="P1989" s="141">
        <f t="shared" si="300"/>
        <v>0</v>
      </c>
      <c r="Q1989" s="52"/>
      <c r="R1989" s="395"/>
      <c r="S1989" s="395"/>
    </row>
    <row r="1990" spans="2:20" ht="18.75" customHeight="1" x14ac:dyDescent="0.2">
      <c r="B1990" s="78"/>
      <c r="C1990" s="156" t="s">
        <v>163</v>
      </c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73"/>
      <c r="P1990" s="142">
        <f t="shared" si="300"/>
        <v>0</v>
      </c>
      <c r="Q1990" s="52"/>
      <c r="R1990" s="396"/>
      <c r="S1990" s="396"/>
    </row>
    <row r="1991" spans="2:20" ht="18.75" customHeight="1" x14ac:dyDescent="0.2">
      <c r="B1991" s="78"/>
      <c r="C1991" s="157" t="s">
        <v>157</v>
      </c>
      <c r="D1991" s="148">
        <f t="shared" ref="D1991:O1991" si="301">SUBTOTAL(9,D1981:D1990)</f>
        <v>0</v>
      </c>
      <c r="E1991" s="148">
        <f t="shared" si="301"/>
        <v>0</v>
      </c>
      <c r="F1991" s="148">
        <f t="shared" si="301"/>
        <v>0</v>
      </c>
      <c r="G1991" s="148">
        <f t="shared" si="301"/>
        <v>0</v>
      </c>
      <c r="H1991" s="148">
        <f t="shared" si="301"/>
        <v>0</v>
      </c>
      <c r="I1991" s="148">
        <f t="shared" si="301"/>
        <v>0</v>
      </c>
      <c r="J1991" s="148">
        <f t="shared" si="301"/>
        <v>0</v>
      </c>
      <c r="K1991" s="148">
        <f t="shared" si="301"/>
        <v>0</v>
      </c>
      <c r="L1991" s="148">
        <f t="shared" si="301"/>
        <v>0</v>
      </c>
      <c r="M1991" s="148">
        <f t="shared" si="301"/>
        <v>0</v>
      </c>
      <c r="N1991" s="148">
        <f t="shared" si="301"/>
        <v>0</v>
      </c>
      <c r="O1991" s="149">
        <f t="shared" si="301"/>
        <v>0</v>
      </c>
      <c r="P1991" s="143">
        <f t="shared" si="300"/>
        <v>0</v>
      </c>
      <c r="Q1991" s="52"/>
      <c r="R1991" s="405"/>
      <c r="S1991" s="405"/>
    </row>
    <row r="1992" spans="2:20" ht="6" customHeight="1" x14ac:dyDescent="0.2">
      <c r="B1992" s="78"/>
      <c r="C1992" s="52"/>
      <c r="D1992" s="52"/>
      <c r="E1992" s="52"/>
      <c r="F1992" s="52"/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5"/>
      <c r="S1992" s="55"/>
    </row>
    <row r="1993" spans="2:20" ht="18.75" customHeight="1" x14ac:dyDescent="0.2">
      <c r="B1993" s="81"/>
      <c r="C1993" s="140" t="s">
        <v>158</v>
      </c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74"/>
      <c r="P1993" s="146">
        <f t="shared" ref="P1993:P1994" si="302">SUM(D1993:O1993)</f>
        <v>0</v>
      </c>
      <c r="Q1993" s="52"/>
      <c r="R1993" s="395"/>
      <c r="S1993" s="395"/>
    </row>
    <row r="1994" spans="2:20" ht="18.75" customHeight="1" x14ac:dyDescent="0.2">
      <c r="B1994" s="81"/>
      <c r="C1994" s="140" t="s">
        <v>159</v>
      </c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9"/>
      <c r="O1994" s="75"/>
      <c r="P1994" s="147">
        <f t="shared" si="302"/>
        <v>0</v>
      </c>
      <c r="Q1994" s="52"/>
      <c r="R1994" s="396"/>
      <c r="S1994" s="396"/>
    </row>
    <row r="1995" spans="2:20" s="77" customFormat="1" ht="18.75" customHeight="1" x14ac:dyDescent="0.2">
      <c r="B1995" s="79"/>
      <c r="C1995" s="93"/>
      <c r="D1995" s="82"/>
      <c r="E1995" s="82"/>
      <c r="F1995" s="82"/>
      <c r="G1995" s="82"/>
      <c r="H1995" s="82"/>
      <c r="I1995" s="82"/>
      <c r="J1995" s="82"/>
      <c r="K1995" s="82"/>
      <c r="L1995" s="82"/>
      <c r="M1995" s="82"/>
      <c r="N1995" s="397" t="s">
        <v>160</v>
      </c>
      <c r="O1995" s="397"/>
      <c r="P1995" s="145">
        <f t="shared" ref="P1995" si="303">ROUND(IF(P1993*P1994=0,0,P1991/P1993*P1994),2)</f>
        <v>0</v>
      </c>
      <c r="Q1995" s="76"/>
      <c r="R1995" s="398"/>
      <c r="S1995" s="398"/>
      <c r="T1995" s="80"/>
    </row>
    <row r="1996" spans="2:20" ht="30" customHeight="1" x14ac:dyDescent="0.2">
      <c r="C1996" s="52"/>
      <c r="D1996" s="52"/>
      <c r="E1996" s="52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</row>
    <row r="1997" spans="2:20" ht="18.75" customHeight="1" x14ac:dyDescent="0.2">
      <c r="B1997" s="78"/>
      <c r="C1997" s="158" t="s">
        <v>124</v>
      </c>
      <c r="D1997" s="399"/>
      <c r="E1997" s="399"/>
      <c r="F1997" s="399"/>
      <c r="G1997" s="399"/>
      <c r="H1997" s="399"/>
      <c r="I1997" s="399"/>
      <c r="J1997" s="52"/>
      <c r="K1997" s="52"/>
      <c r="L1997" s="53"/>
      <c r="M1997" s="52"/>
      <c r="N1997" s="52"/>
      <c r="O1997" s="52"/>
      <c r="P1997" s="54"/>
      <c r="Q1997" s="52"/>
      <c r="R1997" s="54"/>
      <c r="S1997" s="54"/>
    </row>
    <row r="1998" spans="2:20" ht="18.75" customHeight="1" x14ac:dyDescent="0.2">
      <c r="B1998" s="78"/>
      <c r="C1998" s="152" t="s">
        <v>125</v>
      </c>
      <c r="D1998" s="395"/>
      <c r="E1998" s="395"/>
      <c r="F1998" s="395"/>
      <c r="G1998" s="395"/>
      <c r="H1998" s="395"/>
      <c r="I1998" s="395"/>
      <c r="J1998" s="52"/>
      <c r="K1998" s="51"/>
      <c r="L1998" s="51"/>
      <c r="M1998" s="51"/>
      <c r="N1998" s="51"/>
      <c r="O1998" s="51"/>
      <c r="P1998" s="51"/>
      <c r="Q1998" s="52"/>
      <c r="R1998" s="400" t="s">
        <v>126</v>
      </c>
      <c r="S1998" s="400"/>
    </row>
    <row r="1999" spans="2:20" ht="18.75" customHeight="1" x14ac:dyDescent="0.2">
      <c r="B1999" s="78"/>
      <c r="C1999" s="152" t="s">
        <v>7</v>
      </c>
      <c r="D1999" s="395"/>
      <c r="E1999" s="395"/>
      <c r="F1999" s="395"/>
      <c r="G1999" s="395"/>
      <c r="H1999" s="395"/>
      <c r="I1999" s="395"/>
      <c r="J1999" s="52"/>
      <c r="K1999" s="51"/>
      <c r="L1999" s="51"/>
      <c r="M1999" s="51"/>
      <c r="N1999" s="51"/>
      <c r="O1999" s="51"/>
      <c r="P1999" s="51"/>
      <c r="Q1999" s="52"/>
      <c r="R1999" s="139" t="s">
        <v>245</v>
      </c>
      <c r="S1999" s="63"/>
    </row>
    <row r="2000" spans="2:20" ht="18.75" customHeight="1" x14ac:dyDescent="0.2">
      <c r="B2000" s="78"/>
      <c r="C2000" s="153" t="s">
        <v>122</v>
      </c>
      <c r="D2000" s="395"/>
      <c r="E2000" s="395"/>
      <c r="F2000" s="395"/>
      <c r="G2000" s="395"/>
      <c r="H2000" s="395"/>
      <c r="I2000" s="395"/>
      <c r="J2000" s="52"/>
      <c r="K2000" s="51"/>
      <c r="L2000" s="51"/>
      <c r="M2000" s="51"/>
      <c r="N2000" s="51"/>
      <c r="O2000" s="51"/>
      <c r="P2000" s="51"/>
      <c r="Q2000" s="52"/>
      <c r="R2000" s="138" t="s">
        <v>132</v>
      </c>
      <c r="S2000" s="63"/>
    </row>
    <row r="2001" spans="2:24" ht="18.75" customHeight="1" x14ac:dyDescent="0.2">
      <c r="B2001" s="78"/>
      <c r="C2001" s="153" t="s">
        <v>134</v>
      </c>
      <c r="D2001" s="401"/>
      <c r="E2001" s="401"/>
      <c r="F2001" s="401"/>
      <c r="G2001" s="401"/>
      <c r="H2001" s="401"/>
      <c r="I2001" s="401"/>
      <c r="J2001" s="52"/>
      <c r="K2001" s="52"/>
      <c r="L2001" s="53"/>
      <c r="M2001" s="52"/>
      <c r="N2001" s="52"/>
      <c r="O2001" s="52"/>
      <c r="P2001" s="54"/>
      <c r="Q2001" s="52"/>
      <c r="R2001" s="139" t="s">
        <v>133</v>
      </c>
      <c r="S2001" s="63"/>
    </row>
    <row r="2002" spans="2:24" ht="12" customHeight="1" x14ac:dyDescent="0.2">
      <c r="B2002" s="78"/>
      <c r="C2002" s="52"/>
      <c r="D2002" s="52"/>
      <c r="E2002" s="52"/>
      <c r="F2002" s="52"/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</row>
    <row r="2003" spans="2:24" s="77" customFormat="1" ht="18.75" customHeight="1" x14ac:dyDescent="0.2">
      <c r="B2003" s="79"/>
      <c r="C2003" s="154" t="s">
        <v>128</v>
      </c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70"/>
      <c r="P2003" s="144" t="s">
        <v>129</v>
      </c>
      <c r="Q2003" s="76"/>
      <c r="R2003" s="402" t="s">
        <v>135</v>
      </c>
      <c r="S2003" s="403"/>
      <c r="T2003" s="80"/>
      <c r="V2003" s="59"/>
      <c r="W2003" s="59"/>
      <c r="X2003" s="59"/>
    </row>
    <row r="2004" spans="2:24" ht="6" customHeight="1" x14ac:dyDescent="0.2">
      <c r="B2004" s="78"/>
      <c r="C2004" s="52"/>
      <c r="D2004" s="52"/>
      <c r="E2004" s="52"/>
      <c r="F2004" s="52"/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</row>
    <row r="2005" spans="2:24" ht="18.75" customHeight="1" x14ac:dyDescent="0.2">
      <c r="B2005" s="78"/>
      <c r="C2005" s="155" t="s">
        <v>161</v>
      </c>
      <c r="D2005" s="65"/>
      <c r="E2005" s="65"/>
      <c r="F2005" s="65"/>
      <c r="G2005" s="65"/>
      <c r="H2005" s="65"/>
      <c r="I2005" s="65"/>
      <c r="J2005" s="65"/>
      <c r="K2005" s="65"/>
      <c r="L2005" s="65"/>
      <c r="M2005" s="65"/>
      <c r="N2005" s="65"/>
      <c r="O2005" s="71"/>
      <c r="P2005" s="141">
        <f>SUM(D2005:O2005)</f>
        <v>0</v>
      </c>
      <c r="Q2005" s="52"/>
      <c r="R2005" s="390"/>
      <c r="S2005" s="387"/>
    </row>
    <row r="2006" spans="2:24" ht="18.75" customHeight="1" x14ac:dyDescent="0.2">
      <c r="B2006" s="78"/>
      <c r="C2006" s="140" t="s">
        <v>137</v>
      </c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110"/>
      <c r="O2006" s="111"/>
      <c r="P2006" s="141">
        <f t="shared" ref="P2006:P2015" si="304">SUM(D2006:O2006)</f>
        <v>0</v>
      </c>
      <c r="Q2006" s="52"/>
      <c r="R2006" s="390"/>
      <c r="S2006" s="387"/>
    </row>
    <row r="2007" spans="2:24" ht="18.75" customHeight="1" x14ac:dyDescent="0.2">
      <c r="B2007" s="78"/>
      <c r="C2007" s="94" t="s">
        <v>162</v>
      </c>
      <c r="D2007" s="65"/>
      <c r="E2007" s="65"/>
      <c r="F2007" s="65"/>
      <c r="G2007" s="65"/>
      <c r="H2007" s="65"/>
      <c r="I2007" s="65"/>
      <c r="J2007" s="65"/>
      <c r="K2007" s="65"/>
      <c r="L2007" s="65"/>
      <c r="M2007" s="65"/>
      <c r="N2007" s="65"/>
      <c r="O2007" s="71"/>
      <c r="P2007" s="141">
        <f t="shared" si="304"/>
        <v>0</v>
      </c>
      <c r="Q2007" s="52"/>
      <c r="R2007" s="390"/>
      <c r="S2007" s="387"/>
    </row>
    <row r="2008" spans="2:24" ht="18.75" customHeight="1" x14ac:dyDescent="0.2">
      <c r="B2008" s="78"/>
      <c r="C2008" s="140" t="s">
        <v>147</v>
      </c>
      <c r="D2008" s="66"/>
      <c r="E2008" s="66"/>
      <c r="F2008" s="66"/>
      <c r="G2008" s="66"/>
      <c r="H2008" s="66"/>
      <c r="I2008" s="66"/>
      <c r="J2008" s="66"/>
      <c r="K2008" s="66"/>
      <c r="L2008" s="66"/>
      <c r="M2008" s="66"/>
      <c r="N2008" s="66"/>
      <c r="O2008" s="72"/>
      <c r="P2008" s="141">
        <f t="shared" si="304"/>
        <v>0</v>
      </c>
      <c r="Q2008" s="52"/>
      <c r="R2008" s="390"/>
      <c r="S2008" s="387"/>
    </row>
    <row r="2009" spans="2:24" ht="18.75" customHeight="1" x14ac:dyDescent="0.2">
      <c r="B2009" s="78"/>
      <c r="C2009" s="140" t="s">
        <v>148</v>
      </c>
      <c r="D2009" s="66"/>
      <c r="E2009" s="66"/>
      <c r="F2009" s="66"/>
      <c r="G2009" s="66"/>
      <c r="H2009" s="66"/>
      <c r="I2009" s="66"/>
      <c r="J2009" s="66"/>
      <c r="K2009" s="66"/>
      <c r="L2009" s="66"/>
      <c r="M2009" s="66"/>
      <c r="N2009" s="66"/>
      <c r="O2009" s="72"/>
      <c r="P2009" s="141">
        <f t="shared" si="304"/>
        <v>0</v>
      </c>
      <c r="Q2009" s="52"/>
      <c r="R2009" s="390"/>
      <c r="S2009" s="387"/>
    </row>
    <row r="2010" spans="2:24" ht="18.75" customHeight="1" x14ac:dyDescent="0.2">
      <c r="B2010" s="78"/>
      <c r="C2010" s="140" t="s">
        <v>150</v>
      </c>
      <c r="D2010" s="66"/>
      <c r="E2010" s="66"/>
      <c r="F2010" s="66"/>
      <c r="G2010" s="66"/>
      <c r="H2010" s="66"/>
      <c r="I2010" s="66"/>
      <c r="J2010" s="66"/>
      <c r="K2010" s="66"/>
      <c r="L2010" s="66"/>
      <c r="M2010" s="66"/>
      <c r="N2010" s="66"/>
      <c r="O2010" s="72"/>
      <c r="P2010" s="141">
        <f t="shared" si="304"/>
        <v>0</v>
      </c>
      <c r="Q2010" s="52"/>
      <c r="R2010" s="390"/>
      <c r="S2010" s="387"/>
    </row>
    <row r="2011" spans="2:24" ht="18.75" customHeight="1" x14ac:dyDescent="0.2">
      <c r="B2011" s="78"/>
      <c r="C2011" s="140" t="s">
        <v>151</v>
      </c>
      <c r="D2011" s="66"/>
      <c r="E2011" s="66"/>
      <c r="F2011" s="66"/>
      <c r="G2011" s="66"/>
      <c r="H2011" s="66"/>
      <c r="I2011" s="66"/>
      <c r="J2011" s="66"/>
      <c r="K2011" s="66"/>
      <c r="L2011" s="66"/>
      <c r="M2011" s="66"/>
      <c r="N2011" s="66"/>
      <c r="O2011" s="72"/>
      <c r="P2011" s="141">
        <f t="shared" si="304"/>
        <v>0</v>
      </c>
      <c r="Q2011" s="52"/>
      <c r="R2011" s="390"/>
      <c r="S2011" s="387"/>
    </row>
    <row r="2012" spans="2:24" ht="18.75" customHeight="1" x14ac:dyDescent="0.2">
      <c r="B2012" s="78"/>
      <c r="C2012" s="140" t="s">
        <v>152</v>
      </c>
      <c r="D2012" s="66"/>
      <c r="E2012" s="66"/>
      <c r="F2012" s="66"/>
      <c r="G2012" s="66"/>
      <c r="H2012" s="66"/>
      <c r="I2012" s="66"/>
      <c r="J2012" s="66"/>
      <c r="K2012" s="66"/>
      <c r="L2012" s="66"/>
      <c r="M2012" s="66"/>
      <c r="N2012" s="66"/>
      <c r="O2012" s="72"/>
      <c r="P2012" s="141">
        <f t="shared" si="304"/>
        <v>0</v>
      </c>
      <c r="Q2012" s="52"/>
      <c r="R2012" s="390"/>
      <c r="S2012" s="387"/>
    </row>
    <row r="2013" spans="2:24" ht="18.75" customHeight="1" x14ac:dyDescent="0.2">
      <c r="B2013" s="78"/>
      <c r="C2013" s="140" t="s">
        <v>153</v>
      </c>
      <c r="D2013" s="66"/>
      <c r="E2013" s="66"/>
      <c r="F2013" s="66"/>
      <c r="G2013" s="66"/>
      <c r="H2013" s="66"/>
      <c r="I2013" s="66"/>
      <c r="J2013" s="66"/>
      <c r="K2013" s="66"/>
      <c r="L2013" s="66"/>
      <c r="M2013" s="66"/>
      <c r="N2013" s="66"/>
      <c r="O2013" s="72"/>
      <c r="P2013" s="141">
        <f t="shared" si="304"/>
        <v>0</v>
      </c>
      <c r="Q2013" s="52"/>
      <c r="R2013" s="390"/>
      <c r="S2013" s="387"/>
    </row>
    <row r="2014" spans="2:24" ht="18.75" customHeight="1" x14ac:dyDescent="0.2">
      <c r="B2014" s="78"/>
      <c r="C2014" s="156" t="s">
        <v>163</v>
      </c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73"/>
      <c r="P2014" s="142">
        <f t="shared" si="304"/>
        <v>0</v>
      </c>
      <c r="Q2014" s="52"/>
      <c r="R2014" s="391"/>
      <c r="S2014" s="392"/>
    </row>
    <row r="2015" spans="2:24" ht="18.75" customHeight="1" x14ac:dyDescent="0.2">
      <c r="B2015" s="78"/>
      <c r="C2015" s="157" t="s">
        <v>157</v>
      </c>
      <c r="D2015" s="148">
        <f>SUBTOTAL(9,D2005:D2014)</f>
        <v>0</v>
      </c>
      <c r="E2015" s="148">
        <f t="shared" ref="E2015:O2015" si="305">SUBTOTAL(9,E2005:E2014)</f>
        <v>0</v>
      </c>
      <c r="F2015" s="148">
        <f t="shared" si="305"/>
        <v>0</v>
      </c>
      <c r="G2015" s="148">
        <f t="shared" si="305"/>
        <v>0</v>
      </c>
      <c r="H2015" s="148">
        <f t="shared" si="305"/>
        <v>0</v>
      </c>
      <c r="I2015" s="148">
        <f t="shared" si="305"/>
        <v>0</v>
      </c>
      <c r="J2015" s="148">
        <f t="shared" si="305"/>
        <v>0</v>
      </c>
      <c r="K2015" s="148">
        <f t="shared" si="305"/>
        <v>0</v>
      </c>
      <c r="L2015" s="148">
        <f t="shared" si="305"/>
        <v>0</v>
      </c>
      <c r="M2015" s="148">
        <f t="shared" si="305"/>
        <v>0</v>
      </c>
      <c r="N2015" s="148">
        <f t="shared" si="305"/>
        <v>0</v>
      </c>
      <c r="O2015" s="149">
        <f t="shared" si="305"/>
        <v>0</v>
      </c>
      <c r="P2015" s="143">
        <f t="shared" si="304"/>
        <v>0</v>
      </c>
      <c r="Q2015" s="52"/>
      <c r="R2015" s="393"/>
      <c r="S2015" s="394"/>
    </row>
    <row r="2016" spans="2:24" ht="6" customHeight="1" x14ac:dyDescent="0.2">
      <c r="B2016" s="78"/>
      <c r="C2016" s="52"/>
      <c r="D2016" s="52"/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5"/>
      <c r="S2016" s="55"/>
    </row>
    <row r="2017" spans="2:24" ht="18.75" customHeight="1" x14ac:dyDescent="0.2">
      <c r="B2017" s="81"/>
      <c r="C2017" s="140" t="s">
        <v>158</v>
      </c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74"/>
      <c r="P2017" s="146">
        <f t="shared" ref="P2017:P2018" si="306">SUM(D2017:O2017)</f>
        <v>0</v>
      </c>
      <c r="Q2017" s="52"/>
      <c r="R2017" s="395"/>
      <c r="S2017" s="395"/>
    </row>
    <row r="2018" spans="2:24" ht="18.75" customHeight="1" x14ac:dyDescent="0.2">
      <c r="B2018" s="81"/>
      <c r="C2018" s="140" t="s">
        <v>159</v>
      </c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9"/>
      <c r="O2018" s="75"/>
      <c r="P2018" s="147">
        <f t="shared" si="306"/>
        <v>0</v>
      </c>
      <c r="Q2018" s="52"/>
      <c r="R2018" s="396"/>
      <c r="S2018" s="396"/>
    </row>
    <row r="2019" spans="2:24" s="77" customFormat="1" ht="18.75" customHeight="1" x14ac:dyDescent="0.2">
      <c r="B2019" s="79"/>
      <c r="C2019" s="93"/>
      <c r="D2019" s="82"/>
      <c r="E2019" s="82"/>
      <c r="F2019" s="82"/>
      <c r="G2019" s="82"/>
      <c r="H2019" s="82"/>
      <c r="I2019" s="82"/>
      <c r="J2019" s="82"/>
      <c r="K2019" s="82"/>
      <c r="L2019" s="82"/>
      <c r="M2019" s="82"/>
      <c r="N2019" s="397" t="s">
        <v>160</v>
      </c>
      <c r="O2019" s="397"/>
      <c r="P2019" s="145">
        <f>ROUND(IF(P2017*P2018=0,0,P2015/P2017*P2018),2)</f>
        <v>0</v>
      </c>
      <c r="Q2019" s="76"/>
      <c r="R2019" s="398"/>
      <c r="S2019" s="398"/>
      <c r="T2019" s="80"/>
    </row>
    <row r="2020" spans="2:24" ht="30" customHeight="1" x14ac:dyDescent="0.2">
      <c r="C2020" s="52"/>
      <c r="D2020" s="52"/>
      <c r="E2020" s="52"/>
      <c r="F2020" s="52"/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</row>
    <row r="2021" spans="2:24" ht="18.75" customHeight="1" x14ac:dyDescent="0.2">
      <c r="B2021" s="78"/>
      <c r="C2021" s="158" t="s">
        <v>124</v>
      </c>
      <c r="D2021" s="399"/>
      <c r="E2021" s="399"/>
      <c r="F2021" s="399"/>
      <c r="G2021" s="399"/>
      <c r="H2021" s="399"/>
      <c r="I2021" s="399"/>
      <c r="J2021" s="52"/>
      <c r="K2021" s="52"/>
      <c r="L2021" s="53"/>
      <c r="M2021" s="52"/>
      <c r="N2021" s="52"/>
      <c r="O2021" s="52"/>
      <c r="P2021" s="54"/>
      <c r="Q2021" s="52"/>
      <c r="R2021" s="54"/>
      <c r="S2021" s="54"/>
    </row>
    <row r="2022" spans="2:24" ht="18.75" customHeight="1" x14ac:dyDescent="0.2">
      <c r="B2022" s="78"/>
      <c r="C2022" s="152" t="s">
        <v>125</v>
      </c>
      <c r="D2022" s="395"/>
      <c r="E2022" s="395"/>
      <c r="F2022" s="395"/>
      <c r="G2022" s="395"/>
      <c r="H2022" s="395"/>
      <c r="I2022" s="395"/>
      <c r="J2022" s="52"/>
      <c r="K2022" s="51"/>
      <c r="L2022" s="51"/>
      <c r="M2022" s="51"/>
      <c r="N2022" s="51"/>
      <c r="O2022" s="51"/>
      <c r="P2022" s="51"/>
      <c r="Q2022" s="52"/>
      <c r="R2022" s="400" t="s">
        <v>126</v>
      </c>
      <c r="S2022" s="400"/>
    </row>
    <row r="2023" spans="2:24" ht="18.75" customHeight="1" x14ac:dyDescent="0.2">
      <c r="B2023" s="78"/>
      <c r="C2023" s="152" t="s">
        <v>7</v>
      </c>
      <c r="D2023" s="395"/>
      <c r="E2023" s="395"/>
      <c r="F2023" s="395"/>
      <c r="G2023" s="395"/>
      <c r="H2023" s="395"/>
      <c r="I2023" s="395"/>
      <c r="J2023" s="52"/>
      <c r="K2023" s="51"/>
      <c r="L2023" s="51"/>
      <c r="M2023" s="51"/>
      <c r="N2023" s="51"/>
      <c r="O2023" s="51"/>
      <c r="P2023" s="51"/>
      <c r="Q2023" s="52"/>
      <c r="R2023" s="139" t="s">
        <v>245</v>
      </c>
      <c r="S2023" s="63"/>
    </row>
    <row r="2024" spans="2:24" ht="18.75" customHeight="1" x14ac:dyDescent="0.2">
      <c r="B2024" s="78"/>
      <c r="C2024" s="153" t="s">
        <v>122</v>
      </c>
      <c r="D2024" s="395"/>
      <c r="E2024" s="395"/>
      <c r="F2024" s="395"/>
      <c r="G2024" s="395"/>
      <c r="H2024" s="395"/>
      <c r="I2024" s="395"/>
      <c r="J2024" s="52"/>
      <c r="K2024" s="51"/>
      <c r="L2024" s="51"/>
      <c r="M2024" s="51"/>
      <c r="N2024" s="51"/>
      <c r="O2024" s="51"/>
      <c r="P2024" s="51"/>
      <c r="Q2024" s="52"/>
      <c r="R2024" s="138" t="s">
        <v>132</v>
      </c>
      <c r="S2024" s="63"/>
    </row>
    <row r="2025" spans="2:24" ht="18.75" customHeight="1" x14ac:dyDescent="0.2">
      <c r="B2025" s="78"/>
      <c r="C2025" s="153" t="s">
        <v>134</v>
      </c>
      <c r="D2025" s="401"/>
      <c r="E2025" s="401"/>
      <c r="F2025" s="401"/>
      <c r="G2025" s="401"/>
      <c r="H2025" s="401"/>
      <c r="I2025" s="401"/>
      <c r="J2025" s="52"/>
      <c r="K2025" s="52"/>
      <c r="L2025" s="53"/>
      <c r="M2025" s="52"/>
      <c r="N2025" s="52"/>
      <c r="O2025" s="52"/>
      <c r="P2025" s="54"/>
      <c r="Q2025" s="52"/>
      <c r="R2025" s="139" t="s">
        <v>133</v>
      </c>
      <c r="S2025" s="63"/>
    </row>
    <row r="2026" spans="2:24" ht="12" customHeight="1" x14ac:dyDescent="0.2">
      <c r="B2026" s="78"/>
      <c r="C2026" s="52"/>
      <c r="D2026" s="52"/>
      <c r="E2026" s="52"/>
      <c r="F2026" s="52"/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</row>
    <row r="2027" spans="2:24" s="77" customFormat="1" ht="18.75" customHeight="1" x14ac:dyDescent="0.2">
      <c r="B2027" s="79"/>
      <c r="C2027" s="154" t="s">
        <v>128</v>
      </c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70"/>
      <c r="P2027" s="144" t="s">
        <v>129</v>
      </c>
      <c r="Q2027" s="76"/>
      <c r="R2027" s="404" t="s">
        <v>135</v>
      </c>
      <c r="S2027" s="404"/>
      <c r="T2027" s="80"/>
      <c r="V2027" s="59"/>
      <c r="W2027" s="59"/>
      <c r="X2027" s="59"/>
    </row>
    <row r="2028" spans="2:24" ht="6" customHeight="1" x14ac:dyDescent="0.2">
      <c r="B2028" s="78"/>
      <c r="C2028" s="52"/>
      <c r="D2028" s="52"/>
      <c r="E2028" s="52"/>
      <c r="F2028" s="52"/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</row>
    <row r="2029" spans="2:24" ht="18.75" customHeight="1" x14ac:dyDescent="0.2">
      <c r="B2029" s="78"/>
      <c r="C2029" s="155" t="s">
        <v>161</v>
      </c>
      <c r="D2029" s="65"/>
      <c r="E2029" s="65"/>
      <c r="F2029" s="65"/>
      <c r="G2029" s="65"/>
      <c r="H2029" s="65"/>
      <c r="I2029" s="65"/>
      <c r="J2029" s="65"/>
      <c r="K2029" s="65"/>
      <c r="L2029" s="65"/>
      <c r="M2029" s="65"/>
      <c r="N2029" s="65"/>
      <c r="O2029" s="71"/>
      <c r="P2029" s="141">
        <f t="shared" ref="P2029:P2039" si="307">SUM(D2029:O2029)</f>
        <v>0</v>
      </c>
      <c r="Q2029" s="52"/>
      <c r="R2029" s="395"/>
      <c r="S2029" s="395"/>
    </row>
    <row r="2030" spans="2:24" ht="18.75" customHeight="1" x14ac:dyDescent="0.2">
      <c r="B2030" s="78"/>
      <c r="C2030" s="140" t="s">
        <v>137</v>
      </c>
      <c r="D2030" s="110"/>
      <c r="E2030" s="110"/>
      <c r="F2030" s="110"/>
      <c r="G2030" s="110"/>
      <c r="H2030" s="110"/>
      <c r="I2030" s="110"/>
      <c r="J2030" s="110"/>
      <c r="K2030" s="110"/>
      <c r="L2030" s="110"/>
      <c r="M2030" s="110"/>
      <c r="N2030" s="110"/>
      <c r="O2030" s="111"/>
      <c r="P2030" s="141">
        <f t="shared" si="307"/>
        <v>0</v>
      </c>
      <c r="Q2030" s="52"/>
      <c r="R2030" s="395"/>
      <c r="S2030" s="395"/>
    </row>
    <row r="2031" spans="2:24" ht="18.75" customHeight="1" x14ac:dyDescent="0.2">
      <c r="B2031" s="78"/>
      <c r="C2031" s="94" t="s">
        <v>162</v>
      </c>
      <c r="D2031" s="65"/>
      <c r="E2031" s="65"/>
      <c r="F2031" s="65"/>
      <c r="G2031" s="65"/>
      <c r="H2031" s="65"/>
      <c r="I2031" s="65"/>
      <c r="J2031" s="65"/>
      <c r="K2031" s="65"/>
      <c r="L2031" s="65"/>
      <c r="M2031" s="65"/>
      <c r="N2031" s="65"/>
      <c r="O2031" s="71"/>
      <c r="P2031" s="141">
        <f t="shared" si="307"/>
        <v>0</v>
      </c>
      <c r="Q2031" s="52"/>
      <c r="R2031" s="395"/>
      <c r="S2031" s="395"/>
    </row>
    <row r="2032" spans="2:24" ht="18.75" customHeight="1" x14ac:dyDescent="0.2">
      <c r="B2032" s="78"/>
      <c r="C2032" s="140" t="s">
        <v>147</v>
      </c>
      <c r="D2032" s="66"/>
      <c r="E2032" s="66"/>
      <c r="F2032" s="66"/>
      <c r="G2032" s="66"/>
      <c r="H2032" s="66"/>
      <c r="I2032" s="66"/>
      <c r="J2032" s="66"/>
      <c r="K2032" s="66"/>
      <c r="L2032" s="66"/>
      <c r="M2032" s="66"/>
      <c r="N2032" s="66"/>
      <c r="O2032" s="72"/>
      <c r="P2032" s="141">
        <f t="shared" si="307"/>
        <v>0</v>
      </c>
      <c r="Q2032" s="52"/>
      <c r="R2032" s="395"/>
      <c r="S2032" s="395"/>
    </row>
    <row r="2033" spans="2:20" ht="18.75" customHeight="1" x14ac:dyDescent="0.2">
      <c r="B2033" s="78"/>
      <c r="C2033" s="140" t="s">
        <v>148</v>
      </c>
      <c r="D2033" s="66"/>
      <c r="E2033" s="66"/>
      <c r="F2033" s="66"/>
      <c r="G2033" s="66"/>
      <c r="H2033" s="66"/>
      <c r="I2033" s="66"/>
      <c r="J2033" s="66"/>
      <c r="K2033" s="66"/>
      <c r="L2033" s="66"/>
      <c r="M2033" s="66"/>
      <c r="N2033" s="66"/>
      <c r="O2033" s="72"/>
      <c r="P2033" s="141">
        <f t="shared" si="307"/>
        <v>0</v>
      </c>
      <c r="Q2033" s="52"/>
      <c r="R2033" s="395"/>
      <c r="S2033" s="395"/>
    </row>
    <row r="2034" spans="2:20" ht="18.75" customHeight="1" x14ac:dyDescent="0.2">
      <c r="B2034" s="78"/>
      <c r="C2034" s="140" t="s">
        <v>150</v>
      </c>
      <c r="D2034" s="66"/>
      <c r="E2034" s="66"/>
      <c r="F2034" s="66"/>
      <c r="G2034" s="66"/>
      <c r="H2034" s="66"/>
      <c r="I2034" s="66"/>
      <c r="J2034" s="66"/>
      <c r="K2034" s="66"/>
      <c r="L2034" s="66"/>
      <c r="M2034" s="66"/>
      <c r="N2034" s="66"/>
      <c r="O2034" s="72"/>
      <c r="P2034" s="141">
        <f t="shared" si="307"/>
        <v>0</v>
      </c>
      <c r="Q2034" s="52"/>
      <c r="R2034" s="395"/>
      <c r="S2034" s="395"/>
    </row>
    <row r="2035" spans="2:20" ht="18.75" customHeight="1" x14ac:dyDescent="0.2">
      <c r="B2035" s="78"/>
      <c r="C2035" s="140" t="s">
        <v>151</v>
      </c>
      <c r="D2035" s="66"/>
      <c r="E2035" s="66"/>
      <c r="F2035" s="66"/>
      <c r="G2035" s="66"/>
      <c r="H2035" s="66"/>
      <c r="I2035" s="66"/>
      <c r="J2035" s="66"/>
      <c r="K2035" s="66"/>
      <c r="L2035" s="66"/>
      <c r="M2035" s="66"/>
      <c r="N2035" s="66"/>
      <c r="O2035" s="72"/>
      <c r="P2035" s="141">
        <f t="shared" si="307"/>
        <v>0</v>
      </c>
      <c r="Q2035" s="52"/>
      <c r="R2035" s="395"/>
      <c r="S2035" s="395"/>
    </row>
    <row r="2036" spans="2:20" ht="18.75" customHeight="1" x14ac:dyDescent="0.2">
      <c r="B2036" s="78"/>
      <c r="C2036" s="140" t="s">
        <v>152</v>
      </c>
      <c r="D2036" s="66"/>
      <c r="E2036" s="66"/>
      <c r="F2036" s="66"/>
      <c r="G2036" s="66"/>
      <c r="H2036" s="66"/>
      <c r="I2036" s="66"/>
      <c r="J2036" s="66"/>
      <c r="K2036" s="66"/>
      <c r="L2036" s="66"/>
      <c r="M2036" s="66"/>
      <c r="N2036" s="66"/>
      <c r="O2036" s="72"/>
      <c r="P2036" s="141">
        <f t="shared" si="307"/>
        <v>0</v>
      </c>
      <c r="Q2036" s="52"/>
      <c r="R2036" s="395"/>
      <c r="S2036" s="395"/>
    </row>
    <row r="2037" spans="2:20" ht="18.75" customHeight="1" x14ac:dyDescent="0.2">
      <c r="B2037" s="78"/>
      <c r="C2037" s="140" t="s">
        <v>153</v>
      </c>
      <c r="D2037" s="66"/>
      <c r="E2037" s="66"/>
      <c r="F2037" s="66"/>
      <c r="G2037" s="66"/>
      <c r="H2037" s="66"/>
      <c r="I2037" s="66"/>
      <c r="J2037" s="66"/>
      <c r="K2037" s="66"/>
      <c r="L2037" s="66"/>
      <c r="M2037" s="66"/>
      <c r="N2037" s="66"/>
      <c r="O2037" s="72"/>
      <c r="P2037" s="141">
        <f t="shared" si="307"/>
        <v>0</v>
      </c>
      <c r="Q2037" s="52"/>
      <c r="R2037" s="395"/>
      <c r="S2037" s="395"/>
    </row>
    <row r="2038" spans="2:20" ht="18.75" customHeight="1" x14ac:dyDescent="0.2">
      <c r="B2038" s="78"/>
      <c r="C2038" s="156" t="s">
        <v>163</v>
      </c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73"/>
      <c r="P2038" s="142">
        <f t="shared" si="307"/>
        <v>0</v>
      </c>
      <c r="Q2038" s="52"/>
      <c r="R2038" s="396"/>
      <c r="S2038" s="396"/>
    </row>
    <row r="2039" spans="2:20" ht="18.75" customHeight="1" x14ac:dyDescent="0.2">
      <c r="B2039" s="78"/>
      <c r="C2039" s="157" t="s">
        <v>157</v>
      </c>
      <c r="D2039" s="148">
        <f t="shared" ref="D2039:O2039" si="308">SUBTOTAL(9,D2029:D2038)</f>
        <v>0</v>
      </c>
      <c r="E2039" s="148">
        <f t="shared" si="308"/>
        <v>0</v>
      </c>
      <c r="F2039" s="148">
        <f t="shared" si="308"/>
        <v>0</v>
      </c>
      <c r="G2039" s="148">
        <f t="shared" si="308"/>
        <v>0</v>
      </c>
      <c r="H2039" s="148">
        <f t="shared" si="308"/>
        <v>0</v>
      </c>
      <c r="I2039" s="148">
        <f t="shared" si="308"/>
        <v>0</v>
      </c>
      <c r="J2039" s="148">
        <f t="shared" si="308"/>
        <v>0</v>
      </c>
      <c r="K2039" s="148">
        <f t="shared" si="308"/>
        <v>0</v>
      </c>
      <c r="L2039" s="148">
        <f t="shared" si="308"/>
        <v>0</v>
      </c>
      <c r="M2039" s="148">
        <f t="shared" si="308"/>
        <v>0</v>
      </c>
      <c r="N2039" s="148">
        <f t="shared" si="308"/>
        <v>0</v>
      </c>
      <c r="O2039" s="149">
        <f t="shared" si="308"/>
        <v>0</v>
      </c>
      <c r="P2039" s="143">
        <f t="shared" si="307"/>
        <v>0</v>
      </c>
      <c r="Q2039" s="52"/>
      <c r="R2039" s="405"/>
      <c r="S2039" s="405"/>
    </row>
    <row r="2040" spans="2:20" ht="6" customHeight="1" x14ac:dyDescent="0.2">
      <c r="B2040" s="78"/>
      <c r="C2040" s="52"/>
      <c r="D2040" s="52"/>
      <c r="E2040" s="52"/>
      <c r="F2040" s="52"/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5"/>
      <c r="S2040" s="55"/>
    </row>
    <row r="2041" spans="2:20" ht="18.75" customHeight="1" x14ac:dyDescent="0.2">
      <c r="B2041" s="81"/>
      <c r="C2041" s="140" t="s">
        <v>158</v>
      </c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74"/>
      <c r="P2041" s="146">
        <f t="shared" ref="P2041:P2042" si="309">SUM(D2041:O2041)</f>
        <v>0</v>
      </c>
      <c r="Q2041" s="52"/>
      <c r="R2041" s="395"/>
      <c r="S2041" s="395"/>
    </row>
    <row r="2042" spans="2:20" ht="18.75" customHeight="1" x14ac:dyDescent="0.2">
      <c r="B2042" s="81"/>
      <c r="C2042" s="140" t="s">
        <v>159</v>
      </c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9"/>
      <c r="O2042" s="75"/>
      <c r="P2042" s="147">
        <f t="shared" si="309"/>
        <v>0</v>
      </c>
      <c r="Q2042" s="52"/>
      <c r="R2042" s="396"/>
      <c r="S2042" s="396"/>
    </row>
    <row r="2043" spans="2:20" s="77" customFormat="1" ht="18.75" customHeight="1" x14ac:dyDescent="0.2">
      <c r="B2043" s="79"/>
      <c r="C2043" s="93"/>
      <c r="D2043" s="82"/>
      <c r="E2043" s="82"/>
      <c r="F2043" s="82"/>
      <c r="G2043" s="82"/>
      <c r="H2043" s="82"/>
      <c r="I2043" s="82"/>
      <c r="J2043" s="82"/>
      <c r="K2043" s="82"/>
      <c r="L2043" s="82"/>
      <c r="M2043" s="82"/>
      <c r="N2043" s="397" t="s">
        <v>160</v>
      </c>
      <c r="O2043" s="397"/>
      <c r="P2043" s="145">
        <f t="shared" ref="P2043" si="310">ROUND(IF(P2041*P2042=0,0,P2039/P2041*P2042),2)</f>
        <v>0</v>
      </c>
      <c r="Q2043" s="76"/>
      <c r="R2043" s="398"/>
      <c r="S2043" s="398"/>
      <c r="T2043" s="80"/>
    </row>
    <row r="2044" spans="2:20" ht="30" customHeight="1" x14ac:dyDescent="0.2">
      <c r="C2044" s="52"/>
      <c r="D2044" s="52"/>
      <c r="E2044" s="52"/>
      <c r="F2044" s="52"/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</row>
    <row r="2045" spans="2:20" ht="18.75" customHeight="1" x14ac:dyDescent="0.2">
      <c r="B2045" s="78"/>
      <c r="C2045" s="158" t="s">
        <v>124</v>
      </c>
      <c r="D2045" s="399"/>
      <c r="E2045" s="399"/>
      <c r="F2045" s="399"/>
      <c r="G2045" s="399"/>
      <c r="H2045" s="399"/>
      <c r="I2045" s="399"/>
      <c r="J2045" s="52"/>
      <c r="K2045" s="52"/>
      <c r="L2045" s="53"/>
      <c r="M2045" s="52"/>
      <c r="N2045" s="52"/>
      <c r="O2045" s="52"/>
      <c r="P2045" s="54"/>
      <c r="Q2045" s="52"/>
      <c r="R2045" s="54"/>
      <c r="S2045" s="54"/>
    </row>
    <row r="2046" spans="2:20" ht="18.75" customHeight="1" x14ac:dyDescent="0.2">
      <c r="B2046" s="78"/>
      <c r="C2046" s="152" t="s">
        <v>125</v>
      </c>
      <c r="D2046" s="395"/>
      <c r="E2046" s="395"/>
      <c r="F2046" s="395"/>
      <c r="G2046" s="395"/>
      <c r="H2046" s="395"/>
      <c r="I2046" s="395"/>
      <c r="J2046" s="52"/>
      <c r="K2046" s="51"/>
      <c r="L2046" s="51"/>
      <c r="M2046" s="51"/>
      <c r="N2046" s="51"/>
      <c r="O2046" s="51"/>
      <c r="P2046" s="51"/>
      <c r="Q2046" s="52"/>
      <c r="R2046" s="400" t="s">
        <v>126</v>
      </c>
      <c r="S2046" s="400"/>
    </row>
    <row r="2047" spans="2:20" ht="18.75" customHeight="1" x14ac:dyDescent="0.2">
      <c r="B2047" s="78"/>
      <c r="C2047" s="152" t="s">
        <v>7</v>
      </c>
      <c r="D2047" s="395"/>
      <c r="E2047" s="395"/>
      <c r="F2047" s="395"/>
      <c r="G2047" s="395"/>
      <c r="H2047" s="395"/>
      <c r="I2047" s="395"/>
      <c r="J2047" s="52"/>
      <c r="K2047" s="51"/>
      <c r="L2047" s="51"/>
      <c r="M2047" s="51"/>
      <c r="N2047" s="51"/>
      <c r="O2047" s="51"/>
      <c r="P2047" s="51"/>
      <c r="Q2047" s="52"/>
      <c r="R2047" s="139" t="s">
        <v>245</v>
      </c>
      <c r="S2047" s="63"/>
    </row>
    <row r="2048" spans="2:20" ht="18.75" customHeight="1" x14ac:dyDescent="0.2">
      <c r="B2048" s="78"/>
      <c r="C2048" s="153" t="s">
        <v>122</v>
      </c>
      <c r="D2048" s="395"/>
      <c r="E2048" s="395"/>
      <c r="F2048" s="395"/>
      <c r="G2048" s="395"/>
      <c r="H2048" s="395"/>
      <c r="I2048" s="395"/>
      <c r="J2048" s="52"/>
      <c r="K2048" s="51"/>
      <c r="L2048" s="51"/>
      <c r="M2048" s="51"/>
      <c r="N2048" s="51"/>
      <c r="O2048" s="51"/>
      <c r="P2048" s="51"/>
      <c r="Q2048" s="52"/>
      <c r="R2048" s="138" t="s">
        <v>132</v>
      </c>
      <c r="S2048" s="63"/>
    </row>
    <row r="2049" spans="2:24" ht="18.75" customHeight="1" x14ac:dyDescent="0.2">
      <c r="B2049" s="78"/>
      <c r="C2049" s="153" t="s">
        <v>134</v>
      </c>
      <c r="D2049" s="401"/>
      <c r="E2049" s="401"/>
      <c r="F2049" s="401"/>
      <c r="G2049" s="401"/>
      <c r="H2049" s="401"/>
      <c r="I2049" s="401"/>
      <c r="J2049" s="52"/>
      <c r="K2049" s="52"/>
      <c r="L2049" s="53"/>
      <c r="M2049" s="52"/>
      <c r="N2049" s="52"/>
      <c r="O2049" s="52"/>
      <c r="P2049" s="54"/>
      <c r="Q2049" s="52"/>
      <c r="R2049" s="139" t="s">
        <v>133</v>
      </c>
      <c r="S2049" s="63"/>
    </row>
    <row r="2050" spans="2:24" ht="12" customHeight="1" x14ac:dyDescent="0.2">
      <c r="B2050" s="78"/>
      <c r="C2050" s="52"/>
      <c r="D2050" s="52"/>
      <c r="E2050" s="52"/>
      <c r="F2050" s="52"/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</row>
    <row r="2051" spans="2:24" s="77" customFormat="1" ht="18.75" customHeight="1" x14ac:dyDescent="0.2">
      <c r="B2051" s="79"/>
      <c r="C2051" s="154" t="s">
        <v>128</v>
      </c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70"/>
      <c r="P2051" s="144" t="s">
        <v>129</v>
      </c>
      <c r="Q2051" s="76"/>
      <c r="R2051" s="404" t="s">
        <v>135</v>
      </c>
      <c r="S2051" s="404"/>
      <c r="T2051" s="80"/>
      <c r="V2051" s="59"/>
      <c r="W2051" s="59"/>
      <c r="X2051" s="59"/>
    </row>
    <row r="2052" spans="2:24" ht="6" customHeight="1" x14ac:dyDescent="0.2">
      <c r="B2052" s="78"/>
      <c r="C2052" s="52"/>
      <c r="D2052" s="52"/>
      <c r="E2052" s="52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</row>
    <row r="2053" spans="2:24" ht="18.75" customHeight="1" x14ac:dyDescent="0.2">
      <c r="B2053" s="78"/>
      <c r="C2053" s="155" t="s">
        <v>161</v>
      </c>
      <c r="D2053" s="65"/>
      <c r="E2053" s="65"/>
      <c r="F2053" s="65"/>
      <c r="G2053" s="65"/>
      <c r="H2053" s="65"/>
      <c r="I2053" s="65"/>
      <c r="J2053" s="65"/>
      <c r="K2053" s="65"/>
      <c r="L2053" s="65"/>
      <c r="M2053" s="65"/>
      <c r="N2053" s="65"/>
      <c r="O2053" s="71"/>
      <c r="P2053" s="141">
        <f t="shared" ref="P2053:P2063" si="311">SUM(D2053:O2053)</f>
        <v>0</v>
      </c>
      <c r="Q2053" s="52"/>
      <c r="R2053" s="395"/>
      <c r="S2053" s="395"/>
    </row>
    <row r="2054" spans="2:24" ht="18.75" customHeight="1" x14ac:dyDescent="0.2">
      <c r="B2054" s="78"/>
      <c r="C2054" s="140" t="s">
        <v>137</v>
      </c>
      <c r="D2054" s="110"/>
      <c r="E2054" s="110"/>
      <c r="F2054" s="110"/>
      <c r="G2054" s="110"/>
      <c r="H2054" s="110"/>
      <c r="I2054" s="110"/>
      <c r="J2054" s="110"/>
      <c r="K2054" s="110"/>
      <c r="L2054" s="110"/>
      <c r="M2054" s="110"/>
      <c r="N2054" s="110"/>
      <c r="O2054" s="111"/>
      <c r="P2054" s="141">
        <f t="shared" si="311"/>
        <v>0</v>
      </c>
      <c r="Q2054" s="52"/>
      <c r="R2054" s="395"/>
      <c r="S2054" s="395"/>
    </row>
    <row r="2055" spans="2:24" ht="18.75" customHeight="1" x14ac:dyDescent="0.2">
      <c r="B2055" s="78"/>
      <c r="C2055" s="94" t="s">
        <v>162</v>
      </c>
      <c r="D2055" s="65"/>
      <c r="E2055" s="65"/>
      <c r="F2055" s="65"/>
      <c r="G2055" s="65"/>
      <c r="H2055" s="65"/>
      <c r="I2055" s="65"/>
      <c r="J2055" s="65"/>
      <c r="K2055" s="65"/>
      <c r="L2055" s="65"/>
      <c r="M2055" s="65"/>
      <c r="N2055" s="65"/>
      <c r="O2055" s="71"/>
      <c r="P2055" s="141">
        <f t="shared" si="311"/>
        <v>0</v>
      </c>
      <c r="Q2055" s="52"/>
      <c r="R2055" s="395"/>
      <c r="S2055" s="395"/>
    </row>
    <row r="2056" spans="2:24" ht="18.75" customHeight="1" x14ac:dyDescent="0.2">
      <c r="B2056" s="78"/>
      <c r="C2056" s="140" t="s">
        <v>147</v>
      </c>
      <c r="D2056" s="66"/>
      <c r="E2056" s="66"/>
      <c r="F2056" s="66"/>
      <c r="G2056" s="66"/>
      <c r="H2056" s="66"/>
      <c r="I2056" s="66"/>
      <c r="J2056" s="66"/>
      <c r="K2056" s="66"/>
      <c r="L2056" s="66"/>
      <c r="M2056" s="66"/>
      <c r="N2056" s="66"/>
      <c r="O2056" s="72"/>
      <c r="P2056" s="141">
        <f t="shared" si="311"/>
        <v>0</v>
      </c>
      <c r="Q2056" s="52"/>
      <c r="R2056" s="395"/>
      <c r="S2056" s="395"/>
    </row>
    <row r="2057" spans="2:24" ht="18.75" customHeight="1" x14ac:dyDescent="0.2">
      <c r="B2057" s="78"/>
      <c r="C2057" s="140" t="s">
        <v>148</v>
      </c>
      <c r="D2057" s="66"/>
      <c r="E2057" s="66"/>
      <c r="F2057" s="66"/>
      <c r="G2057" s="66"/>
      <c r="H2057" s="66"/>
      <c r="I2057" s="66"/>
      <c r="J2057" s="66"/>
      <c r="K2057" s="66"/>
      <c r="L2057" s="66"/>
      <c r="M2057" s="66"/>
      <c r="N2057" s="66"/>
      <c r="O2057" s="72"/>
      <c r="P2057" s="141">
        <f t="shared" si="311"/>
        <v>0</v>
      </c>
      <c r="Q2057" s="52"/>
      <c r="R2057" s="395"/>
      <c r="S2057" s="395"/>
    </row>
    <row r="2058" spans="2:24" ht="18.75" customHeight="1" x14ac:dyDescent="0.2">
      <c r="B2058" s="78"/>
      <c r="C2058" s="140" t="s">
        <v>150</v>
      </c>
      <c r="D2058" s="66"/>
      <c r="E2058" s="66"/>
      <c r="F2058" s="66"/>
      <c r="G2058" s="66"/>
      <c r="H2058" s="66"/>
      <c r="I2058" s="66"/>
      <c r="J2058" s="66"/>
      <c r="K2058" s="66"/>
      <c r="L2058" s="66"/>
      <c r="M2058" s="66"/>
      <c r="N2058" s="66"/>
      <c r="O2058" s="72"/>
      <c r="P2058" s="141">
        <f t="shared" si="311"/>
        <v>0</v>
      </c>
      <c r="Q2058" s="52"/>
      <c r="R2058" s="395"/>
      <c r="S2058" s="395"/>
    </row>
    <row r="2059" spans="2:24" ht="18.75" customHeight="1" x14ac:dyDescent="0.2">
      <c r="B2059" s="78"/>
      <c r="C2059" s="140" t="s">
        <v>151</v>
      </c>
      <c r="D2059" s="66"/>
      <c r="E2059" s="66"/>
      <c r="F2059" s="66"/>
      <c r="G2059" s="66"/>
      <c r="H2059" s="66"/>
      <c r="I2059" s="66"/>
      <c r="J2059" s="66"/>
      <c r="K2059" s="66"/>
      <c r="L2059" s="66"/>
      <c r="M2059" s="66"/>
      <c r="N2059" s="66"/>
      <c r="O2059" s="72"/>
      <c r="P2059" s="141">
        <f t="shared" si="311"/>
        <v>0</v>
      </c>
      <c r="Q2059" s="52"/>
      <c r="R2059" s="395"/>
      <c r="S2059" s="395"/>
    </row>
    <row r="2060" spans="2:24" ht="18.75" customHeight="1" x14ac:dyDescent="0.2">
      <c r="B2060" s="78"/>
      <c r="C2060" s="140" t="s">
        <v>152</v>
      </c>
      <c r="D2060" s="66"/>
      <c r="E2060" s="66"/>
      <c r="F2060" s="66"/>
      <c r="G2060" s="66"/>
      <c r="H2060" s="66"/>
      <c r="I2060" s="66"/>
      <c r="J2060" s="66"/>
      <c r="K2060" s="66"/>
      <c r="L2060" s="66"/>
      <c r="M2060" s="66"/>
      <c r="N2060" s="66"/>
      <c r="O2060" s="72"/>
      <c r="P2060" s="141">
        <f t="shared" si="311"/>
        <v>0</v>
      </c>
      <c r="Q2060" s="52"/>
      <c r="R2060" s="395"/>
      <c r="S2060" s="395"/>
    </row>
    <row r="2061" spans="2:24" ht="18.75" customHeight="1" x14ac:dyDescent="0.2">
      <c r="B2061" s="78"/>
      <c r="C2061" s="140" t="s">
        <v>153</v>
      </c>
      <c r="D2061" s="66"/>
      <c r="E2061" s="66"/>
      <c r="F2061" s="66"/>
      <c r="G2061" s="66"/>
      <c r="H2061" s="66"/>
      <c r="I2061" s="66"/>
      <c r="J2061" s="66"/>
      <c r="K2061" s="66"/>
      <c r="L2061" s="66"/>
      <c r="M2061" s="66"/>
      <c r="N2061" s="66"/>
      <c r="O2061" s="72"/>
      <c r="P2061" s="141">
        <f t="shared" si="311"/>
        <v>0</v>
      </c>
      <c r="Q2061" s="52"/>
      <c r="R2061" s="395"/>
      <c r="S2061" s="395"/>
    </row>
    <row r="2062" spans="2:24" ht="18.75" customHeight="1" x14ac:dyDescent="0.2">
      <c r="B2062" s="78"/>
      <c r="C2062" s="156" t="s">
        <v>163</v>
      </c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73"/>
      <c r="P2062" s="142">
        <f t="shared" si="311"/>
        <v>0</v>
      </c>
      <c r="Q2062" s="52"/>
      <c r="R2062" s="396"/>
      <c r="S2062" s="396"/>
    </row>
    <row r="2063" spans="2:24" ht="18.75" customHeight="1" x14ac:dyDescent="0.2">
      <c r="B2063" s="78"/>
      <c r="C2063" s="157" t="s">
        <v>157</v>
      </c>
      <c r="D2063" s="148">
        <f t="shared" ref="D2063:O2063" si="312">SUBTOTAL(9,D2053:D2062)</f>
        <v>0</v>
      </c>
      <c r="E2063" s="148">
        <f t="shared" si="312"/>
        <v>0</v>
      </c>
      <c r="F2063" s="148">
        <f t="shared" si="312"/>
        <v>0</v>
      </c>
      <c r="G2063" s="148">
        <f t="shared" si="312"/>
        <v>0</v>
      </c>
      <c r="H2063" s="148">
        <f t="shared" si="312"/>
        <v>0</v>
      </c>
      <c r="I2063" s="148">
        <f t="shared" si="312"/>
        <v>0</v>
      </c>
      <c r="J2063" s="148">
        <f t="shared" si="312"/>
        <v>0</v>
      </c>
      <c r="K2063" s="148">
        <f t="shared" si="312"/>
        <v>0</v>
      </c>
      <c r="L2063" s="148">
        <f t="shared" si="312"/>
        <v>0</v>
      </c>
      <c r="M2063" s="148">
        <f t="shared" si="312"/>
        <v>0</v>
      </c>
      <c r="N2063" s="148">
        <f t="shared" si="312"/>
        <v>0</v>
      </c>
      <c r="O2063" s="149">
        <f t="shared" si="312"/>
        <v>0</v>
      </c>
      <c r="P2063" s="143">
        <f t="shared" si="311"/>
        <v>0</v>
      </c>
      <c r="Q2063" s="52"/>
      <c r="R2063" s="405"/>
      <c r="S2063" s="405"/>
    </row>
    <row r="2064" spans="2:24" ht="6" customHeight="1" x14ac:dyDescent="0.2">
      <c r="B2064" s="78"/>
      <c r="C2064" s="52"/>
      <c r="D2064" s="52"/>
      <c r="E2064" s="52"/>
      <c r="F2064" s="52"/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5"/>
      <c r="S2064" s="55"/>
    </row>
    <row r="2065" spans="2:24" ht="18.75" customHeight="1" x14ac:dyDescent="0.2">
      <c r="B2065" s="81"/>
      <c r="C2065" s="140" t="s">
        <v>158</v>
      </c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74"/>
      <c r="P2065" s="146">
        <f t="shared" ref="P2065:P2066" si="313">SUM(D2065:O2065)</f>
        <v>0</v>
      </c>
      <c r="Q2065" s="52"/>
      <c r="R2065" s="395"/>
      <c r="S2065" s="395"/>
    </row>
    <row r="2066" spans="2:24" ht="18.75" customHeight="1" x14ac:dyDescent="0.2">
      <c r="B2066" s="81"/>
      <c r="C2066" s="140" t="s">
        <v>159</v>
      </c>
      <c r="D2066" s="67"/>
      <c r="E2066" s="67"/>
      <c r="F2066" s="67"/>
      <c r="G2066" s="67"/>
      <c r="H2066" s="67"/>
      <c r="I2066" s="67"/>
      <c r="J2066" s="67"/>
      <c r="K2066" s="67"/>
      <c r="L2066" s="67"/>
      <c r="M2066" s="67"/>
      <c r="N2066" s="69"/>
      <c r="O2066" s="75"/>
      <c r="P2066" s="147">
        <f t="shared" si="313"/>
        <v>0</v>
      </c>
      <c r="Q2066" s="52"/>
      <c r="R2066" s="396"/>
      <c r="S2066" s="396"/>
    </row>
    <row r="2067" spans="2:24" s="77" customFormat="1" ht="18.75" customHeight="1" x14ac:dyDescent="0.2">
      <c r="B2067" s="79"/>
      <c r="C2067" s="93"/>
      <c r="D2067" s="82"/>
      <c r="E2067" s="82"/>
      <c r="F2067" s="82"/>
      <c r="G2067" s="82"/>
      <c r="H2067" s="82"/>
      <c r="I2067" s="82"/>
      <c r="J2067" s="82"/>
      <c r="K2067" s="82"/>
      <c r="L2067" s="82"/>
      <c r="M2067" s="82"/>
      <c r="N2067" s="397" t="s">
        <v>160</v>
      </c>
      <c r="O2067" s="397"/>
      <c r="P2067" s="145">
        <f t="shared" ref="P2067" si="314">ROUND(IF(P2065*P2066=0,0,P2063/P2065*P2066),2)</f>
        <v>0</v>
      </c>
      <c r="Q2067" s="76"/>
      <c r="R2067" s="398"/>
      <c r="S2067" s="398"/>
      <c r="T2067" s="80"/>
    </row>
    <row r="2068" spans="2:24" ht="30" customHeight="1" x14ac:dyDescent="0.2">
      <c r="C2068" s="52"/>
      <c r="D2068" s="52"/>
      <c r="E2068" s="52"/>
      <c r="F2068" s="52"/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</row>
    <row r="2069" spans="2:24" ht="18.75" customHeight="1" x14ac:dyDescent="0.2">
      <c r="B2069" s="78"/>
      <c r="C2069" s="158" t="s">
        <v>124</v>
      </c>
      <c r="D2069" s="399"/>
      <c r="E2069" s="399"/>
      <c r="F2069" s="399"/>
      <c r="G2069" s="399"/>
      <c r="H2069" s="399"/>
      <c r="I2069" s="399"/>
      <c r="J2069" s="52"/>
      <c r="K2069" s="52"/>
      <c r="L2069" s="53"/>
      <c r="M2069" s="52"/>
      <c r="N2069" s="52"/>
      <c r="O2069" s="52"/>
      <c r="P2069" s="54"/>
      <c r="Q2069" s="52"/>
      <c r="R2069" s="54"/>
      <c r="S2069" s="54"/>
    </row>
    <row r="2070" spans="2:24" ht="18.75" customHeight="1" x14ac:dyDescent="0.2">
      <c r="B2070" s="78"/>
      <c r="C2070" s="152" t="s">
        <v>125</v>
      </c>
      <c r="D2070" s="395"/>
      <c r="E2070" s="395"/>
      <c r="F2070" s="395"/>
      <c r="G2070" s="395"/>
      <c r="H2070" s="395"/>
      <c r="I2070" s="395"/>
      <c r="J2070" s="52"/>
      <c r="K2070" s="51"/>
      <c r="L2070" s="51"/>
      <c r="M2070" s="51"/>
      <c r="N2070" s="51"/>
      <c r="O2070" s="51"/>
      <c r="P2070" s="51"/>
      <c r="Q2070" s="52"/>
      <c r="R2070" s="400" t="s">
        <v>126</v>
      </c>
      <c r="S2070" s="400"/>
    </row>
    <row r="2071" spans="2:24" ht="18.75" customHeight="1" x14ac:dyDescent="0.2">
      <c r="B2071" s="78"/>
      <c r="C2071" s="152" t="s">
        <v>7</v>
      </c>
      <c r="D2071" s="395"/>
      <c r="E2071" s="395"/>
      <c r="F2071" s="395"/>
      <c r="G2071" s="395"/>
      <c r="H2071" s="395"/>
      <c r="I2071" s="395"/>
      <c r="J2071" s="52"/>
      <c r="K2071" s="51"/>
      <c r="L2071" s="51"/>
      <c r="M2071" s="51"/>
      <c r="N2071" s="51"/>
      <c r="O2071" s="51"/>
      <c r="P2071" s="51"/>
      <c r="Q2071" s="52"/>
      <c r="R2071" s="139" t="s">
        <v>245</v>
      </c>
      <c r="S2071" s="63"/>
    </row>
    <row r="2072" spans="2:24" ht="18.75" customHeight="1" x14ac:dyDescent="0.2">
      <c r="B2072" s="78"/>
      <c r="C2072" s="153" t="s">
        <v>122</v>
      </c>
      <c r="D2072" s="395"/>
      <c r="E2072" s="395"/>
      <c r="F2072" s="395"/>
      <c r="G2072" s="395"/>
      <c r="H2072" s="395"/>
      <c r="I2072" s="395"/>
      <c r="J2072" s="52"/>
      <c r="K2072" s="51"/>
      <c r="L2072" s="51"/>
      <c r="M2072" s="51"/>
      <c r="N2072" s="51"/>
      <c r="O2072" s="51"/>
      <c r="P2072" s="51"/>
      <c r="Q2072" s="52"/>
      <c r="R2072" s="138" t="s">
        <v>132</v>
      </c>
      <c r="S2072" s="63"/>
    </row>
    <row r="2073" spans="2:24" ht="18.75" customHeight="1" x14ac:dyDescent="0.2">
      <c r="B2073" s="78"/>
      <c r="C2073" s="153" t="s">
        <v>134</v>
      </c>
      <c r="D2073" s="401"/>
      <c r="E2073" s="401"/>
      <c r="F2073" s="401"/>
      <c r="G2073" s="401"/>
      <c r="H2073" s="401"/>
      <c r="I2073" s="401"/>
      <c r="J2073" s="52"/>
      <c r="K2073" s="52"/>
      <c r="L2073" s="53"/>
      <c r="M2073" s="52"/>
      <c r="N2073" s="52"/>
      <c r="O2073" s="52"/>
      <c r="P2073" s="54"/>
      <c r="Q2073" s="52"/>
      <c r="R2073" s="139" t="s">
        <v>133</v>
      </c>
      <c r="S2073" s="63"/>
    </row>
    <row r="2074" spans="2:24" ht="12" customHeight="1" x14ac:dyDescent="0.2">
      <c r="B2074" s="78"/>
      <c r="C2074" s="52"/>
      <c r="D2074" s="52"/>
      <c r="E2074" s="52"/>
      <c r="F2074" s="52"/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</row>
    <row r="2075" spans="2:24" s="77" customFormat="1" ht="18.75" customHeight="1" x14ac:dyDescent="0.2">
      <c r="B2075" s="79"/>
      <c r="C2075" s="154" t="s">
        <v>128</v>
      </c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70"/>
      <c r="P2075" s="144" t="s">
        <v>129</v>
      </c>
      <c r="Q2075" s="76"/>
      <c r="R2075" s="402" t="s">
        <v>135</v>
      </c>
      <c r="S2075" s="403"/>
      <c r="T2075" s="80"/>
      <c r="V2075" s="59"/>
      <c r="W2075" s="59"/>
      <c r="X2075" s="59"/>
    </row>
    <row r="2076" spans="2:24" ht="6" customHeight="1" x14ac:dyDescent="0.2">
      <c r="B2076" s="78"/>
      <c r="C2076" s="52"/>
      <c r="D2076" s="52"/>
      <c r="E2076" s="52"/>
      <c r="F2076" s="52"/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</row>
    <row r="2077" spans="2:24" ht="18.75" customHeight="1" x14ac:dyDescent="0.2">
      <c r="B2077" s="78"/>
      <c r="C2077" s="155" t="s">
        <v>161</v>
      </c>
      <c r="D2077" s="65"/>
      <c r="E2077" s="65"/>
      <c r="F2077" s="65"/>
      <c r="G2077" s="65"/>
      <c r="H2077" s="65"/>
      <c r="I2077" s="65"/>
      <c r="J2077" s="65"/>
      <c r="K2077" s="65"/>
      <c r="L2077" s="65"/>
      <c r="M2077" s="65"/>
      <c r="N2077" s="65"/>
      <c r="O2077" s="71"/>
      <c r="P2077" s="141">
        <f>SUM(D2077:O2077)</f>
        <v>0</v>
      </c>
      <c r="Q2077" s="52"/>
      <c r="R2077" s="390"/>
      <c r="S2077" s="387"/>
    </row>
    <row r="2078" spans="2:24" ht="18.75" customHeight="1" x14ac:dyDescent="0.2">
      <c r="B2078" s="78"/>
      <c r="C2078" s="140" t="s">
        <v>137</v>
      </c>
      <c r="D2078" s="110"/>
      <c r="E2078" s="110"/>
      <c r="F2078" s="110"/>
      <c r="G2078" s="110"/>
      <c r="H2078" s="110"/>
      <c r="I2078" s="110"/>
      <c r="J2078" s="110"/>
      <c r="K2078" s="110"/>
      <c r="L2078" s="110"/>
      <c r="M2078" s="110"/>
      <c r="N2078" s="110"/>
      <c r="O2078" s="111"/>
      <c r="P2078" s="141">
        <f t="shared" ref="P2078:P2087" si="315">SUM(D2078:O2078)</f>
        <v>0</v>
      </c>
      <c r="Q2078" s="52"/>
      <c r="R2078" s="390"/>
      <c r="S2078" s="387"/>
    </row>
    <row r="2079" spans="2:24" ht="18.75" customHeight="1" x14ac:dyDescent="0.2">
      <c r="B2079" s="78"/>
      <c r="C2079" s="94" t="s">
        <v>162</v>
      </c>
      <c r="D2079" s="65"/>
      <c r="E2079" s="65"/>
      <c r="F2079" s="65"/>
      <c r="G2079" s="65"/>
      <c r="H2079" s="65"/>
      <c r="I2079" s="65"/>
      <c r="J2079" s="65"/>
      <c r="K2079" s="65"/>
      <c r="L2079" s="65"/>
      <c r="M2079" s="65"/>
      <c r="N2079" s="65"/>
      <c r="O2079" s="71"/>
      <c r="P2079" s="141">
        <f t="shared" si="315"/>
        <v>0</v>
      </c>
      <c r="Q2079" s="52"/>
      <c r="R2079" s="390"/>
      <c r="S2079" s="387"/>
    </row>
    <row r="2080" spans="2:24" ht="18.75" customHeight="1" x14ac:dyDescent="0.2">
      <c r="B2080" s="78"/>
      <c r="C2080" s="140" t="s">
        <v>147</v>
      </c>
      <c r="D2080" s="66"/>
      <c r="E2080" s="66"/>
      <c r="F2080" s="66"/>
      <c r="G2080" s="66"/>
      <c r="H2080" s="66"/>
      <c r="I2080" s="66"/>
      <c r="J2080" s="66"/>
      <c r="K2080" s="66"/>
      <c r="L2080" s="66"/>
      <c r="M2080" s="66"/>
      <c r="N2080" s="66"/>
      <c r="O2080" s="72"/>
      <c r="P2080" s="141">
        <f t="shared" si="315"/>
        <v>0</v>
      </c>
      <c r="Q2080" s="52"/>
      <c r="R2080" s="390"/>
      <c r="S2080" s="387"/>
    </row>
    <row r="2081" spans="2:20" ht="18.75" customHeight="1" x14ac:dyDescent="0.2">
      <c r="B2081" s="78"/>
      <c r="C2081" s="140" t="s">
        <v>148</v>
      </c>
      <c r="D2081" s="66"/>
      <c r="E2081" s="66"/>
      <c r="F2081" s="66"/>
      <c r="G2081" s="66"/>
      <c r="H2081" s="66"/>
      <c r="I2081" s="66"/>
      <c r="J2081" s="66"/>
      <c r="K2081" s="66"/>
      <c r="L2081" s="66"/>
      <c r="M2081" s="66"/>
      <c r="N2081" s="66"/>
      <c r="O2081" s="72"/>
      <c r="P2081" s="141">
        <f t="shared" si="315"/>
        <v>0</v>
      </c>
      <c r="Q2081" s="52"/>
      <c r="R2081" s="390"/>
      <c r="S2081" s="387"/>
    </row>
    <row r="2082" spans="2:20" ht="18.75" customHeight="1" x14ac:dyDescent="0.2">
      <c r="B2082" s="78"/>
      <c r="C2082" s="140" t="s">
        <v>150</v>
      </c>
      <c r="D2082" s="66"/>
      <c r="E2082" s="66"/>
      <c r="F2082" s="66"/>
      <c r="G2082" s="66"/>
      <c r="H2082" s="66"/>
      <c r="I2082" s="66"/>
      <c r="J2082" s="66"/>
      <c r="K2082" s="66"/>
      <c r="L2082" s="66"/>
      <c r="M2082" s="66"/>
      <c r="N2082" s="66"/>
      <c r="O2082" s="72"/>
      <c r="P2082" s="141">
        <f t="shared" si="315"/>
        <v>0</v>
      </c>
      <c r="Q2082" s="52"/>
      <c r="R2082" s="390"/>
      <c r="S2082" s="387"/>
    </row>
    <row r="2083" spans="2:20" ht="18.75" customHeight="1" x14ac:dyDescent="0.2">
      <c r="B2083" s="78"/>
      <c r="C2083" s="140" t="s">
        <v>151</v>
      </c>
      <c r="D2083" s="66"/>
      <c r="E2083" s="66"/>
      <c r="F2083" s="66"/>
      <c r="G2083" s="66"/>
      <c r="H2083" s="66"/>
      <c r="I2083" s="66"/>
      <c r="J2083" s="66"/>
      <c r="K2083" s="66"/>
      <c r="L2083" s="66"/>
      <c r="M2083" s="66"/>
      <c r="N2083" s="66"/>
      <c r="O2083" s="72"/>
      <c r="P2083" s="141">
        <f t="shared" si="315"/>
        <v>0</v>
      </c>
      <c r="Q2083" s="52"/>
      <c r="R2083" s="390"/>
      <c r="S2083" s="387"/>
    </row>
    <row r="2084" spans="2:20" ht="18.75" customHeight="1" x14ac:dyDescent="0.2">
      <c r="B2084" s="78"/>
      <c r="C2084" s="140" t="s">
        <v>152</v>
      </c>
      <c r="D2084" s="66"/>
      <c r="E2084" s="66"/>
      <c r="F2084" s="66"/>
      <c r="G2084" s="66"/>
      <c r="H2084" s="66"/>
      <c r="I2084" s="66"/>
      <c r="J2084" s="66"/>
      <c r="K2084" s="66"/>
      <c r="L2084" s="66"/>
      <c r="M2084" s="66"/>
      <c r="N2084" s="66"/>
      <c r="O2084" s="72"/>
      <c r="P2084" s="141">
        <f t="shared" si="315"/>
        <v>0</v>
      </c>
      <c r="Q2084" s="52"/>
      <c r="R2084" s="390"/>
      <c r="S2084" s="387"/>
    </row>
    <row r="2085" spans="2:20" ht="18.75" customHeight="1" x14ac:dyDescent="0.2">
      <c r="B2085" s="78"/>
      <c r="C2085" s="140" t="s">
        <v>153</v>
      </c>
      <c r="D2085" s="66"/>
      <c r="E2085" s="66"/>
      <c r="F2085" s="66"/>
      <c r="G2085" s="66"/>
      <c r="H2085" s="66"/>
      <c r="I2085" s="66"/>
      <c r="J2085" s="66"/>
      <c r="K2085" s="66"/>
      <c r="L2085" s="66"/>
      <c r="M2085" s="66"/>
      <c r="N2085" s="66"/>
      <c r="O2085" s="72"/>
      <c r="P2085" s="141">
        <f t="shared" si="315"/>
        <v>0</v>
      </c>
      <c r="Q2085" s="52"/>
      <c r="R2085" s="390"/>
      <c r="S2085" s="387"/>
    </row>
    <row r="2086" spans="2:20" ht="18.75" customHeight="1" x14ac:dyDescent="0.2">
      <c r="B2086" s="78"/>
      <c r="C2086" s="156" t="s">
        <v>163</v>
      </c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73"/>
      <c r="P2086" s="142">
        <f t="shared" si="315"/>
        <v>0</v>
      </c>
      <c r="Q2086" s="52"/>
      <c r="R2086" s="391"/>
      <c r="S2086" s="392"/>
    </row>
    <row r="2087" spans="2:20" ht="18.75" customHeight="1" x14ac:dyDescent="0.2">
      <c r="B2087" s="78"/>
      <c r="C2087" s="157" t="s">
        <v>157</v>
      </c>
      <c r="D2087" s="148">
        <f>SUBTOTAL(9,D2077:D2086)</f>
        <v>0</v>
      </c>
      <c r="E2087" s="148">
        <f t="shared" ref="E2087:O2087" si="316">SUBTOTAL(9,E2077:E2086)</f>
        <v>0</v>
      </c>
      <c r="F2087" s="148">
        <f t="shared" si="316"/>
        <v>0</v>
      </c>
      <c r="G2087" s="148">
        <f t="shared" si="316"/>
        <v>0</v>
      </c>
      <c r="H2087" s="148">
        <f t="shared" si="316"/>
        <v>0</v>
      </c>
      <c r="I2087" s="148">
        <f t="shared" si="316"/>
        <v>0</v>
      </c>
      <c r="J2087" s="148">
        <f t="shared" si="316"/>
        <v>0</v>
      </c>
      <c r="K2087" s="148">
        <f t="shared" si="316"/>
        <v>0</v>
      </c>
      <c r="L2087" s="148">
        <f t="shared" si="316"/>
        <v>0</v>
      </c>
      <c r="M2087" s="148">
        <f t="shared" si="316"/>
        <v>0</v>
      </c>
      <c r="N2087" s="148">
        <f t="shared" si="316"/>
        <v>0</v>
      </c>
      <c r="O2087" s="149">
        <f t="shared" si="316"/>
        <v>0</v>
      </c>
      <c r="P2087" s="143">
        <f t="shared" si="315"/>
        <v>0</v>
      </c>
      <c r="Q2087" s="52"/>
      <c r="R2087" s="393"/>
      <c r="S2087" s="394"/>
    </row>
    <row r="2088" spans="2:20" ht="6" customHeight="1" x14ac:dyDescent="0.2">
      <c r="B2088" s="78"/>
      <c r="C2088" s="52"/>
      <c r="D2088" s="52"/>
      <c r="E2088" s="52"/>
      <c r="F2088" s="52"/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5"/>
      <c r="S2088" s="55"/>
    </row>
    <row r="2089" spans="2:20" ht="18.75" customHeight="1" x14ac:dyDescent="0.2">
      <c r="B2089" s="81"/>
      <c r="C2089" s="140" t="s">
        <v>158</v>
      </c>
      <c r="D2089" s="67"/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74"/>
      <c r="P2089" s="146">
        <f t="shared" ref="P2089:P2090" si="317">SUM(D2089:O2089)</f>
        <v>0</v>
      </c>
      <c r="Q2089" s="52"/>
      <c r="R2089" s="395"/>
      <c r="S2089" s="395"/>
    </row>
    <row r="2090" spans="2:20" ht="18.75" customHeight="1" x14ac:dyDescent="0.2">
      <c r="B2090" s="81"/>
      <c r="C2090" s="140" t="s">
        <v>159</v>
      </c>
      <c r="D2090" s="67"/>
      <c r="E2090" s="67"/>
      <c r="F2090" s="67"/>
      <c r="G2090" s="67"/>
      <c r="H2090" s="67"/>
      <c r="I2090" s="67"/>
      <c r="J2090" s="67"/>
      <c r="K2090" s="67"/>
      <c r="L2090" s="67"/>
      <c r="M2090" s="67"/>
      <c r="N2090" s="69"/>
      <c r="O2090" s="75"/>
      <c r="P2090" s="147">
        <f t="shared" si="317"/>
        <v>0</v>
      </c>
      <c r="Q2090" s="52"/>
      <c r="R2090" s="396"/>
      <c r="S2090" s="396"/>
    </row>
    <row r="2091" spans="2:20" s="77" customFormat="1" ht="18.75" customHeight="1" x14ac:dyDescent="0.2">
      <c r="B2091" s="79"/>
      <c r="C2091" s="93"/>
      <c r="D2091" s="82"/>
      <c r="E2091" s="82"/>
      <c r="F2091" s="82"/>
      <c r="G2091" s="82"/>
      <c r="H2091" s="82"/>
      <c r="I2091" s="82"/>
      <c r="J2091" s="82"/>
      <c r="K2091" s="82"/>
      <c r="L2091" s="82"/>
      <c r="M2091" s="82"/>
      <c r="N2091" s="397" t="s">
        <v>160</v>
      </c>
      <c r="O2091" s="397"/>
      <c r="P2091" s="145">
        <f>ROUND(IF(P2089*P2090=0,0,P2087/P2089*P2090),2)</f>
        <v>0</v>
      </c>
      <c r="Q2091" s="76"/>
      <c r="R2091" s="398"/>
      <c r="S2091" s="398"/>
      <c r="T2091" s="80"/>
    </row>
    <row r="2092" spans="2:20" ht="30" customHeight="1" x14ac:dyDescent="0.2">
      <c r="C2092" s="52"/>
      <c r="D2092" s="52"/>
      <c r="E2092" s="52"/>
      <c r="F2092" s="52"/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</row>
    <row r="2093" spans="2:20" ht="18.75" customHeight="1" x14ac:dyDescent="0.2">
      <c r="B2093" s="78"/>
      <c r="C2093" s="158" t="s">
        <v>124</v>
      </c>
      <c r="D2093" s="399"/>
      <c r="E2093" s="399"/>
      <c r="F2093" s="399"/>
      <c r="G2093" s="399"/>
      <c r="H2093" s="399"/>
      <c r="I2093" s="399"/>
      <c r="J2093" s="52"/>
      <c r="K2093" s="52"/>
      <c r="L2093" s="53"/>
      <c r="M2093" s="52"/>
      <c r="N2093" s="52"/>
      <c r="O2093" s="52"/>
      <c r="P2093" s="54"/>
      <c r="Q2093" s="52"/>
      <c r="R2093" s="54"/>
      <c r="S2093" s="54"/>
    </row>
    <row r="2094" spans="2:20" ht="18.75" customHeight="1" x14ac:dyDescent="0.2">
      <c r="B2094" s="78"/>
      <c r="C2094" s="152" t="s">
        <v>125</v>
      </c>
      <c r="D2094" s="395"/>
      <c r="E2094" s="395"/>
      <c r="F2094" s="395"/>
      <c r="G2094" s="395"/>
      <c r="H2094" s="395"/>
      <c r="I2094" s="395"/>
      <c r="J2094" s="52"/>
      <c r="K2094" s="51"/>
      <c r="L2094" s="51"/>
      <c r="M2094" s="51"/>
      <c r="N2094" s="51"/>
      <c r="O2094" s="51"/>
      <c r="P2094" s="51"/>
      <c r="Q2094" s="52"/>
      <c r="R2094" s="400" t="s">
        <v>126</v>
      </c>
      <c r="S2094" s="400"/>
    </row>
    <row r="2095" spans="2:20" ht="18.75" customHeight="1" x14ac:dyDescent="0.2">
      <c r="B2095" s="78"/>
      <c r="C2095" s="152" t="s">
        <v>7</v>
      </c>
      <c r="D2095" s="395"/>
      <c r="E2095" s="395"/>
      <c r="F2095" s="395"/>
      <c r="G2095" s="395"/>
      <c r="H2095" s="395"/>
      <c r="I2095" s="395"/>
      <c r="J2095" s="52"/>
      <c r="K2095" s="51"/>
      <c r="L2095" s="51"/>
      <c r="M2095" s="51"/>
      <c r="N2095" s="51"/>
      <c r="O2095" s="51"/>
      <c r="P2095" s="51"/>
      <c r="Q2095" s="52"/>
      <c r="R2095" s="139" t="s">
        <v>245</v>
      </c>
      <c r="S2095" s="63"/>
    </row>
    <row r="2096" spans="2:20" ht="18.75" customHeight="1" x14ac:dyDescent="0.2">
      <c r="B2096" s="78"/>
      <c r="C2096" s="153" t="s">
        <v>122</v>
      </c>
      <c r="D2096" s="395"/>
      <c r="E2096" s="395"/>
      <c r="F2096" s="395"/>
      <c r="G2096" s="395"/>
      <c r="H2096" s="395"/>
      <c r="I2096" s="395"/>
      <c r="J2096" s="52"/>
      <c r="K2096" s="51"/>
      <c r="L2096" s="51"/>
      <c r="M2096" s="51"/>
      <c r="N2096" s="51"/>
      <c r="O2096" s="51"/>
      <c r="P2096" s="51"/>
      <c r="Q2096" s="52"/>
      <c r="R2096" s="138" t="s">
        <v>132</v>
      </c>
      <c r="S2096" s="63"/>
    </row>
    <row r="2097" spans="2:24" ht="18.75" customHeight="1" x14ac:dyDescent="0.2">
      <c r="B2097" s="78"/>
      <c r="C2097" s="153" t="s">
        <v>134</v>
      </c>
      <c r="D2097" s="401"/>
      <c r="E2097" s="401"/>
      <c r="F2097" s="401"/>
      <c r="G2097" s="401"/>
      <c r="H2097" s="401"/>
      <c r="I2097" s="401"/>
      <c r="J2097" s="52"/>
      <c r="K2097" s="52"/>
      <c r="L2097" s="53"/>
      <c r="M2097" s="52"/>
      <c r="N2097" s="52"/>
      <c r="O2097" s="52"/>
      <c r="P2097" s="54"/>
      <c r="Q2097" s="52"/>
      <c r="R2097" s="139" t="s">
        <v>133</v>
      </c>
      <c r="S2097" s="63"/>
    </row>
    <row r="2098" spans="2:24" ht="12" customHeight="1" x14ac:dyDescent="0.2">
      <c r="B2098" s="78"/>
      <c r="C2098" s="52"/>
      <c r="D2098" s="52"/>
      <c r="E2098" s="52"/>
      <c r="F2098" s="52"/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</row>
    <row r="2099" spans="2:24" s="77" customFormat="1" ht="18.75" customHeight="1" x14ac:dyDescent="0.2">
      <c r="B2099" s="79"/>
      <c r="C2099" s="154" t="s">
        <v>128</v>
      </c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70"/>
      <c r="P2099" s="144" t="s">
        <v>129</v>
      </c>
      <c r="Q2099" s="76"/>
      <c r="R2099" s="404" t="s">
        <v>135</v>
      </c>
      <c r="S2099" s="404"/>
      <c r="T2099" s="80"/>
      <c r="V2099" s="59"/>
      <c r="W2099" s="59"/>
      <c r="X2099" s="59"/>
    </row>
    <row r="2100" spans="2:24" ht="6" customHeight="1" x14ac:dyDescent="0.2">
      <c r="B2100" s="78"/>
      <c r="C2100" s="52"/>
      <c r="D2100" s="52"/>
      <c r="E2100" s="52"/>
      <c r="F2100" s="52"/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</row>
    <row r="2101" spans="2:24" ht="18.75" customHeight="1" x14ac:dyDescent="0.2">
      <c r="B2101" s="78"/>
      <c r="C2101" s="155" t="s">
        <v>161</v>
      </c>
      <c r="D2101" s="65"/>
      <c r="E2101" s="65"/>
      <c r="F2101" s="65"/>
      <c r="G2101" s="65"/>
      <c r="H2101" s="65"/>
      <c r="I2101" s="65"/>
      <c r="J2101" s="65"/>
      <c r="K2101" s="65"/>
      <c r="L2101" s="65"/>
      <c r="M2101" s="65"/>
      <c r="N2101" s="65"/>
      <c r="O2101" s="71"/>
      <c r="P2101" s="141">
        <f t="shared" ref="P2101:P2111" si="318">SUM(D2101:O2101)</f>
        <v>0</v>
      </c>
      <c r="Q2101" s="52"/>
      <c r="R2101" s="395"/>
      <c r="S2101" s="395"/>
    </row>
    <row r="2102" spans="2:24" ht="18.75" customHeight="1" x14ac:dyDescent="0.2">
      <c r="B2102" s="78"/>
      <c r="C2102" s="140" t="s">
        <v>137</v>
      </c>
      <c r="D2102" s="110"/>
      <c r="E2102" s="110"/>
      <c r="F2102" s="110"/>
      <c r="G2102" s="110"/>
      <c r="H2102" s="110"/>
      <c r="I2102" s="110"/>
      <c r="J2102" s="110"/>
      <c r="K2102" s="110"/>
      <c r="L2102" s="110"/>
      <c r="M2102" s="110"/>
      <c r="N2102" s="110"/>
      <c r="O2102" s="111"/>
      <c r="P2102" s="141">
        <f t="shared" si="318"/>
        <v>0</v>
      </c>
      <c r="Q2102" s="52"/>
      <c r="R2102" s="395"/>
      <c r="S2102" s="395"/>
    </row>
    <row r="2103" spans="2:24" ht="18.75" customHeight="1" x14ac:dyDescent="0.2">
      <c r="B2103" s="78"/>
      <c r="C2103" s="94" t="s">
        <v>162</v>
      </c>
      <c r="D2103" s="65"/>
      <c r="E2103" s="65"/>
      <c r="F2103" s="65"/>
      <c r="G2103" s="65"/>
      <c r="H2103" s="65"/>
      <c r="I2103" s="65"/>
      <c r="J2103" s="65"/>
      <c r="K2103" s="65"/>
      <c r="L2103" s="65"/>
      <c r="M2103" s="65"/>
      <c r="N2103" s="65"/>
      <c r="O2103" s="71"/>
      <c r="P2103" s="141">
        <f t="shared" si="318"/>
        <v>0</v>
      </c>
      <c r="Q2103" s="52"/>
      <c r="R2103" s="395"/>
      <c r="S2103" s="395"/>
    </row>
    <row r="2104" spans="2:24" ht="18.75" customHeight="1" x14ac:dyDescent="0.2">
      <c r="B2104" s="78"/>
      <c r="C2104" s="140" t="s">
        <v>147</v>
      </c>
      <c r="D2104" s="66"/>
      <c r="E2104" s="66"/>
      <c r="F2104" s="66"/>
      <c r="G2104" s="66"/>
      <c r="H2104" s="66"/>
      <c r="I2104" s="66"/>
      <c r="J2104" s="66"/>
      <c r="K2104" s="66"/>
      <c r="L2104" s="66"/>
      <c r="M2104" s="66"/>
      <c r="N2104" s="66"/>
      <c r="O2104" s="72"/>
      <c r="P2104" s="141">
        <f t="shared" si="318"/>
        <v>0</v>
      </c>
      <c r="Q2104" s="52"/>
      <c r="R2104" s="395"/>
      <c r="S2104" s="395"/>
    </row>
    <row r="2105" spans="2:24" ht="18.75" customHeight="1" x14ac:dyDescent="0.2">
      <c r="B2105" s="78"/>
      <c r="C2105" s="140" t="s">
        <v>148</v>
      </c>
      <c r="D2105" s="66"/>
      <c r="E2105" s="66"/>
      <c r="F2105" s="66"/>
      <c r="G2105" s="66"/>
      <c r="H2105" s="66"/>
      <c r="I2105" s="66"/>
      <c r="J2105" s="66"/>
      <c r="K2105" s="66"/>
      <c r="L2105" s="66"/>
      <c r="M2105" s="66"/>
      <c r="N2105" s="66"/>
      <c r="O2105" s="72"/>
      <c r="P2105" s="141">
        <f t="shared" si="318"/>
        <v>0</v>
      </c>
      <c r="Q2105" s="52"/>
      <c r="R2105" s="395"/>
      <c r="S2105" s="395"/>
    </row>
    <row r="2106" spans="2:24" ht="18.75" customHeight="1" x14ac:dyDescent="0.2">
      <c r="B2106" s="78"/>
      <c r="C2106" s="140" t="s">
        <v>150</v>
      </c>
      <c r="D2106" s="66"/>
      <c r="E2106" s="66"/>
      <c r="F2106" s="66"/>
      <c r="G2106" s="66"/>
      <c r="H2106" s="66"/>
      <c r="I2106" s="66"/>
      <c r="J2106" s="66"/>
      <c r="K2106" s="66"/>
      <c r="L2106" s="66"/>
      <c r="M2106" s="66"/>
      <c r="N2106" s="66"/>
      <c r="O2106" s="72"/>
      <c r="P2106" s="141">
        <f t="shared" si="318"/>
        <v>0</v>
      </c>
      <c r="Q2106" s="52"/>
      <c r="R2106" s="395"/>
      <c r="S2106" s="395"/>
    </row>
    <row r="2107" spans="2:24" ht="18.75" customHeight="1" x14ac:dyDescent="0.2">
      <c r="B2107" s="78"/>
      <c r="C2107" s="140" t="s">
        <v>151</v>
      </c>
      <c r="D2107" s="66"/>
      <c r="E2107" s="66"/>
      <c r="F2107" s="66"/>
      <c r="G2107" s="66"/>
      <c r="H2107" s="66"/>
      <c r="I2107" s="66"/>
      <c r="J2107" s="66"/>
      <c r="K2107" s="66"/>
      <c r="L2107" s="66"/>
      <c r="M2107" s="66"/>
      <c r="N2107" s="66"/>
      <c r="O2107" s="72"/>
      <c r="P2107" s="141">
        <f t="shared" si="318"/>
        <v>0</v>
      </c>
      <c r="Q2107" s="52"/>
      <c r="R2107" s="395"/>
      <c r="S2107" s="395"/>
    </row>
    <row r="2108" spans="2:24" ht="18.75" customHeight="1" x14ac:dyDescent="0.2">
      <c r="B2108" s="78"/>
      <c r="C2108" s="140" t="s">
        <v>152</v>
      </c>
      <c r="D2108" s="66"/>
      <c r="E2108" s="66"/>
      <c r="F2108" s="66"/>
      <c r="G2108" s="66"/>
      <c r="H2108" s="66"/>
      <c r="I2108" s="66"/>
      <c r="J2108" s="66"/>
      <c r="K2108" s="66"/>
      <c r="L2108" s="66"/>
      <c r="M2108" s="66"/>
      <c r="N2108" s="66"/>
      <c r="O2108" s="72"/>
      <c r="P2108" s="141">
        <f t="shared" si="318"/>
        <v>0</v>
      </c>
      <c r="Q2108" s="52"/>
      <c r="R2108" s="395"/>
      <c r="S2108" s="395"/>
    </row>
    <row r="2109" spans="2:24" ht="18.75" customHeight="1" x14ac:dyDescent="0.2">
      <c r="B2109" s="78"/>
      <c r="C2109" s="140" t="s">
        <v>153</v>
      </c>
      <c r="D2109" s="66"/>
      <c r="E2109" s="66"/>
      <c r="F2109" s="66"/>
      <c r="G2109" s="66"/>
      <c r="H2109" s="66"/>
      <c r="I2109" s="66"/>
      <c r="J2109" s="66"/>
      <c r="K2109" s="66"/>
      <c r="L2109" s="66"/>
      <c r="M2109" s="66"/>
      <c r="N2109" s="66"/>
      <c r="O2109" s="72"/>
      <c r="P2109" s="141">
        <f t="shared" si="318"/>
        <v>0</v>
      </c>
      <c r="Q2109" s="52"/>
      <c r="R2109" s="395"/>
      <c r="S2109" s="395"/>
    </row>
    <row r="2110" spans="2:24" ht="18.75" customHeight="1" x14ac:dyDescent="0.2">
      <c r="B2110" s="78"/>
      <c r="C2110" s="156" t="s">
        <v>163</v>
      </c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73"/>
      <c r="P2110" s="142">
        <f t="shared" si="318"/>
        <v>0</v>
      </c>
      <c r="Q2110" s="52"/>
      <c r="R2110" s="396"/>
      <c r="S2110" s="396"/>
    </row>
    <row r="2111" spans="2:24" ht="18.75" customHeight="1" x14ac:dyDescent="0.2">
      <c r="B2111" s="78"/>
      <c r="C2111" s="157" t="s">
        <v>157</v>
      </c>
      <c r="D2111" s="148">
        <f t="shared" ref="D2111:O2111" si="319">SUBTOTAL(9,D2101:D2110)</f>
        <v>0</v>
      </c>
      <c r="E2111" s="148">
        <f t="shared" si="319"/>
        <v>0</v>
      </c>
      <c r="F2111" s="148">
        <f t="shared" si="319"/>
        <v>0</v>
      </c>
      <c r="G2111" s="148">
        <f t="shared" si="319"/>
        <v>0</v>
      </c>
      <c r="H2111" s="148">
        <f t="shared" si="319"/>
        <v>0</v>
      </c>
      <c r="I2111" s="148">
        <f t="shared" si="319"/>
        <v>0</v>
      </c>
      <c r="J2111" s="148">
        <f t="shared" si="319"/>
        <v>0</v>
      </c>
      <c r="K2111" s="148">
        <f t="shared" si="319"/>
        <v>0</v>
      </c>
      <c r="L2111" s="148">
        <f t="shared" si="319"/>
        <v>0</v>
      </c>
      <c r="M2111" s="148">
        <f t="shared" si="319"/>
        <v>0</v>
      </c>
      <c r="N2111" s="148">
        <f t="shared" si="319"/>
        <v>0</v>
      </c>
      <c r="O2111" s="149">
        <f t="shared" si="319"/>
        <v>0</v>
      </c>
      <c r="P2111" s="143">
        <f t="shared" si="318"/>
        <v>0</v>
      </c>
      <c r="Q2111" s="52"/>
      <c r="R2111" s="405"/>
      <c r="S2111" s="405"/>
    </row>
    <row r="2112" spans="2:24" ht="6" customHeight="1" x14ac:dyDescent="0.2">
      <c r="B2112" s="78"/>
      <c r="C2112" s="52"/>
      <c r="D2112" s="52"/>
      <c r="E2112" s="52"/>
      <c r="F2112" s="52"/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5"/>
      <c r="S2112" s="55"/>
    </row>
    <row r="2113" spans="2:24" ht="18.75" customHeight="1" x14ac:dyDescent="0.2">
      <c r="B2113" s="81"/>
      <c r="C2113" s="140" t="s">
        <v>158</v>
      </c>
      <c r="D2113" s="67"/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74"/>
      <c r="P2113" s="146">
        <f t="shared" ref="P2113:P2114" si="320">SUM(D2113:O2113)</f>
        <v>0</v>
      </c>
      <c r="Q2113" s="52"/>
      <c r="R2113" s="395"/>
      <c r="S2113" s="395"/>
    </row>
    <row r="2114" spans="2:24" ht="18.75" customHeight="1" x14ac:dyDescent="0.2">
      <c r="B2114" s="81"/>
      <c r="C2114" s="140" t="s">
        <v>159</v>
      </c>
      <c r="D2114" s="67"/>
      <c r="E2114" s="67"/>
      <c r="F2114" s="67"/>
      <c r="G2114" s="67"/>
      <c r="H2114" s="67"/>
      <c r="I2114" s="67"/>
      <c r="J2114" s="67"/>
      <c r="K2114" s="67"/>
      <c r="L2114" s="67"/>
      <c r="M2114" s="67"/>
      <c r="N2114" s="69"/>
      <c r="O2114" s="75"/>
      <c r="P2114" s="147">
        <f t="shared" si="320"/>
        <v>0</v>
      </c>
      <c r="Q2114" s="52"/>
      <c r="R2114" s="396"/>
      <c r="S2114" s="396"/>
    </row>
    <row r="2115" spans="2:24" s="77" customFormat="1" ht="18.75" customHeight="1" x14ac:dyDescent="0.2">
      <c r="B2115" s="79"/>
      <c r="C2115" s="93"/>
      <c r="D2115" s="82"/>
      <c r="E2115" s="82"/>
      <c r="F2115" s="82"/>
      <c r="G2115" s="82"/>
      <c r="H2115" s="82"/>
      <c r="I2115" s="82"/>
      <c r="J2115" s="82"/>
      <c r="K2115" s="82"/>
      <c r="L2115" s="82"/>
      <c r="M2115" s="82"/>
      <c r="N2115" s="397" t="s">
        <v>160</v>
      </c>
      <c r="O2115" s="397"/>
      <c r="P2115" s="145">
        <f t="shared" ref="P2115" si="321">ROUND(IF(P2113*P2114=0,0,P2111/P2113*P2114),2)</f>
        <v>0</v>
      </c>
      <c r="Q2115" s="76"/>
      <c r="R2115" s="398"/>
      <c r="S2115" s="398"/>
      <c r="T2115" s="80"/>
    </row>
    <row r="2116" spans="2:24" ht="30" customHeight="1" x14ac:dyDescent="0.2">
      <c r="C2116" s="52"/>
      <c r="D2116" s="52"/>
      <c r="E2116" s="52"/>
      <c r="F2116" s="52"/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</row>
    <row r="2117" spans="2:24" ht="18.75" customHeight="1" x14ac:dyDescent="0.2">
      <c r="B2117" s="78"/>
      <c r="C2117" s="158" t="s">
        <v>124</v>
      </c>
      <c r="D2117" s="399"/>
      <c r="E2117" s="399"/>
      <c r="F2117" s="399"/>
      <c r="G2117" s="399"/>
      <c r="H2117" s="399"/>
      <c r="I2117" s="399"/>
      <c r="J2117" s="52"/>
      <c r="K2117" s="52"/>
      <c r="L2117" s="53"/>
      <c r="M2117" s="52"/>
      <c r="N2117" s="52"/>
      <c r="O2117" s="52"/>
      <c r="P2117" s="54"/>
      <c r="Q2117" s="52"/>
      <c r="R2117" s="54"/>
      <c r="S2117" s="54"/>
    </row>
    <row r="2118" spans="2:24" ht="18.75" customHeight="1" x14ac:dyDescent="0.2">
      <c r="B2118" s="78"/>
      <c r="C2118" s="152" t="s">
        <v>125</v>
      </c>
      <c r="D2118" s="395"/>
      <c r="E2118" s="395"/>
      <c r="F2118" s="395"/>
      <c r="G2118" s="395"/>
      <c r="H2118" s="395"/>
      <c r="I2118" s="395"/>
      <c r="J2118" s="52"/>
      <c r="K2118" s="51"/>
      <c r="L2118" s="51"/>
      <c r="M2118" s="51"/>
      <c r="N2118" s="51"/>
      <c r="O2118" s="51"/>
      <c r="P2118" s="51"/>
      <c r="Q2118" s="52"/>
      <c r="R2118" s="400" t="s">
        <v>126</v>
      </c>
      <c r="S2118" s="400"/>
    </row>
    <row r="2119" spans="2:24" ht="18.75" customHeight="1" x14ac:dyDescent="0.2">
      <c r="B2119" s="78"/>
      <c r="C2119" s="152" t="s">
        <v>7</v>
      </c>
      <c r="D2119" s="395"/>
      <c r="E2119" s="395"/>
      <c r="F2119" s="395"/>
      <c r="G2119" s="395"/>
      <c r="H2119" s="395"/>
      <c r="I2119" s="395"/>
      <c r="J2119" s="52"/>
      <c r="K2119" s="51"/>
      <c r="L2119" s="51"/>
      <c r="M2119" s="51"/>
      <c r="N2119" s="51"/>
      <c r="O2119" s="51"/>
      <c r="P2119" s="51"/>
      <c r="Q2119" s="52"/>
      <c r="R2119" s="139" t="s">
        <v>245</v>
      </c>
      <c r="S2119" s="63"/>
    </row>
    <row r="2120" spans="2:24" ht="18.75" customHeight="1" x14ac:dyDescent="0.2">
      <c r="B2120" s="78"/>
      <c r="C2120" s="153" t="s">
        <v>122</v>
      </c>
      <c r="D2120" s="395"/>
      <c r="E2120" s="395"/>
      <c r="F2120" s="395"/>
      <c r="G2120" s="395"/>
      <c r="H2120" s="395"/>
      <c r="I2120" s="395"/>
      <c r="J2120" s="52"/>
      <c r="K2120" s="51"/>
      <c r="L2120" s="51"/>
      <c r="M2120" s="51"/>
      <c r="N2120" s="51"/>
      <c r="O2120" s="51"/>
      <c r="P2120" s="51"/>
      <c r="Q2120" s="52"/>
      <c r="R2120" s="138" t="s">
        <v>132</v>
      </c>
      <c r="S2120" s="63"/>
    </row>
    <row r="2121" spans="2:24" ht="18.75" customHeight="1" x14ac:dyDescent="0.2">
      <c r="B2121" s="78"/>
      <c r="C2121" s="153" t="s">
        <v>134</v>
      </c>
      <c r="D2121" s="401"/>
      <c r="E2121" s="401"/>
      <c r="F2121" s="401"/>
      <c r="G2121" s="401"/>
      <c r="H2121" s="401"/>
      <c r="I2121" s="401"/>
      <c r="J2121" s="52"/>
      <c r="K2121" s="52"/>
      <c r="L2121" s="53"/>
      <c r="M2121" s="52"/>
      <c r="N2121" s="52"/>
      <c r="O2121" s="52"/>
      <c r="P2121" s="54"/>
      <c r="Q2121" s="52"/>
      <c r="R2121" s="139" t="s">
        <v>133</v>
      </c>
      <c r="S2121" s="63"/>
    </row>
    <row r="2122" spans="2:24" ht="12" customHeight="1" x14ac:dyDescent="0.2">
      <c r="B2122" s="78"/>
      <c r="C2122" s="52"/>
      <c r="D2122" s="52"/>
      <c r="E2122" s="52"/>
      <c r="F2122" s="52"/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</row>
    <row r="2123" spans="2:24" s="77" customFormat="1" ht="18.75" customHeight="1" x14ac:dyDescent="0.2">
      <c r="B2123" s="79"/>
      <c r="C2123" s="154" t="s">
        <v>128</v>
      </c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70"/>
      <c r="P2123" s="144" t="s">
        <v>129</v>
      </c>
      <c r="Q2123" s="76"/>
      <c r="R2123" s="404" t="s">
        <v>135</v>
      </c>
      <c r="S2123" s="404"/>
      <c r="T2123" s="80"/>
      <c r="V2123" s="59"/>
      <c r="W2123" s="59"/>
      <c r="X2123" s="59"/>
    </row>
    <row r="2124" spans="2:24" ht="6" customHeight="1" x14ac:dyDescent="0.2">
      <c r="B2124" s="78"/>
      <c r="C2124" s="52"/>
      <c r="D2124" s="52"/>
      <c r="E2124" s="52"/>
      <c r="F2124" s="52"/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</row>
    <row r="2125" spans="2:24" ht="18.75" customHeight="1" x14ac:dyDescent="0.2">
      <c r="B2125" s="78"/>
      <c r="C2125" s="155" t="s">
        <v>161</v>
      </c>
      <c r="D2125" s="65"/>
      <c r="E2125" s="65"/>
      <c r="F2125" s="65"/>
      <c r="G2125" s="65"/>
      <c r="H2125" s="65"/>
      <c r="I2125" s="65"/>
      <c r="J2125" s="65"/>
      <c r="K2125" s="65"/>
      <c r="L2125" s="65"/>
      <c r="M2125" s="65"/>
      <c r="N2125" s="65"/>
      <c r="O2125" s="71"/>
      <c r="P2125" s="141">
        <f t="shared" ref="P2125:P2135" si="322">SUM(D2125:O2125)</f>
        <v>0</v>
      </c>
      <c r="Q2125" s="52"/>
      <c r="R2125" s="395"/>
      <c r="S2125" s="395"/>
    </row>
    <row r="2126" spans="2:24" ht="18.75" customHeight="1" x14ac:dyDescent="0.2">
      <c r="B2126" s="78"/>
      <c r="C2126" s="140" t="s">
        <v>137</v>
      </c>
      <c r="D2126" s="110"/>
      <c r="E2126" s="110"/>
      <c r="F2126" s="110"/>
      <c r="G2126" s="110"/>
      <c r="H2126" s="110"/>
      <c r="I2126" s="110"/>
      <c r="J2126" s="110"/>
      <c r="K2126" s="110"/>
      <c r="L2126" s="110"/>
      <c r="M2126" s="110"/>
      <c r="N2126" s="110"/>
      <c r="O2126" s="111"/>
      <c r="P2126" s="141">
        <f t="shared" si="322"/>
        <v>0</v>
      </c>
      <c r="Q2126" s="52"/>
      <c r="R2126" s="395"/>
      <c r="S2126" s="395"/>
    </row>
    <row r="2127" spans="2:24" ht="18.75" customHeight="1" x14ac:dyDescent="0.2">
      <c r="B2127" s="78"/>
      <c r="C2127" s="94" t="s">
        <v>162</v>
      </c>
      <c r="D2127" s="65"/>
      <c r="E2127" s="65"/>
      <c r="F2127" s="65"/>
      <c r="G2127" s="65"/>
      <c r="H2127" s="65"/>
      <c r="I2127" s="65"/>
      <c r="J2127" s="65"/>
      <c r="K2127" s="65"/>
      <c r="L2127" s="65"/>
      <c r="M2127" s="65"/>
      <c r="N2127" s="65"/>
      <c r="O2127" s="71"/>
      <c r="P2127" s="141">
        <f t="shared" si="322"/>
        <v>0</v>
      </c>
      <c r="Q2127" s="52"/>
      <c r="R2127" s="395"/>
      <c r="S2127" s="395"/>
    </row>
    <row r="2128" spans="2:24" ht="18.75" customHeight="1" x14ac:dyDescent="0.2">
      <c r="B2128" s="78"/>
      <c r="C2128" s="140" t="s">
        <v>147</v>
      </c>
      <c r="D2128" s="66"/>
      <c r="E2128" s="66"/>
      <c r="F2128" s="66"/>
      <c r="G2128" s="66"/>
      <c r="H2128" s="66"/>
      <c r="I2128" s="66"/>
      <c r="J2128" s="66"/>
      <c r="K2128" s="66"/>
      <c r="L2128" s="66"/>
      <c r="M2128" s="66"/>
      <c r="N2128" s="66"/>
      <c r="O2128" s="72"/>
      <c r="P2128" s="141">
        <f t="shared" si="322"/>
        <v>0</v>
      </c>
      <c r="Q2128" s="52"/>
      <c r="R2128" s="395"/>
      <c r="S2128" s="395"/>
    </row>
    <row r="2129" spans="2:20" ht="18.75" customHeight="1" x14ac:dyDescent="0.2">
      <c r="B2129" s="78"/>
      <c r="C2129" s="140" t="s">
        <v>148</v>
      </c>
      <c r="D2129" s="66"/>
      <c r="E2129" s="66"/>
      <c r="F2129" s="66"/>
      <c r="G2129" s="66"/>
      <c r="H2129" s="66"/>
      <c r="I2129" s="66"/>
      <c r="J2129" s="66"/>
      <c r="K2129" s="66"/>
      <c r="L2129" s="66"/>
      <c r="M2129" s="66"/>
      <c r="N2129" s="66"/>
      <c r="O2129" s="72"/>
      <c r="P2129" s="141">
        <f t="shared" si="322"/>
        <v>0</v>
      </c>
      <c r="Q2129" s="52"/>
      <c r="R2129" s="395"/>
      <c r="S2129" s="395"/>
    </row>
    <row r="2130" spans="2:20" ht="18.75" customHeight="1" x14ac:dyDescent="0.2">
      <c r="B2130" s="78"/>
      <c r="C2130" s="140" t="s">
        <v>150</v>
      </c>
      <c r="D2130" s="66"/>
      <c r="E2130" s="66"/>
      <c r="F2130" s="66"/>
      <c r="G2130" s="66"/>
      <c r="H2130" s="66"/>
      <c r="I2130" s="66"/>
      <c r="J2130" s="66"/>
      <c r="K2130" s="66"/>
      <c r="L2130" s="66"/>
      <c r="M2130" s="66"/>
      <c r="N2130" s="66"/>
      <c r="O2130" s="72"/>
      <c r="P2130" s="141">
        <f t="shared" si="322"/>
        <v>0</v>
      </c>
      <c r="Q2130" s="52"/>
      <c r="R2130" s="395"/>
      <c r="S2130" s="395"/>
    </row>
    <row r="2131" spans="2:20" ht="18.75" customHeight="1" x14ac:dyDescent="0.2">
      <c r="B2131" s="78"/>
      <c r="C2131" s="140" t="s">
        <v>151</v>
      </c>
      <c r="D2131" s="66"/>
      <c r="E2131" s="66"/>
      <c r="F2131" s="66"/>
      <c r="G2131" s="66"/>
      <c r="H2131" s="66"/>
      <c r="I2131" s="66"/>
      <c r="J2131" s="66"/>
      <c r="K2131" s="66"/>
      <c r="L2131" s="66"/>
      <c r="M2131" s="66"/>
      <c r="N2131" s="66"/>
      <c r="O2131" s="72"/>
      <c r="P2131" s="141">
        <f t="shared" si="322"/>
        <v>0</v>
      </c>
      <c r="Q2131" s="52"/>
      <c r="R2131" s="395"/>
      <c r="S2131" s="395"/>
    </row>
    <row r="2132" spans="2:20" ht="18.75" customHeight="1" x14ac:dyDescent="0.2">
      <c r="B2132" s="78"/>
      <c r="C2132" s="140" t="s">
        <v>152</v>
      </c>
      <c r="D2132" s="66"/>
      <c r="E2132" s="66"/>
      <c r="F2132" s="66"/>
      <c r="G2132" s="66"/>
      <c r="H2132" s="66"/>
      <c r="I2132" s="66"/>
      <c r="J2132" s="66"/>
      <c r="K2132" s="66"/>
      <c r="L2132" s="66"/>
      <c r="M2132" s="66"/>
      <c r="N2132" s="66"/>
      <c r="O2132" s="72"/>
      <c r="P2132" s="141">
        <f t="shared" si="322"/>
        <v>0</v>
      </c>
      <c r="Q2132" s="52"/>
      <c r="R2132" s="395"/>
      <c r="S2132" s="395"/>
    </row>
    <row r="2133" spans="2:20" ht="18.75" customHeight="1" x14ac:dyDescent="0.2">
      <c r="B2133" s="78"/>
      <c r="C2133" s="140" t="s">
        <v>153</v>
      </c>
      <c r="D2133" s="66"/>
      <c r="E2133" s="66"/>
      <c r="F2133" s="66"/>
      <c r="G2133" s="66"/>
      <c r="H2133" s="66"/>
      <c r="I2133" s="66"/>
      <c r="J2133" s="66"/>
      <c r="K2133" s="66"/>
      <c r="L2133" s="66"/>
      <c r="M2133" s="66"/>
      <c r="N2133" s="66"/>
      <c r="O2133" s="72"/>
      <c r="P2133" s="141">
        <f t="shared" si="322"/>
        <v>0</v>
      </c>
      <c r="Q2133" s="52"/>
      <c r="R2133" s="395"/>
      <c r="S2133" s="395"/>
    </row>
    <row r="2134" spans="2:20" ht="18.75" customHeight="1" x14ac:dyDescent="0.2">
      <c r="B2134" s="78"/>
      <c r="C2134" s="156" t="s">
        <v>163</v>
      </c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73"/>
      <c r="P2134" s="142">
        <f t="shared" si="322"/>
        <v>0</v>
      </c>
      <c r="Q2134" s="52"/>
      <c r="R2134" s="396"/>
      <c r="S2134" s="396"/>
    </row>
    <row r="2135" spans="2:20" ht="18.75" customHeight="1" x14ac:dyDescent="0.2">
      <c r="B2135" s="78"/>
      <c r="C2135" s="157" t="s">
        <v>157</v>
      </c>
      <c r="D2135" s="148">
        <f t="shared" ref="D2135:O2135" si="323">SUBTOTAL(9,D2125:D2134)</f>
        <v>0</v>
      </c>
      <c r="E2135" s="148">
        <f t="shared" si="323"/>
        <v>0</v>
      </c>
      <c r="F2135" s="148">
        <f t="shared" si="323"/>
        <v>0</v>
      </c>
      <c r="G2135" s="148">
        <f t="shared" si="323"/>
        <v>0</v>
      </c>
      <c r="H2135" s="148">
        <f t="shared" si="323"/>
        <v>0</v>
      </c>
      <c r="I2135" s="148">
        <f t="shared" si="323"/>
        <v>0</v>
      </c>
      <c r="J2135" s="148">
        <f t="shared" si="323"/>
        <v>0</v>
      </c>
      <c r="K2135" s="148">
        <f t="shared" si="323"/>
        <v>0</v>
      </c>
      <c r="L2135" s="148">
        <f t="shared" si="323"/>
        <v>0</v>
      </c>
      <c r="M2135" s="148">
        <f t="shared" si="323"/>
        <v>0</v>
      </c>
      <c r="N2135" s="148">
        <f t="shared" si="323"/>
        <v>0</v>
      </c>
      <c r="O2135" s="149">
        <f t="shared" si="323"/>
        <v>0</v>
      </c>
      <c r="P2135" s="143">
        <f t="shared" si="322"/>
        <v>0</v>
      </c>
      <c r="Q2135" s="52"/>
      <c r="R2135" s="405"/>
      <c r="S2135" s="405"/>
    </row>
    <row r="2136" spans="2:20" ht="6" customHeight="1" x14ac:dyDescent="0.2">
      <c r="B2136" s="78"/>
      <c r="C2136" s="52"/>
      <c r="D2136" s="52"/>
      <c r="E2136" s="52"/>
      <c r="F2136" s="52"/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5"/>
      <c r="S2136" s="55"/>
    </row>
    <row r="2137" spans="2:20" ht="18.75" customHeight="1" x14ac:dyDescent="0.2">
      <c r="B2137" s="81"/>
      <c r="C2137" s="140" t="s">
        <v>158</v>
      </c>
      <c r="D2137" s="67"/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74"/>
      <c r="P2137" s="146">
        <f t="shared" ref="P2137:P2138" si="324">SUM(D2137:O2137)</f>
        <v>0</v>
      </c>
      <c r="Q2137" s="52"/>
      <c r="R2137" s="395"/>
      <c r="S2137" s="395"/>
    </row>
    <row r="2138" spans="2:20" ht="18.75" customHeight="1" x14ac:dyDescent="0.2">
      <c r="B2138" s="81"/>
      <c r="C2138" s="140" t="s">
        <v>159</v>
      </c>
      <c r="D2138" s="67"/>
      <c r="E2138" s="67"/>
      <c r="F2138" s="67"/>
      <c r="G2138" s="67"/>
      <c r="H2138" s="67"/>
      <c r="I2138" s="67"/>
      <c r="J2138" s="67"/>
      <c r="K2138" s="67"/>
      <c r="L2138" s="67"/>
      <c r="M2138" s="67"/>
      <c r="N2138" s="69"/>
      <c r="O2138" s="75"/>
      <c r="P2138" s="147">
        <f t="shared" si="324"/>
        <v>0</v>
      </c>
      <c r="Q2138" s="52"/>
      <c r="R2138" s="396"/>
      <c r="S2138" s="396"/>
    </row>
    <row r="2139" spans="2:20" s="77" customFormat="1" ht="18.75" customHeight="1" x14ac:dyDescent="0.2">
      <c r="B2139" s="79"/>
      <c r="C2139" s="93"/>
      <c r="D2139" s="82"/>
      <c r="E2139" s="82"/>
      <c r="F2139" s="82"/>
      <c r="G2139" s="82"/>
      <c r="H2139" s="82"/>
      <c r="I2139" s="82"/>
      <c r="J2139" s="82"/>
      <c r="K2139" s="82"/>
      <c r="L2139" s="82"/>
      <c r="M2139" s="82"/>
      <c r="N2139" s="397" t="s">
        <v>160</v>
      </c>
      <c r="O2139" s="397"/>
      <c r="P2139" s="145">
        <f t="shared" ref="P2139" si="325">ROUND(IF(P2137*P2138=0,0,P2135/P2137*P2138),2)</f>
        <v>0</v>
      </c>
      <c r="Q2139" s="76"/>
      <c r="R2139" s="398"/>
      <c r="S2139" s="398"/>
      <c r="T2139" s="80"/>
    </row>
    <row r="2140" spans="2:20" ht="30" customHeight="1" x14ac:dyDescent="0.2">
      <c r="C2140" s="52"/>
      <c r="D2140" s="52"/>
      <c r="E2140" s="52"/>
      <c r="F2140" s="52"/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</row>
    <row r="2141" spans="2:20" ht="18.75" customHeight="1" x14ac:dyDescent="0.2">
      <c r="B2141" s="78"/>
      <c r="C2141" s="158" t="s">
        <v>124</v>
      </c>
      <c r="D2141" s="399"/>
      <c r="E2141" s="399"/>
      <c r="F2141" s="399"/>
      <c r="G2141" s="399"/>
      <c r="H2141" s="399"/>
      <c r="I2141" s="399"/>
      <c r="J2141" s="52"/>
      <c r="K2141" s="52"/>
      <c r="L2141" s="53"/>
      <c r="M2141" s="52"/>
      <c r="N2141" s="52"/>
      <c r="O2141" s="52"/>
      <c r="P2141" s="54"/>
      <c r="Q2141" s="52"/>
      <c r="R2141" s="54"/>
      <c r="S2141" s="54"/>
    </row>
    <row r="2142" spans="2:20" ht="18.75" customHeight="1" x14ac:dyDescent="0.2">
      <c r="B2142" s="78"/>
      <c r="C2142" s="152" t="s">
        <v>125</v>
      </c>
      <c r="D2142" s="395"/>
      <c r="E2142" s="395"/>
      <c r="F2142" s="395"/>
      <c r="G2142" s="395"/>
      <c r="H2142" s="395"/>
      <c r="I2142" s="395"/>
      <c r="J2142" s="52"/>
      <c r="K2142" s="51"/>
      <c r="L2142" s="51"/>
      <c r="M2142" s="51"/>
      <c r="N2142" s="51"/>
      <c r="O2142" s="51"/>
      <c r="P2142" s="51"/>
      <c r="Q2142" s="52"/>
      <c r="R2142" s="400" t="s">
        <v>126</v>
      </c>
      <c r="S2142" s="400"/>
    </row>
    <row r="2143" spans="2:20" ht="18.75" customHeight="1" x14ac:dyDescent="0.2">
      <c r="B2143" s="78"/>
      <c r="C2143" s="152" t="s">
        <v>7</v>
      </c>
      <c r="D2143" s="395"/>
      <c r="E2143" s="395"/>
      <c r="F2143" s="395"/>
      <c r="G2143" s="395"/>
      <c r="H2143" s="395"/>
      <c r="I2143" s="395"/>
      <c r="J2143" s="52"/>
      <c r="K2143" s="51"/>
      <c r="L2143" s="51"/>
      <c r="M2143" s="51"/>
      <c r="N2143" s="51"/>
      <c r="O2143" s="51"/>
      <c r="P2143" s="51"/>
      <c r="Q2143" s="52"/>
      <c r="R2143" s="139" t="s">
        <v>245</v>
      </c>
      <c r="S2143" s="63"/>
    </row>
    <row r="2144" spans="2:20" ht="18.75" customHeight="1" x14ac:dyDescent="0.2">
      <c r="B2144" s="78"/>
      <c r="C2144" s="153" t="s">
        <v>122</v>
      </c>
      <c r="D2144" s="395"/>
      <c r="E2144" s="395"/>
      <c r="F2144" s="395"/>
      <c r="G2144" s="395"/>
      <c r="H2144" s="395"/>
      <c r="I2144" s="395"/>
      <c r="J2144" s="52"/>
      <c r="K2144" s="51"/>
      <c r="L2144" s="51"/>
      <c r="M2144" s="51"/>
      <c r="N2144" s="51"/>
      <c r="O2144" s="51"/>
      <c r="P2144" s="51"/>
      <c r="Q2144" s="52"/>
      <c r="R2144" s="138" t="s">
        <v>132</v>
      </c>
      <c r="S2144" s="63"/>
    </row>
    <row r="2145" spans="2:24" ht="18.75" customHeight="1" x14ac:dyDescent="0.2">
      <c r="B2145" s="78"/>
      <c r="C2145" s="153" t="s">
        <v>134</v>
      </c>
      <c r="D2145" s="401"/>
      <c r="E2145" s="401"/>
      <c r="F2145" s="401"/>
      <c r="G2145" s="401"/>
      <c r="H2145" s="401"/>
      <c r="I2145" s="401"/>
      <c r="J2145" s="52"/>
      <c r="K2145" s="52"/>
      <c r="L2145" s="53"/>
      <c r="M2145" s="52"/>
      <c r="N2145" s="52"/>
      <c r="O2145" s="52"/>
      <c r="P2145" s="54"/>
      <c r="Q2145" s="52"/>
      <c r="R2145" s="139" t="s">
        <v>133</v>
      </c>
      <c r="S2145" s="63"/>
    </row>
    <row r="2146" spans="2:24" ht="12" customHeight="1" x14ac:dyDescent="0.2">
      <c r="B2146" s="78"/>
      <c r="C2146" s="52"/>
      <c r="D2146" s="52"/>
      <c r="E2146" s="52"/>
      <c r="F2146" s="52"/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</row>
    <row r="2147" spans="2:24" s="77" customFormat="1" ht="18.75" customHeight="1" x14ac:dyDescent="0.2">
      <c r="B2147" s="79"/>
      <c r="C2147" s="154" t="s">
        <v>128</v>
      </c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70"/>
      <c r="P2147" s="144" t="s">
        <v>129</v>
      </c>
      <c r="Q2147" s="76"/>
      <c r="R2147" s="402" t="s">
        <v>135</v>
      </c>
      <c r="S2147" s="403"/>
      <c r="T2147" s="80"/>
      <c r="V2147" s="59"/>
      <c r="W2147" s="59"/>
      <c r="X2147" s="59"/>
    </row>
    <row r="2148" spans="2:24" ht="6" customHeight="1" x14ac:dyDescent="0.2">
      <c r="B2148" s="78"/>
      <c r="C2148" s="52"/>
      <c r="D2148" s="52"/>
      <c r="E2148" s="52"/>
      <c r="F2148" s="52"/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</row>
    <row r="2149" spans="2:24" ht="18.75" customHeight="1" x14ac:dyDescent="0.2">
      <c r="B2149" s="78"/>
      <c r="C2149" s="155" t="s">
        <v>161</v>
      </c>
      <c r="D2149" s="65"/>
      <c r="E2149" s="65"/>
      <c r="F2149" s="65"/>
      <c r="G2149" s="65"/>
      <c r="H2149" s="65"/>
      <c r="I2149" s="65"/>
      <c r="J2149" s="65"/>
      <c r="K2149" s="65"/>
      <c r="L2149" s="65"/>
      <c r="M2149" s="65"/>
      <c r="N2149" s="65"/>
      <c r="O2149" s="71"/>
      <c r="P2149" s="141">
        <f>SUM(D2149:O2149)</f>
        <v>0</v>
      </c>
      <c r="Q2149" s="52"/>
      <c r="R2149" s="390"/>
      <c r="S2149" s="387"/>
    </row>
    <row r="2150" spans="2:24" ht="18.75" customHeight="1" x14ac:dyDescent="0.2">
      <c r="B2150" s="78"/>
      <c r="C2150" s="140" t="s">
        <v>137</v>
      </c>
      <c r="D2150" s="110"/>
      <c r="E2150" s="110"/>
      <c r="F2150" s="110"/>
      <c r="G2150" s="110"/>
      <c r="H2150" s="110"/>
      <c r="I2150" s="110"/>
      <c r="J2150" s="110"/>
      <c r="K2150" s="110"/>
      <c r="L2150" s="110"/>
      <c r="M2150" s="110"/>
      <c r="N2150" s="110"/>
      <c r="O2150" s="111"/>
      <c r="P2150" s="141">
        <f t="shared" ref="P2150:P2159" si="326">SUM(D2150:O2150)</f>
        <v>0</v>
      </c>
      <c r="Q2150" s="52"/>
      <c r="R2150" s="390"/>
      <c r="S2150" s="387"/>
    </row>
    <row r="2151" spans="2:24" ht="18.75" customHeight="1" x14ac:dyDescent="0.2">
      <c r="B2151" s="78"/>
      <c r="C2151" s="94" t="s">
        <v>162</v>
      </c>
      <c r="D2151" s="65"/>
      <c r="E2151" s="65"/>
      <c r="F2151" s="65"/>
      <c r="G2151" s="65"/>
      <c r="H2151" s="65"/>
      <c r="I2151" s="65"/>
      <c r="J2151" s="65"/>
      <c r="K2151" s="65"/>
      <c r="L2151" s="65"/>
      <c r="M2151" s="65"/>
      <c r="N2151" s="65"/>
      <c r="O2151" s="71"/>
      <c r="P2151" s="141">
        <f t="shared" si="326"/>
        <v>0</v>
      </c>
      <c r="Q2151" s="52"/>
      <c r="R2151" s="390"/>
      <c r="S2151" s="387"/>
    </row>
    <row r="2152" spans="2:24" ht="18.75" customHeight="1" x14ac:dyDescent="0.2">
      <c r="B2152" s="78"/>
      <c r="C2152" s="140" t="s">
        <v>147</v>
      </c>
      <c r="D2152" s="66"/>
      <c r="E2152" s="66"/>
      <c r="F2152" s="66"/>
      <c r="G2152" s="66"/>
      <c r="H2152" s="66"/>
      <c r="I2152" s="66"/>
      <c r="J2152" s="66"/>
      <c r="K2152" s="66"/>
      <c r="L2152" s="66"/>
      <c r="M2152" s="66"/>
      <c r="N2152" s="66"/>
      <c r="O2152" s="72"/>
      <c r="P2152" s="141">
        <f t="shared" si="326"/>
        <v>0</v>
      </c>
      <c r="Q2152" s="52"/>
      <c r="R2152" s="390"/>
      <c r="S2152" s="387"/>
    </row>
    <row r="2153" spans="2:24" ht="18.75" customHeight="1" x14ac:dyDescent="0.2">
      <c r="B2153" s="78"/>
      <c r="C2153" s="140" t="s">
        <v>148</v>
      </c>
      <c r="D2153" s="66"/>
      <c r="E2153" s="66"/>
      <c r="F2153" s="66"/>
      <c r="G2153" s="66"/>
      <c r="H2153" s="66"/>
      <c r="I2153" s="66"/>
      <c r="J2153" s="66"/>
      <c r="K2153" s="66"/>
      <c r="L2153" s="66"/>
      <c r="M2153" s="66"/>
      <c r="N2153" s="66"/>
      <c r="O2153" s="72"/>
      <c r="P2153" s="141">
        <f t="shared" si="326"/>
        <v>0</v>
      </c>
      <c r="Q2153" s="52"/>
      <c r="R2153" s="390"/>
      <c r="S2153" s="387"/>
    </row>
    <row r="2154" spans="2:24" ht="18.75" customHeight="1" x14ac:dyDescent="0.2">
      <c r="B2154" s="78"/>
      <c r="C2154" s="140" t="s">
        <v>150</v>
      </c>
      <c r="D2154" s="66"/>
      <c r="E2154" s="66"/>
      <c r="F2154" s="66"/>
      <c r="G2154" s="66"/>
      <c r="H2154" s="66"/>
      <c r="I2154" s="66"/>
      <c r="J2154" s="66"/>
      <c r="K2154" s="66"/>
      <c r="L2154" s="66"/>
      <c r="M2154" s="66"/>
      <c r="N2154" s="66"/>
      <c r="O2154" s="72"/>
      <c r="P2154" s="141">
        <f t="shared" si="326"/>
        <v>0</v>
      </c>
      <c r="Q2154" s="52"/>
      <c r="R2154" s="390"/>
      <c r="S2154" s="387"/>
    </row>
    <row r="2155" spans="2:24" ht="18.75" customHeight="1" x14ac:dyDescent="0.2">
      <c r="B2155" s="78"/>
      <c r="C2155" s="140" t="s">
        <v>151</v>
      </c>
      <c r="D2155" s="66"/>
      <c r="E2155" s="66"/>
      <c r="F2155" s="66"/>
      <c r="G2155" s="66"/>
      <c r="H2155" s="66"/>
      <c r="I2155" s="66"/>
      <c r="J2155" s="66"/>
      <c r="K2155" s="66"/>
      <c r="L2155" s="66"/>
      <c r="M2155" s="66"/>
      <c r="N2155" s="66"/>
      <c r="O2155" s="72"/>
      <c r="P2155" s="141">
        <f t="shared" si="326"/>
        <v>0</v>
      </c>
      <c r="Q2155" s="52"/>
      <c r="R2155" s="390"/>
      <c r="S2155" s="387"/>
    </row>
    <row r="2156" spans="2:24" ht="18.75" customHeight="1" x14ac:dyDescent="0.2">
      <c r="B2156" s="78"/>
      <c r="C2156" s="140" t="s">
        <v>152</v>
      </c>
      <c r="D2156" s="66"/>
      <c r="E2156" s="66"/>
      <c r="F2156" s="66"/>
      <c r="G2156" s="66"/>
      <c r="H2156" s="66"/>
      <c r="I2156" s="66"/>
      <c r="J2156" s="66"/>
      <c r="K2156" s="66"/>
      <c r="L2156" s="66"/>
      <c r="M2156" s="66"/>
      <c r="N2156" s="66"/>
      <c r="O2156" s="72"/>
      <c r="P2156" s="141">
        <f t="shared" si="326"/>
        <v>0</v>
      </c>
      <c r="Q2156" s="52"/>
      <c r="R2156" s="390"/>
      <c r="S2156" s="387"/>
    </row>
    <row r="2157" spans="2:24" ht="18.75" customHeight="1" x14ac:dyDescent="0.2">
      <c r="B2157" s="78"/>
      <c r="C2157" s="140" t="s">
        <v>153</v>
      </c>
      <c r="D2157" s="66"/>
      <c r="E2157" s="66"/>
      <c r="F2157" s="66"/>
      <c r="G2157" s="66"/>
      <c r="H2157" s="66"/>
      <c r="I2157" s="66"/>
      <c r="J2157" s="66"/>
      <c r="K2157" s="66"/>
      <c r="L2157" s="66"/>
      <c r="M2157" s="66"/>
      <c r="N2157" s="66"/>
      <c r="O2157" s="72"/>
      <c r="P2157" s="141">
        <f t="shared" si="326"/>
        <v>0</v>
      </c>
      <c r="Q2157" s="52"/>
      <c r="R2157" s="390"/>
      <c r="S2157" s="387"/>
    </row>
    <row r="2158" spans="2:24" ht="18.75" customHeight="1" x14ac:dyDescent="0.2">
      <c r="B2158" s="78"/>
      <c r="C2158" s="156" t="s">
        <v>163</v>
      </c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73"/>
      <c r="P2158" s="142">
        <f t="shared" si="326"/>
        <v>0</v>
      </c>
      <c r="Q2158" s="52"/>
      <c r="R2158" s="391"/>
      <c r="S2158" s="392"/>
    </row>
    <row r="2159" spans="2:24" ht="18.75" customHeight="1" x14ac:dyDescent="0.2">
      <c r="B2159" s="78"/>
      <c r="C2159" s="157" t="s">
        <v>157</v>
      </c>
      <c r="D2159" s="148">
        <f>SUBTOTAL(9,D2149:D2158)</f>
        <v>0</v>
      </c>
      <c r="E2159" s="148">
        <f t="shared" ref="E2159:O2159" si="327">SUBTOTAL(9,E2149:E2158)</f>
        <v>0</v>
      </c>
      <c r="F2159" s="148">
        <f t="shared" si="327"/>
        <v>0</v>
      </c>
      <c r="G2159" s="148">
        <f t="shared" si="327"/>
        <v>0</v>
      </c>
      <c r="H2159" s="148">
        <f t="shared" si="327"/>
        <v>0</v>
      </c>
      <c r="I2159" s="148">
        <f t="shared" si="327"/>
        <v>0</v>
      </c>
      <c r="J2159" s="148">
        <f t="shared" si="327"/>
        <v>0</v>
      </c>
      <c r="K2159" s="148">
        <f t="shared" si="327"/>
        <v>0</v>
      </c>
      <c r="L2159" s="148">
        <f t="shared" si="327"/>
        <v>0</v>
      </c>
      <c r="M2159" s="148">
        <f t="shared" si="327"/>
        <v>0</v>
      </c>
      <c r="N2159" s="148">
        <f t="shared" si="327"/>
        <v>0</v>
      </c>
      <c r="O2159" s="149">
        <f t="shared" si="327"/>
        <v>0</v>
      </c>
      <c r="P2159" s="143">
        <f t="shared" si="326"/>
        <v>0</v>
      </c>
      <c r="Q2159" s="52"/>
      <c r="R2159" s="393"/>
      <c r="S2159" s="394"/>
    </row>
    <row r="2160" spans="2:24" ht="6" customHeight="1" x14ac:dyDescent="0.2">
      <c r="B2160" s="78"/>
      <c r="C2160" s="52"/>
      <c r="D2160" s="52"/>
      <c r="E2160" s="52"/>
      <c r="F2160" s="52"/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5"/>
      <c r="S2160" s="55"/>
    </row>
    <row r="2161" spans="2:24" ht="18.75" customHeight="1" x14ac:dyDescent="0.2">
      <c r="B2161" s="81"/>
      <c r="C2161" s="140" t="s">
        <v>158</v>
      </c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74"/>
      <c r="P2161" s="146">
        <f t="shared" ref="P2161:P2162" si="328">SUM(D2161:O2161)</f>
        <v>0</v>
      </c>
      <c r="Q2161" s="52"/>
      <c r="R2161" s="395"/>
      <c r="S2161" s="395"/>
    </row>
    <row r="2162" spans="2:24" ht="18.75" customHeight="1" x14ac:dyDescent="0.2">
      <c r="B2162" s="81"/>
      <c r="C2162" s="140" t="s">
        <v>159</v>
      </c>
      <c r="D2162" s="67"/>
      <c r="E2162" s="67"/>
      <c r="F2162" s="67"/>
      <c r="G2162" s="67"/>
      <c r="H2162" s="67"/>
      <c r="I2162" s="67"/>
      <c r="J2162" s="67"/>
      <c r="K2162" s="67"/>
      <c r="L2162" s="67"/>
      <c r="M2162" s="67"/>
      <c r="N2162" s="69"/>
      <c r="O2162" s="75"/>
      <c r="P2162" s="147">
        <f t="shared" si="328"/>
        <v>0</v>
      </c>
      <c r="Q2162" s="52"/>
      <c r="R2162" s="396"/>
      <c r="S2162" s="396"/>
    </row>
    <row r="2163" spans="2:24" s="77" customFormat="1" ht="18.75" customHeight="1" x14ac:dyDescent="0.2">
      <c r="B2163" s="79"/>
      <c r="C2163" s="93"/>
      <c r="D2163" s="82"/>
      <c r="E2163" s="82"/>
      <c r="F2163" s="82"/>
      <c r="G2163" s="82"/>
      <c r="H2163" s="82"/>
      <c r="I2163" s="82"/>
      <c r="J2163" s="82"/>
      <c r="K2163" s="82"/>
      <c r="L2163" s="82"/>
      <c r="M2163" s="82"/>
      <c r="N2163" s="397" t="s">
        <v>160</v>
      </c>
      <c r="O2163" s="397"/>
      <c r="P2163" s="145">
        <f>ROUND(IF(P2161*P2162=0,0,P2159/P2161*P2162),2)</f>
        <v>0</v>
      </c>
      <c r="Q2163" s="76"/>
      <c r="R2163" s="398"/>
      <c r="S2163" s="398"/>
      <c r="T2163" s="80"/>
    </row>
    <row r="2164" spans="2:24" ht="30" customHeight="1" x14ac:dyDescent="0.2">
      <c r="C2164" s="52"/>
      <c r="D2164" s="52"/>
      <c r="E2164" s="52"/>
      <c r="F2164" s="52"/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</row>
    <row r="2165" spans="2:24" ht="18.75" customHeight="1" x14ac:dyDescent="0.2">
      <c r="B2165" s="78"/>
      <c r="C2165" s="158" t="s">
        <v>124</v>
      </c>
      <c r="D2165" s="399"/>
      <c r="E2165" s="399"/>
      <c r="F2165" s="399"/>
      <c r="G2165" s="399"/>
      <c r="H2165" s="399"/>
      <c r="I2165" s="399"/>
      <c r="J2165" s="52"/>
      <c r="K2165" s="52"/>
      <c r="L2165" s="53"/>
      <c r="M2165" s="52"/>
      <c r="N2165" s="52"/>
      <c r="O2165" s="52"/>
      <c r="P2165" s="54"/>
      <c r="Q2165" s="52"/>
      <c r="R2165" s="54"/>
      <c r="S2165" s="54"/>
    </row>
    <row r="2166" spans="2:24" ht="18.75" customHeight="1" x14ac:dyDescent="0.2">
      <c r="B2166" s="78"/>
      <c r="C2166" s="152" t="s">
        <v>125</v>
      </c>
      <c r="D2166" s="395"/>
      <c r="E2166" s="395"/>
      <c r="F2166" s="395"/>
      <c r="G2166" s="395"/>
      <c r="H2166" s="395"/>
      <c r="I2166" s="395"/>
      <c r="J2166" s="52"/>
      <c r="K2166" s="51"/>
      <c r="L2166" s="51"/>
      <c r="M2166" s="51"/>
      <c r="N2166" s="51"/>
      <c r="O2166" s="51"/>
      <c r="P2166" s="51"/>
      <c r="Q2166" s="52"/>
      <c r="R2166" s="400" t="s">
        <v>126</v>
      </c>
      <c r="S2166" s="400"/>
    </row>
    <row r="2167" spans="2:24" ht="18.75" customHeight="1" x14ac:dyDescent="0.2">
      <c r="B2167" s="78"/>
      <c r="C2167" s="152" t="s">
        <v>7</v>
      </c>
      <c r="D2167" s="395"/>
      <c r="E2167" s="395"/>
      <c r="F2167" s="395"/>
      <c r="G2167" s="395"/>
      <c r="H2167" s="395"/>
      <c r="I2167" s="395"/>
      <c r="J2167" s="52"/>
      <c r="K2167" s="51"/>
      <c r="L2167" s="51"/>
      <c r="M2167" s="51"/>
      <c r="N2167" s="51"/>
      <c r="O2167" s="51"/>
      <c r="P2167" s="51"/>
      <c r="Q2167" s="52"/>
      <c r="R2167" s="139" t="s">
        <v>245</v>
      </c>
      <c r="S2167" s="63"/>
    </row>
    <row r="2168" spans="2:24" ht="18.75" customHeight="1" x14ac:dyDescent="0.2">
      <c r="B2168" s="78"/>
      <c r="C2168" s="153" t="s">
        <v>122</v>
      </c>
      <c r="D2168" s="395"/>
      <c r="E2168" s="395"/>
      <c r="F2168" s="395"/>
      <c r="G2168" s="395"/>
      <c r="H2168" s="395"/>
      <c r="I2168" s="395"/>
      <c r="J2168" s="52"/>
      <c r="K2168" s="51"/>
      <c r="L2168" s="51"/>
      <c r="M2168" s="51"/>
      <c r="N2168" s="51"/>
      <c r="O2168" s="51"/>
      <c r="P2168" s="51"/>
      <c r="Q2168" s="52"/>
      <c r="R2168" s="138" t="s">
        <v>132</v>
      </c>
      <c r="S2168" s="63"/>
    </row>
    <row r="2169" spans="2:24" ht="18.75" customHeight="1" x14ac:dyDescent="0.2">
      <c r="B2169" s="78"/>
      <c r="C2169" s="153" t="s">
        <v>134</v>
      </c>
      <c r="D2169" s="401"/>
      <c r="E2169" s="401"/>
      <c r="F2169" s="401"/>
      <c r="G2169" s="401"/>
      <c r="H2169" s="401"/>
      <c r="I2169" s="401"/>
      <c r="J2169" s="52"/>
      <c r="K2169" s="52"/>
      <c r="L2169" s="53"/>
      <c r="M2169" s="52"/>
      <c r="N2169" s="52"/>
      <c r="O2169" s="52"/>
      <c r="P2169" s="54"/>
      <c r="Q2169" s="52"/>
      <c r="R2169" s="139" t="s">
        <v>133</v>
      </c>
      <c r="S2169" s="63"/>
    </row>
    <row r="2170" spans="2:24" ht="12" customHeight="1" x14ac:dyDescent="0.2">
      <c r="B2170" s="78"/>
      <c r="C2170" s="52"/>
      <c r="D2170" s="52"/>
      <c r="E2170" s="52"/>
      <c r="F2170" s="52"/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</row>
    <row r="2171" spans="2:24" s="77" customFormat="1" ht="18.75" customHeight="1" x14ac:dyDescent="0.2">
      <c r="B2171" s="79"/>
      <c r="C2171" s="154" t="s">
        <v>128</v>
      </c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70"/>
      <c r="P2171" s="144" t="s">
        <v>129</v>
      </c>
      <c r="Q2171" s="76"/>
      <c r="R2171" s="404" t="s">
        <v>135</v>
      </c>
      <c r="S2171" s="404"/>
      <c r="T2171" s="80"/>
      <c r="V2171" s="59"/>
      <c r="W2171" s="59"/>
      <c r="X2171" s="59"/>
    </row>
    <row r="2172" spans="2:24" ht="6" customHeight="1" x14ac:dyDescent="0.2">
      <c r="B2172" s="78"/>
      <c r="C2172" s="52"/>
      <c r="D2172" s="52"/>
      <c r="E2172" s="52"/>
      <c r="F2172" s="52"/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</row>
    <row r="2173" spans="2:24" ht="18.75" customHeight="1" x14ac:dyDescent="0.2">
      <c r="B2173" s="78"/>
      <c r="C2173" s="155" t="s">
        <v>161</v>
      </c>
      <c r="D2173" s="65"/>
      <c r="E2173" s="65"/>
      <c r="F2173" s="65"/>
      <c r="G2173" s="65"/>
      <c r="H2173" s="65"/>
      <c r="I2173" s="65"/>
      <c r="J2173" s="65"/>
      <c r="K2173" s="65"/>
      <c r="L2173" s="65"/>
      <c r="M2173" s="65"/>
      <c r="N2173" s="65"/>
      <c r="O2173" s="71"/>
      <c r="P2173" s="141">
        <f t="shared" ref="P2173:P2183" si="329">SUM(D2173:O2173)</f>
        <v>0</v>
      </c>
      <c r="Q2173" s="52"/>
      <c r="R2173" s="395"/>
      <c r="S2173" s="395"/>
    </row>
    <row r="2174" spans="2:24" ht="18.75" customHeight="1" x14ac:dyDescent="0.2">
      <c r="B2174" s="78"/>
      <c r="C2174" s="140" t="s">
        <v>137</v>
      </c>
      <c r="D2174" s="110"/>
      <c r="E2174" s="110"/>
      <c r="F2174" s="110"/>
      <c r="G2174" s="110"/>
      <c r="H2174" s="110"/>
      <c r="I2174" s="110"/>
      <c r="J2174" s="110"/>
      <c r="K2174" s="110"/>
      <c r="L2174" s="110"/>
      <c r="M2174" s="110"/>
      <c r="N2174" s="110"/>
      <c r="O2174" s="111"/>
      <c r="P2174" s="141">
        <f t="shared" si="329"/>
        <v>0</v>
      </c>
      <c r="Q2174" s="52"/>
      <c r="R2174" s="395"/>
      <c r="S2174" s="395"/>
    </row>
    <row r="2175" spans="2:24" ht="18.75" customHeight="1" x14ac:dyDescent="0.2">
      <c r="B2175" s="78"/>
      <c r="C2175" s="94" t="s">
        <v>162</v>
      </c>
      <c r="D2175" s="65"/>
      <c r="E2175" s="65"/>
      <c r="F2175" s="65"/>
      <c r="G2175" s="65"/>
      <c r="H2175" s="65"/>
      <c r="I2175" s="65"/>
      <c r="J2175" s="65"/>
      <c r="K2175" s="65"/>
      <c r="L2175" s="65"/>
      <c r="M2175" s="65"/>
      <c r="N2175" s="65"/>
      <c r="O2175" s="71"/>
      <c r="P2175" s="141">
        <f t="shared" si="329"/>
        <v>0</v>
      </c>
      <c r="Q2175" s="52"/>
      <c r="R2175" s="395"/>
      <c r="S2175" s="395"/>
    </row>
    <row r="2176" spans="2:24" ht="18.75" customHeight="1" x14ac:dyDescent="0.2">
      <c r="B2176" s="78"/>
      <c r="C2176" s="140" t="s">
        <v>147</v>
      </c>
      <c r="D2176" s="66"/>
      <c r="E2176" s="66"/>
      <c r="F2176" s="66"/>
      <c r="G2176" s="66"/>
      <c r="H2176" s="66"/>
      <c r="I2176" s="66"/>
      <c r="J2176" s="66"/>
      <c r="K2176" s="66"/>
      <c r="L2176" s="66"/>
      <c r="M2176" s="66"/>
      <c r="N2176" s="66"/>
      <c r="O2176" s="72"/>
      <c r="P2176" s="141">
        <f t="shared" si="329"/>
        <v>0</v>
      </c>
      <c r="Q2176" s="52"/>
      <c r="R2176" s="395"/>
      <c r="S2176" s="395"/>
    </row>
    <row r="2177" spans="2:20" ht="18.75" customHeight="1" x14ac:dyDescent="0.2">
      <c r="B2177" s="78"/>
      <c r="C2177" s="140" t="s">
        <v>148</v>
      </c>
      <c r="D2177" s="66"/>
      <c r="E2177" s="66"/>
      <c r="F2177" s="66"/>
      <c r="G2177" s="66"/>
      <c r="H2177" s="66"/>
      <c r="I2177" s="66"/>
      <c r="J2177" s="66"/>
      <c r="K2177" s="66"/>
      <c r="L2177" s="66"/>
      <c r="M2177" s="66"/>
      <c r="N2177" s="66"/>
      <c r="O2177" s="72"/>
      <c r="P2177" s="141">
        <f t="shared" si="329"/>
        <v>0</v>
      </c>
      <c r="Q2177" s="52"/>
      <c r="R2177" s="395"/>
      <c r="S2177" s="395"/>
    </row>
    <row r="2178" spans="2:20" ht="18.75" customHeight="1" x14ac:dyDescent="0.2">
      <c r="B2178" s="78"/>
      <c r="C2178" s="140" t="s">
        <v>150</v>
      </c>
      <c r="D2178" s="66"/>
      <c r="E2178" s="66"/>
      <c r="F2178" s="66"/>
      <c r="G2178" s="66"/>
      <c r="H2178" s="66"/>
      <c r="I2178" s="66"/>
      <c r="J2178" s="66"/>
      <c r="K2178" s="66"/>
      <c r="L2178" s="66"/>
      <c r="M2178" s="66"/>
      <c r="N2178" s="66"/>
      <c r="O2178" s="72"/>
      <c r="P2178" s="141">
        <f t="shared" si="329"/>
        <v>0</v>
      </c>
      <c r="Q2178" s="52"/>
      <c r="R2178" s="395"/>
      <c r="S2178" s="395"/>
    </row>
    <row r="2179" spans="2:20" ht="18.75" customHeight="1" x14ac:dyDescent="0.2">
      <c r="B2179" s="78"/>
      <c r="C2179" s="140" t="s">
        <v>151</v>
      </c>
      <c r="D2179" s="66"/>
      <c r="E2179" s="66"/>
      <c r="F2179" s="66"/>
      <c r="G2179" s="66"/>
      <c r="H2179" s="66"/>
      <c r="I2179" s="66"/>
      <c r="J2179" s="66"/>
      <c r="K2179" s="66"/>
      <c r="L2179" s="66"/>
      <c r="M2179" s="66"/>
      <c r="N2179" s="66"/>
      <c r="O2179" s="72"/>
      <c r="P2179" s="141">
        <f t="shared" si="329"/>
        <v>0</v>
      </c>
      <c r="Q2179" s="52"/>
      <c r="R2179" s="395"/>
      <c r="S2179" s="395"/>
    </row>
    <row r="2180" spans="2:20" ht="18.75" customHeight="1" x14ac:dyDescent="0.2">
      <c r="B2180" s="78"/>
      <c r="C2180" s="140" t="s">
        <v>152</v>
      </c>
      <c r="D2180" s="66"/>
      <c r="E2180" s="66"/>
      <c r="F2180" s="66"/>
      <c r="G2180" s="66"/>
      <c r="H2180" s="66"/>
      <c r="I2180" s="66"/>
      <c r="J2180" s="66"/>
      <c r="K2180" s="66"/>
      <c r="L2180" s="66"/>
      <c r="M2180" s="66"/>
      <c r="N2180" s="66"/>
      <c r="O2180" s="72"/>
      <c r="P2180" s="141">
        <f t="shared" si="329"/>
        <v>0</v>
      </c>
      <c r="Q2180" s="52"/>
      <c r="R2180" s="395"/>
      <c r="S2180" s="395"/>
    </row>
    <row r="2181" spans="2:20" ht="18.75" customHeight="1" x14ac:dyDescent="0.2">
      <c r="B2181" s="78"/>
      <c r="C2181" s="140" t="s">
        <v>153</v>
      </c>
      <c r="D2181" s="66"/>
      <c r="E2181" s="66"/>
      <c r="F2181" s="66"/>
      <c r="G2181" s="66"/>
      <c r="H2181" s="66"/>
      <c r="I2181" s="66"/>
      <c r="J2181" s="66"/>
      <c r="K2181" s="66"/>
      <c r="L2181" s="66"/>
      <c r="M2181" s="66"/>
      <c r="N2181" s="66"/>
      <c r="O2181" s="72"/>
      <c r="P2181" s="141">
        <f t="shared" si="329"/>
        <v>0</v>
      </c>
      <c r="Q2181" s="52"/>
      <c r="R2181" s="395"/>
      <c r="S2181" s="395"/>
    </row>
    <row r="2182" spans="2:20" ht="18.75" customHeight="1" x14ac:dyDescent="0.2">
      <c r="B2182" s="78"/>
      <c r="C2182" s="156" t="s">
        <v>163</v>
      </c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73"/>
      <c r="P2182" s="142">
        <f t="shared" si="329"/>
        <v>0</v>
      </c>
      <c r="Q2182" s="52"/>
      <c r="R2182" s="396"/>
      <c r="S2182" s="396"/>
    </row>
    <row r="2183" spans="2:20" ht="18.75" customHeight="1" x14ac:dyDescent="0.2">
      <c r="B2183" s="78"/>
      <c r="C2183" s="157" t="s">
        <v>157</v>
      </c>
      <c r="D2183" s="148">
        <f t="shared" ref="D2183:O2183" si="330">SUBTOTAL(9,D2173:D2182)</f>
        <v>0</v>
      </c>
      <c r="E2183" s="148">
        <f t="shared" si="330"/>
        <v>0</v>
      </c>
      <c r="F2183" s="148">
        <f t="shared" si="330"/>
        <v>0</v>
      </c>
      <c r="G2183" s="148">
        <f t="shared" si="330"/>
        <v>0</v>
      </c>
      <c r="H2183" s="148">
        <f t="shared" si="330"/>
        <v>0</v>
      </c>
      <c r="I2183" s="148">
        <f t="shared" si="330"/>
        <v>0</v>
      </c>
      <c r="J2183" s="148">
        <f t="shared" si="330"/>
        <v>0</v>
      </c>
      <c r="K2183" s="148">
        <f t="shared" si="330"/>
        <v>0</v>
      </c>
      <c r="L2183" s="148">
        <f t="shared" si="330"/>
        <v>0</v>
      </c>
      <c r="M2183" s="148">
        <f t="shared" si="330"/>
        <v>0</v>
      </c>
      <c r="N2183" s="148">
        <f t="shared" si="330"/>
        <v>0</v>
      </c>
      <c r="O2183" s="149">
        <f t="shared" si="330"/>
        <v>0</v>
      </c>
      <c r="P2183" s="143">
        <f t="shared" si="329"/>
        <v>0</v>
      </c>
      <c r="Q2183" s="52"/>
      <c r="R2183" s="405"/>
      <c r="S2183" s="405"/>
    </row>
    <row r="2184" spans="2:20" ht="6" customHeight="1" x14ac:dyDescent="0.2">
      <c r="B2184" s="78"/>
      <c r="C2184" s="52"/>
      <c r="D2184" s="52"/>
      <c r="E2184" s="52"/>
      <c r="F2184" s="52"/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5"/>
      <c r="S2184" s="55"/>
    </row>
    <row r="2185" spans="2:20" ht="18.75" customHeight="1" x14ac:dyDescent="0.2">
      <c r="B2185" s="81"/>
      <c r="C2185" s="140" t="s">
        <v>158</v>
      </c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74"/>
      <c r="P2185" s="146">
        <f t="shared" ref="P2185:P2186" si="331">SUM(D2185:O2185)</f>
        <v>0</v>
      </c>
      <c r="Q2185" s="52"/>
      <c r="R2185" s="395"/>
      <c r="S2185" s="395"/>
    </row>
    <row r="2186" spans="2:20" ht="18.75" customHeight="1" x14ac:dyDescent="0.2">
      <c r="B2186" s="81"/>
      <c r="C2186" s="140" t="s">
        <v>159</v>
      </c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9"/>
      <c r="O2186" s="75"/>
      <c r="P2186" s="147">
        <f t="shared" si="331"/>
        <v>0</v>
      </c>
      <c r="Q2186" s="52"/>
      <c r="R2186" s="396"/>
      <c r="S2186" s="396"/>
    </row>
    <row r="2187" spans="2:20" s="77" customFormat="1" ht="18.75" customHeight="1" x14ac:dyDescent="0.2">
      <c r="B2187" s="79"/>
      <c r="C2187" s="93"/>
      <c r="D2187" s="82"/>
      <c r="E2187" s="82"/>
      <c r="F2187" s="82"/>
      <c r="G2187" s="82"/>
      <c r="H2187" s="82"/>
      <c r="I2187" s="82"/>
      <c r="J2187" s="82"/>
      <c r="K2187" s="82"/>
      <c r="L2187" s="82"/>
      <c r="M2187" s="82"/>
      <c r="N2187" s="397" t="s">
        <v>160</v>
      </c>
      <c r="O2187" s="397"/>
      <c r="P2187" s="145">
        <f t="shared" ref="P2187" si="332">ROUND(IF(P2185*P2186=0,0,P2183/P2185*P2186),2)</f>
        <v>0</v>
      </c>
      <c r="Q2187" s="76"/>
      <c r="R2187" s="398"/>
      <c r="S2187" s="398"/>
      <c r="T2187" s="80"/>
    </row>
    <row r="2188" spans="2:20" ht="30" customHeight="1" x14ac:dyDescent="0.2">
      <c r="C2188" s="52"/>
      <c r="D2188" s="52"/>
      <c r="E2188" s="52"/>
      <c r="F2188" s="52"/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</row>
    <row r="2189" spans="2:20" ht="18.75" customHeight="1" x14ac:dyDescent="0.2">
      <c r="B2189" s="78"/>
      <c r="C2189" s="158" t="s">
        <v>124</v>
      </c>
      <c r="D2189" s="399"/>
      <c r="E2189" s="399"/>
      <c r="F2189" s="399"/>
      <c r="G2189" s="399"/>
      <c r="H2189" s="399"/>
      <c r="I2189" s="399"/>
      <c r="J2189" s="52"/>
      <c r="K2189" s="52"/>
      <c r="L2189" s="53"/>
      <c r="M2189" s="52"/>
      <c r="N2189" s="52"/>
      <c r="O2189" s="52"/>
      <c r="P2189" s="54"/>
      <c r="Q2189" s="52"/>
      <c r="R2189" s="54"/>
      <c r="S2189" s="54"/>
    </row>
    <row r="2190" spans="2:20" ht="18.75" customHeight="1" x14ac:dyDescent="0.2">
      <c r="B2190" s="78"/>
      <c r="C2190" s="152" t="s">
        <v>125</v>
      </c>
      <c r="D2190" s="395"/>
      <c r="E2190" s="395"/>
      <c r="F2190" s="395"/>
      <c r="G2190" s="395"/>
      <c r="H2190" s="395"/>
      <c r="I2190" s="395"/>
      <c r="J2190" s="52"/>
      <c r="K2190" s="51"/>
      <c r="L2190" s="51"/>
      <c r="M2190" s="51"/>
      <c r="N2190" s="51"/>
      <c r="O2190" s="51"/>
      <c r="P2190" s="51"/>
      <c r="Q2190" s="52"/>
      <c r="R2190" s="400" t="s">
        <v>126</v>
      </c>
      <c r="S2190" s="400"/>
    </row>
    <row r="2191" spans="2:20" ht="18.75" customHeight="1" x14ac:dyDescent="0.2">
      <c r="B2191" s="78"/>
      <c r="C2191" s="152" t="s">
        <v>7</v>
      </c>
      <c r="D2191" s="395"/>
      <c r="E2191" s="395"/>
      <c r="F2191" s="395"/>
      <c r="G2191" s="395"/>
      <c r="H2191" s="395"/>
      <c r="I2191" s="395"/>
      <c r="J2191" s="52"/>
      <c r="K2191" s="51"/>
      <c r="L2191" s="51"/>
      <c r="M2191" s="51"/>
      <c r="N2191" s="51"/>
      <c r="O2191" s="51"/>
      <c r="P2191" s="51"/>
      <c r="Q2191" s="52"/>
      <c r="R2191" s="139" t="s">
        <v>245</v>
      </c>
      <c r="S2191" s="63"/>
    </row>
    <row r="2192" spans="2:20" ht="18.75" customHeight="1" x14ac:dyDescent="0.2">
      <c r="B2192" s="78"/>
      <c r="C2192" s="153" t="s">
        <v>122</v>
      </c>
      <c r="D2192" s="395"/>
      <c r="E2192" s="395"/>
      <c r="F2192" s="395"/>
      <c r="G2192" s="395"/>
      <c r="H2192" s="395"/>
      <c r="I2192" s="395"/>
      <c r="J2192" s="52"/>
      <c r="K2192" s="51"/>
      <c r="L2192" s="51"/>
      <c r="M2192" s="51"/>
      <c r="N2192" s="51"/>
      <c r="O2192" s="51"/>
      <c r="P2192" s="51"/>
      <c r="Q2192" s="52"/>
      <c r="R2192" s="138" t="s">
        <v>132</v>
      </c>
      <c r="S2192" s="63"/>
    </row>
    <row r="2193" spans="2:24" ht="18.75" customHeight="1" x14ac:dyDescent="0.2">
      <c r="B2193" s="78"/>
      <c r="C2193" s="153" t="s">
        <v>134</v>
      </c>
      <c r="D2193" s="401"/>
      <c r="E2193" s="401"/>
      <c r="F2193" s="401"/>
      <c r="G2193" s="401"/>
      <c r="H2193" s="401"/>
      <c r="I2193" s="401"/>
      <c r="J2193" s="52"/>
      <c r="K2193" s="52"/>
      <c r="L2193" s="53"/>
      <c r="M2193" s="52"/>
      <c r="N2193" s="52"/>
      <c r="O2193" s="52"/>
      <c r="P2193" s="54"/>
      <c r="Q2193" s="52"/>
      <c r="R2193" s="139" t="s">
        <v>133</v>
      </c>
      <c r="S2193" s="63"/>
    </row>
    <row r="2194" spans="2:24" ht="12" customHeight="1" x14ac:dyDescent="0.2">
      <c r="B2194" s="78"/>
      <c r="C2194" s="52"/>
      <c r="D2194" s="52"/>
      <c r="E2194" s="52"/>
      <c r="F2194" s="52"/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</row>
    <row r="2195" spans="2:24" s="77" customFormat="1" ht="18.75" customHeight="1" x14ac:dyDescent="0.2">
      <c r="B2195" s="79"/>
      <c r="C2195" s="154" t="s">
        <v>128</v>
      </c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70"/>
      <c r="P2195" s="144" t="s">
        <v>129</v>
      </c>
      <c r="Q2195" s="76"/>
      <c r="R2195" s="404" t="s">
        <v>135</v>
      </c>
      <c r="S2195" s="404"/>
      <c r="T2195" s="80"/>
      <c r="V2195" s="59"/>
      <c r="W2195" s="59"/>
      <c r="X2195" s="59"/>
    </row>
    <row r="2196" spans="2:24" ht="6" customHeight="1" x14ac:dyDescent="0.2">
      <c r="B2196" s="78"/>
      <c r="C2196" s="52"/>
      <c r="D2196" s="52"/>
      <c r="E2196" s="52"/>
      <c r="F2196" s="52"/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</row>
    <row r="2197" spans="2:24" ht="18.75" customHeight="1" x14ac:dyDescent="0.2">
      <c r="B2197" s="78"/>
      <c r="C2197" s="155" t="s">
        <v>161</v>
      </c>
      <c r="D2197" s="65"/>
      <c r="E2197" s="65"/>
      <c r="F2197" s="65"/>
      <c r="G2197" s="65"/>
      <c r="H2197" s="65"/>
      <c r="I2197" s="65"/>
      <c r="J2197" s="65"/>
      <c r="K2197" s="65"/>
      <c r="L2197" s="65"/>
      <c r="M2197" s="65"/>
      <c r="N2197" s="65"/>
      <c r="O2197" s="71"/>
      <c r="P2197" s="141">
        <f t="shared" ref="P2197:P2207" si="333">SUM(D2197:O2197)</f>
        <v>0</v>
      </c>
      <c r="Q2197" s="52"/>
      <c r="R2197" s="395"/>
      <c r="S2197" s="395"/>
    </row>
    <row r="2198" spans="2:24" ht="18.75" customHeight="1" x14ac:dyDescent="0.2">
      <c r="B2198" s="78"/>
      <c r="C2198" s="140" t="s">
        <v>137</v>
      </c>
      <c r="D2198" s="110"/>
      <c r="E2198" s="110"/>
      <c r="F2198" s="110"/>
      <c r="G2198" s="110"/>
      <c r="H2198" s="110"/>
      <c r="I2198" s="110"/>
      <c r="J2198" s="110"/>
      <c r="K2198" s="110"/>
      <c r="L2198" s="110"/>
      <c r="M2198" s="110"/>
      <c r="N2198" s="110"/>
      <c r="O2198" s="111"/>
      <c r="P2198" s="141">
        <f t="shared" si="333"/>
        <v>0</v>
      </c>
      <c r="Q2198" s="52"/>
      <c r="R2198" s="395"/>
      <c r="S2198" s="395"/>
    </row>
    <row r="2199" spans="2:24" ht="18.75" customHeight="1" x14ac:dyDescent="0.2">
      <c r="B2199" s="78"/>
      <c r="C2199" s="94" t="s">
        <v>162</v>
      </c>
      <c r="D2199" s="65"/>
      <c r="E2199" s="65"/>
      <c r="F2199" s="65"/>
      <c r="G2199" s="65"/>
      <c r="H2199" s="65"/>
      <c r="I2199" s="65"/>
      <c r="J2199" s="65"/>
      <c r="K2199" s="65"/>
      <c r="L2199" s="65"/>
      <c r="M2199" s="65"/>
      <c r="N2199" s="65"/>
      <c r="O2199" s="71"/>
      <c r="P2199" s="141">
        <f t="shared" si="333"/>
        <v>0</v>
      </c>
      <c r="Q2199" s="52"/>
      <c r="R2199" s="395"/>
      <c r="S2199" s="395"/>
    </row>
    <row r="2200" spans="2:24" ht="18.75" customHeight="1" x14ac:dyDescent="0.2">
      <c r="B2200" s="78"/>
      <c r="C2200" s="140" t="s">
        <v>147</v>
      </c>
      <c r="D2200" s="66"/>
      <c r="E2200" s="66"/>
      <c r="F2200" s="66"/>
      <c r="G2200" s="66"/>
      <c r="H2200" s="66"/>
      <c r="I2200" s="66"/>
      <c r="J2200" s="66"/>
      <c r="K2200" s="66"/>
      <c r="L2200" s="66"/>
      <c r="M2200" s="66"/>
      <c r="N2200" s="66"/>
      <c r="O2200" s="72"/>
      <c r="P2200" s="141">
        <f t="shared" si="333"/>
        <v>0</v>
      </c>
      <c r="Q2200" s="52"/>
      <c r="R2200" s="395"/>
      <c r="S2200" s="395"/>
    </row>
    <row r="2201" spans="2:24" ht="18.75" customHeight="1" x14ac:dyDescent="0.2">
      <c r="B2201" s="78"/>
      <c r="C2201" s="140" t="s">
        <v>148</v>
      </c>
      <c r="D2201" s="66"/>
      <c r="E2201" s="66"/>
      <c r="F2201" s="66"/>
      <c r="G2201" s="66"/>
      <c r="H2201" s="66"/>
      <c r="I2201" s="66"/>
      <c r="J2201" s="66"/>
      <c r="K2201" s="66"/>
      <c r="L2201" s="66"/>
      <c r="M2201" s="66"/>
      <c r="N2201" s="66"/>
      <c r="O2201" s="72"/>
      <c r="P2201" s="141">
        <f t="shared" si="333"/>
        <v>0</v>
      </c>
      <c r="Q2201" s="52"/>
      <c r="R2201" s="395"/>
      <c r="S2201" s="395"/>
    </row>
    <row r="2202" spans="2:24" ht="18.75" customHeight="1" x14ac:dyDescent="0.2">
      <c r="B2202" s="78"/>
      <c r="C2202" s="140" t="s">
        <v>150</v>
      </c>
      <c r="D2202" s="66"/>
      <c r="E2202" s="66"/>
      <c r="F2202" s="66"/>
      <c r="G2202" s="66"/>
      <c r="H2202" s="66"/>
      <c r="I2202" s="66"/>
      <c r="J2202" s="66"/>
      <c r="K2202" s="66"/>
      <c r="L2202" s="66"/>
      <c r="M2202" s="66"/>
      <c r="N2202" s="66"/>
      <c r="O2202" s="72"/>
      <c r="P2202" s="141">
        <f t="shared" si="333"/>
        <v>0</v>
      </c>
      <c r="Q2202" s="52"/>
      <c r="R2202" s="395"/>
      <c r="S2202" s="395"/>
    </row>
    <row r="2203" spans="2:24" ht="18.75" customHeight="1" x14ac:dyDescent="0.2">
      <c r="B2203" s="78"/>
      <c r="C2203" s="140" t="s">
        <v>151</v>
      </c>
      <c r="D2203" s="66"/>
      <c r="E2203" s="66"/>
      <c r="F2203" s="66"/>
      <c r="G2203" s="66"/>
      <c r="H2203" s="66"/>
      <c r="I2203" s="66"/>
      <c r="J2203" s="66"/>
      <c r="K2203" s="66"/>
      <c r="L2203" s="66"/>
      <c r="M2203" s="66"/>
      <c r="N2203" s="66"/>
      <c r="O2203" s="72"/>
      <c r="P2203" s="141">
        <f t="shared" si="333"/>
        <v>0</v>
      </c>
      <c r="Q2203" s="52"/>
      <c r="R2203" s="395"/>
      <c r="S2203" s="395"/>
    </row>
    <row r="2204" spans="2:24" ht="18.75" customHeight="1" x14ac:dyDescent="0.2">
      <c r="B2204" s="78"/>
      <c r="C2204" s="140" t="s">
        <v>152</v>
      </c>
      <c r="D2204" s="66"/>
      <c r="E2204" s="66"/>
      <c r="F2204" s="66"/>
      <c r="G2204" s="66"/>
      <c r="H2204" s="66"/>
      <c r="I2204" s="66"/>
      <c r="J2204" s="66"/>
      <c r="K2204" s="66"/>
      <c r="L2204" s="66"/>
      <c r="M2204" s="66"/>
      <c r="N2204" s="66"/>
      <c r="O2204" s="72"/>
      <c r="P2204" s="141">
        <f t="shared" si="333"/>
        <v>0</v>
      </c>
      <c r="Q2204" s="52"/>
      <c r="R2204" s="395"/>
      <c r="S2204" s="395"/>
    </row>
    <row r="2205" spans="2:24" ht="18.75" customHeight="1" x14ac:dyDescent="0.2">
      <c r="B2205" s="78"/>
      <c r="C2205" s="140" t="s">
        <v>153</v>
      </c>
      <c r="D2205" s="66"/>
      <c r="E2205" s="66"/>
      <c r="F2205" s="66"/>
      <c r="G2205" s="66"/>
      <c r="H2205" s="66"/>
      <c r="I2205" s="66"/>
      <c r="J2205" s="66"/>
      <c r="K2205" s="66"/>
      <c r="L2205" s="66"/>
      <c r="M2205" s="66"/>
      <c r="N2205" s="66"/>
      <c r="O2205" s="72"/>
      <c r="P2205" s="141">
        <f t="shared" si="333"/>
        <v>0</v>
      </c>
      <c r="Q2205" s="52"/>
      <c r="R2205" s="395"/>
      <c r="S2205" s="395"/>
    </row>
    <row r="2206" spans="2:24" ht="18.75" customHeight="1" x14ac:dyDescent="0.2">
      <c r="B2206" s="78"/>
      <c r="C2206" s="156" t="s">
        <v>163</v>
      </c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73"/>
      <c r="P2206" s="142">
        <f t="shared" si="333"/>
        <v>0</v>
      </c>
      <c r="Q2206" s="52"/>
      <c r="R2206" s="396"/>
      <c r="S2206" s="396"/>
    </row>
    <row r="2207" spans="2:24" ht="18.75" customHeight="1" x14ac:dyDescent="0.2">
      <c r="B2207" s="78"/>
      <c r="C2207" s="157" t="s">
        <v>157</v>
      </c>
      <c r="D2207" s="148">
        <f t="shared" ref="D2207:O2207" si="334">SUBTOTAL(9,D2197:D2206)</f>
        <v>0</v>
      </c>
      <c r="E2207" s="148">
        <f t="shared" si="334"/>
        <v>0</v>
      </c>
      <c r="F2207" s="148">
        <f t="shared" si="334"/>
        <v>0</v>
      </c>
      <c r="G2207" s="148">
        <f t="shared" si="334"/>
        <v>0</v>
      </c>
      <c r="H2207" s="148">
        <f t="shared" si="334"/>
        <v>0</v>
      </c>
      <c r="I2207" s="148">
        <f t="shared" si="334"/>
        <v>0</v>
      </c>
      <c r="J2207" s="148">
        <f t="shared" si="334"/>
        <v>0</v>
      </c>
      <c r="K2207" s="148">
        <f t="shared" si="334"/>
        <v>0</v>
      </c>
      <c r="L2207" s="148">
        <f t="shared" si="334"/>
        <v>0</v>
      </c>
      <c r="M2207" s="148">
        <f t="shared" si="334"/>
        <v>0</v>
      </c>
      <c r="N2207" s="148">
        <f t="shared" si="334"/>
        <v>0</v>
      </c>
      <c r="O2207" s="149">
        <f t="shared" si="334"/>
        <v>0</v>
      </c>
      <c r="P2207" s="143">
        <f t="shared" si="333"/>
        <v>0</v>
      </c>
      <c r="Q2207" s="52"/>
      <c r="R2207" s="405"/>
      <c r="S2207" s="405"/>
    </row>
    <row r="2208" spans="2:24" ht="6" customHeight="1" x14ac:dyDescent="0.2">
      <c r="B2208" s="78"/>
      <c r="C2208" s="52"/>
      <c r="D2208" s="52"/>
      <c r="E2208" s="52"/>
      <c r="F2208" s="52"/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5"/>
      <c r="S2208" s="55"/>
    </row>
    <row r="2209" spans="2:24" ht="18.75" customHeight="1" x14ac:dyDescent="0.2">
      <c r="B2209" s="81"/>
      <c r="C2209" s="140" t="s">
        <v>158</v>
      </c>
      <c r="D2209" s="67"/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74"/>
      <c r="P2209" s="146">
        <f t="shared" ref="P2209:P2210" si="335">SUM(D2209:O2209)</f>
        <v>0</v>
      </c>
      <c r="Q2209" s="52"/>
      <c r="R2209" s="395"/>
      <c r="S2209" s="395"/>
    </row>
    <row r="2210" spans="2:24" ht="18.75" customHeight="1" x14ac:dyDescent="0.2">
      <c r="B2210" s="81"/>
      <c r="C2210" s="140" t="s">
        <v>159</v>
      </c>
      <c r="D2210" s="67"/>
      <c r="E2210" s="67"/>
      <c r="F2210" s="67"/>
      <c r="G2210" s="67"/>
      <c r="H2210" s="67"/>
      <c r="I2210" s="67"/>
      <c r="J2210" s="67"/>
      <c r="K2210" s="67"/>
      <c r="L2210" s="67"/>
      <c r="M2210" s="67"/>
      <c r="N2210" s="69"/>
      <c r="O2210" s="75"/>
      <c r="P2210" s="147">
        <f t="shared" si="335"/>
        <v>0</v>
      </c>
      <c r="Q2210" s="52"/>
      <c r="R2210" s="396"/>
      <c r="S2210" s="396"/>
    </row>
    <row r="2211" spans="2:24" s="77" customFormat="1" ht="18.75" customHeight="1" x14ac:dyDescent="0.2">
      <c r="B2211" s="79"/>
      <c r="C2211" s="93"/>
      <c r="D2211" s="82"/>
      <c r="E2211" s="82"/>
      <c r="F2211" s="82"/>
      <c r="G2211" s="82"/>
      <c r="H2211" s="82"/>
      <c r="I2211" s="82"/>
      <c r="J2211" s="82"/>
      <c r="K2211" s="82"/>
      <c r="L2211" s="82"/>
      <c r="M2211" s="82"/>
      <c r="N2211" s="397" t="s">
        <v>160</v>
      </c>
      <c r="O2211" s="397"/>
      <c r="P2211" s="145">
        <f t="shared" ref="P2211" si="336">ROUND(IF(P2209*P2210=0,0,P2207/P2209*P2210),2)</f>
        <v>0</v>
      </c>
      <c r="Q2211" s="76"/>
      <c r="R2211" s="398"/>
      <c r="S2211" s="398"/>
      <c r="T2211" s="80"/>
    </row>
    <row r="2212" spans="2:24" ht="30" customHeight="1" x14ac:dyDescent="0.2">
      <c r="C2212" s="52"/>
      <c r="D2212" s="52"/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</row>
    <row r="2213" spans="2:24" ht="18.75" customHeight="1" x14ac:dyDescent="0.2">
      <c r="B2213" s="78"/>
      <c r="C2213" s="158" t="s">
        <v>124</v>
      </c>
      <c r="D2213" s="399"/>
      <c r="E2213" s="399"/>
      <c r="F2213" s="399"/>
      <c r="G2213" s="399"/>
      <c r="H2213" s="399"/>
      <c r="I2213" s="399"/>
      <c r="J2213" s="52"/>
      <c r="K2213" s="52"/>
      <c r="L2213" s="53"/>
      <c r="M2213" s="52"/>
      <c r="N2213" s="52"/>
      <c r="O2213" s="52"/>
      <c r="P2213" s="54"/>
      <c r="Q2213" s="52"/>
      <c r="R2213" s="54"/>
      <c r="S2213" s="54"/>
    </row>
    <row r="2214" spans="2:24" ht="18.75" customHeight="1" x14ac:dyDescent="0.2">
      <c r="B2214" s="78"/>
      <c r="C2214" s="152" t="s">
        <v>125</v>
      </c>
      <c r="D2214" s="395"/>
      <c r="E2214" s="395"/>
      <c r="F2214" s="395"/>
      <c r="G2214" s="395"/>
      <c r="H2214" s="395"/>
      <c r="I2214" s="395"/>
      <c r="J2214" s="52"/>
      <c r="K2214" s="51"/>
      <c r="L2214" s="51"/>
      <c r="M2214" s="51"/>
      <c r="N2214" s="51"/>
      <c r="O2214" s="51"/>
      <c r="P2214" s="51"/>
      <c r="Q2214" s="52"/>
      <c r="R2214" s="400" t="s">
        <v>126</v>
      </c>
      <c r="S2214" s="400"/>
    </row>
    <row r="2215" spans="2:24" ht="18.75" customHeight="1" x14ac:dyDescent="0.2">
      <c r="B2215" s="78"/>
      <c r="C2215" s="152" t="s">
        <v>7</v>
      </c>
      <c r="D2215" s="395"/>
      <c r="E2215" s="395"/>
      <c r="F2215" s="395"/>
      <c r="G2215" s="395"/>
      <c r="H2215" s="395"/>
      <c r="I2215" s="395"/>
      <c r="J2215" s="52"/>
      <c r="K2215" s="51"/>
      <c r="L2215" s="51"/>
      <c r="M2215" s="51"/>
      <c r="N2215" s="51"/>
      <c r="O2215" s="51"/>
      <c r="P2215" s="51"/>
      <c r="Q2215" s="52"/>
      <c r="R2215" s="139" t="s">
        <v>245</v>
      </c>
      <c r="S2215" s="63"/>
    </row>
    <row r="2216" spans="2:24" ht="18.75" customHeight="1" x14ac:dyDescent="0.2">
      <c r="B2216" s="78"/>
      <c r="C2216" s="153" t="s">
        <v>122</v>
      </c>
      <c r="D2216" s="395"/>
      <c r="E2216" s="395"/>
      <c r="F2216" s="395"/>
      <c r="G2216" s="395"/>
      <c r="H2216" s="395"/>
      <c r="I2216" s="395"/>
      <c r="J2216" s="52"/>
      <c r="K2216" s="51"/>
      <c r="L2216" s="51"/>
      <c r="M2216" s="51"/>
      <c r="N2216" s="51"/>
      <c r="O2216" s="51"/>
      <c r="P2216" s="51"/>
      <c r="Q2216" s="52"/>
      <c r="R2216" s="138" t="s">
        <v>132</v>
      </c>
      <c r="S2216" s="63"/>
    </row>
    <row r="2217" spans="2:24" ht="18.75" customHeight="1" x14ac:dyDescent="0.2">
      <c r="B2217" s="78"/>
      <c r="C2217" s="153" t="s">
        <v>134</v>
      </c>
      <c r="D2217" s="401"/>
      <c r="E2217" s="401"/>
      <c r="F2217" s="401"/>
      <c r="G2217" s="401"/>
      <c r="H2217" s="401"/>
      <c r="I2217" s="401"/>
      <c r="J2217" s="52"/>
      <c r="K2217" s="52"/>
      <c r="L2217" s="53"/>
      <c r="M2217" s="52"/>
      <c r="N2217" s="52"/>
      <c r="O2217" s="52"/>
      <c r="P2217" s="54"/>
      <c r="Q2217" s="52"/>
      <c r="R2217" s="139" t="s">
        <v>133</v>
      </c>
      <c r="S2217" s="63"/>
    </row>
    <row r="2218" spans="2:24" ht="12" customHeight="1" x14ac:dyDescent="0.2">
      <c r="B2218" s="78"/>
      <c r="C2218" s="52"/>
      <c r="D2218" s="52"/>
      <c r="E2218" s="52"/>
      <c r="F2218" s="52"/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</row>
    <row r="2219" spans="2:24" s="77" customFormat="1" ht="18.75" customHeight="1" x14ac:dyDescent="0.2">
      <c r="B2219" s="79"/>
      <c r="C2219" s="154" t="s">
        <v>128</v>
      </c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70"/>
      <c r="P2219" s="144" t="s">
        <v>129</v>
      </c>
      <c r="Q2219" s="76"/>
      <c r="R2219" s="402" t="s">
        <v>135</v>
      </c>
      <c r="S2219" s="403"/>
      <c r="T2219" s="80"/>
      <c r="V2219" s="59"/>
      <c r="W2219" s="59"/>
      <c r="X2219" s="59"/>
    </row>
    <row r="2220" spans="2:24" ht="6" customHeight="1" x14ac:dyDescent="0.2">
      <c r="B2220" s="78"/>
      <c r="C2220" s="52"/>
      <c r="D2220" s="52"/>
      <c r="E2220" s="52"/>
      <c r="F2220" s="52"/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</row>
    <row r="2221" spans="2:24" ht="18.75" customHeight="1" x14ac:dyDescent="0.2">
      <c r="B2221" s="78"/>
      <c r="C2221" s="155" t="s">
        <v>161</v>
      </c>
      <c r="D2221" s="65"/>
      <c r="E2221" s="65"/>
      <c r="F2221" s="65"/>
      <c r="G2221" s="65"/>
      <c r="H2221" s="65"/>
      <c r="I2221" s="65"/>
      <c r="J2221" s="65"/>
      <c r="K2221" s="65"/>
      <c r="L2221" s="65"/>
      <c r="M2221" s="65"/>
      <c r="N2221" s="65"/>
      <c r="O2221" s="71"/>
      <c r="P2221" s="141">
        <f>SUM(D2221:O2221)</f>
        <v>0</v>
      </c>
      <c r="Q2221" s="52"/>
      <c r="R2221" s="390"/>
      <c r="S2221" s="387"/>
    </row>
    <row r="2222" spans="2:24" ht="18.75" customHeight="1" x14ac:dyDescent="0.2">
      <c r="B2222" s="78"/>
      <c r="C2222" s="140" t="s">
        <v>137</v>
      </c>
      <c r="D2222" s="110"/>
      <c r="E2222" s="110"/>
      <c r="F2222" s="110"/>
      <c r="G2222" s="110"/>
      <c r="H2222" s="110"/>
      <c r="I2222" s="110"/>
      <c r="J2222" s="110"/>
      <c r="K2222" s="110"/>
      <c r="L2222" s="110"/>
      <c r="M2222" s="110"/>
      <c r="N2222" s="110"/>
      <c r="O2222" s="111"/>
      <c r="P2222" s="141">
        <f t="shared" ref="P2222:P2231" si="337">SUM(D2222:O2222)</f>
        <v>0</v>
      </c>
      <c r="Q2222" s="52"/>
      <c r="R2222" s="390"/>
      <c r="S2222" s="387"/>
    </row>
    <row r="2223" spans="2:24" ht="18.75" customHeight="1" x14ac:dyDescent="0.2">
      <c r="B2223" s="78"/>
      <c r="C2223" s="94" t="s">
        <v>162</v>
      </c>
      <c r="D2223" s="65"/>
      <c r="E2223" s="65"/>
      <c r="F2223" s="65"/>
      <c r="G2223" s="65"/>
      <c r="H2223" s="65"/>
      <c r="I2223" s="65"/>
      <c r="J2223" s="65"/>
      <c r="K2223" s="65"/>
      <c r="L2223" s="65"/>
      <c r="M2223" s="65"/>
      <c r="N2223" s="65"/>
      <c r="O2223" s="71"/>
      <c r="P2223" s="141">
        <f t="shared" si="337"/>
        <v>0</v>
      </c>
      <c r="Q2223" s="52"/>
      <c r="R2223" s="390"/>
      <c r="S2223" s="387"/>
    </row>
    <row r="2224" spans="2:24" ht="18.75" customHeight="1" x14ac:dyDescent="0.2">
      <c r="B2224" s="78"/>
      <c r="C2224" s="140" t="s">
        <v>147</v>
      </c>
      <c r="D2224" s="66"/>
      <c r="E2224" s="66"/>
      <c r="F2224" s="66"/>
      <c r="G2224" s="66"/>
      <c r="H2224" s="66"/>
      <c r="I2224" s="66"/>
      <c r="J2224" s="66"/>
      <c r="K2224" s="66"/>
      <c r="L2224" s="66"/>
      <c r="M2224" s="66"/>
      <c r="N2224" s="66"/>
      <c r="O2224" s="72"/>
      <c r="P2224" s="141">
        <f t="shared" si="337"/>
        <v>0</v>
      </c>
      <c r="Q2224" s="52"/>
      <c r="R2224" s="390"/>
      <c r="S2224" s="387"/>
    </row>
    <row r="2225" spans="2:20" ht="18.75" customHeight="1" x14ac:dyDescent="0.2">
      <c r="B2225" s="78"/>
      <c r="C2225" s="140" t="s">
        <v>148</v>
      </c>
      <c r="D2225" s="66"/>
      <c r="E2225" s="66"/>
      <c r="F2225" s="66"/>
      <c r="G2225" s="66"/>
      <c r="H2225" s="66"/>
      <c r="I2225" s="66"/>
      <c r="J2225" s="66"/>
      <c r="K2225" s="66"/>
      <c r="L2225" s="66"/>
      <c r="M2225" s="66"/>
      <c r="N2225" s="66"/>
      <c r="O2225" s="72"/>
      <c r="P2225" s="141">
        <f t="shared" si="337"/>
        <v>0</v>
      </c>
      <c r="Q2225" s="52"/>
      <c r="R2225" s="390"/>
      <c r="S2225" s="387"/>
    </row>
    <row r="2226" spans="2:20" ht="18.75" customHeight="1" x14ac:dyDescent="0.2">
      <c r="B2226" s="78"/>
      <c r="C2226" s="140" t="s">
        <v>150</v>
      </c>
      <c r="D2226" s="66"/>
      <c r="E2226" s="66"/>
      <c r="F2226" s="66"/>
      <c r="G2226" s="66"/>
      <c r="H2226" s="66"/>
      <c r="I2226" s="66"/>
      <c r="J2226" s="66"/>
      <c r="K2226" s="66"/>
      <c r="L2226" s="66"/>
      <c r="M2226" s="66"/>
      <c r="N2226" s="66"/>
      <c r="O2226" s="72"/>
      <c r="P2226" s="141">
        <f t="shared" si="337"/>
        <v>0</v>
      </c>
      <c r="Q2226" s="52"/>
      <c r="R2226" s="390"/>
      <c r="S2226" s="387"/>
    </row>
    <row r="2227" spans="2:20" ht="18.75" customHeight="1" x14ac:dyDescent="0.2">
      <c r="B2227" s="78"/>
      <c r="C2227" s="140" t="s">
        <v>151</v>
      </c>
      <c r="D2227" s="66"/>
      <c r="E2227" s="66"/>
      <c r="F2227" s="66"/>
      <c r="G2227" s="66"/>
      <c r="H2227" s="66"/>
      <c r="I2227" s="66"/>
      <c r="J2227" s="66"/>
      <c r="K2227" s="66"/>
      <c r="L2227" s="66"/>
      <c r="M2227" s="66"/>
      <c r="N2227" s="66"/>
      <c r="O2227" s="72"/>
      <c r="P2227" s="141">
        <f t="shared" si="337"/>
        <v>0</v>
      </c>
      <c r="Q2227" s="52"/>
      <c r="R2227" s="390"/>
      <c r="S2227" s="387"/>
    </row>
    <row r="2228" spans="2:20" ht="18.75" customHeight="1" x14ac:dyDescent="0.2">
      <c r="B2228" s="78"/>
      <c r="C2228" s="140" t="s">
        <v>152</v>
      </c>
      <c r="D2228" s="66"/>
      <c r="E2228" s="66"/>
      <c r="F2228" s="66"/>
      <c r="G2228" s="66"/>
      <c r="H2228" s="66"/>
      <c r="I2228" s="66"/>
      <c r="J2228" s="66"/>
      <c r="K2228" s="66"/>
      <c r="L2228" s="66"/>
      <c r="M2228" s="66"/>
      <c r="N2228" s="66"/>
      <c r="O2228" s="72"/>
      <c r="P2228" s="141">
        <f t="shared" si="337"/>
        <v>0</v>
      </c>
      <c r="Q2228" s="52"/>
      <c r="R2228" s="390"/>
      <c r="S2228" s="387"/>
    </row>
    <row r="2229" spans="2:20" ht="18.75" customHeight="1" x14ac:dyDescent="0.2">
      <c r="B2229" s="78"/>
      <c r="C2229" s="140" t="s">
        <v>153</v>
      </c>
      <c r="D2229" s="66"/>
      <c r="E2229" s="66"/>
      <c r="F2229" s="66"/>
      <c r="G2229" s="66"/>
      <c r="H2229" s="66"/>
      <c r="I2229" s="66"/>
      <c r="J2229" s="66"/>
      <c r="K2229" s="66"/>
      <c r="L2229" s="66"/>
      <c r="M2229" s="66"/>
      <c r="N2229" s="66"/>
      <c r="O2229" s="72"/>
      <c r="P2229" s="141">
        <f t="shared" si="337"/>
        <v>0</v>
      </c>
      <c r="Q2229" s="52"/>
      <c r="R2229" s="390"/>
      <c r="S2229" s="387"/>
    </row>
    <row r="2230" spans="2:20" ht="18.75" customHeight="1" x14ac:dyDescent="0.2">
      <c r="B2230" s="78"/>
      <c r="C2230" s="156" t="s">
        <v>163</v>
      </c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73"/>
      <c r="P2230" s="142">
        <f t="shared" si="337"/>
        <v>0</v>
      </c>
      <c r="Q2230" s="52"/>
      <c r="R2230" s="391"/>
      <c r="S2230" s="392"/>
    </row>
    <row r="2231" spans="2:20" ht="18.75" customHeight="1" x14ac:dyDescent="0.2">
      <c r="B2231" s="78"/>
      <c r="C2231" s="157" t="s">
        <v>157</v>
      </c>
      <c r="D2231" s="148">
        <f>SUBTOTAL(9,D2221:D2230)</f>
        <v>0</v>
      </c>
      <c r="E2231" s="148">
        <f t="shared" ref="E2231:O2231" si="338">SUBTOTAL(9,E2221:E2230)</f>
        <v>0</v>
      </c>
      <c r="F2231" s="148">
        <f t="shared" si="338"/>
        <v>0</v>
      </c>
      <c r="G2231" s="148">
        <f t="shared" si="338"/>
        <v>0</v>
      </c>
      <c r="H2231" s="148">
        <f t="shared" si="338"/>
        <v>0</v>
      </c>
      <c r="I2231" s="148">
        <f t="shared" si="338"/>
        <v>0</v>
      </c>
      <c r="J2231" s="148">
        <f t="shared" si="338"/>
        <v>0</v>
      </c>
      <c r="K2231" s="148">
        <f t="shared" si="338"/>
        <v>0</v>
      </c>
      <c r="L2231" s="148">
        <f t="shared" si="338"/>
        <v>0</v>
      </c>
      <c r="M2231" s="148">
        <f t="shared" si="338"/>
        <v>0</v>
      </c>
      <c r="N2231" s="148">
        <f t="shared" si="338"/>
        <v>0</v>
      </c>
      <c r="O2231" s="149">
        <f t="shared" si="338"/>
        <v>0</v>
      </c>
      <c r="P2231" s="143">
        <f t="shared" si="337"/>
        <v>0</v>
      </c>
      <c r="Q2231" s="52"/>
      <c r="R2231" s="393"/>
      <c r="S2231" s="394"/>
    </row>
    <row r="2232" spans="2:20" ht="6" customHeight="1" x14ac:dyDescent="0.2">
      <c r="B2232" s="78"/>
      <c r="C2232" s="52"/>
      <c r="D2232" s="52"/>
      <c r="E2232" s="52"/>
      <c r="F2232" s="52"/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5"/>
      <c r="S2232" s="55"/>
    </row>
    <row r="2233" spans="2:20" ht="18.75" customHeight="1" x14ac:dyDescent="0.2">
      <c r="B2233" s="81"/>
      <c r="C2233" s="140" t="s">
        <v>158</v>
      </c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74"/>
      <c r="P2233" s="146">
        <f t="shared" ref="P2233:P2234" si="339">SUM(D2233:O2233)</f>
        <v>0</v>
      </c>
      <c r="Q2233" s="52"/>
      <c r="R2233" s="395"/>
      <c r="S2233" s="395"/>
    </row>
    <row r="2234" spans="2:20" ht="18.75" customHeight="1" x14ac:dyDescent="0.2">
      <c r="B2234" s="81"/>
      <c r="C2234" s="140" t="s">
        <v>159</v>
      </c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9"/>
      <c r="O2234" s="75"/>
      <c r="P2234" s="147">
        <f t="shared" si="339"/>
        <v>0</v>
      </c>
      <c r="Q2234" s="52"/>
      <c r="R2234" s="396"/>
      <c r="S2234" s="396"/>
    </row>
    <row r="2235" spans="2:20" s="77" customFormat="1" ht="18.75" customHeight="1" x14ac:dyDescent="0.2">
      <c r="B2235" s="79"/>
      <c r="C2235" s="93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397" t="s">
        <v>160</v>
      </c>
      <c r="O2235" s="397"/>
      <c r="P2235" s="145">
        <f>ROUND(IF(P2233*P2234=0,0,P2231/P2233*P2234),2)</f>
        <v>0</v>
      </c>
      <c r="Q2235" s="76"/>
      <c r="R2235" s="398"/>
      <c r="S2235" s="398"/>
      <c r="T2235" s="80"/>
    </row>
    <row r="2236" spans="2:20" ht="30" customHeight="1" x14ac:dyDescent="0.2">
      <c r="C2236" s="52"/>
      <c r="D2236" s="52"/>
      <c r="E2236" s="52"/>
      <c r="F2236" s="52"/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</row>
    <row r="2237" spans="2:20" ht="18.75" customHeight="1" x14ac:dyDescent="0.2">
      <c r="B2237" s="78"/>
      <c r="C2237" s="158" t="s">
        <v>124</v>
      </c>
      <c r="D2237" s="399"/>
      <c r="E2237" s="399"/>
      <c r="F2237" s="399"/>
      <c r="G2237" s="399"/>
      <c r="H2237" s="399"/>
      <c r="I2237" s="399"/>
      <c r="J2237" s="52"/>
      <c r="K2237" s="52"/>
      <c r="L2237" s="53"/>
      <c r="M2237" s="52"/>
      <c r="N2237" s="52"/>
      <c r="O2237" s="52"/>
      <c r="P2237" s="54"/>
      <c r="Q2237" s="52"/>
      <c r="R2237" s="54"/>
      <c r="S2237" s="54"/>
    </row>
    <row r="2238" spans="2:20" ht="18.75" customHeight="1" x14ac:dyDescent="0.2">
      <c r="B2238" s="78"/>
      <c r="C2238" s="152" t="s">
        <v>125</v>
      </c>
      <c r="D2238" s="395"/>
      <c r="E2238" s="395"/>
      <c r="F2238" s="395"/>
      <c r="G2238" s="395"/>
      <c r="H2238" s="395"/>
      <c r="I2238" s="395"/>
      <c r="J2238" s="52"/>
      <c r="K2238" s="51"/>
      <c r="L2238" s="51"/>
      <c r="M2238" s="51"/>
      <c r="N2238" s="51"/>
      <c r="O2238" s="51"/>
      <c r="P2238" s="51"/>
      <c r="Q2238" s="52"/>
      <c r="R2238" s="400" t="s">
        <v>126</v>
      </c>
      <c r="S2238" s="400"/>
    </row>
    <row r="2239" spans="2:20" ht="18.75" customHeight="1" x14ac:dyDescent="0.2">
      <c r="B2239" s="78"/>
      <c r="C2239" s="152" t="s">
        <v>7</v>
      </c>
      <c r="D2239" s="395"/>
      <c r="E2239" s="395"/>
      <c r="F2239" s="395"/>
      <c r="G2239" s="395"/>
      <c r="H2239" s="395"/>
      <c r="I2239" s="395"/>
      <c r="J2239" s="52"/>
      <c r="K2239" s="51"/>
      <c r="L2239" s="51"/>
      <c r="M2239" s="51"/>
      <c r="N2239" s="51"/>
      <c r="O2239" s="51"/>
      <c r="P2239" s="51"/>
      <c r="Q2239" s="52"/>
      <c r="R2239" s="139" t="s">
        <v>245</v>
      </c>
      <c r="S2239" s="63"/>
    </row>
    <row r="2240" spans="2:20" ht="18.75" customHeight="1" x14ac:dyDescent="0.2">
      <c r="B2240" s="78"/>
      <c r="C2240" s="153" t="s">
        <v>122</v>
      </c>
      <c r="D2240" s="395"/>
      <c r="E2240" s="395"/>
      <c r="F2240" s="395"/>
      <c r="G2240" s="395"/>
      <c r="H2240" s="395"/>
      <c r="I2240" s="395"/>
      <c r="J2240" s="52"/>
      <c r="K2240" s="51"/>
      <c r="L2240" s="51"/>
      <c r="M2240" s="51"/>
      <c r="N2240" s="51"/>
      <c r="O2240" s="51"/>
      <c r="P2240" s="51"/>
      <c r="Q2240" s="52"/>
      <c r="R2240" s="138" t="s">
        <v>132</v>
      </c>
      <c r="S2240" s="63"/>
    </row>
    <row r="2241" spans="2:24" ht="18.75" customHeight="1" x14ac:dyDescent="0.2">
      <c r="B2241" s="78"/>
      <c r="C2241" s="153" t="s">
        <v>134</v>
      </c>
      <c r="D2241" s="401"/>
      <c r="E2241" s="401"/>
      <c r="F2241" s="401"/>
      <c r="G2241" s="401"/>
      <c r="H2241" s="401"/>
      <c r="I2241" s="401"/>
      <c r="J2241" s="52"/>
      <c r="K2241" s="52"/>
      <c r="L2241" s="53"/>
      <c r="M2241" s="52"/>
      <c r="N2241" s="52"/>
      <c r="O2241" s="52"/>
      <c r="P2241" s="54"/>
      <c r="Q2241" s="52"/>
      <c r="R2241" s="139" t="s">
        <v>133</v>
      </c>
      <c r="S2241" s="63"/>
    </row>
    <row r="2242" spans="2:24" ht="12" customHeight="1" x14ac:dyDescent="0.2">
      <c r="B2242" s="78"/>
      <c r="C2242" s="52"/>
      <c r="D2242" s="52"/>
      <c r="E2242" s="52"/>
      <c r="F2242" s="52"/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</row>
    <row r="2243" spans="2:24" s="77" customFormat="1" ht="18.75" customHeight="1" x14ac:dyDescent="0.2">
      <c r="B2243" s="79"/>
      <c r="C2243" s="154" t="s">
        <v>128</v>
      </c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70"/>
      <c r="P2243" s="144" t="s">
        <v>129</v>
      </c>
      <c r="Q2243" s="76"/>
      <c r="R2243" s="404" t="s">
        <v>135</v>
      </c>
      <c r="S2243" s="404"/>
      <c r="T2243" s="80"/>
      <c r="V2243" s="59"/>
      <c r="W2243" s="59"/>
      <c r="X2243" s="59"/>
    </row>
    <row r="2244" spans="2:24" ht="6" customHeight="1" x14ac:dyDescent="0.2">
      <c r="B2244" s="78"/>
      <c r="C2244" s="52"/>
      <c r="D2244" s="52"/>
      <c r="E2244" s="52"/>
      <c r="F2244" s="52"/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</row>
    <row r="2245" spans="2:24" ht="18.75" customHeight="1" x14ac:dyDescent="0.2">
      <c r="B2245" s="78"/>
      <c r="C2245" s="155" t="s">
        <v>161</v>
      </c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71"/>
      <c r="P2245" s="141">
        <f t="shared" ref="P2245:P2255" si="340">SUM(D2245:O2245)</f>
        <v>0</v>
      </c>
      <c r="Q2245" s="52"/>
      <c r="R2245" s="395"/>
      <c r="S2245" s="395"/>
    </row>
    <row r="2246" spans="2:24" ht="18.75" customHeight="1" x14ac:dyDescent="0.2">
      <c r="B2246" s="78"/>
      <c r="C2246" s="140" t="s">
        <v>137</v>
      </c>
      <c r="D2246" s="110"/>
      <c r="E2246" s="110"/>
      <c r="F2246" s="110"/>
      <c r="G2246" s="110"/>
      <c r="H2246" s="110"/>
      <c r="I2246" s="110"/>
      <c r="J2246" s="110"/>
      <c r="K2246" s="110"/>
      <c r="L2246" s="110"/>
      <c r="M2246" s="110"/>
      <c r="N2246" s="110"/>
      <c r="O2246" s="111"/>
      <c r="P2246" s="141">
        <f t="shared" si="340"/>
        <v>0</v>
      </c>
      <c r="Q2246" s="52"/>
      <c r="R2246" s="395"/>
      <c r="S2246" s="395"/>
    </row>
    <row r="2247" spans="2:24" ht="18.75" customHeight="1" x14ac:dyDescent="0.2">
      <c r="B2247" s="78"/>
      <c r="C2247" s="94" t="s">
        <v>162</v>
      </c>
      <c r="D2247" s="65"/>
      <c r="E2247" s="65"/>
      <c r="F2247" s="65"/>
      <c r="G2247" s="65"/>
      <c r="H2247" s="65"/>
      <c r="I2247" s="65"/>
      <c r="J2247" s="65"/>
      <c r="K2247" s="65"/>
      <c r="L2247" s="65"/>
      <c r="M2247" s="65"/>
      <c r="N2247" s="65"/>
      <c r="O2247" s="71"/>
      <c r="P2247" s="141">
        <f t="shared" si="340"/>
        <v>0</v>
      </c>
      <c r="Q2247" s="52"/>
      <c r="R2247" s="395"/>
      <c r="S2247" s="395"/>
    </row>
    <row r="2248" spans="2:24" ht="18.75" customHeight="1" x14ac:dyDescent="0.2">
      <c r="B2248" s="78"/>
      <c r="C2248" s="140" t="s">
        <v>147</v>
      </c>
      <c r="D2248" s="66"/>
      <c r="E2248" s="66"/>
      <c r="F2248" s="66"/>
      <c r="G2248" s="66"/>
      <c r="H2248" s="66"/>
      <c r="I2248" s="66"/>
      <c r="J2248" s="66"/>
      <c r="K2248" s="66"/>
      <c r="L2248" s="66"/>
      <c r="M2248" s="66"/>
      <c r="N2248" s="66"/>
      <c r="O2248" s="72"/>
      <c r="P2248" s="141">
        <f t="shared" si="340"/>
        <v>0</v>
      </c>
      <c r="Q2248" s="52"/>
      <c r="R2248" s="395"/>
      <c r="S2248" s="395"/>
    </row>
    <row r="2249" spans="2:24" ht="18.75" customHeight="1" x14ac:dyDescent="0.2">
      <c r="B2249" s="78"/>
      <c r="C2249" s="140" t="s">
        <v>148</v>
      </c>
      <c r="D2249" s="66"/>
      <c r="E2249" s="66"/>
      <c r="F2249" s="66"/>
      <c r="G2249" s="66"/>
      <c r="H2249" s="66"/>
      <c r="I2249" s="66"/>
      <c r="J2249" s="66"/>
      <c r="K2249" s="66"/>
      <c r="L2249" s="66"/>
      <c r="M2249" s="66"/>
      <c r="N2249" s="66"/>
      <c r="O2249" s="72"/>
      <c r="P2249" s="141">
        <f t="shared" si="340"/>
        <v>0</v>
      </c>
      <c r="Q2249" s="52"/>
      <c r="R2249" s="395"/>
      <c r="S2249" s="395"/>
    </row>
    <row r="2250" spans="2:24" ht="18.75" customHeight="1" x14ac:dyDescent="0.2">
      <c r="B2250" s="78"/>
      <c r="C2250" s="140" t="s">
        <v>150</v>
      </c>
      <c r="D2250" s="66"/>
      <c r="E2250" s="66"/>
      <c r="F2250" s="66"/>
      <c r="G2250" s="66"/>
      <c r="H2250" s="66"/>
      <c r="I2250" s="66"/>
      <c r="J2250" s="66"/>
      <c r="K2250" s="66"/>
      <c r="L2250" s="66"/>
      <c r="M2250" s="66"/>
      <c r="N2250" s="66"/>
      <c r="O2250" s="72"/>
      <c r="P2250" s="141">
        <f t="shared" si="340"/>
        <v>0</v>
      </c>
      <c r="Q2250" s="52"/>
      <c r="R2250" s="395"/>
      <c r="S2250" s="395"/>
    </row>
    <row r="2251" spans="2:24" ht="18.75" customHeight="1" x14ac:dyDescent="0.2">
      <c r="B2251" s="78"/>
      <c r="C2251" s="140" t="s">
        <v>151</v>
      </c>
      <c r="D2251" s="66"/>
      <c r="E2251" s="66"/>
      <c r="F2251" s="66"/>
      <c r="G2251" s="66"/>
      <c r="H2251" s="66"/>
      <c r="I2251" s="66"/>
      <c r="J2251" s="66"/>
      <c r="K2251" s="66"/>
      <c r="L2251" s="66"/>
      <c r="M2251" s="66"/>
      <c r="N2251" s="66"/>
      <c r="O2251" s="72"/>
      <c r="P2251" s="141">
        <f t="shared" si="340"/>
        <v>0</v>
      </c>
      <c r="Q2251" s="52"/>
      <c r="R2251" s="395"/>
      <c r="S2251" s="395"/>
    </row>
    <row r="2252" spans="2:24" ht="18.75" customHeight="1" x14ac:dyDescent="0.2">
      <c r="B2252" s="78"/>
      <c r="C2252" s="140" t="s">
        <v>152</v>
      </c>
      <c r="D2252" s="66"/>
      <c r="E2252" s="66"/>
      <c r="F2252" s="66"/>
      <c r="G2252" s="66"/>
      <c r="H2252" s="66"/>
      <c r="I2252" s="66"/>
      <c r="J2252" s="66"/>
      <c r="K2252" s="66"/>
      <c r="L2252" s="66"/>
      <c r="M2252" s="66"/>
      <c r="N2252" s="66"/>
      <c r="O2252" s="72"/>
      <c r="P2252" s="141">
        <f t="shared" si="340"/>
        <v>0</v>
      </c>
      <c r="Q2252" s="52"/>
      <c r="R2252" s="395"/>
      <c r="S2252" s="395"/>
    </row>
    <row r="2253" spans="2:24" ht="18.75" customHeight="1" x14ac:dyDescent="0.2">
      <c r="B2253" s="78"/>
      <c r="C2253" s="140" t="s">
        <v>153</v>
      </c>
      <c r="D2253" s="66"/>
      <c r="E2253" s="66"/>
      <c r="F2253" s="66"/>
      <c r="G2253" s="66"/>
      <c r="H2253" s="66"/>
      <c r="I2253" s="66"/>
      <c r="J2253" s="66"/>
      <c r="K2253" s="66"/>
      <c r="L2253" s="66"/>
      <c r="M2253" s="66"/>
      <c r="N2253" s="66"/>
      <c r="O2253" s="72"/>
      <c r="P2253" s="141">
        <f t="shared" si="340"/>
        <v>0</v>
      </c>
      <c r="Q2253" s="52"/>
      <c r="R2253" s="395"/>
      <c r="S2253" s="395"/>
    </row>
    <row r="2254" spans="2:24" ht="18.75" customHeight="1" x14ac:dyDescent="0.2">
      <c r="B2254" s="78"/>
      <c r="C2254" s="156" t="s">
        <v>163</v>
      </c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73"/>
      <c r="P2254" s="142">
        <f t="shared" si="340"/>
        <v>0</v>
      </c>
      <c r="Q2254" s="52"/>
      <c r="R2254" s="396"/>
      <c r="S2254" s="396"/>
    </row>
    <row r="2255" spans="2:24" ht="18.75" customHeight="1" x14ac:dyDescent="0.2">
      <c r="B2255" s="78"/>
      <c r="C2255" s="157" t="s">
        <v>157</v>
      </c>
      <c r="D2255" s="148">
        <f t="shared" ref="D2255:O2255" si="341">SUBTOTAL(9,D2245:D2254)</f>
        <v>0</v>
      </c>
      <c r="E2255" s="148">
        <f t="shared" si="341"/>
        <v>0</v>
      </c>
      <c r="F2255" s="148">
        <f t="shared" si="341"/>
        <v>0</v>
      </c>
      <c r="G2255" s="148">
        <f t="shared" si="341"/>
        <v>0</v>
      </c>
      <c r="H2255" s="148">
        <f t="shared" si="341"/>
        <v>0</v>
      </c>
      <c r="I2255" s="148">
        <f t="shared" si="341"/>
        <v>0</v>
      </c>
      <c r="J2255" s="148">
        <f t="shared" si="341"/>
        <v>0</v>
      </c>
      <c r="K2255" s="148">
        <f t="shared" si="341"/>
        <v>0</v>
      </c>
      <c r="L2255" s="148">
        <f t="shared" si="341"/>
        <v>0</v>
      </c>
      <c r="M2255" s="148">
        <f t="shared" si="341"/>
        <v>0</v>
      </c>
      <c r="N2255" s="148">
        <f t="shared" si="341"/>
        <v>0</v>
      </c>
      <c r="O2255" s="149">
        <f t="shared" si="341"/>
        <v>0</v>
      </c>
      <c r="P2255" s="143">
        <f t="shared" si="340"/>
        <v>0</v>
      </c>
      <c r="Q2255" s="52"/>
      <c r="R2255" s="405"/>
      <c r="S2255" s="405"/>
    </row>
    <row r="2256" spans="2:24" ht="6" customHeight="1" x14ac:dyDescent="0.2">
      <c r="B2256" s="78"/>
      <c r="C2256" s="52"/>
      <c r="D2256" s="52"/>
      <c r="E2256" s="52"/>
      <c r="F2256" s="52"/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5"/>
      <c r="S2256" s="55"/>
    </row>
    <row r="2257" spans="2:24" ht="18.75" customHeight="1" x14ac:dyDescent="0.2">
      <c r="B2257" s="81"/>
      <c r="C2257" s="140" t="s">
        <v>158</v>
      </c>
      <c r="D2257" s="67"/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74"/>
      <c r="P2257" s="146">
        <f t="shared" ref="P2257:P2258" si="342">SUM(D2257:O2257)</f>
        <v>0</v>
      </c>
      <c r="Q2257" s="52"/>
      <c r="R2257" s="395"/>
      <c r="S2257" s="395"/>
    </row>
    <row r="2258" spans="2:24" ht="18.75" customHeight="1" x14ac:dyDescent="0.2">
      <c r="B2258" s="81"/>
      <c r="C2258" s="140" t="s">
        <v>159</v>
      </c>
      <c r="D2258" s="67"/>
      <c r="E2258" s="67"/>
      <c r="F2258" s="67"/>
      <c r="G2258" s="67"/>
      <c r="H2258" s="67"/>
      <c r="I2258" s="67"/>
      <c r="J2258" s="67"/>
      <c r="K2258" s="67"/>
      <c r="L2258" s="67"/>
      <c r="M2258" s="67"/>
      <c r="N2258" s="69"/>
      <c r="O2258" s="75"/>
      <c r="P2258" s="147">
        <f t="shared" si="342"/>
        <v>0</v>
      </c>
      <c r="Q2258" s="52"/>
      <c r="R2258" s="396"/>
      <c r="S2258" s="396"/>
    </row>
    <row r="2259" spans="2:24" s="77" customFormat="1" ht="18.75" customHeight="1" x14ac:dyDescent="0.2">
      <c r="B2259" s="79"/>
      <c r="C2259" s="93"/>
      <c r="D2259" s="82"/>
      <c r="E2259" s="82"/>
      <c r="F2259" s="82"/>
      <c r="G2259" s="82"/>
      <c r="H2259" s="82"/>
      <c r="I2259" s="82"/>
      <c r="J2259" s="82"/>
      <c r="K2259" s="82"/>
      <c r="L2259" s="82"/>
      <c r="M2259" s="82"/>
      <c r="N2259" s="397" t="s">
        <v>160</v>
      </c>
      <c r="O2259" s="397"/>
      <c r="P2259" s="145">
        <f t="shared" ref="P2259" si="343">ROUND(IF(P2257*P2258=0,0,P2255/P2257*P2258),2)</f>
        <v>0</v>
      </c>
      <c r="Q2259" s="76"/>
      <c r="R2259" s="398"/>
      <c r="S2259" s="398"/>
      <c r="T2259" s="80"/>
    </row>
    <row r="2260" spans="2:24" ht="30" customHeight="1" x14ac:dyDescent="0.2">
      <c r="C2260" s="52"/>
      <c r="D2260" s="52"/>
      <c r="E2260" s="52"/>
      <c r="F2260" s="52"/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</row>
    <row r="2261" spans="2:24" ht="18.75" customHeight="1" x14ac:dyDescent="0.2">
      <c r="B2261" s="78"/>
      <c r="C2261" s="158" t="s">
        <v>124</v>
      </c>
      <c r="D2261" s="399"/>
      <c r="E2261" s="399"/>
      <c r="F2261" s="399"/>
      <c r="G2261" s="399"/>
      <c r="H2261" s="399"/>
      <c r="I2261" s="399"/>
      <c r="J2261" s="52"/>
      <c r="K2261" s="52"/>
      <c r="L2261" s="53"/>
      <c r="M2261" s="52"/>
      <c r="N2261" s="52"/>
      <c r="O2261" s="52"/>
      <c r="P2261" s="54"/>
      <c r="Q2261" s="52"/>
      <c r="R2261" s="54"/>
      <c r="S2261" s="54"/>
    </row>
    <row r="2262" spans="2:24" ht="18.75" customHeight="1" x14ac:dyDescent="0.2">
      <c r="B2262" s="78"/>
      <c r="C2262" s="152" t="s">
        <v>125</v>
      </c>
      <c r="D2262" s="395"/>
      <c r="E2262" s="395"/>
      <c r="F2262" s="395"/>
      <c r="G2262" s="395"/>
      <c r="H2262" s="395"/>
      <c r="I2262" s="395"/>
      <c r="J2262" s="52"/>
      <c r="K2262" s="51"/>
      <c r="L2262" s="51"/>
      <c r="M2262" s="51"/>
      <c r="N2262" s="51"/>
      <c r="O2262" s="51"/>
      <c r="P2262" s="51"/>
      <c r="Q2262" s="52"/>
      <c r="R2262" s="400" t="s">
        <v>126</v>
      </c>
      <c r="S2262" s="400"/>
    </row>
    <row r="2263" spans="2:24" ht="18.75" customHeight="1" x14ac:dyDescent="0.2">
      <c r="B2263" s="78"/>
      <c r="C2263" s="152" t="s">
        <v>7</v>
      </c>
      <c r="D2263" s="395"/>
      <c r="E2263" s="395"/>
      <c r="F2263" s="395"/>
      <c r="G2263" s="395"/>
      <c r="H2263" s="395"/>
      <c r="I2263" s="395"/>
      <c r="J2263" s="52"/>
      <c r="K2263" s="51"/>
      <c r="L2263" s="51"/>
      <c r="M2263" s="51"/>
      <c r="N2263" s="51"/>
      <c r="O2263" s="51"/>
      <c r="P2263" s="51"/>
      <c r="Q2263" s="52"/>
      <c r="R2263" s="139" t="s">
        <v>245</v>
      </c>
      <c r="S2263" s="63"/>
    </row>
    <row r="2264" spans="2:24" ht="18.75" customHeight="1" x14ac:dyDescent="0.2">
      <c r="B2264" s="78"/>
      <c r="C2264" s="153" t="s">
        <v>122</v>
      </c>
      <c r="D2264" s="395"/>
      <c r="E2264" s="395"/>
      <c r="F2264" s="395"/>
      <c r="G2264" s="395"/>
      <c r="H2264" s="395"/>
      <c r="I2264" s="395"/>
      <c r="J2264" s="52"/>
      <c r="K2264" s="51"/>
      <c r="L2264" s="51"/>
      <c r="M2264" s="51"/>
      <c r="N2264" s="51"/>
      <c r="O2264" s="51"/>
      <c r="P2264" s="51"/>
      <c r="Q2264" s="52"/>
      <c r="R2264" s="138" t="s">
        <v>132</v>
      </c>
      <c r="S2264" s="63"/>
    </row>
    <row r="2265" spans="2:24" ht="18.75" customHeight="1" x14ac:dyDescent="0.2">
      <c r="B2265" s="78"/>
      <c r="C2265" s="153" t="s">
        <v>134</v>
      </c>
      <c r="D2265" s="401"/>
      <c r="E2265" s="401"/>
      <c r="F2265" s="401"/>
      <c r="G2265" s="401"/>
      <c r="H2265" s="401"/>
      <c r="I2265" s="401"/>
      <c r="J2265" s="52"/>
      <c r="K2265" s="52"/>
      <c r="L2265" s="53"/>
      <c r="M2265" s="52"/>
      <c r="N2265" s="52"/>
      <c r="O2265" s="52"/>
      <c r="P2265" s="54"/>
      <c r="Q2265" s="52"/>
      <c r="R2265" s="139" t="s">
        <v>133</v>
      </c>
      <c r="S2265" s="63"/>
    </row>
    <row r="2266" spans="2:24" ht="12" customHeight="1" x14ac:dyDescent="0.2">
      <c r="B2266" s="78"/>
      <c r="C2266" s="52"/>
      <c r="D2266" s="52"/>
      <c r="E2266" s="52"/>
      <c r="F2266" s="52"/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</row>
    <row r="2267" spans="2:24" s="77" customFormat="1" ht="18.75" customHeight="1" x14ac:dyDescent="0.2">
      <c r="B2267" s="79"/>
      <c r="C2267" s="154" t="s">
        <v>128</v>
      </c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70"/>
      <c r="P2267" s="144" t="s">
        <v>129</v>
      </c>
      <c r="Q2267" s="76"/>
      <c r="R2267" s="404" t="s">
        <v>135</v>
      </c>
      <c r="S2267" s="404"/>
      <c r="T2267" s="80"/>
      <c r="V2267" s="59"/>
      <c r="W2267" s="59"/>
      <c r="X2267" s="59"/>
    </row>
    <row r="2268" spans="2:24" ht="6" customHeight="1" x14ac:dyDescent="0.2">
      <c r="B2268" s="78"/>
      <c r="C2268" s="52"/>
      <c r="D2268" s="52"/>
      <c r="E2268" s="52"/>
      <c r="F2268" s="52"/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</row>
    <row r="2269" spans="2:24" ht="18.75" customHeight="1" x14ac:dyDescent="0.2">
      <c r="B2269" s="78"/>
      <c r="C2269" s="155" t="s">
        <v>161</v>
      </c>
      <c r="D2269" s="65"/>
      <c r="E2269" s="65"/>
      <c r="F2269" s="65"/>
      <c r="G2269" s="65"/>
      <c r="H2269" s="65"/>
      <c r="I2269" s="65"/>
      <c r="J2269" s="65"/>
      <c r="K2269" s="65"/>
      <c r="L2269" s="65"/>
      <c r="M2269" s="65"/>
      <c r="N2269" s="65"/>
      <c r="O2269" s="71"/>
      <c r="P2269" s="141">
        <f t="shared" ref="P2269:P2279" si="344">SUM(D2269:O2269)</f>
        <v>0</v>
      </c>
      <c r="Q2269" s="52"/>
      <c r="R2269" s="395"/>
      <c r="S2269" s="395"/>
    </row>
    <row r="2270" spans="2:24" ht="18.75" customHeight="1" x14ac:dyDescent="0.2">
      <c r="B2270" s="78"/>
      <c r="C2270" s="140" t="s">
        <v>137</v>
      </c>
      <c r="D2270" s="110"/>
      <c r="E2270" s="110"/>
      <c r="F2270" s="110"/>
      <c r="G2270" s="110"/>
      <c r="H2270" s="110"/>
      <c r="I2270" s="110"/>
      <c r="J2270" s="110"/>
      <c r="K2270" s="110"/>
      <c r="L2270" s="110"/>
      <c r="M2270" s="110"/>
      <c r="N2270" s="110"/>
      <c r="O2270" s="111"/>
      <c r="P2270" s="141">
        <f t="shared" si="344"/>
        <v>0</v>
      </c>
      <c r="Q2270" s="52"/>
      <c r="R2270" s="395"/>
      <c r="S2270" s="395"/>
    </row>
    <row r="2271" spans="2:24" ht="18.75" customHeight="1" x14ac:dyDescent="0.2">
      <c r="B2271" s="78"/>
      <c r="C2271" s="94" t="s">
        <v>162</v>
      </c>
      <c r="D2271" s="65"/>
      <c r="E2271" s="65"/>
      <c r="F2271" s="65"/>
      <c r="G2271" s="65"/>
      <c r="H2271" s="65"/>
      <c r="I2271" s="65"/>
      <c r="J2271" s="65"/>
      <c r="K2271" s="65"/>
      <c r="L2271" s="65"/>
      <c r="M2271" s="65"/>
      <c r="N2271" s="65"/>
      <c r="O2271" s="71"/>
      <c r="P2271" s="141">
        <f t="shared" si="344"/>
        <v>0</v>
      </c>
      <c r="Q2271" s="52"/>
      <c r="R2271" s="395"/>
      <c r="S2271" s="395"/>
    </row>
    <row r="2272" spans="2:24" ht="18.75" customHeight="1" x14ac:dyDescent="0.2">
      <c r="B2272" s="78"/>
      <c r="C2272" s="140" t="s">
        <v>147</v>
      </c>
      <c r="D2272" s="66"/>
      <c r="E2272" s="66"/>
      <c r="F2272" s="66"/>
      <c r="G2272" s="66"/>
      <c r="H2272" s="66"/>
      <c r="I2272" s="66"/>
      <c r="J2272" s="66"/>
      <c r="K2272" s="66"/>
      <c r="L2272" s="66"/>
      <c r="M2272" s="66"/>
      <c r="N2272" s="66"/>
      <c r="O2272" s="72"/>
      <c r="P2272" s="141">
        <f t="shared" si="344"/>
        <v>0</v>
      </c>
      <c r="Q2272" s="52"/>
      <c r="R2272" s="395"/>
      <c r="S2272" s="395"/>
    </row>
    <row r="2273" spans="2:20" ht="18.75" customHeight="1" x14ac:dyDescent="0.2">
      <c r="B2273" s="78"/>
      <c r="C2273" s="140" t="s">
        <v>148</v>
      </c>
      <c r="D2273" s="66"/>
      <c r="E2273" s="66"/>
      <c r="F2273" s="66"/>
      <c r="G2273" s="66"/>
      <c r="H2273" s="66"/>
      <c r="I2273" s="66"/>
      <c r="J2273" s="66"/>
      <c r="K2273" s="66"/>
      <c r="L2273" s="66"/>
      <c r="M2273" s="66"/>
      <c r="N2273" s="66"/>
      <c r="O2273" s="72"/>
      <c r="P2273" s="141">
        <f t="shared" si="344"/>
        <v>0</v>
      </c>
      <c r="Q2273" s="52"/>
      <c r="R2273" s="395"/>
      <c r="S2273" s="395"/>
    </row>
    <row r="2274" spans="2:20" ht="18.75" customHeight="1" x14ac:dyDescent="0.2">
      <c r="B2274" s="78"/>
      <c r="C2274" s="140" t="s">
        <v>150</v>
      </c>
      <c r="D2274" s="66"/>
      <c r="E2274" s="66"/>
      <c r="F2274" s="66"/>
      <c r="G2274" s="66"/>
      <c r="H2274" s="66"/>
      <c r="I2274" s="66"/>
      <c r="J2274" s="66"/>
      <c r="K2274" s="66"/>
      <c r="L2274" s="66"/>
      <c r="M2274" s="66"/>
      <c r="N2274" s="66"/>
      <c r="O2274" s="72"/>
      <c r="P2274" s="141">
        <f t="shared" si="344"/>
        <v>0</v>
      </c>
      <c r="Q2274" s="52"/>
      <c r="R2274" s="395"/>
      <c r="S2274" s="395"/>
    </row>
    <row r="2275" spans="2:20" ht="18.75" customHeight="1" x14ac:dyDescent="0.2">
      <c r="B2275" s="78"/>
      <c r="C2275" s="140" t="s">
        <v>151</v>
      </c>
      <c r="D2275" s="66"/>
      <c r="E2275" s="66"/>
      <c r="F2275" s="66"/>
      <c r="G2275" s="66"/>
      <c r="H2275" s="66"/>
      <c r="I2275" s="66"/>
      <c r="J2275" s="66"/>
      <c r="K2275" s="66"/>
      <c r="L2275" s="66"/>
      <c r="M2275" s="66"/>
      <c r="N2275" s="66"/>
      <c r="O2275" s="72"/>
      <c r="P2275" s="141">
        <f t="shared" si="344"/>
        <v>0</v>
      </c>
      <c r="Q2275" s="52"/>
      <c r="R2275" s="395"/>
      <c r="S2275" s="395"/>
    </row>
    <row r="2276" spans="2:20" ht="18.75" customHeight="1" x14ac:dyDescent="0.2">
      <c r="B2276" s="78"/>
      <c r="C2276" s="140" t="s">
        <v>152</v>
      </c>
      <c r="D2276" s="66"/>
      <c r="E2276" s="66"/>
      <c r="F2276" s="66"/>
      <c r="G2276" s="66"/>
      <c r="H2276" s="66"/>
      <c r="I2276" s="66"/>
      <c r="J2276" s="66"/>
      <c r="K2276" s="66"/>
      <c r="L2276" s="66"/>
      <c r="M2276" s="66"/>
      <c r="N2276" s="66"/>
      <c r="O2276" s="72"/>
      <c r="P2276" s="141">
        <f t="shared" si="344"/>
        <v>0</v>
      </c>
      <c r="Q2276" s="52"/>
      <c r="R2276" s="395"/>
      <c r="S2276" s="395"/>
    </row>
    <row r="2277" spans="2:20" ht="18.75" customHeight="1" x14ac:dyDescent="0.2">
      <c r="B2277" s="78"/>
      <c r="C2277" s="140" t="s">
        <v>153</v>
      </c>
      <c r="D2277" s="66"/>
      <c r="E2277" s="66"/>
      <c r="F2277" s="66"/>
      <c r="G2277" s="66"/>
      <c r="H2277" s="66"/>
      <c r="I2277" s="66"/>
      <c r="J2277" s="66"/>
      <c r="K2277" s="66"/>
      <c r="L2277" s="66"/>
      <c r="M2277" s="66"/>
      <c r="N2277" s="66"/>
      <c r="O2277" s="72"/>
      <c r="P2277" s="141">
        <f t="shared" si="344"/>
        <v>0</v>
      </c>
      <c r="Q2277" s="52"/>
      <c r="R2277" s="395"/>
      <c r="S2277" s="395"/>
    </row>
    <row r="2278" spans="2:20" ht="18.75" customHeight="1" x14ac:dyDescent="0.2">
      <c r="B2278" s="78"/>
      <c r="C2278" s="156" t="s">
        <v>163</v>
      </c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73"/>
      <c r="P2278" s="142">
        <f t="shared" si="344"/>
        <v>0</v>
      </c>
      <c r="Q2278" s="52"/>
      <c r="R2278" s="396"/>
      <c r="S2278" s="396"/>
    </row>
    <row r="2279" spans="2:20" ht="18.75" customHeight="1" x14ac:dyDescent="0.2">
      <c r="B2279" s="78"/>
      <c r="C2279" s="157" t="s">
        <v>157</v>
      </c>
      <c r="D2279" s="148">
        <f t="shared" ref="D2279:O2279" si="345">SUBTOTAL(9,D2269:D2278)</f>
        <v>0</v>
      </c>
      <c r="E2279" s="148">
        <f t="shared" si="345"/>
        <v>0</v>
      </c>
      <c r="F2279" s="148">
        <f t="shared" si="345"/>
        <v>0</v>
      </c>
      <c r="G2279" s="148">
        <f t="shared" si="345"/>
        <v>0</v>
      </c>
      <c r="H2279" s="148">
        <f t="shared" si="345"/>
        <v>0</v>
      </c>
      <c r="I2279" s="148">
        <f t="shared" si="345"/>
        <v>0</v>
      </c>
      <c r="J2279" s="148">
        <f t="shared" si="345"/>
        <v>0</v>
      </c>
      <c r="K2279" s="148">
        <f t="shared" si="345"/>
        <v>0</v>
      </c>
      <c r="L2279" s="148">
        <f t="shared" si="345"/>
        <v>0</v>
      </c>
      <c r="M2279" s="148">
        <f t="shared" si="345"/>
        <v>0</v>
      </c>
      <c r="N2279" s="148">
        <f t="shared" si="345"/>
        <v>0</v>
      </c>
      <c r="O2279" s="149">
        <f t="shared" si="345"/>
        <v>0</v>
      </c>
      <c r="P2279" s="143">
        <f t="shared" si="344"/>
        <v>0</v>
      </c>
      <c r="Q2279" s="52"/>
      <c r="R2279" s="405"/>
      <c r="S2279" s="405"/>
    </row>
    <row r="2280" spans="2:20" ht="6" customHeight="1" x14ac:dyDescent="0.2">
      <c r="B2280" s="78"/>
      <c r="C2280" s="52"/>
      <c r="D2280" s="52"/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5"/>
      <c r="S2280" s="55"/>
    </row>
    <row r="2281" spans="2:20" ht="18.75" customHeight="1" x14ac:dyDescent="0.2">
      <c r="B2281" s="81"/>
      <c r="C2281" s="140" t="s">
        <v>158</v>
      </c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74"/>
      <c r="P2281" s="146">
        <f t="shared" ref="P2281:P2282" si="346">SUM(D2281:O2281)</f>
        <v>0</v>
      </c>
      <c r="Q2281" s="52"/>
      <c r="R2281" s="395"/>
      <c r="S2281" s="395"/>
    </row>
    <row r="2282" spans="2:20" ht="18.75" customHeight="1" x14ac:dyDescent="0.2">
      <c r="B2282" s="81"/>
      <c r="C2282" s="140" t="s">
        <v>159</v>
      </c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9"/>
      <c r="O2282" s="75"/>
      <c r="P2282" s="147">
        <f t="shared" si="346"/>
        <v>0</v>
      </c>
      <c r="Q2282" s="52"/>
      <c r="R2282" s="396"/>
      <c r="S2282" s="396"/>
    </row>
    <row r="2283" spans="2:20" s="77" customFormat="1" ht="18.75" customHeight="1" x14ac:dyDescent="0.2">
      <c r="B2283" s="79"/>
      <c r="C2283" s="93"/>
      <c r="D2283" s="82"/>
      <c r="E2283" s="82"/>
      <c r="F2283" s="82"/>
      <c r="G2283" s="82"/>
      <c r="H2283" s="82"/>
      <c r="I2283" s="82"/>
      <c r="J2283" s="82"/>
      <c r="K2283" s="82"/>
      <c r="L2283" s="82"/>
      <c r="M2283" s="82"/>
      <c r="N2283" s="397" t="s">
        <v>160</v>
      </c>
      <c r="O2283" s="397"/>
      <c r="P2283" s="145">
        <f t="shared" ref="P2283" si="347">ROUND(IF(P2281*P2282=0,0,P2279/P2281*P2282),2)</f>
        <v>0</v>
      </c>
      <c r="Q2283" s="76"/>
      <c r="R2283" s="398"/>
      <c r="S2283" s="398"/>
      <c r="T2283" s="80"/>
    </row>
    <row r="2284" spans="2:20" ht="30" customHeight="1" x14ac:dyDescent="0.2">
      <c r="C2284" s="52"/>
      <c r="D2284" s="52"/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</row>
    <row r="2285" spans="2:20" ht="18.75" customHeight="1" x14ac:dyDescent="0.2">
      <c r="B2285" s="78"/>
      <c r="C2285" s="158" t="s">
        <v>124</v>
      </c>
      <c r="D2285" s="399"/>
      <c r="E2285" s="399"/>
      <c r="F2285" s="399"/>
      <c r="G2285" s="399"/>
      <c r="H2285" s="399"/>
      <c r="I2285" s="399"/>
      <c r="J2285" s="52"/>
      <c r="K2285" s="52"/>
      <c r="L2285" s="53"/>
      <c r="M2285" s="52"/>
      <c r="N2285" s="52"/>
      <c r="O2285" s="52"/>
      <c r="P2285" s="54"/>
      <c r="Q2285" s="52"/>
      <c r="R2285" s="54"/>
      <c r="S2285" s="54"/>
    </row>
    <row r="2286" spans="2:20" ht="18.75" customHeight="1" x14ac:dyDescent="0.2">
      <c r="B2286" s="78"/>
      <c r="C2286" s="152" t="s">
        <v>125</v>
      </c>
      <c r="D2286" s="395"/>
      <c r="E2286" s="395"/>
      <c r="F2286" s="395"/>
      <c r="G2286" s="395"/>
      <c r="H2286" s="395"/>
      <c r="I2286" s="395"/>
      <c r="J2286" s="52"/>
      <c r="K2286" s="51"/>
      <c r="L2286" s="51"/>
      <c r="M2286" s="51"/>
      <c r="N2286" s="51"/>
      <c r="O2286" s="51"/>
      <c r="P2286" s="51"/>
      <c r="Q2286" s="52"/>
      <c r="R2286" s="400" t="s">
        <v>126</v>
      </c>
      <c r="S2286" s="400"/>
    </row>
    <row r="2287" spans="2:20" ht="18.75" customHeight="1" x14ac:dyDescent="0.2">
      <c r="B2287" s="78"/>
      <c r="C2287" s="152" t="s">
        <v>7</v>
      </c>
      <c r="D2287" s="395"/>
      <c r="E2287" s="395"/>
      <c r="F2287" s="395"/>
      <c r="G2287" s="395"/>
      <c r="H2287" s="395"/>
      <c r="I2287" s="395"/>
      <c r="J2287" s="52"/>
      <c r="K2287" s="51"/>
      <c r="L2287" s="51"/>
      <c r="M2287" s="51"/>
      <c r="N2287" s="51"/>
      <c r="O2287" s="51"/>
      <c r="P2287" s="51"/>
      <c r="Q2287" s="52"/>
      <c r="R2287" s="139" t="s">
        <v>245</v>
      </c>
      <c r="S2287" s="63"/>
    </row>
    <row r="2288" spans="2:20" ht="18.75" customHeight="1" x14ac:dyDescent="0.2">
      <c r="B2288" s="78"/>
      <c r="C2288" s="153" t="s">
        <v>122</v>
      </c>
      <c r="D2288" s="395"/>
      <c r="E2288" s="395"/>
      <c r="F2288" s="395"/>
      <c r="G2288" s="395"/>
      <c r="H2288" s="395"/>
      <c r="I2288" s="395"/>
      <c r="J2288" s="52"/>
      <c r="K2288" s="51"/>
      <c r="L2288" s="51"/>
      <c r="M2288" s="51"/>
      <c r="N2288" s="51"/>
      <c r="O2288" s="51"/>
      <c r="P2288" s="51"/>
      <c r="Q2288" s="52"/>
      <c r="R2288" s="138" t="s">
        <v>132</v>
      </c>
      <c r="S2288" s="63"/>
    </row>
    <row r="2289" spans="2:24" ht="18.75" customHeight="1" x14ac:dyDescent="0.2">
      <c r="B2289" s="78"/>
      <c r="C2289" s="153" t="s">
        <v>134</v>
      </c>
      <c r="D2289" s="401"/>
      <c r="E2289" s="401"/>
      <c r="F2289" s="401"/>
      <c r="G2289" s="401"/>
      <c r="H2289" s="401"/>
      <c r="I2289" s="401"/>
      <c r="J2289" s="52"/>
      <c r="K2289" s="52"/>
      <c r="L2289" s="53"/>
      <c r="M2289" s="52"/>
      <c r="N2289" s="52"/>
      <c r="O2289" s="52"/>
      <c r="P2289" s="54"/>
      <c r="Q2289" s="52"/>
      <c r="R2289" s="139" t="s">
        <v>133</v>
      </c>
      <c r="S2289" s="63"/>
    </row>
    <row r="2290" spans="2:24" ht="12" customHeight="1" x14ac:dyDescent="0.2">
      <c r="B2290" s="78"/>
      <c r="C2290" s="52"/>
      <c r="D2290" s="52"/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</row>
    <row r="2291" spans="2:24" s="77" customFormat="1" ht="18.75" customHeight="1" x14ac:dyDescent="0.2">
      <c r="B2291" s="79"/>
      <c r="C2291" s="154" t="s">
        <v>128</v>
      </c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70"/>
      <c r="P2291" s="144" t="s">
        <v>129</v>
      </c>
      <c r="Q2291" s="76"/>
      <c r="R2291" s="402" t="s">
        <v>135</v>
      </c>
      <c r="S2291" s="403"/>
      <c r="T2291" s="80"/>
      <c r="V2291" s="59"/>
      <c r="W2291" s="59"/>
      <c r="X2291" s="59"/>
    </row>
    <row r="2292" spans="2:24" ht="6" customHeight="1" x14ac:dyDescent="0.2">
      <c r="B2292" s="78"/>
      <c r="C2292" s="52"/>
      <c r="D2292" s="52"/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</row>
    <row r="2293" spans="2:24" ht="18.75" customHeight="1" x14ac:dyDescent="0.2">
      <c r="B2293" s="78"/>
      <c r="C2293" s="155" t="s">
        <v>161</v>
      </c>
      <c r="D2293" s="65"/>
      <c r="E2293" s="65"/>
      <c r="F2293" s="65"/>
      <c r="G2293" s="65"/>
      <c r="H2293" s="65"/>
      <c r="I2293" s="65"/>
      <c r="J2293" s="65"/>
      <c r="K2293" s="65"/>
      <c r="L2293" s="65"/>
      <c r="M2293" s="65"/>
      <c r="N2293" s="65"/>
      <c r="O2293" s="71"/>
      <c r="P2293" s="141">
        <f>SUM(D2293:O2293)</f>
        <v>0</v>
      </c>
      <c r="Q2293" s="52"/>
      <c r="R2293" s="390"/>
      <c r="S2293" s="387"/>
    </row>
    <row r="2294" spans="2:24" ht="18.75" customHeight="1" x14ac:dyDescent="0.2">
      <c r="B2294" s="78"/>
      <c r="C2294" s="140" t="s">
        <v>137</v>
      </c>
      <c r="D2294" s="110"/>
      <c r="E2294" s="110"/>
      <c r="F2294" s="110"/>
      <c r="G2294" s="110"/>
      <c r="H2294" s="110"/>
      <c r="I2294" s="110"/>
      <c r="J2294" s="110"/>
      <c r="K2294" s="110"/>
      <c r="L2294" s="110"/>
      <c r="M2294" s="110"/>
      <c r="N2294" s="110"/>
      <c r="O2294" s="111"/>
      <c r="P2294" s="141">
        <f t="shared" ref="P2294:P2303" si="348">SUM(D2294:O2294)</f>
        <v>0</v>
      </c>
      <c r="Q2294" s="52"/>
      <c r="R2294" s="390"/>
      <c r="S2294" s="387"/>
    </row>
    <row r="2295" spans="2:24" ht="18.75" customHeight="1" x14ac:dyDescent="0.2">
      <c r="B2295" s="78"/>
      <c r="C2295" s="94" t="s">
        <v>162</v>
      </c>
      <c r="D2295" s="65"/>
      <c r="E2295" s="65"/>
      <c r="F2295" s="65"/>
      <c r="G2295" s="65"/>
      <c r="H2295" s="65"/>
      <c r="I2295" s="65"/>
      <c r="J2295" s="65"/>
      <c r="K2295" s="65"/>
      <c r="L2295" s="65"/>
      <c r="M2295" s="65"/>
      <c r="N2295" s="65"/>
      <c r="O2295" s="71"/>
      <c r="P2295" s="141">
        <f t="shared" si="348"/>
        <v>0</v>
      </c>
      <c r="Q2295" s="52"/>
      <c r="R2295" s="390"/>
      <c r="S2295" s="387"/>
    </row>
    <row r="2296" spans="2:24" ht="18.75" customHeight="1" x14ac:dyDescent="0.2">
      <c r="B2296" s="78"/>
      <c r="C2296" s="140" t="s">
        <v>147</v>
      </c>
      <c r="D2296" s="66"/>
      <c r="E2296" s="66"/>
      <c r="F2296" s="66"/>
      <c r="G2296" s="66"/>
      <c r="H2296" s="66"/>
      <c r="I2296" s="66"/>
      <c r="J2296" s="66"/>
      <c r="K2296" s="66"/>
      <c r="L2296" s="66"/>
      <c r="M2296" s="66"/>
      <c r="N2296" s="66"/>
      <c r="O2296" s="72"/>
      <c r="P2296" s="141">
        <f t="shared" si="348"/>
        <v>0</v>
      </c>
      <c r="Q2296" s="52"/>
      <c r="R2296" s="390"/>
      <c r="S2296" s="387"/>
    </row>
    <row r="2297" spans="2:24" ht="18.75" customHeight="1" x14ac:dyDescent="0.2">
      <c r="B2297" s="78"/>
      <c r="C2297" s="140" t="s">
        <v>148</v>
      </c>
      <c r="D2297" s="66"/>
      <c r="E2297" s="66"/>
      <c r="F2297" s="66"/>
      <c r="G2297" s="66"/>
      <c r="H2297" s="66"/>
      <c r="I2297" s="66"/>
      <c r="J2297" s="66"/>
      <c r="K2297" s="66"/>
      <c r="L2297" s="66"/>
      <c r="M2297" s="66"/>
      <c r="N2297" s="66"/>
      <c r="O2297" s="72"/>
      <c r="P2297" s="141">
        <f t="shared" si="348"/>
        <v>0</v>
      </c>
      <c r="Q2297" s="52"/>
      <c r="R2297" s="390"/>
      <c r="S2297" s="387"/>
    </row>
    <row r="2298" spans="2:24" ht="18.75" customHeight="1" x14ac:dyDescent="0.2">
      <c r="B2298" s="78"/>
      <c r="C2298" s="140" t="s">
        <v>150</v>
      </c>
      <c r="D2298" s="66"/>
      <c r="E2298" s="66"/>
      <c r="F2298" s="66"/>
      <c r="G2298" s="66"/>
      <c r="H2298" s="66"/>
      <c r="I2298" s="66"/>
      <c r="J2298" s="66"/>
      <c r="K2298" s="66"/>
      <c r="L2298" s="66"/>
      <c r="M2298" s="66"/>
      <c r="N2298" s="66"/>
      <c r="O2298" s="72"/>
      <c r="P2298" s="141">
        <f t="shared" si="348"/>
        <v>0</v>
      </c>
      <c r="Q2298" s="52"/>
      <c r="R2298" s="390"/>
      <c r="S2298" s="387"/>
    </row>
    <row r="2299" spans="2:24" ht="18.75" customHeight="1" x14ac:dyDescent="0.2">
      <c r="B2299" s="78"/>
      <c r="C2299" s="140" t="s">
        <v>151</v>
      </c>
      <c r="D2299" s="66"/>
      <c r="E2299" s="66"/>
      <c r="F2299" s="66"/>
      <c r="G2299" s="66"/>
      <c r="H2299" s="66"/>
      <c r="I2299" s="66"/>
      <c r="J2299" s="66"/>
      <c r="K2299" s="66"/>
      <c r="L2299" s="66"/>
      <c r="M2299" s="66"/>
      <c r="N2299" s="66"/>
      <c r="O2299" s="72"/>
      <c r="P2299" s="141">
        <f t="shared" si="348"/>
        <v>0</v>
      </c>
      <c r="Q2299" s="52"/>
      <c r="R2299" s="390"/>
      <c r="S2299" s="387"/>
    </row>
    <row r="2300" spans="2:24" ht="18.75" customHeight="1" x14ac:dyDescent="0.2">
      <c r="B2300" s="78"/>
      <c r="C2300" s="140" t="s">
        <v>152</v>
      </c>
      <c r="D2300" s="66"/>
      <c r="E2300" s="66"/>
      <c r="F2300" s="66"/>
      <c r="G2300" s="66"/>
      <c r="H2300" s="66"/>
      <c r="I2300" s="66"/>
      <c r="J2300" s="66"/>
      <c r="K2300" s="66"/>
      <c r="L2300" s="66"/>
      <c r="M2300" s="66"/>
      <c r="N2300" s="66"/>
      <c r="O2300" s="72"/>
      <c r="P2300" s="141">
        <f t="shared" si="348"/>
        <v>0</v>
      </c>
      <c r="Q2300" s="52"/>
      <c r="R2300" s="390"/>
      <c r="S2300" s="387"/>
    </row>
    <row r="2301" spans="2:24" ht="18.75" customHeight="1" x14ac:dyDescent="0.2">
      <c r="B2301" s="78"/>
      <c r="C2301" s="140" t="s">
        <v>153</v>
      </c>
      <c r="D2301" s="66"/>
      <c r="E2301" s="66"/>
      <c r="F2301" s="66"/>
      <c r="G2301" s="66"/>
      <c r="H2301" s="66"/>
      <c r="I2301" s="66"/>
      <c r="J2301" s="66"/>
      <c r="K2301" s="66"/>
      <c r="L2301" s="66"/>
      <c r="M2301" s="66"/>
      <c r="N2301" s="66"/>
      <c r="O2301" s="72"/>
      <c r="P2301" s="141">
        <f t="shared" si="348"/>
        <v>0</v>
      </c>
      <c r="Q2301" s="52"/>
      <c r="R2301" s="390"/>
      <c r="S2301" s="387"/>
    </row>
    <row r="2302" spans="2:24" ht="18.75" customHeight="1" x14ac:dyDescent="0.2">
      <c r="B2302" s="78"/>
      <c r="C2302" s="156" t="s">
        <v>163</v>
      </c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73"/>
      <c r="P2302" s="142">
        <f t="shared" si="348"/>
        <v>0</v>
      </c>
      <c r="Q2302" s="52"/>
      <c r="R2302" s="391"/>
      <c r="S2302" s="392"/>
    </row>
    <row r="2303" spans="2:24" ht="18.75" customHeight="1" x14ac:dyDescent="0.2">
      <c r="B2303" s="78"/>
      <c r="C2303" s="157" t="s">
        <v>157</v>
      </c>
      <c r="D2303" s="148">
        <f>SUBTOTAL(9,D2293:D2302)</f>
        <v>0</v>
      </c>
      <c r="E2303" s="148">
        <f t="shared" ref="E2303:O2303" si="349">SUBTOTAL(9,E2293:E2302)</f>
        <v>0</v>
      </c>
      <c r="F2303" s="148">
        <f t="shared" si="349"/>
        <v>0</v>
      </c>
      <c r="G2303" s="148">
        <f t="shared" si="349"/>
        <v>0</v>
      </c>
      <c r="H2303" s="148">
        <f t="shared" si="349"/>
        <v>0</v>
      </c>
      <c r="I2303" s="148">
        <f t="shared" si="349"/>
        <v>0</v>
      </c>
      <c r="J2303" s="148">
        <f t="shared" si="349"/>
        <v>0</v>
      </c>
      <c r="K2303" s="148">
        <f t="shared" si="349"/>
        <v>0</v>
      </c>
      <c r="L2303" s="148">
        <f t="shared" si="349"/>
        <v>0</v>
      </c>
      <c r="M2303" s="148">
        <f t="shared" si="349"/>
        <v>0</v>
      </c>
      <c r="N2303" s="148">
        <f t="shared" si="349"/>
        <v>0</v>
      </c>
      <c r="O2303" s="149">
        <f t="shared" si="349"/>
        <v>0</v>
      </c>
      <c r="P2303" s="143">
        <f t="shared" si="348"/>
        <v>0</v>
      </c>
      <c r="Q2303" s="52"/>
      <c r="R2303" s="393"/>
      <c r="S2303" s="394"/>
    </row>
    <row r="2304" spans="2:24" ht="6" customHeight="1" x14ac:dyDescent="0.2">
      <c r="B2304" s="78"/>
      <c r="C2304" s="52"/>
      <c r="D2304" s="52"/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5"/>
      <c r="S2304" s="55"/>
    </row>
    <row r="2305" spans="2:24" ht="18.75" customHeight="1" x14ac:dyDescent="0.2">
      <c r="B2305" s="81"/>
      <c r="C2305" s="140" t="s">
        <v>158</v>
      </c>
      <c r="D2305" s="67"/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74"/>
      <c r="P2305" s="146">
        <f t="shared" ref="P2305:P2306" si="350">SUM(D2305:O2305)</f>
        <v>0</v>
      </c>
      <c r="Q2305" s="52"/>
      <c r="R2305" s="395"/>
      <c r="S2305" s="395"/>
    </row>
    <row r="2306" spans="2:24" ht="18.75" customHeight="1" x14ac:dyDescent="0.2">
      <c r="B2306" s="81"/>
      <c r="C2306" s="140" t="s">
        <v>159</v>
      </c>
      <c r="D2306" s="67"/>
      <c r="E2306" s="67"/>
      <c r="F2306" s="67"/>
      <c r="G2306" s="67"/>
      <c r="H2306" s="67"/>
      <c r="I2306" s="67"/>
      <c r="J2306" s="67"/>
      <c r="K2306" s="67"/>
      <c r="L2306" s="67"/>
      <c r="M2306" s="67"/>
      <c r="N2306" s="69"/>
      <c r="O2306" s="75"/>
      <c r="P2306" s="147">
        <f t="shared" si="350"/>
        <v>0</v>
      </c>
      <c r="Q2306" s="52"/>
      <c r="R2306" s="396"/>
      <c r="S2306" s="396"/>
    </row>
    <row r="2307" spans="2:24" s="77" customFormat="1" ht="18.75" customHeight="1" x14ac:dyDescent="0.2">
      <c r="B2307" s="79"/>
      <c r="C2307" s="93"/>
      <c r="D2307" s="82"/>
      <c r="E2307" s="82"/>
      <c r="F2307" s="82"/>
      <c r="G2307" s="82"/>
      <c r="H2307" s="82"/>
      <c r="I2307" s="82"/>
      <c r="J2307" s="82"/>
      <c r="K2307" s="82"/>
      <c r="L2307" s="82"/>
      <c r="M2307" s="82"/>
      <c r="N2307" s="397" t="s">
        <v>160</v>
      </c>
      <c r="O2307" s="397"/>
      <c r="P2307" s="145">
        <f>ROUND(IF(P2305*P2306=0,0,P2303/P2305*P2306),2)</f>
        <v>0</v>
      </c>
      <c r="Q2307" s="76"/>
      <c r="R2307" s="398"/>
      <c r="S2307" s="398"/>
      <c r="T2307" s="80"/>
    </row>
    <row r="2308" spans="2:24" ht="30" customHeight="1" x14ac:dyDescent="0.2">
      <c r="C2308" s="52"/>
      <c r="D2308" s="52"/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</row>
    <row r="2309" spans="2:24" ht="18.75" customHeight="1" x14ac:dyDescent="0.2">
      <c r="B2309" s="78"/>
      <c r="C2309" s="158" t="s">
        <v>124</v>
      </c>
      <c r="D2309" s="399"/>
      <c r="E2309" s="399"/>
      <c r="F2309" s="399"/>
      <c r="G2309" s="399"/>
      <c r="H2309" s="399"/>
      <c r="I2309" s="399"/>
      <c r="J2309" s="52"/>
      <c r="K2309" s="52"/>
      <c r="L2309" s="53"/>
      <c r="M2309" s="52"/>
      <c r="N2309" s="52"/>
      <c r="O2309" s="52"/>
      <c r="P2309" s="54"/>
      <c r="Q2309" s="52"/>
      <c r="R2309" s="54"/>
      <c r="S2309" s="54"/>
    </row>
    <row r="2310" spans="2:24" ht="18.75" customHeight="1" x14ac:dyDescent="0.2">
      <c r="B2310" s="78"/>
      <c r="C2310" s="152" t="s">
        <v>125</v>
      </c>
      <c r="D2310" s="395"/>
      <c r="E2310" s="395"/>
      <c r="F2310" s="395"/>
      <c r="G2310" s="395"/>
      <c r="H2310" s="395"/>
      <c r="I2310" s="395"/>
      <c r="J2310" s="52"/>
      <c r="K2310" s="51"/>
      <c r="L2310" s="51"/>
      <c r="M2310" s="51"/>
      <c r="N2310" s="51"/>
      <c r="O2310" s="51"/>
      <c r="P2310" s="51"/>
      <c r="Q2310" s="52"/>
      <c r="R2310" s="400" t="s">
        <v>126</v>
      </c>
      <c r="S2310" s="400"/>
    </row>
    <row r="2311" spans="2:24" ht="18.75" customHeight="1" x14ac:dyDescent="0.2">
      <c r="B2311" s="78"/>
      <c r="C2311" s="152" t="s">
        <v>7</v>
      </c>
      <c r="D2311" s="395"/>
      <c r="E2311" s="395"/>
      <c r="F2311" s="395"/>
      <c r="G2311" s="395"/>
      <c r="H2311" s="395"/>
      <c r="I2311" s="395"/>
      <c r="J2311" s="52"/>
      <c r="K2311" s="51"/>
      <c r="L2311" s="51"/>
      <c r="M2311" s="51"/>
      <c r="N2311" s="51"/>
      <c r="O2311" s="51"/>
      <c r="P2311" s="51"/>
      <c r="Q2311" s="52"/>
      <c r="R2311" s="139" t="s">
        <v>245</v>
      </c>
      <c r="S2311" s="63"/>
    </row>
    <row r="2312" spans="2:24" ht="18.75" customHeight="1" x14ac:dyDescent="0.2">
      <c r="B2312" s="78"/>
      <c r="C2312" s="153" t="s">
        <v>122</v>
      </c>
      <c r="D2312" s="395"/>
      <c r="E2312" s="395"/>
      <c r="F2312" s="395"/>
      <c r="G2312" s="395"/>
      <c r="H2312" s="395"/>
      <c r="I2312" s="395"/>
      <c r="J2312" s="52"/>
      <c r="K2312" s="51"/>
      <c r="L2312" s="51"/>
      <c r="M2312" s="51"/>
      <c r="N2312" s="51"/>
      <c r="O2312" s="51"/>
      <c r="P2312" s="51"/>
      <c r="Q2312" s="52"/>
      <c r="R2312" s="138" t="s">
        <v>132</v>
      </c>
      <c r="S2312" s="63"/>
    </row>
    <row r="2313" spans="2:24" ht="18.75" customHeight="1" x14ac:dyDescent="0.2">
      <c r="B2313" s="78"/>
      <c r="C2313" s="153" t="s">
        <v>134</v>
      </c>
      <c r="D2313" s="401"/>
      <c r="E2313" s="401"/>
      <c r="F2313" s="401"/>
      <c r="G2313" s="401"/>
      <c r="H2313" s="401"/>
      <c r="I2313" s="401"/>
      <c r="J2313" s="52"/>
      <c r="K2313" s="52"/>
      <c r="L2313" s="53"/>
      <c r="M2313" s="52"/>
      <c r="N2313" s="52"/>
      <c r="O2313" s="52"/>
      <c r="P2313" s="54"/>
      <c r="Q2313" s="52"/>
      <c r="R2313" s="139" t="s">
        <v>133</v>
      </c>
      <c r="S2313" s="63"/>
    </row>
    <row r="2314" spans="2:24" ht="12" customHeight="1" x14ac:dyDescent="0.2">
      <c r="B2314" s="78"/>
      <c r="C2314" s="52"/>
      <c r="D2314" s="52"/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</row>
    <row r="2315" spans="2:24" s="77" customFormat="1" ht="18.75" customHeight="1" x14ac:dyDescent="0.2">
      <c r="B2315" s="79"/>
      <c r="C2315" s="154" t="s">
        <v>128</v>
      </c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70"/>
      <c r="P2315" s="144" t="s">
        <v>129</v>
      </c>
      <c r="Q2315" s="76"/>
      <c r="R2315" s="402" t="s">
        <v>135</v>
      </c>
      <c r="S2315" s="403"/>
      <c r="T2315" s="80"/>
      <c r="V2315" s="59"/>
      <c r="W2315" s="59"/>
      <c r="X2315" s="59"/>
    </row>
    <row r="2316" spans="2:24" ht="6" customHeight="1" x14ac:dyDescent="0.2">
      <c r="B2316" s="78"/>
      <c r="C2316" s="52"/>
      <c r="D2316" s="52"/>
      <c r="E2316" s="52"/>
      <c r="F2316" s="52"/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</row>
    <row r="2317" spans="2:24" ht="18.75" customHeight="1" x14ac:dyDescent="0.2">
      <c r="B2317" s="78"/>
      <c r="C2317" s="155" t="s">
        <v>161</v>
      </c>
      <c r="D2317" s="65"/>
      <c r="E2317" s="65"/>
      <c r="F2317" s="65"/>
      <c r="G2317" s="65"/>
      <c r="H2317" s="65"/>
      <c r="I2317" s="65"/>
      <c r="J2317" s="65"/>
      <c r="K2317" s="65"/>
      <c r="L2317" s="65"/>
      <c r="M2317" s="65"/>
      <c r="N2317" s="65"/>
      <c r="O2317" s="71"/>
      <c r="P2317" s="141">
        <f>SUM(D2317:O2317)</f>
        <v>0</v>
      </c>
      <c r="Q2317" s="52"/>
      <c r="R2317" s="390"/>
      <c r="S2317" s="387"/>
    </row>
    <row r="2318" spans="2:24" ht="18.75" customHeight="1" x14ac:dyDescent="0.2">
      <c r="B2318" s="78"/>
      <c r="C2318" s="140" t="s">
        <v>137</v>
      </c>
      <c r="D2318" s="110"/>
      <c r="E2318" s="110"/>
      <c r="F2318" s="110"/>
      <c r="G2318" s="110"/>
      <c r="H2318" s="110"/>
      <c r="I2318" s="110"/>
      <c r="J2318" s="110"/>
      <c r="K2318" s="110"/>
      <c r="L2318" s="110"/>
      <c r="M2318" s="110"/>
      <c r="N2318" s="110"/>
      <c r="O2318" s="111"/>
      <c r="P2318" s="141">
        <f t="shared" ref="P2318:P2327" si="351">SUM(D2318:O2318)</f>
        <v>0</v>
      </c>
      <c r="Q2318" s="52"/>
      <c r="R2318" s="390"/>
      <c r="S2318" s="387"/>
    </row>
    <row r="2319" spans="2:24" ht="18.75" customHeight="1" x14ac:dyDescent="0.2">
      <c r="B2319" s="78"/>
      <c r="C2319" s="94" t="s">
        <v>162</v>
      </c>
      <c r="D2319" s="65"/>
      <c r="E2319" s="65"/>
      <c r="F2319" s="65"/>
      <c r="G2319" s="65"/>
      <c r="H2319" s="65"/>
      <c r="I2319" s="65"/>
      <c r="J2319" s="65"/>
      <c r="K2319" s="65"/>
      <c r="L2319" s="65"/>
      <c r="M2319" s="65"/>
      <c r="N2319" s="65"/>
      <c r="O2319" s="71"/>
      <c r="P2319" s="141">
        <f t="shared" si="351"/>
        <v>0</v>
      </c>
      <c r="Q2319" s="52"/>
      <c r="R2319" s="390"/>
      <c r="S2319" s="387"/>
    </row>
    <row r="2320" spans="2:24" ht="18.75" customHeight="1" x14ac:dyDescent="0.2">
      <c r="B2320" s="78"/>
      <c r="C2320" s="140" t="s">
        <v>147</v>
      </c>
      <c r="D2320" s="66"/>
      <c r="E2320" s="66"/>
      <c r="F2320" s="66"/>
      <c r="G2320" s="66"/>
      <c r="H2320" s="66"/>
      <c r="I2320" s="66"/>
      <c r="J2320" s="66"/>
      <c r="K2320" s="66"/>
      <c r="L2320" s="66"/>
      <c r="M2320" s="66"/>
      <c r="N2320" s="66"/>
      <c r="O2320" s="72"/>
      <c r="P2320" s="141">
        <f t="shared" si="351"/>
        <v>0</v>
      </c>
      <c r="Q2320" s="52"/>
      <c r="R2320" s="390"/>
      <c r="S2320" s="387"/>
    </row>
    <row r="2321" spans="2:20" ht="18.75" customHeight="1" x14ac:dyDescent="0.2">
      <c r="B2321" s="78"/>
      <c r="C2321" s="140" t="s">
        <v>148</v>
      </c>
      <c r="D2321" s="66"/>
      <c r="E2321" s="66"/>
      <c r="F2321" s="66"/>
      <c r="G2321" s="66"/>
      <c r="H2321" s="66"/>
      <c r="I2321" s="66"/>
      <c r="J2321" s="66"/>
      <c r="K2321" s="66"/>
      <c r="L2321" s="66"/>
      <c r="M2321" s="66"/>
      <c r="N2321" s="66"/>
      <c r="O2321" s="72"/>
      <c r="P2321" s="141">
        <f t="shared" si="351"/>
        <v>0</v>
      </c>
      <c r="Q2321" s="52"/>
      <c r="R2321" s="390"/>
      <c r="S2321" s="387"/>
    </row>
    <row r="2322" spans="2:20" ht="18.75" customHeight="1" x14ac:dyDescent="0.2">
      <c r="B2322" s="78"/>
      <c r="C2322" s="140" t="s">
        <v>150</v>
      </c>
      <c r="D2322" s="66"/>
      <c r="E2322" s="66"/>
      <c r="F2322" s="66"/>
      <c r="G2322" s="66"/>
      <c r="H2322" s="66"/>
      <c r="I2322" s="66"/>
      <c r="J2322" s="66"/>
      <c r="K2322" s="66"/>
      <c r="L2322" s="66"/>
      <c r="M2322" s="66"/>
      <c r="N2322" s="66"/>
      <c r="O2322" s="72"/>
      <c r="P2322" s="141">
        <f t="shared" si="351"/>
        <v>0</v>
      </c>
      <c r="Q2322" s="52"/>
      <c r="R2322" s="390"/>
      <c r="S2322" s="387"/>
    </row>
    <row r="2323" spans="2:20" ht="18.75" customHeight="1" x14ac:dyDescent="0.2">
      <c r="B2323" s="78"/>
      <c r="C2323" s="140" t="s">
        <v>151</v>
      </c>
      <c r="D2323" s="66"/>
      <c r="E2323" s="66"/>
      <c r="F2323" s="66"/>
      <c r="G2323" s="66"/>
      <c r="H2323" s="66"/>
      <c r="I2323" s="66"/>
      <c r="J2323" s="66"/>
      <c r="K2323" s="66"/>
      <c r="L2323" s="66"/>
      <c r="M2323" s="66"/>
      <c r="N2323" s="66"/>
      <c r="O2323" s="72"/>
      <c r="P2323" s="141">
        <f t="shared" si="351"/>
        <v>0</v>
      </c>
      <c r="Q2323" s="52"/>
      <c r="R2323" s="390"/>
      <c r="S2323" s="387"/>
    </row>
    <row r="2324" spans="2:20" ht="18.75" customHeight="1" x14ac:dyDescent="0.2">
      <c r="B2324" s="78"/>
      <c r="C2324" s="140" t="s">
        <v>152</v>
      </c>
      <c r="D2324" s="66"/>
      <c r="E2324" s="66"/>
      <c r="F2324" s="66"/>
      <c r="G2324" s="66"/>
      <c r="H2324" s="66"/>
      <c r="I2324" s="66"/>
      <c r="J2324" s="66"/>
      <c r="K2324" s="66"/>
      <c r="L2324" s="66"/>
      <c r="M2324" s="66"/>
      <c r="N2324" s="66"/>
      <c r="O2324" s="72"/>
      <c r="P2324" s="141">
        <f t="shared" si="351"/>
        <v>0</v>
      </c>
      <c r="Q2324" s="52"/>
      <c r="R2324" s="390"/>
      <c r="S2324" s="387"/>
    </row>
    <row r="2325" spans="2:20" ht="18.75" customHeight="1" x14ac:dyDescent="0.2">
      <c r="B2325" s="78"/>
      <c r="C2325" s="140" t="s">
        <v>153</v>
      </c>
      <c r="D2325" s="66"/>
      <c r="E2325" s="66"/>
      <c r="F2325" s="66"/>
      <c r="G2325" s="66"/>
      <c r="H2325" s="66"/>
      <c r="I2325" s="66"/>
      <c r="J2325" s="66"/>
      <c r="K2325" s="66"/>
      <c r="L2325" s="66"/>
      <c r="M2325" s="66"/>
      <c r="N2325" s="66"/>
      <c r="O2325" s="72"/>
      <c r="P2325" s="141">
        <f t="shared" si="351"/>
        <v>0</v>
      </c>
      <c r="Q2325" s="52"/>
      <c r="R2325" s="390"/>
      <c r="S2325" s="387"/>
    </row>
    <row r="2326" spans="2:20" ht="18.75" customHeight="1" x14ac:dyDescent="0.2">
      <c r="B2326" s="78"/>
      <c r="C2326" s="156" t="s">
        <v>163</v>
      </c>
      <c r="D2326" s="68"/>
      <c r="E2326" s="68"/>
      <c r="F2326" s="68"/>
      <c r="G2326" s="68"/>
      <c r="H2326" s="68"/>
      <c r="I2326" s="68"/>
      <c r="J2326" s="68"/>
      <c r="K2326" s="68"/>
      <c r="L2326" s="68"/>
      <c r="M2326" s="68"/>
      <c r="N2326" s="68"/>
      <c r="O2326" s="73"/>
      <c r="P2326" s="142">
        <f t="shared" si="351"/>
        <v>0</v>
      </c>
      <c r="Q2326" s="52"/>
      <c r="R2326" s="391"/>
      <c r="S2326" s="392"/>
    </row>
    <row r="2327" spans="2:20" ht="18.75" customHeight="1" x14ac:dyDescent="0.2">
      <c r="B2327" s="78"/>
      <c r="C2327" s="157" t="s">
        <v>157</v>
      </c>
      <c r="D2327" s="148">
        <f>SUBTOTAL(9,D2317:D2326)</f>
        <v>0</v>
      </c>
      <c r="E2327" s="148">
        <f t="shared" ref="E2327:O2327" si="352">SUBTOTAL(9,E2317:E2326)</f>
        <v>0</v>
      </c>
      <c r="F2327" s="148">
        <f t="shared" si="352"/>
        <v>0</v>
      </c>
      <c r="G2327" s="148">
        <f t="shared" si="352"/>
        <v>0</v>
      </c>
      <c r="H2327" s="148">
        <f t="shared" si="352"/>
        <v>0</v>
      </c>
      <c r="I2327" s="148">
        <f t="shared" si="352"/>
        <v>0</v>
      </c>
      <c r="J2327" s="148">
        <f t="shared" si="352"/>
        <v>0</v>
      </c>
      <c r="K2327" s="148">
        <f t="shared" si="352"/>
        <v>0</v>
      </c>
      <c r="L2327" s="148">
        <f t="shared" si="352"/>
        <v>0</v>
      </c>
      <c r="M2327" s="148">
        <f t="shared" si="352"/>
        <v>0</v>
      </c>
      <c r="N2327" s="148">
        <f t="shared" si="352"/>
        <v>0</v>
      </c>
      <c r="O2327" s="149">
        <f t="shared" si="352"/>
        <v>0</v>
      </c>
      <c r="P2327" s="143">
        <f t="shared" si="351"/>
        <v>0</v>
      </c>
      <c r="Q2327" s="52"/>
      <c r="R2327" s="393"/>
      <c r="S2327" s="394"/>
    </row>
    <row r="2328" spans="2:20" ht="6" customHeight="1" x14ac:dyDescent="0.2">
      <c r="B2328" s="78"/>
      <c r="C2328" s="52"/>
      <c r="D2328" s="52"/>
      <c r="E2328" s="52"/>
      <c r="F2328" s="52"/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5"/>
      <c r="S2328" s="55"/>
    </row>
    <row r="2329" spans="2:20" ht="18.75" customHeight="1" x14ac:dyDescent="0.2">
      <c r="B2329" s="81"/>
      <c r="C2329" s="140" t="s">
        <v>158</v>
      </c>
      <c r="D2329" s="67"/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74"/>
      <c r="P2329" s="146">
        <f t="shared" ref="P2329:P2330" si="353">SUM(D2329:O2329)</f>
        <v>0</v>
      </c>
      <c r="Q2329" s="52"/>
      <c r="R2329" s="395"/>
      <c r="S2329" s="395"/>
    </row>
    <row r="2330" spans="2:20" ht="18.75" customHeight="1" x14ac:dyDescent="0.2">
      <c r="B2330" s="81"/>
      <c r="C2330" s="140" t="s">
        <v>159</v>
      </c>
      <c r="D2330" s="67"/>
      <c r="E2330" s="67"/>
      <c r="F2330" s="67"/>
      <c r="G2330" s="67"/>
      <c r="H2330" s="67"/>
      <c r="I2330" s="67"/>
      <c r="J2330" s="67"/>
      <c r="K2330" s="67"/>
      <c r="L2330" s="67"/>
      <c r="M2330" s="67"/>
      <c r="N2330" s="69"/>
      <c r="O2330" s="75"/>
      <c r="P2330" s="147">
        <f t="shared" si="353"/>
        <v>0</v>
      </c>
      <c r="Q2330" s="52"/>
      <c r="R2330" s="396"/>
      <c r="S2330" s="396"/>
    </row>
    <row r="2331" spans="2:20" s="77" customFormat="1" ht="18.75" customHeight="1" x14ac:dyDescent="0.2">
      <c r="B2331" s="79"/>
      <c r="C2331" s="93"/>
      <c r="D2331" s="82"/>
      <c r="E2331" s="82"/>
      <c r="F2331" s="82"/>
      <c r="G2331" s="82"/>
      <c r="H2331" s="82"/>
      <c r="I2331" s="82"/>
      <c r="J2331" s="82"/>
      <c r="K2331" s="82"/>
      <c r="L2331" s="82"/>
      <c r="M2331" s="82"/>
      <c r="N2331" s="397" t="s">
        <v>160</v>
      </c>
      <c r="O2331" s="397"/>
      <c r="P2331" s="145">
        <f>ROUND(IF(P2329*P2330=0,0,P2327/P2329*P2330),2)</f>
        <v>0</v>
      </c>
      <c r="Q2331" s="76"/>
      <c r="R2331" s="398"/>
      <c r="S2331" s="398"/>
      <c r="T2331" s="80"/>
    </row>
    <row r="2332" spans="2:20" ht="30" customHeight="1" x14ac:dyDescent="0.2">
      <c r="C2332" s="52"/>
      <c r="D2332" s="52"/>
      <c r="E2332" s="52"/>
      <c r="F2332" s="52"/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</row>
    <row r="2333" spans="2:20" ht="18.75" customHeight="1" x14ac:dyDescent="0.2">
      <c r="B2333" s="78"/>
      <c r="C2333" s="158" t="s">
        <v>124</v>
      </c>
      <c r="D2333" s="399"/>
      <c r="E2333" s="399"/>
      <c r="F2333" s="399"/>
      <c r="G2333" s="399"/>
      <c r="H2333" s="399"/>
      <c r="I2333" s="399"/>
      <c r="J2333" s="52"/>
      <c r="K2333" s="52"/>
      <c r="L2333" s="53"/>
      <c r="M2333" s="52"/>
      <c r="N2333" s="52"/>
      <c r="O2333" s="52"/>
      <c r="P2333" s="54"/>
      <c r="Q2333" s="52"/>
      <c r="R2333" s="54"/>
      <c r="S2333" s="54"/>
    </row>
    <row r="2334" spans="2:20" ht="18.75" customHeight="1" x14ac:dyDescent="0.2">
      <c r="B2334" s="78"/>
      <c r="C2334" s="152" t="s">
        <v>125</v>
      </c>
      <c r="D2334" s="395"/>
      <c r="E2334" s="395"/>
      <c r="F2334" s="395"/>
      <c r="G2334" s="395"/>
      <c r="H2334" s="395"/>
      <c r="I2334" s="395"/>
      <c r="J2334" s="52"/>
      <c r="K2334" s="51"/>
      <c r="L2334" s="51"/>
      <c r="M2334" s="51"/>
      <c r="N2334" s="51"/>
      <c r="O2334" s="51"/>
      <c r="P2334" s="51"/>
      <c r="Q2334" s="52"/>
      <c r="R2334" s="400" t="s">
        <v>126</v>
      </c>
      <c r="S2334" s="400"/>
    </row>
    <row r="2335" spans="2:20" ht="18.75" customHeight="1" x14ac:dyDescent="0.2">
      <c r="B2335" s="78"/>
      <c r="C2335" s="152" t="s">
        <v>7</v>
      </c>
      <c r="D2335" s="395"/>
      <c r="E2335" s="395"/>
      <c r="F2335" s="395"/>
      <c r="G2335" s="395"/>
      <c r="H2335" s="395"/>
      <c r="I2335" s="395"/>
      <c r="J2335" s="52"/>
      <c r="K2335" s="51"/>
      <c r="L2335" s="51"/>
      <c r="M2335" s="51"/>
      <c r="N2335" s="51"/>
      <c r="O2335" s="51"/>
      <c r="P2335" s="51"/>
      <c r="Q2335" s="52"/>
      <c r="R2335" s="139" t="s">
        <v>245</v>
      </c>
      <c r="S2335" s="63"/>
    </row>
    <row r="2336" spans="2:20" ht="18.75" customHeight="1" x14ac:dyDescent="0.2">
      <c r="B2336" s="78"/>
      <c r="C2336" s="153" t="s">
        <v>122</v>
      </c>
      <c r="D2336" s="395"/>
      <c r="E2336" s="395"/>
      <c r="F2336" s="395"/>
      <c r="G2336" s="395"/>
      <c r="H2336" s="395"/>
      <c r="I2336" s="395"/>
      <c r="J2336" s="52"/>
      <c r="K2336" s="51"/>
      <c r="L2336" s="51"/>
      <c r="M2336" s="51"/>
      <c r="N2336" s="51"/>
      <c r="O2336" s="51"/>
      <c r="P2336" s="51"/>
      <c r="Q2336" s="52"/>
      <c r="R2336" s="138" t="s">
        <v>132</v>
      </c>
      <c r="S2336" s="63"/>
    </row>
    <row r="2337" spans="2:24" ht="18.75" customHeight="1" x14ac:dyDescent="0.2">
      <c r="B2337" s="78"/>
      <c r="C2337" s="153" t="s">
        <v>134</v>
      </c>
      <c r="D2337" s="401"/>
      <c r="E2337" s="401"/>
      <c r="F2337" s="401"/>
      <c r="G2337" s="401"/>
      <c r="H2337" s="401"/>
      <c r="I2337" s="401"/>
      <c r="J2337" s="52"/>
      <c r="K2337" s="52"/>
      <c r="L2337" s="53"/>
      <c r="M2337" s="52"/>
      <c r="N2337" s="52"/>
      <c r="O2337" s="52"/>
      <c r="P2337" s="54"/>
      <c r="Q2337" s="52"/>
      <c r="R2337" s="139" t="s">
        <v>133</v>
      </c>
      <c r="S2337" s="63"/>
    </row>
    <row r="2338" spans="2:24" ht="12" customHeight="1" x14ac:dyDescent="0.2">
      <c r="B2338" s="78"/>
      <c r="C2338" s="52"/>
      <c r="D2338" s="52"/>
      <c r="E2338" s="52"/>
      <c r="F2338" s="52"/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</row>
    <row r="2339" spans="2:24" s="77" customFormat="1" ht="18.75" customHeight="1" x14ac:dyDescent="0.2">
      <c r="B2339" s="79"/>
      <c r="C2339" s="154" t="s">
        <v>128</v>
      </c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70"/>
      <c r="P2339" s="144" t="s">
        <v>129</v>
      </c>
      <c r="Q2339" s="76"/>
      <c r="R2339" s="404" t="s">
        <v>135</v>
      </c>
      <c r="S2339" s="404"/>
      <c r="T2339" s="80"/>
      <c r="V2339" s="59"/>
      <c r="W2339" s="59"/>
      <c r="X2339" s="59"/>
    </row>
    <row r="2340" spans="2:24" ht="6" customHeight="1" x14ac:dyDescent="0.2">
      <c r="B2340" s="78"/>
      <c r="C2340" s="52"/>
      <c r="D2340" s="52"/>
      <c r="E2340" s="52"/>
      <c r="F2340" s="52"/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</row>
    <row r="2341" spans="2:24" ht="18.75" customHeight="1" x14ac:dyDescent="0.2">
      <c r="B2341" s="78"/>
      <c r="C2341" s="155" t="s">
        <v>161</v>
      </c>
      <c r="D2341" s="65"/>
      <c r="E2341" s="65"/>
      <c r="F2341" s="65"/>
      <c r="G2341" s="65"/>
      <c r="H2341" s="65"/>
      <c r="I2341" s="65"/>
      <c r="J2341" s="65"/>
      <c r="K2341" s="65"/>
      <c r="L2341" s="65"/>
      <c r="M2341" s="65"/>
      <c r="N2341" s="65"/>
      <c r="O2341" s="71"/>
      <c r="P2341" s="141">
        <f t="shared" ref="P2341:P2351" si="354">SUM(D2341:O2341)</f>
        <v>0</v>
      </c>
      <c r="Q2341" s="52"/>
      <c r="R2341" s="395"/>
      <c r="S2341" s="395"/>
    </row>
    <row r="2342" spans="2:24" ht="18.75" customHeight="1" x14ac:dyDescent="0.2">
      <c r="B2342" s="78"/>
      <c r="C2342" s="140" t="s">
        <v>137</v>
      </c>
      <c r="D2342" s="110"/>
      <c r="E2342" s="110"/>
      <c r="F2342" s="110"/>
      <c r="G2342" s="110"/>
      <c r="H2342" s="110"/>
      <c r="I2342" s="110"/>
      <c r="J2342" s="110"/>
      <c r="K2342" s="110"/>
      <c r="L2342" s="110"/>
      <c r="M2342" s="110"/>
      <c r="N2342" s="110"/>
      <c r="O2342" s="111"/>
      <c r="P2342" s="141">
        <f t="shared" si="354"/>
        <v>0</v>
      </c>
      <c r="Q2342" s="52"/>
      <c r="R2342" s="395"/>
      <c r="S2342" s="395"/>
    </row>
    <row r="2343" spans="2:24" ht="18.75" customHeight="1" x14ac:dyDescent="0.2">
      <c r="B2343" s="78"/>
      <c r="C2343" s="94" t="s">
        <v>162</v>
      </c>
      <c r="D2343" s="65"/>
      <c r="E2343" s="65"/>
      <c r="F2343" s="65"/>
      <c r="G2343" s="65"/>
      <c r="H2343" s="65"/>
      <c r="I2343" s="65"/>
      <c r="J2343" s="65"/>
      <c r="K2343" s="65"/>
      <c r="L2343" s="65"/>
      <c r="M2343" s="65"/>
      <c r="N2343" s="65"/>
      <c r="O2343" s="71"/>
      <c r="P2343" s="141">
        <f t="shared" si="354"/>
        <v>0</v>
      </c>
      <c r="Q2343" s="52"/>
      <c r="R2343" s="395"/>
      <c r="S2343" s="395"/>
    </row>
    <row r="2344" spans="2:24" ht="18.75" customHeight="1" x14ac:dyDescent="0.2">
      <c r="B2344" s="78"/>
      <c r="C2344" s="140" t="s">
        <v>147</v>
      </c>
      <c r="D2344" s="66"/>
      <c r="E2344" s="66"/>
      <c r="F2344" s="66"/>
      <c r="G2344" s="66"/>
      <c r="H2344" s="66"/>
      <c r="I2344" s="66"/>
      <c r="J2344" s="66"/>
      <c r="K2344" s="66"/>
      <c r="L2344" s="66"/>
      <c r="M2344" s="66"/>
      <c r="N2344" s="66"/>
      <c r="O2344" s="72"/>
      <c r="P2344" s="141">
        <f t="shared" si="354"/>
        <v>0</v>
      </c>
      <c r="Q2344" s="52"/>
      <c r="R2344" s="395"/>
      <c r="S2344" s="395"/>
    </row>
    <row r="2345" spans="2:24" ht="18.75" customHeight="1" x14ac:dyDescent="0.2">
      <c r="B2345" s="78"/>
      <c r="C2345" s="140" t="s">
        <v>148</v>
      </c>
      <c r="D2345" s="66"/>
      <c r="E2345" s="66"/>
      <c r="F2345" s="66"/>
      <c r="G2345" s="66"/>
      <c r="H2345" s="66"/>
      <c r="I2345" s="66"/>
      <c r="J2345" s="66"/>
      <c r="K2345" s="66"/>
      <c r="L2345" s="66"/>
      <c r="M2345" s="66"/>
      <c r="N2345" s="66"/>
      <c r="O2345" s="72"/>
      <c r="P2345" s="141">
        <f t="shared" si="354"/>
        <v>0</v>
      </c>
      <c r="Q2345" s="52"/>
      <c r="R2345" s="395"/>
      <c r="S2345" s="395"/>
    </row>
    <row r="2346" spans="2:24" ht="18.75" customHeight="1" x14ac:dyDescent="0.2">
      <c r="B2346" s="78"/>
      <c r="C2346" s="140" t="s">
        <v>150</v>
      </c>
      <c r="D2346" s="66"/>
      <c r="E2346" s="66"/>
      <c r="F2346" s="66"/>
      <c r="G2346" s="66"/>
      <c r="H2346" s="66"/>
      <c r="I2346" s="66"/>
      <c r="J2346" s="66"/>
      <c r="K2346" s="66"/>
      <c r="L2346" s="66"/>
      <c r="M2346" s="66"/>
      <c r="N2346" s="66"/>
      <c r="O2346" s="72"/>
      <c r="P2346" s="141">
        <f t="shared" si="354"/>
        <v>0</v>
      </c>
      <c r="Q2346" s="52"/>
      <c r="R2346" s="395"/>
      <c r="S2346" s="395"/>
    </row>
    <row r="2347" spans="2:24" ht="18.75" customHeight="1" x14ac:dyDescent="0.2">
      <c r="B2347" s="78"/>
      <c r="C2347" s="140" t="s">
        <v>151</v>
      </c>
      <c r="D2347" s="66"/>
      <c r="E2347" s="66"/>
      <c r="F2347" s="66"/>
      <c r="G2347" s="66"/>
      <c r="H2347" s="66"/>
      <c r="I2347" s="66"/>
      <c r="J2347" s="66"/>
      <c r="K2347" s="66"/>
      <c r="L2347" s="66"/>
      <c r="M2347" s="66"/>
      <c r="N2347" s="66"/>
      <c r="O2347" s="72"/>
      <c r="P2347" s="141">
        <f t="shared" si="354"/>
        <v>0</v>
      </c>
      <c r="Q2347" s="52"/>
      <c r="R2347" s="395"/>
      <c r="S2347" s="395"/>
    </row>
    <row r="2348" spans="2:24" ht="18.75" customHeight="1" x14ac:dyDescent="0.2">
      <c r="B2348" s="78"/>
      <c r="C2348" s="140" t="s">
        <v>152</v>
      </c>
      <c r="D2348" s="66"/>
      <c r="E2348" s="66"/>
      <c r="F2348" s="66"/>
      <c r="G2348" s="66"/>
      <c r="H2348" s="66"/>
      <c r="I2348" s="66"/>
      <c r="J2348" s="66"/>
      <c r="K2348" s="66"/>
      <c r="L2348" s="66"/>
      <c r="M2348" s="66"/>
      <c r="N2348" s="66"/>
      <c r="O2348" s="72"/>
      <c r="P2348" s="141">
        <f t="shared" si="354"/>
        <v>0</v>
      </c>
      <c r="Q2348" s="52"/>
      <c r="R2348" s="395"/>
      <c r="S2348" s="395"/>
    </row>
    <row r="2349" spans="2:24" ht="18.75" customHeight="1" x14ac:dyDescent="0.2">
      <c r="B2349" s="78"/>
      <c r="C2349" s="140" t="s">
        <v>153</v>
      </c>
      <c r="D2349" s="66"/>
      <c r="E2349" s="66"/>
      <c r="F2349" s="66"/>
      <c r="G2349" s="66"/>
      <c r="H2349" s="66"/>
      <c r="I2349" s="66"/>
      <c r="J2349" s="66"/>
      <c r="K2349" s="66"/>
      <c r="L2349" s="66"/>
      <c r="M2349" s="66"/>
      <c r="N2349" s="66"/>
      <c r="O2349" s="72"/>
      <c r="P2349" s="141">
        <f t="shared" si="354"/>
        <v>0</v>
      </c>
      <c r="Q2349" s="52"/>
      <c r="R2349" s="395"/>
      <c r="S2349" s="395"/>
    </row>
    <row r="2350" spans="2:24" ht="18.75" customHeight="1" x14ac:dyDescent="0.2">
      <c r="B2350" s="78"/>
      <c r="C2350" s="156" t="s">
        <v>163</v>
      </c>
      <c r="D2350" s="68"/>
      <c r="E2350" s="68"/>
      <c r="F2350" s="68"/>
      <c r="G2350" s="68"/>
      <c r="H2350" s="68"/>
      <c r="I2350" s="68"/>
      <c r="J2350" s="68"/>
      <c r="K2350" s="68"/>
      <c r="L2350" s="68"/>
      <c r="M2350" s="68"/>
      <c r="N2350" s="68"/>
      <c r="O2350" s="73"/>
      <c r="P2350" s="142">
        <f t="shared" si="354"/>
        <v>0</v>
      </c>
      <c r="Q2350" s="52"/>
      <c r="R2350" s="396"/>
      <c r="S2350" s="396"/>
    </row>
    <row r="2351" spans="2:24" ht="18.75" customHeight="1" x14ac:dyDescent="0.2">
      <c r="B2351" s="78"/>
      <c r="C2351" s="157" t="s">
        <v>157</v>
      </c>
      <c r="D2351" s="148">
        <f t="shared" ref="D2351:O2351" si="355">SUBTOTAL(9,D2341:D2350)</f>
        <v>0</v>
      </c>
      <c r="E2351" s="148">
        <f t="shared" si="355"/>
        <v>0</v>
      </c>
      <c r="F2351" s="148">
        <f t="shared" si="355"/>
        <v>0</v>
      </c>
      <c r="G2351" s="148">
        <f t="shared" si="355"/>
        <v>0</v>
      </c>
      <c r="H2351" s="148">
        <f t="shared" si="355"/>
        <v>0</v>
      </c>
      <c r="I2351" s="148">
        <f t="shared" si="355"/>
        <v>0</v>
      </c>
      <c r="J2351" s="148">
        <f t="shared" si="355"/>
        <v>0</v>
      </c>
      <c r="K2351" s="148">
        <f t="shared" si="355"/>
        <v>0</v>
      </c>
      <c r="L2351" s="148">
        <f t="shared" si="355"/>
        <v>0</v>
      </c>
      <c r="M2351" s="148">
        <f t="shared" si="355"/>
        <v>0</v>
      </c>
      <c r="N2351" s="148">
        <f t="shared" si="355"/>
        <v>0</v>
      </c>
      <c r="O2351" s="149">
        <f t="shared" si="355"/>
        <v>0</v>
      </c>
      <c r="P2351" s="143">
        <f t="shared" si="354"/>
        <v>0</v>
      </c>
      <c r="Q2351" s="52"/>
      <c r="R2351" s="405"/>
      <c r="S2351" s="405"/>
    </row>
    <row r="2352" spans="2:24" ht="6" customHeight="1" x14ac:dyDescent="0.2">
      <c r="B2352" s="78"/>
      <c r="C2352" s="52"/>
      <c r="D2352" s="52"/>
      <c r="E2352" s="52"/>
      <c r="F2352" s="52"/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5"/>
      <c r="S2352" s="55"/>
    </row>
    <row r="2353" spans="2:24" ht="18.75" customHeight="1" x14ac:dyDescent="0.2">
      <c r="B2353" s="81"/>
      <c r="C2353" s="140" t="s">
        <v>158</v>
      </c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74"/>
      <c r="P2353" s="146">
        <f t="shared" ref="P2353:P2354" si="356">SUM(D2353:O2353)</f>
        <v>0</v>
      </c>
      <c r="Q2353" s="52"/>
      <c r="R2353" s="395"/>
      <c r="S2353" s="395"/>
    </row>
    <row r="2354" spans="2:24" ht="18.75" customHeight="1" x14ac:dyDescent="0.2">
      <c r="B2354" s="81"/>
      <c r="C2354" s="140" t="s">
        <v>159</v>
      </c>
      <c r="D2354" s="67"/>
      <c r="E2354" s="67"/>
      <c r="F2354" s="67"/>
      <c r="G2354" s="67"/>
      <c r="H2354" s="67"/>
      <c r="I2354" s="67"/>
      <c r="J2354" s="67"/>
      <c r="K2354" s="67"/>
      <c r="L2354" s="67"/>
      <c r="M2354" s="67"/>
      <c r="N2354" s="69"/>
      <c r="O2354" s="75"/>
      <c r="P2354" s="147">
        <f t="shared" si="356"/>
        <v>0</v>
      </c>
      <c r="Q2354" s="52"/>
      <c r="R2354" s="396"/>
      <c r="S2354" s="396"/>
    </row>
    <row r="2355" spans="2:24" s="77" customFormat="1" ht="18.75" customHeight="1" x14ac:dyDescent="0.2">
      <c r="B2355" s="79"/>
      <c r="C2355" s="93"/>
      <c r="D2355" s="82"/>
      <c r="E2355" s="82"/>
      <c r="F2355" s="82"/>
      <c r="G2355" s="82"/>
      <c r="H2355" s="82"/>
      <c r="I2355" s="82"/>
      <c r="J2355" s="82"/>
      <c r="K2355" s="82"/>
      <c r="L2355" s="82"/>
      <c r="M2355" s="82"/>
      <c r="N2355" s="397" t="s">
        <v>160</v>
      </c>
      <c r="O2355" s="397"/>
      <c r="P2355" s="145">
        <f t="shared" ref="P2355" si="357">ROUND(IF(P2353*P2354=0,0,P2351/P2353*P2354),2)</f>
        <v>0</v>
      </c>
      <c r="Q2355" s="76"/>
      <c r="R2355" s="398"/>
      <c r="S2355" s="398"/>
      <c r="T2355" s="80"/>
    </row>
    <row r="2356" spans="2:24" ht="30" customHeight="1" x14ac:dyDescent="0.2">
      <c r="C2356" s="52"/>
      <c r="D2356" s="52"/>
      <c r="E2356" s="52"/>
      <c r="F2356" s="52"/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</row>
    <row r="2357" spans="2:24" ht="18.75" customHeight="1" x14ac:dyDescent="0.2">
      <c r="B2357" s="78"/>
      <c r="C2357" s="158" t="s">
        <v>124</v>
      </c>
      <c r="D2357" s="399"/>
      <c r="E2357" s="399"/>
      <c r="F2357" s="399"/>
      <c r="G2357" s="399"/>
      <c r="H2357" s="399"/>
      <c r="I2357" s="399"/>
      <c r="J2357" s="52"/>
      <c r="K2357" s="52"/>
      <c r="L2357" s="53"/>
      <c r="M2357" s="52"/>
      <c r="N2357" s="52"/>
      <c r="O2357" s="52"/>
      <c r="P2357" s="54"/>
      <c r="Q2357" s="52"/>
      <c r="R2357" s="54"/>
      <c r="S2357" s="54"/>
    </row>
    <row r="2358" spans="2:24" ht="18.75" customHeight="1" x14ac:dyDescent="0.2">
      <c r="B2358" s="78"/>
      <c r="C2358" s="152" t="s">
        <v>125</v>
      </c>
      <c r="D2358" s="395"/>
      <c r="E2358" s="395"/>
      <c r="F2358" s="395"/>
      <c r="G2358" s="395"/>
      <c r="H2358" s="395"/>
      <c r="I2358" s="395"/>
      <c r="J2358" s="52"/>
      <c r="K2358" s="51"/>
      <c r="L2358" s="51"/>
      <c r="M2358" s="51"/>
      <c r="N2358" s="51"/>
      <c r="O2358" s="51"/>
      <c r="P2358" s="51"/>
      <c r="Q2358" s="52"/>
      <c r="R2358" s="400" t="s">
        <v>126</v>
      </c>
      <c r="S2358" s="400"/>
    </row>
    <row r="2359" spans="2:24" ht="18.75" customHeight="1" x14ac:dyDescent="0.2">
      <c r="B2359" s="78"/>
      <c r="C2359" s="152" t="s">
        <v>7</v>
      </c>
      <c r="D2359" s="395"/>
      <c r="E2359" s="395"/>
      <c r="F2359" s="395"/>
      <c r="G2359" s="395"/>
      <c r="H2359" s="395"/>
      <c r="I2359" s="395"/>
      <c r="J2359" s="52"/>
      <c r="K2359" s="51"/>
      <c r="L2359" s="51"/>
      <c r="M2359" s="51"/>
      <c r="N2359" s="51"/>
      <c r="O2359" s="51"/>
      <c r="P2359" s="51"/>
      <c r="Q2359" s="52"/>
      <c r="R2359" s="139" t="s">
        <v>245</v>
      </c>
      <c r="S2359" s="63"/>
    </row>
    <row r="2360" spans="2:24" ht="18.75" customHeight="1" x14ac:dyDescent="0.2">
      <c r="B2360" s="78"/>
      <c r="C2360" s="153" t="s">
        <v>122</v>
      </c>
      <c r="D2360" s="395"/>
      <c r="E2360" s="395"/>
      <c r="F2360" s="395"/>
      <c r="G2360" s="395"/>
      <c r="H2360" s="395"/>
      <c r="I2360" s="395"/>
      <c r="J2360" s="52"/>
      <c r="K2360" s="51"/>
      <c r="L2360" s="51"/>
      <c r="M2360" s="51"/>
      <c r="N2360" s="51"/>
      <c r="O2360" s="51"/>
      <c r="P2360" s="51"/>
      <c r="Q2360" s="52"/>
      <c r="R2360" s="138" t="s">
        <v>132</v>
      </c>
      <c r="S2360" s="63"/>
    </row>
    <row r="2361" spans="2:24" ht="18.75" customHeight="1" x14ac:dyDescent="0.2">
      <c r="B2361" s="78"/>
      <c r="C2361" s="153" t="s">
        <v>134</v>
      </c>
      <c r="D2361" s="401"/>
      <c r="E2361" s="401"/>
      <c r="F2361" s="401"/>
      <c r="G2361" s="401"/>
      <c r="H2361" s="401"/>
      <c r="I2361" s="401"/>
      <c r="J2361" s="52"/>
      <c r="K2361" s="52"/>
      <c r="L2361" s="53"/>
      <c r="M2361" s="52"/>
      <c r="N2361" s="52"/>
      <c r="O2361" s="52"/>
      <c r="P2361" s="54"/>
      <c r="Q2361" s="52"/>
      <c r="R2361" s="139" t="s">
        <v>133</v>
      </c>
      <c r="S2361" s="63"/>
    </row>
    <row r="2362" spans="2:24" ht="12" customHeight="1" x14ac:dyDescent="0.2">
      <c r="B2362" s="78"/>
      <c r="C2362" s="52"/>
      <c r="D2362" s="52"/>
      <c r="E2362" s="52"/>
      <c r="F2362" s="52"/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</row>
    <row r="2363" spans="2:24" s="77" customFormat="1" ht="18.75" customHeight="1" x14ac:dyDescent="0.2">
      <c r="B2363" s="79"/>
      <c r="C2363" s="154" t="s">
        <v>128</v>
      </c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70"/>
      <c r="P2363" s="144" t="s">
        <v>129</v>
      </c>
      <c r="Q2363" s="76"/>
      <c r="R2363" s="404" t="s">
        <v>135</v>
      </c>
      <c r="S2363" s="404"/>
      <c r="T2363" s="80"/>
      <c r="V2363" s="59"/>
      <c r="W2363" s="59"/>
      <c r="X2363" s="59"/>
    </row>
    <row r="2364" spans="2:24" ht="6" customHeight="1" x14ac:dyDescent="0.2">
      <c r="B2364" s="78"/>
      <c r="C2364" s="52"/>
      <c r="D2364" s="52"/>
      <c r="E2364" s="52"/>
      <c r="F2364" s="52"/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</row>
    <row r="2365" spans="2:24" ht="18.75" customHeight="1" x14ac:dyDescent="0.2">
      <c r="B2365" s="78"/>
      <c r="C2365" s="155" t="s">
        <v>161</v>
      </c>
      <c r="D2365" s="65"/>
      <c r="E2365" s="65"/>
      <c r="F2365" s="65"/>
      <c r="G2365" s="65"/>
      <c r="H2365" s="65"/>
      <c r="I2365" s="65"/>
      <c r="J2365" s="65"/>
      <c r="K2365" s="65"/>
      <c r="L2365" s="65"/>
      <c r="M2365" s="65"/>
      <c r="N2365" s="65"/>
      <c r="O2365" s="71"/>
      <c r="P2365" s="141">
        <f t="shared" ref="P2365:P2375" si="358">SUM(D2365:O2365)</f>
        <v>0</v>
      </c>
      <c r="Q2365" s="52"/>
      <c r="R2365" s="395"/>
      <c r="S2365" s="395"/>
    </row>
    <row r="2366" spans="2:24" ht="18.75" customHeight="1" x14ac:dyDescent="0.2">
      <c r="B2366" s="78"/>
      <c r="C2366" s="140" t="s">
        <v>137</v>
      </c>
      <c r="D2366" s="110"/>
      <c r="E2366" s="110"/>
      <c r="F2366" s="110"/>
      <c r="G2366" s="110"/>
      <c r="H2366" s="110"/>
      <c r="I2366" s="110"/>
      <c r="J2366" s="110"/>
      <c r="K2366" s="110"/>
      <c r="L2366" s="110"/>
      <c r="M2366" s="110"/>
      <c r="N2366" s="110"/>
      <c r="O2366" s="111"/>
      <c r="P2366" s="141">
        <f t="shared" si="358"/>
        <v>0</v>
      </c>
      <c r="Q2366" s="52"/>
      <c r="R2366" s="395"/>
      <c r="S2366" s="395"/>
    </row>
    <row r="2367" spans="2:24" ht="18.75" customHeight="1" x14ac:dyDescent="0.2">
      <c r="B2367" s="78"/>
      <c r="C2367" s="94" t="s">
        <v>162</v>
      </c>
      <c r="D2367" s="65"/>
      <c r="E2367" s="65"/>
      <c r="F2367" s="65"/>
      <c r="G2367" s="65"/>
      <c r="H2367" s="65"/>
      <c r="I2367" s="65"/>
      <c r="J2367" s="65"/>
      <c r="K2367" s="65"/>
      <c r="L2367" s="65"/>
      <c r="M2367" s="65"/>
      <c r="N2367" s="65"/>
      <c r="O2367" s="71"/>
      <c r="P2367" s="141">
        <f t="shared" si="358"/>
        <v>0</v>
      </c>
      <c r="Q2367" s="52"/>
      <c r="R2367" s="395"/>
      <c r="S2367" s="395"/>
    </row>
    <row r="2368" spans="2:24" ht="18.75" customHeight="1" x14ac:dyDescent="0.2">
      <c r="B2368" s="78"/>
      <c r="C2368" s="140" t="s">
        <v>147</v>
      </c>
      <c r="D2368" s="66"/>
      <c r="E2368" s="66"/>
      <c r="F2368" s="66"/>
      <c r="G2368" s="66"/>
      <c r="H2368" s="66"/>
      <c r="I2368" s="66"/>
      <c r="J2368" s="66"/>
      <c r="K2368" s="66"/>
      <c r="L2368" s="66"/>
      <c r="M2368" s="66"/>
      <c r="N2368" s="66"/>
      <c r="O2368" s="72"/>
      <c r="P2368" s="141">
        <f t="shared" si="358"/>
        <v>0</v>
      </c>
      <c r="Q2368" s="52"/>
      <c r="R2368" s="395"/>
      <c r="S2368" s="395"/>
    </row>
    <row r="2369" spans="2:20" ht="18.75" customHeight="1" x14ac:dyDescent="0.2">
      <c r="B2369" s="78"/>
      <c r="C2369" s="140" t="s">
        <v>148</v>
      </c>
      <c r="D2369" s="66"/>
      <c r="E2369" s="66"/>
      <c r="F2369" s="66"/>
      <c r="G2369" s="66"/>
      <c r="H2369" s="66"/>
      <c r="I2369" s="66"/>
      <c r="J2369" s="66"/>
      <c r="K2369" s="66"/>
      <c r="L2369" s="66"/>
      <c r="M2369" s="66"/>
      <c r="N2369" s="66"/>
      <c r="O2369" s="72"/>
      <c r="P2369" s="141">
        <f t="shared" si="358"/>
        <v>0</v>
      </c>
      <c r="Q2369" s="52"/>
      <c r="R2369" s="395"/>
      <c r="S2369" s="395"/>
    </row>
    <row r="2370" spans="2:20" ht="18.75" customHeight="1" x14ac:dyDescent="0.2">
      <c r="B2370" s="78"/>
      <c r="C2370" s="140" t="s">
        <v>150</v>
      </c>
      <c r="D2370" s="66"/>
      <c r="E2370" s="66"/>
      <c r="F2370" s="66"/>
      <c r="G2370" s="66"/>
      <c r="H2370" s="66"/>
      <c r="I2370" s="66"/>
      <c r="J2370" s="66"/>
      <c r="K2370" s="66"/>
      <c r="L2370" s="66"/>
      <c r="M2370" s="66"/>
      <c r="N2370" s="66"/>
      <c r="O2370" s="72"/>
      <c r="P2370" s="141">
        <f t="shared" si="358"/>
        <v>0</v>
      </c>
      <c r="Q2370" s="52"/>
      <c r="R2370" s="395"/>
      <c r="S2370" s="395"/>
    </row>
    <row r="2371" spans="2:20" ht="18.75" customHeight="1" x14ac:dyDescent="0.2">
      <c r="B2371" s="78"/>
      <c r="C2371" s="140" t="s">
        <v>151</v>
      </c>
      <c r="D2371" s="66"/>
      <c r="E2371" s="66"/>
      <c r="F2371" s="66"/>
      <c r="G2371" s="66"/>
      <c r="H2371" s="66"/>
      <c r="I2371" s="66"/>
      <c r="J2371" s="66"/>
      <c r="K2371" s="66"/>
      <c r="L2371" s="66"/>
      <c r="M2371" s="66"/>
      <c r="N2371" s="66"/>
      <c r="O2371" s="72"/>
      <c r="P2371" s="141">
        <f t="shared" si="358"/>
        <v>0</v>
      </c>
      <c r="Q2371" s="52"/>
      <c r="R2371" s="395"/>
      <c r="S2371" s="395"/>
    </row>
    <row r="2372" spans="2:20" ht="18.75" customHeight="1" x14ac:dyDescent="0.2">
      <c r="B2372" s="78"/>
      <c r="C2372" s="140" t="s">
        <v>152</v>
      </c>
      <c r="D2372" s="66"/>
      <c r="E2372" s="66"/>
      <c r="F2372" s="66"/>
      <c r="G2372" s="66"/>
      <c r="H2372" s="66"/>
      <c r="I2372" s="66"/>
      <c r="J2372" s="66"/>
      <c r="K2372" s="66"/>
      <c r="L2372" s="66"/>
      <c r="M2372" s="66"/>
      <c r="N2372" s="66"/>
      <c r="O2372" s="72"/>
      <c r="P2372" s="141">
        <f t="shared" si="358"/>
        <v>0</v>
      </c>
      <c r="Q2372" s="52"/>
      <c r="R2372" s="395"/>
      <c r="S2372" s="395"/>
    </row>
    <row r="2373" spans="2:20" ht="18.75" customHeight="1" x14ac:dyDescent="0.2">
      <c r="B2373" s="78"/>
      <c r="C2373" s="140" t="s">
        <v>153</v>
      </c>
      <c r="D2373" s="66"/>
      <c r="E2373" s="66"/>
      <c r="F2373" s="66"/>
      <c r="G2373" s="66"/>
      <c r="H2373" s="66"/>
      <c r="I2373" s="66"/>
      <c r="J2373" s="66"/>
      <c r="K2373" s="66"/>
      <c r="L2373" s="66"/>
      <c r="M2373" s="66"/>
      <c r="N2373" s="66"/>
      <c r="O2373" s="72"/>
      <c r="P2373" s="141">
        <f t="shared" si="358"/>
        <v>0</v>
      </c>
      <c r="Q2373" s="52"/>
      <c r="R2373" s="395"/>
      <c r="S2373" s="395"/>
    </row>
    <row r="2374" spans="2:20" ht="18.75" customHeight="1" x14ac:dyDescent="0.2">
      <c r="B2374" s="78"/>
      <c r="C2374" s="156" t="s">
        <v>163</v>
      </c>
      <c r="D2374" s="68"/>
      <c r="E2374" s="68"/>
      <c r="F2374" s="68"/>
      <c r="G2374" s="68"/>
      <c r="H2374" s="68"/>
      <c r="I2374" s="68"/>
      <c r="J2374" s="68"/>
      <c r="K2374" s="68"/>
      <c r="L2374" s="68"/>
      <c r="M2374" s="68"/>
      <c r="N2374" s="68"/>
      <c r="O2374" s="73"/>
      <c r="P2374" s="142">
        <f t="shared" si="358"/>
        <v>0</v>
      </c>
      <c r="Q2374" s="52"/>
      <c r="R2374" s="396"/>
      <c r="S2374" s="396"/>
    </row>
    <row r="2375" spans="2:20" ht="18.75" customHeight="1" x14ac:dyDescent="0.2">
      <c r="B2375" s="78"/>
      <c r="C2375" s="157" t="s">
        <v>157</v>
      </c>
      <c r="D2375" s="148">
        <f t="shared" ref="D2375:O2375" si="359">SUBTOTAL(9,D2365:D2374)</f>
        <v>0</v>
      </c>
      <c r="E2375" s="148">
        <f t="shared" si="359"/>
        <v>0</v>
      </c>
      <c r="F2375" s="148">
        <f t="shared" si="359"/>
        <v>0</v>
      </c>
      <c r="G2375" s="148">
        <f t="shared" si="359"/>
        <v>0</v>
      </c>
      <c r="H2375" s="148">
        <f t="shared" si="359"/>
        <v>0</v>
      </c>
      <c r="I2375" s="148">
        <f t="shared" si="359"/>
        <v>0</v>
      </c>
      <c r="J2375" s="148">
        <f t="shared" si="359"/>
        <v>0</v>
      </c>
      <c r="K2375" s="148">
        <f t="shared" si="359"/>
        <v>0</v>
      </c>
      <c r="L2375" s="148">
        <f t="shared" si="359"/>
        <v>0</v>
      </c>
      <c r="M2375" s="148">
        <f t="shared" si="359"/>
        <v>0</v>
      </c>
      <c r="N2375" s="148">
        <f t="shared" si="359"/>
        <v>0</v>
      </c>
      <c r="O2375" s="149">
        <f t="shared" si="359"/>
        <v>0</v>
      </c>
      <c r="P2375" s="143">
        <f t="shared" si="358"/>
        <v>0</v>
      </c>
      <c r="Q2375" s="52"/>
      <c r="R2375" s="405"/>
      <c r="S2375" s="405"/>
    </row>
    <row r="2376" spans="2:20" ht="6" customHeight="1" x14ac:dyDescent="0.2">
      <c r="B2376" s="78"/>
      <c r="C2376" s="52"/>
      <c r="D2376" s="52"/>
      <c r="E2376" s="52"/>
      <c r="F2376" s="52"/>
      <c r="G2376" s="52"/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5"/>
      <c r="S2376" s="55"/>
    </row>
    <row r="2377" spans="2:20" ht="18.75" customHeight="1" x14ac:dyDescent="0.2">
      <c r="B2377" s="81"/>
      <c r="C2377" s="140" t="s">
        <v>158</v>
      </c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74"/>
      <c r="P2377" s="146">
        <f t="shared" ref="P2377:P2378" si="360">SUM(D2377:O2377)</f>
        <v>0</v>
      </c>
      <c r="Q2377" s="52"/>
      <c r="R2377" s="395"/>
      <c r="S2377" s="395"/>
    </row>
    <row r="2378" spans="2:20" ht="18.75" customHeight="1" x14ac:dyDescent="0.2">
      <c r="B2378" s="81"/>
      <c r="C2378" s="140" t="s">
        <v>159</v>
      </c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9"/>
      <c r="O2378" s="75"/>
      <c r="P2378" s="147">
        <f t="shared" si="360"/>
        <v>0</v>
      </c>
      <c r="Q2378" s="52"/>
      <c r="R2378" s="396"/>
      <c r="S2378" s="396"/>
    </row>
    <row r="2379" spans="2:20" s="77" customFormat="1" ht="18.75" customHeight="1" x14ac:dyDescent="0.2">
      <c r="B2379" s="79"/>
      <c r="C2379" s="93"/>
      <c r="D2379" s="82"/>
      <c r="E2379" s="82"/>
      <c r="F2379" s="82"/>
      <c r="G2379" s="82"/>
      <c r="H2379" s="82"/>
      <c r="I2379" s="82"/>
      <c r="J2379" s="82"/>
      <c r="K2379" s="82"/>
      <c r="L2379" s="82"/>
      <c r="M2379" s="82"/>
      <c r="N2379" s="397" t="s">
        <v>160</v>
      </c>
      <c r="O2379" s="397"/>
      <c r="P2379" s="145">
        <f t="shared" ref="P2379" si="361">ROUND(IF(P2377*P2378=0,0,P2375/P2377*P2378),2)</f>
        <v>0</v>
      </c>
      <c r="Q2379" s="76"/>
      <c r="R2379" s="398"/>
      <c r="S2379" s="398"/>
      <c r="T2379" s="80"/>
    </row>
    <row r="2380" spans="2:20" ht="30" customHeight="1" x14ac:dyDescent="0.2">
      <c r="C2380" s="52"/>
      <c r="D2380" s="52"/>
      <c r="E2380" s="52"/>
      <c r="F2380" s="52"/>
      <c r="G2380" s="52"/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</row>
    <row r="2381" spans="2:20" ht="18.75" customHeight="1" x14ac:dyDescent="0.2">
      <c r="B2381" s="78"/>
      <c r="C2381" s="158" t="s">
        <v>124</v>
      </c>
      <c r="D2381" s="399"/>
      <c r="E2381" s="399"/>
      <c r="F2381" s="399"/>
      <c r="G2381" s="399"/>
      <c r="H2381" s="399"/>
      <c r="I2381" s="399"/>
      <c r="J2381" s="52"/>
      <c r="K2381" s="52"/>
      <c r="L2381" s="53"/>
      <c r="M2381" s="52"/>
      <c r="N2381" s="52"/>
      <c r="O2381" s="52"/>
      <c r="P2381" s="54"/>
      <c r="Q2381" s="52"/>
      <c r="R2381" s="54"/>
      <c r="S2381" s="54"/>
    </row>
    <row r="2382" spans="2:20" ht="18.75" customHeight="1" x14ac:dyDescent="0.2">
      <c r="B2382" s="78"/>
      <c r="C2382" s="152" t="s">
        <v>125</v>
      </c>
      <c r="D2382" s="395"/>
      <c r="E2382" s="395"/>
      <c r="F2382" s="395"/>
      <c r="G2382" s="395"/>
      <c r="H2382" s="395"/>
      <c r="I2382" s="395"/>
      <c r="J2382" s="52"/>
      <c r="K2382" s="51"/>
      <c r="L2382" s="51"/>
      <c r="M2382" s="51"/>
      <c r="N2382" s="51"/>
      <c r="O2382" s="51"/>
      <c r="P2382" s="51"/>
      <c r="Q2382" s="52"/>
      <c r="R2382" s="400" t="s">
        <v>126</v>
      </c>
      <c r="S2382" s="400"/>
    </row>
    <row r="2383" spans="2:20" ht="18.75" customHeight="1" x14ac:dyDescent="0.2">
      <c r="B2383" s="78"/>
      <c r="C2383" s="152" t="s">
        <v>7</v>
      </c>
      <c r="D2383" s="395"/>
      <c r="E2383" s="395"/>
      <c r="F2383" s="395"/>
      <c r="G2383" s="395"/>
      <c r="H2383" s="395"/>
      <c r="I2383" s="395"/>
      <c r="J2383" s="52"/>
      <c r="K2383" s="51"/>
      <c r="L2383" s="51"/>
      <c r="M2383" s="51"/>
      <c r="N2383" s="51"/>
      <c r="O2383" s="51"/>
      <c r="P2383" s="51"/>
      <c r="Q2383" s="52"/>
      <c r="R2383" s="139" t="s">
        <v>245</v>
      </c>
      <c r="S2383" s="63"/>
    </row>
    <row r="2384" spans="2:20" ht="18.75" customHeight="1" x14ac:dyDescent="0.2">
      <c r="B2384" s="78"/>
      <c r="C2384" s="153" t="s">
        <v>122</v>
      </c>
      <c r="D2384" s="395"/>
      <c r="E2384" s="395"/>
      <c r="F2384" s="395"/>
      <c r="G2384" s="395"/>
      <c r="H2384" s="395"/>
      <c r="I2384" s="395"/>
      <c r="J2384" s="52"/>
      <c r="K2384" s="51"/>
      <c r="L2384" s="51"/>
      <c r="M2384" s="51"/>
      <c r="N2384" s="51"/>
      <c r="O2384" s="51"/>
      <c r="P2384" s="51"/>
      <c r="Q2384" s="52"/>
      <c r="R2384" s="138" t="s">
        <v>132</v>
      </c>
      <c r="S2384" s="63"/>
    </row>
    <row r="2385" spans="2:24" ht="18.75" customHeight="1" x14ac:dyDescent="0.2">
      <c r="B2385" s="78"/>
      <c r="C2385" s="153" t="s">
        <v>134</v>
      </c>
      <c r="D2385" s="401"/>
      <c r="E2385" s="401"/>
      <c r="F2385" s="401"/>
      <c r="G2385" s="401"/>
      <c r="H2385" s="401"/>
      <c r="I2385" s="401"/>
      <c r="J2385" s="52"/>
      <c r="K2385" s="52"/>
      <c r="L2385" s="53"/>
      <c r="M2385" s="52"/>
      <c r="N2385" s="52"/>
      <c r="O2385" s="52"/>
      <c r="P2385" s="54"/>
      <c r="Q2385" s="52"/>
      <c r="R2385" s="139" t="s">
        <v>133</v>
      </c>
      <c r="S2385" s="63"/>
    </row>
    <row r="2386" spans="2:24" ht="12" customHeight="1" x14ac:dyDescent="0.2">
      <c r="B2386" s="78"/>
      <c r="C2386" s="52"/>
      <c r="D2386" s="52"/>
      <c r="E2386" s="52"/>
      <c r="F2386" s="52"/>
      <c r="G2386" s="52"/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</row>
    <row r="2387" spans="2:24" s="77" customFormat="1" ht="18.75" customHeight="1" x14ac:dyDescent="0.2">
      <c r="B2387" s="79"/>
      <c r="C2387" s="154" t="s">
        <v>128</v>
      </c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70"/>
      <c r="P2387" s="144" t="s">
        <v>129</v>
      </c>
      <c r="Q2387" s="76"/>
      <c r="R2387" s="402" t="s">
        <v>135</v>
      </c>
      <c r="S2387" s="403"/>
      <c r="T2387" s="80"/>
      <c r="V2387" s="59"/>
      <c r="W2387" s="59"/>
      <c r="X2387" s="59"/>
    </row>
    <row r="2388" spans="2:24" ht="6" customHeight="1" x14ac:dyDescent="0.2">
      <c r="B2388" s="78"/>
      <c r="C2388" s="52"/>
      <c r="D2388" s="52"/>
      <c r="E2388" s="52"/>
      <c r="F2388" s="52"/>
      <c r="G2388" s="52"/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</row>
    <row r="2389" spans="2:24" ht="18.75" customHeight="1" x14ac:dyDescent="0.2">
      <c r="B2389" s="78"/>
      <c r="C2389" s="155" t="s">
        <v>161</v>
      </c>
      <c r="D2389" s="65"/>
      <c r="E2389" s="65"/>
      <c r="F2389" s="65"/>
      <c r="G2389" s="65"/>
      <c r="H2389" s="65"/>
      <c r="I2389" s="65"/>
      <c r="J2389" s="65"/>
      <c r="K2389" s="65"/>
      <c r="L2389" s="65"/>
      <c r="M2389" s="65"/>
      <c r="N2389" s="65"/>
      <c r="O2389" s="71"/>
      <c r="P2389" s="141">
        <f>SUM(D2389:O2389)</f>
        <v>0</v>
      </c>
      <c r="Q2389" s="52"/>
      <c r="R2389" s="390"/>
      <c r="S2389" s="387"/>
    </row>
    <row r="2390" spans="2:24" ht="18.75" customHeight="1" x14ac:dyDescent="0.2">
      <c r="B2390" s="78"/>
      <c r="C2390" s="140" t="s">
        <v>137</v>
      </c>
      <c r="D2390" s="110"/>
      <c r="E2390" s="110"/>
      <c r="F2390" s="110"/>
      <c r="G2390" s="110"/>
      <c r="H2390" s="110"/>
      <c r="I2390" s="110"/>
      <c r="J2390" s="110"/>
      <c r="K2390" s="110"/>
      <c r="L2390" s="110"/>
      <c r="M2390" s="110"/>
      <c r="N2390" s="110"/>
      <c r="O2390" s="111"/>
      <c r="P2390" s="141">
        <f t="shared" ref="P2390:P2399" si="362">SUM(D2390:O2390)</f>
        <v>0</v>
      </c>
      <c r="Q2390" s="52"/>
      <c r="R2390" s="390"/>
      <c r="S2390" s="387"/>
    </row>
    <row r="2391" spans="2:24" ht="18.75" customHeight="1" x14ac:dyDescent="0.2">
      <c r="B2391" s="78"/>
      <c r="C2391" s="94" t="s">
        <v>162</v>
      </c>
      <c r="D2391" s="65"/>
      <c r="E2391" s="65"/>
      <c r="F2391" s="65"/>
      <c r="G2391" s="65"/>
      <c r="H2391" s="65"/>
      <c r="I2391" s="65"/>
      <c r="J2391" s="65"/>
      <c r="K2391" s="65"/>
      <c r="L2391" s="65"/>
      <c r="M2391" s="65"/>
      <c r="N2391" s="65"/>
      <c r="O2391" s="71"/>
      <c r="P2391" s="141">
        <f t="shared" si="362"/>
        <v>0</v>
      </c>
      <c r="Q2391" s="52"/>
      <c r="R2391" s="390"/>
      <c r="S2391" s="387"/>
    </row>
    <row r="2392" spans="2:24" ht="18.75" customHeight="1" x14ac:dyDescent="0.2">
      <c r="B2392" s="78"/>
      <c r="C2392" s="140" t="s">
        <v>147</v>
      </c>
      <c r="D2392" s="66"/>
      <c r="E2392" s="66"/>
      <c r="F2392" s="66"/>
      <c r="G2392" s="66"/>
      <c r="H2392" s="66"/>
      <c r="I2392" s="66"/>
      <c r="J2392" s="66"/>
      <c r="K2392" s="66"/>
      <c r="L2392" s="66"/>
      <c r="M2392" s="66"/>
      <c r="N2392" s="66"/>
      <c r="O2392" s="72"/>
      <c r="P2392" s="141">
        <f t="shared" si="362"/>
        <v>0</v>
      </c>
      <c r="Q2392" s="52"/>
      <c r="R2392" s="390"/>
      <c r="S2392" s="387"/>
    </row>
    <row r="2393" spans="2:24" ht="18.75" customHeight="1" x14ac:dyDescent="0.2">
      <c r="B2393" s="78"/>
      <c r="C2393" s="140" t="s">
        <v>148</v>
      </c>
      <c r="D2393" s="66"/>
      <c r="E2393" s="66"/>
      <c r="F2393" s="66"/>
      <c r="G2393" s="66"/>
      <c r="H2393" s="66"/>
      <c r="I2393" s="66"/>
      <c r="J2393" s="66"/>
      <c r="K2393" s="66"/>
      <c r="L2393" s="66"/>
      <c r="M2393" s="66"/>
      <c r="N2393" s="66"/>
      <c r="O2393" s="72"/>
      <c r="P2393" s="141">
        <f t="shared" si="362"/>
        <v>0</v>
      </c>
      <c r="Q2393" s="52"/>
      <c r="R2393" s="390"/>
      <c r="S2393" s="387"/>
    </row>
    <row r="2394" spans="2:24" ht="18.75" customHeight="1" x14ac:dyDescent="0.2">
      <c r="B2394" s="78"/>
      <c r="C2394" s="140" t="s">
        <v>150</v>
      </c>
      <c r="D2394" s="66"/>
      <c r="E2394" s="66"/>
      <c r="F2394" s="66"/>
      <c r="G2394" s="66"/>
      <c r="H2394" s="66"/>
      <c r="I2394" s="66"/>
      <c r="J2394" s="66"/>
      <c r="K2394" s="66"/>
      <c r="L2394" s="66"/>
      <c r="M2394" s="66"/>
      <c r="N2394" s="66"/>
      <c r="O2394" s="72"/>
      <c r="P2394" s="141">
        <f t="shared" si="362"/>
        <v>0</v>
      </c>
      <c r="Q2394" s="52"/>
      <c r="R2394" s="390"/>
      <c r="S2394" s="387"/>
    </row>
    <row r="2395" spans="2:24" ht="18.75" customHeight="1" x14ac:dyDescent="0.2">
      <c r="B2395" s="78"/>
      <c r="C2395" s="140" t="s">
        <v>151</v>
      </c>
      <c r="D2395" s="66"/>
      <c r="E2395" s="66"/>
      <c r="F2395" s="66"/>
      <c r="G2395" s="66"/>
      <c r="H2395" s="66"/>
      <c r="I2395" s="66"/>
      <c r="J2395" s="66"/>
      <c r="K2395" s="66"/>
      <c r="L2395" s="66"/>
      <c r="M2395" s="66"/>
      <c r="N2395" s="66"/>
      <c r="O2395" s="72"/>
      <c r="P2395" s="141">
        <f t="shared" si="362"/>
        <v>0</v>
      </c>
      <c r="Q2395" s="52"/>
      <c r="R2395" s="390"/>
      <c r="S2395" s="387"/>
    </row>
    <row r="2396" spans="2:24" ht="18.75" customHeight="1" x14ac:dyDescent="0.2">
      <c r="B2396" s="78"/>
      <c r="C2396" s="140" t="s">
        <v>152</v>
      </c>
      <c r="D2396" s="66"/>
      <c r="E2396" s="66"/>
      <c r="F2396" s="66"/>
      <c r="G2396" s="66"/>
      <c r="H2396" s="66"/>
      <c r="I2396" s="66"/>
      <c r="J2396" s="66"/>
      <c r="K2396" s="66"/>
      <c r="L2396" s="66"/>
      <c r="M2396" s="66"/>
      <c r="N2396" s="66"/>
      <c r="O2396" s="72"/>
      <c r="P2396" s="141">
        <f t="shared" si="362"/>
        <v>0</v>
      </c>
      <c r="Q2396" s="52"/>
      <c r="R2396" s="390"/>
      <c r="S2396" s="387"/>
    </row>
    <row r="2397" spans="2:24" ht="18.75" customHeight="1" x14ac:dyDescent="0.2">
      <c r="B2397" s="78"/>
      <c r="C2397" s="140" t="s">
        <v>153</v>
      </c>
      <c r="D2397" s="66"/>
      <c r="E2397" s="66"/>
      <c r="F2397" s="66"/>
      <c r="G2397" s="66"/>
      <c r="H2397" s="66"/>
      <c r="I2397" s="66"/>
      <c r="J2397" s="66"/>
      <c r="K2397" s="66"/>
      <c r="L2397" s="66"/>
      <c r="M2397" s="66"/>
      <c r="N2397" s="66"/>
      <c r="O2397" s="72"/>
      <c r="P2397" s="141">
        <f t="shared" si="362"/>
        <v>0</v>
      </c>
      <c r="Q2397" s="52"/>
      <c r="R2397" s="390"/>
      <c r="S2397" s="387"/>
    </row>
    <row r="2398" spans="2:24" ht="18.75" customHeight="1" x14ac:dyDescent="0.2">
      <c r="B2398" s="78"/>
      <c r="C2398" s="156" t="s">
        <v>163</v>
      </c>
      <c r="D2398" s="68"/>
      <c r="E2398" s="68"/>
      <c r="F2398" s="68"/>
      <c r="G2398" s="68"/>
      <c r="H2398" s="68"/>
      <c r="I2398" s="68"/>
      <c r="J2398" s="68"/>
      <c r="K2398" s="68"/>
      <c r="L2398" s="68"/>
      <c r="M2398" s="68"/>
      <c r="N2398" s="68"/>
      <c r="O2398" s="73"/>
      <c r="P2398" s="142">
        <f t="shared" si="362"/>
        <v>0</v>
      </c>
      <c r="Q2398" s="52"/>
      <c r="R2398" s="391"/>
      <c r="S2398" s="392"/>
    </row>
    <row r="2399" spans="2:24" ht="18.75" customHeight="1" x14ac:dyDescent="0.2">
      <c r="B2399" s="78"/>
      <c r="C2399" s="157" t="s">
        <v>157</v>
      </c>
      <c r="D2399" s="148">
        <f>SUBTOTAL(9,D2389:D2398)</f>
        <v>0</v>
      </c>
      <c r="E2399" s="148">
        <f t="shared" ref="E2399:O2399" si="363">SUBTOTAL(9,E2389:E2398)</f>
        <v>0</v>
      </c>
      <c r="F2399" s="148">
        <f t="shared" si="363"/>
        <v>0</v>
      </c>
      <c r="G2399" s="148">
        <f t="shared" si="363"/>
        <v>0</v>
      </c>
      <c r="H2399" s="148">
        <f t="shared" si="363"/>
        <v>0</v>
      </c>
      <c r="I2399" s="148">
        <f t="shared" si="363"/>
        <v>0</v>
      </c>
      <c r="J2399" s="148">
        <f t="shared" si="363"/>
        <v>0</v>
      </c>
      <c r="K2399" s="148">
        <f t="shared" si="363"/>
        <v>0</v>
      </c>
      <c r="L2399" s="148">
        <f t="shared" si="363"/>
        <v>0</v>
      </c>
      <c r="M2399" s="148">
        <f t="shared" si="363"/>
        <v>0</v>
      </c>
      <c r="N2399" s="148">
        <f t="shared" si="363"/>
        <v>0</v>
      </c>
      <c r="O2399" s="149">
        <f t="shared" si="363"/>
        <v>0</v>
      </c>
      <c r="P2399" s="143">
        <f t="shared" si="362"/>
        <v>0</v>
      </c>
      <c r="Q2399" s="52"/>
      <c r="R2399" s="393"/>
      <c r="S2399" s="394"/>
    </row>
    <row r="2400" spans="2:24" ht="6" customHeight="1" x14ac:dyDescent="0.2">
      <c r="B2400" s="78"/>
      <c r="C2400" s="52"/>
      <c r="D2400" s="52"/>
      <c r="E2400" s="52"/>
      <c r="F2400" s="52"/>
      <c r="G2400" s="52"/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5"/>
      <c r="S2400" s="55"/>
    </row>
    <row r="2401" spans="2:24" ht="18.75" customHeight="1" x14ac:dyDescent="0.2">
      <c r="B2401" s="81"/>
      <c r="C2401" s="140" t="s">
        <v>158</v>
      </c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74"/>
      <c r="P2401" s="146">
        <f t="shared" ref="P2401:P2402" si="364">SUM(D2401:O2401)</f>
        <v>0</v>
      </c>
      <c r="Q2401" s="52"/>
      <c r="R2401" s="395"/>
      <c r="S2401" s="395"/>
    </row>
    <row r="2402" spans="2:24" ht="18.75" customHeight="1" x14ac:dyDescent="0.2">
      <c r="B2402" s="81"/>
      <c r="C2402" s="140" t="s">
        <v>159</v>
      </c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9"/>
      <c r="O2402" s="75"/>
      <c r="P2402" s="147">
        <f t="shared" si="364"/>
        <v>0</v>
      </c>
      <c r="Q2402" s="52"/>
      <c r="R2402" s="396"/>
      <c r="S2402" s="396"/>
    </row>
    <row r="2403" spans="2:24" s="77" customFormat="1" ht="18.75" customHeight="1" x14ac:dyDescent="0.2">
      <c r="B2403" s="79"/>
      <c r="C2403" s="93"/>
      <c r="D2403" s="82"/>
      <c r="E2403" s="82"/>
      <c r="F2403" s="82"/>
      <c r="G2403" s="82"/>
      <c r="H2403" s="82"/>
      <c r="I2403" s="82"/>
      <c r="J2403" s="82"/>
      <c r="K2403" s="82"/>
      <c r="L2403" s="82"/>
      <c r="M2403" s="82"/>
      <c r="N2403" s="397" t="s">
        <v>160</v>
      </c>
      <c r="O2403" s="397"/>
      <c r="P2403" s="145">
        <f>ROUND(IF(P2401*P2402=0,0,P2399/P2401*P2402),2)</f>
        <v>0</v>
      </c>
      <c r="Q2403" s="76"/>
      <c r="R2403" s="398"/>
      <c r="S2403" s="398"/>
      <c r="T2403" s="80"/>
    </row>
    <row r="2404" spans="2:24" ht="30" customHeight="1" x14ac:dyDescent="0.2">
      <c r="C2404" s="52"/>
      <c r="D2404" s="52"/>
      <c r="E2404" s="52"/>
      <c r="F2404" s="52"/>
      <c r="G2404" s="52"/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</row>
    <row r="2405" spans="2:24" ht="18.75" customHeight="1" x14ac:dyDescent="0.2">
      <c r="B2405" s="78"/>
      <c r="C2405" s="158" t="s">
        <v>124</v>
      </c>
      <c r="D2405" s="399"/>
      <c r="E2405" s="399"/>
      <c r="F2405" s="399"/>
      <c r="G2405" s="399"/>
      <c r="H2405" s="399"/>
      <c r="I2405" s="399"/>
      <c r="J2405" s="52"/>
      <c r="K2405" s="52"/>
      <c r="L2405" s="53"/>
      <c r="M2405" s="52"/>
      <c r="N2405" s="52"/>
      <c r="O2405" s="52"/>
      <c r="P2405" s="54"/>
      <c r="Q2405" s="52"/>
      <c r="R2405" s="54"/>
      <c r="S2405" s="54"/>
    </row>
    <row r="2406" spans="2:24" ht="18.75" customHeight="1" x14ac:dyDescent="0.2">
      <c r="B2406" s="78"/>
      <c r="C2406" s="152" t="s">
        <v>125</v>
      </c>
      <c r="D2406" s="395"/>
      <c r="E2406" s="395"/>
      <c r="F2406" s="395"/>
      <c r="G2406" s="395"/>
      <c r="H2406" s="395"/>
      <c r="I2406" s="395"/>
      <c r="J2406" s="52"/>
      <c r="K2406" s="51"/>
      <c r="L2406" s="51"/>
      <c r="M2406" s="51"/>
      <c r="N2406" s="51"/>
      <c r="O2406" s="51"/>
      <c r="P2406" s="51"/>
      <c r="Q2406" s="52"/>
      <c r="R2406" s="400" t="s">
        <v>126</v>
      </c>
      <c r="S2406" s="400"/>
    </row>
    <row r="2407" spans="2:24" ht="18.75" customHeight="1" x14ac:dyDescent="0.2">
      <c r="B2407" s="78"/>
      <c r="C2407" s="152" t="s">
        <v>7</v>
      </c>
      <c r="D2407" s="395"/>
      <c r="E2407" s="395"/>
      <c r="F2407" s="395"/>
      <c r="G2407" s="395"/>
      <c r="H2407" s="395"/>
      <c r="I2407" s="395"/>
      <c r="J2407" s="52"/>
      <c r="K2407" s="51"/>
      <c r="L2407" s="51"/>
      <c r="M2407" s="51"/>
      <c r="N2407" s="51"/>
      <c r="O2407" s="51"/>
      <c r="P2407" s="51"/>
      <c r="Q2407" s="52"/>
      <c r="R2407" s="139" t="s">
        <v>245</v>
      </c>
      <c r="S2407" s="63"/>
    </row>
    <row r="2408" spans="2:24" ht="18.75" customHeight="1" x14ac:dyDescent="0.2">
      <c r="B2408" s="78"/>
      <c r="C2408" s="153" t="s">
        <v>122</v>
      </c>
      <c r="D2408" s="395"/>
      <c r="E2408" s="395"/>
      <c r="F2408" s="395"/>
      <c r="G2408" s="395"/>
      <c r="H2408" s="395"/>
      <c r="I2408" s="395"/>
      <c r="J2408" s="52"/>
      <c r="K2408" s="51"/>
      <c r="L2408" s="51"/>
      <c r="M2408" s="51"/>
      <c r="N2408" s="51"/>
      <c r="O2408" s="51"/>
      <c r="P2408" s="51"/>
      <c r="Q2408" s="52"/>
      <c r="R2408" s="138" t="s">
        <v>132</v>
      </c>
      <c r="S2408" s="63"/>
    </row>
    <row r="2409" spans="2:24" ht="18.75" customHeight="1" x14ac:dyDescent="0.2">
      <c r="B2409" s="78"/>
      <c r="C2409" s="153" t="s">
        <v>134</v>
      </c>
      <c r="D2409" s="401"/>
      <c r="E2409" s="401"/>
      <c r="F2409" s="401"/>
      <c r="G2409" s="401"/>
      <c r="H2409" s="401"/>
      <c r="I2409" s="401"/>
      <c r="J2409" s="52"/>
      <c r="K2409" s="52"/>
      <c r="L2409" s="53"/>
      <c r="M2409" s="52"/>
      <c r="N2409" s="52"/>
      <c r="O2409" s="52"/>
      <c r="P2409" s="54"/>
      <c r="Q2409" s="52"/>
      <c r="R2409" s="139" t="s">
        <v>133</v>
      </c>
      <c r="S2409" s="63"/>
    </row>
    <row r="2410" spans="2:24" ht="12" customHeight="1" x14ac:dyDescent="0.2">
      <c r="B2410" s="78"/>
      <c r="C2410" s="52"/>
      <c r="D2410" s="52"/>
      <c r="E2410" s="52"/>
      <c r="F2410" s="52"/>
      <c r="G2410" s="52"/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</row>
    <row r="2411" spans="2:24" s="77" customFormat="1" ht="18.75" customHeight="1" x14ac:dyDescent="0.2">
      <c r="B2411" s="79"/>
      <c r="C2411" s="154" t="s">
        <v>128</v>
      </c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70"/>
      <c r="P2411" s="144" t="s">
        <v>129</v>
      </c>
      <c r="Q2411" s="76"/>
      <c r="R2411" s="404" t="s">
        <v>135</v>
      </c>
      <c r="S2411" s="404"/>
      <c r="T2411" s="80"/>
      <c r="V2411" s="59"/>
      <c r="W2411" s="59"/>
      <c r="X2411" s="59"/>
    </row>
    <row r="2412" spans="2:24" ht="6" customHeight="1" x14ac:dyDescent="0.2">
      <c r="B2412" s="78"/>
      <c r="C2412" s="52"/>
      <c r="D2412" s="52"/>
      <c r="E2412" s="52"/>
      <c r="F2412" s="52"/>
      <c r="G2412" s="52"/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</row>
    <row r="2413" spans="2:24" ht="18.75" customHeight="1" x14ac:dyDescent="0.2">
      <c r="B2413" s="78"/>
      <c r="C2413" s="155" t="s">
        <v>161</v>
      </c>
      <c r="D2413" s="65"/>
      <c r="E2413" s="65"/>
      <c r="F2413" s="65"/>
      <c r="G2413" s="65"/>
      <c r="H2413" s="65"/>
      <c r="I2413" s="65"/>
      <c r="J2413" s="65"/>
      <c r="K2413" s="65"/>
      <c r="L2413" s="65"/>
      <c r="M2413" s="65"/>
      <c r="N2413" s="65"/>
      <c r="O2413" s="71"/>
      <c r="P2413" s="141">
        <f t="shared" ref="P2413:P2423" si="365">SUM(D2413:O2413)</f>
        <v>0</v>
      </c>
      <c r="Q2413" s="52"/>
      <c r="R2413" s="395"/>
      <c r="S2413" s="395"/>
    </row>
    <row r="2414" spans="2:24" ht="18.75" customHeight="1" x14ac:dyDescent="0.2">
      <c r="B2414" s="78"/>
      <c r="C2414" s="140" t="s">
        <v>137</v>
      </c>
      <c r="D2414" s="110"/>
      <c r="E2414" s="110"/>
      <c r="F2414" s="110"/>
      <c r="G2414" s="110"/>
      <c r="H2414" s="110"/>
      <c r="I2414" s="110"/>
      <c r="J2414" s="110"/>
      <c r="K2414" s="110"/>
      <c r="L2414" s="110"/>
      <c r="M2414" s="110"/>
      <c r="N2414" s="110"/>
      <c r="O2414" s="111"/>
      <c r="P2414" s="141">
        <f t="shared" si="365"/>
        <v>0</v>
      </c>
      <c r="Q2414" s="52"/>
      <c r="R2414" s="395"/>
      <c r="S2414" s="395"/>
    </row>
    <row r="2415" spans="2:24" ht="18.75" customHeight="1" x14ac:dyDescent="0.2">
      <c r="B2415" s="78"/>
      <c r="C2415" s="94" t="s">
        <v>162</v>
      </c>
      <c r="D2415" s="65"/>
      <c r="E2415" s="65"/>
      <c r="F2415" s="65"/>
      <c r="G2415" s="65"/>
      <c r="H2415" s="65"/>
      <c r="I2415" s="65"/>
      <c r="J2415" s="65"/>
      <c r="K2415" s="65"/>
      <c r="L2415" s="65"/>
      <c r="M2415" s="65"/>
      <c r="N2415" s="65"/>
      <c r="O2415" s="71"/>
      <c r="P2415" s="141">
        <f t="shared" si="365"/>
        <v>0</v>
      </c>
      <c r="Q2415" s="52"/>
      <c r="R2415" s="395"/>
      <c r="S2415" s="395"/>
    </row>
    <row r="2416" spans="2:24" ht="18.75" customHeight="1" x14ac:dyDescent="0.2">
      <c r="B2416" s="78"/>
      <c r="C2416" s="140" t="s">
        <v>147</v>
      </c>
      <c r="D2416" s="66"/>
      <c r="E2416" s="66"/>
      <c r="F2416" s="66"/>
      <c r="G2416" s="66"/>
      <c r="H2416" s="66"/>
      <c r="I2416" s="66"/>
      <c r="J2416" s="66"/>
      <c r="K2416" s="66"/>
      <c r="L2416" s="66"/>
      <c r="M2416" s="66"/>
      <c r="N2416" s="66"/>
      <c r="O2416" s="72"/>
      <c r="P2416" s="141">
        <f t="shared" si="365"/>
        <v>0</v>
      </c>
      <c r="Q2416" s="52"/>
      <c r="R2416" s="395"/>
      <c r="S2416" s="395"/>
    </row>
    <row r="2417" spans="2:20" ht="18.75" customHeight="1" x14ac:dyDescent="0.2">
      <c r="B2417" s="78"/>
      <c r="C2417" s="140" t="s">
        <v>148</v>
      </c>
      <c r="D2417" s="66"/>
      <c r="E2417" s="66"/>
      <c r="F2417" s="66"/>
      <c r="G2417" s="66"/>
      <c r="H2417" s="66"/>
      <c r="I2417" s="66"/>
      <c r="J2417" s="66"/>
      <c r="K2417" s="66"/>
      <c r="L2417" s="66"/>
      <c r="M2417" s="66"/>
      <c r="N2417" s="66"/>
      <c r="O2417" s="72"/>
      <c r="P2417" s="141">
        <f t="shared" si="365"/>
        <v>0</v>
      </c>
      <c r="Q2417" s="52"/>
      <c r="R2417" s="395"/>
      <c r="S2417" s="395"/>
    </row>
    <row r="2418" spans="2:20" ht="18.75" customHeight="1" x14ac:dyDescent="0.2">
      <c r="B2418" s="78"/>
      <c r="C2418" s="140" t="s">
        <v>150</v>
      </c>
      <c r="D2418" s="66"/>
      <c r="E2418" s="66"/>
      <c r="F2418" s="66"/>
      <c r="G2418" s="66"/>
      <c r="H2418" s="66"/>
      <c r="I2418" s="66"/>
      <c r="J2418" s="66"/>
      <c r="K2418" s="66"/>
      <c r="L2418" s="66"/>
      <c r="M2418" s="66"/>
      <c r="N2418" s="66"/>
      <c r="O2418" s="72"/>
      <c r="P2418" s="141">
        <f t="shared" si="365"/>
        <v>0</v>
      </c>
      <c r="Q2418" s="52"/>
      <c r="R2418" s="395"/>
      <c r="S2418" s="395"/>
    </row>
    <row r="2419" spans="2:20" ht="18.75" customHeight="1" x14ac:dyDescent="0.2">
      <c r="B2419" s="78"/>
      <c r="C2419" s="140" t="s">
        <v>151</v>
      </c>
      <c r="D2419" s="66"/>
      <c r="E2419" s="66"/>
      <c r="F2419" s="66"/>
      <c r="G2419" s="66"/>
      <c r="H2419" s="66"/>
      <c r="I2419" s="66"/>
      <c r="J2419" s="66"/>
      <c r="K2419" s="66"/>
      <c r="L2419" s="66"/>
      <c r="M2419" s="66"/>
      <c r="N2419" s="66"/>
      <c r="O2419" s="72"/>
      <c r="P2419" s="141">
        <f t="shared" si="365"/>
        <v>0</v>
      </c>
      <c r="Q2419" s="52"/>
      <c r="R2419" s="395"/>
      <c r="S2419" s="395"/>
    </row>
    <row r="2420" spans="2:20" ht="18.75" customHeight="1" x14ac:dyDescent="0.2">
      <c r="B2420" s="78"/>
      <c r="C2420" s="140" t="s">
        <v>152</v>
      </c>
      <c r="D2420" s="66"/>
      <c r="E2420" s="66"/>
      <c r="F2420" s="66"/>
      <c r="G2420" s="66"/>
      <c r="H2420" s="66"/>
      <c r="I2420" s="66"/>
      <c r="J2420" s="66"/>
      <c r="K2420" s="66"/>
      <c r="L2420" s="66"/>
      <c r="M2420" s="66"/>
      <c r="N2420" s="66"/>
      <c r="O2420" s="72"/>
      <c r="P2420" s="141">
        <f t="shared" si="365"/>
        <v>0</v>
      </c>
      <c r="Q2420" s="52"/>
      <c r="R2420" s="395"/>
      <c r="S2420" s="395"/>
    </row>
    <row r="2421" spans="2:20" ht="18.75" customHeight="1" x14ac:dyDescent="0.2">
      <c r="B2421" s="78"/>
      <c r="C2421" s="140" t="s">
        <v>153</v>
      </c>
      <c r="D2421" s="66"/>
      <c r="E2421" s="66"/>
      <c r="F2421" s="66"/>
      <c r="G2421" s="66"/>
      <c r="H2421" s="66"/>
      <c r="I2421" s="66"/>
      <c r="J2421" s="66"/>
      <c r="K2421" s="66"/>
      <c r="L2421" s="66"/>
      <c r="M2421" s="66"/>
      <c r="N2421" s="66"/>
      <c r="O2421" s="72"/>
      <c r="P2421" s="141">
        <f t="shared" si="365"/>
        <v>0</v>
      </c>
      <c r="Q2421" s="52"/>
      <c r="R2421" s="395"/>
      <c r="S2421" s="395"/>
    </row>
    <row r="2422" spans="2:20" ht="18.75" customHeight="1" x14ac:dyDescent="0.2">
      <c r="B2422" s="78"/>
      <c r="C2422" s="156" t="s">
        <v>163</v>
      </c>
      <c r="D2422" s="68"/>
      <c r="E2422" s="68"/>
      <c r="F2422" s="68"/>
      <c r="G2422" s="68"/>
      <c r="H2422" s="68"/>
      <c r="I2422" s="68"/>
      <c r="J2422" s="68"/>
      <c r="K2422" s="68"/>
      <c r="L2422" s="68"/>
      <c r="M2422" s="68"/>
      <c r="N2422" s="68"/>
      <c r="O2422" s="73"/>
      <c r="P2422" s="142">
        <f t="shared" si="365"/>
        <v>0</v>
      </c>
      <c r="Q2422" s="52"/>
      <c r="R2422" s="396"/>
      <c r="S2422" s="396"/>
    </row>
    <row r="2423" spans="2:20" ht="18.75" customHeight="1" x14ac:dyDescent="0.2">
      <c r="B2423" s="78"/>
      <c r="C2423" s="157" t="s">
        <v>157</v>
      </c>
      <c r="D2423" s="148">
        <f t="shared" ref="D2423:O2423" si="366">SUBTOTAL(9,D2413:D2422)</f>
        <v>0</v>
      </c>
      <c r="E2423" s="148">
        <f t="shared" si="366"/>
        <v>0</v>
      </c>
      <c r="F2423" s="148">
        <f t="shared" si="366"/>
        <v>0</v>
      </c>
      <c r="G2423" s="148">
        <f t="shared" si="366"/>
        <v>0</v>
      </c>
      <c r="H2423" s="148">
        <f t="shared" si="366"/>
        <v>0</v>
      </c>
      <c r="I2423" s="148">
        <f t="shared" si="366"/>
        <v>0</v>
      </c>
      <c r="J2423" s="148">
        <f t="shared" si="366"/>
        <v>0</v>
      </c>
      <c r="K2423" s="148">
        <f t="shared" si="366"/>
        <v>0</v>
      </c>
      <c r="L2423" s="148">
        <f t="shared" si="366"/>
        <v>0</v>
      </c>
      <c r="M2423" s="148">
        <f t="shared" si="366"/>
        <v>0</v>
      </c>
      <c r="N2423" s="148">
        <f t="shared" si="366"/>
        <v>0</v>
      </c>
      <c r="O2423" s="149">
        <f t="shared" si="366"/>
        <v>0</v>
      </c>
      <c r="P2423" s="143">
        <f t="shared" si="365"/>
        <v>0</v>
      </c>
      <c r="Q2423" s="52"/>
      <c r="R2423" s="405"/>
      <c r="S2423" s="405"/>
    </row>
    <row r="2424" spans="2:20" ht="6" customHeight="1" x14ac:dyDescent="0.2">
      <c r="B2424" s="78"/>
      <c r="C2424" s="52"/>
      <c r="D2424" s="52"/>
      <c r="E2424" s="52"/>
      <c r="F2424" s="52"/>
      <c r="G2424" s="52"/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5"/>
      <c r="S2424" s="55"/>
    </row>
    <row r="2425" spans="2:20" ht="18.75" customHeight="1" x14ac:dyDescent="0.2">
      <c r="B2425" s="81"/>
      <c r="C2425" s="140" t="s">
        <v>158</v>
      </c>
      <c r="D2425" s="67"/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74"/>
      <c r="P2425" s="146">
        <f t="shared" ref="P2425:P2426" si="367">SUM(D2425:O2425)</f>
        <v>0</v>
      </c>
      <c r="Q2425" s="52"/>
      <c r="R2425" s="395"/>
      <c r="S2425" s="395"/>
    </row>
    <row r="2426" spans="2:20" ht="18.75" customHeight="1" x14ac:dyDescent="0.2">
      <c r="B2426" s="81"/>
      <c r="C2426" s="140" t="s">
        <v>159</v>
      </c>
      <c r="D2426" s="67"/>
      <c r="E2426" s="67"/>
      <c r="F2426" s="67"/>
      <c r="G2426" s="67"/>
      <c r="H2426" s="67"/>
      <c r="I2426" s="67"/>
      <c r="J2426" s="67"/>
      <c r="K2426" s="67"/>
      <c r="L2426" s="67"/>
      <c r="M2426" s="67"/>
      <c r="N2426" s="69"/>
      <c r="O2426" s="75"/>
      <c r="P2426" s="147">
        <f t="shared" si="367"/>
        <v>0</v>
      </c>
      <c r="Q2426" s="52"/>
      <c r="R2426" s="396"/>
      <c r="S2426" s="396"/>
    </row>
    <row r="2427" spans="2:20" s="77" customFormat="1" ht="18.75" customHeight="1" x14ac:dyDescent="0.2">
      <c r="B2427" s="79"/>
      <c r="C2427" s="93"/>
      <c r="D2427" s="82"/>
      <c r="E2427" s="82"/>
      <c r="F2427" s="82"/>
      <c r="G2427" s="82"/>
      <c r="H2427" s="82"/>
      <c r="I2427" s="82"/>
      <c r="J2427" s="82"/>
      <c r="K2427" s="82"/>
      <c r="L2427" s="82"/>
      <c r="M2427" s="82"/>
      <c r="N2427" s="397" t="s">
        <v>160</v>
      </c>
      <c r="O2427" s="397"/>
      <c r="P2427" s="145">
        <f t="shared" ref="P2427" si="368">ROUND(IF(P2425*P2426=0,0,P2423/P2425*P2426),2)</f>
        <v>0</v>
      </c>
      <c r="Q2427" s="76"/>
      <c r="R2427" s="398"/>
      <c r="S2427" s="398"/>
      <c r="T2427" s="80"/>
    </row>
    <row r="2428" spans="2:20" ht="30" customHeight="1" x14ac:dyDescent="0.2">
      <c r="C2428" s="52"/>
      <c r="D2428" s="52"/>
      <c r="E2428" s="52"/>
      <c r="F2428" s="52"/>
      <c r="G2428" s="52"/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</row>
    <row r="2429" spans="2:20" ht="18.75" customHeight="1" x14ac:dyDescent="0.2">
      <c r="B2429" s="78"/>
      <c r="C2429" s="158" t="s">
        <v>124</v>
      </c>
      <c r="D2429" s="399"/>
      <c r="E2429" s="399"/>
      <c r="F2429" s="399"/>
      <c r="G2429" s="399"/>
      <c r="H2429" s="399"/>
      <c r="I2429" s="399"/>
      <c r="J2429" s="52"/>
      <c r="K2429" s="52"/>
      <c r="L2429" s="53"/>
      <c r="M2429" s="52"/>
      <c r="N2429" s="52"/>
      <c r="O2429" s="52"/>
      <c r="P2429" s="54"/>
      <c r="Q2429" s="52"/>
      <c r="R2429" s="54"/>
      <c r="S2429" s="54"/>
    </row>
    <row r="2430" spans="2:20" ht="18.75" customHeight="1" x14ac:dyDescent="0.2">
      <c r="B2430" s="78"/>
      <c r="C2430" s="152" t="s">
        <v>125</v>
      </c>
      <c r="D2430" s="395"/>
      <c r="E2430" s="395"/>
      <c r="F2430" s="395"/>
      <c r="G2430" s="395"/>
      <c r="H2430" s="395"/>
      <c r="I2430" s="395"/>
      <c r="J2430" s="52"/>
      <c r="K2430" s="51"/>
      <c r="L2430" s="51"/>
      <c r="M2430" s="51"/>
      <c r="N2430" s="51"/>
      <c r="O2430" s="51"/>
      <c r="P2430" s="51"/>
      <c r="Q2430" s="52"/>
      <c r="R2430" s="400" t="s">
        <v>126</v>
      </c>
      <c r="S2430" s="400"/>
    </row>
    <row r="2431" spans="2:20" ht="18.75" customHeight="1" x14ac:dyDescent="0.2">
      <c r="B2431" s="78"/>
      <c r="C2431" s="152" t="s">
        <v>7</v>
      </c>
      <c r="D2431" s="395"/>
      <c r="E2431" s="395"/>
      <c r="F2431" s="395"/>
      <c r="G2431" s="395"/>
      <c r="H2431" s="395"/>
      <c r="I2431" s="395"/>
      <c r="J2431" s="52"/>
      <c r="K2431" s="51"/>
      <c r="L2431" s="51"/>
      <c r="M2431" s="51"/>
      <c r="N2431" s="51"/>
      <c r="O2431" s="51"/>
      <c r="P2431" s="51"/>
      <c r="Q2431" s="52"/>
      <c r="R2431" s="139" t="s">
        <v>245</v>
      </c>
      <c r="S2431" s="63"/>
    </row>
    <row r="2432" spans="2:20" ht="18.75" customHeight="1" x14ac:dyDescent="0.2">
      <c r="B2432" s="78"/>
      <c r="C2432" s="153" t="s">
        <v>122</v>
      </c>
      <c r="D2432" s="395"/>
      <c r="E2432" s="395"/>
      <c r="F2432" s="395"/>
      <c r="G2432" s="395"/>
      <c r="H2432" s="395"/>
      <c r="I2432" s="395"/>
      <c r="J2432" s="52"/>
      <c r="K2432" s="51"/>
      <c r="L2432" s="51"/>
      <c r="M2432" s="51"/>
      <c r="N2432" s="51"/>
      <c r="O2432" s="51"/>
      <c r="P2432" s="51"/>
      <c r="Q2432" s="52"/>
      <c r="R2432" s="138" t="s">
        <v>132</v>
      </c>
      <c r="S2432" s="63"/>
    </row>
    <row r="2433" spans="2:24" ht="18.75" customHeight="1" x14ac:dyDescent="0.2">
      <c r="B2433" s="78"/>
      <c r="C2433" s="153" t="s">
        <v>134</v>
      </c>
      <c r="D2433" s="401"/>
      <c r="E2433" s="401"/>
      <c r="F2433" s="401"/>
      <c r="G2433" s="401"/>
      <c r="H2433" s="401"/>
      <c r="I2433" s="401"/>
      <c r="J2433" s="52"/>
      <c r="K2433" s="52"/>
      <c r="L2433" s="53"/>
      <c r="M2433" s="52"/>
      <c r="N2433" s="52"/>
      <c r="O2433" s="52"/>
      <c r="P2433" s="54"/>
      <c r="Q2433" s="52"/>
      <c r="R2433" s="139" t="s">
        <v>133</v>
      </c>
      <c r="S2433" s="63"/>
    </row>
    <row r="2434" spans="2:24" ht="12" customHeight="1" x14ac:dyDescent="0.2">
      <c r="B2434" s="78"/>
      <c r="C2434" s="52"/>
      <c r="D2434" s="52"/>
      <c r="E2434" s="52"/>
      <c r="F2434" s="52"/>
      <c r="G2434" s="52"/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</row>
    <row r="2435" spans="2:24" s="77" customFormat="1" ht="18.75" customHeight="1" x14ac:dyDescent="0.2">
      <c r="B2435" s="79"/>
      <c r="C2435" s="154" t="s">
        <v>128</v>
      </c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70"/>
      <c r="P2435" s="144" t="s">
        <v>129</v>
      </c>
      <c r="Q2435" s="76"/>
      <c r="R2435" s="404" t="s">
        <v>135</v>
      </c>
      <c r="S2435" s="404"/>
      <c r="T2435" s="80"/>
      <c r="V2435" s="59"/>
      <c r="W2435" s="59"/>
      <c r="X2435" s="59"/>
    </row>
    <row r="2436" spans="2:24" ht="6" customHeight="1" x14ac:dyDescent="0.2">
      <c r="B2436" s="78"/>
      <c r="C2436" s="52"/>
      <c r="D2436" s="52"/>
      <c r="E2436" s="52"/>
      <c r="F2436" s="52"/>
      <c r="G2436" s="52"/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</row>
    <row r="2437" spans="2:24" ht="18.75" customHeight="1" x14ac:dyDescent="0.2">
      <c r="B2437" s="78"/>
      <c r="C2437" s="155" t="s">
        <v>161</v>
      </c>
      <c r="D2437" s="65"/>
      <c r="E2437" s="65"/>
      <c r="F2437" s="65"/>
      <c r="G2437" s="65"/>
      <c r="H2437" s="65"/>
      <c r="I2437" s="65"/>
      <c r="J2437" s="65"/>
      <c r="K2437" s="65"/>
      <c r="L2437" s="65"/>
      <c r="M2437" s="65"/>
      <c r="N2437" s="65"/>
      <c r="O2437" s="71"/>
      <c r="P2437" s="141">
        <f t="shared" ref="P2437:P2447" si="369">SUM(D2437:O2437)</f>
        <v>0</v>
      </c>
      <c r="Q2437" s="52"/>
      <c r="R2437" s="395"/>
      <c r="S2437" s="395"/>
    </row>
    <row r="2438" spans="2:24" ht="18.75" customHeight="1" x14ac:dyDescent="0.2">
      <c r="B2438" s="78"/>
      <c r="C2438" s="140" t="s">
        <v>137</v>
      </c>
      <c r="D2438" s="110"/>
      <c r="E2438" s="110"/>
      <c r="F2438" s="110"/>
      <c r="G2438" s="110"/>
      <c r="H2438" s="110"/>
      <c r="I2438" s="110"/>
      <c r="J2438" s="110"/>
      <c r="K2438" s="110"/>
      <c r="L2438" s="110"/>
      <c r="M2438" s="110"/>
      <c r="N2438" s="110"/>
      <c r="O2438" s="111"/>
      <c r="P2438" s="141">
        <f t="shared" si="369"/>
        <v>0</v>
      </c>
      <c r="Q2438" s="52"/>
      <c r="R2438" s="395"/>
      <c r="S2438" s="395"/>
    </row>
    <row r="2439" spans="2:24" ht="18.75" customHeight="1" x14ac:dyDescent="0.2">
      <c r="B2439" s="78"/>
      <c r="C2439" s="94" t="s">
        <v>162</v>
      </c>
      <c r="D2439" s="65"/>
      <c r="E2439" s="65"/>
      <c r="F2439" s="65"/>
      <c r="G2439" s="65"/>
      <c r="H2439" s="65"/>
      <c r="I2439" s="65"/>
      <c r="J2439" s="65"/>
      <c r="K2439" s="65"/>
      <c r="L2439" s="65"/>
      <c r="M2439" s="65"/>
      <c r="N2439" s="65"/>
      <c r="O2439" s="71"/>
      <c r="P2439" s="141">
        <f t="shared" si="369"/>
        <v>0</v>
      </c>
      <c r="Q2439" s="52"/>
      <c r="R2439" s="395"/>
      <c r="S2439" s="395"/>
    </row>
    <row r="2440" spans="2:24" ht="18.75" customHeight="1" x14ac:dyDescent="0.2">
      <c r="B2440" s="78"/>
      <c r="C2440" s="140" t="s">
        <v>147</v>
      </c>
      <c r="D2440" s="66"/>
      <c r="E2440" s="66"/>
      <c r="F2440" s="66"/>
      <c r="G2440" s="66"/>
      <c r="H2440" s="66"/>
      <c r="I2440" s="66"/>
      <c r="J2440" s="66"/>
      <c r="K2440" s="66"/>
      <c r="L2440" s="66"/>
      <c r="M2440" s="66"/>
      <c r="N2440" s="66"/>
      <c r="O2440" s="72"/>
      <c r="P2440" s="141">
        <f t="shared" si="369"/>
        <v>0</v>
      </c>
      <c r="Q2440" s="52"/>
      <c r="R2440" s="395"/>
      <c r="S2440" s="395"/>
    </row>
    <row r="2441" spans="2:24" ht="18.75" customHeight="1" x14ac:dyDescent="0.2">
      <c r="B2441" s="78"/>
      <c r="C2441" s="140" t="s">
        <v>148</v>
      </c>
      <c r="D2441" s="66"/>
      <c r="E2441" s="66"/>
      <c r="F2441" s="66"/>
      <c r="G2441" s="66"/>
      <c r="H2441" s="66"/>
      <c r="I2441" s="66"/>
      <c r="J2441" s="66"/>
      <c r="K2441" s="66"/>
      <c r="L2441" s="66"/>
      <c r="M2441" s="66"/>
      <c r="N2441" s="66"/>
      <c r="O2441" s="72"/>
      <c r="P2441" s="141">
        <f t="shared" si="369"/>
        <v>0</v>
      </c>
      <c r="Q2441" s="52"/>
      <c r="R2441" s="395"/>
      <c r="S2441" s="395"/>
    </row>
    <row r="2442" spans="2:24" ht="18.75" customHeight="1" x14ac:dyDescent="0.2">
      <c r="B2442" s="78"/>
      <c r="C2442" s="140" t="s">
        <v>150</v>
      </c>
      <c r="D2442" s="66"/>
      <c r="E2442" s="66"/>
      <c r="F2442" s="66"/>
      <c r="G2442" s="66"/>
      <c r="H2442" s="66"/>
      <c r="I2442" s="66"/>
      <c r="J2442" s="66"/>
      <c r="K2442" s="66"/>
      <c r="L2442" s="66"/>
      <c r="M2442" s="66"/>
      <c r="N2442" s="66"/>
      <c r="O2442" s="72"/>
      <c r="P2442" s="141">
        <f t="shared" si="369"/>
        <v>0</v>
      </c>
      <c r="Q2442" s="52"/>
      <c r="R2442" s="395"/>
      <c r="S2442" s="395"/>
    </row>
    <row r="2443" spans="2:24" ht="18.75" customHeight="1" x14ac:dyDescent="0.2">
      <c r="B2443" s="78"/>
      <c r="C2443" s="140" t="s">
        <v>151</v>
      </c>
      <c r="D2443" s="66"/>
      <c r="E2443" s="66"/>
      <c r="F2443" s="66"/>
      <c r="G2443" s="66"/>
      <c r="H2443" s="66"/>
      <c r="I2443" s="66"/>
      <c r="J2443" s="66"/>
      <c r="K2443" s="66"/>
      <c r="L2443" s="66"/>
      <c r="M2443" s="66"/>
      <c r="N2443" s="66"/>
      <c r="O2443" s="72"/>
      <c r="P2443" s="141">
        <f t="shared" si="369"/>
        <v>0</v>
      </c>
      <c r="Q2443" s="52"/>
      <c r="R2443" s="395"/>
      <c r="S2443" s="395"/>
    </row>
    <row r="2444" spans="2:24" ht="18.75" customHeight="1" x14ac:dyDescent="0.2">
      <c r="B2444" s="78"/>
      <c r="C2444" s="140" t="s">
        <v>152</v>
      </c>
      <c r="D2444" s="66"/>
      <c r="E2444" s="66"/>
      <c r="F2444" s="66"/>
      <c r="G2444" s="66"/>
      <c r="H2444" s="66"/>
      <c r="I2444" s="66"/>
      <c r="J2444" s="66"/>
      <c r="K2444" s="66"/>
      <c r="L2444" s="66"/>
      <c r="M2444" s="66"/>
      <c r="N2444" s="66"/>
      <c r="O2444" s="72"/>
      <c r="P2444" s="141">
        <f t="shared" si="369"/>
        <v>0</v>
      </c>
      <c r="Q2444" s="52"/>
      <c r="R2444" s="395"/>
      <c r="S2444" s="395"/>
    </row>
    <row r="2445" spans="2:24" ht="18.75" customHeight="1" x14ac:dyDescent="0.2">
      <c r="B2445" s="78"/>
      <c r="C2445" s="140" t="s">
        <v>153</v>
      </c>
      <c r="D2445" s="66"/>
      <c r="E2445" s="66"/>
      <c r="F2445" s="66"/>
      <c r="G2445" s="66"/>
      <c r="H2445" s="66"/>
      <c r="I2445" s="66"/>
      <c r="J2445" s="66"/>
      <c r="K2445" s="66"/>
      <c r="L2445" s="66"/>
      <c r="M2445" s="66"/>
      <c r="N2445" s="66"/>
      <c r="O2445" s="72"/>
      <c r="P2445" s="141">
        <f t="shared" si="369"/>
        <v>0</v>
      </c>
      <c r="Q2445" s="52"/>
      <c r="R2445" s="395"/>
      <c r="S2445" s="395"/>
    </row>
    <row r="2446" spans="2:24" ht="18.75" customHeight="1" x14ac:dyDescent="0.2">
      <c r="B2446" s="78"/>
      <c r="C2446" s="156" t="s">
        <v>163</v>
      </c>
      <c r="D2446" s="68"/>
      <c r="E2446" s="68"/>
      <c r="F2446" s="68"/>
      <c r="G2446" s="68"/>
      <c r="H2446" s="68"/>
      <c r="I2446" s="68"/>
      <c r="J2446" s="68"/>
      <c r="K2446" s="68"/>
      <c r="L2446" s="68"/>
      <c r="M2446" s="68"/>
      <c r="N2446" s="68"/>
      <c r="O2446" s="73"/>
      <c r="P2446" s="142">
        <f t="shared" si="369"/>
        <v>0</v>
      </c>
      <c r="Q2446" s="52"/>
      <c r="R2446" s="396"/>
      <c r="S2446" s="396"/>
    </row>
    <row r="2447" spans="2:24" ht="18.75" customHeight="1" x14ac:dyDescent="0.2">
      <c r="B2447" s="78"/>
      <c r="C2447" s="157" t="s">
        <v>157</v>
      </c>
      <c r="D2447" s="148">
        <f t="shared" ref="D2447:O2447" si="370">SUBTOTAL(9,D2437:D2446)</f>
        <v>0</v>
      </c>
      <c r="E2447" s="148">
        <f t="shared" si="370"/>
        <v>0</v>
      </c>
      <c r="F2447" s="148">
        <f t="shared" si="370"/>
        <v>0</v>
      </c>
      <c r="G2447" s="148">
        <f t="shared" si="370"/>
        <v>0</v>
      </c>
      <c r="H2447" s="148">
        <f t="shared" si="370"/>
        <v>0</v>
      </c>
      <c r="I2447" s="148">
        <f t="shared" si="370"/>
        <v>0</v>
      </c>
      <c r="J2447" s="148">
        <f t="shared" si="370"/>
        <v>0</v>
      </c>
      <c r="K2447" s="148">
        <f t="shared" si="370"/>
        <v>0</v>
      </c>
      <c r="L2447" s="148">
        <f t="shared" si="370"/>
        <v>0</v>
      </c>
      <c r="M2447" s="148">
        <f t="shared" si="370"/>
        <v>0</v>
      </c>
      <c r="N2447" s="148">
        <f t="shared" si="370"/>
        <v>0</v>
      </c>
      <c r="O2447" s="149">
        <f t="shared" si="370"/>
        <v>0</v>
      </c>
      <c r="P2447" s="143">
        <f t="shared" si="369"/>
        <v>0</v>
      </c>
      <c r="Q2447" s="52"/>
      <c r="R2447" s="405"/>
      <c r="S2447" s="405"/>
    </row>
    <row r="2448" spans="2:24" ht="6" customHeight="1" x14ac:dyDescent="0.2">
      <c r="B2448" s="78"/>
      <c r="C2448" s="52"/>
      <c r="D2448" s="52"/>
      <c r="E2448" s="52"/>
      <c r="F2448" s="52"/>
      <c r="G2448" s="52"/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5"/>
      <c r="S2448" s="55"/>
    </row>
    <row r="2449" spans="2:24" ht="18.75" customHeight="1" x14ac:dyDescent="0.2">
      <c r="B2449" s="81"/>
      <c r="C2449" s="140" t="s">
        <v>158</v>
      </c>
      <c r="D2449" s="67"/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74"/>
      <c r="P2449" s="146">
        <f t="shared" ref="P2449:P2450" si="371">SUM(D2449:O2449)</f>
        <v>0</v>
      </c>
      <c r="Q2449" s="52"/>
      <c r="R2449" s="395"/>
      <c r="S2449" s="395"/>
    </row>
    <row r="2450" spans="2:24" ht="18.75" customHeight="1" x14ac:dyDescent="0.2">
      <c r="B2450" s="81"/>
      <c r="C2450" s="140" t="s">
        <v>159</v>
      </c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9"/>
      <c r="O2450" s="75"/>
      <c r="P2450" s="147">
        <f t="shared" si="371"/>
        <v>0</v>
      </c>
      <c r="Q2450" s="52"/>
      <c r="R2450" s="396"/>
      <c r="S2450" s="396"/>
    </row>
    <row r="2451" spans="2:24" s="77" customFormat="1" ht="18.75" customHeight="1" x14ac:dyDescent="0.2">
      <c r="B2451" s="79"/>
      <c r="C2451" s="93"/>
      <c r="D2451" s="82"/>
      <c r="E2451" s="82"/>
      <c r="F2451" s="82"/>
      <c r="G2451" s="82"/>
      <c r="H2451" s="82"/>
      <c r="I2451" s="82"/>
      <c r="J2451" s="82"/>
      <c r="K2451" s="82"/>
      <c r="L2451" s="82"/>
      <c r="M2451" s="82"/>
      <c r="N2451" s="397" t="s">
        <v>160</v>
      </c>
      <c r="O2451" s="397"/>
      <c r="P2451" s="145">
        <f t="shared" ref="P2451" si="372">ROUND(IF(P2449*P2450=0,0,P2447/P2449*P2450),2)</f>
        <v>0</v>
      </c>
      <c r="Q2451" s="76"/>
      <c r="R2451" s="398"/>
      <c r="S2451" s="398"/>
      <c r="T2451" s="80"/>
    </row>
    <row r="2452" spans="2:24" ht="30" customHeight="1" x14ac:dyDescent="0.2">
      <c r="C2452" s="52"/>
      <c r="D2452" s="52"/>
      <c r="E2452" s="52"/>
      <c r="F2452" s="52"/>
      <c r="G2452" s="52"/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</row>
    <row r="2453" spans="2:24" ht="18.75" customHeight="1" x14ac:dyDescent="0.2">
      <c r="B2453" s="78"/>
      <c r="C2453" s="158" t="s">
        <v>124</v>
      </c>
      <c r="D2453" s="399"/>
      <c r="E2453" s="399"/>
      <c r="F2453" s="399"/>
      <c r="G2453" s="399"/>
      <c r="H2453" s="399"/>
      <c r="I2453" s="399"/>
      <c r="J2453" s="52"/>
      <c r="K2453" s="52"/>
      <c r="L2453" s="53"/>
      <c r="M2453" s="52"/>
      <c r="N2453" s="52"/>
      <c r="O2453" s="52"/>
      <c r="P2453" s="54"/>
      <c r="Q2453" s="52"/>
      <c r="R2453" s="54"/>
      <c r="S2453" s="54"/>
    </row>
    <row r="2454" spans="2:24" ht="18.75" customHeight="1" x14ac:dyDescent="0.2">
      <c r="B2454" s="78"/>
      <c r="C2454" s="152" t="s">
        <v>125</v>
      </c>
      <c r="D2454" s="395"/>
      <c r="E2454" s="395"/>
      <c r="F2454" s="395"/>
      <c r="G2454" s="395"/>
      <c r="H2454" s="395"/>
      <c r="I2454" s="395"/>
      <c r="J2454" s="52"/>
      <c r="K2454" s="51"/>
      <c r="L2454" s="51"/>
      <c r="M2454" s="51"/>
      <c r="N2454" s="51"/>
      <c r="O2454" s="51"/>
      <c r="P2454" s="51"/>
      <c r="Q2454" s="52"/>
      <c r="R2454" s="400" t="s">
        <v>126</v>
      </c>
      <c r="S2454" s="400"/>
    </row>
    <row r="2455" spans="2:24" ht="18.75" customHeight="1" x14ac:dyDescent="0.2">
      <c r="B2455" s="78"/>
      <c r="C2455" s="152" t="s">
        <v>7</v>
      </c>
      <c r="D2455" s="395"/>
      <c r="E2455" s="395"/>
      <c r="F2455" s="395"/>
      <c r="G2455" s="395"/>
      <c r="H2455" s="395"/>
      <c r="I2455" s="395"/>
      <c r="J2455" s="52"/>
      <c r="K2455" s="51"/>
      <c r="L2455" s="51"/>
      <c r="M2455" s="51"/>
      <c r="N2455" s="51"/>
      <c r="O2455" s="51"/>
      <c r="P2455" s="51"/>
      <c r="Q2455" s="52"/>
      <c r="R2455" s="139" t="s">
        <v>245</v>
      </c>
      <c r="S2455" s="63"/>
    </row>
    <row r="2456" spans="2:24" ht="18.75" customHeight="1" x14ac:dyDescent="0.2">
      <c r="B2456" s="78"/>
      <c r="C2456" s="153" t="s">
        <v>122</v>
      </c>
      <c r="D2456" s="395"/>
      <c r="E2456" s="395"/>
      <c r="F2456" s="395"/>
      <c r="G2456" s="395"/>
      <c r="H2456" s="395"/>
      <c r="I2456" s="395"/>
      <c r="J2456" s="52"/>
      <c r="K2456" s="51"/>
      <c r="L2456" s="51"/>
      <c r="M2456" s="51"/>
      <c r="N2456" s="51"/>
      <c r="O2456" s="51"/>
      <c r="P2456" s="51"/>
      <c r="Q2456" s="52"/>
      <c r="R2456" s="138" t="s">
        <v>132</v>
      </c>
      <c r="S2456" s="63"/>
    </row>
    <row r="2457" spans="2:24" ht="18.75" customHeight="1" x14ac:dyDescent="0.2">
      <c r="B2457" s="78"/>
      <c r="C2457" s="153" t="s">
        <v>134</v>
      </c>
      <c r="D2457" s="401"/>
      <c r="E2457" s="401"/>
      <c r="F2457" s="401"/>
      <c r="G2457" s="401"/>
      <c r="H2457" s="401"/>
      <c r="I2457" s="401"/>
      <c r="J2457" s="52"/>
      <c r="K2457" s="52"/>
      <c r="L2457" s="53"/>
      <c r="M2457" s="52"/>
      <c r="N2457" s="52"/>
      <c r="O2457" s="52"/>
      <c r="P2457" s="54"/>
      <c r="Q2457" s="52"/>
      <c r="R2457" s="139" t="s">
        <v>133</v>
      </c>
      <c r="S2457" s="63"/>
    </row>
    <row r="2458" spans="2:24" ht="12" customHeight="1" x14ac:dyDescent="0.2">
      <c r="B2458" s="78"/>
      <c r="C2458" s="52"/>
      <c r="D2458" s="52"/>
      <c r="E2458" s="52"/>
      <c r="F2458" s="52"/>
      <c r="G2458" s="52"/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</row>
    <row r="2459" spans="2:24" s="77" customFormat="1" ht="18.75" customHeight="1" x14ac:dyDescent="0.2">
      <c r="B2459" s="79"/>
      <c r="C2459" s="154" t="s">
        <v>128</v>
      </c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70"/>
      <c r="P2459" s="144" t="s">
        <v>129</v>
      </c>
      <c r="Q2459" s="76"/>
      <c r="R2459" s="402" t="s">
        <v>135</v>
      </c>
      <c r="S2459" s="403"/>
      <c r="T2459" s="80"/>
      <c r="V2459" s="59"/>
      <c r="W2459" s="59"/>
      <c r="X2459" s="59"/>
    </row>
    <row r="2460" spans="2:24" ht="6" customHeight="1" x14ac:dyDescent="0.2">
      <c r="B2460" s="78"/>
      <c r="C2460" s="52"/>
      <c r="D2460" s="52"/>
      <c r="E2460" s="52"/>
      <c r="F2460" s="52"/>
      <c r="G2460" s="52"/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</row>
    <row r="2461" spans="2:24" ht="18.75" customHeight="1" x14ac:dyDescent="0.2">
      <c r="B2461" s="78"/>
      <c r="C2461" s="155" t="s">
        <v>161</v>
      </c>
      <c r="D2461" s="65"/>
      <c r="E2461" s="65"/>
      <c r="F2461" s="65"/>
      <c r="G2461" s="65"/>
      <c r="H2461" s="65"/>
      <c r="I2461" s="65"/>
      <c r="J2461" s="65"/>
      <c r="K2461" s="65"/>
      <c r="L2461" s="65"/>
      <c r="M2461" s="65"/>
      <c r="N2461" s="65"/>
      <c r="O2461" s="71"/>
      <c r="P2461" s="141">
        <f>SUM(D2461:O2461)</f>
        <v>0</v>
      </c>
      <c r="Q2461" s="52"/>
      <c r="R2461" s="390"/>
      <c r="S2461" s="387"/>
    </row>
    <row r="2462" spans="2:24" ht="18.75" customHeight="1" x14ac:dyDescent="0.2">
      <c r="B2462" s="78"/>
      <c r="C2462" s="140" t="s">
        <v>137</v>
      </c>
      <c r="D2462" s="110"/>
      <c r="E2462" s="110"/>
      <c r="F2462" s="110"/>
      <c r="G2462" s="110"/>
      <c r="H2462" s="110"/>
      <c r="I2462" s="110"/>
      <c r="J2462" s="110"/>
      <c r="K2462" s="110"/>
      <c r="L2462" s="110"/>
      <c r="M2462" s="110"/>
      <c r="N2462" s="110"/>
      <c r="O2462" s="111"/>
      <c r="P2462" s="141">
        <f t="shared" ref="P2462:P2471" si="373">SUM(D2462:O2462)</f>
        <v>0</v>
      </c>
      <c r="Q2462" s="52"/>
      <c r="R2462" s="390"/>
      <c r="S2462" s="387"/>
    </row>
    <row r="2463" spans="2:24" ht="18.75" customHeight="1" x14ac:dyDescent="0.2">
      <c r="B2463" s="78"/>
      <c r="C2463" s="94" t="s">
        <v>162</v>
      </c>
      <c r="D2463" s="65"/>
      <c r="E2463" s="65"/>
      <c r="F2463" s="65"/>
      <c r="G2463" s="65"/>
      <c r="H2463" s="65"/>
      <c r="I2463" s="65"/>
      <c r="J2463" s="65"/>
      <c r="K2463" s="65"/>
      <c r="L2463" s="65"/>
      <c r="M2463" s="65"/>
      <c r="N2463" s="65"/>
      <c r="O2463" s="71"/>
      <c r="P2463" s="141">
        <f t="shared" si="373"/>
        <v>0</v>
      </c>
      <c r="Q2463" s="52"/>
      <c r="R2463" s="390"/>
      <c r="S2463" s="387"/>
    </row>
    <row r="2464" spans="2:24" ht="18.75" customHeight="1" x14ac:dyDescent="0.2">
      <c r="B2464" s="78"/>
      <c r="C2464" s="140" t="s">
        <v>147</v>
      </c>
      <c r="D2464" s="66"/>
      <c r="E2464" s="66"/>
      <c r="F2464" s="66"/>
      <c r="G2464" s="66"/>
      <c r="H2464" s="66"/>
      <c r="I2464" s="66"/>
      <c r="J2464" s="66"/>
      <c r="K2464" s="66"/>
      <c r="L2464" s="66"/>
      <c r="M2464" s="66"/>
      <c r="N2464" s="66"/>
      <c r="O2464" s="72"/>
      <c r="P2464" s="141">
        <f t="shared" si="373"/>
        <v>0</v>
      </c>
      <c r="Q2464" s="52"/>
      <c r="R2464" s="390"/>
      <c r="S2464" s="387"/>
    </row>
    <row r="2465" spans="2:20" ht="18.75" customHeight="1" x14ac:dyDescent="0.2">
      <c r="B2465" s="78"/>
      <c r="C2465" s="140" t="s">
        <v>148</v>
      </c>
      <c r="D2465" s="66"/>
      <c r="E2465" s="66"/>
      <c r="F2465" s="66"/>
      <c r="G2465" s="66"/>
      <c r="H2465" s="66"/>
      <c r="I2465" s="66"/>
      <c r="J2465" s="66"/>
      <c r="K2465" s="66"/>
      <c r="L2465" s="66"/>
      <c r="M2465" s="66"/>
      <c r="N2465" s="66"/>
      <c r="O2465" s="72"/>
      <c r="P2465" s="141">
        <f t="shared" si="373"/>
        <v>0</v>
      </c>
      <c r="Q2465" s="52"/>
      <c r="R2465" s="390"/>
      <c r="S2465" s="387"/>
    </row>
    <row r="2466" spans="2:20" ht="18.75" customHeight="1" x14ac:dyDescent="0.2">
      <c r="B2466" s="78"/>
      <c r="C2466" s="140" t="s">
        <v>150</v>
      </c>
      <c r="D2466" s="66"/>
      <c r="E2466" s="66"/>
      <c r="F2466" s="66"/>
      <c r="G2466" s="66"/>
      <c r="H2466" s="66"/>
      <c r="I2466" s="66"/>
      <c r="J2466" s="66"/>
      <c r="K2466" s="66"/>
      <c r="L2466" s="66"/>
      <c r="M2466" s="66"/>
      <c r="N2466" s="66"/>
      <c r="O2466" s="72"/>
      <c r="P2466" s="141">
        <f t="shared" si="373"/>
        <v>0</v>
      </c>
      <c r="Q2466" s="52"/>
      <c r="R2466" s="390"/>
      <c r="S2466" s="387"/>
    </row>
    <row r="2467" spans="2:20" ht="18.75" customHeight="1" x14ac:dyDescent="0.2">
      <c r="B2467" s="78"/>
      <c r="C2467" s="140" t="s">
        <v>151</v>
      </c>
      <c r="D2467" s="66"/>
      <c r="E2467" s="66"/>
      <c r="F2467" s="66"/>
      <c r="G2467" s="66"/>
      <c r="H2467" s="66"/>
      <c r="I2467" s="66"/>
      <c r="J2467" s="66"/>
      <c r="K2467" s="66"/>
      <c r="L2467" s="66"/>
      <c r="M2467" s="66"/>
      <c r="N2467" s="66"/>
      <c r="O2467" s="72"/>
      <c r="P2467" s="141">
        <f t="shared" si="373"/>
        <v>0</v>
      </c>
      <c r="Q2467" s="52"/>
      <c r="R2467" s="390"/>
      <c r="S2467" s="387"/>
    </row>
    <row r="2468" spans="2:20" ht="18.75" customHeight="1" x14ac:dyDescent="0.2">
      <c r="B2468" s="78"/>
      <c r="C2468" s="140" t="s">
        <v>152</v>
      </c>
      <c r="D2468" s="66"/>
      <c r="E2468" s="66"/>
      <c r="F2468" s="66"/>
      <c r="G2468" s="66"/>
      <c r="H2468" s="66"/>
      <c r="I2468" s="66"/>
      <c r="J2468" s="66"/>
      <c r="K2468" s="66"/>
      <c r="L2468" s="66"/>
      <c r="M2468" s="66"/>
      <c r="N2468" s="66"/>
      <c r="O2468" s="72"/>
      <c r="P2468" s="141">
        <f t="shared" si="373"/>
        <v>0</v>
      </c>
      <c r="Q2468" s="52"/>
      <c r="R2468" s="390"/>
      <c r="S2468" s="387"/>
    </row>
    <row r="2469" spans="2:20" ht="18.75" customHeight="1" x14ac:dyDescent="0.2">
      <c r="B2469" s="78"/>
      <c r="C2469" s="140" t="s">
        <v>153</v>
      </c>
      <c r="D2469" s="66"/>
      <c r="E2469" s="66"/>
      <c r="F2469" s="66"/>
      <c r="G2469" s="66"/>
      <c r="H2469" s="66"/>
      <c r="I2469" s="66"/>
      <c r="J2469" s="66"/>
      <c r="K2469" s="66"/>
      <c r="L2469" s="66"/>
      <c r="M2469" s="66"/>
      <c r="N2469" s="66"/>
      <c r="O2469" s="72"/>
      <c r="P2469" s="141">
        <f t="shared" si="373"/>
        <v>0</v>
      </c>
      <c r="Q2469" s="52"/>
      <c r="R2469" s="390"/>
      <c r="S2469" s="387"/>
    </row>
    <row r="2470" spans="2:20" ht="18.75" customHeight="1" x14ac:dyDescent="0.2">
      <c r="B2470" s="78"/>
      <c r="C2470" s="156" t="s">
        <v>163</v>
      </c>
      <c r="D2470" s="68"/>
      <c r="E2470" s="68"/>
      <c r="F2470" s="68"/>
      <c r="G2470" s="68"/>
      <c r="H2470" s="68"/>
      <c r="I2470" s="68"/>
      <c r="J2470" s="68"/>
      <c r="K2470" s="68"/>
      <c r="L2470" s="68"/>
      <c r="M2470" s="68"/>
      <c r="N2470" s="68"/>
      <c r="O2470" s="73"/>
      <c r="P2470" s="142">
        <f t="shared" si="373"/>
        <v>0</v>
      </c>
      <c r="Q2470" s="52"/>
      <c r="R2470" s="391"/>
      <c r="S2470" s="392"/>
    </row>
    <row r="2471" spans="2:20" ht="18.75" customHeight="1" x14ac:dyDescent="0.2">
      <c r="B2471" s="78"/>
      <c r="C2471" s="157" t="s">
        <v>157</v>
      </c>
      <c r="D2471" s="148">
        <f>SUBTOTAL(9,D2461:D2470)</f>
        <v>0</v>
      </c>
      <c r="E2471" s="148">
        <f t="shared" ref="E2471:O2471" si="374">SUBTOTAL(9,E2461:E2470)</f>
        <v>0</v>
      </c>
      <c r="F2471" s="148">
        <f t="shared" si="374"/>
        <v>0</v>
      </c>
      <c r="G2471" s="148">
        <f t="shared" si="374"/>
        <v>0</v>
      </c>
      <c r="H2471" s="148">
        <f t="shared" si="374"/>
        <v>0</v>
      </c>
      <c r="I2471" s="148">
        <f t="shared" si="374"/>
        <v>0</v>
      </c>
      <c r="J2471" s="148">
        <f t="shared" si="374"/>
        <v>0</v>
      </c>
      <c r="K2471" s="148">
        <f t="shared" si="374"/>
        <v>0</v>
      </c>
      <c r="L2471" s="148">
        <f t="shared" si="374"/>
        <v>0</v>
      </c>
      <c r="M2471" s="148">
        <f t="shared" si="374"/>
        <v>0</v>
      </c>
      <c r="N2471" s="148">
        <f t="shared" si="374"/>
        <v>0</v>
      </c>
      <c r="O2471" s="149">
        <f t="shared" si="374"/>
        <v>0</v>
      </c>
      <c r="P2471" s="143">
        <f t="shared" si="373"/>
        <v>0</v>
      </c>
      <c r="Q2471" s="52"/>
      <c r="R2471" s="393"/>
      <c r="S2471" s="394"/>
    </row>
    <row r="2472" spans="2:20" ht="6" customHeight="1" x14ac:dyDescent="0.2">
      <c r="B2472" s="78"/>
      <c r="C2472" s="52"/>
      <c r="D2472" s="52"/>
      <c r="E2472" s="52"/>
      <c r="F2472" s="52"/>
      <c r="G2472" s="52"/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5"/>
      <c r="S2472" s="55"/>
    </row>
    <row r="2473" spans="2:20" ht="18.75" customHeight="1" x14ac:dyDescent="0.2">
      <c r="B2473" s="81"/>
      <c r="C2473" s="140" t="s">
        <v>158</v>
      </c>
      <c r="D2473" s="67"/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74"/>
      <c r="P2473" s="146">
        <f t="shared" ref="P2473:P2474" si="375">SUM(D2473:O2473)</f>
        <v>0</v>
      </c>
      <c r="Q2473" s="52"/>
      <c r="R2473" s="395"/>
      <c r="S2473" s="395"/>
    </row>
    <row r="2474" spans="2:20" ht="18.75" customHeight="1" x14ac:dyDescent="0.2">
      <c r="B2474" s="81"/>
      <c r="C2474" s="140" t="s">
        <v>159</v>
      </c>
      <c r="D2474" s="67"/>
      <c r="E2474" s="67"/>
      <c r="F2474" s="67"/>
      <c r="G2474" s="67"/>
      <c r="H2474" s="67"/>
      <c r="I2474" s="67"/>
      <c r="J2474" s="67"/>
      <c r="K2474" s="67"/>
      <c r="L2474" s="67"/>
      <c r="M2474" s="67"/>
      <c r="N2474" s="69"/>
      <c r="O2474" s="75"/>
      <c r="P2474" s="147">
        <f t="shared" si="375"/>
        <v>0</v>
      </c>
      <c r="Q2474" s="52"/>
      <c r="R2474" s="396"/>
      <c r="S2474" s="396"/>
    </row>
    <row r="2475" spans="2:20" s="77" customFormat="1" ht="18.75" customHeight="1" x14ac:dyDescent="0.2">
      <c r="B2475" s="79"/>
      <c r="C2475" s="93"/>
      <c r="D2475" s="82"/>
      <c r="E2475" s="82"/>
      <c r="F2475" s="82"/>
      <c r="G2475" s="82"/>
      <c r="H2475" s="82"/>
      <c r="I2475" s="82"/>
      <c r="J2475" s="82"/>
      <c r="K2475" s="82"/>
      <c r="L2475" s="82"/>
      <c r="M2475" s="82"/>
      <c r="N2475" s="397" t="s">
        <v>160</v>
      </c>
      <c r="O2475" s="397"/>
      <c r="P2475" s="145">
        <f>ROUND(IF(P2473*P2474=0,0,P2471/P2473*P2474),2)</f>
        <v>0</v>
      </c>
      <c r="Q2475" s="76"/>
      <c r="R2475" s="398"/>
      <c r="S2475" s="398"/>
      <c r="T2475" s="80"/>
    </row>
    <row r="2476" spans="2:20" ht="30" customHeight="1" x14ac:dyDescent="0.2">
      <c r="C2476" s="52"/>
      <c r="D2476" s="52"/>
      <c r="E2476" s="52"/>
      <c r="F2476" s="52"/>
      <c r="G2476" s="52"/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</row>
    <row r="2477" spans="2:20" ht="18.75" customHeight="1" x14ac:dyDescent="0.2">
      <c r="B2477" s="78"/>
      <c r="C2477" s="158" t="s">
        <v>124</v>
      </c>
      <c r="D2477" s="399"/>
      <c r="E2477" s="399"/>
      <c r="F2477" s="399"/>
      <c r="G2477" s="399"/>
      <c r="H2477" s="399"/>
      <c r="I2477" s="399"/>
      <c r="J2477" s="52"/>
      <c r="K2477" s="52"/>
      <c r="L2477" s="53"/>
      <c r="M2477" s="52"/>
      <c r="N2477" s="52"/>
      <c r="O2477" s="52"/>
      <c r="P2477" s="54"/>
      <c r="Q2477" s="52"/>
      <c r="R2477" s="54"/>
      <c r="S2477" s="54"/>
    </row>
    <row r="2478" spans="2:20" ht="18.75" customHeight="1" x14ac:dyDescent="0.2">
      <c r="B2478" s="78"/>
      <c r="C2478" s="152" t="s">
        <v>125</v>
      </c>
      <c r="D2478" s="395"/>
      <c r="E2478" s="395"/>
      <c r="F2478" s="395"/>
      <c r="G2478" s="395"/>
      <c r="H2478" s="395"/>
      <c r="I2478" s="395"/>
      <c r="J2478" s="52"/>
      <c r="K2478" s="51"/>
      <c r="L2478" s="51"/>
      <c r="M2478" s="51"/>
      <c r="N2478" s="51"/>
      <c r="O2478" s="51"/>
      <c r="P2478" s="51"/>
      <c r="Q2478" s="52"/>
      <c r="R2478" s="400" t="s">
        <v>126</v>
      </c>
      <c r="S2478" s="400"/>
    </row>
    <row r="2479" spans="2:20" ht="18.75" customHeight="1" x14ac:dyDescent="0.2">
      <c r="B2479" s="78"/>
      <c r="C2479" s="152" t="s">
        <v>7</v>
      </c>
      <c r="D2479" s="395"/>
      <c r="E2479" s="395"/>
      <c r="F2479" s="395"/>
      <c r="G2479" s="395"/>
      <c r="H2479" s="395"/>
      <c r="I2479" s="395"/>
      <c r="J2479" s="52"/>
      <c r="K2479" s="51"/>
      <c r="L2479" s="51"/>
      <c r="M2479" s="51"/>
      <c r="N2479" s="51"/>
      <c r="O2479" s="51"/>
      <c r="P2479" s="51"/>
      <c r="Q2479" s="52"/>
      <c r="R2479" s="139" t="s">
        <v>245</v>
      </c>
      <c r="S2479" s="63"/>
    </row>
    <row r="2480" spans="2:20" ht="18.75" customHeight="1" x14ac:dyDescent="0.2">
      <c r="B2480" s="78"/>
      <c r="C2480" s="153" t="s">
        <v>122</v>
      </c>
      <c r="D2480" s="395"/>
      <c r="E2480" s="395"/>
      <c r="F2480" s="395"/>
      <c r="G2480" s="395"/>
      <c r="H2480" s="395"/>
      <c r="I2480" s="395"/>
      <c r="J2480" s="52"/>
      <c r="K2480" s="51"/>
      <c r="L2480" s="51"/>
      <c r="M2480" s="51"/>
      <c r="N2480" s="51"/>
      <c r="O2480" s="51"/>
      <c r="P2480" s="51"/>
      <c r="Q2480" s="52"/>
      <c r="R2480" s="138" t="s">
        <v>132</v>
      </c>
      <c r="S2480" s="63"/>
    </row>
    <row r="2481" spans="2:24" ht="18.75" customHeight="1" x14ac:dyDescent="0.2">
      <c r="B2481" s="78"/>
      <c r="C2481" s="153" t="s">
        <v>134</v>
      </c>
      <c r="D2481" s="401"/>
      <c r="E2481" s="401"/>
      <c r="F2481" s="401"/>
      <c r="G2481" s="401"/>
      <c r="H2481" s="401"/>
      <c r="I2481" s="401"/>
      <c r="J2481" s="52"/>
      <c r="K2481" s="52"/>
      <c r="L2481" s="53"/>
      <c r="M2481" s="52"/>
      <c r="N2481" s="52"/>
      <c r="O2481" s="52"/>
      <c r="P2481" s="54"/>
      <c r="Q2481" s="52"/>
      <c r="R2481" s="139" t="s">
        <v>133</v>
      </c>
      <c r="S2481" s="63"/>
    </row>
    <row r="2482" spans="2:24" ht="12" customHeight="1" x14ac:dyDescent="0.2">
      <c r="B2482" s="78"/>
      <c r="C2482" s="52"/>
      <c r="D2482" s="52"/>
      <c r="E2482" s="52"/>
      <c r="F2482" s="52"/>
      <c r="G2482" s="52"/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</row>
    <row r="2483" spans="2:24" s="77" customFormat="1" ht="18.75" customHeight="1" x14ac:dyDescent="0.2">
      <c r="B2483" s="79"/>
      <c r="C2483" s="154" t="s">
        <v>128</v>
      </c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70"/>
      <c r="P2483" s="144" t="s">
        <v>129</v>
      </c>
      <c r="Q2483" s="76"/>
      <c r="R2483" s="404" t="s">
        <v>135</v>
      </c>
      <c r="S2483" s="404"/>
      <c r="T2483" s="80"/>
      <c r="V2483" s="59"/>
      <c r="W2483" s="59"/>
      <c r="X2483" s="59"/>
    </row>
    <row r="2484" spans="2:24" ht="6" customHeight="1" x14ac:dyDescent="0.2">
      <c r="B2484" s="78"/>
      <c r="C2484" s="52"/>
      <c r="D2484" s="52"/>
      <c r="E2484" s="52"/>
      <c r="F2484" s="52"/>
      <c r="G2484" s="52"/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</row>
    <row r="2485" spans="2:24" ht="18.75" customHeight="1" x14ac:dyDescent="0.2">
      <c r="B2485" s="78"/>
      <c r="C2485" s="155" t="s">
        <v>161</v>
      </c>
      <c r="D2485" s="65"/>
      <c r="E2485" s="65"/>
      <c r="F2485" s="65"/>
      <c r="G2485" s="65"/>
      <c r="H2485" s="65"/>
      <c r="I2485" s="65"/>
      <c r="J2485" s="65"/>
      <c r="K2485" s="65"/>
      <c r="L2485" s="65"/>
      <c r="M2485" s="65"/>
      <c r="N2485" s="65"/>
      <c r="O2485" s="71"/>
      <c r="P2485" s="141">
        <f t="shared" ref="P2485:P2495" si="376">SUM(D2485:O2485)</f>
        <v>0</v>
      </c>
      <c r="Q2485" s="52"/>
      <c r="R2485" s="395"/>
      <c r="S2485" s="395"/>
    </row>
    <row r="2486" spans="2:24" ht="18.75" customHeight="1" x14ac:dyDescent="0.2">
      <c r="B2486" s="78"/>
      <c r="C2486" s="140" t="s">
        <v>137</v>
      </c>
      <c r="D2486" s="110"/>
      <c r="E2486" s="110"/>
      <c r="F2486" s="110"/>
      <c r="G2486" s="110"/>
      <c r="H2486" s="110"/>
      <c r="I2486" s="110"/>
      <c r="J2486" s="110"/>
      <c r="K2486" s="110"/>
      <c r="L2486" s="110"/>
      <c r="M2486" s="110"/>
      <c r="N2486" s="110"/>
      <c r="O2486" s="111"/>
      <c r="P2486" s="141">
        <f t="shared" si="376"/>
        <v>0</v>
      </c>
      <c r="Q2486" s="52"/>
      <c r="R2486" s="395"/>
      <c r="S2486" s="395"/>
    </row>
    <row r="2487" spans="2:24" ht="18.75" customHeight="1" x14ac:dyDescent="0.2">
      <c r="B2487" s="78"/>
      <c r="C2487" s="94" t="s">
        <v>162</v>
      </c>
      <c r="D2487" s="65"/>
      <c r="E2487" s="65"/>
      <c r="F2487" s="65"/>
      <c r="G2487" s="65"/>
      <c r="H2487" s="65"/>
      <c r="I2487" s="65"/>
      <c r="J2487" s="65"/>
      <c r="K2487" s="65"/>
      <c r="L2487" s="65"/>
      <c r="M2487" s="65"/>
      <c r="N2487" s="65"/>
      <c r="O2487" s="71"/>
      <c r="P2487" s="141">
        <f t="shared" si="376"/>
        <v>0</v>
      </c>
      <c r="Q2487" s="52"/>
      <c r="R2487" s="395"/>
      <c r="S2487" s="395"/>
    </row>
    <row r="2488" spans="2:24" ht="18.75" customHeight="1" x14ac:dyDescent="0.2">
      <c r="B2488" s="78"/>
      <c r="C2488" s="140" t="s">
        <v>147</v>
      </c>
      <c r="D2488" s="66"/>
      <c r="E2488" s="66"/>
      <c r="F2488" s="66"/>
      <c r="G2488" s="66"/>
      <c r="H2488" s="66"/>
      <c r="I2488" s="66"/>
      <c r="J2488" s="66"/>
      <c r="K2488" s="66"/>
      <c r="L2488" s="66"/>
      <c r="M2488" s="66"/>
      <c r="N2488" s="66"/>
      <c r="O2488" s="72"/>
      <c r="P2488" s="141">
        <f t="shared" si="376"/>
        <v>0</v>
      </c>
      <c r="Q2488" s="52"/>
      <c r="R2488" s="395"/>
      <c r="S2488" s="395"/>
    </row>
    <row r="2489" spans="2:24" ht="18.75" customHeight="1" x14ac:dyDescent="0.2">
      <c r="B2489" s="78"/>
      <c r="C2489" s="140" t="s">
        <v>148</v>
      </c>
      <c r="D2489" s="66"/>
      <c r="E2489" s="66"/>
      <c r="F2489" s="66"/>
      <c r="G2489" s="66"/>
      <c r="H2489" s="66"/>
      <c r="I2489" s="66"/>
      <c r="J2489" s="66"/>
      <c r="K2489" s="66"/>
      <c r="L2489" s="66"/>
      <c r="M2489" s="66"/>
      <c r="N2489" s="66"/>
      <c r="O2489" s="72"/>
      <c r="P2489" s="141">
        <f t="shared" si="376"/>
        <v>0</v>
      </c>
      <c r="Q2489" s="52"/>
      <c r="R2489" s="395"/>
      <c r="S2489" s="395"/>
    </row>
    <row r="2490" spans="2:24" ht="18.75" customHeight="1" x14ac:dyDescent="0.2">
      <c r="B2490" s="78"/>
      <c r="C2490" s="140" t="s">
        <v>150</v>
      </c>
      <c r="D2490" s="66"/>
      <c r="E2490" s="66"/>
      <c r="F2490" s="66"/>
      <c r="G2490" s="66"/>
      <c r="H2490" s="66"/>
      <c r="I2490" s="66"/>
      <c r="J2490" s="66"/>
      <c r="K2490" s="66"/>
      <c r="L2490" s="66"/>
      <c r="M2490" s="66"/>
      <c r="N2490" s="66"/>
      <c r="O2490" s="72"/>
      <c r="P2490" s="141">
        <f t="shared" si="376"/>
        <v>0</v>
      </c>
      <c r="Q2490" s="52"/>
      <c r="R2490" s="395"/>
      <c r="S2490" s="395"/>
    </row>
    <row r="2491" spans="2:24" ht="18.75" customHeight="1" x14ac:dyDescent="0.2">
      <c r="B2491" s="78"/>
      <c r="C2491" s="140" t="s">
        <v>151</v>
      </c>
      <c r="D2491" s="66"/>
      <c r="E2491" s="66"/>
      <c r="F2491" s="66"/>
      <c r="G2491" s="66"/>
      <c r="H2491" s="66"/>
      <c r="I2491" s="66"/>
      <c r="J2491" s="66"/>
      <c r="K2491" s="66"/>
      <c r="L2491" s="66"/>
      <c r="M2491" s="66"/>
      <c r="N2491" s="66"/>
      <c r="O2491" s="72"/>
      <c r="P2491" s="141">
        <f t="shared" si="376"/>
        <v>0</v>
      </c>
      <c r="Q2491" s="52"/>
      <c r="R2491" s="395"/>
      <c r="S2491" s="395"/>
    </row>
    <row r="2492" spans="2:24" ht="18.75" customHeight="1" x14ac:dyDescent="0.2">
      <c r="B2492" s="78"/>
      <c r="C2492" s="140" t="s">
        <v>152</v>
      </c>
      <c r="D2492" s="66"/>
      <c r="E2492" s="66"/>
      <c r="F2492" s="66"/>
      <c r="G2492" s="66"/>
      <c r="H2492" s="66"/>
      <c r="I2492" s="66"/>
      <c r="J2492" s="66"/>
      <c r="K2492" s="66"/>
      <c r="L2492" s="66"/>
      <c r="M2492" s="66"/>
      <c r="N2492" s="66"/>
      <c r="O2492" s="72"/>
      <c r="P2492" s="141">
        <f t="shared" si="376"/>
        <v>0</v>
      </c>
      <c r="Q2492" s="52"/>
      <c r="R2492" s="395"/>
      <c r="S2492" s="395"/>
    </row>
    <row r="2493" spans="2:24" ht="18.75" customHeight="1" x14ac:dyDescent="0.2">
      <c r="B2493" s="78"/>
      <c r="C2493" s="140" t="s">
        <v>153</v>
      </c>
      <c r="D2493" s="66"/>
      <c r="E2493" s="66"/>
      <c r="F2493" s="66"/>
      <c r="G2493" s="66"/>
      <c r="H2493" s="66"/>
      <c r="I2493" s="66"/>
      <c r="J2493" s="66"/>
      <c r="K2493" s="66"/>
      <c r="L2493" s="66"/>
      <c r="M2493" s="66"/>
      <c r="N2493" s="66"/>
      <c r="O2493" s="72"/>
      <c r="P2493" s="141">
        <f t="shared" si="376"/>
        <v>0</v>
      </c>
      <c r="Q2493" s="52"/>
      <c r="R2493" s="395"/>
      <c r="S2493" s="395"/>
    </row>
    <row r="2494" spans="2:24" ht="18.75" customHeight="1" x14ac:dyDescent="0.2">
      <c r="B2494" s="78"/>
      <c r="C2494" s="156" t="s">
        <v>163</v>
      </c>
      <c r="D2494" s="68"/>
      <c r="E2494" s="68"/>
      <c r="F2494" s="68"/>
      <c r="G2494" s="68"/>
      <c r="H2494" s="68"/>
      <c r="I2494" s="68"/>
      <c r="J2494" s="68"/>
      <c r="K2494" s="68"/>
      <c r="L2494" s="68"/>
      <c r="M2494" s="68"/>
      <c r="N2494" s="68"/>
      <c r="O2494" s="73"/>
      <c r="P2494" s="142">
        <f t="shared" si="376"/>
        <v>0</v>
      </c>
      <c r="Q2494" s="52"/>
      <c r="R2494" s="396"/>
      <c r="S2494" s="396"/>
    </row>
    <row r="2495" spans="2:24" ht="18.75" customHeight="1" x14ac:dyDescent="0.2">
      <c r="B2495" s="78"/>
      <c r="C2495" s="157" t="s">
        <v>157</v>
      </c>
      <c r="D2495" s="148">
        <f t="shared" ref="D2495:O2495" si="377">SUBTOTAL(9,D2485:D2494)</f>
        <v>0</v>
      </c>
      <c r="E2495" s="148">
        <f t="shared" si="377"/>
        <v>0</v>
      </c>
      <c r="F2495" s="148">
        <f t="shared" si="377"/>
        <v>0</v>
      </c>
      <c r="G2495" s="148">
        <f t="shared" si="377"/>
        <v>0</v>
      </c>
      <c r="H2495" s="148">
        <f t="shared" si="377"/>
        <v>0</v>
      </c>
      <c r="I2495" s="148">
        <f t="shared" si="377"/>
        <v>0</v>
      </c>
      <c r="J2495" s="148">
        <f t="shared" si="377"/>
        <v>0</v>
      </c>
      <c r="K2495" s="148">
        <f t="shared" si="377"/>
        <v>0</v>
      </c>
      <c r="L2495" s="148">
        <f t="shared" si="377"/>
        <v>0</v>
      </c>
      <c r="M2495" s="148">
        <f t="shared" si="377"/>
        <v>0</v>
      </c>
      <c r="N2495" s="148">
        <f t="shared" si="377"/>
        <v>0</v>
      </c>
      <c r="O2495" s="149">
        <f t="shared" si="377"/>
        <v>0</v>
      </c>
      <c r="P2495" s="143">
        <f t="shared" si="376"/>
        <v>0</v>
      </c>
      <c r="Q2495" s="52"/>
      <c r="R2495" s="405"/>
      <c r="S2495" s="405"/>
    </row>
    <row r="2496" spans="2:24" ht="6" customHeight="1" x14ac:dyDescent="0.2">
      <c r="B2496" s="78"/>
      <c r="C2496" s="52"/>
      <c r="D2496" s="52"/>
      <c r="E2496" s="52"/>
      <c r="F2496" s="52"/>
      <c r="G2496" s="52"/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5"/>
      <c r="S2496" s="55"/>
    </row>
    <row r="2497" spans="2:24" ht="18.75" customHeight="1" x14ac:dyDescent="0.2">
      <c r="B2497" s="81"/>
      <c r="C2497" s="140" t="s">
        <v>158</v>
      </c>
      <c r="D2497" s="67"/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74"/>
      <c r="P2497" s="146">
        <f t="shared" ref="P2497:P2498" si="378">SUM(D2497:O2497)</f>
        <v>0</v>
      </c>
      <c r="Q2497" s="52"/>
      <c r="R2497" s="395"/>
      <c r="S2497" s="395"/>
    </row>
    <row r="2498" spans="2:24" ht="18.75" customHeight="1" x14ac:dyDescent="0.2">
      <c r="B2498" s="81"/>
      <c r="C2498" s="140" t="s">
        <v>159</v>
      </c>
      <c r="D2498" s="67"/>
      <c r="E2498" s="67"/>
      <c r="F2498" s="67"/>
      <c r="G2498" s="67"/>
      <c r="H2498" s="67"/>
      <c r="I2498" s="67"/>
      <c r="J2498" s="67"/>
      <c r="K2498" s="67"/>
      <c r="L2498" s="67"/>
      <c r="M2498" s="67"/>
      <c r="N2498" s="69"/>
      <c r="O2498" s="75"/>
      <c r="P2498" s="147">
        <f t="shared" si="378"/>
        <v>0</v>
      </c>
      <c r="Q2498" s="52"/>
      <c r="R2498" s="396"/>
      <c r="S2498" s="396"/>
    </row>
    <row r="2499" spans="2:24" s="77" customFormat="1" ht="18.75" customHeight="1" x14ac:dyDescent="0.2">
      <c r="B2499" s="79"/>
      <c r="C2499" s="93"/>
      <c r="D2499" s="82"/>
      <c r="E2499" s="82"/>
      <c r="F2499" s="82"/>
      <c r="G2499" s="82"/>
      <c r="H2499" s="82"/>
      <c r="I2499" s="82"/>
      <c r="J2499" s="82"/>
      <c r="K2499" s="82"/>
      <c r="L2499" s="82"/>
      <c r="M2499" s="82"/>
      <c r="N2499" s="397" t="s">
        <v>160</v>
      </c>
      <c r="O2499" s="397"/>
      <c r="P2499" s="145">
        <f t="shared" ref="P2499" si="379">ROUND(IF(P2497*P2498=0,0,P2495/P2497*P2498),2)</f>
        <v>0</v>
      </c>
      <c r="Q2499" s="76"/>
      <c r="R2499" s="398"/>
      <c r="S2499" s="398"/>
      <c r="T2499" s="80"/>
    </row>
    <row r="2500" spans="2:24" ht="30" customHeight="1" x14ac:dyDescent="0.2">
      <c r="C2500" s="52"/>
      <c r="D2500" s="52"/>
      <c r="E2500" s="52"/>
      <c r="F2500" s="52"/>
      <c r="G2500" s="52"/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</row>
    <row r="2501" spans="2:24" ht="18.75" customHeight="1" x14ac:dyDescent="0.2">
      <c r="B2501" s="78"/>
      <c r="C2501" s="158" t="s">
        <v>124</v>
      </c>
      <c r="D2501" s="399"/>
      <c r="E2501" s="399"/>
      <c r="F2501" s="399"/>
      <c r="G2501" s="399"/>
      <c r="H2501" s="399"/>
      <c r="I2501" s="399"/>
      <c r="J2501" s="52"/>
      <c r="K2501" s="52"/>
      <c r="L2501" s="53"/>
      <c r="M2501" s="52"/>
      <c r="N2501" s="52"/>
      <c r="O2501" s="52"/>
      <c r="P2501" s="54"/>
      <c r="Q2501" s="52"/>
      <c r="R2501" s="54"/>
      <c r="S2501" s="54"/>
    </row>
    <row r="2502" spans="2:24" ht="18.75" customHeight="1" x14ac:dyDescent="0.2">
      <c r="B2502" s="78"/>
      <c r="C2502" s="152" t="s">
        <v>125</v>
      </c>
      <c r="D2502" s="395"/>
      <c r="E2502" s="395"/>
      <c r="F2502" s="395"/>
      <c r="G2502" s="395"/>
      <c r="H2502" s="395"/>
      <c r="I2502" s="395"/>
      <c r="J2502" s="52"/>
      <c r="K2502" s="51"/>
      <c r="L2502" s="51"/>
      <c r="M2502" s="51"/>
      <c r="N2502" s="51"/>
      <c r="O2502" s="51"/>
      <c r="P2502" s="51"/>
      <c r="Q2502" s="52"/>
      <c r="R2502" s="400" t="s">
        <v>126</v>
      </c>
      <c r="S2502" s="400"/>
    </row>
    <row r="2503" spans="2:24" ht="18.75" customHeight="1" x14ac:dyDescent="0.2">
      <c r="B2503" s="78"/>
      <c r="C2503" s="152" t="s">
        <v>7</v>
      </c>
      <c r="D2503" s="395"/>
      <c r="E2503" s="395"/>
      <c r="F2503" s="395"/>
      <c r="G2503" s="395"/>
      <c r="H2503" s="395"/>
      <c r="I2503" s="395"/>
      <c r="J2503" s="52"/>
      <c r="K2503" s="51"/>
      <c r="L2503" s="51"/>
      <c r="M2503" s="51"/>
      <c r="N2503" s="51"/>
      <c r="O2503" s="51"/>
      <c r="P2503" s="51"/>
      <c r="Q2503" s="52"/>
      <c r="R2503" s="139" t="s">
        <v>245</v>
      </c>
      <c r="S2503" s="63"/>
    </row>
    <row r="2504" spans="2:24" ht="18.75" customHeight="1" x14ac:dyDescent="0.2">
      <c r="B2504" s="78"/>
      <c r="C2504" s="153" t="s">
        <v>122</v>
      </c>
      <c r="D2504" s="395"/>
      <c r="E2504" s="395"/>
      <c r="F2504" s="395"/>
      <c r="G2504" s="395"/>
      <c r="H2504" s="395"/>
      <c r="I2504" s="395"/>
      <c r="J2504" s="52"/>
      <c r="K2504" s="51"/>
      <c r="L2504" s="51"/>
      <c r="M2504" s="51"/>
      <c r="N2504" s="51"/>
      <c r="O2504" s="51"/>
      <c r="P2504" s="51"/>
      <c r="Q2504" s="52"/>
      <c r="R2504" s="138" t="s">
        <v>132</v>
      </c>
      <c r="S2504" s="63"/>
    </row>
    <row r="2505" spans="2:24" ht="18.75" customHeight="1" x14ac:dyDescent="0.2">
      <c r="B2505" s="78"/>
      <c r="C2505" s="153" t="s">
        <v>134</v>
      </c>
      <c r="D2505" s="401"/>
      <c r="E2505" s="401"/>
      <c r="F2505" s="401"/>
      <c r="G2505" s="401"/>
      <c r="H2505" s="401"/>
      <c r="I2505" s="401"/>
      <c r="J2505" s="52"/>
      <c r="K2505" s="52"/>
      <c r="L2505" s="53"/>
      <c r="M2505" s="52"/>
      <c r="N2505" s="52"/>
      <c r="O2505" s="52"/>
      <c r="P2505" s="54"/>
      <c r="Q2505" s="52"/>
      <c r="R2505" s="139" t="s">
        <v>133</v>
      </c>
      <c r="S2505" s="63"/>
    </row>
    <row r="2506" spans="2:24" ht="12" customHeight="1" x14ac:dyDescent="0.2">
      <c r="B2506" s="78"/>
      <c r="C2506" s="52"/>
      <c r="D2506" s="52"/>
      <c r="E2506" s="52"/>
      <c r="F2506" s="52"/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</row>
    <row r="2507" spans="2:24" s="77" customFormat="1" ht="18.75" customHeight="1" x14ac:dyDescent="0.2">
      <c r="B2507" s="79"/>
      <c r="C2507" s="154" t="s">
        <v>128</v>
      </c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70"/>
      <c r="P2507" s="144" t="s">
        <v>129</v>
      </c>
      <c r="Q2507" s="76"/>
      <c r="R2507" s="404" t="s">
        <v>135</v>
      </c>
      <c r="S2507" s="404"/>
      <c r="T2507" s="80"/>
      <c r="V2507" s="59"/>
      <c r="W2507" s="59"/>
      <c r="X2507" s="59"/>
    </row>
    <row r="2508" spans="2:24" ht="6" customHeight="1" x14ac:dyDescent="0.2">
      <c r="B2508" s="78"/>
      <c r="C2508" s="52"/>
      <c r="D2508" s="52"/>
      <c r="E2508" s="52"/>
      <c r="F2508" s="52"/>
      <c r="G2508" s="52"/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</row>
    <row r="2509" spans="2:24" ht="18.75" customHeight="1" x14ac:dyDescent="0.2">
      <c r="B2509" s="78"/>
      <c r="C2509" s="155" t="s">
        <v>161</v>
      </c>
      <c r="D2509" s="65"/>
      <c r="E2509" s="65"/>
      <c r="F2509" s="65"/>
      <c r="G2509" s="65"/>
      <c r="H2509" s="65"/>
      <c r="I2509" s="65"/>
      <c r="J2509" s="65"/>
      <c r="K2509" s="65"/>
      <c r="L2509" s="65"/>
      <c r="M2509" s="65"/>
      <c r="N2509" s="65"/>
      <c r="O2509" s="71"/>
      <c r="P2509" s="141">
        <f t="shared" ref="P2509:P2519" si="380">SUM(D2509:O2509)</f>
        <v>0</v>
      </c>
      <c r="Q2509" s="52"/>
      <c r="R2509" s="395"/>
      <c r="S2509" s="395"/>
    </row>
    <row r="2510" spans="2:24" ht="18.75" customHeight="1" x14ac:dyDescent="0.2">
      <c r="B2510" s="78"/>
      <c r="C2510" s="140" t="s">
        <v>137</v>
      </c>
      <c r="D2510" s="110"/>
      <c r="E2510" s="110"/>
      <c r="F2510" s="110"/>
      <c r="G2510" s="110"/>
      <c r="H2510" s="110"/>
      <c r="I2510" s="110"/>
      <c r="J2510" s="110"/>
      <c r="K2510" s="110"/>
      <c r="L2510" s="110"/>
      <c r="M2510" s="110"/>
      <c r="N2510" s="110"/>
      <c r="O2510" s="111"/>
      <c r="P2510" s="141">
        <f t="shared" si="380"/>
        <v>0</v>
      </c>
      <c r="Q2510" s="52"/>
      <c r="R2510" s="395"/>
      <c r="S2510" s="395"/>
    </row>
    <row r="2511" spans="2:24" ht="18.75" customHeight="1" x14ac:dyDescent="0.2">
      <c r="B2511" s="78"/>
      <c r="C2511" s="94" t="s">
        <v>162</v>
      </c>
      <c r="D2511" s="65"/>
      <c r="E2511" s="65"/>
      <c r="F2511" s="65"/>
      <c r="G2511" s="65"/>
      <c r="H2511" s="65"/>
      <c r="I2511" s="65"/>
      <c r="J2511" s="65"/>
      <c r="K2511" s="65"/>
      <c r="L2511" s="65"/>
      <c r="M2511" s="65"/>
      <c r="N2511" s="65"/>
      <c r="O2511" s="71"/>
      <c r="P2511" s="141">
        <f t="shared" si="380"/>
        <v>0</v>
      </c>
      <c r="Q2511" s="52"/>
      <c r="R2511" s="395"/>
      <c r="S2511" s="395"/>
    </row>
    <row r="2512" spans="2:24" ht="18.75" customHeight="1" x14ac:dyDescent="0.2">
      <c r="B2512" s="78"/>
      <c r="C2512" s="140" t="s">
        <v>147</v>
      </c>
      <c r="D2512" s="66"/>
      <c r="E2512" s="66"/>
      <c r="F2512" s="66"/>
      <c r="G2512" s="66"/>
      <c r="H2512" s="66"/>
      <c r="I2512" s="66"/>
      <c r="J2512" s="66"/>
      <c r="K2512" s="66"/>
      <c r="L2512" s="66"/>
      <c r="M2512" s="66"/>
      <c r="N2512" s="66"/>
      <c r="O2512" s="72"/>
      <c r="P2512" s="141">
        <f t="shared" si="380"/>
        <v>0</v>
      </c>
      <c r="Q2512" s="52"/>
      <c r="R2512" s="395"/>
      <c r="S2512" s="395"/>
    </row>
    <row r="2513" spans="2:20" ht="18.75" customHeight="1" x14ac:dyDescent="0.2">
      <c r="B2513" s="78"/>
      <c r="C2513" s="140" t="s">
        <v>148</v>
      </c>
      <c r="D2513" s="66"/>
      <c r="E2513" s="66"/>
      <c r="F2513" s="66"/>
      <c r="G2513" s="66"/>
      <c r="H2513" s="66"/>
      <c r="I2513" s="66"/>
      <c r="J2513" s="66"/>
      <c r="K2513" s="66"/>
      <c r="L2513" s="66"/>
      <c r="M2513" s="66"/>
      <c r="N2513" s="66"/>
      <c r="O2513" s="72"/>
      <c r="P2513" s="141">
        <f t="shared" si="380"/>
        <v>0</v>
      </c>
      <c r="Q2513" s="52"/>
      <c r="R2513" s="395"/>
      <c r="S2513" s="395"/>
    </row>
    <row r="2514" spans="2:20" ht="18.75" customHeight="1" x14ac:dyDescent="0.2">
      <c r="B2514" s="78"/>
      <c r="C2514" s="140" t="s">
        <v>150</v>
      </c>
      <c r="D2514" s="66"/>
      <c r="E2514" s="66"/>
      <c r="F2514" s="66"/>
      <c r="G2514" s="66"/>
      <c r="H2514" s="66"/>
      <c r="I2514" s="66"/>
      <c r="J2514" s="66"/>
      <c r="K2514" s="66"/>
      <c r="L2514" s="66"/>
      <c r="M2514" s="66"/>
      <c r="N2514" s="66"/>
      <c r="O2514" s="72"/>
      <c r="P2514" s="141">
        <f t="shared" si="380"/>
        <v>0</v>
      </c>
      <c r="Q2514" s="52"/>
      <c r="R2514" s="395"/>
      <c r="S2514" s="395"/>
    </row>
    <row r="2515" spans="2:20" ht="18.75" customHeight="1" x14ac:dyDescent="0.2">
      <c r="B2515" s="78"/>
      <c r="C2515" s="140" t="s">
        <v>151</v>
      </c>
      <c r="D2515" s="66"/>
      <c r="E2515" s="66"/>
      <c r="F2515" s="66"/>
      <c r="G2515" s="66"/>
      <c r="H2515" s="66"/>
      <c r="I2515" s="66"/>
      <c r="J2515" s="66"/>
      <c r="K2515" s="66"/>
      <c r="L2515" s="66"/>
      <c r="M2515" s="66"/>
      <c r="N2515" s="66"/>
      <c r="O2515" s="72"/>
      <c r="P2515" s="141">
        <f t="shared" si="380"/>
        <v>0</v>
      </c>
      <c r="Q2515" s="52"/>
      <c r="R2515" s="395"/>
      <c r="S2515" s="395"/>
    </row>
    <row r="2516" spans="2:20" ht="18.75" customHeight="1" x14ac:dyDescent="0.2">
      <c r="B2516" s="78"/>
      <c r="C2516" s="140" t="s">
        <v>152</v>
      </c>
      <c r="D2516" s="66"/>
      <c r="E2516" s="66"/>
      <c r="F2516" s="66"/>
      <c r="G2516" s="66"/>
      <c r="H2516" s="66"/>
      <c r="I2516" s="66"/>
      <c r="J2516" s="66"/>
      <c r="K2516" s="66"/>
      <c r="L2516" s="66"/>
      <c r="M2516" s="66"/>
      <c r="N2516" s="66"/>
      <c r="O2516" s="72"/>
      <c r="P2516" s="141">
        <f t="shared" si="380"/>
        <v>0</v>
      </c>
      <c r="Q2516" s="52"/>
      <c r="R2516" s="395"/>
      <c r="S2516" s="395"/>
    </row>
    <row r="2517" spans="2:20" ht="18.75" customHeight="1" x14ac:dyDescent="0.2">
      <c r="B2517" s="78"/>
      <c r="C2517" s="140" t="s">
        <v>153</v>
      </c>
      <c r="D2517" s="66"/>
      <c r="E2517" s="66"/>
      <c r="F2517" s="66"/>
      <c r="G2517" s="66"/>
      <c r="H2517" s="66"/>
      <c r="I2517" s="66"/>
      <c r="J2517" s="66"/>
      <c r="K2517" s="66"/>
      <c r="L2517" s="66"/>
      <c r="M2517" s="66"/>
      <c r="N2517" s="66"/>
      <c r="O2517" s="72"/>
      <c r="P2517" s="141">
        <f t="shared" si="380"/>
        <v>0</v>
      </c>
      <c r="Q2517" s="52"/>
      <c r="R2517" s="395"/>
      <c r="S2517" s="395"/>
    </row>
    <row r="2518" spans="2:20" ht="18.75" customHeight="1" x14ac:dyDescent="0.2">
      <c r="B2518" s="78"/>
      <c r="C2518" s="156" t="s">
        <v>163</v>
      </c>
      <c r="D2518" s="68"/>
      <c r="E2518" s="68"/>
      <c r="F2518" s="68"/>
      <c r="G2518" s="68"/>
      <c r="H2518" s="68"/>
      <c r="I2518" s="68"/>
      <c r="J2518" s="68"/>
      <c r="K2518" s="68"/>
      <c r="L2518" s="68"/>
      <c r="M2518" s="68"/>
      <c r="N2518" s="68"/>
      <c r="O2518" s="73"/>
      <c r="P2518" s="142">
        <f t="shared" si="380"/>
        <v>0</v>
      </c>
      <c r="Q2518" s="52"/>
      <c r="R2518" s="396"/>
      <c r="S2518" s="396"/>
    </row>
    <row r="2519" spans="2:20" ht="18.75" customHeight="1" x14ac:dyDescent="0.2">
      <c r="B2519" s="78"/>
      <c r="C2519" s="157" t="s">
        <v>157</v>
      </c>
      <c r="D2519" s="148">
        <f t="shared" ref="D2519:O2519" si="381">SUBTOTAL(9,D2509:D2518)</f>
        <v>0</v>
      </c>
      <c r="E2519" s="148">
        <f t="shared" si="381"/>
        <v>0</v>
      </c>
      <c r="F2519" s="148">
        <f t="shared" si="381"/>
        <v>0</v>
      </c>
      <c r="G2519" s="148">
        <f t="shared" si="381"/>
        <v>0</v>
      </c>
      <c r="H2519" s="148">
        <f t="shared" si="381"/>
        <v>0</v>
      </c>
      <c r="I2519" s="148">
        <f t="shared" si="381"/>
        <v>0</v>
      </c>
      <c r="J2519" s="148">
        <f t="shared" si="381"/>
        <v>0</v>
      </c>
      <c r="K2519" s="148">
        <f t="shared" si="381"/>
        <v>0</v>
      </c>
      <c r="L2519" s="148">
        <f t="shared" si="381"/>
        <v>0</v>
      </c>
      <c r="M2519" s="148">
        <f t="shared" si="381"/>
        <v>0</v>
      </c>
      <c r="N2519" s="148">
        <f t="shared" si="381"/>
        <v>0</v>
      </c>
      <c r="O2519" s="149">
        <f t="shared" si="381"/>
        <v>0</v>
      </c>
      <c r="P2519" s="143">
        <f t="shared" si="380"/>
        <v>0</v>
      </c>
      <c r="Q2519" s="52"/>
      <c r="R2519" s="405"/>
      <c r="S2519" s="405"/>
    </row>
    <row r="2520" spans="2:20" ht="6" customHeight="1" x14ac:dyDescent="0.2">
      <c r="B2520" s="78"/>
      <c r="C2520" s="52"/>
      <c r="D2520" s="52"/>
      <c r="E2520" s="52"/>
      <c r="F2520" s="52"/>
      <c r="G2520" s="52"/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5"/>
      <c r="S2520" s="55"/>
    </row>
    <row r="2521" spans="2:20" ht="18.75" customHeight="1" x14ac:dyDescent="0.2">
      <c r="B2521" s="81"/>
      <c r="C2521" s="140" t="s">
        <v>158</v>
      </c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74"/>
      <c r="P2521" s="146">
        <f t="shared" ref="P2521:P2522" si="382">SUM(D2521:O2521)</f>
        <v>0</v>
      </c>
      <c r="Q2521" s="52"/>
      <c r="R2521" s="395"/>
      <c r="S2521" s="395"/>
    </row>
    <row r="2522" spans="2:20" ht="18.75" customHeight="1" x14ac:dyDescent="0.2">
      <c r="B2522" s="81"/>
      <c r="C2522" s="140" t="s">
        <v>159</v>
      </c>
      <c r="D2522" s="67"/>
      <c r="E2522" s="67"/>
      <c r="F2522" s="67"/>
      <c r="G2522" s="67"/>
      <c r="H2522" s="67"/>
      <c r="I2522" s="67"/>
      <c r="J2522" s="67"/>
      <c r="K2522" s="67"/>
      <c r="L2522" s="67"/>
      <c r="M2522" s="67"/>
      <c r="N2522" s="69"/>
      <c r="O2522" s="75"/>
      <c r="P2522" s="147">
        <f t="shared" si="382"/>
        <v>0</v>
      </c>
      <c r="Q2522" s="52"/>
      <c r="R2522" s="396"/>
      <c r="S2522" s="396"/>
    </row>
    <row r="2523" spans="2:20" s="77" customFormat="1" ht="18.75" customHeight="1" x14ac:dyDescent="0.2">
      <c r="B2523" s="79"/>
      <c r="C2523" s="93"/>
      <c r="D2523" s="82"/>
      <c r="E2523" s="82"/>
      <c r="F2523" s="82"/>
      <c r="G2523" s="82"/>
      <c r="H2523" s="82"/>
      <c r="I2523" s="82"/>
      <c r="J2523" s="82"/>
      <c r="K2523" s="82"/>
      <c r="L2523" s="82"/>
      <c r="M2523" s="82"/>
      <c r="N2523" s="397" t="s">
        <v>160</v>
      </c>
      <c r="O2523" s="397"/>
      <c r="P2523" s="145">
        <f t="shared" ref="P2523" si="383">ROUND(IF(P2521*P2522=0,0,P2519/P2521*P2522),2)</f>
        <v>0</v>
      </c>
      <c r="Q2523" s="76"/>
      <c r="R2523" s="398"/>
      <c r="S2523" s="398"/>
      <c r="T2523" s="80"/>
    </row>
    <row r="2524" spans="2:20" ht="30" customHeight="1" x14ac:dyDescent="0.2">
      <c r="C2524" s="52"/>
      <c r="D2524" s="52"/>
      <c r="E2524" s="52"/>
      <c r="F2524" s="52"/>
      <c r="G2524" s="52"/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</row>
    <row r="2525" spans="2:20" ht="18.75" customHeight="1" x14ac:dyDescent="0.2">
      <c r="B2525" s="78"/>
      <c r="C2525" s="158" t="s">
        <v>124</v>
      </c>
      <c r="D2525" s="399"/>
      <c r="E2525" s="399"/>
      <c r="F2525" s="399"/>
      <c r="G2525" s="399"/>
      <c r="H2525" s="399"/>
      <c r="I2525" s="399"/>
      <c r="J2525" s="52"/>
      <c r="K2525" s="52"/>
      <c r="L2525" s="53"/>
      <c r="M2525" s="52"/>
      <c r="N2525" s="52"/>
      <c r="O2525" s="52"/>
      <c r="P2525" s="54"/>
      <c r="Q2525" s="52"/>
      <c r="R2525" s="54"/>
      <c r="S2525" s="54"/>
    </row>
    <row r="2526" spans="2:20" ht="18.75" customHeight="1" x14ac:dyDescent="0.2">
      <c r="B2526" s="78"/>
      <c r="C2526" s="152" t="s">
        <v>125</v>
      </c>
      <c r="D2526" s="395"/>
      <c r="E2526" s="395"/>
      <c r="F2526" s="395"/>
      <c r="G2526" s="395"/>
      <c r="H2526" s="395"/>
      <c r="I2526" s="395"/>
      <c r="J2526" s="52"/>
      <c r="K2526" s="51"/>
      <c r="L2526" s="51"/>
      <c r="M2526" s="51"/>
      <c r="N2526" s="51"/>
      <c r="O2526" s="51"/>
      <c r="P2526" s="51"/>
      <c r="Q2526" s="52"/>
      <c r="R2526" s="400" t="s">
        <v>126</v>
      </c>
      <c r="S2526" s="400"/>
    </row>
    <row r="2527" spans="2:20" ht="18.75" customHeight="1" x14ac:dyDescent="0.2">
      <c r="B2527" s="78"/>
      <c r="C2527" s="152" t="s">
        <v>7</v>
      </c>
      <c r="D2527" s="395"/>
      <c r="E2527" s="395"/>
      <c r="F2527" s="395"/>
      <c r="G2527" s="395"/>
      <c r="H2527" s="395"/>
      <c r="I2527" s="395"/>
      <c r="J2527" s="52"/>
      <c r="K2527" s="51"/>
      <c r="L2527" s="51"/>
      <c r="M2527" s="51"/>
      <c r="N2527" s="51"/>
      <c r="O2527" s="51"/>
      <c r="P2527" s="51"/>
      <c r="Q2527" s="52"/>
      <c r="R2527" s="139" t="s">
        <v>245</v>
      </c>
      <c r="S2527" s="63"/>
    </row>
    <row r="2528" spans="2:20" ht="18.75" customHeight="1" x14ac:dyDescent="0.2">
      <c r="B2528" s="78"/>
      <c r="C2528" s="153" t="s">
        <v>122</v>
      </c>
      <c r="D2528" s="395"/>
      <c r="E2528" s="395"/>
      <c r="F2528" s="395"/>
      <c r="G2528" s="395"/>
      <c r="H2528" s="395"/>
      <c r="I2528" s="395"/>
      <c r="J2528" s="52"/>
      <c r="K2528" s="51"/>
      <c r="L2528" s="51"/>
      <c r="M2528" s="51"/>
      <c r="N2528" s="51"/>
      <c r="O2528" s="51"/>
      <c r="P2528" s="51"/>
      <c r="Q2528" s="52"/>
      <c r="R2528" s="138" t="s">
        <v>132</v>
      </c>
      <c r="S2528" s="63"/>
    </row>
    <row r="2529" spans="2:24" ht="18.75" customHeight="1" x14ac:dyDescent="0.2">
      <c r="B2529" s="78"/>
      <c r="C2529" s="153" t="s">
        <v>134</v>
      </c>
      <c r="D2529" s="401"/>
      <c r="E2529" s="401"/>
      <c r="F2529" s="401"/>
      <c r="G2529" s="401"/>
      <c r="H2529" s="401"/>
      <c r="I2529" s="401"/>
      <c r="J2529" s="52"/>
      <c r="K2529" s="52"/>
      <c r="L2529" s="53"/>
      <c r="M2529" s="52"/>
      <c r="N2529" s="52"/>
      <c r="O2529" s="52"/>
      <c r="P2529" s="54"/>
      <c r="Q2529" s="52"/>
      <c r="R2529" s="139" t="s">
        <v>133</v>
      </c>
      <c r="S2529" s="63"/>
    </row>
    <row r="2530" spans="2:24" ht="12" customHeight="1" x14ac:dyDescent="0.2">
      <c r="B2530" s="78"/>
      <c r="C2530" s="52"/>
      <c r="D2530" s="52"/>
      <c r="E2530" s="52"/>
      <c r="F2530" s="52"/>
      <c r="G2530" s="52"/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</row>
    <row r="2531" spans="2:24" s="77" customFormat="1" ht="18.75" customHeight="1" x14ac:dyDescent="0.2">
      <c r="B2531" s="79"/>
      <c r="C2531" s="154" t="s">
        <v>128</v>
      </c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70"/>
      <c r="P2531" s="144" t="s">
        <v>129</v>
      </c>
      <c r="Q2531" s="76"/>
      <c r="R2531" s="402" t="s">
        <v>135</v>
      </c>
      <c r="S2531" s="403"/>
      <c r="T2531" s="80"/>
      <c r="V2531" s="59"/>
      <c r="W2531" s="59"/>
      <c r="X2531" s="59"/>
    </row>
    <row r="2532" spans="2:24" ht="6" customHeight="1" x14ac:dyDescent="0.2">
      <c r="B2532" s="78"/>
      <c r="C2532" s="52"/>
      <c r="D2532" s="52"/>
      <c r="E2532" s="52"/>
      <c r="F2532" s="52"/>
      <c r="G2532" s="52"/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</row>
    <row r="2533" spans="2:24" ht="18.75" customHeight="1" x14ac:dyDescent="0.2">
      <c r="B2533" s="78"/>
      <c r="C2533" s="155" t="s">
        <v>161</v>
      </c>
      <c r="D2533" s="65"/>
      <c r="E2533" s="65"/>
      <c r="F2533" s="65"/>
      <c r="G2533" s="65"/>
      <c r="H2533" s="65"/>
      <c r="I2533" s="65"/>
      <c r="J2533" s="65"/>
      <c r="K2533" s="65"/>
      <c r="L2533" s="65"/>
      <c r="M2533" s="65"/>
      <c r="N2533" s="65"/>
      <c r="O2533" s="71"/>
      <c r="P2533" s="141">
        <f>SUM(D2533:O2533)</f>
        <v>0</v>
      </c>
      <c r="Q2533" s="52"/>
      <c r="R2533" s="390"/>
      <c r="S2533" s="387"/>
    </row>
    <row r="2534" spans="2:24" ht="18.75" customHeight="1" x14ac:dyDescent="0.2">
      <c r="B2534" s="78"/>
      <c r="C2534" s="140" t="s">
        <v>137</v>
      </c>
      <c r="D2534" s="110"/>
      <c r="E2534" s="110"/>
      <c r="F2534" s="110"/>
      <c r="G2534" s="110"/>
      <c r="H2534" s="110"/>
      <c r="I2534" s="110"/>
      <c r="J2534" s="110"/>
      <c r="K2534" s="110"/>
      <c r="L2534" s="110"/>
      <c r="M2534" s="110"/>
      <c r="N2534" s="110"/>
      <c r="O2534" s="111"/>
      <c r="P2534" s="141">
        <f t="shared" ref="P2534:P2543" si="384">SUM(D2534:O2534)</f>
        <v>0</v>
      </c>
      <c r="Q2534" s="52"/>
      <c r="R2534" s="390"/>
      <c r="S2534" s="387"/>
    </row>
    <row r="2535" spans="2:24" ht="18.75" customHeight="1" x14ac:dyDescent="0.2">
      <c r="B2535" s="78"/>
      <c r="C2535" s="94" t="s">
        <v>162</v>
      </c>
      <c r="D2535" s="65"/>
      <c r="E2535" s="65"/>
      <c r="F2535" s="65"/>
      <c r="G2535" s="65"/>
      <c r="H2535" s="65"/>
      <c r="I2535" s="65"/>
      <c r="J2535" s="65"/>
      <c r="K2535" s="65"/>
      <c r="L2535" s="65"/>
      <c r="M2535" s="65"/>
      <c r="N2535" s="65"/>
      <c r="O2535" s="71"/>
      <c r="P2535" s="141">
        <f t="shared" si="384"/>
        <v>0</v>
      </c>
      <c r="Q2535" s="52"/>
      <c r="R2535" s="390"/>
      <c r="S2535" s="387"/>
    </row>
    <row r="2536" spans="2:24" ht="18.75" customHeight="1" x14ac:dyDescent="0.2">
      <c r="B2536" s="78"/>
      <c r="C2536" s="140" t="s">
        <v>147</v>
      </c>
      <c r="D2536" s="66"/>
      <c r="E2536" s="66"/>
      <c r="F2536" s="66"/>
      <c r="G2536" s="66"/>
      <c r="H2536" s="66"/>
      <c r="I2536" s="66"/>
      <c r="J2536" s="66"/>
      <c r="K2536" s="66"/>
      <c r="L2536" s="66"/>
      <c r="M2536" s="66"/>
      <c r="N2536" s="66"/>
      <c r="O2536" s="72"/>
      <c r="P2536" s="141">
        <f t="shared" si="384"/>
        <v>0</v>
      </c>
      <c r="Q2536" s="52"/>
      <c r="R2536" s="390"/>
      <c r="S2536" s="387"/>
    </row>
    <row r="2537" spans="2:24" ht="18.75" customHeight="1" x14ac:dyDescent="0.2">
      <c r="B2537" s="78"/>
      <c r="C2537" s="140" t="s">
        <v>148</v>
      </c>
      <c r="D2537" s="66"/>
      <c r="E2537" s="66"/>
      <c r="F2537" s="66"/>
      <c r="G2537" s="66"/>
      <c r="H2537" s="66"/>
      <c r="I2537" s="66"/>
      <c r="J2537" s="66"/>
      <c r="K2537" s="66"/>
      <c r="L2537" s="66"/>
      <c r="M2537" s="66"/>
      <c r="N2537" s="66"/>
      <c r="O2537" s="72"/>
      <c r="P2537" s="141">
        <f t="shared" si="384"/>
        <v>0</v>
      </c>
      <c r="Q2537" s="52"/>
      <c r="R2537" s="390"/>
      <c r="S2537" s="387"/>
    </row>
    <row r="2538" spans="2:24" ht="18.75" customHeight="1" x14ac:dyDescent="0.2">
      <c r="B2538" s="78"/>
      <c r="C2538" s="140" t="s">
        <v>150</v>
      </c>
      <c r="D2538" s="66"/>
      <c r="E2538" s="66"/>
      <c r="F2538" s="66"/>
      <c r="G2538" s="66"/>
      <c r="H2538" s="66"/>
      <c r="I2538" s="66"/>
      <c r="J2538" s="66"/>
      <c r="K2538" s="66"/>
      <c r="L2538" s="66"/>
      <c r="M2538" s="66"/>
      <c r="N2538" s="66"/>
      <c r="O2538" s="72"/>
      <c r="P2538" s="141">
        <f t="shared" si="384"/>
        <v>0</v>
      </c>
      <c r="Q2538" s="52"/>
      <c r="R2538" s="390"/>
      <c r="S2538" s="387"/>
    </row>
    <row r="2539" spans="2:24" ht="18.75" customHeight="1" x14ac:dyDescent="0.2">
      <c r="B2539" s="78"/>
      <c r="C2539" s="140" t="s">
        <v>151</v>
      </c>
      <c r="D2539" s="66"/>
      <c r="E2539" s="66"/>
      <c r="F2539" s="66"/>
      <c r="G2539" s="66"/>
      <c r="H2539" s="66"/>
      <c r="I2539" s="66"/>
      <c r="J2539" s="66"/>
      <c r="K2539" s="66"/>
      <c r="L2539" s="66"/>
      <c r="M2539" s="66"/>
      <c r="N2539" s="66"/>
      <c r="O2539" s="72"/>
      <c r="P2539" s="141">
        <f t="shared" si="384"/>
        <v>0</v>
      </c>
      <c r="Q2539" s="52"/>
      <c r="R2539" s="390"/>
      <c r="S2539" s="387"/>
    </row>
    <row r="2540" spans="2:24" ht="18.75" customHeight="1" x14ac:dyDescent="0.2">
      <c r="B2540" s="78"/>
      <c r="C2540" s="140" t="s">
        <v>152</v>
      </c>
      <c r="D2540" s="66"/>
      <c r="E2540" s="66"/>
      <c r="F2540" s="66"/>
      <c r="G2540" s="66"/>
      <c r="H2540" s="66"/>
      <c r="I2540" s="66"/>
      <c r="J2540" s="66"/>
      <c r="K2540" s="66"/>
      <c r="L2540" s="66"/>
      <c r="M2540" s="66"/>
      <c r="N2540" s="66"/>
      <c r="O2540" s="72"/>
      <c r="P2540" s="141">
        <f t="shared" si="384"/>
        <v>0</v>
      </c>
      <c r="Q2540" s="52"/>
      <c r="R2540" s="390"/>
      <c r="S2540" s="387"/>
    </row>
    <row r="2541" spans="2:24" ht="18.75" customHeight="1" x14ac:dyDescent="0.2">
      <c r="B2541" s="78"/>
      <c r="C2541" s="140" t="s">
        <v>153</v>
      </c>
      <c r="D2541" s="66"/>
      <c r="E2541" s="66"/>
      <c r="F2541" s="66"/>
      <c r="G2541" s="66"/>
      <c r="H2541" s="66"/>
      <c r="I2541" s="66"/>
      <c r="J2541" s="66"/>
      <c r="K2541" s="66"/>
      <c r="L2541" s="66"/>
      <c r="M2541" s="66"/>
      <c r="N2541" s="66"/>
      <c r="O2541" s="72"/>
      <c r="P2541" s="141">
        <f t="shared" si="384"/>
        <v>0</v>
      </c>
      <c r="Q2541" s="52"/>
      <c r="R2541" s="390"/>
      <c r="S2541" s="387"/>
    </row>
    <row r="2542" spans="2:24" ht="18.75" customHeight="1" x14ac:dyDescent="0.2">
      <c r="B2542" s="78"/>
      <c r="C2542" s="156" t="s">
        <v>163</v>
      </c>
      <c r="D2542" s="68"/>
      <c r="E2542" s="68"/>
      <c r="F2542" s="68"/>
      <c r="G2542" s="68"/>
      <c r="H2542" s="68"/>
      <c r="I2542" s="68"/>
      <c r="J2542" s="68"/>
      <c r="K2542" s="68"/>
      <c r="L2542" s="68"/>
      <c r="M2542" s="68"/>
      <c r="N2542" s="68"/>
      <c r="O2542" s="73"/>
      <c r="P2542" s="142">
        <f t="shared" si="384"/>
        <v>0</v>
      </c>
      <c r="Q2542" s="52"/>
      <c r="R2542" s="391"/>
      <c r="S2542" s="392"/>
    </row>
    <row r="2543" spans="2:24" ht="18.75" customHeight="1" x14ac:dyDescent="0.2">
      <c r="B2543" s="78"/>
      <c r="C2543" s="157" t="s">
        <v>157</v>
      </c>
      <c r="D2543" s="148">
        <f>SUBTOTAL(9,D2533:D2542)</f>
        <v>0</v>
      </c>
      <c r="E2543" s="148">
        <f t="shared" ref="E2543:O2543" si="385">SUBTOTAL(9,E2533:E2542)</f>
        <v>0</v>
      </c>
      <c r="F2543" s="148">
        <f t="shared" si="385"/>
        <v>0</v>
      </c>
      <c r="G2543" s="148">
        <f t="shared" si="385"/>
        <v>0</v>
      </c>
      <c r="H2543" s="148">
        <f t="shared" si="385"/>
        <v>0</v>
      </c>
      <c r="I2543" s="148">
        <f t="shared" si="385"/>
        <v>0</v>
      </c>
      <c r="J2543" s="148">
        <f t="shared" si="385"/>
        <v>0</v>
      </c>
      <c r="K2543" s="148">
        <f t="shared" si="385"/>
        <v>0</v>
      </c>
      <c r="L2543" s="148">
        <f t="shared" si="385"/>
        <v>0</v>
      </c>
      <c r="M2543" s="148">
        <f t="shared" si="385"/>
        <v>0</v>
      </c>
      <c r="N2543" s="148">
        <f t="shared" si="385"/>
        <v>0</v>
      </c>
      <c r="O2543" s="149">
        <f t="shared" si="385"/>
        <v>0</v>
      </c>
      <c r="P2543" s="143">
        <f t="shared" si="384"/>
        <v>0</v>
      </c>
      <c r="Q2543" s="52"/>
      <c r="R2543" s="393"/>
      <c r="S2543" s="394"/>
    </row>
    <row r="2544" spans="2:24" ht="6" customHeight="1" x14ac:dyDescent="0.2">
      <c r="B2544" s="78"/>
      <c r="C2544" s="52"/>
      <c r="D2544" s="52"/>
      <c r="E2544" s="52"/>
      <c r="F2544" s="52"/>
      <c r="G2544" s="52"/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5"/>
      <c r="S2544" s="55"/>
    </row>
    <row r="2545" spans="2:24" ht="18.75" customHeight="1" x14ac:dyDescent="0.2">
      <c r="B2545" s="81"/>
      <c r="C2545" s="140" t="s">
        <v>158</v>
      </c>
      <c r="D2545" s="67"/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74"/>
      <c r="P2545" s="146">
        <f t="shared" ref="P2545:P2546" si="386">SUM(D2545:O2545)</f>
        <v>0</v>
      </c>
      <c r="Q2545" s="52"/>
      <c r="R2545" s="395"/>
      <c r="S2545" s="395"/>
    </row>
    <row r="2546" spans="2:24" ht="18.75" customHeight="1" x14ac:dyDescent="0.2">
      <c r="B2546" s="81"/>
      <c r="C2546" s="140" t="s">
        <v>159</v>
      </c>
      <c r="D2546" s="67"/>
      <c r="E2546" s="67"/>
      <c r="F2546" s="67"/>
      <c r="G2546" s="67"/>
      <c r="H2546" s="67"/>
      <c r="I2546" s="67"/>
      <c r="J2546" s="67"/>
      <c r="K2546" s="67"/>
      <c r="L2546" s="67"/>
      <c r="M2546" s="67"/>
      <c r="N2546" s="69"/>
      <c r="O2546" s="75"/>
      <c r="P2546" s="147">
        <f t="shared" si="386"/>
        <v>0</v>
      </c>
      <c r="Q2546" s="52"/>
      <c r="R2546" s="396"/>
      <c r="S2546" s="396"/>
    </row>
    <row r="2547" spans="2:24" s="77" customFormat="1" ht="18.75" customHeight="1" x14ac:dyDescent="0.2">
      <c r="B2547" s="79"/>
      <c r="C2547" s="93"/>
      <c r="D2547" s="82"/>
      <c r="E2547" s="82"/>
      <c r="F2547" s="82"/>
      <c r="G2547" s="82"/>
      <c r="H2547" s="82"/>
      <c r="I2547" s="82"/>
      <c r="J2547" s="82"/>
      <c r="K2547" s="82"/>
      <c r="L2547" s="82"/>
      <c r="M2547" s="82"/>
      <c r="N2547" s="397" t="s">
        <v>160</v>
      </c>
      <c r="O2547" s="397"/>
      <c r="P2547" s="145">
        <f>ROUND(IF(P2545*P2546=0,0,P2543/P2545*P2546),2)</f>
        <v>0</v>
      </c>
      <c r="Q2547" s="76"/>
      <c r="R2547" s="398"/>
      <c r="S2547" s="398"/>
      <c r="T2547" s="80"/>
    </row>
    <row r="2548" spans="2:24" ht="30" customHeight="1" x14ac:dyDescent="0.2">
      <c r="C2548" s="52"/>
      <c r="D2548" s="52"/>
      <c r="E2548" s="52"/>
      <c r="F2548" s="52"/>
      <c r="G2548" s="52"/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</row>
    <row r="2549" spans="2:24" ht="18.75" customHeight="1" x14ac:dyDescent="0.2">
      <c r="B2549" s="78"/>
      <c r="C2549" s="158" t="s">
        <v>124</v>
      </c>
      <c r="D2549" s="399"/>
      <c r="E2549" s="399"/>
      <c r="F2549" s="399"/>
      <c r="G2549" s="399"/>
      <c r="H2549" s="399"/>
      <c r="I2549" s="399"/>
      <c r="J2549" s="52"/>
      <c r="K2549" s="52"/>
      <c r="L2549" s="53"/>
      <c r="M2549" s="52"/>
      <c r="N2549" s="52"/>
      <c r="O2549" s="52"/>
      <c r="P2549" s="54"/>
      <c r="Q2549" s="52"/>
      <c r="R2549" s="54"/>
      <c r="S2549" s="54"/>
    </row>
    <row r="2550" spans="2:24" ht="18.75" customHeight="1" x14ac:dyDescent="0.2">
      <c r="B2550" s="78"/>
      <c r="C2550" s="152" t="s">
        <v>125</v>
      </c>
      <c r="D2550" s="395"/>
      <c r="E2550" s="395"/>
      <c r="F2550" s="395"/>
      <c r="G2550" s="395"/>
      <c r="H2550" s="395"/>
      <c r="I2550" s="395"/>
      <c r="J2550" s="52"/>
      <c r="K2550" s="51"/>
      <c r="L2550" s="51"/>
      <c r="M2550" s="51"/>
      <c r="N2550" s="51"/>
      <c r="O2550" s="51"/>
      <c r="P2550" s="51"/>
      <c r="Q2550" s="52"/>
      <c r="R2550" s="400" t="s">
        <v>126</v>
      </c>
      <c r="S2550" s="400"/>
    </row>
    <row r="2551" spans="2:24" ht="18.75" customHeight="1" x14ac:dyDescent="0.2">
      <c r="B2551" s="78"/>
      <c r="C2551" s="152" t="s">
        <v>7</v>
      </c>
      <c r="D2551" s="395"/>
      <c r="E2551" s="395"/>
      <c r="F2551" s="395"/>
      <c r="G2551" s="395"/>
      <c r="H2551" s="395"/>
      <c r="I2551" s="395"/>
      <c r="J2551" s="52"/>
      <c r="K2551" s="51"/>
      <c r="L2551" s="51"/>
      <c r="M2551" s="51"/>
      <c r="N2551" s="51"/>
      <c r="O2551" s="51"/>
      <c r="P2551" s="51"/>
      <c r="Q2551" s="52"/>
      <c r="R2551" s="139" t="s">
        <v>245</v>
      </c>
      <c r="S2551" s="63"/>
    </row>
    <row r="2552" spans="2:24" ht="18.75" customHeight="1" x14ac:dyDescent="0.2">
      <c r="B2552" s="78"/>
      <c r="C2552" s="153" t="s">
        <v>122</v>
      </c>
      <c r="D2552" s="395"/>
      <c r="E2552" s="395"/>
      <c r="F2552" s="395"/>
      <c r="G2552" s="395"/>
      <c r="H2552" s="395"/>
      <c r="I2552" s="395"/>
      <c r="J2552" s="52"/>
      <c r="K2552" s="51"/>
      <c r="L2552" s="51"/>
      <c r="M2552" s="51"/>
      <c r="N2552" s="51"/>
      <c r="O2552" s="51"/>
      <c r="P2552" s="51"/>
      <c r="Q2552" s="52"/>
      <c r="R2552" s="138" t="s">
        <v>132</v>
      </c>
      <c r="S2552" s="63"/>
    </row>
    <row r="2553" spans="2:24" ht="18.75" customHeight="1" x14ac:dyDescent="0.2">
      <c r="B2553" s="78"/>
      <c r="C2553" s="153" t="s">
        <v>134</v>
      </c>
      <c r="D2553" s="401"/>
      <c r="E2553" s="401"/>
      <c r="F2553" s="401"/>
      <c r="G2553" s="401"/>
      <c r="H2553" s="401"/>
      <c r="I2553" s="401"/>
      <c r="J2553" s="52"/>
      <c r="K2553" s="52"/>
      <c r="L2553" s="53"/>
      <c r="M2553" s="52"/>
      <c r="N2553" s="52"/>
      <c r="O2553" s="52"/>
      <c r="P2553" s="54"/>
      <c r="Q2553" s="52"/>
      <c r="R2553" s="139" t="s">
        <v>133</v>
      </c>
      <c r="S2553" s="63"/>
    </row>
    <row r="2554" spans="2:24" ht="12" customHeight="1" x14ac:dyDescent="0.2">
      <c r="B2554" s="78"/>
      <c r="C2554" s="52"/>
      <c r="D2554" s="52"/>
      <c r="E2554" s="52"/>
      <c r="F2554" s="52"/>
      <c r="G2554" s="52"/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</row>
    <row r="2555" spans="2:24" s="77" customFormat="1" ht="18.75" customHeight="1" x14ac:dyDescent="0.2">
      <c r="B2555" s="79"/>
      <c r="C2555" s="154" t="s">
        <v>128</v>
      </c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70"/>
      <c r="P2555" s="144" t="s">
        <v>129</v>
      </c>
      <c r="Q2555" s="76"/>
      <c r="R2555" s="404" t="s">
        <v>135</v>
      </c>
      <c r="S2555" s="404"/>
      <c r="T2555" s="80"/>
      <c r="V2555" s="59"/>
      <c r="W2555" s="59"/>
      <c r="X2555" s="59"/>
    </row>
    <row r="2556" spans="2:24" ht="6" customHeight="1" x14ac:dyDescent="0.2">
      <c r="B2556" s="78"/>
      <c r="C2556" s="52"/>
      <c r="D2556" s="52"/>
      <c r="E2556" s="52"/>
      <c r="F2556" s="52"/>
      <c r="G2556" s="52"/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</row>
    <row r="2557" spans="2:24" ht="18.75" customHeight="1" x14ac:dyDescent="0.2">
      <c r="B2557" s="78"/>
      <c r="C2557" s="155" t="s">
        <v>161</v>
      </c>
      <c r="D2557" s="65"/>
      <c r="E2557" s="65"/>
      <c r="F2557" s="65"/>
      <c r="G2557" s="65"/>
      <c r="H2557" s="65"/>
      <c r="I2557" s="65"/>
      <c r="J2557" s="65"/>
      <c r="K2557" s="65"/>
      <c r="L2557" s="65"/>
      <c r="M2557" s="65"/>
      <c r="N2557" s="65"/>
      <c r="O2557" s="71"/>
      <c r="P2557" s="141">
        <f t="shared" ref="P2557" si="387">SUM(D2557:O2557)</f>
        <v>0</v>
      </c>
      <c r="Q2557" s="52"/>
      <c r="R2557" s="395"/>
      <c r="S2557" s="395"/>
    </row>
    <row r="2558" spans="2:24" ht="18.75" customHeight="1" x14ac:dyDescent="0.2">
      <c r="B2558" s="78"/>
      <c r="C2558" s="140" t="s">
        <v>137</v>
      </c>
      <c r="D2558" s="110"/>
      <c r="E2558" s="110"/>
      <c r="F2558" s="110"/>
      <c r="G2558" s="110"/>
      <c r="H2558" s="110"/>
      <c r="I2558" s="110"/>
      <c r="J2558" s="110"/>
      <c r="K2558" s="110"/>
      <c r="L2558" s="110"/>
      <c r="M2558" s="110"/>
      <c r="N2558" s="110"/>
      <c r="O2558" s="111"/>
      <c r="P2558" s="141">
        <f>SUM(D2558:O2558)</f>
        <v>0</v>
      </c>
      <c r="Q2558" s="52"/>
      <c r="R2558" s="395"/>
      <c r="S2558" s="395"/>
    </row>
    <row r="2559" spans="2:24" ht="18.75" customHeight="1" x14ac:dyDescent="0.2">
      <c r="B2559" s="78"/>
      <c r="C2559" s="94" t="s">
        <v>162</v>
      </c>
      <c r="D2559" s="65"/>
      <c r="E2559" s="65"/>
      <c r="F2559" s="65"/>
      <c r="G2559" s="65"/>
      <c r="H2559" s="65"/>
      <c r="I2559" s="65"/>
      <c r="J2559" s="65"/>
      <c r="K2559" s="65"/>
      <c r="L2559" s="65"/>
      <c r="M2559" s="65"/>
      <c r="N2559" s="65"/>
      <c r="O2559" s="71"/>
      <c r="P2559" s="141">
        <f t="shared" ref="P2559:P2567" si="388">SUM(D2559:O2559)</f>
        <v>0</v>
      </c>
      <c r="Q2559" s="52"/>
      <c r="R2559" s="395"/>
      <c r="S2559" s="395"/>
    </row>
    <row r="2560" spans="2:24" ht="18.75" customHeight="1" x14ac:dyDescent="0.2">
      <c r="B2560" s="78"/>
      <c r="C2560" s="140" t="s">
        <v>147</v>
      </c>
      <c r="D2560" s="66"/>
      <c r="E2560" s="66"/>
      <c r="F2560" s="66"/>
      <c r="G2560" s="66"/>
      <c r="H2560" s="66"/>
      <c r="I2560" s="66"/>
      <c r="J2560" s="66"/>
      <c r="K2560" s="66"/>
      <c r="L2560" s="66"/>
      <c r="M2560" s="66"/>
      <c r="N2560" s="66"/>
      <c r="O2560" s="72"/>
      <c r="P2560" s="141">
        <f t="shared" si="388"/>
        <v>0</v>
      </c>
      <c r="Q2560" s="52"/>
      <c r="R2560" s="395"/>
      <c r="S2560" s="395"/>
    </row>
    <row r="2561" spans="2:20" ht="18.75" customHeight="1" x14ac:dyDescent="0.2">
      <c r="B2561" s="78"/>
      <c r="C2561" s="140" t="s">
        <v>148</v>
      </c>
      <c r="D2561" s="66"/>
      <c r="E2561" s="66"/>
      <c r="F2561" s="66"/>
      <c r="G2561" s="66"/>
      <c r="H2561" s="66"/>
      <c r="I2561" s="66"/>
      <c r="J2561" s="66"/>
      <c r="K2561" s="66"/>
      <c r="L2561" s="66"/>
      <c r="M2561" s="66"/>
      <c r="N2561" s="66"/>
      <c r="O2561" s="72"/>
      <c r="P2561" s="141">
        <f t="shared" si="388"/>
        <v>0</v>
      </c>
      <c r="Q2561" s="52"/>
      <c r="R2561" s="395"/>
      <c r="S2561" s="395"/>
    </row>
    <row r="2562" spans="2:20" ht="18.75" customHeight="1" x14ac:dyDescent="0.2">
      <c r="B2562" s="78"/>
      <c r="C2562" s="140" t="s">
        <v>150</v>
      </c>
      <c r="D2562" s="66"/>
      <c r="E2562" s="66"/>
      <c r="F2562" s="66"/>
      <c r="G2562" s="66"/>
      <c r="H2562" s="66"/>
      <c r="I2562" s="66"/>
      <c r="J2562" s="66"/>
      <c r="K2562" s="66"/>
      <c r="L2562" s="66"/>
      <c r="M2562" s="66"/>
      <c r="N2562" s="66"/>
      <c r="O2562" s="72"/>
      <c r="P2562" s="141">
        <f t="shared" si="388"/>
        <v>0</v>
      </c>
      <c r="Q2562" s="52"/>
      <c r="R2562" s="395"/>
      <c r="S2562" s="395"/>
    </row>
    <row r="2563" spans="2:20" ht="18.75" customHeight="1" x14ac:dyDescent="0.2">
      <c r="B2563" s="78"/>
      <c r="C2563" s="140" t="s">
        <v>151</v>
      </c>
      <c r="D2563" s="66"/>
      <c r="E2563" s="66"/>
      <c r="F2563" s="66"/>
      <c r="G2563" s="66"/>
      <c r="H2563" s="66"/>
      <c r="I2563" s="66"/>
      <c r="J2563" s="66"/>
      <c r="K2563" s="66"/>
      <c r="L2563" s="66"/>
      <c r="M2563" s="66"/>
      <c r="N2563" s="66"/>
      <c r="O2563" s="72"/>
      <c r="P2563" s="141">
        <f t="shared" si="388"/>
        <v>0</v>
      </c>
      <c r="Q2563" s="52"/>
      <c r="R2563" s="395"/>
      <c r="S2563" s="395"/>
    </row>
    <row r="2564" spans="2:20" ht="18.75" customHeight="1" x14ac:dyDescent="0.2">
      <c r="B2564" s="78"/>
      <c r="C2564" s="140" t="s">
        <v>152</v>
      </c>
      <c r="D2564" s="66"/>
      <c r="E2564" s="66"/>
      <c r="F2564" s="66"/>
      <c r="G2564" s="66"/>
      <c r="H2564" s="66"/>
      <c r="I2564" s="66"/>
      <c r="J2564" s="66"/>
      <c r="K2564" s="66"/>
      <c r="L2564" s="66"/>
      <c r="M2564" s="66"/>
      <c r="N2564" s="66"/>
      <c r="O2564" s="72"/>
      <c r="P2564" s="141">
        <f t="shared" si="388"/>
        <v>0</v>
      </c>
      <c r="Q2564" s="52"/>
      <c r="R2564" s="395"/>
      <c r="S2564" s="395"/>
    </row>
    <row r="2565" spans="2:20" ht="18.75" customHeight="1" x14ac:dyDescent="0.2">
      <c r="B2565" s="78"/>
      <c r="C2565" s="140" t="s">
        <v>153</v>
      </c>
      <c r="D2565" s="66"/>
      <c r="E2565" s="66"/>
      <c r="F2565" s="66"/>
      <c r="G2565" s="66"/>
      <c r="H2565" s="66"/>
      <c r="I2565" s="66"/>
      <c r="J2565" s="66"/>
      <c r="K2565" s="66"/>
      <c r="L2565" s="66"/>
      <c r="M2565" s="66"/>
      <c r="N2565" s="66"/>
      <c r="O2565" s="72"/>
      <c r="P2565" s="141">
        <f t="shared" si="388"/>
        <v>0</v>
      </c>
      <c r="Q2565" s="52"/>
      <c r="R2565" s="395"/>
      <c r="S2565" s="395"/>
    </row>
    <row r="2566" spans="2:20" ht="18.75" customHeight="1" x14ac:dyDescent="0.2">
      <c r="B2566" s="78"/>
      <c r="C2566" s="156" t="s">
        <v>163</v>
      </c>
      <c r="D2566" s="68"/>
      <c r="E2566" s="68"/>
      <c r="F2566" s="68"/>
      <c r="G2566" s="68"/>
      <c r="H2566" s="68"/>
      <c r="I2566" s="68"/>
      <c r="J2566" s="68"/>
      <c r="K2566" s="68"/>
      <c r="L2566" s="68"/>
      <c r="M2566" s="68"/>
      <c r="N2566" s="68"/>
      <c r="O2566" s="73"/>
      <c r="P2566" s="142">
        <f t="shared" si="388"/>
        <v>0</v>
      </c>
      <c r="Q2566" s="52"/>
      <c r="R2566" s="396"/>
      <c r="S2566" s="396"/>
    </row>
    <row r="2567" spans="2:20" ht="18.75" customHeight="1" x14ac:dyDescent="0.2">
      <c r="B2567" s="78"/>
      <c r="C2567" s="157" t="s">
        <v>157</v>
      </c>
      <c r="D2567" s="148">
        <f t="shared" ref="D2567:E2567" si="389">SUBTOTAL(9,D2557:D2566)</f>
        <v>0</v>
      </c>
      <c r="E2567" s="148">
        <f t="shared" si="389"/>
        <v>0</v>
      </c>
      <c r="F2567" s="148">
        <f>SUBTOTAL(9,F2557:F2566)</f>
        <v>0</v>
      </c>
      <c r="G2567" s="148">
        <f t="shared" ref="G2567:O2567" si="390">SUBTOTAL(9,G2557:G2566)</f>
        <v>0</v>
      </c>
      <c r="H2567" s="148">
        <f t="shared" si="390"/>
        <v>0</v>
      </c>
      <c r="I2567" s="148">
        <f t="shared" si="390"/>
        <v>0</v>
      </c>
      <c r="J2567" s="148">
        <f t="shared" si="390"/>
        <v>0</v>
      </c>
      <c r="K2567" s="148">
        <f t="shared" si="390"/>
        <v>0</v>
      </c>
      <c r="L2567" s="148">
        <f t="shared" si="390"/>
        <v>0</v>
      </c>
      <c r="M2567" s="148">
        <f t="shared" si="390"/>
        <v>0</v>
      </c>
      <c r="N2567" s="148">
        <f t="shared" si="390"/>
        <v>0</v>
      </c>
      <c r="O2567" s="149">
        <f t="shared" si="390"/>
        <v>0</v>
      </c>
      <c r="P2567" s="143">
        <f t="shared" si="388"/>
        <v>0</v>
      </c>
      <c r="Q2567" s="52"/>
      <c r="R2567" s="405"/>
      <c r="S2567" s="405"/>
    </row>
    <row r="2568" spans="2:20" ht="6" customHeight="1" x14ac:dyDescent="0.2">
      <c r="B2568" s="78"/>
      <c r="C2568" s="52"/>
      <c r="D2568" s="52"/>
      <c r="E2568" s="52"/>
      <c r="F2568" s="52"/>
      <c r="G2568" s="52"/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5"/>
      <c r="S2568" s="55"/>
    </row>
    <row r="2569" spans="2:20" ht="18.75" customHeight="1" x14ac:dyDescent="0.2">
      <c r="B2569" s="81"/>
      <c r="C2569" s="140" t="s">
        <v>158</v>
      </c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74"/>
      <c r="P2569" s="146">
        <f t="shared" ref="P2569:P2570" si="391">SUM(D2569:O2569)</f>
        <v>0</v>
      </c>
      <c r="Q2569" s="52"/>
      <c r="R2569" s="395"/>
      <c r="S2569" s="395"/>
    </row>
    <row r="2570" spans="2:20" ht="18.75" customHeight="1" x14ac:dyDescent="0.2">
      <c r="B2570" s="81"/>
      <c r="C2570" s="140" t="s">
        <v>159</v>
      </c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9"/>
      <c r="O2570" s="75"/>
      <c r="P2570" s="147">
        <f t="shared" si="391"/>
        <v>0</v>
      </c>
      <c r="Q2570" s="52"/>
      <c r="R2570" s="396"/>
      <c r="S2570" s="396"/>
    </row>
    <row r="2571" spans="2:20" s="77" customFormat="1" ht="18.75" customHeight="1" x14ac:dyDescent="0.2">
      <c r="B2571" s="79"/>
      <c r="C2571" s="93"/>
      <c r="D2571" s="82"/>
      <c r="E2571" s="82"/>
      <c r="F2571" s="82"/>
      <c r="G2571" s="82"/>
      <c r="H2571" s="82"/>
      <c r="I2571" s="82"/>
      <c r="J2571" s="82"/>
      <c r="K2571" s="82"/>
      <c r="L2571" s="82"/>
      <c r="M2571" s="82"/>
      <c r="N2571" s="397" t="s">
        <v>160</v>
      </c>
      <c r="O2571" s="397"/>
      <c r="P2571" s="145">
        <f t="shared" ref="P2571" si="392">ROUND(IF(P2569*P2570=0,0,P2567/P2569*P2570),2)</f>
        <v>0</v>
      </c>
      <c r="Q2571" s="76"/>
      <c r="R2571" s="398"/>
      <c r="S2571" s="398"/>
      <c r="T2571" s="80"/>
    </row>
    <row r="2572" spans="2:20" ht="30" customHeight="1" x14ac:dyDescent="0.2">
      <c r="C2572" s="52"/>
      <c r="D2572" s="52"/>
      <c r="E2572" s="52"/>
      <c r="F2572" s="52"/>
      <c r="G2572" s="52"/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</row>
    <row r="2573" spans="2:20" ht="18.75" customHeight="1" x14ac:dyDescent="0.2">
      <c r="B2573" s="78"/>
      <c r="C2573" s="158" t="s">
        <v>124</v>
      </c>
      <c r="D2573" s="399"/>
      <c r="E2573" s="399"/>
      <c r="F2573" s="399"/>
      <c r="G2573" s="399"/>
      <c r="H2573" s="399"/>
      <c r="I2573" s="399"/>
      <c r="J2573" s="52"/>
      <c r="K2573" s="52"/>
      <c r="L2573" s="53"/>
      <c r="M2573" s="52"/>
      <c r="N2573" s="52"/>
      <c r="O2573" s="52"/>
      <c r="P2573" s="54"/>
      <c r="Q2573" s="52"/>
      <c r="R2573" s="54"/>
      <c r="S2573" s="54"/>
    </row>
    <row r="2574" spans="2:20" ht="18.75" customHeight="1" x14ac:dyDescent="0.2">
      <c r="B2574" s="78"/>
      <c r="C2574" s="152" t="s">
        <v>125</v>
      </c>
      <c r="D2574" s="395"/>
      <c r="E2574" s="395"/>
      <c r="F2574" s="395"/>
      <c r="G2574" s="395"/>
      <c r="H2574" s="395"/>
      <c r="I2574" s="395"/>
      <c r="J2574" s="52"/>
      <c r="K2574" s="51"/>
      <c r="L2574" s="51"/>
      <c r="M2574" s="51"/>
      <c r="N2574" s="51"/>
      <c r="O2574" s="51"/>
      <c r="P2574" s="51"/>
      <c r="Q2574" s="52"/>
      <c r="R2574" s="400" t="s">
        <v>126</v>
      </c>
      <c r="S2574" s="400"/>
    </row>
    <row r="2575" spans="2:20" ht="18.75" customHeight="1" x14ac:dyDescent="0.2">
      <c r="B2575" s="78"/>
      <c r="C2575" s="152" t="s">
        <v>7</v>
      </c>
      <c r="D2575" s="395"/>
      <c r="E2575" s="395"/>
      <c r="F2575" s="395"/>
      <c r="G2575" s="395"/>
      <c r="H2575" s="395"/>
      <c r="I2575" s="395"/>
      <c r="J2575" s="52"/>
      <c r="K2575" s="51"/>
      <c r="L2575" s="51"/>
      <c r="M2575" s="51"/>
      <c r="N2575" s="51"/>
      <c r="O2575" s="51"/>
      <c r="P2575" s="51"/>
      <c r="Q2575" s="52"/>
      <c r="R2575" s="139" t="s">
        <v>245</v>
      </c>
      <c r="S2575" s="63"/>
    </row>
    <row r="2576" spans="2:20" ht="18.75" customHeight="1" x14ac:dyDescent="0.2">
      <c r="B2576" s="78"/>
      <c r="C2576" s="153" t="s">
        <v>122</v>
      </c>
      <c r="D2576" s="395"/>
      <c r="E2576" s="395"/>
      <c r="F2576" s="395"/>
      <c r="G2576" s="395"/>
      <c r="H2576" s="395"/>
      <c r="I2576" s="395"/>
      <c r="J2576" s="52"/>
      <c r="K2576" s="51"/>
      <c r="L2576" s="51"/>
      <c r="M2576" s="51"/>
      <c r="N2576" s="51"/>
      <c r="O2576" s="51"/>
      <c r="P2576" s="51"/>
      <c r="Q2576" s="52"/>
      <c r="R2576" s="138" t="s">
        <v>132</v>
      </c>
      <c r="S2576" s="63"/>
    </row>
    <row r="2577" spans="2:24" ht="18.75" customHeight="1" x14ac:dyDescent="0.2">
      <c r="B2577" s="78"/>
      <c r="C2577" s="153" t="s">
        <v>134</v>
      </c>
      <c r="D2577" s="401"/>
      <c r="E2577" s="401"/>
      <c r="F2577" s="401"/>
      <c r="G2577" s="401"/>
      <c r="H2577" s="401"/>
      <c r="I2577" s="401"/>
      <c r="J2577" s="52"/>
      <c r="K2577" s="52"/>
      <c r="L2577" s="53"/>
      <c r="M2577" s="52"/>
      <c r="N2577" s="52"/>
      <c r="O2577" s="52"/>
      <c r="P2577" s="54"/>
      <c r="Q2577" s="52"/>
      <c r="R2577" s="139" t="s">
        <v>133</v>
      </c>
      <c r="S2577" s="63"/>
    </row>
    <row r="2578" spans="2:24" ht="12" customHeight="1" x14ac:dyDescent="0.2">
      <c r="B2578" s="78"/>
      <c r="C2578" s="52"/>
      <c r="D2578" s="52"/>
      <c r="E2578" s="52"/>
      <c r="F2578" s="52"/>
      <c r="G2578" s="52"/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</row>
    <row r="2579" spans="2:24" s="77" customFormat="1" ht="18.75" customHeight="1" x14ac:dyDescent="0.2">
      <c r="B2579" s="79"/>
      <c r="C2579" s="154" t="s">
        <v>128</v>
      </c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70"/>
      <c r="P2579" s="144" t="s">
        <v>129</v>
      </c>
      <c r="Q2579" s="76"/>
      <c r="R2579" s="404" t="s">
        <v>135</v>
      </c>
      <c r="S2579" s="404"/>
      <c r="T2579" s="80"/>
      <c r="V2579" s="59"/>
      <c r="W2579" s="59"/>
      <c r="X2579" s="59"/>
    </row>
    <row r="2580" spans="2:24" ht="6" customHeight="1" x14ac:dyDescent="0.2">
      <c r="B2580" s="78"/>
      <c r="C2580" s="52"/>
      <c r="D2580" s="52"/>
      <c r="E2580" s="52"/>
      <c r="F2580" s="52"/>
      <c r="G2580" s="52"/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</row>
    <row r="2581" spans="2:24" ht="18.75" customHeight="1" x14ac:dyDescent="0.2">
      <c r="B2581" s="78"/>
      <c r="C2581" s="155" t="s">
        <v>161</v>
      </c>
      <c r="D2581" s="65"/>
      <c r="E2581" s="65"/>
      <c r="F2581" s="65"/>
      <c r="G2581" s="65"/>
      <c r="H2581" s="65"/>
      <c r="I2581" s="65"/>
      <c r="J2581" s="65"/>
      <c r="K2581" s="65"/>
      <c r="L2581" s="65"/>
      <c r="M2581" s="65"/>
      <c r="N2581" s="65"/>
      <c r="O2581" s="71"/>
      <c r="P2581" s="141">
        <f t="shared" ref="P2581:P2591" si="393">SUM(D2581:O2581)</f>
        <v>0</v>
      </c>
      <c r="Q2581" s="52"/>
      <c r="R2581" s="395"/>
      <c r="S2581" s="395"/>
    </row>
    <row r="2582" spans="2:24" ht="18.75" customHeight="1" x14ac:dyDescent="0.2">
      <c r="B2582" s="78"/>
      <c r="C2582" s="140" t="s">
        <v>137</v>
      </c>
      <c r="D2582" s="110"/>
      <c r="E2582" s="110"/>
      <c r="F2582" s="110"/>
      <c r="G2582" s="110"/>
      <c r="H2582" s="110"/>
      <c r="I2582" s="110"/>
      <c r="J2582" s="110"/>
      <c r="K2582" s="110"/>
      <c r="L2582" s="110"/>
      <c r="M2582" s="110"/>
      <c r="N2582" s="110"/>
      <c r="O2582" s="111"/>
      <c r="P2582" s="141">
        <f t="shared" si="393"/>
        <v>0</v>
      </c>
      <c r="Q2582" s="52"/>
      <c r="R2582" s="395"/>
      <c r="S2582" s="395"/>
    </row>
    <row r="2583" spans="2:24" ht="18.75" customHeight="1" x14ac:dyDescent="0.2">
      <c r="B2583" s="78"/>
      <c r="C2583" s="94" t="s">
        <v>162</v>
      </c>
      <c r="D2583" s="65"/>
      <c r="E2583" s="65"/>
      <c r="F2583" s="65"/>
      <c r="G2583" s="65"/>
      <c r="H2583" s="65"/>
      <c r="I2583" s="65"/>
      <c r="J2583" s="65"/>
      <c r="K2583" s="65"/>
      <c r="L2583" s="65"/>
      <c r="M2583" s="65"/>
      <c r="N2583" s="65"/>
      <c r="O2583" s="71"/>
      <c r="P2583" s="141">
        <f t="shared" si="393"/>
        <v>0</v>
      </c>
      <c r="Q2583" s="52"/>
      <c r="R2583" s="395"/>
      <c r="S2583" s="395"/>
    </row>
    <row r="2584" spans="2:24" ht="18.75" customHeight="1" x14ac:dyDescent="0.2">
      <c r="B2584" s="78"/>
      <c r="C2584" s="140" t="s">
        <v>147</v>
      </c>
      <c r="D2584" s="66"/>
      <c r="E2584" s="66"/>
      <c r="F2584" s="66"/>
      <c r="G2584" s="66"/>
      <c r="H2584" s="66"/>
      <c r="I2584" s="66"/>
      <c r="J2584" s="66"/>
      <c r="K2584" s="66"/>
      <c r="L2584" s="66"/>
      <c r="M2584" s="66"/>
      <c r="N2584" s="66"/>
      <c r="O2584" s="72"/>
      <c r="P2584" s="141">
        <f t="shared" si="393"/>
        <v>0</v>
      </c>
      <c r="Q2584" s="52"/>
      <c r="R2584" s="395"/>
      <c r="S2584" s="395"/>
    </row>
    <row r="2585" spans="2:24" ht="18.75" customHeight="1" x14ac:dyDescent="0.2">
      <c r="B2585" s="78"/>
      <c r="C2585" s="140" t="s">
        <v>148</v>
      </c>
      <c r="D2585" s="66"/>
      <c r="E2585" s="66"/>
      <c r="F2585" s="66"/>
      <c r="G2585" s="66"/>
      <c r="H2585" s="66"/>
      <c r="I2585" s="66"/>
      <c r="J2585" s="66"/>
      <c r="K2585" s="66"/>
      <c r="L2585" s="66"/>
      <c r="M2585" s="66"/>
      <c r="N2585" s="66"/>
      <c r="O2585" s="72"/>
      <c r="P2585" s="141">
        <f t="shared" si="393"/>
        <v>0</v>
      </c>
      <c r="Q2585" s="52"/>
      <c r="R2585" s="395"/>
      <c r="S2585" s="395"/>
    </row>
    <row r="2586" spans="2:24" ht="18.75" customHeight="1" x14ac:dyDescent="0.2">
      <c r="B2586" s="78"/>
      <c r="C2586" s="140" t="s">
        <v>150</v>
      </c>
      <c r="D2586" s="66"/>
      <c r="E2586" s="66"/>
      <c r="F2586" s="66"/>
      <c r="G2586" s="66"/>
      <c r="H2586" s="66"/>
      <c r="I2586" s="66"/>
      <c r="J2586" s="66"/>
      <c r="K2586" s="66"/>
      <c r="L2586" s="66"/>
      <c r="M2586" s="66"/>
      <c r="N2586" s="66"/>
      <c r="O2586" s="72"/>
      <c r="P2586" s="141">
        <f t="shared" si="393"/>
        <v>0</v>
      </c>
      <c r="Q2586" s="52"/>
      <c r="R2586" s="395"/>
      <c r="S2586" s="395"/>
    </row>
    <row r="2587" spans="2:24" ht="18.75" customHeight="1" x14ac:dyDescent="0.2">
      <c r="B2587" s="78"/>
      <c r="C2587" s="140" t="s">
        <v>151</v>
      </c>
      <c r="D2587" s="66"/>
      <c r="E2587" s="66"/>
      <c r="F2587" s="66"/>
      <c r="G2587" s="66"/>
      <c r="H2587" s="66"/>
      <c r="I2587" s="66"/>
      <c r="J2587" s="66"/>
      <c r="K2587" s="66"/>
      <c r="L2587" s="66"/>
      <c r="M2587" s="66"/>
      <c r="N2587" s="66"/>
      <c r="O2587" s="72"/>
      <c r="P2587" s="141">
        <f t="shared" si="393"/>
        <v>0</v>
      </c>
      <c r="Q2587" s="52"/>
      <c r="R2587" s="395"/>
      <c r="S2587" s="395"/>
    </row>
    <row r="2588" spans="2:24" ht="18.75" customHeight="1" x14ac:dyDescent="0.2">
      <c r="B2588" s="78"/>
      <c r="C2588" s="140" t="s">
        <v>152</v>
      </c>
      <c r="D2588" s="66"/>
      <c r="E2588" s="66"/>
      <c r="F2588" s="66"/>
      <c r="G2588" s="66"/>
      <c r="H2588" s="66"/>
      <c r="I2588" s="66"/>
      <c r="J2588" s="66"/>
      <c r="K2588" s="66"/>
      <c r="L2588" s="66"/>
      <c r="M2588" s="66"/>
      <c r="N2588" s="66"/>
      <c r="O2588" s="72"/>
      <c r="P2588" s="141">
        <f t="shared" si="393"/>
        <v>0</v>
      </c>
      <c r="Q2588" s="52"/>
      <c r="R2588" s="395"/>
      <c r="S2588" s="395"/>
    </row>
    <row r="2589" spans="2:24" ht="18.75" customHeight="1" x14ac:dyDescent="0.2">
      <c r="B2589" s="78"/>
      <c r="C2589" s="140" t="s">
        <v>153</v>
      </c>
      <c r="D2589" s="66"/>
      <c r="E2589" s="66"/>
      <c r="F2589" s="66"/>
      <c r="G2589" s="66"/>
      <c r="H2589" s="66"/>
      <c r="I2589" s="66"/>
      <c r="J2589" s="66"/>
      <c r="K2589" s="66"/>
      <c r="L2589" s="66"/>
      <c r="M2589" s="66"/>
      <c r="N2589" s="66"/>
      <c r="O2589" s="72"/>
      <c r="P2589" s="141">
        <f t="shared" si="393"/>
        <v>0</v>
      </c>
      <c r="Q2589" s="52"/>
      <c r="R2589" s="395"/>
      <c r="S2589" s="395"/>
    </row>
    <row r="2590" spans="2:24" ht="18.75" customHeight="1" x14ac:dyDescent="0.2">
      <c r="B2590" s="78"/>
      <c r="C2590" s="156" t="s">
        <v>163</v>
      </c>
      <c r="D2590" s="68"/>
      <c r="E2590" s="68"/>
      <c r="F2590" s="68"/>
      <c r="G2590" s="68"/>
      <c r="H2590" s="68"/>
      <c r="I2590" s="68"/>
      <c r="J2590" s="68"/>
      <c r="K2590" s="68"/>
      <c r="L2590" s="68"/>
      <c r="M2590" s="68"/>
      <c r="N2590" s="68"/>
      <c r="O2590" s="73"/>
      <c r="P2590" s="142">
        <f t="shared" si="393"/>
        <v>0</v>
      </c>
      <c r="Q2590" s="52"/>
      <c r="R2590" s="396"/>
      <c r="S2590" s="396"/>
    </row>
    <row r="2591" spans="2:24" ht="18.75" customHeight="1" x14ac:dyDescent="0.2">
      <c r="B2591" s="78"/>
      <c r="C2591" s="157" t="s">
        <v>157</v>
      </c>
      <c r="D2591" s="148">
        <f t="shared" ref="D2591:O2591" si="394">SUBTOTAL(9,D2581:D2590)</f>
        <v>0</v>
      </c>
      <c r="E2591" s="148">
        <f t="shared" si="394"/>
        <v>0</v>
      </c>
      <c r="F2591" s="148">
        <f t="shared" si="394"/>
        <v>0</v>
      </c>
      <c r="G2591" s="148">
        <f t="shared" si="394"/>
        <v>0</v>
      </c>
      <c r="H2591" s="148">
        <f t="shared" si="394"/>
        <v>0</v>
      </c>
      <c r="I2591" s="148">
        <f t="shared" si="394"/>
        <v>0</v>
      </c>
      <c r="J2591" s="148">
        <f t="shared" si="394"/>
        <v>0</v>
      </c>
      <c r="K2591" s="148">
        <f t="shared" si="394"/>
        <v>0</v>
      </c>
      <c r="L2591" s="148">
        <f t="shared" si="394"/>
        <v>0</v>
      </c>
      <c r="M2591" s="148">
        <f t="shared" si="394"/>
        <v>0</v>
      </c>
      <c r="N2591" s="148">
        <f t="shared" si="394"/>
        <v>0</v>
      </c>
      <c r="O2591" s="149">
        <f t="shared" si="394"/>
        <v>0</v>
      </c>
      <c r="P2591" s="143">
        <f t="shared" si="393"/>
        <v>0</v>
      </c>
      <c r="Q2591" s="52"/>
      <c r="R2591" s="405"/>
      <c r="S2591" s="405"/>
    </row>
    <row r="2592" spans="2:24" ht="6" customHeight="1" x14ac:dyDescent="0.2">
      <c r="B2592" s="78"/>
      <c r="C2592" s="52"/>
      <c r="D2592" s="52"/>
      <c r="E2592" s="52"/>
      <c r="F2592" s="52"/>
      <c r="G2592" s="52"/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5"/>
      <c r="S2592" s="55"/>
    </row>
    <row r="2593" spans="2:24" ht="18.75" customHeight="1" x14ac:dyDescent="0.2">
      <c r="B2593" s="81"/>
      <c r="C2593" s="140" t="s">
        <v>158</v>
      </c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74"/>
      <c r="P2593" s="146">
        <f t="shared" ref="P2593:P2594" si="395">SUM(D2593:O2593)</f>
        <v>0</v>
      </c>
      <c r="Q2593" s="52"/>
      <c r="R2593" s="395"/>
      <c r="S2593" s="395"/>
    </row>
    <row r="2594" spans="2:24" ht="18.75" customHeight="1" x14ac:dyDescent="0.2">
      <c r="B2594" s="81"/>
      <c r="C2594" s="140" t="s">
        <v>159</v>
      </c>
      <c r="D2594" s="67"/>
      <c r="E2594" s="67"/>
      <c r="F2594" s="67"/>
      <c r="G2594" s="67"/>
      <c r="H2594" s="67"/>
      <c r="I2594" s="67"/>
      <c r="J2594" s="67"/>
      <c r="K2594" s="67"/>
      <c r="L2594" s="67"/>
      <c r="M2594" s="67"/>
      <c r="N2594" s="69"/>
      <c r="O2594" s="75"/>
      <c r="P2594" s="147">
        <f t="shared" si="395"/>
        <v>0</v>
      </c>
      <c r="Q2594" s="52"/>
      <c r="R2594" s="396"/>
      <c r="S2594" s="396"/>
    </row>
    <row r="2595" spans="2:24" s="77" customFormat="1" ht="18.75" customHeight="1" x14ac:dyDescent="0.2">
      <c r="B2595" s="79"/>
      <c r="C2595" s="93"/>
      <c r="D2595" s="82"/>
      <c r="E2595" s="82"/>
      <c r="F2595" s="82"/>
      <c r="G2595" s="82"/>
      <c r="H2595" s="82"/>
      <c r="I2595" s="82"/>
      <c r="J2595" s="82"/>
      <c r="K2595" s="82"/>
      <c r="L2595" s="82"/>
      <c r="M2595" s="82"/>
      <c r="N2595" s="397" t="s">
        <v>160</v>
      </c>
      <c r="O2595" s="397"/>
      <c r="P2595" s="145">
        <f t="shared" ref="P2595" si="396">ROUND(IF(P2593*P2594=0,0,P2591/P2593*P2594),2)</f>
        <v>0</v>
      </c>
      <c r="Q2595" s="76"/>
      <c r="R2595" s="398"/>
      <c r="S2595" s="398"/>
      <c r="T2595" s="80"/>
    </row>
    <row r="2596" spans="2:24" ht="30" customHeight="1" x14ac:dyDescent="0.2">
      <c r="C2596" s="52"/>
      <c r="D2596" s="52"/>
      <c r="E2596" s="52"/>
      <c r="F2596" s="52"/>
      <c r="G2596" s="52"/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</row>
    <row r="2597" spans="2:24" ht="18.75" customHeight="1" x14ac:dyDescent="0.2">
      <c r="B2597" s="78"/>
      <c r="C2597" s="158" t="s">
        <v>124</v>
      </c>
      <c r="D2597" s="399"/>
      <c r="E2597" s="399"/>
      <c r="F2597" s="399"/>
      <c r="G2597" s="399"/>
      <c r="H2597" s="399"/>
      <c r="I2597" s="399"/>
      <c r="J2597" s="52"/>
      <c r="K2597" s="52"/>
      <c r="L2597" s="53"/>
      <c r="M2597" s="52"/>
      <c r="N2597" s="52"/>
      <c r="O2597" s="52"/>
      <c r="P2597" s="54"/>
      <c r="Q2597" s="52"/>
      <c r="R2597" s="54"/>
      <c r="S2597" s="54"/>
    </row>
    <row r="2598" spans="2:24" ht="18.75" customHeight="1" x14ac:dyDescent="0.2">
      <c r="B2598" s="78"/>
      <c r="C2598" s="152" t="s">
        <v>125</v>
      </c>
      <c r="D2598" s="395"/>
      <c r="E2598" s="395"/>
      <c r="F2598" s="395"/>
      <c r="G2598" s="395"/>
      <c r="H2598" s="395"/>
      <c r="I2598" s="395"/>
      <c r="J2598" s="52"/>
      <c r="K2598" s="51"/>
      <c r="L2598" s="51"/>
      <c r="M2598" s="51"/>
      <c r="N2598" s="51"/>
      <c r="O2598" s="51"/>
      <c r="P2598" s="51"/>
      <c r="Q2598" s="52"/>
      <c r="R2598" s="400" t="s">
        <v>126</v>
      </c>
      <c r="S2598" s="400"/>
    </row>
    <row r="2599" spans="2:24" ht="18.75" customHeight="1" x14ac:dyDescent="0.2">
      <c r="B2599" s="78"/>
      <c r="C2599" s="152" t="s">
        <v>7</v>
      </c>
      <c r="D2599" s="395"/>
      <c r="E2599" s="395"/>
      <c r="F2599" s="395"/>
      <c r="G2599" s="395"/>
      <c r="H2599" s="395"/>
      <c r="I2599" s="395"/>
      <c r="J2599" s="52"/>
      <c r="K2599" s="51"/>
      <c r="L2599" s="51"/>
      <c r="M2599" s="51"/>
      <c r="N2599" s="51"/>
      <c r="O2599" s="51"/>
      <c r="P2599" s="51"/>
      <c r="Q2599" s="52"/>
      <c r="R2599" s="139" t="s">
        <v>245</v>
      </c>
      <c r="S2599" s="63"/>
    </row>
    <row r="2600" spans="2:24" ht="18.75" customHeight="1" x14ac:dyDescent="0.2">
      <c r="B2600" s="78"/>
      <c r="C2600" s="153" t="s">
        <v>122</v>
      </c>
      <c r="D2600" s="395"/>
      <c r="E2600" s="395"/>
      <c r="F2600" s="395"/>
      <c r="G2600" s="395"/>
      <c r="H2600" s="395"/>
      <c r="I2600" s="395"/>
      <c r="J2600" s="52"/>
      <c r="K2600" s="51"/>
      <c r="L2600" s="51"/>
      <c r="M2600" s="51"/>
      <c r="N2600" s="51"/>
      <c r="O2600" s="51"/>
      <c r="P2600" s="51"/>
      <c r="Q2600" s="52"/>
      <c r="R2600" s="138" t="s">
        <v>132</v>
      </c>
      <c r="S2600" s="63"/>
    </row>
    <row r="2601" spans="2:24" ht="18.75" customHeight="1" x14ac:dyDescent="0.2">
      <c r="B2601" s="78"/>
      <c r="C2601" s="153" t="s">
        <v>134</v>
      </c>
      <c r="D2601" s="401"/>
      <c r="E2601" s="401"/>
      <c r="F2601" s="401"/>
      <c r="G2601" s="401"/>
      <c r="H2601" s="401"/>
      <c r="I2601" s="401"/>
      <c r="J2601" s="52"/>
      <c r="K2601" s="52"/>
      <c r="L2601" s="53"/>
      <c r="M2601" s="52"/>
      <c r="N2601" s="52"/>
      <c r="O2601" s="52"/>
      <c r="P2601" s="54"/>
      <c r="Q2601" s="52"/>
      <c r="R2601" s="139" t="s">
        <v>133</v>
      </c>
      <c r="S2601" s="63"/>
    </row>
    <row r="2602" spans="2:24" ht="12" customHeight="1" x14ac:dyDescent="0.2">
      <c r="B2602" s="78"/>
      <c r="C2602" s="52"/>
      <c r="D2602" s="52"/>
      <c r="E2602" s="52"/>
      <c r="F2602" s="52"/>
      <c r="G2602" s="52"/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</row>
    <row r="2603" spans="2:24" s="77" customFormat="1" ht="18.75" customHeight="1" x14ac:dyDescent="0.2">
      <c r="B2603" s="79"/>
      <c r="C2603" s="154" t="s">
        <v>128</v>
      </c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70"/>
      <c r="P2603" s="144" t="s">
        <v>129</v>
      </c>
      <c r="Q2603" s="76"/>
      <c r="R2603" s="402" t="s">
        <v>135</v>
      </c>
      <c r="S2603" s="403"/>
      <c r="T2603" s="80"/>
      <c r="V2603" s="59"/>
      <c r="W2603" s="59"/>
      <c r="X2603" s="59"/>
    </row>
    <row r="2604" spans="2:24" ht="6" customHeight="1" x14ac:dyDescent="0.2">
      <c r="B2604" s="78"/>
      <c r="C2604" s="52"/>
      <c r="D2604" s="52"/>
      <c r="E2604" s="52"/>
      <c r="F2604" s="52"/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</row>
    <row r="2605" spans="2:24" ht="18.75" customHeight="1" x14ac:dyDescent="0.2">
      <c r="B2605" s="78"/>
      <c r="C2605" s="155" t="s">
        <v>161</v>
      </c>
      <c r="D2605" s="65"/>
      <c r="E2605" s="65"/>
      <c r="F2605" s="65"/>
      <c r="G2605" s="65"/>
      <c r="H2605" s="65"/>
      <c r="I2605" s="65"/>
      <c r="J2605" s="65"/>
      <c r="K2605" s="65"/>
      <c r="L2605" s="65"/>
      <c r="M2605" s="65"/>
      <c r="N2605" s="65"/>
      <c r="O2605" s="71"/>
      <c r="P2605" s="141">
        <f>SUM(D2605:O2605)</f>
        <v>0</v>
      </c>
      <c r="Q2605" s="52"/>
      <c r="R2605" s="390"/>
      <c r="S2605" s="387"/>
    </row>
    <row r="2606" spans="2:24" ht="18.75" customHeight="1" x14ac:dyDescent="0.2">
      <c r="B2606" s="78"/>
      <c r="C2606" s="140" t="s">
        <v>137</v>
      </c>
      <c r="D2606" s="110"/>
      <c r="E2606" s="110"/>
      <c r="F2606" s="110"/>
      <c r="G2606" s="110"/>
      <c r="H2606" s="110"/>
      <c r="I2606" s="110"/>
      <c r="J2606" s="110"/>
      <c r="K2606" s="110"/>
      <c r="L2606" s="110"/>
      <c r="M2606" s="110"/>
      <c r="N2606" s="110"/>
      <c r="O2606" s="111"/>
      <c r="P2606" s="141">
        <f t="shared" ref="P2606:P2615" si="397">SUM(D2606:O2606)</f>
        <v>0</v>
      </c>
      <c r="Q2606" s="52"/>
      <c r="R2606" s="390"/>
      <c r="S2606" s="387"/>
    </row>
    <row r="2607" spans="2:24" ht="18.75" customHeight="1" x14ac:dyDescent="0.2">
      <c r="B2607" s="78"/>
      <c r="C2607" s="94" t="s">
        <v>162</v>
      </c>
      <c r="D2607" s="65"/>
      <c r="E2607" s="65"/>
      <c r="F2607" s="65"/>
      <c r="G2607" s="65"/>
      <c r="H2607" s="65"/>
      <c r="I2607" s="65"/>
      <c r="J2607" s="65"/>
      <c r="K2607" s="65"/>
      <c r="L2607" s="65"/>
      <c r="M2607" s="65"/>
      <c r="N2607" s="65"/>
      <c r="O2607" s="71"/>
      <c r="P2607" s="141">
        <f t="shared" si="397"/>
        <v>0</v>
      </c>
      <c r="Q2607" s="52"/>
      <c r="R2607" s="390"/>
      <c r="S2607" s="387"/>
    </row>
    <row r="2608" spans="2:24" ht="18.75" customHeight="1" x14ac:dyDescent="0.2">
      <c r="B2608" s="78"/>
      <c r="C2608" s="140" t="s">
        <v>147</v>
      </c>
      <c r="D2608" s="66"/>
      <c r="E2608" s="66"/>
      <c r="F2608" s="66"/>
      <c r="G2608" s="66"/>
      <c r="H2608" s="66"/>
      <c r="I2608" s="66"/>
      <c r="J2608" s="66"/>
      <c r="K2608" s="66"/>
      <c r="L2608" s="66"/>
      <c r="M2608" s="66"/>
      <c r="N2608" s="66"/>
      <c r="O2608" s="72"/>
      <c r="P2608" s="141">
        <f t="shared" si="397"/>
        <v>0</v>
      </c>
      <c r="Q2608" s="52"/>
      <c r="R2608" s="390"/>
      <c r="S2608" s="387"/>
    </row>
    <row r="2609" spans="2:20" ht="18.75" customHeight="1" x14ac:dyDescent="0.2">
      <c r="B2609" s="78"/>
      <c r="C2609" s="140" t="s">
        <v>148</v>
      </c>
      <c r="D2609" s="66"/>
      <c r="E2609" s="66"/>
      <c r="F2609" s="66"/>
      <c r="G2609" s="66"/>
      <c r="H2609" s="66"/>
      <c r="I2609" s="66"/>
      <c r="J2609" s="66"/>
      <c r="K2609" s="66"/>
      <c r="L2609" s="66"/>
      <c r="M2609" s="66"/>
      <c r="N2609" s="66"/>
      <c r="O2609" s="72"/>
      <c r="P2609" s="141">
        <f t="shared" si="397"/>
        <v>0</v>
      </c>
      <c r="Q2609" s="52"/>
      <c r="R2609" s="390"/>
      <c r="S2609" s="387"/>
    </row>
    <row r="2610" spans="2:20" ht="18.75" customHeight="1" x14ac:dyDescent="0.2">
      <c r="B2610" s="78"/>
      <c r="C2610" s="140" t="s">
        <v>150</v>
      </c>
      <c r="D2610" s="66"/>
      <c r="E2610" s="66"/>
      <c r="F2610" s="66"/>
      <c r="G2610" s="66"/>
      <c r="H2610" s="66"/>
      <c r="I2610" s="66"/>
      <c r="J2610" s="66"/>
      <c r="K2610" s="66"/>
      <c r="L2610" s="66"/>
      <c r="M2610" s="66"/>
      <c r="N2610" s="66"/>
      <c r="O2610" s="72"/>
      <c r="P2610" s="141">
        <f t="shared" si="397"/>
        <v>0</v>
      </c>
      <c r="Q2610" s="52"/>
      <c r="R2610" s="390"/>
      <c r="S2610" s="387"/>
    </row>
    <row r="2611" spans="2:20" ht="18.75" customHeight="1" x14ac:dyDescent="0.2">
      <c r="B2611" s="78"/>
      <c r="C2611" s="140" t="s">
        <v>151</v>
      </c>
      <c r="D2611" s="66"/>
      <c r="E2611" s="66"/>
      <c r="F2611" s="66"/>
      <c r="G2611" s="66"/>
      <c r="H2611" s="66"/>
      <c r="I2611" s="66"/>
      <c r="J2611" s="66"/>
      <c r="K2611" s="66"/>
      <c r="L2611" s="66"/>
      <c r="M2611" s="66"/>
      <c r="N2611" s="66"/>
      <c r="O2611" s="72"/>
      <c r="P2611" s="141">
        <f t="shared" si="397"/>
        <v>0</v>
      </c>
      <c r="Q2611" s="52"/>
      <c r="R2611" s="390"/>
      <c r="S2611" s="387"/>
    </row>
    <row r="2612" spans="2:20" ht="18.75" customHeight="1" x14ac:dyDescent="0.2">
      <c r="B2612" s="78"/>
      <c r="C2612" s="140" t="s">
        <v>152</v>
      </c>
      <c r="D2612" s="66"/>
      <c r="E2612" s="66"/>
      <c r="F2612" s="66"/>
      <c r="G2612" s="66"/>
      <c r="H2612" s="66"/>
      <c r="I2612" s="66"/>
      <c r="J2612" s="66"/>
      <c r="K2612" s="66"/>
      <c r="L2612" s="66"/>
      <c r="M2612" s="66"/>
      <c r="N2612" s="66"/>
      <c r="O2612" s="72"/>
      <c r="P2612" s="141">
        <f t="shared" si="397"/>
        <v>0</v>
      </c>
      <c r="Q2612" s="52"/>
      <c r="R2612" s="390"/>
      <c r="S2612" s="387"/>
    </row>
    <row r="2613" spans="2:20" ht="18.75" customHeight="1" x14ac:dyDescent="0.2">
      <c r="B2613" s="78"/>
      <c r="C2613" s="140" t="s">
        <v>153</v>
      </c>
      <c r="D2613" s="66"/>
      <c r="E2613" s="66"/>
      <c r="F2613" s="66"/>
      <c r="G2613" s="66"/>
      <c r="H2613" s="66"/>
      <c r="I2613" s="66"/>
      <c r="J2613" s="66"/>
      <c r="K2613" s="66"/>
      <c r="L2613" s="66"/>
      <c r="M2613" s="66"/>
      <c r="N2613" s="66"/>
      <c r="O2613" s="72"/>
      <c r="P2613" s="141">
        <f t="shared" si="397"/>
        <v>0</v>
      </c>
      <c r="Q2613" s="52"/>
      <c r="R2613" s="390"/>
      <c r="S2613" s="387"/>
    </row>
    <row r="2614" spans="2:20" ht="18.75" customHeight="1" x14ac:dyDescent="0.2">
      <c r="B2614" s="78"/>
      <c r="C2614" s="156" t="s">
        <v>163</v>
      </c>
      <c r="D2614" s="68"/>
      <c r="E2614" s="68"/>
      <c r="F2614" s="68"/>
      <c r="G2614" s="68"/>
      <c r="H2614" s="68"/>
      <c r="I2614" s="68"/>
      <c r="J2614" s="68"/>
      <c r="K2614" s="68"/>
      <c r="L2614" s="68"/>
      <c r="M2614" s="68"/>
      <c r="N2614" s="68"/>
      <c r="O2614" s="73"/>
      <c r="P2614" s="142">
        <f t="shared" si="397"/>
        <v>0</v>
      </c>
      <c r="Q2614" s="52"/>
      <c r="R2614" s="391"/>
      <c r="S2614" s="392"/>
    </row>
    <row r="2615" spans="2:20" ht="18.75" customHeight="1" x14ac:dyDescent="0.2">
      <c r="B2615" s="78"/>
      <c r="C2615" s="157" t="s">
        <v>157</v>
      </c>
      <c r="D2615" s="148">
        <f>SUBTOTAL(9,D2605:D2614)</f>
        <v>0</v>
      </c>
      <c r="E2615" s="148">
        <f t="shared" ref="E2615:O2615" si="398">SUBTOTAL(9,E2605:E2614)</f>
        <v>0</v>
      </c>
      <c r="F2615" s="148">
        <f t="shared" si="398"/>
        <v>0</v>
      </c>
      <c r="G2615" s="148">
        <f t="shared" si="398"/>
        <v>0</v>
      </c>
      <c r="H2615" s="148">
        <f t="shared" si="398"/>
        <v>0</v>
      </c>
      <c r="I2615" s="148">
        <f t="shared" si="398"/>
        <v>0</v>
      </c>
      <c r="J2615" s="148">
        <f t="shared" si="398"/>
        <v>0</v>
      </c>
      <c r="K2615" s="148">
        <f t="shared" si="398"/>
        <v>0</v>
      </c>
      <c r="L2615" s="148">
        <f t="shared" si="398"/>
        <v>0</v>
      </c>
      <c r="M2615" s="148">
        <f t="shared" si="398"/>
        <v>0</v>
      </c>
      <c r="N2615" s="148">
        <f t="shared" si="398"/>
        <v>0</v>
      </c>
      <c r="O2615" s="149">
        <f t="shared" si="398"/>
        <v>0</v>
      </c>
      <c r="P2615" s="143">
        <f t="shared" si="397"/>
        <v>0</v>
      </c>
      <c r="Q2615" s="52"/>
      <c r="R2615" s="393"/>
      <c r="S2615" s="394"/>
    </row>
    <row r="2616" spans="2:20" ht="6" customHeight="1" x14ac:dyDescent="0.2">
      <c r="B2616" s="78"/>
      <c r="C2616" s="52"/>
      <c r="D2616" s="52"/>
      <c r="E2616" s="52"/>
      <c r="F2616" s="52"/>
      <c r="G2616" s="52"/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5"/>
      <c r="S2616" s="55"/>
    </row>
    <row r="2617" spans="2:20" ht="18.75" customHeight="1" x14ac:dyDescent="0.2">
      <c r="B2617" s="81"/>
      <c r="C2617" s="140" t="s">
        <v>158</v>
      </c>
      <c r="D2617" s="67"/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74"/>
      <c r="P2617" s="146">
        <f t="shared" ref="P2617:P2618" si="399">SUM(D2617:O2617)</f>
        <v>0</v>
      </c>
      <c r="Q2617" s="52"/>
      <c r="R2617" s="395"/>
      <c r="S2617" s="395"/>
    </row>
    <row r="2618" spans="2:20" ht="18.75" customHeight="1" x14ac:dyDescent="0.2">
      <c r="B2618" s="81"/>
      <c r="C2618" s="140" t="s">
        <v>159</v>
      </c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9"/>
      <c r="O2618" s="75"/>
      <c r="P2618" s="147">
        <f t="shared" si="399"/>
        <v>0</v>
      </c>
      <c r="Q2618" s="52"/>
      <c r="R2618" s="396"/>
      <c r="S2618" s="396"/>
    </row>
    <row r="2619" spans="2:20" s="77" customFormat="1" ht="18.75" customHeight="1" x14ac:dyDescent="0.2">
      <c r="B2619" s="79"/>
      <c r="C2619" s="93"/>
      <c r="D2619" s="82"/>
      <c r="E2619" s="82"/>
      <c r="F2619" s="82"/>
      <c r="G2619" s="82"/>
      <c r="H2619" s="82"/>
      <c r="I2619" s="82"/>
      <c r="J2619" s="82"/>
      <c r="K2619" s="82"/>
      <c r="L2619" s="82"/>
      <c r="M2619" s="82"/>
      <c r="N2619" s="397" t="s">
        <v>160</v>
      </c>
      <c r="O2619" s="397"/>
      <c r="P2619" s="145">
        <f>ROUND(IF(P2617*P2618=0,0,P2615/P2617*P2618),2)</f>
        <v>0</v>
      </c>
      <c r="Q2619" s="76"/>
      <c r="R2619" s="398"/>
      <c r="S2619" s="398"/>
      <c r="T2619" s="80"/>
    </row>
    <row r="2620" spans="2:20" ht="30" customHeight="1" x14ac:dyDescent="0.2">
      <c r="C2620" s="52"/>
      <c r="D2620" s="52"/>
      <c r="E2620" s="52"/>
      <c r="F2620" s="52"/>
      <c r="G2620" s="52"/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</row>
    <row r="2621" spans="2:20" ht="18.75" customHeight="1" x14ac:dyDescent="0.2">
      <c r="B2621" s="78"/>
      <c r="C2621" s="158" t="s">
        <v>124</v>
      </c>
      <c r="D2621" s="399"/>
      <c r="E2621" s="399"/>
      <c r="F2621" s="399"/>
      <c r="G2621" s="399"/>
      <c r="H2621" s="399"/>
      <c r="I2621" s="399"/>
      <c r="J2621" s="52"/>
      <c r="K2621" s="52"/>
      <c r="L2621" s="53"/>
      <c r="M2621" s="52"/>
      <c r="N2621" s="52"/>
      <c r="O2621" s="52"/>
      <c r="P2621" s="54"/>
      <c r="Q2621" s="52"/>
      <c r="R2621" s="54"/>
      <c r="S2621" s="54"/>
    </row>
    <row r="2622" spans="2:20" ht="18.75" customHeight="1" x14ac:dyDescent="0.2">
      <c r="B2622" s="78"/>
      <c r="C2622" s="152" t="s">
        <v>125</v>
      </c>
      <c r="D2622" s="395"/>
      <c r="E2622" s="395"/>
      <c r="F2622" s="395"/>
      <c r="G2622" s="395"/>
      <c r="H2622" s="395"/>
      <c r="I2622" s="395"/>
      <c r="J2622" s="52"/>
      <c r="K2622" s="51"/>
      <c r="L2622" s="51"/>
      <c r="M2622" s="51"/>
      <c r="N2622" s="51"/>
      <c r="O2622" s="51"/>
      <c r="P2622" s="51"/>
      <c r="Q2622" s="52"/>
      <c r="R2622" s="400" t="s">
        <v>126</v>
      </c>
      <c r="S2622" s="400"/>
    </row>
    <row r="2623" spans="2:20" ht="18.75" customHeight="1" x14ac:dyDescent="0.2">
      <c r="B2623" s="78"/>
      <c r="C2623" s="152" t="s">
        <v>7</v>
      </c>
      <c r="D2623" s="395"/>
      <c r="E2623" s="395"/>
      <c r="F2623" s="395"/>
      <c r="G2623" s="395"/>
      <c r="H2623" s="395"/>
      <c r="I2623" s="395"/>
      <c r="J2623" s="52"/>
      <c r="K2623" s="51"/>
      <c r="L2623" s="51"/>
      <c r="M2623" s="51"/>
      <c r="N2623" s="51"/>
      <c r="O2623" s="51"/>
      <c r="P2623" s="51"/>
      <c r="Q2623" s="52"/>
      <c r="R2623" s="139" t="s">
        <v>245</v>
      </c>
      <c r="S2623" s="63"/>
    </row>
    <row r="2624" spans="2:20" ht="18.75" customHeight="1" x14ac:dyDescent="0.2">
      <c r="B2624" s="78"/>
      <c r="C2624" s="153" t="s">
        <v>122</v>
      </c>
      <c r="D2624" s="395"/>
      <c r="E2624" s="395"/>
      <c r="F2624" s="395"/>
      <c r="G2624" s="395"/>
      <c r="H2624" s="395"/>
      <c r="I2624" s="395"/>
      <c r="J2624" s="52"/>
      <c r="K2624" s="51"/>
      <c r="L2624" s="51"/>
      <c r="M2624" s="51"/>
      <c r="N2624" s="51"/>
      <c r="O2624" s="51"/>
      <c r="P2624" s="51"/>
      <c r="Q2624" s="52"/>
      <c r="R2624" s="138" t="s">
        <v>132</v>
      </c>
      <c r="S2624" s="63"/>
    </row>
    <row r="2625" spans="2:24" ht="18.75" customHeight="1" x14ac:dyDescent="0.2">
      <c r="B2625" s="78"/>
      <c r="C2625" s="153" t="s">
        <v>134</v>
      </c>
      <c r="D2625" s="401"/>
      <c r="E2625" s="401"/>
      <c r="F2625" s="401"/>
      <c r="G2625" s="401"/>
      <c r="H2625" s="401"/>
      <c r="I2625" s="401"/>
      <c r="J2625" s="52"/>
      <c r="K2625" s="52"/>
      <c r="L2625" s="53"/>
      <c r="M2625" s="52"/>
      <c r="N2625" s="52"/>
      <c r="O2625" s="52"/>
      <c r="P2625" s="54"/>
      <c r="Q2625" s="52"/>
      <c r="R2625" s="139" t="s">
        <v>133</v>
      </c>
      <c r="S2625" s="63"/>
    </row>
    <row r="2626" spans="2:24" ht="12" customHeight="1" x14ac:dyDescent="0.2">
      <c r="B2626" s="78"/>
      <c r="C2626" s="52"/>
      <c r="D2626" s="52"/>
      <c r="E2626" s="52"/>
      <c r="F2626" s="52"/>
      <c r="G2626" s="52"/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</row>
    <row r="2627" spans="2:24" s="77" customFormat="1" ht="18.75" customHeight="1" x14ac:dyDescent="0.2">
      <c r="B2627" s="79"/>
      <c r="C2627" s="154" t="s">
        <v>128</v>
      </c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70"/>
      <c r="P2627" s="144" t="s">
        <v>129</v>
      </c>
      <c r="Q2627" s="76"/>
      <c r="R2627" s="404" t="s">
        <v>135</v>
      </c>
      <c r="S2627" s="404"/>
      <c r="T2627" s="80"/>
      <c r="V2627" s="59"/>
      <c r="W2627" s="59"/>
      <c r="X2627" s="59"/>
    </row>
    <row r="2628" spans="2:24" ht="6" customHeight="1" x14ac:dyDescent="0.2">
      <c r="B2628" s="78"/>
      <c r="C2628" s="52"/>
      <c r="D2628" s="52"/>
      <c r="E2628" s="52"/>
      <c r="F2628" s="52"/>
      <c r="G2628" s="52"/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</row>
    <row r="2629" spans="2:24" ht="18.75" customHeight="1" x14ac:dyDescent="0.2">
      <c r="B2629" s="78"/>
      <c r="C2629" s="155" t="s">
        <v>161</v>
      </c>
      <c r="D2629" s="65"/>
      <c r="E2629" s="65"/>
      <c r="F2629" s="65"/>
      <c r="G2629" s="65"/>
      <c r="H2629" s="65"/>
      <c r="I2629" s="65"/>
      <c r="J2629" s="65"/>
      <c r="K2629" s="65"/>
      <c r="L2629" s="65"/>
      <c r="M2629" s="65"/>
      <c r="N2629" s="65"/>
      <c r="O2629" s="71"/>
      <c r="P2629" s="141">
        <f t="shared" ref="P2629:P2639" si="400">SUM(D2629:O2629)</f>
        <v>0</v>
      </c>
      <c r="Q2629" s="52"/>
      <c r="R2629" s="395"/>
      <c r="S2629" s="395"/>
    </row>
    <row r="2630" spans="2:24" ht="18.75" customHeight="1" x14ac:dyDescent="0.2">
      <c r="B2630" s="78"/>
      <c r="C2630" s="140" t="s">
        <v>137</v>
      </c>
      <c r="D2630" s="110"/>
      <c r="E2630" s="110"/>
      <c r="F2630" s="110"/>
      <c r="G2630" s="110"/>
      <c r="H2630" s="110"/>
      <c r="I2630" s="110"/>
      <c r="J2630" s="110"/>
      <c r="K2630" s="110"/>
      <c r="L2630" s="110"/>
      <c r="M2630" s="110"/>
      <c r="N2630" s="110"/>
      <c r="O2630" s="111"/>
      <c r="P2630" s="141">
        <f t="shared" si="400"/>
        <v>0</v>
      </c>
      <c r="Q2630" s="52"/>
      <c r="R2630" s="395"/>
      <c r="S2630" s="395"/>
    </row>
    <row r="2631" spans="2:24" ht="18.75" customHeight="1" x14ac:dyDescent="0.2">
      <c r="B2631" s="78"/>
      <c r="C2631" s="94" t="s">
        <v>162</v>
      </c>
      <c r="D2631" s="65"/>
      <c r="E2631" s="65"/>
      <c r="F2631" s="65"/>
      <c r="G2631" s="65"/>
      <c r="H2631" s="65"/>
      <c r="I2631" s="65"/>
      <c r="J2631" s="65"/>
      <c r="K2631" s="65"/>
      <c r="L2631" s="65"/>
      <c r="M2631" s="65"/>
      <c r="N2631" s="65"/>
      <c r="O2631" s="71"/>
      <c r="P2631" s="141">
        <f t="shared" si="400"/>
        <v>0</v>
      </c>
      <c r="Q2631" s="52"/>
      <c r="R2631" s="395"/>
      <c r="S2631" s="395"/>
    </row>
    <row r="2632" spans="2:24" ht="18.75" customHeight="1" x14ac:dyDescent="0.2">
      <c r="B2632" s="78"/>
      <c r="C2632" s="140" t="s">
        <v>147</v>
      </c>
      <c r="D2632" s="66"/>
      <c r="E2632" s="66"/>
      <c r="F2632" s="66"/>
      <c r="G2632" s="66"/>
      <c r="H2632" s="66"/>
      <c r="I2632" s="66"/>
      <c r="J2632" s="66"/>
      <c r="K2632" s="66"/>
      <c r="L2632" s="66"/>
      <c r="M2632" s="66"/>
      <c r="N2632" s="66"/>
      <c r="O2632" s="72"/>
      <c r="P2632" s="141">
        <f t="shared" si="400"/>
        <v>0</v>
      </c>
      <c r="Q2632" s="52"/>
      <c r="R2632" s="395"/>
      <c r="S2632" s="395"/>
    </row>
    <row r="2633" spans="2:24" ht="18.75" customHeight="1" x14ac:dyDescent="0.2">
      <c r="B2633" s="78"/>
      <c r="C2633" s="140" t="s">
        <v>148</v>
      </c>
      <c r="D2633" s="66"/>
      <c r="E2633" s="66"/>
      <c r="F2633" s="66"/>
      <c r="G2633" s="66"/>
      <c r="H2633" s="66"/>
      <c r="I2633" s="66"/>
      <c r="J2633" s="66"/>
      <c r="K2633" s="66"/>
      <c r="L2633" s="66"/>
      <c r="M2633" s="66"/>
      <c r="N2633" s="66"/>
      <c r="O2633" s="72"/>
      <c r="P2633" s="141">
        <f t="shared" si="400"/>
        <v>0</v>
      </c>
      <c r="Q2633" s="52"/>
      <c r="R2633" s="395"/>
      <c r="S2633" s="395"/>
    </row>
    <row r="2634" spans="2:24" ht="18.75" customHeight="1" x14ac:dyDescent="0.2">
      <c r="B2634" s="78"/>
      <c r="C2634" s="140" t="s">
        <v>150</v>
      </c>
      <c r="D2634" s="66"/>
      <c r="E2634" s="66"/>
      <c r="F2634" s="66"/>
      <c r="G2634" s="66"/>
      <c r="H2634" s="66"/>
      <c r="I2634" s="66"/>
      <c r="J2634" s="66"/>
      <c r="K2634" s="66"/>
      <c r="L2634" s="66"/>
      <c r="M2634" s="66"/>
      <c r="N2634" s="66"/>
      <c r="O2634" s="72"/>
      <c r="P2634" s="141">
        <f t="shared" si="400"/>
        <v>0</v>
      </c>
      <c r="Q2634" s="52"/>
      <c r="R2634" s="395"/>
      <c r="S2634" s="395"/>
    </row>
    <row r="2635" spans="2:24" ht="18.75" customHeight="1" x14ac:dyDescent="0.2">
      <c r="B2635" s="78"/>
      <c r="C2635" s="140" t="s">
        <v>151</v>
      </c>
      <c r="D2635" s="66"/>
      <c r="E2635" s="66"/>
      <c r="F2635" s="66"/>
      <c r="G2635" s="66"/>
      <c r="H2635" s="66"/>
      <c r="I2635" s="66"/>
      <c r="J2635" s="66"/>
      <c r="K2635" s="66"/>
      <c r="L2635" s="66"/>
      <c r="M2635" s="66"/>
      <c r="N2635" s="66"/>
      <c r="O2635" s="72"/>
      <c r="P2635" s="141">
        <f t="shared" si="400"/>
        <v>0</v>
      </c>
      <c r="Q2635" s="52"/>
      <c r="R2635" s="395"/>
      <c r="S2635" s="395"/>
    </row>
    <row r="2636" spans="2:24" ht="18.75" customHeight="1" x14ac:dyDescent="0.2">
      <c r="B2636" s="78"/>
      <c r="C2636" s="140" t="s">
        <v>152</v>
      </c>
      <c r="D2636" s="66"/>
      <c r="E2636" s="66"/>
      <c r="F2636" s="66"/>
      <c r="G2636" s="66"/>
      <c r="H2636" s="66"/>
      <c r="I2636" s="66"/>
      <c r="J2636" s="66"/>
      <c r="K2636" s="66"/>
      <c r="L2636" s="66"/>
      <c r="M2636" s="66"/>
      <c r="N2636" s="66"/>
      <c r="O2636" s="72"/>
      <c r="P2636" s="141">
        <f t="shared" si="400"/>
        <v>0</v>
      </c>
      <c r="Q2636" s="52"/>
      <c r="R2636" s="395"/>
      <c r="S2636" s="395"/>
    </row>
    <row r="2637" spans="2:24" ht="18.75" customHeight="1" x14ac:dyDescent="0.2">
      <c r="B2637" s="78"/>
      <c r="C2637" s="140" t="s">
        <v>153</v>
      </c>
      <c r="D2637" s="66"/>
      <c r="E2637" s="66"/>
      <c r="F2637" s="66"/>
      <c r="G2637" s="66"/>
      <c r="H2637" s="66"/>
      <c r="I2637" s="66"/>
      <c r="J2637" s="66"/>
      <c r="K2637" s="66"/>
      <c r="L2637" s="66"/>
      <c r="M2637" s="66"/>
      <c r="N2637" s="66"/>
      <c r="O2637" s="72"/>
      <c r="P2637" s="141">
        <f t="shared" si="400"/>
        <v>0</v>
      </c>
      <c r="Q2637" s="52"/>
      <c r="R2637" s="395"/>
      <c r="S2637" s="395"/>
    </row>
    <row r="2638" spans="2:24" ht="18.75" customHeight="1" x14ac:dyDescent="0.2">
      <c r="B2638" s="78"/>
      <c r="C2638" s="156" t="s">
        <v>163</v>
      </c>
      <c r="D2638" s="68"/>
      <c r="E2638" s="68"/>
      <c r="F2638" s="68"/>
      <c r="G2638" s="68"/>
      <c r="H2638" s="68"/>
      <c r="I2638" s="68"/>
      <c r="J2638" s="68"/>
      <c r="K2638" s="68"/>
      <c r="L2638" s="68"/>
      <c r="M2638" s="68"/>
      <c r="N2638" s="68"/>
      <c r="O2638" s="73"/>
      <c r="P2638" s="142">
        <f t="shared" si="400"/>
        <v>0</v>
      </c>
      <c r="Q2638" s="52"/>
      <c r="R2638" s="396"/>
      <c r="S2638" s="396"/>
    </row>
    <row r="2639" spans="2:24" ht="18.75" customHeight="1" x14ac:dyDescent="0.2">
      <c r="B2639" s="78"/>
      <c r="C2639" s="157" t="s">
        <v>157</v>
      </c>
      <c r="D2639" s="148">
        <f t="shared" ref="D2639:O2639" si="401">SUBTOTAL(9,D2629:D2638)</f>
        <v>0</v>
      </c>
      <c r="E2639" s="148">
        <f t="shared" si="401"/>
        <v>0</v>
      </c>
      <c r="F2639" s="148">
        <f t="shared" si="401"/>
        <v>0</v>
      </c>
      <c r="G2639" s="148">
        <f t="shared" si="401"/>
        <v>0</v>
      </c>
      <c r="H2639" s="148">
        <f t="shared" si="401"/>
        <v>0</v>
      </c>
      <c r="I2639" s="148">
        <f t="shared" si="401"/>
        <v>0</v>
      </c>
      <c r="J2639" s="148">
        <f t="shared" si="401"/>
        <v>0</v>
      </c>
      <c r="K2639" s="148">
        <f t="shared" si="401"/>
        <v>0</v>
      </c>
      <c r="L2639" s="148">
        <f t="shared" si="401"/>
        <v>0</v>
      </c>
      <c r="M2639" s="148">
        <f t="shared" si="401"/>
        <v>0</v>
      </c>
      <c r="N2639" s="148">
        <f t="shared" si="401"/>
        <v>0</v>
      </c>
      <c r="O2639" s="149">
        <f t="shared" si="401"/>
        <v>0</v>
      </c>
      <c r="P2639" s="143">
        <f t="shared" si="400"/>
        <v>0</v>
      </c>
      <c r="Q2639" s="52"/>
      <c r="R2639" s="405"/>
      <c r="S2639" s="405"/>
    </row>
    <row r="2640" spans="2:24" ht="6" customHeight="1" x14ac:dyDescent="0.2">
      <c r="B2640" s="78"/>
      <c r="C2640" s="52"/>
      <c r="D2640" s="52"/>
      <c r="E2640" s="52"/>
      <c r="F2640" s="52"/>
      <c r="G2640" s="52"/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5"/>
      <c r="S2640" s="55"/>
    </row>
    <row r="2641" spans="2:24" ht="18.75" customHeight="1" x14ac:dyDescent="0.2">
      <c r="B2641" s="81"/>
      <c r="C2641" s="140" t="s">
        <v>158</v>
      </c>
      <c r="D2641" s="67"/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74"/>
      <c r="P2641" s="146">
        <f t="shared" ref="P2641:P2642" si="402">SUM(D2641:O2641)</f>
        <v>0</v>
      </c>
      <c r="Q2641" s="52"/>
      <c r="R2641" s="395"/>
      <c r="S2641" s="395"/>
    </row>
    <row r="2642" spans="2:24" ht="18.75" customHeight="1" x14ac:dyDescent="0.2">
      <c r="B2642" s="81"/>
      <c r="C2642" s="140" t="s">
        <v>159</v>
      </c>
      <c r="D2642" s="67"/>
      <c r="E2642" s="67"/>
      <c r="F2642" s="67"/>
      <c r="G2642" s="67"/>
      <c r="H2642" s="67"/>
      <c r="I2642" s="67"/>
      <c r="J2642" s="67"/>
      <c r="K2642" s="67"/>
      <c r="L2642" s="67"/>
      <c r="M2642" s="67"/>
      <c r="N2642" s="69"/>
      <c r="O2642" s="75"/>
      <c r="P2642" s="147">
        <f t="shared" si="402"/>
        <v>0</v>
      </c>
      <c r="Q2642" s="52"/>
      <c r="R2642" s="396"/>
      <c r="S2642" s="396"/>
    </row>
    <row r="2643" spans="2:24" s="77" customFormat="1" ht="18.75" customHeight="1" x14ac:dyDescent="0.2">
      <c r="B2643" s="79"/>
      <c r="C2643" s="93"/>
      <c r="D2643" s="82"/>
      <c r="E2643" s="82"/>
      <c r="F2643" s="82"/>
      <c r="G2643" s="82"/>
      <c r="H2643" s="82"/>
      <c r="I2643" s="82"/>
      <c r="J2643" s="82"/>
      <c r="K2643" s="82"/>
      <c r="L2643" s="82"/>
      <c r="M2643" s="82"/>
      <c r="N2643" s="397" t="s">
        <v>160</v>
      </c>
      <c r="O2643" s="397"/>
      <c r="P2643" s="145">
        <f t="shared" ref="P2643" si="403">ROUND(IF(P2641*P2642=0,0,P2639/P2641*P2642),2)</f>
        <v>0</v>
      </c>
      <c r="Q2643" s="76"/>
      <c r="R2643" s="398"/>
      <c r="S2643" s="398"/>
      <c r="T2643" s="80"/>
    </row>
    <row r="2644" spans="2:24" ht="30" customHeight="1" x14ac:dyDescent="0.2">
      <c r="C2644" s="52"/>
      <c r="D2644" s="52"/>
      <c r="E2644" s="52"/>
      <c r="F2644" s="52"/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</row>
    <row r="2645" spans="2:24" ht="18.75" customHeight="1" x14ac:dyDescent="0.2">
      <c r="B2645" s="78"/>
      <c r="C2645" s="158" t="s">
        <v>124</v>
      </c>
      <c r="D2645" s="399"/>
      <c r="E2645" s="399"/>
      <c r="F2645" s="399"/>
      <c r="G2645" s="399"/>
      <c r="H2645" s="399"/>
      <c r="I2645" s="399"/>
      <c r="J2645" s="52"/>
      <c r="K2645" s="52"/>
      <c r="L2645" s="53"/>
      <c r="M2645" s="52"/>
      <c r="N2645" s="52"/>
      <c r="O2645" s="52"/>
      <c r="P2645" s="54"/>
      <c r="Q2645" s="52"/>
      <c r="R2645" s="54"/>
      <c r="S2645" s="54"/>
    </row>
    <row r="2646" spans="2:24" ht="18.75" customHeight="1" x14ac:dyDescent="0.2">
      <c r="B2646" s="78"/>
      <c r="C2646" s="152" t="s">
        <v>125</v>
      </c>
      <c r="D2646" s="395"/>
      <c r="E2646" s="395"/>
      <c r="F2646" s="395"/>
      <c r="G2646" s="395"/>
      <c r="H2646" s="395"/>
      <c r="I2646" s="395"/>
      <c r="J2646" s="52"/>
      <c r="K2646" s="51"/>
      <c r="L2646" s="51"/>
      <c r="M2646" s="51"/>
      <c r="N2646" s="51"/>
      <c r="O2646" s="51"/>
      <c r="P2646" s="51"/>
      <c r="Q2646" s="52"/>
      <c r="R2646" s="400" t="s">
        <v>126</v>
      </c>
      <c r="S2646" s="400"/>
    </row>
    <row r="2647" spans="2:24" ht="18.75" customHeight="1" x14ac:dyDescent="0.2">
      <c r="B2647" s="78"/>
      <c r="C2647" s="152" t="s">
        <v>7</v>
      </c>
      <c r="D2647" s="395"/>
      <c r="E2647" s="395"/>
      <c r="F2647" s="395"/>
      <c r="G2647" s="395"/>
      <c r="H2647" s="395"/>
      <c r="I2647" s="395"/>
      <c r="J2647" s="52"/>
      <c r="K2647" s="51"/>
      <c r="L2647" s="51"/>
      <c r="M2647" s="51"/>
      <c r="N2647" s="51"/>
      <c r="O2647" s="51"/>
      <c r="P2647" s="51"/>
      <c r="Q2647" s="52"/>
      <c r="R2647" s="139" t="s">
        <v>245</v>
      </c>
      <c r="S2647" s="63"/>
    </row>
    <row r="2648" spans="2:24" ht="18.75" customHeight="1" x14ac:dyDescent="0.2">
      <c r="B2648" s="78"/>
      <c r="C2648" s="153" t="s">
        <v>122</v>
      </c>
      <c r="D2648" s="395"/>
      <c r="E2648" s="395"/>
      <c r="F2648" s="395"/>
      <c r="G2648" s="395"/>
      <c r="H2648" s="395"/>
      <c r="I2648" s="395"/>
      <c r="J2648" s="52"/>
      <c r="K2648" s="51"/>
      <c r="L2648" s="51"/>
      <c r="M2648" s="51"/>
      <c r="N2648" s="51"/>
      <c r="O2648" s="51"/>
      <c r="P2648" s="51"/>
      <c r="Q2648" s="52"/>
      <c r="R2648" s="138" t="s">
        <v>132</v>
      </c>
      <c r="S2648" s="63"/>
    </row>
    <row r="2649" spans="2:24" ht="18.75" customHeight="1" x14ac:dyDescent="0.2">
      <c r="B2649" s="78"/>
      <c r="C2649" s="153" t="s">
        <v>134</v>
      </c>
      <c r="D2649" s="401"/>
      <c r="E2649" s="401"/>
      <c r="F2649" s="401"/>
      <c r="G2649" s="401"/>
      <c r="H2649" s="401"/>
      <c r="I2649" s="401"/>
      <c r="J2649" s="52"/>
      <c r="K2649" s="52"/>
      <c r="L2649" s="53"/>
      <c r="M2649" s="52"/>
      <c r="N2649" s="52"/>
      <c r="O2649" s="52"/>
      <c r="P2649" s="54"/>
      <c r="Q2649" s="52"/>
      <c r="R2649" s="139" t="s">
        <v>133</v>
      </c>
      <c r="S2649" s="63"/>
    </row>
    <row r="2650" spans="2:24" ht="12" customHeight="1" x14ac:dyDescent="0.2">
      <c r="B2650" s="78"/>
      <c r="C2650" s="52"/>
      <c r="D2650" s="52"/>
      <c r="E2650" s="52"/>
      <c r="F2650" s="52"/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</row>
    <row r="2651" spans="2:24" s="77" customFormat="1" ht="18.75" customHeight="1" x14ac:dyDescent="0.2">
      <c r="B2651" s="79"/>
      <c r="C2651" s="154" t="s">
        <v>128</v>
      </c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70"/>
      <c r="P2651" s="144" t="s">
        <v>129</v>
      </c>
      <c r="Q2651" s="76"/>
      <c r="R2651" s="404" t="s">
        <v>135</v>
      </c>
      <c r="S2651" s="404"/>
      <c r="T2651" s="80"/>
      <c r="V2651" s="59"/>
      <c r="W2651" s="59"/>
      <c r="X2651" s="59"/>
    </row>
    <row r="2652" spans="2:24" ht="6" customHeight="1" x14ac:dyDescent="0.2">
      <c r="B2652" s="78"/>
      <c r="C2652" s="52"/>
      <c r="D2652" s="52"/>
      <c r="E2652" s="52"/>
      <c r="F2652" s="52"/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</row>
    <row r="2653" spans="2:24" ht="18.75" customHeight="1" x14ac:dyDescent="0.2">
      <c r="B2653" s="78"/>
      <c r="C2653" s="155" t="s">
        <v>161</v>
      </c>
      <c r="D2653" s="65"/>
      <c r="E2653" s="65"/>
      <c r="F2653" s="65"/>
      <c r="G2653" s="65"/>
      <c r="H2653" s="65"/>
      <c r="I2653" s="65"/>
      <c r="J2653" s="65"/>
      <c r="K2653" s="65"/>
      <c r="L2653" s="65"/>
      <c r="M2653" s="65"/>
      <c r="N2653" s="65"/>
      <c r="O2653" s="71"/>
      <c r="P2653" s="141">
        <f t="shared" ref="P2653:P2663" si="404">SUM(D2653:O2653)</f>
        <v>0</v>
      </c>
      <c r="Q2653" s="52"/>
      <c r="R2653" s="395"/>
      <c r="S2653" s="395"/>
    </row>
    <row r="2654" spans="2:24" ht="18.75" customHeight="1" x14ac:dyDescent="0.2">
      <c r="B2654" s="78"/>
      <c r="C2654" s="140" t="s">
        <v>137</v>
      </c>
      <c r="D2654" s="110"/>
      <c r="E2654" s="110"/>
      <c r="F2654" s="110"/>
      <c r="G2654" s="110"/>
      <c r="H2654" s="110"/>
      <c r="I2654" s="110"/>
      <c r="J2654" s="110"/>
      <c r="K2654" s="110"/>
      <c r="L2654" s="110"/>
      <c r="M2654" s="110"/>
      <c r="N2654" s="110"/>
      <c r="O2654" s="111"/>
      <c r="P2654" s="141">
        <f t="shared" si="404"/>
        <v>0</v>
      </c>
      <c r="Q2654" s="52"/>
      <c r="R2654" s="395"/>
      <c r="S2654" s="395"/>
    </row>
    <row r="2655" spans="2:24" ht="18.75" customHeight="1" x14ac:dyDescent="0.2">
      <c r="B2655" s="78"/>
      <c r="C2655" s="94" t="s">
        <v>162</v>
      </c>
      <c r="D2655" s="65"/>
      <c r="E2655" s="65"/>
      <c r="F2655" s="65"/>
      <c r="G2655" s="65"/>
      <c r="H2655" s="65"/>
      <c r="I2655" s="65"/>
      <c r="J2655" s="65"/>
      <c r="K2655" s="65"/>
      <c r="L2655" s="65"/>
      <c r="M2655" s="65"/>
      <c r="N2655" s="65"/>
      <c r="O2655" s="71"/>
      <c r="P2655" s="141">
        <f t="shared" si="404"/>
        <v>0</v>
      </c>
      <c r="Q2655" s="52"/>
      <c r="R2655" s="395"/>
      <c r="S2655" s="395"/>
    </row>
    <row r="2656" spans="2:24" ht="18.75" customHeight="1" x14ac:dyDescent="0.2">
      <c r="B2656" s="78"/>
      <c r="C2656" s="140" t="s">
        <v>147</v>
      </c>
      <c r="D2656" s="66"/>
      <c r="E2656" s="66"/>
      <c r="F2656" s="66"/>
      <c r="G2656" s="66"/>
      <c r="H2656" s="66"/>
      <c r="I2656" s="66"/>
      <c r="J2656" s="66"/>
      <c r="K2656" s="66"/>
      <c r="L2656" s="66"/>
      <c r="M2656" s="66"/>
      <c r="N2656" s="66"/>
      <c r="O2656" s="72"/>
      <c r="P2656" s="141">
        <f t="shared" si="404"/>
        <v>0</v>
      </c>
      <c r="Q2656" s="52"/>
      <c r="R2656" s="395"/>
      <c r="S2656" s="395"/>
    </row>
    <row r="2657" spans="2:20" ht="18.75" customHeight="1" x14ac:dyDescent="0.2">
      <c r="B2657" s="78"/>
      <c r="C2657" s="140" t="s">
        <v>148</v>
      </c>
      <c r="D2657" s="66"/>
      <c r="E2657" s="66"/>
      <c r="F2657" s="66"/>
      <c r="G2657" s="66"/>
      <c r="H2657" s="66"/>
      <c r="I2657" s="66"/>
      <c r="J2657" s="66"/>
      <c r="K2657" s="66"/>
      <c r="L2657" s="66"/>
      <c r="M2657" s="66"/>
      <c r="N2657" s="66"/>
      <c r="O2657" s="72"/>
      <c r="P2657" s="141">
        <f t="shared" si="404"/>
        <v>0</v>
      </c>
      <c r="Q2657" s="52"/>
      <c r="R2657" s="395"/>
      <c r="S2657" s="395"/>
    </row>
    <row r="2658" spans="2:20" ht="18.75" customHeight="1" x14ac:dyDescent="0.2">
      <c r="B2658" s="78"/>
      <c r="C2658" s="140" t="s">
        <v>150</v>
      </c>
      <c r="D2658" s="66"/>
      <c r="E2658" s="66"/>
      <c r="F2658" s="66"/>
      <c r="G2658" s="66"/>
      <c r="H2658" s="66"/>
      <c r="I2658" s="66"/>
      <c r="J2658" s="66"/>
      <c r="K2658" s="66"/>
      <c r="L2658" s="66"/>
      <c r="M2658" s="66"/>
      <c r="N2658" s="66"/>
      <c r="O2658" s="72"/>
      <c r="P2658" s="141">
        <f t="shared" si="404"/>
        <v>0</v>
      </c>
      <c r="Q2658" s="52"/>
      <c r="R2658" s="395"/>
      <c r="S2658" s="395"/>
    </row>
    <row r="2659" spans="2:20" ht="18.75" customHeight="1" x14ac:dyDescent="0.2">
      <c r="B2659" s="78"/>
      <c r="C2659" s="140" t="s">
        <v>151</v>
      </c>
      <c r="D2659" s="66"/>
      <c r="E2659" s="66"/>
      <c r="F2659" s="66"/>
      <c r="G2659" s="66"/>
      <c r="H2659" s="66"/>
      <c r="I2659" s="66"/>
      <c r="J2659" s="66"/>
      <c r="K2659" s="66"/>
      <c r="L2659" s="66"/>
      <c r="M2659" s="66"/>
      <c r="N2659" s="66"/>
      <c r="O2659" s="72"/>
      <c r="P2659" s="141">
        <f t="shared" si="404"/>
        <v>0</v>
      </c>
      <c r="Q2659" s="52"/>
      <c r="R2659" s="395"/>
      <c r="S2659" s="395"/>
    </row>
    <row r="2660" spans="2:20" ht="18.75" customHeight="1" x14ac:dyDescent="0.2">
      <c r="B2660" s="78"/>
      <c r="C2660" s="140" t="s">
        <v>152</v>
      </c>
      <c r="D2660" s="66"/>
      <c r="E2660" s="66"/>
      <c r="F2660" s="66"/>
      <c r="G2660" s="66"/>
      <c r="H2660" s="66"/>
      <c r="I2660" s="66"/>
      <c r="J2660" s="66"/>
      <c r="K2660" s="66"/>
      <c r="L2660" s="66"/>
      <c r="M2660" s="66"/>
      <c r="N2660" s="66"/>
      <c r="O2660" s="72"/>
      <c r="P2660" s="141">
        <f t="shared" si="404"/>
        <v>0</v>
      </c>
      <c r="Q2660" s="52"/>
      <c r="R2660" s="395"/>
      <c r="S2660" s="395"/>
    </row>
    <row r="2661" spans="2:20" ht="18.75" customHeight="1" x14ac:dyDescent="0.2">
      <c r="B2661" s="78"/>
      <c r="C2661" s="140" t="s">
        <v>153</v>
      </c>
      <c r="D2661" s="66"/>
      <c r="E2661" s="66"/>
      <c r="F2661" s="66"/>
      <c r="G2661" s="66"/>
      <c r="H2661" s="66"/>
      <c r="I2661" s="66"/>
      <c r="J2661" s="66"/>
      <c r="K2661" s="66"/>
      <c r="L2661" s="66"/>
      <c r="M2661" s="66"/>
      <c r="N2661" s="66"/>
      <c r="O2661" s="72"/>
      <c r="P2661" s="141">
        <f t="shared" si="404"/>
        <v>0</v>
      </c>
      <c r="Q2661" s="52"/>
      <c r="R2661" s="395"/>
      <c r="S2661" s="395"/>
    </row>
    <row r="2662" spans="2:20" ht="18.75" customHeight="1" x14ac:dyDescent="0.2">
      <c r="B2662" s="78"/>
      <c r="C2662" s="156" t="s">
        <v>163</v>
      </c>
      <c r="D2662" s="68"/>
      <c r="E2662" s="68"/>
      <c r="F2662" s="68"/>
      <c r="G2662" s="68"/>
      <c r="H2662" s="68"/>
      <c r="I2662" s="68"/>
      <c r="J2662" s="68"/>
      <c r="K2662" s="68"/>
      <c r="L2662" s="68"/>
      <c r="M2662" s="68"/>
      <c r="N2662" s="68"/>
      <c r="O2662" s="73"/>
      <c r="P2662" s="142">
        <f t="shared" si="404"/>
        <v>0</v>
      </c>
      <c r="Q2662" s="52"/>
      <c r="R2662" s="396"/>
      <c r="S2662" s="396"/>
    </row>
    <row r="2663" spans="2:20" ht="18.75" customHeight="1" x14ac:dyDescent="0.2">
      <c r="B2663" s="78"/>
      <c r="C2663" s="157" t="s">
        <v>157</v>
      </c>
      <c r="D2663" s="148">
        <f t="shared" ref="D2663:O2663" si="405">SUBTOTAL(9,D2653:D2662)</f>
        <v>0</v>
      </c>
      <c r="E2663" s="148">
        <f t="shared" si="405"/>
        <v>0</v>
      </c>
      <c r="F2663" s="148">
        <f t="shared" si="405"/>
        <v>0</v>
      </c>
      <c r="G2663" s="148">
        <f t="shared" si="405"/>
        <v>0</v>
      </c>
      <c r="H2663" s="148">
        <f t="shared" si="405"/>
        <v>0</v>
      </c>
      <c r="I2663" s="148">
        <f t="shared" si="405"/>
        <v>0</v>
      </c>
      <c r="J2663" s="148">
        <f t="shared" si="405"/>
        <v>0</v>
      </c>
      <c r="K2663" s="148">
        <f t="shared" si="405"/>
        <v>0</v>
      </c>
      <c r="L2663" s="148">
        <f t="shared" si="405"/>
        <v>0</v>
      </c>
      <c r="M2663" s="148">
        <f t="shared" si="405"/>
        <v>0</v>
      </c>
      <c r="N2663" s="148">
        <f t="shared" si="405"/>
        <v>0</v>
      </c>
      <c r="O2663" s="149">
        <f t="shared" si="405"/>
        <v>0</v>
      </c>
      <c r="P2663" s="143">
        <f t="shared" si="404"/>
        <v>0</v>
      </c>
      <c r="Q2663" s="52"/>
      <c r="R2663" s="405"/>
      <c r="S2663" s="405"/>
    </row>
    <row r="2664" spans="2:20" ht="6" customHeight="1" x14ac:dyDescent="0.2">
      <c r="B2664" s="78"/>
      <c r="C2664" s="52"/>
      <c r="D2664" s="52"/>
      <c r="E2664" s="52"/>
      <c r="F2664" s="52"/>
      <c r="G2664" s="52"/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5"/>
      <c r="S2664" s="55"/>
    </row>
    <row r="2665" spans="2:20" ht="18.75" customHeight="1" x14ac:dyDescent="0.2">
      <c r="B2665" s="81"/>
      <c r="C2665" s="140" t="s">
        <v>158</v>
      </c>
      <c r="D2665" s="67"/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74"/>
      <c r="P2665" s="146">
        <f t="shared" ref="P2665:P2666" si="406">SUM(D2665:O2665)</f>
        <v>0</v>
      </c>
      <c r="Q2665" s="52"/>
      <c r="R2665" s="395"/>
      <c r="S2665" s="395"/>
    </row>
    <row r="2666" spans="2:20" ht="18.75" customHeight="1" x14ac:dyDescent="0.2">
      <c r="B2666" s="81"/>
      <c r="C2666" s="140" t="s">
        <v>159</v>
      </c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9"/>
      <c r="O2666" s="75"/>
      <c r="P2666" s="147">
        <f t="shared" si="406"/>
        <v>0</v>
      </c>
      <c r="Q2666" s="52"/>
      <c r="R2666" s="396"/>
      <c r="S2666" s="396"/>
    </row>
    <row r="2667" spans="2:20" s="77" customFormat="1" ht="18.75" customHeight="1" x14ac:dyDescent="0.2">
      <c r="B2667" s="79"/>
      <c r="C2667" s="93"/>
      <c r="D2667" s="82"/>
      <c r="E2667" s="82"/>
      <c r="F2667" s="82"/>
      <c r="G2667" s="82"/>
      <c r="H2667" s="82"/>
      <c r="I2667" s="82"/>
      <c r="J2667" s="82"/>
      <c r="K2667" s="82"/>
      <c r="L2667" s="82"/>
      <c r="M2667" s="82"/>
      <c r="N2667" s="397" t="s">
        <v>160</v>
      </c>
      <c r="O2667" s="397"/>
      <c r="P2667" s="145">
        <f t="shared" ref="P2667" si="407">ROUND(IF(P2665*P2666=0,0,P2663/P2665*P2666),2)</f>
        <v>0</v>
      </c>
      <c r="Q2667" s="76"/>
      <c r="R2667" s="398"/>
      <c r="S2667" s="398"/>
      <c r="T2667" s="80"/>
    </row>
    <row r="2668" spans="2:20" ht="30" customHeight="1" x14ac:dyDescent="0.2">
      <c r="C2668" s="52"/>
      <c r="D2668" s="52"/>
      <c r="E2668" s="52"/>
      <c r="F2668" s="52"/>
      <c r="G2668" s="52"/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</row>
    <row r="2669" spans="2:20" ht="18.75" customHeight="1" x14ac:dyDescent="0.2">
      <c r="B2669" s="78"/>
      <c r="C2669" s="158" t="s">
        <v>124</v>
      </c>
      <c r="D2669" s="399"/>
      <c r="E2669" s="399"/>
      <c r="F2669" s="399"/>
      <c r="G2669" s="399"/>
      <c r="H2669" s="399"/>
      <c r="I2669" s="399"/>
      <c r="J2669" s="52"/>
      <c r="K2669" s="52"/>
      <c r="L2669" s="53"/>
      <c r="M2669" s="52"/>
      <c r="N2669" s="52"/>
      <c r="O2669" s="52"/>
      <c r="P2669" s="54"/>
      <c r="Q2669" s="52"/>
      <c r="R2669" s="54"/>
      <c r="S2669" s="54"/>
    </row>
    <row r="2670" spans="2:20" ht="18.75" customHeight="1" x14ac:dyDescent="0.2">
      <c r="B2670" s="78"/>
      <c r="C2670" s="152" t="s">
        <v>125</v>
      </c>
      <c r="D2670" s="395"/>
      <c r="E2670" s="395"/>
      <c r="F2670" s="395"/>
      <c r="G2670" s="395"/>
      <c r="H2670" s="395"/>
      <c r="I2670" s="395"/>
      <c r="J2670" s="52"/>
      <c r="K2670" s="51"/>
      <c r="L2670" s="51"/>
      <c r="M2670" s="51"/>
      <c r="N2670" s="51"/>
      <c r="O2670" s="51"/>
      <c r="P2670" s="51"/>
      <c r="Q2670" s="52"/>
      <c r="R2670" s="400" t="s">
        <v>126</v>
      </c>
      <c r="S2670" s="400"/>
    </row>
    <row r="2671" spans="2:20" ht="18.75" customHeight="1" x14ac:dyDescent="0.2">
      <c r="B2671" s="78"/>
      <c r="C2671" s="152" t="s">
        <v>7</v>
      </c>
      <c r="D2671" s="395"/>
      <c r="E2671" s="395"/>
      <c r="F2671" s="395"/>
      <c r="G2671" s="395"/>
      <c r="H2671" s="395"/>
      <c r="I2671" s="395"/>
      <c r="J2671" s="52"/>
      <c r="K2671" s="51"/>
      <c r="L2671" s="51"/>
      <c r="M2671" s="51"/>
      <c r="N2671" s="51"/>
      <c r="O2671" s="51"/>
      <c r="P2671" s="51"/>
      <c r="Q2671" s="52"/>
      <c r="R2671" s="139" t="s">
        <v>245</v>
      </c>
      <c r="S2671" s="63"/>
    </row>
    <row r="2672" spans="2:20" ht="18.75" customHeight="1" x14ac:dyDescent="0.2">
      <c r="B2672" s="78"/>
      <c r="C2672" s="153" t="s">
        <v>122</v>
      </c>
      <c r="D2672" s="395"/>
      <c r="E2672" s="395"/>
      <c r="F2672" s="395"/>
      <c r="G2672" s="395"/>
      <c r="H2672" s="395"/>
      <c r="I2672" s="395"/>
      <c r="J2672" s="52"/>
      <c r="K2672" s="51"/>
      <c r="L2672" s="51"/>
      <c r="M2672" s="51"/>
      <c r="N2672" s="51"/>
      <c r="O2672" s="51"/>
      <c r="P2672" s="51"/>
      <c r="Q2672" s="52"/>
      <c r="R2672" s="138" t="s">
        <v>132</v>
      </c>
      <c r="S2672" s="63"/>
    </row>
    <row r="2673" spans="2:24" ht="18.75" customHeight="1" x14ac:dyDescent="0.2">
      <c r="B2673" s="78"/>
      <c r="C2673" s="153" t="s">
        <v>134</v>
      </c>
      <c r="D2673" s="401"/>
      <c r="E2673" s="401"/>
      <c r="F2673" s="401"/>
      <c r="G2673" s="401"/>
      <c r="H2673" s="401"/>
      <c r="I2673" s="401"/>
      <c r="J2673" s="52"/>
      <c r="K2673" s="52"/>
      <c r="L2673" s="53"/>
      <c r="M2673" s="52"/>
      <c r="N2673" s="52"/>
      <c r="O2673" s="52"/>
      <c r="P2673" s="54"/>
      <c r="Q2673" s="52"/>
      <c r="R2673" s="139" t="s">
        <v>133</v>
      </c>
      <c r="S2673" s="63"/>
    </row>
    <row r="2674" spans="2:24" ht="12" customHeight="1" x14ac:dyDescent="0.2">
      <c r="B2674" s="78"/>
      <c r="C2674" s="52"/>
      <c r="D2674" s="52"/>
      <c r="E2674" s="52"/>
      <c r="F2674" s="52"/>
      <c r="G2674" s="52"/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</row>
    <row r="2675" spans="2:24" s="77" customFormat="1" ht="18.75" customHeight="1" x14ac:dyDescent="0.2">
      <c r="B2675" s="79"/>
      <c r="C2675" s="154" t="s">
        <v>128</v>
      </c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70"/>
      <c r="P2675" s="144" t="s">
        <v>129</v>
      </c>
      <c r="Q2675" s="76"/>
      <c r="R2675" s="402" t="s">
        <v>135</v>
      </c>
      <c r="S2675" s="403"/>
      <c r="T2675" s="80"/>
      <c r="V2675" s="59"/>
      <c r="W2675" s="59"/>
      <c r="X2675" s="59"/>
    </row>
    <row r="2676" spans="2:24" ht="6" customHeight="1" x14ac:dyDescent="0.2">
      <c r="B2676" s="78"/>
      <c r="C2676" s="52"/>
      <c r="D2676" s="52"/>
      <c r="E2676" s="52"/>
      <c r="F2676" s="52"/>
      <c r="G2676" s="52"/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</row>
    <row r="2677" spans="2:24" ht="18.75" customHeight="1" x14ac:dyDescent="0.2">
      <c r="B2677" s="78"/>
      <c r="C2677" s="155" t="s">
        <v>161</v>
      </c>
      <c r="D2677" s="65"/>
      <c r="E2677" s="65"/>
      <c r="F2677" s="65"/>
      <c r="G2677" s="65"/>
      <c r="H2677" s="65"/>
      <c r="I2677" s="65"/>
      <c r="J2677" s="65"/>
      <c r="K2677" s="65"/>
      <c r="L2677" s="65"/>
      <c r="M2677" s="65"/>
      <c r="N2677" s="65"/>
      <c r="O2677" s="71"/>
      <c r="P2677" s="141">
        <f>SUM(D2677:O2677)</f>
        <v>0</v>
      </c>
      <c r="Q2677" s="52"/>
      <c r="R2677" s="390"/>
      <c r="S2677" s="387"/>
    </row>
    <row r="2678" spans="2:24" ht="18.75" customHeight="1" x14ac:dyDescent="0.2">
      <c r="B2678" s="78"/>
      <c r="C2678" s="140" t="s">
        <v>137</v>
      </c>
      <c r="D2678" s="110"/>
      <c r="E2678" s="110"/>
      <c r="F2678" s="110"/>
      <c r="G2678" s="110"/>
      <c r="H2678" s="110"/>
      <c r="I2678" s="110"/>
      <c r="J2678" s="110"/>
      <c r="K2678" s="110"/>
      <c r="L2678" s="110"/>
      <c r="M2678" s="110"/>
      <c r="N2678" s="110"/>
      <c r="O2678" s="111"/>
      <c r="P2678" s="141">
        <f t="shared" ref="P2678:P2687" si="408">SUM(D2678:O2678)</f>
        <v>0</v>
      </c>
      <c r="Q2678" s="52"/>
      <c r="R2678" s="390"/>
      <c r="S2678" s="387"/>
    </row>
    <row r="2679" spans="2:24" ht="18.75" customHeight="1" x14ac:dyDescent="0.2">
      <c r="B2679" s="78"/>
      <c r="C2679" s="94" t="s">
        <v>162</v>
      </c>
      <c r="D2679" s="65"/>
      <c r="E2679" s="65"/>
      <c r="F2679" s="65"/>
      <c r="G2679" s="65"/>
      <c r="H2679" s="65"/>
      <c r="I2679" s="65"/>
      <c r="J2679" s="65"/>
      <c r="K2679" s="65"/>
      <c r="L2679" s="65"/>
      <c r="M2679" s="65"/>
      <c r="N2679" s="65"/>
      <c r="O2679" s="71"/>
      <c r="P2679" s="141">
        <f t="shared" si="408"/>
        <v>0</v>
      </c>
      <c r="Q2679" s="52"/>
      <c r="R2679" s="390"/>
      <c r="S2679" s="387"/>
    </row>
    <row r="2680" spans="2:24" ht="18.75" customHeight="1" x14ac:dyDescent="0.2">
      <c r="B2680" s="78"/>
      <c r="C2680" s="140" t="s">
        <v>147</v>
      </c>
      <c r="D2680" s="66"/>
      <c r="E2680" s="66"/>
      <c r="F2680" s="66"/>
      <c r="G2680" s="66"/>
      <c r="H2680" s="66"/>
      <c r="I2680" s="66"/>
      <c r="J2680" s="66"/>
      <c r="K2680" s="66"/>
      <c r="L2680" s="66"/>
      <c r="M2680" s="66"/>
      <c r="N2680" s="66"/>
      <c r="O2680" s="72"/>
      <c r="P2680" s="141">
        <f t="shared" si="408"/>
        <v>0</v>
      </c>
      <c r="Q2680" s="52"/>
      <c r="R2680" s="390"/>
      <c r="S2680" s="387"/>
    </row>
    <row r="2681" spans="2:24" ht="18.75" customHeight="1" x14ac:dyDescent="0.2">
      <c r="B2681" s="78"/>
      <c r="C2681" s="140" t="s">
        <v>148</v>
      </c>
      <c r="D2681" s="66"/>
      <c r="E2681" s="66"/>
      <c r="F2681" s="66"/>
      <c r="G2681" s="66"/>
      <c r="H2681" s="66"/>
      <c r="I2681" s="66"/>
      <c r="J2681" s="66"/>
      <c r="K2681" s="66"/>
      <c r="L2681" s="66"/>
      <c r="M2681" s="66"/>
      <c r="N2681" s="66"/>
      <c r="O2681" s="72"/>
      <c r="P2681" s="141">
        <f t="shared" si="408"/>
        <v>0</v>
      </c>
      <c r="Q2681" s="52"/>
      <c r="R2681" s="390"/>
      <c r="S2681" s="387"/>
    </row>
    <row r="2682" spans="2:24" ht="18.75" customHeight="1" x14ac:dyDescent="0.2">
      <c r="B2682" s="78"/>
      <c r="C2682" s="140" t="s">
        <v>150</v>
      </c>
      <c r="D2682" s="66"/>
      <c r="E2682" s="66"/>
      <c r="F2682" s="66"/>
      <c r="G2682" s="66"/>
      <c r="H2682" s="66"/>
      <c r="I2682" s="66"/>
      <c r="J2682" s="66"/>
      <c r="K2682" s="66"/>
      <c r="L2682" s="66"/>
      <c r="M2682" s="66"/>
      <c r="N2682" s="66"/>
      <c r="O2682" s="72"/>
      <c r="P2682" s="141">
        <f t="shared" si="408"/>
        <v>0</v>
      </c>
      <c r="Q2682" s="52"/>
      <c r="R2682" s="390"/>
      <c r="S2682" s="387"/>
    </row>
    <row r="2683" spans="2:24" ht="18.75" customHeight="1" x14ac:dyDescent="0.2">
      <c r="B2683" s="78"/>
      <c r="C2683" s="140" t="s">
        <v>151</v>
      </c>
      <c r="D2683" s="66"/>
      <c r="E2683" s="66"/>
      <c r="F2683" s="66"/>
      <c r="G2683" s="66"/>
      <c r="H2683" s="66"/>
      <c r="I2683" s="66"/>
      <c r="J2683" s="66"/>
      <c r="K2683" s="66"/>
      <c r="L2683" s="66"/>
      <c r="M2683" s="66"/>
      <c r="N2683" s="66"/>
      <c r="O2683" s="72"/>
      <c r="P2683" s="141">
        <f t="shared" si="408"/>
        <v>0</v>
      </c>
      <c r="Q2683" s="52"/>
      <c r="R2683" s="390"/>
      <c r="S2683" s="387"/>
    </row>
    <row r="2684" spans="2:24" ht="18.75" customHeight="1" x14ac:dyDescent="0.2">
      <c r="B2684" s="78"/>
      <c r="C2684" s="140" t="s">
        <v>152</v>
      </c>
      <c r="D2684" s="66"/>
      <c r="E2684" s="66"/>
      <c r="F2684" s="66"/>
      <c r="G2684" s="66"/>
      <c r="H2684" s="66"/>
      <c r="I2684" s="66"/>
      <c r="J2684" s="66"/>
      <c r="K2684" s="66"/>
      <c r="L2684" s="66"/>
      <c r="M2684" s="66"/>
      <c r="N2684" s="66"/>
      <c r="O2684" s="72"/>
      <c r="P2684" s="141">
        <f t="shared" si="408"/>
        <v>0</v>
      </c>
      <c r="Q2684" s="52"/>
      <c r="R2684" s="390"/>
      <c r="S2684" s="387"/>
    </row>
    <row r="2685" spans="2:24" ht="18.75" customHeight="1" x14ac:dyDescent="0.2">
      <c r="B2685" s="78"/>
      <c r="C2685" s="140" t="s">
        <v>153</v>
      </c>
      <c r="D2685" s="66"/>
      <c r="E2685" s="66"/>
      <c r="F2685" s="66"/>
      <c r="G2685" s="66"/>
      <c r="H2685" s="66"/>
      <c r="I2685" s="66"/>
      <c r="J2685" s="66"/>
      <c r="K2685" s="66"/>
      <c r="L2685" s="66"/>
      <c r="M2685" s="66"/>
      <c r="N2685" s="66"/>
      <c r="O2685" s="72"/>
      <c r="P2685" s="141">
        <f t="shared" si="408"/>
        <v>0</v>
      </c>
      <c r="Q2685" s="52"/>
      <c r="R2685" s="390"/>
      <c r="S2685" s="387"/>
    </row>
    <row r="2686" spans="2:24" ht="18.75" customHeight="1" x14ac:dyDescent="0.2">
      <c r="B2686" s="78"/>
      <c r="C2686" s="156" t="s">
        <v>163</v>
      </c>
      <c r="D2686" s="68"/>
      <c r="E2686" s="68"/>
      <c r="F2686" s="68"/>
      <c r="G2686" s="68"/>
      <c r="H2686" s="68"/>
      <c r="I2686" s="68"/>
      <c r="J2686" s="68"/>
      <c r="K2686" s="68"/>
      <c r="L2686" s="68"/>
      <c r="M2686" s="68"/>
      <c r="N2686" s="68"/>
      <c r="O2686" s="73"/>
      <c r="P2686" s="142">
        <f t="shared" si="408"/>
        <v>0</v>
      </c>
      <c r="Q2686" s="52"/>
      <c r="R2686" s="391"/>
      <c r="S2686" s="392"/>
    </row>
    <row r="2687" spans="2:24" ht="18.75" customHeight="1" x14ac:dyDescent="0.2">
      <c r="B2687" s="78"/>
      <c r="C2687" s="157" t="s">
        <v>157</v>
      </c>
      <c r="D2687" s="148">
        <f>SUBTOTAL(9,D2677:D2686)</f>
        <v>0</v>
      </c>
      <c r="E2687" s="148">
        <f t="shared" ref="E2687:O2687" si="409">SUBTOTAL(9,E2677:E2686)</f>
        <v>0</v>
      </c>
      <c r="F2687" s="148">
        <f t="shared" si="409"/>
        <v>0</v>
      </c>
      <c r="G2687" s="148">
        <f t="shared" si="409"/>
        <v>0</v>
      </c>
      <c r="H2687" s="148">
        <f t="shared" si="409"/>
        <v>0</v>
      </c>
      <c r="I2687" s="148">
        <f t="shared" si="409"/>
        <v>0</v>
      </c>
      <c r="J2687" s="148">
        <f t="shared" si="409"/>
        <v>0</v>
      </c>
      <c r="K2687" s="148">
        <f t="shared" si="409"/>
        <v>0</v>
      </c>
      <c r="L2687" s="148">
        <f t="shared" si="409"/>
        <v>0</v>
      </c>
      <c r="M2687" s="148">
        <f t="shared" si="409"/>
        <v>0</v>
      </c>
      <c r="N2687" s="148">
        <f t="shared" si="409"/>
        <v>0</v>
      </c>
      <c r="O2687" s="149">
        <f t="shared" si="409"/>
        <v>0</v>
      </c>
      <c r="P2687" s="143">
        <f t="shared" si="408"/>
        <v>0</v>
      </c>
      <c r="Q2687" s="52"/>
      <c r="R2687" s="393"/>
      <c r="S2687" s="394"/>
    </row>
    <row r="2688" spans="2:24" ht="6" customHeight="1" x14ac:dyDescent="0.2">
      <c r="B2688" s="78"/>
      <c r="C2688" s="52"/>
      <c r="D2688" s="52"/>
      <c r="E2688" s="52"/>
      <c r="F2688" s="52"/>
      <c r="G2688" s="52"/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5"/>
      <c r="S2688" s="55"/>
    </row>
    <row r="2689" spans="2:24" ht="18.75" customHeight="1" x14ac:dyDescent="0.2">
      <c r="B2689" s="81"/>
      <c r="C2689" s="140" t="s">
        <v>158</v>
      </c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74"/>
      <c r="P2689" s="146">
        <f t="shared" ref="P2689:P2690" si="410">SUM(D2689:O2689)</f>
        <v>0</v>
      </c>
      <c r="Q2689" s="52"/>
      <c r="R2689" s="395"/>
      <c r="S2689" s="395"/>
    </row>
    <row r="2690" spans="2:24" ht="18.75" customHeight="1" x14ac:dyDescent="0.2">
      <c r="B2690" s="81"/>
      <c r="C2690" s="140" t="s">
        <v>159</v>
      </c>
      <c r="D2690" s="67"/>
      <c r="E2690" s="67"/>
      <c r="F2690" s="67"/>
      <c r="G2690" s="67"/>
      <c r="H2690" s="67"/>
      <c r="I2690" s="67"/>
      <c r="J2690" s="67"/>
      <c r="K2690" s="67"/>
      <c r="L2690" s="67"/>
      <c r="M2690" s="67"/>
      <c r="N2690" s="69"/>
      <c r="O2690" s="75"/>
      <c r="P2690" s="147">
        <f t="shared" si="410"/>
        <v>0</v>
      </c>
      <c r="Q2690" s="52"/>
      <c r="R2690" s="396"/>
      <c r="S2690" s="396"/>
    </row>
    <row r="2691" spans="2:24" s="77" customFormat="1" ht="18.75" customHeight="1" x14ac:dyDescent="0.2">
      <c r="B2691" s="79"/>
      <c r="C2691" s="93"/>
      <c r="D2691" s="82"/>
      <c r="E2691" s="82"/>
      <c r="F2691" s="82"/>
      <c r="G2691" s="82"/>
      <c r="H2691" s="82"/>
      <c r="I2691" s="82"/>
      <c r="J2691" s="82"/>
      <c r="K2691" s="82"/>
      <c r="L2691" s="82"/>
      <c r="M2691" s="82"/>
      <c r="N2691" s="397" t="s">
        <v>160</v>
      </c>
      <c r="O2691" s="397"/>
      <c r="P2691" s="145">
        <f>ROUND(IF(P2689*P2690=0,0,P2687/P2689*P2690),2)</f>
        <v>0</v>
      </c>
      <c r="Q2691" s="76"/>
      <c r="R2691" s="398"/>
      <c r="S2691" s="398"/>
      <c r="T2691" s="80"/>
    </row>
    <row r="2692" spans="2:24" ht="30" customHeight="1" x14ac:dyDescent="0.2">
      <c r="C2692" s="52"/>
      <c r="D2692" s="52"/>
      <c r="E2692" s="52"/>
      <c r="F2692" s="52"/>
      <c r="G2692" s="52"/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</row>
    <row r="2693" spans="2:24" ht="18.75" customHeight="1" x14ac:dyDescent="0.2">
      <c r="B2693" s="78"/>
      <c r="C2693" s="158" t="s">
        <v>124</v>
      </c>
      <c r="D2693" s="399"/>
      <c r="E2693" s="399"/>
      <c r="F2693" s="399"/>
      <c r="G2693" s="399"/>
      <c r="H2693" s="399"/>
      <c r="I2693" s="399"/>
      <c r="J2693" s="52"/>
      <c r="K2693" s="52"/>
      <c r="L2693" s="53"/>
      <c r="M2693" s="52"/>
      <c r="N2693" s="52"/>
      <c r="O2693" s="52"/>
      <c r="P2693" s="54"/>
      <c r="Q2693" s="52"/>
      <c r="R2693" s="54"/>
      <c r="S2693" s="54"/>
    </row>
    <row r="2694" spans="2:24" ht="18.75" customHeight="1" x14ac:dyDescent="0.2">
      <c r="B2694" s="78"/>
      <c r="C2694" s="152" t="s">
        <v>125</v>
      </c>
      <c r="D2694" s="395"/>
      <c r="E2694" s="395"/>
      <c r="F2694" s="395"/>
      <c r="G2694" s="395"/>
      <c r="H2694" s="395"/>
      <c r="I2694" s="395"/>
      <c r="J2694" s="52"/>
      <c r="K2694" s="51"/>
      <c r="L2694" s="51"/>
      <c r="M2694" s="51"/>
      <c r="N2694" s="51"/>
      <c r="O2694" s="51"/>
      <c r="P2694" s="51"/>
      <c r="Q2694" s="52"/>
      <c r="R2694" s="400" t="s">
        <v>126</v>
      </c>
      <c r="S2694" s="400"/>
    </row>
    <row r="2695" spans="2:24" ht="18.75" customHeight="1" x14ac:dyDescent="0.2">
      <c r="B2695" s="78"/>
      <c r="C2695" s="152" t="s">
        <v>7</v>
      </c>
      <c r="D2695" s="395"/>
      <c r="E2695" s="395"/>
      <c r="F2695" s="395"/>
      <c r="G2695" s="395"/>
      <c r="H2695" s="395"/>
      <c r="I2695" s="395"/>
      <c r="J2695" s="52"/>
      <c r="K2695" s="51"/>
      <c r="L2695" s="51"/>
      <c r="M2695" s="51"/>
      <c r="N2695" s="51"/>
      <c r="O2695" s="51"/>
      <c r="P2695" s="51"/>
      <c r="Q2695" s="52"/>
      <c r="R2695" s="139" t="s">
        <v>245</v>
      </c>
      <c r="S2695" s="63"/>
    </row>
    <row r="2696" spans="2:24" ht="18.75" customHeight="1" x14ac:dyDescent="0.2">
      <c r="B2696" s="78"/>
      <c r="C2696" s="153" t="s">
        <v>122</v>
      </c>
      <c r="D2696" s="395"/>
      <c r="E2696" s="395"/>
      <c r="F2696" s="395"/>
      <c r="G2696" s="395"/>
      <c r="H2696" s="395"/>
      <c r="I2696" s="395"/>
      <c r="J2696" s="52"/>
      <c r="K2696" s="51"/>
      <c r="L2696" s="51"/>
      <c r="M2696" s="51"/>
      <c r="N2696" s="51"/>
      <c r="O2696" s="51"/>
      <c r="P2696" s="51"/>
      <c r="Q2696" s="52"/>
      <c r="R2696" s="138" t="s">
        <v>132</v>
      </c>
      <c r="S2696" s="63"/>
    </row>
    <row r="2697" spans="2:24" ht="18.75" customHeight="1" x14ac:dyDescent="0.2">
      <c r="B2697" s="78"/>
      <c r="C2697" s="153" t="s">
        <v>134</v>
      </c>
      <c r="D2697" s="401"/>
      <c r="E2697" s="401"/>
      <c r="F2697" s="401"/>
      <c r="G2697" s="401"/>
      <c r="H2697" s="401"/>
      <c r="I2697" s="401"/>
      <c r="J2697" s="52"/>
      <c r="K2697" s="52"/>
      <c r="L2697" s="53"/>
      <c r="M2697" s="52"/>
      <c r="N2697" s="52"/>
      <c r="O2697" s="52"/>
      <c r="P2697" s="54"/>
      <c r="Q2697" s="52"/>
      <c r="R2697" s="139" t="s">
        <v>133</v>
      </c>
      <c r="S2697" s="63"/>
    </row>
    <row r="2698" spans="2:24" ht="12" customHeight="1" x14ac:dyDescent="0.2">
      <c r="B2698" s="78"/>
      <c r="C2698" s="52"/>
      <c r="D2698" s="52"/>
      <c r="E2698" s="52"/>
      <c r="F2698" s="52"/>
      <c r="G2698" s="52"/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</row>
    <row r="2699" spans="2:24" s="77" customFormat="1" ht="18.75" customHeight="1" x14ac:dyDescent="0.2">
      <c r="B2699" s="79"/>
      <c r="C2699" s="154" t="s">
        <v>128</v>
      </c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70"/>
      <c r="P2699" s="144" t="s">
        <v>129</v>
      </c>
      <c r="Q2699" s="76"/>
      <c r="R2699" s="402" t="s">
        <v>135</v>
      </c>
      <c r="S2699" s="403"/>
      <c r="T2699" s="80"/>
      <c r="V2699" s="59"/>
      <c r="W2699" s="59"/>
      <c r="X2699" s="59"/>
    </row>
    <row r="2700" spans="2:24" ht="6" customHeight="1" x14ac:dyDescent="0.2">
      <c r="B2700" s="78"/>
      <c r="C2700" s="52"/>
      <c r="D2700" s="52"/>
      <c r="E2700" s="52"/>
      <c r="F2700" s="52"/>
      <c r="G2700" s="52"/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</row>
    <row r="2701" spans="2:24" ht="18.75" customHeight="1" x14ac:dyDescent="0.2">
      <c r="B2701" s="78"/>
      <c r="C2701" s="155" t="s">
        <v>161</v>
      </c>
      <c r="D2701" s="65"/>
      <c r="E2701" s="65"/>
      <c r="F2701" s="65"/>
      <c r="G2701" s="65"/>
      <c r="H2701" s="65"/>
      <c r="I2701" s="65"/>
      <c r="J2701" s="65"/>
      <c r="K2701" s="65"/>
      <c r="L2701" s="65"/>
      <c r="M2701" s="65"/>
      <c r="N2701" s="65"/>
      <c r="O2701" s="71"/>
      <c r="P2701" s="141">
        <f>SUM(D2701:O2701)</f>
        <v>0</v>
      </c>
      <c r="Q2701" s="52"/>
      <c r="R2701" s="390"/>
      <c r="S2701" s="387"/>
    </row>
    <row r="2702" spans="2:24" ht="18.75" customHeight="1" x14ac:dyDescent="0.2">
      <c r="B2702" s="78"/>
      <c r="C2702" s="140" t="s">
        <v>137</v>
      </c>
      <c r="D2702" s="110"/>
      <c r="E2702" s="110"/>
      <c r="F2702" s="110"/>
      <c r="G2702" s="110"/>
      <c r="H2702" s="110"/>
      <c r="I2702" s="110"/>
      <c r="J2702" s="110"/>
      <c r="K2702" s="110"/>
      <c r="L2702" s="110"/>
      <c r="M2702" s="110"/>
      <c r="N2702" s="110"/>
      <c r="O2702" s="111"/>
      <c r="P2702" s="141">
        <f t="shared" ref="P2702:P2711" si="411">SUM(D2702:O2702)</f>
        <v>0</v>
      </c>
      <c r="Q2702" s="52"/>
      <c r="R2702" s="390"/>
      <c r="S2702" s="387"/>
    </row>
    <row r="2703" spans="2:24" ht="18.75" customHeight="1" x14ac:dyDescent="0.2">
      <c r="B2703" s="78"/>
      <c r="C2703" s="94" t="s">
        <v>162</v>
      </c>
      <c r="D2703" s="65"/>
      <c r="E2703" s="65"/>
      <c r="F2703" s="65"/>
      <c r="G2703" s="65"/>
      <c r="H2703" s="65"/>
      <c r="I2703" s="65"/>
      <c r="J2703" s="65"/>
      <c r="K2703" s="65"/>
      <c r="L2703" s="65"/>
      <c r="M2703" s="65"/>
      <c r="N2703" s="65"/>
      <c r="O2703" s="71"/>
      <c r="P2703" s="141">
        <f t="shared" si="411"/>
        <v>0</v>
      </c>
      <c r="Q2703" s="52"/>
      <c r="R2703" s="390"/>
      <c r="S2703" s="387"/>
    </row>
    <row r="2704" spans="2:24" ht="18.75" customHeight="1" x14ac:dyDescent="0.2">
      <c r="B2704" s="78"/>
      <c r="C2704" s="140" t="s">
        <v>147</v>
      </c>
      <c r="D2704" s="66"/>
      <c r="E2704" s="66"/>
      <c r="F2704" s="66"/>
      <c r="G2704" s="66"/>
      <c r="H2704" s="66"/>
      <c r="I2704" s="66"/>
      <c r="J2704" s="66"/>
      <c r="K2704" s="66"/>
      <c r="L2704" s="66"/>
      <c r="M2704" s="66"/>
      <c r="N2704" s="66"/>
      <c r="O2704" s="72"/>
      <c r="P2704" s="141">
        <f t="shared" si="411"/>
        <v>0</v>
      </c>
      <c r="Q2704" s="52"/>
      <c r="R2704" s="390"/>
      <c r="S2704" s="387"/>
    </row>
    <row r="2705" spans="2:20" ht="18.75" customHeight="1" x14ac:dyDescent="0.2">
      <c r="B2705" s="78"/>
      <c r="C2705" s="140" t="s">
        <v>148</v>
      </c>
      <c r="D2705" s="66"/>
      <c r="E2705" s="66"/>
      <c r="F2705" s="66"/>
      <c r="G2705" s="66"/>
      <c r="H2705" s="66"/>
      <c r="I2705" s="66"/>
      <c r="J2705" s="66"/>
      <c r="K2705" s="66"/>
      <c r="L2705" s="66"/>
      <c r="M2705" s="66"/>
      <c r="N2705" s="66"/>
      <c r="O2705" s="72"/>
      <c r="P2705" s="141">
        <f t="shared" si="411"/>
        <v>0</v>
      </c>
      <c r="Q2705" s="52"/>
      <c r="R2705" s="390"/>
      <c r="S2705" s="387"/>
    </row>
    <row r="2706" spans="2:20" ht="18.75" customHeight="1" x14ac:dyDescent="0.2">
      <c r="B2706" s="78"/>
      <c r="C2706" s="140" t="s">
        <v>150</v>
      </c>
      <c r="D2706" s="66"/>
      <c r="E2706" s="66"/>
      <c r="F2706" s="66"/>
      <c r="G2706" s="66"/>
      <c r="H2706" s="66"/>
      <c r="I2706" s="66"/>
      <c r="J2706" s="66"/>
      <c r="K2706" s="66"/>
      <c r="L2706" s="66"/>
      <c r="M2706" s="66"/>
      <c r="N2706" s="66"/>
      <c r="O2706" s="72"/>
      <c r="P2706" s="141">
        <f t="shared" si="411"/>
        <v>0</v>
      </c>
      <c r="Q2706" s="52"/>
      <c r="R2706" s="390"/>
      <c r="S2706" s="387"/>
    </row>
    <row r="2707" spans="2:20" ht="18.75" customHeight="1" x14ac:dyDescent="0.2">
      <c r="B2707" s="78"/>
      <c r="C2707" s="140" t="s">
        <v>151</v>
      </c>
      <c r="D2707" s="66"/>
      <c r="E2707" s="66"/>
      <c r="F2707" s="66"/>
      <c r="G2707" s="66"/>
      <c r="H2707" s="66"/>
      <c r="I2707" s="66"/>
      <c r="J2707" s="66"/>
      <c r="K2707" s="66"/>
      <c r="L2707" s="66"/>
      <c r="M2707" s="66"/>
      <c r="N2707" s="66"/>
      <c r="O2707" s="72"/>
      <c r="P2707" s="141">
        <f t="shared" si="411"/>
        <v>0</v>
      </c>
      <c r="Q2707" s="52"/>
      <c r="R2707" s="390"/>
      <c r="S2707" s="387"/>
    </row>
    <row r="2708" spans="2:20" ht="18.75" customHeight="1" x14ac:dyDescent="0.2">
      <c r="B2708" s="78"/>
      <c r="C2708" s="140" t="s">
        <v>152</v>
      </c>
      <c r="D2708" s="66"/>
      <c r="E2708" s="66"/>
      <c r="F2708" s="66"/>
      <c r="G2708" s="66"/>
      <c r="H2708" s="66"/>
      <c r="I2708" s="66"/>
      <c r="J2708" s="66"/>
      <c r="K2708" s="66"/>
      <c r="L2708" s="66"/>
      <c r="M2708" s="66"/>
      <c r="N2708" s="66"/>
      <c r="O2708" s="72"/>
      <c r="P2708" s="141">
        <f t="shared" si="411"/>
        <v>0</v>
      </c>
      <c r="Q2708" s="52"/>
      <c r="R2708" s="390"/>
      <c r="S2708" s="387"/>
    </row>
    <row r="2709" spans="2:20" ht="18.75" customHeight="1" x14ac:dyDescent="0.2">
      <c r="B2709" s="78"/>
      <c r="C2709" s="140" t="s">
        <v>153</v>
      </c>
      <c r="D2709" s="66"/>
      <c r="E2709" s="66"/>
      <c r="F2709" s="66"/>
      <c r="G2709" s="66"/>
      <c r="H2709" s="66"/>
      <c r="I2709" s="66"/>
      <c r="J2709" s="66"/>
      <c r="K2709" s="66"/>
      <c r="L2709" s="66"/>
      <c r="M2709" s="66"/>
      <c r="N2709" s="66"/>
      <c r="O2709" s="72"/>
      <c r="P2709" s="141">
        <f t="shared" si="411"/>
        <v>0</v>
      </c>
      <c r="Q2709" s="52"/>
      <c r="R2709" s="390"/>
      <c r="S2709" s="387"/>
    </row>
    <row r="2710" spans="2:20" ht="18.75" customHeight="1" x14ac:dyDescent="0.2">
      <c r="B2710" s="78"/>
      <c r="C2710" s="156" t="s">
        <v>163</v>
      </c>
      <c r="D2710" s="68"/>
      <c r="E2710" s="68"/>
      <c r="F2710" s="68"/>
      <c r="G2710" s="68"/>
      <c r="H2710" s="68"/>
      <c r="I2710" s="68"/>
      <c r="J2710" s="68"/>
      <c r="K2710" s="68"/>
      <c r="L2710" s="68"/>
      <c r="M2710" s="68"/>
      <c r="N2710" s="68"/>
      <c r="O2710" s="73"/>
      <c r="P2710" s="142">
        <f t="shared" si="411"/>
        <v>0</v>
      </c>
      <c r="Q2710" s="52"/>
      <c r="R2710" s="391"/>
      <c r="S2710" s="392"/>
    </row>
    <row r="2711" spans="2:20" ht="18.75" customHeight="1" x14ac:dyDescent="0.2">
      <c r="B2711" s="78"/>
      <c r="C2711" s="157" t="s">
        <v>157</v>
      </c>
      <c r="D2711" s="148">
        <f>SUBTOTAL(9,D2701:D2710)</f>
        <v>0</v>
      </c>
      <c r="E2711" s="148">
        <f t="shared" ref="E2711:O2711" si="412">SUBTOTAL(9,E2701:E2710)</f>
        <v>0</v>
      </c>
      <c r="F2711" s="148">
        <f t="shared" si="412"/>
        <v>0</v>
      </c>
      <c r="G2711" s="148">
        <f t="shared" si="412"/>
        <v>0</v>
      </c>
      <c r="H2711" s="148">
        <f t="shared" si="412"/>
        <v>0</v>
      </c>
      <c r="I2711" s="148">
        <f t="shared" si="412"/>
        <v>0</v>
      </c>
      <c r="J2711" s="148">
        <f t="shared" si="412"/>
        <v>0</v>
      </c>
      <c r="K2711" s="148">
        <f t="shared" si="412"/>
        <v>0</v>
      </c>
      <c r="L2711" s="148">
        <f t="shared" si="412"/>
        <v>0</v>
      </c>
      <c r="M2711" s="148">
        <f t="shared" si="412"/>
        <v>0</v>
      </c>
      <c r="N2711" s="148">
        <f t="shared" si="412"/>
        <v>0</v>
      </c>
      <c r="O2711" s="149">
        <f t="shared" si="412"/>
        <v>0</v>
      </c>
      <c r="P2711" s="143">
        <f t="shared" si="411"/>
        <v>0</v>
      </c>
      <c r="Q2711" s="52"/>
      <c r="R2711" s="393"/>
      <c r="S2711" s="394"/>
    </row>
    <row r="2712" spans="2:20" ht="6" customHeight="1" x14ac:dyDescent="0.2">
      <c r="B2712" s="78"/>
      <c r="C2712" s="52"/>
      <c r="D2712" s="52"/>
      <c r="E2712" s="52"/>
      <c r="F2712" s="52"/>
      <c r="G2712" s="52"/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5"/>
      <c r="S2712" s="55"/>
    </row>
    <row r="2713" spans="2:20" ht="18.75" customHeight="1" x14ac:dyDescent="0.2">
      <c r="B2713" s="81"/>
      <c r="C2713" s="140" t="s">
        <v>158</v>
      </c>
      <c r="D2713" s="67"/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74"/>
      <c r="P2713" s="146">
        <f t="shared" ref="P2713:P2714" si="413">SUM(D2713:O2713)</f>
        <v>0</v>
      </c>
      <c r="Q2713" s="52"/>
      <c r="R2713" s="395"/>
      <c r="S2713" s="395"/>
    </row>
    <row r="2714" spans="2:20" ht="18.75" customHeight="1" x14ac:dyDescent="0.2">
      <c r="B2714" s="81"/>
      <c r="C2714" s="140" t="s">
        <v>159</v>
      </c>
      <c r="D2714" s="67"/>
      <c r="E2714" s="67"/>
      <c r="F2714" s="67"/>
      <c r="G2714" s="67"/>
      <c r="H2714" s="67"/>
      <c r="I2714" s="67"/>
      <c r="J2714" s="67"/>
      <c r="K2714" s="67"/>
      <c r="L2714" s="67"/>
      <c r="M2714" s="67"/>
      <c r="N2714" s="69"/>
      <c r="O2714" s="75"/>
      <c r="P2714" s="147">
        <f t="shared" si="413"/>
        <v>0</v>
      </c>
      <c r="Q2714" s="52"/>
      <c r="R2714" s="396"/>
      <c r="S2714" s="396"/>
    </row>
    <row r="2715" spans="2:20" s="77" customFormat="1" ht="18.75" customHeight="1" x14ac:dyDescent="0.2">
      <c r="B2715" s="79"/>
      <c r="C2715" s="93"/>
      <c r="D2715" s="82"/>
      <c r="E2715" s="82"/>
      <c r="F2715" s="82"/>
      <c r="G2715" s="82"/>
      <c r="H2715" s="82"/>
      <c r="I2715" s="82"/>
      <c r="J2715" s="82"/>
      <c r="K2715" s="82"/>
      <c r="L2715" s="82"/>
      <c r="M2715" s="82"/>
      <c r="N2715" s="397" t="s">
        <v>160</v>
      </c>
      <c r="O2715" s="397"/>
      <c r="P2715" s="145">
        <f>ROUND(IF(P2713*P2714=0,0,P2711/P2713*P2714),2)</f>
        <v>0</v>
      </c>
      <c r="Q2715" s="76"/>
      <c r="R2715" s="398"/>
      <c r="S2715" s="398"/>
      <c r="T2715" s="80"/>
    </row>
    <row r="2716" spans="2:20" ht="30" customHeight="1" x14ac:dyDescent="0.2">
      <c r="C2716" s="52"/>
      <c r="D2716" s="52"/>
      <c r="E2716" s="52"/>
      <c r="F2716" s="52"/>
      <c r="G2716" s="52"/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</row>
    <row r="2717" spans="2:20" ht="18.75" customHeight="1" x14ac:dyDescent="0.2">
      <c r="B2717" s="78"/>
      <c r="C2717" s="158" t="s">
        <v>124</v>
      </c>
      <c r="D2717" s="399"/>
      <c r="E2717" s="399"/>
      <c r="F2717" s="399"/>
      <c r="G2717" s="399"/>
      <c r="H2717" s="399"/>
      <c r="I2717" s="399"/>
      <c r="J2717" s="52"/>
      <c r="K2717" s="52"/>
      <c r="L2717" s="53"/>
      <c r="M2717" s="52"/>
      <c r="N2717" s="52"/>
      <c r="O2717" s="52"/>
      <c r="P2717" s="54"/>
      <c r="Q2717" s="52"/>
      <c r="R2717" s="54"/>
      <c r="S2717" s="54"/>
    </row>
    <row r="2718" spans="2:20" ht="18.75" customHeight="1" x14ac:dyDescent="0.2">
      <c r="B2718" s="78"/>
      <c r="C2718" s="152" t="s">
        <v>125</v>
      </c>
      <c r="D2718" s="395"/>
      <c r="E2718" s="395"/>
      <c r="F2718" s="395"/>
      <c r="G2718" s="395"/>
      <c r="H2718" s="395"/>
      <c r="I2718" s="395"/>
      <c r="J2718" s="52"/>
      <c r="K2718" s="51"/>
      <c r="L2718" s="51"/>
      <c r="M2718" s="51"/>
      <c r="N2718" s="51"/>
      <c r="O2718" s="51"/>
      <c r="P2718" s="51"/>
      <c r="Q2718" s="52"/>
      <c r="R2718" s="400" t="s">
        <v>126</v>
      </c>
      <c r="S2718" s="400"/>
    </row>
    <row r="2719" spans="2:20" ht="18.75" customHeight="1" x14ac:dyDescent="0.2">
      <c r="B2719" s="78"/>
      <c r="C2719" s="152" t="s">
        <v>7</v>
      </c>
      <c r="D2719" s="395"/>
      <c r="E2719" s="395"/>
      <c r="F2719" s="395"/>
      <c r="G2719" s="395"/>
      <c r="H2719" s="395"/>
      <c r="I2719" s="395"/>
      <c r="J2719" s="52"/>
      <c r="K2719" s="51"/>
      <c r="L2719" s="51"/>
      <c r="M2719" s="51"/>
      <c r="N2719" s="51"/>
      <c r="O2719" s="51"/>
      <c r="P2719" s="51"/>
      <c r="Q2719" s="52"/>
      <c r="R2719" s="139" t="s">
        <v>245</v>
      </c>
      <c r="S2719" s="63"/>
    </row>
    <row r="2720" spans="2:20" ht="18.75" customHeight="1" x14ac:dyDescent="0.2">
      <c r="B2720" s="78"/>
      <c r="C2720" s="153" t="s">
        <v>122</v>
      </c>
      <c r="D2720" s="395"/>
      <c r="E2720" s="395"/>
      <c r="F2720" s="395"/>
      <c r="G2720" s="395"/>
      <c r="H2720" s="395"/>
      <c r="I2720" s="395"/>
      <c r="J2720" s="52"/>
      <c r="K2720" s="51"/>
      <c r="L2720" s="51"/>
      <c r="M2720" s="51"/>
      <c r="N2720" s="51"/>
      <c r="O2720" s="51"/>
      <c r="P2720" s="51"/>
      <c r="Q2720" s="52"/>
      <c r="R2720" s="138" t="s">
        <v>132</v>
      </c>
      <c r="S2720" s="63"/>
    </row>
    <row r="2721" spans="2:24" ht="18.75" customHeight="1" x14ac:dyDescent="0.2">
      <c r="B2721" s="78"/>
      <c r="C2721" s="153" t="s">
        <v>134</v>
      </c>
      <c r="D2721" s="401"/>
      <c r="E2721" s="401"/>
      <c r="F2721" s="401"/>
      <c r="G2721" s="401"/>
      <c r="H2721" s="401"/>
      <c r="I2721" s="401"/>
      <c r="J2721" s="52"/>
      <c r="K2721" s="52"/>
      <c r="L2721" s="53"/>
      <c r="M2721" s="52"/>
      <c r="N2721" s="52"/>
      <c r="O2721" s="52"/>
      <c r="P2721" s="54"/>
      <c r="Q2721" s="52"/>
      <c r="R2721" s="139" t="s">
        <v>133</v>
      </c>
      <c r="S2721" s="63"/>
    </row>
    <row r="2722" spans="2:24" ht="12" customHeight="1" x14ac:dyDescent="0.2">
      <c r="B2722" s="78"/>
      <c r="C2722" s="52"/>
      <c r="D2722" s="52"/>
      <c r="E2722" s="52"/>
      <c r="F2722" s="52"/>
      <c r="G2722" s="52"/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</row>
    <row r="2723" spans="2:24" s="77" customFormat="1" ht="18.75" customHeight="1" x14ac:dyDescent="0.2">
      <c r="B2723" s="79"/>
      <c r="C2723" s="154" t="s">
        <v>128</v>
      </c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70"/>
      <c r="P2723" s="144" t="s">
        <v>129</v>
      </c>
      <c r="Q2723" s="76"/>
      <c r="R2723" s="404" t="s">
        <v>135</v>
      </c>
      <c r="S2723" s="404"/>
      <c r="T2723" s="80"/>
      <c r="V2723" s="59"/>
      <c r="W2723" s="59"/>
      <c r="X2723" s="59"/>
    </row>
    <row r="2724" spans="2:24" ht="6" customHeight="1" x14ac:dyDescent="0.2">
      <c r="B2724" s="78"/>
      <c r="C2724" s="52"/>
      <c r="D2724" s="52"/>
      <c r="E2724" s="52"/>
      <c r="F2724" s="52"/>
      <c r="G2724" s="52"/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</row>
    <row r="2725" spans="2:24" ht="18.75" customHeight="1" x14ac:dyDescent="0.2">
      <c r="B2725" s="78"/>
      <c r="C2725" s="155" t="s">
        <v>161</v>
      </c>
      <c r="D2725" s="65"/>
      <c r="E2725" s="65"/>
      <c r="F2725" s="65"/>
      <c r="G2725" s="65"/>
      <c r="H2725" s="65"/>
      <c r="I2725" s="65"/>
      <c r="J2725" s="65"/>
      <c r="K2725" s="65"/>
      <c r="L2725" s="65"/>
      <c r="M2725" s="65"/>
      <c r="N2725" s="65"/>
      <c r="O2725" s="71"/>
      <c r="P2725" s="141">
        <f t="shared" ref="P2725:P2735" si="414">SUM(D2725:O2725)</f>
        <v>0</v>
      </c>
      <c r="Q2725" s="52"/>
      <c r="R2725" s="395"/>
      <c r="S2725" s="395"/>
    </row>
    <row r="2726" spans="2:24" ht="18.75" customHeight="1" x14ac:dyDescent="0.2">
      <c r="B2726" s="78"/>
      <c r="C2726" s="140" t="s">
        <v>137</v>
      </c>
      <c r="D2726" s="110"/>
      <c r="E2726" s="110"/>
      <c r="F2726" s="110"/>
      <c r="G2726" s="110"/>
      <c r="H2726" s="110"/>
      <c r="I2726" s="110"/>
      <c r="J2726" s="110"/>
      <c r="K2726" s="110"/>
      <c r="L2726" s="110"/>
      <c r="M2726" s="110"/>
      <c r="N2726" s="110"/>
      <c r="O2726" s="111"/>
      <c r="P2726" s="141">
        <f t="shared" si="414"/>
        <v>0</v>
      </c>
      <c r="Q2726" s="52"/>
      <c r="R2726" s="395"/>
      <c r="S2726" s="395"/>
    </row>
    <row r="2727" spans="2:24" ht="18.75" customHeight="1" x14ac:dyDescent="0.2">
      <c r="B2727" s="78"/>
      <c r="C2727" s="94" t="s">
        <v>162</v>
      </c>
      <c r="D2727" s="65"/>
      <c r="E2727" s="65"/>
      <c r="F2727" s="65"/>
      <c r="G2727" s="65"/>
      <c r="H2727" s="65"/>
      <c r="I2727" s="65"/>
      <c r="J2727" s="65"/>
      <c r="K2727" s="65"/>
      <c r="L2727" s="65"/>
      <c r="M2727" s="65"/>
      <c r="N2727" s="65"/>
      <c r="O2727" s="71"/>
      <c r="P2727" s="141">
        <f t="shared" si="414"/>
        <v>0</v>
      </c>
      <c r="Q2727" s="52"/>
      <c r="R2727" s="395"/>
      <c r="S2727" s="395"/>
    </row>
    <row r="2728" spans="2:24" ht="18.75" customHeight="1" x14ac:dyDescent="0.2">
      <c r="B2728" s="78"/>
      <c r="C2728" s="140" t="s">
        <v>147</v>
      </c>
      <c r="D2728" s="66"/>
      <c r="E2728" s="66"/>
      <c r="F2728" s="66"/>
      <c r="G2728" s="66"/>
      <c r="H2728" s="66"/>
      <c r="I2728" s="66"/>
      <c r="J2728" s="66"/>
      <c r="K2728" s="66"/>
      <c r="L2728" s="66"/>
      <c r="M2728" s="66"/>
      <c r="N2728" s="66"/>
      <c r="O2728" s="72"/>
      <c r="P2728" s="141">
        <f t="shared" si="414"/>
        <v>0</v>
      </c>
      <c r="Q2728" s="52"/>
      <c r="R2728" s="395"/>
      <c r="S2728" s="395"/>
    </row>
    <row r="2729" spans="2:24" ht="18.75" customHeight="1" x14ac:dyDescent="0.2">
      <c r="B2729" s="78"/>
      <c r="C2729" s="140" t="s">
        <v>148</v>
      </c>
      <c r="D2729" s="66"/>
      <c r="E2729" s="66"/>
      <c r="F2729" s="66"/>
      <c r="G2729" s="66"/>
      <c r="H2729" s="66"/>
      <c r="I2729" s="66"/>
      <c r="J2729" s="66"/>
      <c r="K2729" s="66"/>
      <c r="L2729" s="66"/>
      <c r="M2729" s="66"/>
      <c r="N2729" s="66"/>
      <c r="O2729" s="72"/>
      <c r="P2729" s="141">
        <f t="shared" si="414"/>
        <v>0</v>
      </c>
      <c r="Q2729" s="52"/>
      <c r="R2729" s="395"/>
      <c r="S2729" s="395"/>
    </row>
    <row r="2730" spans="2:24" ht="18.75" customHeight="1" x14ac:dyDescent="0.2">
      <c r="B2730" s="78"/>
      <c r="C2730" s="140" t="s">
        <v>150</v>
      </c>
      <c r="D2730" s="66"/>
      <c r="E2730" s="66"/>
      <c r="F2730" s="66"/>
      <c r="G2730" s="66"/>
      <c r="H2730" s="66"/>
      <c r="I2730" s="66"/>
      <c r="J2730" s="66"/>
      <c r="K2730" s="66"/>
      <c r="L2730" s="66"/>
      <c r="M2730" s="66"/>
      <c r="N2730" s="66"/>
      <c r="O2730" s="72"/>
      <c r="P2730" s="141">
        <f t="shared" si="414"/>
        <v>0</v>
      </c>
      <c r="Q2730" s="52"/>
      <c r="R2730" s="395"/>
      <c r="S2730" s="395"/>
    </row>
    <row r="2731" spans="2:24" ht="18.75" customHeight="1" x14ac:dyDescent="0.2">
      <c r="B2731" s="78"/>
      <c r="C2731" s="140" t="s">
        <v>151</v>
      </c>
      <c r="D2731" s="66"/>
      <c r="E2731" s="66"/>
      <c r="F2731" s="66"/>
      <c r="G2731" s="66"/>
      <c r="H2731" s="66"/>
      <c r="I2731" s="66"/>
      <c r="J2731" s="66"/>
      <c r="K2731" s="66"/>
      <c r="L2731" s="66"/>
      <c r="M2731" s="66"/>
      <c r="N2731" s="66"/>
      <c r="O2731" s="72"/>
      <c r="P2731" s="141">
        <f t="shared" si="414"/>
        <v>0</v>
      </c>
      <c r="Q2731" s="52"/>
      <c r="R2731" s="395"/>
      <c r="S2731" s="395"/>
    </row>
    <row r="2732" spans="2:24" ht="18.75" customHeight="1" x14ac:dyDescent="0.2">
      <c r="B2732" s="78"/>
      <c r="C2732" s="140" t="s">
        <v>152</v>
      </c>
      <c r="D2732" s="66"/>
      <c r="E2732" s="66"/>
      <c r="F2732" s="66"/>
      <c r="G2732" s="66"/>
      <c r="H2732" s="66"/>
      <c r="I2732" s="66"/>
      <c r="J2732" s="66"/>
      <c r="K2732" s="66"/>
      <c r="L2732" s="66"/>
      <c r="M2732" s="66"/>
      <c r="N2732" s="66"/>
      <c r="O2732" s="72"/>
      <c r="P2732" s="141">
        <f t="shared" si="414"/>
        <v>0</v>
      </c>
      <c r="Q2732" s="52"/>
      <c r="R2732" s="395"/>
      <c r="S2732" s="395"/>
    </row>
    <row r="2733" spans="2:24" ht="18.75" customHeight="1" x14ac:dyDescent="0.2">
      <c r="B2733" s="78"/>
      <c r="C2733" s="140" t="s">
        <v>153</v>
      </c>
      <c r="D2733" s="66"/>
      <c r="E2733" s="66"/>
      <c r="F2733" s="66"/>
      <c r="G2733" s="66"/>
      <c r="H2733" s="66"/>
      <c r="I2733" s="66"/>
      <c r="J2733" s="66"/>
      <c r="K2733" s="66"/>
      <c r="L2733" s="66"/>
      <c r="M2733" s="66"/>
      <c r="N2733" s="66"/>
      <c r="O2733" s="72"/>
      <c r="P2733" s="141">
        <f t="shared" si="414"/>
        <v>0</v>
      </c>
      <c r="Q2733" s="52"/>
      <c r="R2733" s="395"/>
      <c r="S2733" s="395"/>
    </row>
    <row r="2734" spans="2:24" ht="18.75" customHeight="1" x14ac:dyDescent="0.2">
      <c r="B2734" s="78"/>
      <c r="C2734" s="156" t="s">
        <v>163</v>
      </c>
      <c r="D2734" s="68"/>
      <c r="E2734" s="68"/>
      <c r="F2734" s="68"/>
      <c r="G2734" s="68"/>
      <c r="H2734" s="68"/>
      <c r="I2734" s="68"/>
      <c r="J2734" s="68"/>
      <c r="K2734" s="68"/>
      <c r="L2734" s="68"/>
      <c r="M2734" s="68"/>
      <c r="N2734" s="68"/>
      <c r="O2734" s="73"/>
      <c r="P2734" s="142">
        <f t="shared" si="414"/>
        <v>0</v>
      </c>
      <c r="Q2734" s="52"/>
      <c r="R2734" s="396"/>
      <c r="S2734" s="396"/>
    </row>
    <row r="2735" spans="2:24" ht="18.75" customHeight="1" x14ac:dyDescent="0.2">
      <c r="B2735" s="78"/>
      <c r="C2735" s="157" t="s">
        <v>157</v>
      </c>
      <c r="D2735" s="148">
        <f t="shared" ref="D2735:O2735" si="415">SUBTOTAL(9,D2725:D2734)</f>
        <v>0</v>
      </c>
      <c r="E2735" s="148">
        <f t="shared" si="415"/>
        <v>0</v>
      </c>
      <c r="F2735" s="148">
        <f t="shared" si="415"/>
        <v>0</v>
      </c>
      <c r="G2735" s="148">
        <f t="shared" si="415"/>
        <v>0</v>
      </c>
      <c r="H2735" s="148">
        <f t="shared" si="415"/>
        <v>0</v>
      </c>
      <c r="I2735" s="148">
        <f t="shared" si="415"/>
        <v>0</v>
      </c>
      <c r="J2735" s="148">
        <f t="shared" si="415"/>
        <v>0</v>
      </c>
      <c r="K2735" s="148">
        <f t="shared" si="415"/>
        <v>0</v>
      </c>
      <c r="L2735" s="148">
        <f t="shared" si="415"/>
        <v>0</v>
      </c>
      <c r="M2735" s="148">
        <f t="shared" si="415"/>
        <v>0</v>
      </c>
      <c r="N2735" s="148">
        <f t="shared" si="415"/>
        <v>0</v>
      </c>
      <c r="O2735" s="149">
        <f t="shared" si="415"/>
        <v>0</v>
      </c>
      <c r="P2735" s="143">
        <f t="shared" si="414"/>
        <v>0</v>
      </c>
      <c r="Q2735" s="52"/>
      <c r="R2735" s="405"/>
      <c r="S2735" s="405"/>
    </row>
    <row r="2736" spans="2:24" ht="6" customHeight="1" x14ac:dyDescent="0.2">
      <c r="B2736" s="78"/>
      <c r="C2736" s="52"/>
      <c r="D2736" s="52"/>
      <c r="E2736" s="52"/>
      <c r="F2736" s="52"/>
      <c r="G2736" s="52"/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5"/>
      <c r="S2736" s="55"/>
    </row>
    <row r="2737" spans="2:24" ht="18.75" customHeight="1" x14ac:dyDescent="0.2">
      <c r="B2737" s="81"/>
      <c r="C2737" s="140" t="s">
        <v>158</v>
      </c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74"/>
      <c r="P2737" s="146">
        <f t="shared" ref="P2737:P2738" si="416">SUM(D2737:O2737)</f>
        <v>0</v>
      </c>
      <c r="Q2737" s="52"/>
      <c r="R2737" s="395"/>
      <c r="S2737" s="395"/>
    </row>
    <row r="2738" spans="2:24" ht="18.75" customHeight="1" x14ac:dyDescent="0.2">
      <c r="B2738" s="81"/>
      <c r="C2738" s="140" t="s">
        <v>159</v>
      </c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9"/>
      <c r="O2738" s="75"/>
      <c r="P2738" s="147">
        <f t="shared" si="416"/>
        <v>0</v>
      </c>
      <c r="Q2738" s="52"/>
      <c r="R2738" s="396"/>
      <c r="S2738" s="396"/>
    </row>
    <row r="2739" spans="2:24" s="77" customFormat="1" ht="18.75" customHeight="1" x14ac:dyDescent="0.2">
      <c r="B2739" s="79"/>
      <c r="C2739" s="93"/>
      <c r="D2739" s="82"/>
      <c r="E2739" s="82"/>
      <c r="F2739" s="82"/>
      <c r="G2739" s="82"/>
      <c r="H2739" s="82"/>
      <c r="I2739" s="82"/>
      <c r="J2739" s="82"/>
      <c r="K2739" s="82"/>
      <c r="L2739" s="82"/>
      <c r="M2739" s="82"/>
      <c r="N2739" s="397" t="s">
        <v>160</v>
      </c>
      <c r="O2739" s="397"/>
      <c r="P2739" s="145">
        <f t="shared" ref="P2739" si="417">ROUND(IF(P2737*P2738=0,0,P2735/P2737*P2738),2)</f>
        <v>0</v>
      </c>
      <c r="Q2739" s="76"/>
      <c r="R2739" s="398"/>
      <c r="S2739" s="398"/>
      <c r="T2739" s="80"/>
    </row>
    <row r="2740" spans="2:24" ht="30" customHeight="1" x14ac:dyDescent="0.2">
      <c r="C2740" s="52"/>
      <c r="D2740" s="52"/>
      <c r="E2740" s="52"/>
      <c r="F2740" s="52"/>
      <c r="G2740" s="52"/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</row>
    <row r="2741" spans="2:24" ht="18.75" customHeight="1" x14ac:dyDescent="0.2">
      <c r="B2741" s="78"/>
      <c r="C2741" s="158" t="s">
        <v>124</v>
      </c>
      <c r="D2741" s="399"/>
      <c r="E2741" s="399"/>
      <c r="F2741" s="399"/>
      <c r="G2741" s="399"/>
      <c r="H2741" s="399"/>
      <c r="I2741" s="399"/>
      <c r="J2741" s="52"/>
      <c r="K2741" s="52"/>
      <c r="L2741" s="53"/>
      <c r="M2741" s="52"/>
      <c r="N2741" s="52"/>
      <c r="O2741" s="52"/>
      <c r="P2741" s="54"/>
      <c r="Q2741" s="52"/>
      <c r="R2741" s="54"/>
      <c r="S2741" s="54"/>
    </row>
    <row r="2742" spans="2:24" ht="18.75" customHeight="1" x14ac:dyDescent="0.2">
      <c r="B2742" s="78"/>
      <c r="C2742" s="152" t="s">
        <v>125</v>
      </c>
      <c r="D2742" s="395"/>
      <c r="E2742" s="395"/>
      <c r="F2742" s="395"/>
      <c r="G2742" s="395"/>
      <c r="H2742" s="395"/>
      <c r="I2742" s="395"/>
      <c r="J2742" s="52"/>
      <c r="K2742" s="51"/>
      <c r="L2742" s="51"/>
      <c r="M2742" s="51"/>
      <c r="N2742" s="51"/>
      <c r="O2742" s="51"/>
      <c r="P2742" s="51"/>
      <c r="Q2742" s="52"/>
      <c r="R2742" s="400" t="s">
        <v>126</v>
      </c>
      <c r="S2742" s="400"/>
    </row>
    <row r="2743" spans="2:24" ht="18.75" customHeight="1" x14ac:dyDescent="0.2">
      <c r="B2743" s="78"/>
      <c r="C2743" s="152" t="s">
        <v>7</v>
      </c>
      <c r="D2743" s="395"/>
      <c r="E2743" s="395"/>
      <c r="F2743" s="395"/>
      <c r="G2743" s="395"/>
      <c r="H2743" s="395"/>
      <c r="I2743" s="395"/>
      <c r="J2743" s="52"/>
      <c r="K2743" s="51"/>
      <c r="L2743" s="51"/>
      <c r="M2743" s="51"/>
      <c r="N2743" s="51"/>
      <c r="O2743" s="51"/>
      <c r="P2743" s="51"/>
      <c r="Q2743" s="52"/>
      <c r="R2743" s="139" t="s">
        <v>245</v>
      </c>
      <c r="S2743" s="63"/>
    </row>
    <row r="2744" spans="2:24" ht="18.75" customHeight="1" x14ac:dyDescent="0.2">
      <c r="B2744" s="78"/>
      <c r="C2744" s="153" t="s">
        <v>122</v>
      </c>
      <c r="D2744" s="395"/>
      <c r="E2744" s="395"/>
      <c r="F2744" s="395"/>
      <c r="G2744" s="395"/>
      <c r="H2744" s="395"/>
      <c r="I2744" s="395"/>
      <c r="J2744" s="52"/>
      <c r="K2744" s="51"/>
      <c r="L2744" s="51"/>
      <c r="M2744" s="51"/>
      <c r="N2744" s="51"/>
      <c r="O2744" s="51"/>
      <c r="P2744" s="51"/>
      <c r="Q2744" s="52"/>
      <c r="R2744" s="138" t="s">
        <v>132</v>
      </c>
      <c r="S2744" s="63"/>
    </row>
    <row r="2745" spans="2:24" ht="18.75" customHeight="1" x14ac:dyDescent="0.2">
      <c r="B2745" s="78"/>
      <c r="C2745" s="153" t="s">
        <v>134</v>
      </c>
      <c r="D2745" s="401"/>
      <c r="E2745" s="401"/>
      <c r="F2745" s="401"/>
      <c r="G2745" s="401"/>
      <c r="H2745" s="401"/>
      <c r="I2745" s="401"/>
      <c r="J2745" s="52"/>
      <c r="K2745" s="52"/>
      <c r="L2745" s="53"/>
      <c r="M2745" s="52"/>
      <c r="N2745" s="52"/>
      <c r="O2745" s="52"/>
      <c r="P2745" s="54"/>
      <c r="Q2745" s="52"/>
      <c r="R2745" s="139" t="s">
        <v>133</v>
      </c>
      <c r="S2745" s="63"/>
    </row>
    <row r="2746" spans="2:24" ht="12" customHeight="1" x14ac:dyDescent="0.2">
      <c r="B2746" s="78"/>
      <c r="C2746" s="52"/>
      <c r="D2746" s="52"/>
      <c r="E2746" s="52"/>
      <c r="F2746" s="52"/>
      <c r="G2746" s="52"/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</row>
    <row r="2747" spans="2:24" s="77" customFormat="1" ht="18.75" customHeight="1" x14ac:dyDescent="0.2">
      <c r="B2747" s="79"/>
      <c r="C2747" s="154" t="s">
        <v>128</v>
      </c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70"/>
      <c r="P2747" s="144" t="s">
        <v>129</v>
      </c>
      <c r="Q2747" s="76"/>
      <c r="R2747" s="404" t="s">
        <v>135</v>
      </c>
      <c r="S2747" s="404"/>
      <c r="T2747" s="80"/>
      <c r="V2747" s="59"/>
      <c r="W2747" s="59"/>
      <c r="X2747" s="59"/>
    </row>
    <row r="2748" spans="2:24" ht="6" customHeight="1" x14ac:dyDescent="0.2">
      <c r="B2748" s="78"/>
      <c r="C2748" s="52"/>
      <c r="D2748" s="52"/>
      <c r="E2748" s="52"/>
      <c r="F2748" s="52"/>
      <c r="G2748" s="52"/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</row>
    <row r="2749" spans="2:24" ht="18.75" customHeight="1" x14ac:dyDescent="0.2">
      <c r="B2749" s="78"/>
      <c r="C2749" s="155" t="s">
        <v>161</v>
      </c>
      <c r="D2749" s="65"/>
      <c r="E2749" s="65"/>
      <c r="F2749" s="65"/>
      <c r="G2749" s="65"/>
      <c r="H2749" s="65"/>
      <c r="I2749" s="65"/>
      <c r="J2749" s="65"/>
      <c r="K2749" s="65"/>
      <c r="L2749" s="65"/>
      <c r="M2749" s="65"/>
      <c r="N2749" s="65"/>
      <c r="O2749" s="71"/>
      <c r="P2749" s="141">
        <f t="shared" ref="P2749:P2759" si="418">SUM(D2749:O2749)</f>
        <v>0</v>
      </c>
      <c r="Q2749" s="52"/>
      <c r="R2749" s="395"/>
      <c r="S2749" s="395"/>
    </row>
    <row r="2750" spans="2:24" ht="18.75" customHeight="1" x14ac:dyDescent="0.2">
      <c r="B2750" s="78"/>
      <c r="C2750" s="140" t="s">
        <v>137</v>
      </c>
      <c r="D2750" s="110"/>
      <c r="E2750" s="110"/>
      <c r="F2750" s="110"/>
      <c r="G2750" s="110"/>
      <c r="H2750" s="110"/>
      <c r="I2750" s="110"/>
      <c r="J2750" s="110"/>
      <c r="K2750" s="110"/>
      <c r="L2750" s="110"/>
      <c r="M2750" s="110"/>
      <c r="N2750" s="110"/>
      <c r="O2750" s="111"/>
      <c r="P2750" s="141">
        <f t="shared" si="418"/>
        <v>0</v>
      </c>
      <c r="Q2750" s="52"/>
      <c r="R2750" s="395"/>
      <c r="S2750" s="395"/>
    </row>
    <row r="2751" spans="2:24" ht="18.75" customHeight="1" x14ac:dyDescent="0.2">
      <c r="B2751" s="78"/>
      <c r="C2751" s="94" t="s">
        <v>162</v>
      </c>
      <c r="D2751" s="65"/>
      <c r="E2751" s="65"/>
      <c r="F2751" s="65"/>
      <c r="G2751" s="65"/>
      <c r="H2751" s="65"/>
      <c r="I2751" s="65"/>
      <c r="J2751" s="65"/>
      <c r="K2751" s="65"/>
      <c r="L2751" s="65"/>
      <c r="M2751" s="65"/>
      <c r="N2751" s="65"/>
      <c r="O2751" s="71"/>
      <c r="P2751" s="141">
        <f t="shared" si="418"/>
        <v>0</v>
      </c>
      <c r="Q2751" s="52"/>
      <c r="R2751" s="395"/>
      <c r="S2751" s="395"/>
    </row>
    <row r="2752" spans="2:24" ht="18.75" customHeight="1" x14ac:dyDescent="0.2">
      <c r="B2752" s="78"/>
      <c r="C2752" s="140" t="s">
        <v>147</v>
      </c>
      <c r="D2752" s="66"/>
      <c r="E2752" s="66"/>
      <c r="F2752" s="66"/>
      <c r="G2752" s="66"/>
      <c r="H2752" s="66"/>
      <c r="I2752" s="66"/>
      <c r="J2752" s="66"/>
      <c r="K2752" s="66"/>
      <c r="L2752" s="66"/>
      <c r="M2752" s="66"/>
      <c r="N2752" s="66"/>
      <c r="O2752" s="72"/>
      <c r="P2752" s="141">
        <f t="shared" si="418"/>
        <v>0</v>
      </c>
      <c r="Q2752" s="52"/>
      <c r="R2752" s="395"/>
      <c r="S2752" s="395"/>
    </row>
    <row r="2753" spans="2:20" ht="18.75" customHeight="1" x14ac:dyDescent="0.2">
      <c r="B2753" s="78"/>
      <c r="C2753" s="140" t="s">
        <v>148</v>
      </c>
      <c r="D2753" s="66"/>
      <c r="E2753" s="66"/>
      <c r="F2753" s="66"/>
      <c r="G2753" s="66"/>
      <c r="H2753" s="66"/>
      <c r="I2753" s="66"/>
      <c r="J2753" s="66"/>
      <c r="K2753" s="66"/>
      <c r="L2753" s="66"/>
      <c r="M2753" s="66"/>
      <c r="N2753" s="66"/>
      <c r="O2753" s="72"/>
      <c r="P2753" s="141">
        <f t="shared" si="418"/>
        <v>0</v>
      </c>
      <c r="Q2753" s="52"/>
      <c r="R2753" s="395"/>
      <c r="S2753" s="395"/>
    </row>
    <row r="2754" spans="2:20" ht="18.75" customHeight="1" x14ac:dyDescent="0.2">
      <c r="B2754" s="78"/>
      <c r="C2754" s="140" t="s">
        <v>150</v>
      </c>
      <c r="D2754" s="66"/>
      <c r="E2754" s="66"/>
      <c r="F2754" s="66"/>
      <c r="G2754" s="66"/>
      <c r="H2754" s="66"/>
      <c r="I2754" s="66"/>
      <c r="J2754" s="66"/>
      <c r="K2754" s="66"/>
      <c r="L2754" s="66"/>
      <c r="M2754" s="66"/>
      <c r="N2754" s="66"/>
      <c r="O2754" s="72"/>
      <c r="P2754" s="141">
        <f t="shared" si="418"/>
        <v>0</v>
      </c>
      <c r="Q2754" s="52"/>
      <c r="R2754" s="395"/>
      <c r="S2754" s="395"/>
    </row>
    <row r="2755" spans="2:20" ht="18.75" customHeight="1" x14ac:dyDescent="0.2">
      <c r="B2755" s="78"/>
      <c r="C2755" s="140" t="s">
        <v>151</v>
      </c>
      <c r="D2755" s="66"/>
      <c r="E2755" s="66"/>
      <c r="F2755" s="66"/>
      <c r="G2755" s="66"/>
      <c r="H2755" s="66"/>
      <c r="I2755" s="66"/>
      <c r="J2755" s="66"/>
      <c r="K2755" s="66"/>
      <c r="L2755" s="66"/>
      <c r="M2755" s="66"/>
      <c r="N2755" s="66"/>
      <c r="O2755" s="72"/>
      <c r="P2755" s="141">
        <f t="shared" si="418"/>
        <v>0</v>
      </c>
      <c r="Q2755" s="52"/>
      <c r="R2755" s="395"/>
      <c r="S2755" s="395"/>
    </row>
    <row r="2756" spans="2:20" ht="18.75" customHeight="1" x14ac:dyDescent="0.2">
      <c r="B2756" s="78"/>
      <c r="C2756" s="140" t="s">
        <v>152</v>
      </c>
      <c r="D2756" s="66"/>
      <c r="E2756" s="66"/>
      <c r="F2756" s="66"/>
      <c r="G2756" s="66"/>
      <c r="H2756" s="66"/>
      <c r="I2756" s="66"/>
      <c r="J2756" s="66"/>
      <c r="K2756" s="66"/>
      <c r="L2756" s="66"/>
      <c r="M2756" s="66"/>
      <c r="N2756" s="66"/>
      <c r="O2756" s="72"/>
      <c r="P2756" s="141">
        <f t="shared" si="418"/>
        <v>0</v>
      </c>
      <c r="Q2756" s="52"/>
      <c r="R2756" s="395"/>
      <c r="S2756" s="395"/>
    </row>
    <row r="2757" spans="2:20" ht="18.75" customHeight="1" x14ac:dyDescent="0.2">
      <c r="B2757" s="78"/>
      <c r="C2757" s="140" t="s">
        <v>153</v>
      </c>
      <c r="D2757" s="66"/>
      <c r="E2757" s="66"/>
      <c r="F2757" s="66"/>
      <c r="G2757" s="66"/>
      <c r="H2757" s="66"/>
      <c r="I2757" s="66"/>
      <c r="J2757" s="66"/>
      <c r="K2757" s="66"/>
      <c r="L2757" s="66"/>
      <c r="M2757" s="66"/>
      <c r="N2757" s="66"/>
      <c r="O2757" s="72"/>
      <c r="P2757" s="141">
        <f t="shared" si="418"/>
        <v>0</v>
      </c>
      <c r="Q2757" s="52"/>
      <c r="R2757" s="395"/>
      <c r="S2757" s="395"/>
    </row>
    <row r="2758" spans="2:20" ht="18.75" customHeight="1" x14ac:dyDescent="0.2">
      <c r="B2758" s="78"/>
      <c r="C2758" s="156" t="s">
        <v>163</v>
      </c>
      <c r="D2758" s="68"/>
      <c r="E2758" s="68"/>
      <c r="F2758" s="68"/>
      <c r="G2758" s="68"/>
      <c r="H2758" s="68"/>
      <c r="I2758" s="68"/>
      <c r="J2758" s="68"/>
      <c r="K2758" s="68"/>
      <c r="L2758" s="68"/>
      <c r="M2758" s="68"/>
      <c r="N2758" s="68"/>
      <c r="O2758" s="73"/>
      <c r="P2758" s="142">
        <f t="shared" si="418"/>
        <v>0</v>
      </c>
      <c r="Q2758" s="52"/>
      <c r="R2758" s="396"/>
      <c r="S2758" s="396"/>
    </row>
    <row r="2759" spans="2:20" ht="18.75" customHeight="1" x14ac:dyDescent="0.2">
      <c r="B2759" s="78"/>
      <c r="C2759" s="157" t="s">
        <v>157</v>
      </c>
      <c r="D2759" s="148">
        <f t="shared" ref="D2759:O2759" si="419">SUBTOTAL(9,D2749:D2758)</f>
        <v>0</v>
      </c>
      <c r="E2759" s="148">
        <f t="shared" si="419"/>
        <v>0</v>
      </c>
      <c r="F2759" s="148">
        <f t="shared" si="419"/>
        <v>0</v>
      </c>
      <c r="G2759" s="148">
        <f t="shared" si="419"/>
        <v>0</v>
      </c>
      <c r="H2759" s="148">
        <f t="shared" si="419"/>
        <v>0</v>
      </c>
      <c r="I2759" s="148">
        <f t="shared" si="419"/>
        <v>0</v>
      </c>
      <c r="J2759" s="148">
        <f t="shared" si="419"/>
        <v>0</v>
      </c>
      <c r="K2759" s="148">
        <f t="shared" si="419"/>
        <v>0</v>
      </c>
      <c r="L2759" s="148">
        <f t="shared" si="419"/>
        <v>0</v>
      </c>
      <c r="M2759" s="148">
        <f t="shared" si="419"/>
        <v>0</v>
      </c>
      <c r="N2759" s="148">
        <f t="shared" si="419"/>
        <v>0</v>
      </c>
      <c r="O2759" s="149">
        <f t="shared" si="419"/>
        <v>0</v>
      </c>
      <c r="P2759" s="143">
        <f t="shared" si="418"/>
        <v>0</v>
      </c>
      <c r="Q2759" s="52"/>
      <c r="R2759" s="405"/>
      <c r="S2759" s="405"/>
    </row>
    <row r="2760" spans="2:20" ht="6" customHeight="1" x14ac:dyDescent="0.2">
      <c r="B2760" s="78"/>
      <c r="C2760" s="52"/>
      <c r="D2760" s="52"/>
      <c r="E2760" s="52"/>
      <c r="F2760" s="52"/>
      <c r="G2760" s="52"/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5"/>
      <c r="S2760" s="55"/>
    </row>
    <row r="2761" spans="2:20" ht="18.75" customHeight="1" x14ac:dyDescent="0.2">
      <c r="B2761" s="81"/>
      <c r="C2761" s="140" t="s">
        <v>158</v>
      </c>
      <c r="D2761" s="67"/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74"/>
      <c r="P2761" s="146">
        <f t="shared" ref="P2761:P2762" si="420">SUM(D2761:O2761)</f>
        <v>0</v>
      </c>
      <c r="Q2761" s="52"/>
      <c r="R2761" s="395"/>
      <c r="S2761" s="395"/>
    </row>
    <row r="2762" spans="2:20" ht="18.75" customHeight="1" x14ac:dyDescent="0.2">
      <c r="B2762" s="81"/>
      <c r="C2762" s="140" t="s">
        <v>159</v>
      </c>
      <c r="D2762" s="67"/>
      <c r="E2762" s="67"/>
      <c r="F2762" s="67"/>
      <c r="G2762" s="67"/>
      <c r="H2762" s="67"/>
      <c r="I2762" s="67"/>
      <c r="J2762" s="67"/>
      <c r="K2762" s="67"/>
      <c r="L2762" s="67"/>
      <c r="M2762" s="67"/>
      <c r="N2762" s="69"/>
      <c r="O2762" s="75"/>
      <c r="P2762" s="147">
        <f t="shared" si="420"/>
        <v>0</v>
      </c>
      <c r="Q2762" s="52"/>
      <c r="R2762" s="396"/>
      <c r="S2762" s="396"/>
    </row>
    <row r="2763" spans="2:20" s="77" customFormat="1" ht="18.75" customHeight="1" x14ac:dyDescent="0.2">
      <c r="B2763" s="79"/>
      <c r="C2763" s="93"/>
      <c r="D2763" s="82"/>
      <c r="E2763" s="82"/>
      <c r="F2763" s="82"/>
      <c r="G2763" s="82"/>
      <c r="H2763" s="82"/>
      <c r="I2763" s="82"/>
      <c r="J2763" s="82"/>
      <c r="K2763" s="82"/>
      <c r="L2763" s="82"/>
      <c r="M2763" s="82"/>
      <c r="N2763" s="397" t="s">
        <v>160</v>
      </c>
      <c r="O2763" s="397"/>
      <c r="P2763" s="145">
        <f t="shared" ref="P2763" si="421">ROUND(IF(P2761*P2762=0,0,P2759/P2761*P2762),2)</f>
        <v>0</v>
      </c>
      <c r="Q2763" s="76"/>
      <c r="R2763" s="398"/>
      <c r="S2763" s="398"/>
      <c r="T2763" s="80"/>
    </row>
    <row r="2764" spans="2:20" ht="30" customHeight="1" x14ac:dyDescent="0.2">
      <c r="C2764" s="52"/>
      <c r="D2764" s="52"/>
      <c r="E2764" s="52"/>
      <c r="F2764" s="52"/>
      <c r="G2764" s="52"/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</row>
    <row r="2765" spans="2:20" ht="18.75" customHeight="1" x14ac:dyDescent="0.2">
      <c r="B2765" s="78"/>
      <c r="C2765" s="158" t="s">
        <v>124</v>
      </c>
      <c r="D2765" s="399"/>
      <c r="E2765" s="399"/>
      <c r="F2765" s="399"/>
      <c r="G2765" s="399"/>
      <c r="H2765" s="399"/>
      <c r="I2765" s="399"/>
      <c r="J2765" s="52"/>
      <c r="K2765" s="52"/>
      <c r="L2765" s="53"/>
      <c r="M2765" s="52"/>
      <c r="N2765" s="52"/>
      <c r="O2765" s="52"/>
      <c r="P2765" s="54"/>
      <c r="Q2765" s="52"/>
      <c r="R2765" s="54"/>
      <c r="S2765" s="54"/>
    </row>
    <row r="2766" spans="2:20" ht="18.75" customHeight="1" x14ac:dyDescent="0.2">
      <c r="B2766" s="78"/>
      <c r="C2766" s="152" t="s">
        <v>125</v>
      </c>
      <c r="D2766" s="395"/>
      <c r="E2766" s="395"/>
      <c r="F2766" s="395"/>
      <c r="G2766" s="395"/>
      <c r="H2766" s="395"/>
      <c r="I2766" s="395"/>
      <c r="J2766" s="52"/>
      <c r="K2766" s="51"/>
      <c r="L2766" s="51"/>
      <c r="M2766" s="51"/>
      <c r="N2766" s="51"/>
      <c r="O2766" s="51"/>
      <c r="P2766" s="51"/>
      <c r="Q2766" s="52"/>
      <c r="R2766" s="400" t="s">
        <v>126</v>
      </c>
      <c r="S2766" s="400"/>
    </row>
    <row r="2767" spans="2:20" ht="18.75" customHeight="1" x14ac:dyDescent="0.2">
      <c r="B2767" s="78"/>
      <c r="C2767" s="152" t="s">
        <v>7</v>
      </c>
      <c r="D2767" s="395"/>
      <c r="E2767" s="395"/>
      <c r="F2767" s="395"/>
      <c r="G2767" s="395"/>
      <c r="H2767" s="395"/>
      <c r="I2767" s="395"/>
      <c r="J2767" s="52"/>
      <c r="K2767" s="51"/>
      <c r="L2767" s="51"/>
      <c r="M2767" s="51"/>
      <c r="N2767" s="51"/>
      <c r="O2767" s="51"/>
      <c r="P2767" s="51"/>
      <c r="Q2767" s="52"/>
      <c r="R2767" s="139" t="s">
        <v>245</v>
      </c>
      <c r="S2767" s="63"/>
    </row>
    <row r="2768" spans="2:20" ht="18.75" customHeight="1" x14ac:dyDescent="0.2">
      <c r="B2768" s="78"/>
      <c r="C2768" s="153" t="s">
        <v>122</v>
      </c>
      <c r="D2768" s="395"/>
      <c r="E2768" s="395"/>
      <c r="F2768" s="395"/>
      <c r="G2768" s="395"/>
      <c r="H2768" s="395"/>
      <c r="I2768" s="395"/>
      <c r="J2768" s="52"/>
      <c r="K2768" s="51"/>
      <c r="L2768" s="51"/>
      <c r="M2768" s="51"/>
      <c r="N2768" s="51"/>
      <c r="O2768" s="51"/>
      <c r="P2768" s="51"/>
      <c r="Q2768" s="52"/>
      <c r="R2768" s="138" t="s">
        <v>132</v>
      </c>
      <c r="S2768" s="63"/>
    </row>
    <row r="2769" spans="2:24" ht="18.75" customHeight="1" x14ac:dyDescent="0.2">
      <c r="B2769" s="78"/>
      <c r="C2769" s="153" t="s">
        <v>134</v>
      </c>
      <c r="D2769" s="401"/>
      <c r="E2769" s="401"/>
      <c r="F2769" s="401"/>
      <c r="G2769" s="401"/>
      <c r="H2769" s="401"/>
      <c r="I2769" s="401"/>
      <c r="J2769" s="52"/>
      <c r="K2769" s="52"/>
      <c r="L2769" s="53"/>
      <c r="M2769" s="52"/>
      <c r="N2769" s="52"/>
      <c r="O2769" s="52"/>
      <c r="P2769" s="54"/>
      <c r="Q2769" s="52"/>
      <c r="R2769" s="139" t="s">
        <v>133</v>
      </c>
      <c r="S2769" s="63"/>
    </row>
    <row r="2770" spans="2:24" ht="12" customHeight="1" x14ac:dyDescent="0.2">
      <c r="B2770" s="78"/>
      <c r="C2770" s="52"/>
      <c r="D2770" s="52"/>
      <c r="E2770" s="52"/>
      <c r="F2770" s="52"/>
      <c r="G2770" s="52"/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</row>
    <row r="2771" spans="2:24" s="77" customFormat="1" ht="18.75" customHeight="1" x14ac:dyDescent="0.2">
      <c r="B2771" s="79"/>
      <c r="C2771" s="154" t="s">
        <v>128</v>
      </c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70"/>
      <c r="P2771" s="144" t="s">
        <v>129</v>
      </c>
      <c r="Q2771" s="76"/>
      <c r="R2771" s="402" t="s">
        <v>135</v>
      </c>
      <c r="S2771" s="403"/>
      <c r="T2771" s="80"/>
      <c r="V2771" s="59"/>
      <c r="W2771" s="59"/>
      <c r="X2771" s="59"/>
    </row>
    <row r="2772" spans="2:24" ht="6" customHeight="1" x14ac:dyDescent="0.2">
      <c r="B2772" s="78"/>
      <c r="C2772" s="52"/>
      <c r="D2772" s="52"/>
      <c r="E2772" s="52"/>
      <c r="F2772" s="52"/>
      <c r="G2772" s="52"/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</row>
    <row r="2773" spans="2:24" ht="18.75" customHeight="1" x14ac:dyDescent="0.2">
      <c r="B2773" s="78"/>
      <c r="C2773" s="155" t="s">
        <v>161</v>
      </c>
      <c r="D2773" s="65"/>
      <c r="E2773" s="65"/>
      <c r="F2773" s="65"/>
      <c r="G2773" s="65"/>
      <c r="H2773" s="65"/>
      <c r="I2773" s="65"/>
      <c r="J2773" s="65"/>
      <c r="K2773" s="65"/>
      <c r="L2773" s="65"/>
      <c r="M2773" s="65"/>
      <c r="N2773" s="65"/>
      <c r="O2773" s="71"/>
      <c r="P2773" s="141">
        <f>SUM(D2773:O2773)</f>
        <v>0</v>
      </c>
      <c r="Q2773" s="52"/>
      <c r="R2773" s="390"/>
      <c r="S2773" s="387"/>
    </row>
    <row r="2774" spans="2:24" ht="18.75" customHeight="1" x14ac:dyDescent="0.2">
      <c r="B2774" s="78"/>
      <c r="C2774" s="140" t="s">
        <v>137</v>
      </c>
      <c r="D2774" s="110"/>
      <c r="E2774" s="110"/>
      <c r="F2774" s="110"/>
      <c r="G2774" s="110"/>
      <c r="H2774" s="110"/>
      <c r="I2774" s="110"/>
      <c r="J2774" s="110"/>
      <c r="K2774" s="110"/>
      <c r="L2774" s="110"/>
      <c r="M2774" s="110"/>
      <c r="N2774" s="110"/>
      <c r="O2774" s="111"/>
      <c r="P2774" s="141">
        <f t="shared" ref="P2774:P2783" si="422">SUM(D2774:O2774)</f>
        <v>0</v>
      </c>
      <c r="Q2774" s="52"/>
      <c r="R2774" s="390"/>
      <c r="S2774" s="387"/>
    </row>
    <row r="2775" spans="2:24" ht="18.75" customHeight="1" x14ac:dyDescent="0.2">
      <c r="B2775" s="78"/>
      <c r="C2775" s="94" t="s">
        <v>162</v>
      </c>
      <c r="D2775" s="65"/>
      <c r="E2775" s="65"/>
      <c r="F2775" s="65"/>
      <c r="G2775" s="65"/>
      <c r="H2775" s="65"/>
      <c r="I2775" s="65"/>
      <c r="J2775" s="65"/>
      <c r="K2775" s="65"/>
      <c r="L2775" s="65"/>
      <c r="M2775" s="65"/>
      <c r="N2775" s="65"/>
      <c r="O2775" s="71"/>
      <c r="P2775" s="141">
        <f t="shared" si="422"/>
        <v>0</v>
      </c>
      <c r="Q2775" s="52"/>
      <c r="R2775" s="390"/>
      <c r="S2775" s="387"/>
    </row>
    <row r="2776" spans="2:24" ht="18.75" customHeight="1" x14ac:dyDescent="0.2">
      <c r="B2776" s="78"/>
      <c r="C2776" s="140" t="s">
        <v>147</v>
      </c>
      <c r="D2776" s="66"/>
      <c r="E2776" s="66"/>
      <c r="F2776" s="66"/>
      <c r="G2776" s="66"/>
      <c r="H2776" s="66"/>
      <c r="I2776" s="66"/>
      <c r="J2776" s="66"/>
      <c r="K2776" s="66"/>
      <c r="L2776" s="66"/>
      <c r="M2776" s="66"/>
      <c r="N2776" s="66"/>
      <c r="O2776" s="72"/>
      <c r="P2776" s="141">
        <f t="shared" si="422"/>
        <v>0</v>
      </c>
      <c r="Q2776" s="52"/>
      <c r="R2776" s="390"/>
      <c r="S2776" s="387"/>
    </row>
    <row r="2777" spans="2:24" ht="18.75" customHeight="1" x14ac:dyDescent="0.2">
      <c r="B2777" s="78"/>
      <c r="C2777" s="140" t="s">
        <v>148</v>
      </c>
      <c r="D2777" s="66"/>
      <c r="E2777" s="66"/>
      <c r="F2777" s="66"/>
      <c r="G2777" s="66"/>
      <c r="H2777" s="66"/>
      <c r="I2777" s="66"/>
      <c r="J2777" s="66"/>
      <c r="K2777" s="66"/>
      <c r="L2777" s="66"/>
      <c r="M2777" s="66"/>
      <c r="N2777" s="66"/>
      <c r="O2777" s="72"/>
      <c r="P2777" s="141">
        <f t="shared" si="422"/>
        <v>0</v>
      </c>
      <c r="Q2777" s="52"/>
      <c r="R2777" s="390"/>
      <c r="S2777" s="387"/>
    </row>
    <row r="2778" spans="2:24" ht="18.75" customHeight="1" x14ac:dyDescent="0.2">
      <c r="B2778" s="78"/>
      <c r="C2778" s="140" t="s">
        <v>150</v>
      </c>
      <c r="D2778" s="66"/>
      <c r="E2778" s="66"/>
      <c r="F2778" s="66"/>
      <c r="G2778" s="66"/>
      <c r="H2778" s="66"/>
      <c r="I2778" s="66"/>
      <c r="J2778" s="66"/>
      <c r="K2778" s="66"/>
      <c r="L2778" s="66"/>
      <c r="M2778" s="66"/>
      <c r="N2778" s="66"/>
      <c r="O2778" s="72"/>
      <c r="P2778" s="141">
        <f t="shared" si="422"/>
        <v>0</v>
      </c>
      <c r="Q2778" s="52"/>
      <c r="R2778" s="390"/>
      <c r="S2778" s="387"/>
    </row>
    <row r="2779" spans="2:24" ht="18.75" customHeight="1" x14ac:dyDescent="0.2">
      <c r="B2779" s="78"/>
      <c r="C2779" s="140" t="s">
        <v>151</v>
      </c>
      <c r="D2779" s="66"/>
      <c r="E2779" s="66"/>
      <c r="F2779" s="66"/>
      <c r="G2779" s="66"/>
      <c r="H2779" s="66"/>
      <c r="I2779" s="66"/>
      <c r="J2779" s="66"/>
      <c r="K2779" s="66"/>
      <c r="L2779" s="66"/>
      <c r="M2779" s="66"/>
      <c r="N2779" s="66"/>
      <c r="O2779" s="72"/>
      <c r="P2779" s="141">
        <f t="shared" si="422"/>
        <v>0</v>
      </c>
      <c r="Q2779" s="52"/>
      <c r="R2779" s="390"/>
      <c r="S2779" s="387"/>
    </row>
    <row r="2780" spans="2:24" ht="18.75" customHeight="1" x14ac:dyDescent="0.2">
      <c r="B2780" s="78"/>
      <c r="C2780" s="140" t="s">
        <v>152</v>
      </c>
      <c r="D2780" s="66"/>
      <c r="E2780" s="66"/>
      <c r="F2780" s="66"/>
      <c r="G2780" s="66"/>
      <c r="H2780" s="66"/>
      <c r="I2780" s="66"/>
      <c r="J2780" s="66"/>
      <c r="K2780" s="66"/>
      <c r="L2780" s="66"/>
      <c r="M2780" s="66"/>
      <c r="N2780" s="66"/>
      <c r="O2780" s="72"/>
      <c r="P2780" s="141">
        <f t="shared" si="422"/>
        <v>0</v>
      </c>
      <c r="Q2780" s="52"/>
      <c r="R2780" s="390"/>
      <c r="S2780" s="387"/>
    </row>
    <row r="2781" spans="2:24" ht="18.75" customHeight="1" x14ac:dyDescent="0.2">
      <c r="B2781" s="78"/>
      <c r="C2781" s="140" t="s">
        <v>153</v>
      </c>
      <c r="D2781" s="66"/>
      <c r="E2781" s="66"/>
      <c r="F2781" s="66"/>
      <c r="G2781" s="66"/>
      <c r="H2781" s="66"/>
      <c r="I2781" s="66"/>
      <c r="J2781" s="66"/>
      <c r="K2781" s="66"/>
      <c r="L2781" s="66"/>
      <c r="M2781" s="66"/>
      <c r="N2781" s="66"/>
      <c r="O2781" s="72"/>
      <c r="P2781" s="141">
        <f t="shared" si="422"/>
        <v>0</v>
      </c>
      <c r="Q2781" s="52"/>
      <c r="R2781" s="390"/>
      <c r="S2781" s="387"/>
    </row>
    <row r="2782" spans="2:24" ht="18.75" customHeight="1" x14ac:dyDescent="0.2">
      <c r="B2782" s="78"/>
      <c r="C2782" s="156" t="s">
        <v>163</v>
      </c>
      <c r="D2782" s="68"/>
      <c r="E2782" s="68"/>
      <c r="F2782" s="68"/>
      <c r="G2782" s="68"/>
      <c r="H2782" s="68"/>
      <c r="I2782" s="68"/>
      <c r="J2782" s="68"/>
      <c r="K2782" s="68"/>
      <c r="L2782" s="68"/>
      <c r="M2782" s="68"/>
      <c r="N2782" s="68"/>
      <c r="O2782" s="73"/>
      <c r="P2782" s="142">
        <f t="shared" si="422"/>
        <v>0</v>
      </c>
      <c r="Q2782" s="52"/>
      <c r="R2782" s="391"/>
      <c r="S2782" s="392"/>
    </row>
    <row r="2783" spans="2:24" ht="18.75" customHeight="1" x14ac:dyDescent="0.2">
      <c r="B2783" s="78"/>
      <c r="C2783" s="157" t="s">
        <v>157</v>
      </c>
      <c r="D2783" s="148">
        <f>SUBTOTAL(9,D2773:D2782)</f>
        <v>0</v>
      </c>
      <c r="E2783" s="148">
        <f t="shared" ref="E2783:O2783" si="423">SUBTOTAL(9,E2773:E2782)</f>
        <v>0</v>
      </c>
      <c r="F2783" s="148">
        <f t="shared" si="423"/>
        <v>0</v>
      </c>
      <c r="G2783" s="148">
        <f t="shared" si="423"/>
        <v>0</v>
      </c>
      <c r="H2783" s="148">
        <f t="shared" si="423"/>
        <v>0</v>
      </c>
      <c r="I2783" s="148">
        <f t="shared" si="423"/>
        <v>0</v>
      </c>
      <c r="J2783" s="148">
        <f t="shared" si="423"/>
        <v>0</v>
      </c>
      <c r="K2783" s="148">
        <f t="shared" si="423"/>
        <v>0</v>
      </c>
      <c r="L2783" s="148">
        <f t="shared" si="423"/>
        <v>0</v>
      </c>
      <c r="M2783" s="148">
        <f t="shared" si="423"/>
        <v>0</v>
      </c>
      <c r="N2783" s="148">
        <f t="shared" si="423"/>
        <v>0</v>
      </c>
      <c r="O2783" s="149">
        <f t="shared" si="423"/>
        <v>0</v>
      </c>
      <c r="P2783" s="143">
        <f t="shared" si="422"/>
        <v>0</v>
      </c>
      <c r="Q2783" s="52"/>
      <c r="R2783" s="393"/>
      <c r="S2783" s="394"/>
    </row>
    <row r="2784" spans="2:24" ht="6" customHeight="1" x14ac:dyDescent="0.2">
      <c r="B2784" s="78"/>
      <c r="C2784" s="52"/>
      <c r="D2784" s="52"/>
      <c r="E2784" s="52"/>
      <c r="F2784" s="52"/>
      <c r="G2784" s="52"/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5"/>
      <c r="S2784" s="55"/>
    </row>
    <row r="2785" spans="2:24" ht="18.75" customHeight="1" x14ac:dyDescent="0.2">
      <c r="B2785" s="81"/>
      <c r="C2785" s="140" t="s">
        <v>158</v>
      </c>
      <c r="D2785" s="67"/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74"/>
      <c r="P2785" s="146">
        <f t="shared" ref="P2785:P2786" si="424">SUM(D2785:O2785)</f>
        <v>0</v>
      </c>
      <c r="Q2785" s="52"/>
      <c r="R2785" s="395"/>
      <c r="S2785" s="395"/>
    </row>
    <row r="2786" spans="2:24" ht="18.75" customHeight="1" x14ac:dyDescent="0.2">
      <c r="B2786" s="81"/>
      <c r="C2786" s="140" t="s">
        <v>159</v>
      </c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9"/>
      <c r="O2786" s="75"/>
      <c r="P2786" s="147">
        <f t="shared" si="424"/>
        <v>0</v>
      </c>
      <c r="Q2786" s="52"/>
      <c r="R2786" s="396"/>
      <c r="S2786" s="396"/>
    </row>
    <row r="2787" spans="2:24" s="77" customFormat="1" ht="18.75" customHeight="1" x14ac:dyDescent="0.2">
      <c r="B2787" s="79"/>
      <c r="C2787" s="93"/>
      <c r="D2787" s="82"/>
      <c r="E2787" s="82"/>
      <c r="F2787" s="82"/>
      <c r="G2787" s="82"/>
      <c r="H2787" s="82"/>
      <c r="I2787" s="82"/>
      <c r="J2787" s="82"/>
      <c r="K2787" s="82"/>
      <c r="L2787" s="82"/>
      <c r="M2787" s="82"/>
      <c r="N2787" s="397" t="s">
        <v>160</v>
      </c>
      <c r="O2787" s="397"/>
      <c r="P2787" s="145">
        <f>ROUND(IF(P2785*P2786=0,0,P2783/P2785*P2786),2)</f>
        <v>0</v>
      </c>
      <c r="Q2787" s="76"/>
      <c r="R2787" s="398"/>
      <c r="S2787" s="398"/>
      <c r="T2787" s="80"/>
    </row>
    <row r="2788" spans="2:24" ht="30" customHeight="1" x14ac:dyDescent="0.2">
      <c r="C2788" s="52"/>
      <c r="D2788" s="52"/>
      <c r="E2788" s="52"/>
      <c r="F2788" s="52"/>
      <c r="G2788" s="52"/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</row>
    <row r="2789" spans="2:24" ht="18.75" customHeight="1" x14ac:dyDescent="0.2">
      <c r="B2789" s="78"/>
      <c r="C2789" s="158" t="s">
        <v>124</v>
      </c>
      <c r="D2789" s="399"/>
      <c r="E2789" s="399"/>
      <c r="F2789" s="399"/>
      <c r="G2789" s="399"/>
      <c r="H2789" s="399"/>
      <c r="I2789" s="399"/>
      <c r="J2789" s="52"/>
      <c r="K2789" s="52"/>
      <c r="L2789" s="53"/>
      <c r="M2789" s="52"/>
      <c r="N2789" s="52"/>
      <c r="O2789" s="52"/>
      <c r="P2789" s="54"/>
      <c r="Q2789" s="52"/>
      <c r="R2789" s="54"/>
      <c r="S2789" s="54"/>
    </row>
    <row r="2790" spans="2:24" ht="18.75" customHeight="1" x14ac:dyDescent="0.2">
      <c r="B2790" s="78"/>
      <c r="C2790" s="152" t="s">
        <v>125</v>
      </c>
      <c r="D2790" s="395"/>
      <c r="E2790" s="395"/>
      <c r="F2790" s="395"/>
      <c r="G2790" s="395"/>
      <c r="H2790" s="395"/>
      <c r="I2790" s="395"/>
      <c r="J2790" s="52"/>
      <c r="K2790" s="51"/>
      <c r="L2790" s="51"/>
      <c r="M2790" s="51"/>
      <c r="N2790" s="51"/>
      <c r="O2790" s="51"/>
      <c r="P2790" s="51"/>
      <c r="Q2790" s="52"/>
      <c r="R2790" s="400" t="s">
        <v>126</v>
      </c>
      <c r="S2790" s="400"/>
    </row>
    <row r="2791" spans="2:24" ht="18.75" customHeight="1" x14ac:dyDescent="0.2">
      <c r="B2791" s="78"/>
      <c r="C2791" s="152" t="s">
        <v>7</v>
      </c>
      <c r="D2791" s="395"/>
      <c r="E2791" s="395"/>
      <c r="F2791" s="395"/>
      <c r="G2791" s="395"/>
      <c r="H2791" s="395"/>
      <c r="I2791" s="395"/>
      <c r="J2791" s="52"/>
      <c r="K2791" s="51"/>
      <c r="L2791" s="51"/>
      <c r="M2791" s="51"/>
      <c r="N2791" s="51"/>
      <c r="O2791" s="51"/>
      <c r="P2791" s="51"/>
      <c r="Q2791" s="52"/>
      <c r="R2791" s="139" t="s">
        <v>245</v>
      </c>
      <c r="S2791" s="63"/>
    </row>
    <row r="2792" spans="2:24" ht="18.75" customHeight="1" x14ac:dyDescent="0.2">
      <c r="B2792" s="78"/>
      <c r="C2792" s="153" t="s">
        <v>122</v>
      </c>
      <c r="D2792" s="395"/>
      <c r="E2792" s="395"/>
      <c r="F2792" s="395"/>
      <c r="G2792" s="395"/>
      <c r="H2792" s="395"/>
      <c r="I2792" s="395"/>
      <c r="J2792" s="52"/>
      <c r="K2792" s="51"/>
      <c r="L2792" s="51"/>
      <c r="M2792" s="51"/>
      <c r="N2792" s="51"/>
      <c r="O2792" s="51"/>
      <c r="P2792" s="51"/>
      <c r="Q2792" s="52"/>
      <c r="R2792" s="138" t="s">
        <v>132</v>
      </c>
      <c r="S2792" s="63"/>
    </row>
    <row r="2793" spans="2:24" ht="18.75" customHeight="1" x14ac:dyDescent="0.2">
      <c r="B2793" s="78"/>
      <c r="C2793" s="153" t="s">
        <v>134</v>
      </c>
      <c r="D2793" s="401"/>
      <c r="E2793" s="401"/>
      <c r="F2793" s="401"/>
      <c r="G2793" s="401"/>
      <c r="H2793" s="401"/>
      <c r="I2793" s="401"/>
      <c r="J2793" s="52"/>
      <c r="K2793" s="52"/>
      <c r="L2793" s="53"/>
      <c r="M2793" s="52"/>
      <c r="N2793" s="52"/>
      <c r="O2793" s="52"/>
      <c r="P2793" s="54"/>
      <c r="Q2793" s="52"/>
      <c r="R2793" s="139" t="s">
        <v>133</v>
      </c>
      <c r="S2793" s="63"/>
    </row>
    <row r="2794" spans="2:24" ht="12" customHeight="1" x14ac:dyDescent="0.2">
      <c r="B2794" s="78"/>
      <c r="C2794" s="52"/>
      <c r="D2794" s="52"/>
      <c r="E2794" s="52"/>
      <c r="F2794" s="52"/>
      <c r="G2794" s="52"/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</row>
    <row r="2795" spans="2:24" s="77" customFormat="1" ht="18.75" customHeight="1" x14ac:dyDescent="0.2">
      <c r="B2795" s="79"/>
      <c r="C2795" s="154" t="s">
        <v>128</v>
      </c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70"/>
      <c r="P2795" s="144" t="s">
        <v>129</v>
      </c>
      <c r="Q2795" s="76"/>
      <c r="R2795" s="404" t="s">
        <v>135</v>
      </c>
      <c r="S2795" s="404"/>
      <c r="T2795" s="80"/>
      <c r="V2795" s="59"/>
      <c r="W2795" s="59"/>
      <c r="X2795" s="59"/>
    </row>
    <row r="2796" spans="2:24" ht="6" customHeight="1" x14ac:dyDescent="0.2">
      <c r="B2796" s="78"/>
      <c r="C2796" s="52"/>
      <c r="D2796" s="52"/>
      <c r="E2796" s="52"/>
      <c r="F2796" s="52"/>
      <c r="G2796" s="52"/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</row>
    <row r="2797" spans="2:24" ht="18.75" customHeight="1" x14ac:dyDescent="0.2">
      <c r="B2797" s="78"/>
      <c r="C2797" s="155" t="s">
        <v>161</v>
      </c>
      <c r="D2797" s="65"/>
      <c r="E2797" s="65"/>
      <c r="F2797" s="65"/>
      <c r="G2797" s="65"/>
      <c r="H2797" s="65"/>
      <c r="I2797" s="65"/>
      <c r="J2797" s="65"/>
      <c r="K2797" s="65"/>
      <c r="L2797" s="65"/>
      <c r="M2797" s="65"/>
      <c r="N2797" s="65"/>
      <c r="O2797" s="71"/>
      <c r="P2797" s="141">
        <f t="shared" ref="P2797:P2807" si="425">SUM(D2797:O2797)</f>
        <v>0</v>
      </c>
      <c r="Q2797" s="52"/>
      <c r="R2797" s="395"/>
      <c r="S2797" s="395"/>
    </row>
    <row r="2798" spans="2:24" ht="18.75" customHeight="1" x14ac:dyDescent="0.2">
      <c r="B2798" s="78"/>
      <c r="C2798" s="140" t="s">
        <v>137</v>
      </c>
      <c r="D2798" s="110"/>
      <c r="E2798" s="110"/>
      <c r="F2798" s="110"/>
      <c r="G2798" s="110"/>
      <c r="H2798" s="110"/>
      <c r="I2798" s="110"/>
      <c r="J2798" s="110"/>
      <c r="K2798" s="110"/>
      <c r="L2798" s="110"/>
      <c r="M2798" s="110"/>
      <c r="N2798" s="110"/>
      <c r="O2798" s="111"/>
      <c r="P2798" s="141">
        <f t="shared" si="425"/>
        <v>0</v>
      </c>
      <c r="Q2798" s="52"/>
      <c r="R2798" s="395"/>
      <c r="S2798" s="395"/>
    </row>
    <row r="2799" spans="2:24" ht="18.75" customHeight="1" x14ac:dyDescent="0.2">
      <c r="B2799" s="78"/>
      <c r="C2799" s="94" t="s">
        <v>162</v>
      </c>
      <c r="D2799" s="65"/>
      <c r="E2799" s="65"/>
      <c r="F2799" s="65"/>
      <c r="G2799" s="65"/>
      <c r="H2799" s="65"/>
      <c r="I2799" s="65"/>
      <c r="J2799" s="65"/>
      <c r="K2799" s="65"/>
      <c r="L2799" s="65"/>
      <c r="M2799" s="65"/>
      <c r="N2799" s="65"/>
      <c r="O2799" s="71"/>
      <c r="P2799" s="141">
        <f t="shared" si="425"/>
        <v>0</v>
      </c>
      <c r="Q2799" s="52"/>
      <c r="R2799" s="395"/>
      <c r="S2799" s="395"/>
    </row>
    <row r="2800" spans="2:24" ht="18.75" customHeight="1" x14ac:dyDescent="0.2">
      <c r="B2800" s="78"/>
      <c r="C2800" s="140" t="s">
        <v>147</v>
      </c>
      <c r="D2800" s="66"/>
      <c r="E2800" s="66"/>
      <c r="F2800" s="66"/>
      <c r="G2800" s="66"/>
      <c r="H2800" s="66"/>
      <c r="I2800" s="66"/>
      <c r="J2800" s="66"/>
      <c r="K2800" s="66"/>
      <c r="L2800" s="66"/>
      <c r="M2800" s="66"/>
      <c r="N2800" s="66"/>
      <c r="O2800" s="72"/>
      <c r="P2800" s="141">
        <f t="shared" si="425"/>
        <v>0</v>
      </c>
      <c r="Q2800" s="52"/>
      <c r="R2800" s="395"/>
      <c r="S2800" s="395"/>
    </row>
    <row r="2801" spans="2:20" ht="18.75" customHeight="1" x14ac:dyDescent="0.2">
      <c r="B2801" s="78"/>
      <c r="C2801" s="140" t="s">
        <v>148</v>
      </c>
      <c r="D2801" s="66"/>
      <c r="E2801" s="66"/>
      <c r="F2801" s="66"/>
      <c r="G2801" s="66"/>
      <c r="H2801" s="66"/>
      <c r="I2801" s="66"/>
      <c r="J2801" s="66"/>
      <c r="K2801" s="66"/>
      <c r="L2801" s="66"/>
      <c r="M2801" s="66"/>
      <c r="N2801" s="66"/>
      <c r="O2801" s="72"/>
      <c r="P2801" s="141">
        <f t="shared" si="425"/>
        <v>0</v>
      </c>
      <c r="Q2801" s="52"/>
      <c r="R2801" s="395"/>
      <c r="S2801" s="395"/>
    </row>
    <row r="2802" spans="2:20" ht="18.75" customHeight="1" x14ac:dyDescent="0.2">
      <c r="B2802" s="78"/>
      <c r="C2802" s="140" t="s">
        <v>150</v>
      </c>
      <c r="D2802" s="66"/>
      <c r="E2802" s="66"/>
      <c r="F2802" s="66"/>
      <c r="G2802" s="66"/>
      <c r="H2802" s="66"/>
      <c r="I2802" s="66"/>
      <c r="J2802" s="66"/>
      <c r="K2802" s="66"/>
      <c r="L2802" s="66"/>
      <c r="M2802" s="66"/>
      <c r="N2802" s="66"/>
      <c r="O2802" s="72"/>
      <c r="P2802" s="141">
        <f t="shared" si="425"/>
        <v>0</v>
      </c>
      <c r="Q2802" s="52"/>
      <c r="R2802" s="395"/>
      <c r="S2802" s="395"/>
    </row>
    <row r="2803" spans="2:20" ht="18.75" customHeight="1" x14ac:dyDescent="0.2">
      <c r="B2803" s="78"/>
      <c r="C2803" s="140" t="s">
        <v>151</v>
      </c>
      <c r="D2803" s="66"/>
      <c r="E2803" s="66"/>
      <c r="F2803" s="66"/>
      <c r="G2803" s="66"/>
      <c r="H2803" s="66"/>
      <c r="I2803" s="66"/>
      <c r="J2803" s="66"/>
      <c r="K2803" s="66"/>
      <c r="L2803" s="66"/>
      <c r="M2803" s="66"/>
      <c r="N2803" s="66"/>
      <c r="O2803" s="72"/>
      <c r="P2803" s="141">
        <f t="shared" si="425"/>
        <v>0</v>
      </c>
      <c r="Q2803" s="52"/>
      <c r="R2803" s="395"/>
      <c r="S2803" s="395"/>
    </row>
    <row r="2804" spans="2:20" ht="18.75" customHeight="1" x14ac:dyDescent="0.2">
      <c r="B2804" s="78"/>
      <c r="C2804" s="140" t="s">
        <v>152</v>
      </c>
      <c r="D2804" s="66"/>
      <c r="E2804" s="66"/>
      <c r="F2804" s="66"/>
      <c r="G2804" s="66"/>
      <c r="H2804" s="66"/>
      <c r="I2804" s="66"/>
      <c r="J2804" s="66"/>
      <c r="K2804" s="66"/>
      <c r="L2804" s="66"/>
      <c r="M2804" s="66"/>
      <c r="N2804" s="66"/>
      <c r="O2804" s="72"/>
      <c r="P2804" s="141">
        <f t="shared" si="425"/>
        <v>0</v>
      </c>
      <c r="Q2804" s="52"/>
      <c r="R2804" s="395"/>
      <c r="S2804" s="395"/>
    </row>
    <row r="2805" spans="2:20" ht="18.75" customHeight="1" x14ac:dyDescent="0.2">
      <c r="B2805" s="78"/>
      <c r="C2805" s="140" t="s">
        <v>153</v>
      </c>
      <c r="D2805" s="66"/>
      <c r="E2805" s="66"/>
      <c r="F2805" s="66"/>
      <c r="G2805" s="66"/>
      <c r="H2805" s="66"/>
      <c r="I2805" s="66"/>
      <c r="J2805" s="66"/>
      <c r="K2805" s="66"/>
      <c r="L2805" s="66"/>
      <c r="M2805" s="66"/>
      <c r="N2805" s="66"/>
      <c r="O2805" s="72"/>
      <c r="P2805" s="141">
        <f t="shared" si="425"/>
        <v>0</v>
      </c>
      <c r="Q2805" s="52"/>
      <c r="R2805" s="395"/>
      <c r="S2805" s="395"/>
    </row>
    <row r="2806" spans="2:20" ht="18.75" customHeight="1" x14ac:dyDescent="0.2">
      <c r="B2806" s="78"/>
      <c r="C2806" s="156" t="s">
        <v>163</v>
      </c>
      <c r="D2806" s="68"/>
      <c r="E2806" s="68"/>
      <c r="F2806" s="68"/>
      <c r="G2806" s="68"/>
      <c r="H2806" s="68"/>
      <c r="I2806" s="68"/>
      <c r="J2806" s="68"/>
      <c r="K2806" s="68"/>
      <c r="L2806" s="68"/>
      <c r="M2806" s="68"/>
      <c r="N2806" s="68"/>
      <c r="O2806" s="73"/>
      <c r="P2806" s="142">
        <f t="shared" si="425"/>
        <v>0</v>
      </c>
      <c r="Q2806" s="52"/>
      <c r="R2806" s="396"/>
      <c r="S2806" s="396"/>
    </row>
    <row r="2807" spans="2:20" ht="18.75" customHeight="1" x14ac:dyDescent="0.2">
      <c r="B2807" s="78"/>
      <c r="C2807" s="157" t="s">
        <v>157</v>
      </c>
      <c r="D2807" s="148">
        <f t="shared" ref="D2807:O2807" si="426">SUBTOTAL(9,D2797:D2806)</f>
        <v>0</v>
      </c>
      <c r="E2807" s="148">
        <f t="shared" si="426"/>
        <v>0</v>
      </c>
      <c r="F2807" s="148">
        <f t="shared" si="426"/>
        <v>0</v>
      </c>
      <c r="G2807" s="148">
        <f t="shared" si="426"/>
        <v>0</v>
      </c>
      <c r="H2807" s="148">
        <f t="shared" si="426"/>
        <v>0</v>
      </c>
      <c r="I2807" s="148">
        <f t="shared" si="426"/>
        <v>0</v>
      </c>
      <c r="J2807" s="148">
        <f t="shared" si="426"/>
        <v>0</v>
      </c>
      <c r="K2807" s="148">
        <f t="shared" si="426"/>
        <v>0</v>
      </c>
      <c r="L2807" s="148">
        <f t="shared" si="426"/>
        <v>0</v>
      </c>
      <c r="M2807" s="148">
        <f t="shared" si="426"/>
        <v>0</v>
      </c>
      <c r="N2807" s="148">
        <f t="shared" si="426"/>
        <v>0</v>
      </c>
      <c r="O2807" s="149">
        <f t="shared" si="426"/>
        <v>0</v>
      </c>
      <c r="P2807" s="143">
        <f t="shared" si="425"/>
        <v>0</v>
      </c>
      <c r="Q2807" s="52"/>
      <c r="R2807" s="405"/>
      <c r="S2807" s="405"/>
    </row>
    <row r="2808" spans="2:20" ht="6" customHeight="1" x14ac:dyDescent="0.2">
      <c r="B2808" s="78"/>
      <c r="C2808" s="52"/>
      <c r="D2808" s="52"/>
      <c r="E2808" s="52"/>
      <c r="F2808" s="52"/>
      <c r="G2808" s="52"/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5"/>
      <c r="S2808" s="55"/>
    </row>
    <row r="2809" spans="2:20" ht="18.75" customHeight="1" x14ac:dyDescent="0.2">
      <c r="B2809" s="81"/>
      <c r="C2809" s="140" t="s">
        <v>158</v>
      </c>
      <c r="D2809" s="67"/>
      <c r="E2809" s="67"/>
      <c r="F2809" s="67"/>
      <c r="G2809" s="67"/>
      <c r="H2809" s="67"/>
      <c r="I2809" s="67"/>
      <c r="J2809" s="67"/>
      <c r="K2809" s="67"/>
      <c r="L2809" s="67"/>
      <c r="M2809" s="67"/>
      <c r="N2809" s="67"/>
      <c r="O2809" s="74"/>
      <c r="P2809" s="146">
        <f t="shared" ref="P2809:P2810" si="427">SUM(D2809:O2809)</f>
        <v>0</v>
      </c>
      <c r="Q2809" s="52"/>
      <c r="R2809" s="395"/>
      <c r="S2809" s="395"/>
    </row>
    <row r="2810" spans="2:20" ht="18.75" customHeight="1" x14ac:dyDescent="0.2">
      <c r="B2810" s="81"/>
      <c r="C2810" s="140" t="s">
        <v>159</v>
      </c>
      <c r="D2810" s="67"/>
      <c r="E2810" s="67"/>
      <c r="F2810" s="67"/>
      <c r="G2810" s="67"/>
      <c r="H2810" s="67"/>
      <c r="I2810" s="67"/>
      <c r="J2810" s="67"/>
      <c r="K2810" s="67"/>
      <c r="L2810" s="67"/>
      <c r="M2810" s="67"/>
      <c r="N2810" s="69"/>
      <c r="O2810" s="75"/>
      <c r="P2810" s="147">
        <f t="shared" si="427"/>
        <v>0</v>
      </c>
      <c r="Q2810" s="52"/>
      <c r="R2810" s="396"/>
      <c r="S2810" s="396"/>
    </row>
    <row r="2811" spans="2:20" s="77" customFormat="1" ht="18.75" customHeight="1" x14ac:dyDescent="0.2">
      <c r="B2811" s="79"/>
      <c r="C2811" s="93"/>
      <c r="D2811" s="82"/>
      <c r="E2811" s="82"/>
      <c r="F2811" s="82"/>
      <c r="G2811" s="82"/>
      <c r="H2811" s="82"/>
      <c r="I2811" s="82"/>
      <c r="J2811" s="82"/>
      <c r="K2811" s="82"/>
      <c r="L2811" s="82"/>
      <c r="M2811" s="82"/>
      <c r="N2811" s="397" t="s">
        <v>160</v>
      </c>
      <c r="O2811" s="397"/>
      <c r="P2811" s="145">
        <f t="shared" ref="P2811" si="428">ROUND(IF(P2809*P2810=0,0,P2807/P2809*P2810),2)</f>
        <v>0</v>
      </c>
      <c r="Q2811" s="76"/>
      <c r="R2811" s="398"/>
      <c r="S2811" s="398"/>
      <c r="T2811" s="80"/>
    </row>
    <row r="2812" spans="2:20" ht="30" customHeight="1" x14ac:dyDescent="0.2">
      <c r="C2812" s="52"/>
      <c r="D2812" s="52"/>
      <c r="E2812" s="52"/>
      <c r="F2812" s="52"/>
      <c r="G2812" s="52"/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</row>
    <row r="2813" spans="2:20" ht="18.75" customHeight="1" x14ac:dyDescent="0.2">
      <c r="B2813" s="78"/>
      <c r="C2813" s="158" t="s">
        <v>124</v>
      </c>
      <c r="D2813" s="399"/>
      <c r="E2813" s="399"/>
      <c r="F2813" s="399"/>
      <c r="G2813" s="399"/>
      <c r="H2813" s="399"/>
      <c r="I2813" s="399"/>
      <c r="J2813" s="52"/>
      <c r="K2813" s="52"/>
      <c r="L2813" s="53"/>
      <c r="M2813" s="52"/>
      <c r="N2813" s="52"/>
      <c r="O2813" s="52"/>
      <c r="P2813" s="54"/>
      <c r="Q2813" s="52"/>
      <c r="R2813" s="54"/>
      <c r="S2813" s="54"/>
    </row>
    <row r="2814" spans="2:20" ht="18.75" customHeight="1" x14ac:dyDescent="0.2">
      <c r="B2814" s="78"/>
      <c r="C2814" s="152" t="s">
        <v>125</v>
      </c>
      <c r="D2814" s="395"/>
      <c r="E2814" s="395"/>
      <c r="F2814" s="395"/>
      <c r="G2814" s="395"/>
      <c r="H2814" s="395"/>
      <c r="I2814" s="395"/>
      <c r="J2814" s="52"/>
      <c r="K2814" s="51"/>
      <c r="L2814" s="51"/>
      <c r="M2814" s="51"/>
      <c r="N2814" s="51"/>
      <c r="O2814" s="51"/>
      <c r="P2814" s="51"/>
      <c r="Q2814" s="52"/>
      <c r="R2814" s="400" t="s">
        <v>126</v>
      </c>
      <c r="S2814" s="400"/>
    </row>
    <row r="2815" spans="2:20" ht="18.75" customHeight="1" x14ac:dyDescent="0.2">
      <c r="B2815" s="78"/>
      <c r="C2815" s="152" t="s">
        <v>7</v>
      </c>
      <c r="D2815" s="395"/>
      <c r="E2815" s="395"/>
      <c r="F2815" s="395"/>
      <c r="G2815" s="395"/>
      <c r="H2815" s="395"/>
      <c r="I2815" s="395"/>
      <c r="J2815" s="52"/>
      <c r="K2815" s="51"/>
      <c r="L2815" s="51"/>
      <c r="M2815" s="51"/>
      <c r="N2815" s="51"/>
      <c r="O2815" s="51"/>
      <c r="P2815" s="51"/>
      <c r="Q2815" s="52"/>
      <c r="R2815" s="139" t="s">
        <v>245</v>
      </c>
      <c r="S2815" s="63"/>
    </row>
    <row r="2816" spans="2:20" ht="18.75" customHeight="1" x14ac:dyDescent="0.2">
      <c r="B2816" s="78"/>
      <c r="C2816" s="153" t="s">
        <v>122</v>
      </c>
      <c r="D2816" s="395"/>
      <c r="E2816" s="395"/>
      <c r="F2816" s="395"/>
      <c r="G2816" s="395"/>
      <c r="H2816" s="395"/>
      <c r="I2816" s="395"/>
      <c r="J2816" s="52"/>
      <c r="K2816" s="51"/>
      <c r="L2816" s="51"/>
      <c r="M2816" s="51"/>
      <c r="N2816" s="51"/>
      <c r="O2816" s="51"/>
      <c r="P2816" s="51"/>
      <c r="Q2816" s="52"/>
      <c r="R2816" s="138" t="s">
        <v>132</v>
      </c>
      <c r="S2816" s="63"/>
    </row>
    <row r="2817" spans="2:24" ht="18.75" customHeight="1" x14ac:dyDescent="0.2">
      <c r="B2817" s="78"/>
      <c r="C2817" s="153" t="s">
        <v>134</v>
      </c>
      <c r="D2817" s="401"/>
      <c r="E2817" s="401"/>
      <c r="F2817" s="401"/>
      <c r="G2817" s="401"/>
      <c r="H2817" s="401"/>
      <c r="I2817" s="401"/>
      <c r="J2817" s="52"/>
      <c r="K2817" s="52"/>
      <c r="L2817" s="53"/>
      <c r="M2817" s="52"/>
      <c r="N2817" s="52"/>
      <c r="O2817" s="52"/>
      <c r="P2817" s="54"/>
      <c r="Q2817" s="52"/>
      <c r="R2817" s="139" t="s">
        <v>133</v>
      </c>
      <c r="S2817" s="63"/>
    </row>
    <row r="2818" spans="2:24" ht="12" customHeight="1" x14ac:dyDescent="0.2">
      <c r="B2818" s="78"/>
      <c r="C2818" s="52"/>
      <c r="D2818" s="52"/>
      <c r="E2818" s="52"/>
      <c r="F2818" s="52"/>
      <c r="G2818" s="52"/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</row>
    <row r="2819" spans="2:24" s="77" customFormat="1" ht="18.75" customHeight="1" x14ac:dyDescent="0.2">
      <c r="B2819" s="79"/>
      <c r="C2819" s="154" t="s">
        <v>128</v>
      </c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70"/>
      <c r="P2819" s="144" t="s">
        <v>129</v>
      </c>
      <c r="Q2819" s="76"/>
      <c r="R2819" s="404" t="s">
        <v>135</v>
      </c>
      <c r="S2819" s="404"/>
      <c r="T2819" s="80"/>
      <c r="V2819" s="59"/>
      <c r="W2819" s="59"/>
      <c r="X2819" s="59"/>
    </row>
    <row r="2820" spans="2:24" ht="6" customHeight="1" x14ac:dyDescent="0.2">
      <c r="B2820" s="78"/>
      <c r="C2820" s="52"/>
      <c r="D2820" s="52"/>
      <c r="E2820" s="52"/>
      <c r="F2820" s="52"/>
      <c r="G2820" s="52"/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</row>
    <row r="2821" spans="2:24" ht="18.75" customHeight="1" x14ac:dyDescent="0.2">
      <c r="B2821" s="78"/>
      <c r="C2821" s="155" t="s">
        <v>161</v>
      </c>
      <c r="D2821" s="65"/>
      <c r="E2821" s="65"/>
      <c r="F2821" s="65"/>
      <c r="G2821" s="65"/>
      <c r="H2821" s="65"/>
      <c r="I2821" s="65"/>
      <c r="J2821" s="65"/>
      <c r="K2821" s="65"/>
      <c r="L2821" s="65"/>
      <c r="M2821" s="65"/>
      <c r="N2821" s="65"/>
      <c r="O2821" s="71"/>
      <c r="P2821" s="141">
        <f t="shared" ref="P2821:P2831" si="429">SUM(D2821:O2821)</f>
        <v>0</v>
      </c>
      <c r="Q2821" s="52"/>
      <c r="R2821" s="395"/>
      <c r="S2821" s="395"/>
    </row>
    <row r="2822" spans="2:24" ht="18.75" customHeight="1" x14ac:dyDescent="0.2">
      <c r="B2822" s="78"/>
      <c r="C2822" s="140" t="s">
        <v>137</v>
      </c>
      <c r="D2822" s="110"/>
      <c r="E2822" s="110"/>
      <c r="F2822" s="110"/>
      <c r="G2822" s="110"/>
      <c r="H2822" s="110"/>
      <c r="I2822" s="110"/>
      <c r="J2822" s="110"/>
      <c r="K2822" s="110"/>
      <c r="L2822" s="110"/>
      <c r="M2822" s="110"/>
      <c r="N2822" s="110"/>
      <c r="O2822" s="111"/>
      <c r="P2822" s="141">
        <f t="shared" si="429"/>
        <v>0</v>
      </c>
      <c r="Q2822" s="52"/>
      <c r="R2822" s="395"/>
      <c r="S2822" s="395"/>
    </row>
    <row r="2823" spans="2:24" ht="18.75" customHeight="1" x14ac:dyDescent="0.2">
      <c r="B2823" s="78"/>
      <c r="C2823" s="94" t="s">
        <v>162</v>
      </c>
      <c r="D2823" s="65"/>
      <c r="E2823" s="65"/>
      <c r="F2823" s="65"/>
      <c r="G2823" s="65"/>
      <c r="H2823" s="65"/>
      <c r="I2823" s="65"/>
      <c r="J2823" s="65"/>
      <c r="K2823" s="65"/>
      <c r="L2823" s="65"/>
      <c r="M2823" s="65"/>
      <c r="N2823" s="65"/>
      <c r="O2823" s="71"/>
      <c r="P2823" s="141">
        <f t="shared" si="429"/>
        <v>0</v>
      </c>
      <c r="Q2823" s="52"/>
      <c r="R2823" s="395"/>
      <c r="S2823" s="395"/>
    </row>
    <row r="2824" spans="2:24" ht="18.75" customHeight="1" x14ac:dyDescent="0.2">
      <c r="B2824" s="78"/>
      <c r="C2824" s="140" t="s">
        <v>147</v>
      </c>
      <c r="D2824" s="66"/>
      <c r="E2824" s="66"/>
      <c r="F2824" s="66"/>
      <c r="G2824" s="66"/>
      <c r="H2824" s="66"/>
      <c r="I2824" s="66"/>
      <c r="J2824" s="66"/>
      <c r="K2824" s="66"/>
      <c r="L2824" s="66"/>
      <c r="M2824" s="66"/>
      <c r="N2824" s="66"/>
      <c r="O2824" s="72"/>
      <c r="P2824" s="141">
        <f t="shared" si="429"/>
        <v>0</v>
      </c>
      <c r="Q2824" s="52"/>
      <c r="R2824" s="395"/>
      <c r="S2824" s="395"/>
    </row>
    <row r="2825" spans="2:24" ht="18.75" customHeight="1" x14ac:dyDescent="0.2">
      <c r="B2825" s="78"/>
      <c r="C2825" s="140" t="s">
        <v>148</v>
      </c>
      <c r="D2825" s="66"/>
      <c r="E2825" s="66"/>
      <c r="F2825" s="66"/>
      <c r="G2825" s="66"/>
      <c r="H2825" s="66"/>
      <c r="I2825" s="66"/>
      <c r="J2825" s="66"/>
      <c r="K2825" s="66"/>
      <c r="L2825" s="66"/>
      <c r="M2825" s="66"/>
      <c r="N2825" s="66"/>
      <c r="O2825" s="72"/>
      <c r="P2825" s="141">
        <f t="shared" si="429"/>
        <v>0</v>
      </c>
      <c r="Q2825" s="52"/>
      <c r="R2825" s="395"/>
      <c r="S2825" s="395"/>
    </row>
    <row r="2826" spans="2:24" ht="18.75" customHeight="1" x14ac:dyDescent="0.2">
      <c r="B2826" s="78"/>
      <c r="C2826" s="140" t="s">
        <v>150</v>
      </c>
      <c r="D2826" s="66"/>
      <c r="E2826" s="66"/>
      <c r="F2826" s="66"/>
      <c r="G2826" s="66"/>
      <c r="H2826" s="66"/>
      <c r="I2826" s="66"/>
      <c r="J2826" s="66"/>
      <c r="K2826" s="66"/>
      <c r="L2826" s="66"/>
      <c r="M2826" s="66"/>
      <c r="N2826" s="66"/>
      <c r="O2826" s="72"/>
      <c r="P2826" s="141">
        <f t="shared" si="429"/>
        <v>0</v>
      </c>
      <c r="Q2826" s="52"/>
      <c r="R2826" s="395"/>
      <c r="S2826" s="395"/>
    </row>
    <row r="2827" spans="2:24" ht="18.75" customHeight="1" x14ac:dyDescent="0.2">
      <c r="B2827" s="78"/>
      <c r="C2827" s="140" t="s">
        <v>151</v>
      </c>
      <c r="D2827" s="66"/>
      <c r="E2827" s="66"/>
      <c r="F2827" s="66"/>
      <c r="G2827" s="66"/>
      <c r="H2827" s="66"/>
      <c r="I2827" s="66"/>
      <c r="J2827" s="66"/>
      <c r="K2827" s="66"/>
      <c r="L2827" s="66"/>
      <c r="M2827" s="66"/>
      <c r="N2827" s="66"/>
      <c r="O2827" s="72"/>
      <c r="P2827" s="141">
        <f t="shared" si="429"/>
        <v>0</v>
      </c>
      <c r="Q2827" s="52"/>
      <c r="R2827" s="395"/>
      <c r="S2827" s="395"/>
    </row>
    <row r="2828" spans="2:24" ht="18.75" customHeight="1" x14ac:dyDescent="0.2">
      <c r="B2828" s="78"/>
      <c r="C2828" s="140" t="s">
        <v>152</v>
      </c>
      <c r="D2828" s="66"/>
      <c r="E2828" s="66"/>
      <c r="F2828" s="66"/>
      <c r="G2828" s="66"/>
      <c r="H2828" s="66"/>
      <c r="I2828" s="66"/>
      <c r="J2828" s="66"/>
      <c r="K2828" s="66"/>
      <c r="L2828" s="66"/>
      <c r="M2828" s="66"/>
      <c r="N2828" s="66"/>
      <c r="O2828" s="72"/>
      <c r="P2828" s="141">
        <f t="shared" si="429"/>
        <v>0</v>
      </c>
      <c r="Q2828" s="52"/>
      <c r="R2828" s="395"/>
      <c r="S2828" s="395"/>
    </row>
    <row r="2829" spans="2:24" ht="18.75" customHeight="1" x14ac:dyDescent="0.2">
      <c r="B2829" s="78"/>
      <c r="C2829" s="140" t="s">
        <v>153</v>
      </c>
      <c r="D2829" s="66"/>
      <c r="E2829" s="66"/>
      <c r="F2829" s="66"/>
      <c r="G2829" s="66"/>
      <c r="H2829" s="66"/>
      <c r="I2829" s="66"/>
      <c r="J2829" s="66"/>
      <c r="K2829" s="66"/>
      <c r="L2829" s="66"/>
      <c r="M2829" s="66"/>
      <c r="N2829" s="66"/>
      <c r="O2829" s="72"/>
      <c r="P2829" s="141">
        <f t="shared" si="429"/>
        <v>0</v>
      </c>
      <c r="Q2829" s="52"/>
      <c r="R2829" s="395"/>
      <c r="S2829" s="395"/>
    </row>
    <row r="2830" spans="2:24" ht="18.75" customHeight="1" x14ac:dyDescent="0.2">
      <c r="B2830" s="78"/>
      <c r="C2830" s="156" t="s">
        <v>163</v>
      </c>
      <c r="D2830" s="68"/>
      <c r="E2830" s="68"/>
      <c r="F2830" s="68"/>
      <c r="G2830" s="68"/>
      <c r="H2830" s="68"/>
      <c r="I2830" s="68"/>
      <c r="J2830" s="68"/>
      <c r="K2830" s="68"/>
      <c r="L2830" s="68"/>
      <c r="M2830" s="68"/>
      <c r="N2830" s="68"/>
      <c r="O2830" s="73"/>
      <c r="P2830" s="142">
        <f t="shared" si="429"/>
        <v>0</v>
      </c>
      <c r="Q2830" s="52"/>
      <c r="R2830" s="396"/>
      <c r="S2830" s="396"/>
    </row>
    <row r="2831" spans="2:24" ht="18.75" customHeight="1" x14ac:dyDescent="0.2">
      <c r="B2831" s="78"/>
      <c r="C2831" s="157" t="s">
        <v>157</v>
      </c>
      <c r="D2831" s="148">
        <f t="shared" ref="D2831:O2831" si="430">SUBTOTAL(9,D2821:D2830)</f>
        <v>0</v>
      </c>
      <c r="E2831" s="148">
        <f t="shared" si="430"/>
        <v>0</v>
      </c>
      <c r="F2831" s="148">
        <f t="shared" si="430"/>
        <v>0</v>
      </c>
      <c r="G2831" s="148">
        <f t="shared" si="430"/>
        <v>0</v>
      </c>
      <c r="H2831" s="148">
        <f t="shared" si="430"/>
        <v>0</v>
      </c>
      <c r="I2831" s="148">
        <f t="shared" si="430"/>
        <v>0</v>
      </c>
      <c r="J2831" s="148">
        <f t="shared" si="430"/>
        <v>0</v>
      </c>
      <c r="K2831" s="148">
        <f t="shared" si="430"/>
        <v>0</v>
      </c>
      <c r="L2831" s="148">
        <f t="shared" si="430"/>
        <v>0</v>
      </c>
      <c r="M2831" s="148">
        <f t="shared" si="430"/>
        <v>0</v>
      </c>
      <c r="N2831" s="148">
        <f t="shared" si="430"/>
        <v>0</v>
      </c>
      <c r="O2831" s="149">
        <f t="shared" si="430"/>
        <v>0</v>
      </c>
      <c r="P2831" s="143">
        <f t="shared" si="429"/>
        <v>0</v>
      </c>
      <c r="Q2831" s="52"/>
      <c r="R2831" s="405"/>
      <c r="S2831" s="405"/>
    </row>
    <row r="2832" spans="2:24" ht="6" customHeight="1" x14ac:dyDescent="0.2">
      <c r="B2832" s="78"/>
      <c r="C2832" s="52"/>
      <c r="D2832" s="52"/>
      <c r="E2832" s="52"/>
      <c r="F2832" s="52"/>
      <c r="G2832" s="52"/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5"/>
      <c r="S2832" s="55"/>
    </row>
    <row r="2833" spans="2:24" ht="18.75" customHeight="1" x14ac:dyDescent="0.2">
      <c r="B2833" s="81"/>
      <c r="C2833" s="140" t="s">
        <v>158</v>
      </c>
      <c r="D2833" s="67"/>
      <c r="E2833" s="67"/>
      <c r="F2833" s="67"/>
      <c r="G2833" s="67"/>
      <c r="H2833" s="67"/>
      <c r="I2833" s="67"/>
      <c r="J2833" s="67"/>
      <c r="K2833" s="67"/>
      <c r="L2833" s="67"/>
      <c r="M2833" s="67"/>
      <c r="N2833" s="67"/>
      <c r="O2833" s="74"/>
      <c r="P2833" s="146">
        <f t="shared" ref="P2833:P2834" si="431">SUM(D2833:O2833)</f>
        <v>0</v>
      </c>
      <c r="Q2833" s="52"/>
      <c r="R2833" s="395"/>
      <c r="S2833" s="395"/>
    </row>
    <row r="2834" spans="2:24" ht="18.75" customHeight="1" x14ac:dyDescent="0.2">
      <c r="B2834" s="81"/>
      <c r="C2834" s="140" t="s">
        <v>159</v>
      </c>
      <c r="D2834" s="67"/>
      <c r="E2834" s="67"/>
      <c r="F2834" s="67"/>
      <c r="G2834" s="67"/>
      <c r="H2834" s="67"/>
      <c r="I2834" s="67"/>
      <c r="J2834" s="67"/>
      <c r="K2834" s="67"/>
      <c r="L2834" s="67"/>
      <c r="M2834" s="67"/>
      <c r="N2834" s="69"/>
      <c r="O2834" s="75"/>
      <c r="P2834" s="147">
        <f t="shared" si="431"/>
        <v>0</v>
      </c>
      <c r="Q2834" s="52"/>
      <c r="R2834" s="396"/>
      <c r="S2834" s="396"/>
    </row>
    <row r="2835" spans="2:24" s="77" customFormat="1" ht="18.75" customHeight="1" x14ac:dyDescent="0.2">
      <c r="B2835" s="79"/>
      <c r="C2835" s="93"/>
      <c r="D2835" s="82"/>
      <c r="E2835" s="82"/>
      <c r="F2835" s="82"/>
      <c r="G2835" s="82"/>
      <c r="H2835" s="82"/>
      <c r="I2835" s="82"/>
      <c r="J2835" s="82"/>
      <c r="K2835" s="82"/>
      <c r="L2835" s="82"/>
      <c r="M2835" s="82"/>
      <c r="N2835" s="397" t="s">
        <v>160</v>
      </c>
      <c r="O2835" s="397"/>
      <c r="P2835" s="145">
        <f t="shared" ref="P2835" si="432">ROUND(IF(P2833*P2834=0,0,P2831/P2833*P2834),2)</f>
        <v>0</v>
      </c>
      <c r="Q2835" s="76"/>
      <c r="R2835" s="398"/>
      <c r="S2835" s="398"/>
      <c r="T2835" s="80"/>
    </row>
    <row r="2836" spans="2:24" ht="30" customHeight="1" x14ac:dyDescent="0.2">
      <c r="C2836" s="52"/>
      <c r="D2836" s="52"/>
      <c r="E2836" s="52"/>
      <c r="F2836" s="52"/>
      <c r="G2836" s="52"/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</row>
    <row r="2837" spans="2:24" ht="18.75" customHeight="1" x14ac:dyDescent="0.2">
      <c r="B2837" s="78"/>
      <c r="C2837" s="158" t="s">
        <v>124</v>
      </c>
      <c r="D2837" s="399"/>
      <c r="E2837" s="399"/>
      <c r="F2837" s="399"/>
      <c r="G2837" s="399"/>
      <c r="H2837" s="399"/>
      <c r="I2837" s="399"/>
      <c r="J2837" s="52"/>
      <c r="K2837" s="52"/>
      <c r="L2837" s="53"/>
      <c r="M2837" s="52"/>
      <c r="N2837" s="52"/>
      <c r="O2837" s="52"/>
      <c r="P2837" s="54"/>
      <c r="Q2837" s="52"/>
      <c r="R2837" s="54"/>
      <c r="S2837" s="54"/>
    </row>
    <row r="2838" spans="2:24" ht="18.75" customHeight="1" x14ac:dyDescent="0.2">
      <c r="B2838" s="78"/>
      <c r="C2838" s="152" t="s">
        <v>125</v>
      </c>
      <c r="D2838" s="395"/>
      <c r="E2838" s="395"/>
      <c r="F2838" s="395"/>
      <c r="G2838" s="395"/>
      <c r="H2838" s="395"/>
      <c r="I2838" s="395"/>
      <c r="J2838" s="52"/>
      <c r="K2838" s="51"/>
      <c r="L2838" s="51"/>
      <c r="M2838" s="51"/>
      <c r="N2838" s="51"/>
      <c r="O2838" s="51"/>
      <c r="P2838" s="51"/>
      <c r="Q2838" s="52"/>
      <c r="R2838" s="400" t="s">
        <v>126</v>
      </c>
      <c r="S2838" s="400"/>
    </row>
    <row r="2839" spans="2:24" ht="18.75" customHeight="1" x14ac:dyDescent="0.2">
      <c r="B2839" s="78"/>
      <c r="C2839" s="152" t="s">
        <v>7</v>
      </c>
      <c r="D2839" s="395"/>
      <c r="E2839" s="395"/>
      <c r="F2839" s="395"/>
      <c r="G2839" s="395"/>
      <c r="H2839" s="395"/>
      <c r="I2839" s="395"/>
      <c r="J2839" s="52"/>
      <c r="K2839" s="51"/>
      <c r="L2839" s="51"/>
      <c r="M2839" s="51"/>
      <c r="N2839" s="51"/>
      <c r="O2839" s="51"/>
      <c r="P2839" s="51"/>
      <c r="Q2839" s="52"/>
      <c r="R2839" s="139" t="s">
        <v>245</v>
      </c>
      <c r="S2839" s="63"/>
    </row>
    <row r="2840" spans="2:24" ht="18.75" customHeight="1" x14ac:dyDescent="0.2">
      <c r="B2840" s="78"/>
      <c r="C2840" s="153" t="s">
        <v>122</v>
      </c>
      <c r="D2840" s="395"/>
      <c r="E2840" s="395"/>
      <c r="F2840" s="395"/>
      <c r="G2840" s="395"/>
      <c r="H2840" s="395"/>
      <c r="I2840" s="395"/>
      <c r="J2840" s="52"/>
      <c r="K2840" s="51"/>
      <c r="L2840" s="51"/>
      <c r="M2840" s="51"/>
      <c r="N2840" s="51"/>
      <c r="O2840" s="51"/>
      <c r="P2840" s="51"/>
      <c r="Q2840" s="52"/>
      <c r="R2840" s="138" t="s">
        <v>132</v>
      </c>
      <c r="S2840" s="63"/>
    </row>
    <row r="2841" spans="2:24" ht="18.75" customHeight="1" x14ac:dyDescent="0.2">
      <c r="B2841" s="78"/>
      <c r="C2841" s="153" t="s">
        <v>134</v>
      </c>
      <c r="D2841" s="401"/>
      <c r="E2841" s="401"/>
      <c r="F2841" s="401"/>
      <c r="G2841" s="401"/>
      <c r="H2841" s="401"/>
      <c r="I2841" s="401"/>
      <c r="J2841" s="52"/>
      <c r="K2841" s="52"/>
      <c r="L2841" s="53"/>
      <c r="M2841" s="52"/>
      <c r="N2841" s="52"/>
      <c r="O2841" s="52"/>
      <c r="P2841" s="54"/>
      <c r="Q2841" s="52"/>
      <c r="R2841" s="139" t="s">
        <v>133</v>
      </c>
      <c r="S2841" s="63"/>
    </row>
    <row r="2842" spans="2:24" ht="12" customHeight="1" x14ac:dyDescent="0.2">
      <c r="B2842" s="78"/>
      <c r="C2842" s="52"/>
      <c r="D2842" s="52"/>
      <c r="E2842" s="52"/>
      <c r="F2842" s="52"/>
      <c r="G2842" s="52"/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</row>
    <row r="2843" spans="2:24" s="77" customFormat="1" ht="18.75" customHeight="1" x14ac:dyDescent="0.2">
      <c r="B2843" s="79"/>
      <c r="C2843" s="154" t="s">
        <v>128</v>
      </c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70"/>
      <c r="P2843" s="144" t="s">
        <v>129</v>
      </c>
      <c r="Q2843" s="76"/>
      <c r="R2843" s="402" t="s">
        <v>135</v>
      </c>
      <c r="S2843" s="403"/>
      <c r="T2843" s="80"/>
      <c r="V2843" s="59"/>
      <c r="W2843" s="59"/>
      <c r="X2843" s="59"/>
    </row>
    <row r="2844" spans="2:24" ht="6" customHeight="1" x14ac:dyDescent="0.2">
      <c r="B2844" s="78"/>
      <c r="C2844" s="52"/>
      <c r="D2844" s="52"/>
      <c r="E2844" s="52"/>
      <c r="F2844" s="52"/>
      <c r="G2844" s="52"/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</row>
    <row r="2845" spans="2:24" ht="18.75" customHeight="1" x14ac:dyDescent="0.2">
      <c r="B2845" s="78"/>
      <c r="C2845" s="155" t="s">
        <v>161</v>
      </c>
      <c r="D2845" s="65"/>
      <c r="E2845" s="65"/>
      <c r="F2845" s="65"/>
      <c r="G2845" s="65"/>
      <c r="H2845" s="65"/>
      <c r="I2845" s="65"/>
      <c r="J2845" s="65"/>
      <c r="K2845" s="65"/>
      <c r="L2845" s="65"/>
      <c r="M2845" s="65"/>
      <c r="N2845" s="65"/>
      <c r="O2845" s="71"/>
      <c r="P2845" s="141">
        <f>SUM(D2845:O2845)</f>
        <v>0</v>
      </c>
      <c r="Q2845" s="52"/>
      <c r="R2845" s="390"/>
      <c r="S2845" s="387"/>
    </row>
    <row r="2846" spans="2:24" ht="18.75" customHeight="1" x14ac:dyDescent="0.2">
      <c r="B2846" s="78"/>
      <c r="C2846" s="140" t="s">
        <v>137</v>
      </c>
      <c r="D2846" s="110"/>
      <c r="E2846" s="110"/>
      <c r="F2846" s="110"/>
      <c r="G2846" s="110"/>
      <c r="H2846" s="110"/>
      <c r="I2846" s="110"/>
      <c r="J2846" s="110"/>
      <c r="K2846" s="110"/>
      <c r="L2846" s="110"/>
      <c r="M2846" s="110"/>
      <c r="N2846" s="110"/>
      <c r="O2846" s="111"/>
      <c r="P2846" s="141">
        <f t="shared" ref="P2846:P2855" si="433">SUM(D2846:O2846)</f>
        <v>0</v>
      </c>
      <c r="Q2846" s="52"/>
      <c r="R2846" s="390"/>
      <c r="S2846" s="387"/>
    </row>
    <row r="2847" spans="2:24" ht="18.75" customHeight="1" x14ac:dyDescent="0.2">
      <c r="B2847" s="78"/>
      <c r="C2847" s="94" t="s">
        <v>162</v>
      </c>
      <c r="D2847" s="65"/>
      <c r="E2847" s="65"/>
      <c r="F2847" s="65"/>
      <c r="G2847" s="65"/>
      <c r="H2847" s="65"/>
      <c r="I2847" s="65"/>
      <c r="J2847" s="65"/>
      <c r="K2847" s="65"/>
      <c r="L2847" s="65"/>
      <c r="M2847" s="65"/>
      <c r="N2847" s="65"/>
      <c r="O2847" s="71"/>
      <c r="P2847" s="141">
        <f t="shared" si="433"/>
        <v>0</v>
      </c>
      <c r="Q2847" s="52"/>
      <c r="R2847" s="390"/>
      <c r="S2847" s="387"/>
    </row>
    <row r="2848" spans="2:24" ht="18.75" customHeight="1" x14ac:dyDescent="0.2">
      <c r="B2848" s="78"/>
      <c r="C2848" s="140" t="s">
        <v>147</v>
      </c>
      <c r="D2848" s="66"/>
      <c r="E2848" s="66"/>
      <c r="F2848" s="66"/>
      <c r="G2848" s="66"/>
      <c r="H2848" s="66"/>
      <c r="I2848" s="66"/>
      <c r="J2848" s="66"/>
      <c r="K2848" s="66"/>
      <c r="L2848" s="66"/>
      <c r="M2848" s="66"/>
      <c r="N2848" s="66"/>
      <c r="O2848" s="72"/>
      <c r="P2848" s="141">
        <f t="shared" si="433"/>
        <v>0</v>
      </c>
      <c r="Q2848" s="52"/>
      <c r="R2848" s="390"/>
      <c r="S2848" s="387"/>
    </row>
    <row r="2849" spans="2:20" ht="18.75" customHeight="1" x14ac:dyDescent="0.2">
      <c r="B2849" s="78"/>
      <c r="C2849" s="140" t="s">
        <v>148</v>
      </c>
      <c r="D2849" s="66"/>
      <c r="E2849" s="66"/>
      <c r="F2849" s="66"/>
      <c r="G2849" s="66"/>
      <c r="H2849" s="66"/>
      <c r="I2849" s="66"/>
      <c r="J2849" s="66"/>
      <c r="K2849" s="66"/>
      <c r="L2849" s="66"/>
      <c r="M2849" s="66"/>
      <c r="N2849" s="66"/>
      <c r="O2849" s="72"/>
      <c r="P2849" s="141">
        <f t="shared" si="433"/>
        <v>0</v>
      </c>
      <c r="Q2849" s="52"/>
      <c r="R2849" s="390"/>
      <c r="S2849" s="387"/>
    </row>
    <row r="2850" spans="2:20" ht="18.75" customHeight="1" x14ac:dyDescent="0.2">
      <c r="B2850" s="78"/>
      <c r="C2850" s="140" t="s">
        <v>150</v>
      </c>
      <c r="D2850" s="66"/>
      <c r="E2850" s="66"/>
      <c r="F2850" s="66"/>
      <c r="G2850" s="66"/>
      <c r="H2850" s="66"/>
      <c r="I2850" s="66"/>
      <c r="J2850" s="66"/>
      <c r="K2850" s="66"/>
      <c r="L2850" s="66"/>
      <c r="M2850" s="66"/>
      <c r="N2850" s="66"/>
      <c r="O2850" s="72"/>
      <c r="P2850" s="141">
        <f t="shared" si="433"/>
        <v>0</v>
      </c>
      <c r="Q2850" s="52"/>
      <c r="R2850" s="390"/>
      <c r="S2850" s="387"/>
    </row>
    <row r="2851" spans="2:20" ht="18.75" customHeight="1" x14ac:dyDescent="0.2">
      <c r="B2851" s="78"/>
      <c r="C2851" s="140" t="s">
        <v>151</v>
      </c>
      <c r="D2851" s="66"/>
      <c r="E2851" s="66"/>
      <c r="F2851" s="66"/>
      <c r="G2851" s="66"/>
      <c r="H2851" s="66"/>
      <c r="I2851" s="66"/>
      <c r="J2851" s="66"/>
      <c r="K2851" s="66"/>
      <c r="L2851" s="66"/>
      <c r="M2851" s="66"/>
      <c r="N2851" s="66"/>
      <c r="O2851" s="72"/>
      <c r="P2851" s="141">
        <f t="shared" si="433"/>
        <v>0</v>
      </c>
      <c r="Q2851" s="52"/>
      <c r="R2851" s="390"/>
      <c r="S2851" s="387"/>
    </row>
    <row r="2852" spans="2:20" ht="18.75" customHeight="1" x14ac:dyDescent="0.2">
      <c r="B2852" s="78"/>
      <c r="C2852" s="140" t="s">
        <v>152</v>
      </c>
      <c r="D2852" s="66"/>
      <c r="E2852" s="66"/>
      <c r="F2852" s="66"/>
      <c r="G2852" s="66"/>
      <c r="H2852" s="66"/>
      <c r="I2852" s="66"/>
      <c r="J2852" s="66"/>
      <c r="K2852" s="66"/>
      <c r="L2852" s="66"/>
      <c r="M2852" s="66"/>
      <c r="N2852" s="66"/>
      <c r="O2852" s="72"/>
      <c r="P2852" s="141">
        <f t="shared" si="433"/>
        <v>0</v>
      </c>
      <c r="Q2852" s="52"/>
      <c r="R2852" s="390"/>
      <c r="S2852" s="387"/>
    </row>
    <row r="2853" spans="2:20" ht="18.75" customHeight="1" x14ac:dyDescent="0.2">
      <c r="B2853" s="78"/>
      <c r="C2853" s="140" t="s">
        <v>153</v>
      </c>
      <c r="D2853" s="66"/>
      <c r="E2853" s="66"/>
      <c r="F2853" s="66"/>
      <c r="G2853" s="66"/>
      <c r="H2853" s="66"/>
      <c r="I2853" s="66"/>
      <c r="J2853" s="66"/>
      <c r="K2853" s="66"/>
      <c r="L2853" s="66"/>
      <c r="M2853" s="66"/>
      <c r="N2853" s="66"/>
      <c r="O2853" s="72"/>
      <c r="P2853" s="141">
        <f t="shared" si="433"/>
        <v>0</v>
      </c>
      <c r="Q2853" s="52"/>
      <c r="R2853" s="390"/>
      <c r="S2853" s="387"/>
    </row>
    <row r="2854" spans="2:20" ht="18.75" customHeight="1" x14ac:dyDescent="0.2">
      <c r="B2854" s="78"/>
      <c r="C2854" s="156" t="s">
        <v>163</v>
      </c>
      <c r="D2854" s="68"/>
      <c r="E2854" s="68"/>
      <c r="F2854" s="68"/>
      <c r="G2854" s="68"/>
      <c r="H2854" s="68"/>
      <c r="I2854" s="68"/>
      <c r="J2854" s="68"/>
      <c r="K2854" s="68"/>
      <c r="L2854" s="68"/>
      <c r="M2854" s="68"/>
      <c r="N2854" s="68"/>
      <c r="O2854" s="73"/>
      <c r="P2854" s="142">
        <f t="shared" si="433"/>
        <v>0</v>
      </c>
      <c r="Q2854" s="52"/>
      <c r="R2854" s="391"/>
      <c r="S2854" s="392"/>
    </row>
    <row r="2855" spans="2:20" ht="18.75" customHeight="1" x14ac:dyDescent="0.2">
      <c r="B2855" s="78"/>
      <c r="C2855" s="157" t="s">
        <v>157</v>
      </c>
      <c r="D2855" s="148">
        <f>SUBTOTAL(9,D2845:D2854)</f>
        <v>0</v>
      </c>
      <c r="E2855" s="148">
        <f t="shared" ref="E2855:O2855" si="434">SUBTOTAL(9,E2845:E2854)</f>
        <v>0</v>
      </c>
      <c r="F2855" s="148">
        <f t="shared" si="434"/>
        <v>0</v>
      </c>
      <c r="G2855" s="148">
        <f t="shared" si="434"/>
        <v>0</v>
      </c>
      <c r="H2855" s="148">
        <f t="shared" si="434"/>
        <v>0</v>
      </c>
      <c r="I2855" s="148">
        <f t="shared" si="434"/>
        <v>0</v>
      </c>
      <c r="J2855" s="148">
        <f t="shared" si="434"/>
        <v>0</v>
      </c>
      <c r="K2855" s="148">
        <f t="shared" si="434"/>
        <v>0</v>
      </c>
      <c r="L2855" s="148">
        <f t="shared" si="434"/>
        <v>0</v>
      </c>
      <c r="M2855" s="148">
        <f t="shared" si="434"/>
        <v>0</v>
      </c>
      <c r="N2855" s="148">
        <f t="shared" si="434"/>
        <v>0</v>
      </c>
      <c r="O2855" s="149">
        <f t="shared" si="434"/>
        <v>0</v>
      </c>
      <c r="P2855" s="143">
        <f t="shared" si="433"/>
        <v>0</v>
      </c>
      <c r="Q2855" s="52"/>
      <c r="R2855" s="393"/>
      <c r="S2855" s="394"/>
    </row>
    <row r="2856" spans="2:20" ht="6" customHeight="1" x14ac:dyDescent="0.2">
      <c r="B2856" s="78"/>
      <c r="C2856" s="52"/>
      <c r="D2856" s="52"/>
      <c r="E2856" s="52"/>
      <c r="F2856" s="52"/>
      <c r="G2856" s="52"/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5"/>
      <c r="S2856" s="55"/>
    </row>
    <row r="2857" spans="2:20" ht="18.75" customHeight="1" x14ac:dyDescent="0.2">
      <c r="B2857" s="81"/>
      <c r="C2857" s="140" t="s">
        <v>158</v>
      </c>
      <c r="D2857" s="67"/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74"/>
      <c r="P2857" s="146">
        <f t="shared" ref="P2857:P2858" si="435">SUM(D2857:O2857)</f>
        <v>0</v>
      </c>
      <c r="Q2857" s="52"/>
      <c r="R2857" s="395"/>
      <c r="S2857" s="395"/>
    </row>
    <row r="2858" spans="2:20" ht="18.75" customHeight="1" x14ac:dyDescent="0.2">
      <c r="B2858" s="81"/>
      <c r="C2858" s="140" t="s">
        <v>159</v>
      </c>
      <c r="D2858" s="67"/>
      <c r="E2858" s="67"/>
      <c r="F2858" s="67"/>
      <c r="G2858" s="67"/>
      <c r="H2858" s="67"/>
      <c r="I2858" s="67"/>
      <c r="J2858" s="67"/>
      <c r="K2858" s="67"/>
      <c r="L2858" s="67"/>
      <c r="M2858" s="67"/>
      <c r="N2858" s="69"/>
      <c r="O2858" s="75"/>
      <c r="P2858" s="147">
        <f t="shared" si="435"/>
        <v>0</v>
      </c>
      <c r="Q2858" s="52"/>
      <c r="R2858" s="396"/>
      <c r="S2858" s="396"/>
    </row>
    <row r="2859" spans="2:20" s="77" customFormat="1" ht="18.75" customHeight="1" x14ac:dyDescent="0.2">
      <c r="B2859" s="79"/>
      <c r="C2859" s="93"/>
      <c r="D2859" s="82"/>
      <c r="E2859" s="82"/>
      <c r="F2859" s="82"/>
      <c r="G2859" s="82"/>
      <c r="H2859" s="82"/>
      <c r="I2859" s="82"/>
      <c r="J2859" s="82"/>
      <c r="K2859" s="82"/>
      <c r="L2859" s="82"/>
      <c r="M2859" s="82"/>
      <c r="N2859" s="397" t="s">
        <v>160</v>
      </c>
      <c r="O2859" s="397"/>
      <c r="P2859" s="145">
        <f>ROUND(IF(P2857*P2858=0,0,P2855/P2857*P2858),2)</f>
        <v>0</v>
      </c>
      <c r="Q2859" s="76"/>
      <c r="R2859" s="398"/>
      <c r="S2859" s="398"/>
      <c r="T2859" s="80"/>
    </row>
    <row r="2860" spans="2:20" ht="30" customHeight="1" x14ac:dyDescent="0.2">
      <c r="C2860" s="52"/>
      <c r="D2860" s="52"/>
      <c r="E2860" s="52"/>
      <c r="F2860" s="52"/>
      <c r="G2860" s="52"/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</row>
    <row r="2861" spans="2:20" ht="18.75" customHeight="1" x14ac:dyDescent="0.2">
      <c r="B2861" s="78"/>
      <c r="C2861" s="158" t="s">
        <v>124</v>
      </c>
      <c r="D2861" s="399"/>
      <c r="E2861" s="399"/>
      <c r="F2861" s="399"/>
      <c r="G2861" s="399"/>
      <c r="H2861" s="399"/>
      <c r="I2861" s="399"/>
      <c r="J2861" s="52"/>
      <c r="K2861" s="52"/>
      <c r="L2861" s="53"/>
      <c r="M2861" s="52"/>
      <c r="N2861" s="52"/>
      <c r="O2861" s="52"/>
      <c r="P2861" s="54"/>
      <c r="Q2861" s="52"/>
      <c r="R2861" s="54"/>
      <c r="S2861" s="54"/>
    </row>
    <row r="2862" spans="2:20" ht="18.75" customHeight="1" x14ac:dyDescent="0.2">
      <c r="B2862" s="78"/>
      <c r="C2862" s="152" t="s">
        <v>125</v>
      </c>
      <c r="D2862" s="395"/>
      <c r="E2862" s="395"/>
      <c r="F2862" s="395"/>
      <c r="G2862" s="395"/>
      <c r="H2862" s="395"/>
      <c r="I2862" s="395"/>
      <c r="J2862" s="52"/>
      <c r="K2862" s="51"/>
      <c r="L2862" s="51"/>
      <c r="M2862" s="51"/>
      <c r="N2862" s="51"/>
      <c r="O2862" s="51"/>
      <c r="P2862" s="51"/>
      <c r="Q2862" s="52"/>
      <c r="R2862" s="400" t="s">
        <v>126</v>
      </c>
      <c r="S2862" s="400"/>
    </row>
    <row r="2863" spans="2:20" ht="18.75" customHeight="1" x14ac:dyDescent="0.2">
      <c r="B2863" s="78"/>
      <c r="C2863" s="152" t="s">
        <v>7</v>
      </c>
      <c r="D2863" s="395"/>
      <c r="E2863" s="395"/>
      <c r="F2863" s="395"/>
      <c r="G2863" s="395"/>
      <c r="H2863" s="395"/>
      <c r="I2863" s="395"/>
      <c r="J2863" s="52"/>
      <c r="K2863" s="51"/>
      <c r="L2863" s="51"/>
      <c r="M2863" s="51"/>
      <c r="N2863" s="51"/>
      <c r="O2863" s="51"/>
      <c r="P2863" s="51"/>
      <c r="Q2863" s="52"/>
      <c r="R2863" s="139" t="s">
        <v>245</v>
      </c>
      <c r="S2863" s="63"/>
    </row>
    <row r="2864" spans="2:20" ht="18.75" customHeight="1" x14ac:dyDescent="0.2">
      <c r="B2864" s="78"/>
      <c r="C2864" s="153" t="s">
        <v>122</v>
      </c>
      <c r="D2864" s="395"/>
      <c r="E2864" s="395"/>
      <c r="F2864" s="395"/>
      <c r="G2864" s="395"/>
      <c r="H2864" s="395"/>
      <c r="I2864" s="395"/>
      <c r="J2864" s="52"/>
      <c r="K2864" s="51"/>
      <c r="L2864" s="51"/>
      <c r="M2864" s="51"/>
      <c r="N2864" s="51"/>
      <c r="O2864" s="51"/>
      <c r="P2864" s="51"/>
      <c r="Q2864" s="52"/>
      <c r="R2864" s="138" t="s">
        <v>132</v>
      </c>
      <c r="S2864" s="63"/>
    </row>
    <row r="2865" spans="2:24" ht="18.75" customHeight="1" x14ac:dyDescent="0.2">
      <c r="B2865" s="78"/>
      <c r="C2865" s="153" t="s">
        <v>134</v>
      </c>
      <c r="D2865" s="401"/>
      <c r="E2865" s="401"/>
      <c r="F2865" s="401"/>
      <c r="G2865" s="401"/>
      <c r="H2865" s="401"/>
      <c r="I2865" s="401"/>
      <c r="J2865" s="52"/>
      <c r="K2865" s="52"/>
      <c r="L2865" s="53"/>
      <c r="M2865" s="52"/>
      <c r="N2865" s="52"/>
      <c r="O2865" s="52"/>
      <c r="P2865" s="54"/>
      <c r="Q2865" s="52"/>
      <c r="R2865" s="139" t="s">
        <v>133</v>
      </c>
      <c r="S2865" s="63"/>
    </row>
    <row r="2866" spans="2:24" ht="12" customHeight="1" x14ac:dyDescent="0.2">
      <c r="B2866" s="78"/>
      <c r="C2866" s="52"/>
      <c r="D2866" s="52"/>
      <c r="E2866" s="52"/>
      <c r="F2866" s="52"/>
      <c r="G2866" s="52"/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</row>
    <row r="2867" spans="2:24" s="77" customFormat="1" ht="18.75" customHeight="1" x14ac:dyDescent="0.2">
      <c r="B2867" s="79"/>
      <c r="C2867" s="154" t="s">
        <v>128</v>
      </c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70"/>
      <c r="P2867" s="144" t="s">
        <v>129</v>
      </c>
      <c r="Q2867" s="76"/>
      <c r="R2867" s="404" t="s">
        <v>135</v>
      </c>
      <c r="S2867" s="404"/>
      <c r="T2867" s="80"/>
      <c r="V2867" s="59"/>
      <c r="W2867" s="59"/>
      <c r="X2867" s="59"/>
    </row>
    <row r="2868" spans="2:24" ht="6" customHeight="1" x14ac:dyDescent="0.2">
      <c r="B2868" s="78"/>
      <c r="C2868" s="52"/>
      <c r="D2868" s="52"/>
      <c r="E2868" s="52"/>
      <c r="F2868" s="52"/>
      <c r="G2868" s="52"/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</row>
    <row r="2869" spans="2:24" ht="18.75" customHeight="1" x14ac:dyDescent="0.2">
      <c r="B2869" s="78"/>
      <c r="C2869" s="155" t="s">
        <v>161</v>
      </c>
      <c r="D2869" s="65"/>
      <c r="E2869" s="65"/>
      <c r="F2869" s="65"/>
      <c r="G2869" s="65"/>
      <c r="H2869" s="65"/>
      <c r="I2869" s="65"/>
      <c r="J2869" s="65"/>
      <c r="K2869" s="65"/>
      <c r="L2869" s="65"/>
      <c r="M2869" s="65"/>
      <c r="N2869" s="65"/>
      <c r="O2869" s="71"/>
      <c r="P2869" s="141">
        <f t="shared" ref="P2869:P2879" si="436">SUM(D2869:O2869)</f>
        <v>0</v>
      </c>
      <c r="Q2869" s="52"/>
      <c r="R2869" s="395"/>
      <c r="S2869" s="395"/>
    </row>
    <row r="2870" spans="2:24" ht="18.75" customHeight="1" x14ac:dyDescent="0.2">
      <c r="B2870" s="78"/>
      <c r="C2870" s="140" t="s">
        <v>137</v>
      </c>
      <c r="D2870" s="110"/>
      <c r="E2870" s="110"/>
      <c r="F2870" s="110"/>
      <c r="G2870" s="110"/>
      <c r="H2870" s="110"/>
      <c r="I2870" s="110"/>
      <c r="J2870" s="110"/>
      <c r="K2870" s="110"/>
      <c r="L2870" s="110"/>
      <c r="M2870" s="110"/>
      <c r="N2870" s="110"/>
      <c r="O2870" s="111"/>
      <c r="P2870" s="141">
        <f t="shared" si="436"/>
        <v>0</v>
      </c>
      <c r="Q2870" s="52"/>
      <c r="R2870" s="395"/>
      <c r="S2870" s="395"/>
    </row>
    <row r="2871" spans="2:24" ht="18.75" customHeight="1" x14ac:dyDescent="0.2">
      <c r="B2871" s="78"/>
      <c r="C2871" s="94" t="s">
        <v>162</v>
      </c>
      <c r="D2871" s="65"/>
      <c r="E2871" s="65"/>
      <c r="F2871" s="65"/>
      <c r="G2871" s="65"/>
      <c r="H2871" s="65"/>
      <c r="I2871" s="65"/>
      <c r="J2871" s="65"/>
      <c r="K2871" s="65"/>
      <c r="L2871" s="65"/>
      <c r="M2871" s="65"/>
      <c r="N2871" s="65"/>
      <c r="O2871" s="71"/>
      <c r="P2871" s="141">
        <f t="shared" si="436"/>
        <v>0</v>
      </c>
      <c r="Q2871" s="52"/>
      <c r="R2871" s="395"/>
      <c r="S2871" s="395"/>
    </row>
    <row r="2872" spans="2:24" ht="18.75" customHeight="1" x14ac:dyDescent="0.2">
      <c r="B2872" s="78"/>
      <c r="C2872" s="140" t="s">
        <v>147</v>
      </c>
      <c r="D2872" s="66"/>
      <c r="E2872" s="66"/>
      <c r="F2872" s="66"/>
      <c r="G2872" s="66"/>
      <c r="H2872" s="66"/>
      <c r="I2872" s="66"/>
      <c r="J2872" s="66"/>
      <c r="K2872" s="66"/>
      <c r="L2872" s="66"/>
      <c r="M2872" s="66"/>
      <c r="N2872" s="66"/>
      <c r="O2872" s="72"/>
      <c r="P2872" s="141">
        <f t="shared" si="436"/>
        <v>0</v>
      </c>
      <c r="Q2872" s="52"/>
      <c r="R2872" s="395"/>
      <c r="S2872" s="395"/>
    </row>
    <row r="2873" spans="2:24" ht="18.75" customHeight="1" x14ac:dyDescent="0.2">
      <c r="B2873" s="78"/>
      <c r="C2873" s="140" t="s">
        <v>148</v>
      </c>
      <c r="D2873" s="66"/>
      <c r="E2873" s="66"/>
      <c r="F2873" s="66"/>
      <c r="G2873" s="66"/>
      <c r="H2873" s="66"/>
      <c r="I2873" s="66"/>
      <c r="J2873" s="66"/>
      <c r="K2873" s="66"/>
      <c r="L2873" s="66"/>
      <c r="M2873" s="66"/>
      <c r="N2873" s="66"/>
      <c r="O2873" s="72"/>
      <c r="P2873" s="141">
        <f t="shared" si="436"/>
        <v>0</v>
      </c>
      <c r="Q2873" s="52"/>
      <c r="R2873" s="395"/>
      <c r="S2873" s="395"/>
    </row>
    <row r="2874" spans="2:24" ht="18.75" customHeight="1" x14ac:dyDescent="0.2">
      <c r="B2874" s="78"/>
      <c r="C2874" s="140" t="s">
        <v>150</v>
      </c>
      <c r="D2874" s="66"/>
      <c r="E2874" s="66"/>
      <c r="F2874" s="66"/>
      <c r="G2874" s="66"/>
      <c r="H2874" s="66"/>
      <c r="I2874" s="66"/>
      <c r="J2874" s="66"/>
      <c r="K2874" s="66"/>
      <c r="L2874" s="66"/>
      <c r="M2874" s="66"/>
      <c r="N2874" s="66"/>
      <c r="O2874" s="72"/>
      <c r="P2874" s="141">
        <f t="shared" si="436"/>
        <v>0</v>
      </c>
      <c r="Q2874" s="52"/>
      <c r="R2874" s="395"/>
      <c r="S2874" s="395"/>
    </row>
    <row r="2875" spans="2:24" ht="18.75" customHeight="1" x14ac:dyDescent="0.2">
      <c r="B2875" s="78"/>
      <c r="C2875" s="140" t="s">
        <v>151</v>
      </c>
      <c r="D2875" s="66"/>
      <c r="E2875" s="66"/>
      <c r="F2875" s="66"/>
      <c r="G2875" s="66"/>
      <c r="H2875" s="66"/>
      <c r="I2875" s="66"/>
      <c r="J2875" s="66"/>
      <c r="K2875" s="66"/>
      <c r="L2875" s="66"/>
      <c r="M2875" s="66"/>
      <c r="N2875" s="66"/>
      <c r="O2875" s="72"/>
      <c r="P2875" s="141">
        <f t="shared" si="436"/>
        <v>0</v>
      </c>
      <c r="Q2875" s="52"/>
      <c r="R2875" s="395"/>
      <c r="S2875" s="395"/>
    </row>
    <row r="2876" spans="2:24" ht="18.75" customHeight="1" x14ac:dyDescent="0.2">
      <c r="B2876" s="78"/>
      <c r="C2876" s="140" t="s">
        <v>152</v>
      </c>
      <c r="D2876" s="66"/>
      <c r="E2876" s="66"/>
      <c r="F2876" s="66"/>
      <c r="G2876" s="66"/>
      <c r="H2876" s="66"/>
      <c r="I2876" s="66"/>
      <c r="J2876" s="66"/>
      <c r="K2876" s="66"/>
      <c r="L2876" s="66"/>
      <c r="M2876" s="66"/>
      <c r="N2876" s="66"/>
      <c r="O2876" s="72"/>
      <c r="P2876" s="141">
        <f t="shared" si="436"/>
        <v>0</v>
      </c>
      <c r="Q2876" s="52"/>
      <c r="R2876" s="395"/>
      <c r="S2876" s="395"/>
    </row>
    <row r="2877" spans="2:24" ht="18.75" customHeight="1" x14ac:dyDescent="0.2">
      <c r="B2877" s="78"/>
      <c r="C2877" s="140" t="s">
        <v>153</v>
      </c>
      <c r="D2877" s="66"/>
      <c r="E2877" s="66"/>
      <c r="F2877" s="66"/>
      <c r="G2877" s="66"/>
      <c r="H2877" s="66"/>
      <c r="I2877" s="66"/>
      <c r="J2877" s="66"/>
      <c r="K2877" s="66"/>
      <c r="L2877" s="66"/>
      <c r="M2877" s="66"/>
      <c r="N2877" s="66"/>
      <c r="O2877" s="72"/>
      <c r="P2877" s="141">
        <f t="shared" si="436"/>
        <v>0</v>
      </c>
      <c r="Q2877" s="52"/>
      <c r="R2877" s="395"/>
      <c r="S2877" s="395"/>
    </row>
    <row r="2878" spans="2:24" ht="18.75" customHeight="1" x14ac:dyDescent="0.2">
      <c r="B2878" s="78"/>
      <c r="C2878" s="156" t="s">
        <v>163</v>
      </c>
      <c r="D2878" s="68"/>
      <c r="E2878" s="68"/>
      <c r="F2878" s="68"/>
      <c r="G2878" s="68"/>
      <c r="H2878" s="68"/>
      <c r="I2878" s="68"/>
      <c r="J2878" s="68"/>
      <c r="K2878" s="68"/>
      <c r="L2878" s="68"/>
      <c r="M2878" s="68"/>
      <c r="N2878" s="68"/>
      <c r="O2878" s="73"/>
      <c r="P2878" s="142">
        <f t="shared" si="436"/>
        <v>0</v>
      </c>
      <c r="Q2878" s="52"/>
      <c r="R2878" s="396"/>
      <c r="S2878" s="396"/>
    </row>
    <row r="2879" spans="2:24" ht="18.75" customHeight="1" x14ac:dyDescent="0.2">
      <c r="B2879" s="78"/>
      <c r="C2879" s="157" t="s">
        <v>157</v>
      </c>
      <c r="D2879" s="148">
        <f t="shared" ref="D2879:O2879" si="437">SUBTOTAL(9,D2869:D2878)</f>
        <v>0</v>
      </c>
      <c r="E2879" s="148">
        <f t="shared" si="437"/>
        <v>0</v>
      </c>
      <c r="F2879" s="148">
        <f t="shared" si="437"/>
        <v>0</v>
      </c>
      <c r="G2879" s="148">
        <f t="shared" si="437"/>
        <v>0</v>
      </c>
      <c r="H2879" s="148">
        <f t="shared" si="437"/>
        <v>0</v>
      </c>
      <c r="I2879" s="148">
        <f t="shared" si="437"/>
        <v>0</v>
      </c>
      <c r="J2879" s="148">
        <f t="shared" si="437"/>
        <v>0</v>
      </c>
      <c r="K2879" s="148">
        <f t="shared" si="437"/>
        <v>0</v>
      </c>
      <c r="L2879" s="148">
        <f t="shared" si="437"/>
        <v>0</v>
      </c>
      <c r="M2879" s="148">
        <f t="shared" si="437"/>
        <v>0</v>
      </c>
      <c r="N2879" s="148">
        <f t="shared" si="437"/>
        <v>0</v>
      </c>
      <c r="O2879" s="149">
        <f t="shared" si="437"/>
        <v>0</v>
      </c>
      <c r="P2879" s="143">
        <f t="shared" si="436"/>
        <v>0</v>
      </c>
      <c r="Q2879" s="52"/>
      <c r="R2879" s="405"/>
      <c r="S2879" s="405"/>
    </row>
    <row r="2880" spans="2:24" ht="6" customHeight="1" x14ac:dyDescent="0.2">
      <c r="B2880" s="78"/>
      <c r="C2880" s="52"/>
      <c r="D2880" s="52"/>
      <c r="E2880" s="52"/>
      <c r="F2880" s="52"/>
      <c r="G2880" s="52"/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5"/>
      <c r="S2880" s="55"/>
    </row>
    <row r="2881" spans="2:24" ht="18.75" customHeight="1" x14ac:dyDescent="0.2">
      <c r="B2881" s="81"/>
      <c r="C2881" s="140" t="s">
        <v>158</v>
      </c>
      <c r="D2881" s="67"/>
      <c r="E2881" s="67"/>
      <c r="F2881" s="67"/>
      <c r="G2881" s="67"/>
      <c r="H2881" s="67"/>
      <c r="I2881" s="67"/>
      <c r="J2881" s="67"/>
      <c r="K2881" s="67"/>
      <c r="L2881" s="67"/>
      <c r="M2881" s="67"/>
      <c r="N2881" s="67"/>
      <c r="O2881" s="74"/>
      <c r="P2881" s="146">
        <f t="shared" ref="P2881:P2882" si="438">SUM(D2881:O2881)</f>
        <v>0</v>
      </c>
      <c r="Q2881" s="52"/>
      <c r="R2881" s="395"/>
      <c r="S2881" s="395"/>
    </row>
    <row r="2882" spans="2:24" ht="18.75" customHeight="1" x14ac:dyDescent="0.2">
      <c r="B2882" s="81"/>
      <c r="C2882" s="140" t="s">
        <v>159</v>
      </c>
      <c r="D2882" s="67"/>
      <c r="E2882" s="67"/>
      <c r="F2882" s="67"/>
      <c r="G2882" s="67"/>
      <c r="H2882" s="67"/>
      <c r="I2882" s="67"/>
      <c r="J2882" s="67"/>
      <c r="K2882" s="67"/>
      <c r="L2882" s="67"/>
      <c r="M2882" s="67"/>
      <c r="N2882" s="69"/>
      <c r="O2882" s="75"/>
      <c r="P2882" s="147">
        <f t="shared" si="438"/>
        <v>0</v>
      </c>
      <c r="Q2882" s="52"/>
      <c r="R2882" s="396"/>
      <c r="S2882" s="396"/>
    </row>
    <row r="2883" spans="2:24" s="77" customFormat="1" ht="18.75" customHeight="1" x14ac:dyDescent="0.2">
      <c r="B2883" s="79"/>
      <c r="C2883" s="93"/>
      <c r="D2883" s="82"/>
      <c r="E2883" s="82"/>
      <c r="F2883" s="82"/>
      <c r="G2883" s="82"/>
      <c r="H2883" s="82"/>
      <c r="I2883" s="82"/>
      <c r="J2883" s="82"/>
      <c r="K2883" s="82"/>
      <c r="L2883" s="82"/>
      <c r="M2883" s="82"/>
      <c r="N2883" s="397" t="s">
        <v>160</v>
      </c>
      <c r="O2883" s="397"/>
      <c r="P2883" s="145">
        <f t="shared" ref="P2883" si="439">ROUND(IF(P2881*P2882=0,0,P2879/P2881*P2882),2)</f>
        <v>0</v>
      </c>
      <c r="Q2883" s="76"/>
      <c r="R2883" s="398"/>
      <c r="S2883" s="398"/>
      <c r="T2883" s="80"/>
    </row>
    <row r="2884" spans="2:24" ht="30" customHeight="1" x14ac:dyDescent="0.2">
      <c r="C2884" s="52"/>
      <c r="D2884" s="52"/>
      <c r="E2884" s="52"/>
      <c r="F2884" s="52"/>
      <c r="G2884" s="52"/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</row>
    <row r="2885" spans="2:24" ht="18.75" customHeight="1" x14ac:dyDescent="0.2">
      <c r="B2885" s="78"/>
      <c r="C2885" s="158" t="s">
        <v>124</v>
      </c>
      <c r="D2885" s="399"/>
      <c r="E2885" s="399"/>
      <c r="F2885" s="399"/>
      <c r="G2885" s="399"/>
      <c r="H2885" s="399"/>
      <c r="I2885" s="399"/>
      <c r="J2885" s="52"/>
      <c r="K2885" s="52"/>
      <c r="L2885" s="53"/>
      <c r="M2885" s="52"/>
      <c r="N2885" s="52"/>
      <c r="O2885" s="52"/>
      <c r="P2885" s="54"/>
      <c r="Q2885" s="52"/>
      <c r="R2885" s="54"/>
      <c r="S2885" s="54"/>
    </row>
    <row r="2886" spans="2:24" ht="18.75" customHeight="1" x14ac:dyDescent="0.2">
      <c r="B2886" s="78"/>
      <c r="C2886" s="152" t="s">
        <v>125</v>
      </c>
      <c r="D2886" s="395"/>
      <c r="E2886" s="395"/>
      <c r="F2886" s="395"/>
      <c r="G2886" s="395"/>
      <c r="H2886" s="395"/>
      <c r="I2886" s="395"/>
      <c r="J2886" s="52"/>
      <c r="K2886" s="51"/>
      <c r="L2886" s="51"/>
      <c r="M2886" s="51"/>
      <c r="N2886" s="51"/>
      <c r="O2886" s="51"/>
      <c r="P2886" s="51"/>
      <c r="Q2886" s="52"/>
      <c r="R2886" s="400" t="s">
        <v>126</v>
      </c>
      <c r="S2886" s="400"/>
    </row>
    <row r="2887" spans="2:24" ht="18.75" customHeight="1" x14ac:dyDescent="0.2">
      <c r="B2887" s="78"/>
      <c r="C2887" s="152" t="s">
        <v>7</v>
      </c>
      <c r="D2887" s="395"/>
      <c r="E2887" s="395"/>
      <c r="F2887" s="395"/>
      <c r="G2887" s="395"/>
      <c r="H2887" s="395"/>
      <c r="I2887" s="395"/>
      <c r="J2887" s="52"/>
      <c r="K2887" s="51"/>
      <c r="L2887" s="51"/>
      <c r="M2887" s="51"/>
      <c r="N2887" s="51"/>
      <c r="O2887" s="51"/>
      <c r="P2887" s="51"/>
      <c r="Q2887" s="52"/>
      <c r="R2887" s="139" t="s">
        <v>245</v>
      </c>
      <c r="S2887" s="63"/>
    </row>
    <row r="2888" spans="2:24" ht="18.75" customHeight="1" x14ac:dyDescent="0.2">
      <c r="B2888" s="78"/>
      <c r="C2888" s="153" t="s">
        <v>122</v>
      </c>
      <c r="D2888" s="395"/>
      <c r="E2888" s="395"/>
      <c r="F2888" s="395"/>
      <c r="G2888" s="395"/>
      <c r="H2888" s="395"/>
      <c r="I2888" s="395"/>
      <c r="J2888" s="52"/>
      <c r="K2888" s="51"/>
      <c r="L2888" s="51"/>
      <c r="M2888" s="51"/>
      <c r="N2888" s="51"/>
      <c r="O2888" s="51"/>
      <c r="P2888" s="51"/>
      <c r="Q2888" s="52"/>
      <c r="R2888" s="138" t="s">
        <v>132</v>
      </c>
      <c r="S2888" s="63"/>
    </row>
    <row r="2889" spans="2:24" ht="18.75" customHeight="1" x14ac:dyDescent="0.2">
      <c r="B2889" s="78"/>
      <c r="C2889" s="153" t="s">
        <v>134</v>
      </c>
      <c r="D2889" s="401"/>
      <c r="E2889" s="401"/>
      <c r="F2889" s="401"/>
      <c r="G2889" s="401"/>
      <c r="H2889" s="401"/>
      <c r="I2889" s="401"/>
      <c r="J2889" s="52"/>
      <c r="K2889" s="52"/>
      <c r="L2889" s="53"/>
      <c r="M2889" s="52"/>
      <c r="N2889" s="52"/>
      <c r="O2889" s="52"/>
      <c r="P2889" s="54"/>
      <c r="Q2889" s="52"/>
      <c r="R2889" s="139" t="s">
        <v>133</v>
      </c>
      <c r="S2889" s="63"/>
    </row>
    <row r="2890" spans="2:24" ht="12" customHeight="1" x14ac:dyDescent="0.2">
      <c r="B2890" s="78"/>
      <c r="C2890" s="52"/>
      <c r="D2890" s="52"/>
      <c r="E2890" s="52"/>
      <c r="F2890" s="52"/>
      <c r="G2890" s="52"/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</row>
    <row r="2891" spans="2:24" s="77" customFormat="1" ht="18.75" customHeight="1" x14ac:dyDescent="0.2">
      <c r="B2891" s="79"/>
      <c r="C2891" s="154" t="s">
        <v>128</v>
      </c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70"/>
      <c r="P2891" s="144" t="s">
        <v>129</v>
      </c>
      <c r="Q2891" s="76"/>
      <c r="R2891" s="404" t="s">
        <v>135</v>
      </c>
      <c r="S2891" s="404"/>
      <c r="T2891" s="80"/>
      <c r="V2891" s="59"/>
      <c r="W2891" s="59"/>
      <c r="X2891" s="59"/>
    </row>
    <row r="2892" spans="2:24" ht="6" customHeight="1" x14ac:dyDescent="0.2">
      <c r="B2892" s="78"/>
      <c r="C2892" s="52"/>
      <c r="D2892" s="52"/>
      <c r="E2892" s="52"/>
      <c r="F2892" s="52"/>
      <c r="G2892" s="52"/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</row>
    <row r="2893" spans="2:24" ht="18.75" customHeight="1" x14ac:dyDescent="0.2">
      <c r="B2893" s="78"/>
      <c r="C2893" s="155" t="s">
        <v>161</v>
      </c>
      <c r="D2893" s="65"/>
      <c r="E2893" s="65"/>
      <c r="F2893" s="65"/>
      <c r="G2893" s="65"/>
      <c r="H2893" s="65"/>
      <c r="I2893" s="65"/>
      <c r="J2893" s="65"/>
      <c r="K2893" s="65"/>
      <c r="L2893" s="65"/>
      <c r="M2893" s="65"/>
      <c r="N2893" s="65"/>
      <c r="O2893" s="71"/>
      <c r="P2893" s="141">
        <f t="shared" ref="P2893:P2903" si="440">SUM(D2893:O2893)</f>
        <v>0</v>
      </c>
      <c r="Q2893" s="52"/>
      <c r="R2893" s="395"/>
      <c r="S2893" s="395"/>
    </row>
    <row r="2894" spans="2:24" ht="18.75" customHeight="1" x14ac:dyDescent="0.2">
      <c r="B2894" s="78"/>
      <c r="C2894" s="140" t="s">
        <v>137</v>
      </c>
      <c r="D2894" s="110"/>
      <c r="E2894" s="110"/>
      <c r="F2894" s="110"/>
      <c r="G2894" s="110"/>
      <c r="H2894" s="110"/>
      <c r="I2894" s="110"/>
      <c r="J2894" s="110"/>
      <c r="K2894" s="110"/>
      <c r="L2894" s="110"/>
      <c r="M2894" s="110"/>
      <c r="N2894" s="110"/>
      <c r="O2894" s="111"/>
      <c r="P2894" s="141">
        <f t="shared" si="440"/>
        <v>0</v>
      </c>
      <c r="Q2894" s="52"/>
      <c r="R2894" s="395"/>
      <c r="S2894" s="395"/>
    </row>
    <row r="2895" spans="2:24" ht="18.75" customHeight="1" x14ac:dyDescent="0.2">
      <c r="B2895" s="78"/>
      <c r="C2895" s="94" t="s">
        <v>162</v>
      </c>
      <c r="D2895" s="65"/>
      <c r="E2895" s="65"/>
      <c r="F2895" s="65"/>
      <c r="G2895" s="65"/>
      <c r="H2895" s="65"/>
      <c r="I2895" s="65"/>
      <c r="J2895" s="65"/>
      <c r="K2895" s="65"/>
      <c r="L2895" s="65"/>
      <c r="M2895" s="65"/>
      <c r="N2895" s="65"/>
      <c r="O2895" s="71"/>
      <c r="P2895" s="141">
        <f t="shared" si="440"/>
        <v>0</v>
      </c>
      <c r="Q2895" s="52"/>
      <c r="R2895" s="395"/>
      <c r="S2895" s="395"/>
    </row>
    <row r="2896" spans="2:24" ht="18.75" customHeight="1" x14ac:dyDescent="0.2">
      <c r="B2896" s="78"/>
      <c r="C2896" s="140" t="s">
        <v>147</v>
      </c>
      <c r="D2896" s="66"/>
      <c r="E2896" s="66"/>
      <c r="F2896" s="66"/>
      <c r="G2896" s="66"/>
      <c r="H2896" s="66"/>
      <c r="I2896" s="66"/>
      <c r="J2896" s="66"/>
      <c r="K2896" s="66"/>
      <c r="L2896" s="66"/>
      <c r="M2896" s="66"/>
      <c r="N2896" s="66"/>
      <c r="O2896" s="72"/>
      <c r="P2896" s="141">
        <f t="shared" si="440"/>
        <v>0</v>
      </c>
      <c r="Q2896" s="52"/>
      <c r="R2896" s="395"/>
      <c r="S2896" s="395"/>
    </row>
    <row r="2897" spans="2:20" ht="18.75" customHeight="1" x14ac:dyDescent="0.2">
      <c r="B2897" s="78"/>
      <c r="C2897" s="140" t="s">
        <v>148</v>
      </c>
      <c r="D2897" s="66"/>
      <c r="E2897" s="66"/>
      <c r="F2897" s="66"/>
      <c r="G2897" s="66"/>
      <c r="H2897" s="66"/>
      <c r="I2897" s="66"/>
      <c r="J2897" s="66"/>
      <c r="K2897" s="66"/>
      <c r="L2897" s="66"/>
      <c r="M2897" s="66"/>
      <c r="N2897" s="66"/>
      <c r="O2897" s="72"/>
      <c r="P2897" s="141">
        <f t="shared" si="440"/>
        <v>0</v>
      </c>
      <c r="Q2897" s="52"/>
      <c r="R2897" s="395"/>
      <c r="S2897" s="395"/>
    </row>
    <row r="2898" spans="2:20" ht="18.75" customHeight="1" x14ac:dyDescent="0.2">
      <c r="B2898" s="78"/>
      <c r="C2898" s="140" t="s">
        <v>150</v>
      </c>
      <c r="D2898" s="66"/>
      <c r="E2898" s="66"/>
      <c r="F2898" s="66"/>
      <c r="G2898" s="66"/>
      <c r="H2898" s="66"/>
      <c r="I2898" s="66"/>
      <c r="J2898" s="66"/>
      <c r="K2898" s="66"/>
      <c r="L2898" s="66"/>
      <c r="M2898" s="66"/>
      <c r="N2898" s="66"/>
      <c r="O2898" s="72"/>
      <c r="P2898" s="141">
        <f t="shared" si="440"/>
        <v>0</v>
      </c>
      <c r="Q2898" s="52"/>
      <c r="R2898" s="395"/>
      <c r="S2898" s="395"/>
    </row>
    <row r="2899" spans="2:20" ht="18.75" customHeight="1" x14ac:dyDescent="0.2">
      <c r="B2899" s="78"/>
      <c r="C2899" s="140" t="s">
        <v>151</v>
      </c>
      <c r="D2899" s="66"/>
      <c r="E2899" s="66"/>
      <c r="F2899" s="66"/>
      <c r="G2899" s="66"/>
      <c r="H2899" s="66"/>
      <c r="I2899" s="66"/>
      <c r="J2899" s="66"/>
      <c r="K2899" s="66"/>
      <c r="L2899" s="66"/>
      <c r="M2899" s="66"/>
      <c r="N2899" s="66"/>
      <c r="O2899" s="72"/>
      <c r="P2899" s="141">
        <f t="shared" si="440"/>
        <v>0</v>
      </c>
      <c r="Q2899" s="52"/>
      <c r="R2899" s="395"/>
      <c r="S2899" s="395"/>
    </row>
    <row r="2900" spans="2:20" ht="18.75" customHeight="1" x14ac:dyDescent="0.2">
      <c r="B2900" s="78"/>
      <c r="C2900" s="140" t="s">
        <v>152</v>
      </c>
      <c r="D2900" s="66"/>
      <c r="E2900" s="66"/>
      <c r="F2900" s="66"/>
      <c r="G2900" s="66"/>
      <c r="H2900" s="66"/>
      <c r="I2900" s="66"/>
      <c r="J2900" s="66"/>
      <c r="K2900" s="66"/>
      <c r="L2900" s="66"/>
      <c r="M2900" s="66"/>
      <c r="N2900" s="66"/>
      <c r="O2900" s="72"/>
      <c r="P2900" s="141">
        <f t="shared" si="440"/>
        <v>0</v>
      </c>
      <c r="Q2900" s="52"/>
      <c r="R2900" s="395"/>
      <c r="S2900" s="395"/>
    </row>
    <row r="2901" spans="2:20" ht="18.75" customHeight="1" x14ac:dyDescent="0.2">
      <c r="B2901" s="78"/>
      <c r="C2901" s="140" t="s">
        <v>153</v>
      </c>
      <c r="D2901" s="66"/>
      <c r="E2901" s="66"/>
      <c r="F2901" s="66"/>
      <c r="G2901" s="66"/>
      <c r="H2901" s="66"/>
      <c r="I2901" s="66"/>
      <c r="J2901" s="66"/>
      <c r="K2901" s="66"/>
      <c r="L2901" s="66"/>
      <c r="M2901" s="66"/>
      <c r="N2901" s="66"/>
      <c r="O2901" s="72"/>
      <c r="P2901" s="141">
        <f t="shared" si="440"/>
        <v>0</v>
      </c>
      <c r="Q2901" s="52"/>
      <c r="R2901" s="395"/>
      <c r="S2901" s="395"/>
    </row>
    <row r="2902" spans="2:20" ht="18.75" customHeight="1" x14ac:dyDescent="0.2">
      <c r="B2902" s="78"/>
      <c r="C2902" s="156" t="s">
        <v>163</v>
      </c>
      <c r="D2902" s="68"/>
      <c r="E2902" s="68"/>
      <c r="F2902" s="68"/>
      <c r="G2902" s="68"/>
      <c r="H2902" s="68"/>
      <c r="I2902" s="68"/>
      <c r="J2902" s="68"/>
      <c r="K2902" s="68"/>
      <c r="L2902" s="68"/>
      <c r="M2902" s="68"/>
      <c r="N2902" s="68"/>
      <c r="O2902" s="73"/>
      <c r="P2902" s="142">
        <f t="shared" si="440"/>
        <v>0</v>
      </c>
      <c r="Q2902" s="52"/>
      <c r="R2902" s="396"/>
      <c r="S2902" s="396"/>
    </row>
    <row r="2903" spans="2:20" ht="18.75" customHeight="1" x14ac:dyDescent="0.2">
      <c r="B2903" s="78"/>
      <c r="C2903" s="157" t="s">
        <v>157</v>
      </c>
      <c r="D2903" s="148">
        <f t="shared" ref="D2903:O2903" si="441">SUBTOTAL(9,D2893:D2902)</f>
        <v>0</v>
      </c>
      <c r="E2903" s="148">
        <f t="shared" si="441"/>
        <v>0</v>
      </c>
      <c r="F2903" s="148">
        <f t="shared" si="441"/>
        <v>0</v>
      </c>
      <c r="G2903" s="148">
        <f t="shared" si="441"/>
        <v>0</v>
      </c>
      <c r="H2903" s="148">
        <f t="shared" si="441"/>
        <v>0</v>
      </c>
      <c r="I2903" s="148">
        <f t="shared" si="441"/>
        <v>0</v>
      </c>
      <c r="J2903" s="148">
        <f t="shared" si="441"/>
        <v>0</v>
      </c>
      <c r="K2903" s="148">
        <f t="shared" si="441"/>
        <v>0</v>
      </c>
      <c r="L2903" s="148">
        <f t="shared" si="441"/>
        <v>0</v>
      </c>
      <c r="M2903" s="148">
        <f t="shared" si="441"/>
        <v>0</v>
      </c>
      <c r="N2903" s="148">
        <f t="shared" si="441"/>
        <v>0</v>
      </c>
      <c r="O2903" s="149">
        <f t="shared" si="441"/>
        <v>0</v>
      </c>
      <c r="P2903" s="143">
        <f t="shared" si="440"/>
        <v>0</v>
      </c>
      <c r="Q2903" s="52"/>
      <c r="R2903" s="405"/>
      <c r="S2903" s="405"/>
    </row>
    <row r="2904" spans="2:20" ht="6" customHeight="1" x14ac:dyDescent="0.2">
      <c r="B2904" s="78"/>
      <c r="C2904" s="52"/>
      <c r="D2904" s="52"/>
      <c r="E2904" s="52"/>
      <c r="F2904" s="52"/>
      <c r="G2904" s="52"/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5"/>
      <c r="S2904" s="55"/>
    </row>
    <row r="2905" spans="2:20" ht="18.75" customHeight="1" x14ac:dyDescent="0.2">
      <c r="B2905" s="81"/>
      <c r="C2905" s="140" t="s">
        <v>158</v>
      </c>
      <c r="D2905" s="67"/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74"/>
      <c r="P2905" s="146">
        <f t="shared" ref="P2905:P2906" si="442">SUM(D2905:O2905)</f>
        <v>0</v>
      </c>
      <c r="Q2905" s="52"/>
      <c r="R2905" s="395"/>
      <c r="S2905" s="395"/>
    </row>
    <row r="2906" spans="2:20" ht="18.75" customHeight="1" x14ac:dyDescent="0.2">
      <c r="B2906" s="81"/>
      <c r="C2906" s="140" t="s">
        <v>159</v>
      </c>
      <c r="D2906" s="67"/>
      <c r="E2906" s="67"/>
      <c r="F2906" s="67"/>
      <c r="G2906" s="67"/>
      <c r="H2906" s="67"/>
      <c r="I2906" s="67"/>
      <c r="J2906" s="67"/>
      <c r="K2906" s="67"/>
      <c r="L2906" s="67"/>
      <c r="M2906" s="67"/>
      <c r="N2906" s="69"/>
      <c r="O2906" s="75"/>
      <c r="P2906" s="147">
        <f t="shared" si="442"/>
        <v>0</v>
      </c>
      <c r="Q2906" s="52"/>
      <c r="R2906" s="396"/>
      <c r="S2906" s="396"/>
    </row>
    <row r="2907" spans="2:20" s="77" customFormat="1" ht="18.75" customHeight="1" x14ac:dyDescent="0.2">
      <c r="B2907" s="79"/>
      <c r="C2907" s="93"/>
      <c r="D2907" s="82"/>
      <c r="E2907" s="82"/>
      <c r="F2907" s="82"/>
      <c r="G2907" s="82"/>
      <c r="H2907" s="82"/>
      <c r="I2907" s="82"/>
      <c r="J2907" s="82"/>
      <c r="K2907" s="82"/>
      <c r="L2907" s="82"/>
      <c r="M2907" s="82"/>
      <c r="N2907" s="397" t="s">
        <v>160</v>
      </c>
      <c r="O2907" s="397"/>
      <c r="P2907" s="145">
        <f t="shared" ref="P2907" si="443">ROUND(IF(P2905*P2906=0,0,P2903/P2905*P2906),2)</f>
        <v>0</v>
      </c>
      <c r="Q2907" s="76"/>
      <c r="R2907" s="398"/>
      <c r="S2907" s="398"/>
      <c r="T2907" s="80"/>
    </row>
    <row r="2908" spans="2:20" ht="30" customHeight="1" x14ac:dyDescent="0.2">
      <c r="C2908" s="52"/>
      <c r="D2908" s="52"/>
      <c r="E2908" s="52"/>
      <c r="F2908" s="52"/>
      <c r="G2908" s="52"/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</row>
    <row r="2909" spans="2:20" ht="18.75" customHeight="1" x14ac:dyDescent="0.2">
      <c r="B2909" s="78"/>
      <c r="C2909" s="158" t="s">
        <v>124</v>
      </c>
      <c r="D2909" s="399"/>
      <c r="E2909" s="399"/>
      <c r="F2909" s="399"/>
      <c r="G2909" s="399"/>
      <c r="H2909" s="399"/>
      <c r="I2909" s="399"/>
      <c r="J2909" s="52"/>
      <c r="K2909" s="52"/>
      <c r="L2909" s="53"/>
      <c r="M2909" s="52"/>
      <c r="N2909" s="52"/>
      <c r="O2909" s="52"/>
      <c r="P2909" s="54"/>
      <c r="Q2909" s="52"/>
      <c r="R2909" s="54"/>
      <c r="S2909" s="54"/>
    </row>
    <row r="2910" spans="2:20" ht="18.75" customHeight="1" x14ac:dyDescent="0.2">
      <c r="B2910" s="78"/>
      <c r="C2910" s="152" t="s">
        <v>125</v>
      </c>
      <c r="D2910" s="395"/>
      <c r="E2910" s="395"/>
      <c r="F2910" s="395"/>
      <c r="G2910" s="395"/>
      <c r="H2910" s="395"/>
      <c r="I2910" s="395"/>
      <c r="J2910" s="52"/>
      <c r="K2910" s="51"/>
      <c r="L2910" s="51"/>
      <c r="M2910" s="51"/>
      <c r="N2910" s="51"/>
      <c r="O2910" s="51"/>
      <c r="P2910" s="51"/>
      <c r="Q2910" s="52"/>
      <c r="R2910" s="400" t="s">
        <v>126</v>
      </c>
      <c r="S2910" s="400"/>
    </row>
    <row r="2911" spans="2:20" ht="18.75" customHeight="1" x14ac:dyDescent="0.2">
      <c r="B2911" s="78"/>
      <c r="C2911" s="152" t="s">
        <v>7</v>
      </c>
      <c r="D2911" s="395"/>
      <c r="E2911" s="395"/>
      <c r="F2911" s="395"/>
      <c r="G2911" s="395"/>
      <c r="H2911" s="395"/>
      <c r="I2911" s="395"/>
      <c r="J2911" s="52"/>
      <c r="K2911" s="51"/>
      <c r="L2911" s="51"/>
      <c r="M2911" s="51"/>
      <c r="N2911" s="51"/>
      <c r="O2911" s="51"/>
      <c r="P2911" s="51"/>
      <c r="Q2911" s="52"/>
      <c r="R2911" s="139" t="s">
        <v>245</v>
      </c>
      <c r="S2911" s="63"/>
    </row>
    <row r="2912" spans="2:20" ht="18.75" customHeight="1" x14ac:dyDescent="0.2">
      <c r="B2912" s="78"/>
      <c r="C2912" s="153" t="s">
        <v>122</v>
      </c>
      <c r="D2912" s="395"/>
      <c r="E2912" s="395"/>
      <c r="F2912" s="395"/>
      <c r="G2912" s="395"/>
      <c r="H2912" s="395"/>
      <c r="I2912" s="395"/>
      <c r="J2912" s="52"/>
      <c r="K2912" s="51"/>
      <c r="L2912" s="51"/>
      <c r="M2912" s="51"/>
      <c r="N2912" s="51"/>
      <c r="O2912" s="51"/>
      <c r="P2912" s="51"/>
      <c r="Q2912" s="52"/>
      <c r="R2912" s="138" t="s">
        <v>132</v>
      </c>
      <c r="S2912" s="63"/>
    </row>
    <row r="2913" spans="2:24" ht="18.75" customHeight="1" x14ac:dyDescent="0.2">
      <c r="B2913" s="78"/>
      <c r="C2913" s="153" t="s">
        <v>134</v>
      </c>
      <c r="D2913" s="401"/>
      <c r="E2913" s="401"/>
      <c r="F2913" s="401"/>
      <c r="G2913" s="401"/>
      <c r="H2913" s="401"/>
      <c r="I2913" s="401"/>
      <c r="J2913" s="52"/>
      <c r="K2913" s="52"/>
      <c r="L2913" s="53"/>
      <c r="M2913" s="52"/>
      <c r="N2913" s="52"/>
      <c r="O2913" s="52"/>
      <c r="P2913" s="54"/>
      <c r="Q2913" s="52"/>
      <c r="R2913" s="139" t="s">
        <v>133</v>
      </c>
      <c r="S2913" s="63"/>
    </row>
    <row r="2914" spans="2:24" ht="12" customHeight="1" x14ac:dyDescent="0.2">
      <c r="B2914" s="78"/>
      <c r="C2914" s="52"/>
      <c r="D2914" s="52"/>
      <c r="E2914" s="52"/>
      <c r="F2914" s="52"/>
      <c r="G2914" s="52"/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</row>
    <row r="2915" spans="2:24" s="77" customFormat="1" ht="18.75" customHeight="1" x14ac:dyDescent="0.2">
      <c r="B2915" s="79"/>
      <c r="C2915" s="154" t="s">
        <v>128</v>
      </c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70"/>
      <c r="P2915" s="144" t="s">
        <v>129</v>
      </c>
      <c r="Q2915" s="76"/>
      <c r="R2915" s="402" t="s">
        <v>135</v>
      </c>
      <c r="S2915" s="403"/>
      <c r="T2915" s="80"/>
      <c r="V2915" s="59"/>
      <c r="W2915" s="59"/>
      <c r="X2915" s="59"/>
    </row>
    <row r="2916" spans="2:24" ht="6" customHeight="1" x14ac:dyDescent="0.2">
      <c r="B2916" s="78"/>
      <c r="C2916" s="52"/>
      <c r="D2916" s="52"/>
      <c r="E2916" s="52"/>
      <c r="F2916" s="52"/>
      <c r="G2916" s="52"/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</row>
    <row r="2917" spans="2:24" ht="18.75" customHeight="1" x14ac:dyDescent="0.2">
      <c r="B2917" s="78"/>
      <c r="C2917" s="155" t="s">
        <v>161</v>
      </c>
      <c r="D2917" s="65"/>
      <c r="E2917" s="65"/>
      <c r="F2917" s="65"/>
      <c r="G2917" s="65"/>
      <c r="H2917" s="65"/>
      <c r="I2917" s="65"/>
      <c r="J2917" s="65"/>
      <c r="K2917" s="65"/>
      <c r="L2917" s="65"/>
      <c r="M2917" s="65"/>
      <c r="N2917" s="65"/>
      <c r="O2917" s="71"/>
      <c r="P2917" s="141">
        <f>SUM(D2917:O2917)</f>
        <v>0</v>
      </c>
      <c r="Q2917" s="52"/>
      <c r="R2917" s="390"/>
      <c r="S2917" s="387"/>
    </row>
    <row r="2918" spans="2:24" ht="18.75" customHeight="1" x14ac:dyDescent="0.2">
      <c r="B2918" s="78"/>
      <c r="C2918" s="140" t="s">
        <v>137</v>
      </c>
      <c r="D2918" s="110"/>
      <c r="E2918" s="110"/>
      <c r="F2918" s="110"/>
      <c r="G2918" s="110"/>
      <c r="H2918" s="110"/>
      <c r="I2918" s="110"/>
      <c r="J2918" s="110"/>
      <c r="K2918" s="110"/>
      <c r="L2918" s="110"/>
      <c r="M2918" s="110"/>
      <c r="N2918" s="110"/>
      <c r="O2918" s="111"/>
      <c r="P2918" s="141">
        <f t="shared" ref="P2918:P2927" si="444">SUM(D2918:O2918)</f>
        <v>0</v>
      </c>
      <c r="Q2918" s="52"/>
      <c r="R2918" s="390"/>
      <c r="S2918" s="387"/>
    </row>
    <row r="2919" spans="2:24" ht="18.75" customHeight="1" x14ac:dyDescent="0.2">
      <c r="B2919" s="78"/>
      <c r="C2919" s="94" t="s">
        <v>162</v>
      </c>
      <c r="D2919" s="65"/>
      <c r="E2919" s="65"/>
      <c r="F2919" s="65"/>
      <c r="G2919" s="65"/>
      <c r="H2919" s="65"/>
      <c r="I2919" s="65"/>
      <c r="J2919" s="65"/>
      <c r="K2919" s="65"/>
      <c r="L2919" s="65"/>
      <c r="M2919" s="65"/>
      <c r="N2919" s="65"/>
      <c r="O2919" s="71"/>
      <c r="P2919" s="141">
        <f t="shared" si="444"/>
        <v>0</v>
      </c>
      <c r="Q2919" s="52"/>
      <c r="R2919" s="390"/>
      <c r="S2919" s="387"/>
    </row>
    <row r="2920" spans="2:24" ht="18.75" customHeight="1" x14ac:dyDescent="0.2">
      <c r="B2920" s="78"/>
      <c r="C2920" s="140" t="s">
        <v>147</v>
      </c>
      <c r="D2920" s="66"/>
      <c r="E2920" s="66"/>
      <c r="F2920" s="66"/>
      <c r="G2920" s="66"/>
      <c r="H2920" s="66"/>
      <c r="I2920" s="66"/>
      <c r="J2920" s="66"/>
      <c r="K2920" s="66"/>
      <c r="L2920" s="66"/>
      <c r="M2920" s="66"/>
      <c r="N2920" s="66"/>
      <c r="O2920" s="72"/>
      <c r="P2920" s="141">
        <f t="shared" si="444"/>
        <v>0</v>
      </c>
      <c r="Q2920" s="52"/>
      <c r="R2920" s="390"/>
      <c r="S2920" s="387"/>
    </row>
    <row r="2921" spans="2:24" ht="18.75" customHeight="1" x14ac:dyDescent="0.2">
      <c r="B2921" s="78"/>
      <c r="C2921" s="140" t="s">
        <v>148</v>
      </c>
      <c r="D2921" s="66"/>
      <c r="E2921" s="66"/>
      <c r="F2921" s="66"/>
      <c r="G2921" s="66"/>
      <c r="H2921" s="66"/>
      <c r="I2921" s="66"/>
      <c r="J2921" s="66"/>
      <c r="K2921" s="66"/>
      <c r="L2921" s="66"/>
      <c r="M2921" s="66"/>
      <c r="N2921" s="66"/>
      <c r="O2921" s="72"/>
      <c r="P2921" s="141">
        <f t="shared" si="444"/>
        <v>0</v>
      </c>
      <c r="Q2921" s="52"/>
      <c r="R2921" s="390"/>
      <c r="S2921" s="387"/>
    </row>
    <row r="2922" spans="2:24" ht="18.75" customHeight="1" x14ac:dyDescent="0.2">
      <c r="B2922" s="78"/>
      <c r="C2922" s="140" t="s">
        <v>150</v>
      </c>
      <c r="D2922" s="66"/>
      <c r="E2922" s="66"/>
      <c r="F2922" s="66"/>
      <c r="G2922" s="66"/>
      <c r="H2922" s="66"/>
      <c r="I2922" s="66"/>
      <c r="J2922" s="66"/>
      <c r="K2922" s="66"/>
      <c r="L2922" s="66"/>
      <c r="M2922" s="66"/>
      <c r="N2922" s="66"/>
      <c r="O2922" s="72"/>
      <c r="P2922" s="141">
        <f t="shared" si="444"/>
        <v>0</v>
      </c>
      <c r="Q2922" s="52"/>
      <c r="R2922" s="390"/>
      <c r="S2922" s="387"/>
    </row>
    <row r="2923" spans="2:24" ht="18.75" customHeight="1" x14ac:dyDescent="0.2">
      <c r="B2923" s="78"/>
      <c r="C2923" s="140" t="s">
        <v>151</v>
      </c>
      <c r="D2923" s="66"/>
      <c r="E2923" s="66"/>
      <c r="F2923" s="66"/>
      <c r="G2923" s="66"/>
      <c r="H2923" s="66"/>
      <c r="I2923" s="66"/>
      <c r="J2923" s="66"/>
      <c r="K2923" s="66"/>
      <c r="L2923" s="66"/>
      <c r="M2923" s="66"/>
      <c r="N2923" s="66"/>
      <c r="O2923" s="72"/>
      <c r="P2923" s="141">
        <f t="shared" si="444"/>
        <v>0</v>
      </c>
      <c r="Q2923" s="52"/>
      <c r="R2923" s="390"/>
      <c r="S2923" s="387"/>
    </row>
    <row r="2924" spans="2:24" ht="18.75" customHeight="1" x14ac:dyDescent="0.2">
      <c r="B2924" s="78"/>
      <c r="C2924" s="140" t="s">
        <v>152</v>
      </c>
      <c r="D2924" s="66"/>
      <c r="E2924" s="66"/>
      <c r="F2924" s="66"/>
      <c r="G2924" s="66"/>
      <c r="H2924" s="66"/>
      <c r="I2924" s="66"/>
      <c r="J2924" s="66"/>
      <c r="K2924" s="66"/>
      <c r="L2924" s="66"/>
      <c r="M2924" s="66"/>
      <c r="N2924" s="66"/>
      <c r="O2924" s="72"/>
      <c r="P2924" s="141">
        <f t="shared" si="444"/>
        <v>0</v>
      </c>
      <c r="Q2924" s="52"/>
      <c r="R2924" s="390"/>
      <c r="S2924" s="387"/>
    </row>
    <row r="2925" spans="2:24" ht="18.75" customHeight="1" x14ac:dyDescent="0.2">
      <c r="B2925" s="78"/>
      <c r="C2925" s="140" t="s">
        <v>153</v>
      </c>
      <c r="D2925" s="66"/>
      <c r="E2925" s="66"/>
      <c r="F2925" s="66"/>
      <c r="G2925" s="66"/>
      <c r="H2925" s="66"/>
      <c r="I2925" s="66"/>
      <c r="J2925" s="66"/>
      <c r="K2925" s="66"/>
      <c r="L2925" s="66"/>
      <c r="M2925" s="66"/>
      <c r="N2925" s="66"/>
      <c r="O2925" s="72"/>
      <c r="P2925" s="141">
        <f t="shared" si="444"/>
        <v>0</v>
      </c>
      <c r="Q2925" s="52"/>
      <c r="R2925" s="390"/>
      <c r="S2925" s="387"/>
    </row>
    <row r="2926" spans="2:24" ht="18.75" customHeight="1" x14ac:dyDescent="0.2">
      <c r="B2926" s="78"/>
      <c r="C2926" s="156" t="s">
        <v>163</v>
      </c>
      <c r="D2926" s="68"/>
      <c r="E2926" s="68"/>
      <c r="F2926" s="68"/>
      <c r="G2926" s="68"/>
      <c r="H2926" s="68"/>
      <c r="I2926" s="68"/>
      <c r="J2926" s="68"/>
      <c r="K2926" s="68"/>
      <c r="L2926" s="68"/>
      <c r="M2926" s="68"/>
      <c r="N2926" s="68"/>
      <c r="O2926" s="73"/>
      <c r="P2926" s="142">
        <f t="shared" si="444"/>
        <v>0</v>
      </c>
      <c r="Q2926" s="52"/>
      <c r="R2926" s="391"/>
      <c r="S2926" s="392"/>
    </row>
    <row r="2927" spans="2:24" ht="18.75" customHeight="1" x14ac:dyDescent="0.2">
      <c r="B2927" s="78"/>
      <c r="C2927" s="157" t="s">
        <v>157</v>
      </c>
      <c r="D2927" s="148">
        <f>SUBTOTAL(9,D2917:D2926)</f>
        <v>0</v>
      </c>
      <c r="E2927" s="148">
        <f t="shared" ref="E2927:O2927" si="445">SUBTOTAL(9,E2917:E2926)</f>
        <v>0</v>
      </c>
      <c r="F2927" s="148">
        <f t="shared" si="445"/>
        <v>0</v>
      </c>
      <c r="G2927" s="148">
        <f t="shared" si="445"/>
        <v>0</v>
      </c>
      <c r="H2927" s="148">
        <f t="shared" si="445"/>
        <v>0</v>
      </c>
      <c r="I2927" s="148">
        <f t="shared" si="445"/>
        <v>0</v>
      </c>
      <c r="J2927" s="148">
        <f t="shared" si="445"/>
        <v>0</v>
      </c>
      <c r="K2927" s="148">
        <f t="shared" si="445"/>
        <v>0</v>
      </c>
      <c r="L2927" s="148">
        <f t="shared" si="445"/>
        <v>0</v>
      </c>
      <c r="M2927" s="148">
        <f t="shared" si="445"/>
        <v>0</v>
      </c>
      <c r="N2927" s="148">
        <f t="shared" si="445"/>
        <v>0</v>
      </c>
      <c r="O2927" s="149">
        <f t="shared" si="445"/>
        <v>0</v>
      </c>
      <c r="P2927" s="143">
        <f t="shared" si="444"/>
        <v>0</v>
      </c>
      <c r="Q2927" s="52"/>
      <c r="R2927" s="393"/>
      <c r="S2927" s="394"/>
    </row>
    <row r="2928" spans="2:24" ht="6" customHeight="1" x14ac:dyDescent="0.2">
      <c r="B2928" s="78"/>
      <c r="C2928" s="52"/>
      <c r="D2928" s="52"/>
      <c r="E2928" s="52"/>
      <c r="F2928" s="52"/>
      <c r="G2928" s="52"/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5"/>
      <c r="S2928" s="55"/>
    </row>
    <row r="2929" spans="2:24" ht="18.75" customHeight="1" x14ac:dyDescent="0.2">
      <c r="B2929" s="81"/>
      <c r="C2929" s="140" t="s">
        <v>158</v>
      </c>
      <c r="D2929" s="67"/>
      <c r="E2929" s="67"/>
      <c r="F2929" s="67"/>
      <c r="G2929" s="67"/>
      <c r="H2929" s="67"/>
      <c r="I2929" s="67"/>
      <c r="J2929" s="67"/>
      <c r="K2929" s="67"/>
      <c r="L2929" s="67"/>
      <c r="M2929" s="67"/>
      <c r="N2929" s="67"/>
      <c r="O2929" s="74"/>
      <c r="P2929" s="146">
        <f t="shared" ref="P2929:P2930" si="446">SUM(D2929:O2929)</f>
        <v>0</v>
      </c>
      <c r="Q2929" s="52"/>
      <c r="R2929" s="395"/>
      <c r="S2929" s="395"/>
    </row>
    <row r="2930" spans="2:24" ht="18.75" customHeight="1" x14ac:dyDescent="0.2">
      <c r="B2930" s="81"/>
      <c r="C2930" s="140" t="s">
        <v>159</v>
      </c>
      <c r="D2930" s="67"/>
      <c r="E2930" s="67"/>
      <c r="F2930" s="67"/>
      <c r="G2930" s="67"/>
      <c r="H2930" s="67"/>
      <c r="I2930" s="67"/>
      <c r="J2930" s="67"/>
      <c r="K2930" s="67"/>
      <c r="L2930" s="67"/>
      <c r="M2930" s="67"/>
      <c r="N2930" s="69"/>
      <c r="O2930" s="75"/>
      <c r="P2930" s="147">
        <f t="shared" si="446"/>
        <v>0</v>
      </c>
      <c r="Q2930" s="52"/>
      <c r="R2930" s="396"/>
      <c r="S2930" s="396"/>
    </row>
    <row r="2931" spans="2:24" s="77" customFormat="1" ht="18.75" customHeight="1" x14ac:dyDescent="0.2">
      <c r="B2931" s="79"/>
      <c r="C2931" s="93"/>
      <c r="D2931" s="82"/>
      <c r="E2931" s="82"/>
      <c r="F2931" s="82"/>
      <c r="G2931" s="82"/>
      <c r="H2931" s="82"/>
      <c r="I2931" s="82"/>
      <c r="J2931" s="82"/>
      <c r="K2931" s="82"/>
      <c r="L2931" s="82"/>
      <c r="M2931" s="82"/>
      <c r="N2931" s="397" t="s">
        <v>160</v>
      </c>
      <c r="O2931" s="397"/>
      <c r="P2931" s="145">
        <f>ROUND(IF(P2929*P2930=0,0,P2927/P2929*P2930),2)</f>
        <v>0</v>
      </c>
      <c r="Q2931" s="76"/>
      <c r="R2931" s="398"/>
      <c r="S2931" s="398"/>
      <c r="T2931" s="80"/>
    </row>
    <row r="2932" spans="2:24" ht="30" customHeight="1" x14ac:dyDescent="0.2">
      <c r="C2932" s="52"/>
      <c r="D2932" s="52"/>
      <c r="E2932" s="52"/>
      <c r="F2932" s="52"/>
      <c r="G2932" s="52"/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</row>
    <row r="2933" spans="2:24" ht="18.75" customHeight="1" x14ac:dyDescent="0.2">
      <c r="B2933" s="78"/>
      <c r="C2933" s="158" t="s">
        <v>124</v>
      </c>
      <c r="D2933" s="399"/>
      <c r="E2933" s="399"/>
      <c r="F2933" s="399"/>
      <c r="G2933" s="399"/>
      <c r="H2933" s="399"/>
      <c r="I2933" s="399"/>
      <c r="J2933" s="52"/>
      <c r="K2933" s="52"/>
      <c r="L2933" s="53"/>
      <c r="M2933" s="52"/>
      <c r="N2933" s="52"/>
      <c r="O2933" s="52"/>
      <c r="P2933" s="54"/>
      <c r="Q2933" s="52"/>
      <c r="R2933" s="54"/>
      <c r="S2933" s="54"/>
    </row>
    <row r="2934" spans="2:24" ht="18.75" customHeight="1" x14ac:dyDescent="0.2">
      <c r="B2934" s="78"/>
      <c r="C2934" s="152" t="s">
        <v>125</v>
      </c>
      <c r="D2934" s="395"/>
      <c r="E2934" s="395"/>
      <c r="F2934" s="395"/>
      <c r="G2934" s="395"/>
      <c r="H2934" s="395"/>
      <c r="I2934" s="395"/>
      <c r="J2934" s="52"/>
      <c r="K2934" s="51"/>
      <c r="L2934" s="51"/>
      <c r="M2934" s="51"/>
      <c r="N2934" s="51"/>
      <c r="O2934" s="51"/>
      <c r="P2934" s="51"/>
      <c r="Q2934" s="52"/>
      <c r="R2934" s="400" t="s">
        <v>126</v>
      </c>
      <c r="S2934" s="400"/>
    </row>
    <row r="2935" spans="2:24" ht="18.75" customHeight="1" x14ac:dyDescent="0.2">
      <c r="B2935" s="78"/>
      <c r="C2935" s="152" t="s">
        <v>7</v>
      </c>
      <c r="D2935" s="395"/>
      <c r="E2935" s="395"/>
      <c r="F2935" s="395"/>
      <c r="G2935" s="395"/>
      <c r="H2935" s="395"/>
      <c r="I2935" s="395"/>
      <c r="J2935" s="52"/>
      <c r="K2935" s="51"/>
      <c r="L2935" s="51"/>
      <c r="M2935" s="51"/>
      <c r="N2935" s="51"/>
      <c r="O2935" s="51"/>
      <c r="P2935" s="51"/>
      <c r="Q2935" s="52"/>
      <c r="R2935" s="139" t="s">
        <v>245</v>
      </c>
      <c r="S2935" s="63"/>
    </row>
    <row r="2936" spans="2:24" ht="18.75" customHeight="1" x14ac:dyDescent="0.2">
      <c r="B2936" s="78"/>
      <c r="C2936" s="153" t="s">
        <v>122</v>
      </c>
      <c r="D2936" s="395"/>
      <c r="E2936" s="395"/>
      <c r="F2936" s="395"/>
      <c r="G2936" s="395"/>
      <c r="H2936" s="395"/>
      <c r="I2936" s="395"/>
      <c r="J2936" s="52"/>
      <c r="K2936" s="51"/>
      <c r="L2936" s="51"/>
      <c r="M2936" s="51"/>
      <c r="N2936" s="51"/>
      <c r="O2936" s="51"/>
      <c r="P2936" s="51"/>
      <c r="Q2936" s="52"/>
      <c r="R2936" s="138" t="s">
        <v>132</v>
      </c>
      <c r="S2936" s="63"/>
    </row>
    <row r="2937" spans="2:24" ht="18.75" customHeight="1" x14ac:dyDescent="0.2">
      <c r="B2937" s="78"/>
      <c r="C2937" s="153" t="s">
        <v>134</v>
      </c>
      <c r="D2937" s="401"/>
      <c r="E2937" s="401"/>
      <c r="F2937" s="401"/>
      <c r="G2937" s="401"/>
      <c r="H2937" s="401"/>
      <c r="I2937" s="401"/>
      <c r="J2937" s="52"/>
      <c r="K2937" s="52"/>
      <c r="L2937" s="53"/>
      <c r="M2937" s="52"/>
      <c r="N2937" s="52"/>
      <c r="O2937" s="52"/>
      <c r="P2937" s="54"/>
      <c r="Q2937" s="52"/>
      <c r="R2937" s="139" t="s">
        <v>133</v>
      </c>
      <c r="S2937" s="63"/>
    </row>
    <row r="2938" spans="2:24" ht="12" customHeight="1" x14ac:dyDescent="0.2">
      <c r="B2938" s="78"/>
      <c r="C2938" s="52"/>
      <c r="D2938" s="52"/>
      <c r="E2938" s="52"/>
      <c r="F2938" s="52"/>
      <c r="G2938" s="52"/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</row>
    <row r="2939" spans="2:24" s="77" customFormat="1" ht="18.75" customHeight="1" x14ac:dyDescent="0.2">
      <c r="B2939" s="79"/>
      <c r="C2939" s="154" t="s">
        <v>128</v>
      </c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70"/>
      <c r="P2939" s="144" t="s">
        <v>129</v>
      </c>
      <c r="Q2939" s="76"/>
      <c r="R2939" s="404" t="s">
        <v>135</v>
      </c>
      <c r="S2939" s="404"/>
      <c r="T2939" s="80"/>
      <c r="V2939" s="59"/>
      <c r="W2939" s="59"/>
      <c r="X2939" s="59"/>
    </row>
    <row r="2940" spans="2:24" ht="6" customHeight="1" x14ac:dyDescent="0.2">
      <c r="B2940" s="78"/>
      <c r="C2940" s="52"/>
      <c r="D2940" s="52"/>
      <c r="E2940" s="52"/>
      <c r="F2940" s="52"/>
      <c r="G2940" s="52"/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</row>
    <row r="2941" spans="2:24" ht="18.75" customHeight="1" x14ac:dyDescent="0.2">
      <c r="B2941" s="78"/>
      <c r="C2941" s="155" t="s">
        <v>161</v>
      </c>
      <c r="D2941" s="65"/>
      <c r="E2941" s="65"/>
      <c r="F2941" s="65"/>
      <c r="G2941" s="65"/>
      <c r="H2941" s="65"/>
      <c r="I2941" s="65"/>
      <c r="J2941" s="65"/>
      <c r="K2941" s="65"/>
      <c r="L2941" s="65"/>
      <c r="M2941" s="65"/>
      <c r="N2941" s="65"/>
      <c r="O2941" s="71"/>
      <c r="P2941" s="141">
        <f t="shared" ref="P2941:P2951" si="447">SUM(D2941:O2941)</f>
        <v>0</v>
      </c>
      <c r="Q2941" s="52"/>
      <c r="R2941" s="395"/>
      <c r="S2941" s="395"/>
    </row>
    <row r="2942" spans="2:24" ht="18.75" customHeight="1" x14ac:dyDescent="0.2">
      <c r="B2942" s="78"/>
      <c r="C2942" s="140" t="s">
        <v>137</v>
      </c>
      <c r="D2942" s="110"/>
      <c r="E2942" s="110"/>
      <c r="F2942" s="110"/>
      <c r="G2942" s="110"/>
      <c r="H2942" s="110"/>
      <c r="I2942" s="110"/>
      <c r="J2942" s="110"/>
      <c r="K2942" s="110"/>
      <c r="L2942" s="110"/>
      <c r="M2942" s="110"/>
      <c r="N2942" s="110"/>
      <c r="O2942" s="111"/>
      <c r="P2942" s="141">
        <f t="shared" si="447"/>
        <v>0</v>
      </c>
      <c r="Q2942" s="52"/>
      <c r="R2942" s="395"/>
      <c r="S2942" s="395"/>
    </row>
    <row r="2943" spans="2:24" ht="18.75" customHeight="1" x14ac:dyDescent="0.2">
      <c r="B2943" s="78"/>
      <c r="C2943" s="94" t="s">
        <v>162</v>
      </c>
      <c r="D2943" s="65"/>
      <c r="E2943" s="65"/>
      <c r="F2943" s="65"/>
      <c r="G2943" s="65"/>
      <c r="H2943" s="65"/>
      <c r="I2943" s="65"/>
      <c r="J2943" s="65"/>
      <c r="K2943" s="65"/>
      <c r="L2943" s="65"/>
      <c r="M2943" s="65"/>
      <c r="N2943" s="65"/>
      <c r="O2943" s="71"/>
      <c r="P2943" s="141">
        <f t="shared" si="447"/>
        <v>0</v>
      </c>
      <c r="Q2943" s="52"/>
      <c r="R2943" s="395"/>
      <c r="S2943" s="395"/>
    </row>
    <row r="2944" spans="2:24" ht="18.75" customHeight="1" x14ac:dyDescent="0.2">
      <c r="B2944" s="78"/>
      <c r="C2944" s="140" t="s">
        <v>147</v>
      </c>
      <c r="D2944" s="66"/>
      <c r="E2944" s="66"/>
      <c r="F2944" s="66"/>
      <c r="G2944" s="66"/>
      <c r="H2944" s="66"/>
      <c r="I2944" s="66"/>
      <c r="J2944" s="66"/>
      <c r="K2944" s="66"/>
      <c r="L2944" s="66"/>
      <c r="M2944" s="66"/>
      <c r="N2944" s="66"/>
      <c r="O2944" s="72"/>
      <c r="P2944" s="141">
        <f t="shared" si="447"/>
        <v>0</v>
      </c>
      <c r="Q2944" s="52"/>
      <c r="R2944" s="395"/>
      <c r="S2944" s="395"/>
    </row>
    <row r="2945" spans="2:20" ht="18.75" customHeight="1" x14ac:dyDescent="0.2">
      <c r="B2945" s="78"/>
      <c r="C2945" s="140" t="s">
        <v>148</v>
      </c>
      <c r="D2945" s="66"/>
      <c r="E2945" s="66"/>
      <c r="F2945" s="66"/>
      <c r="G2945" s="66"/>
      <c r="H2945" s="66"/>
      <c r="I2945" s="66"/>
      <c r="J2945" s="66"/>
      <c r="K2945" s="66"/>
      <c r="L2945" s="66"/>
      <c r="M2945" s="66"/>
      <c r="N2945" s="66"/>
      <c r="O2945" s="72"/>
      <c r="P2945" s="141">
        <f t="shared" si="447"/>
        <v>0</v>
      </c>
      <c r="Q2945" s="52"/>
      <c r="R2945" s="395"/>
      <c r="S2945" s="395"/>
    </row>
    <row r="2946" spans="2:20" ht="18.75" customHeight="1" x14ac:dyDescent="0.2">
      <c r="B2946" s="78"/>
      <c r="C2946" s="140" t="s">
        <v>150</v>
      </c>
      <c r="D2946" s="66"/>
      <c r="E2946" s="66"/>
      <c r="F2946" s="66"/>
      <c r="G2946" s="66"/>
      <c r="H2946" s="66"/>
      <c r="I2946" s="66"/>
      <c r="J2946" s="66"/>
      <c r="K2946" s="66"/>
      <c r="L2946" s="66"/>
      <c r="M2946" s="66"/>
      <c r="N2946" s="66"/>
      <c r="O2946" s="72"/>
      <c r="P2946" s="141">
        <f t="shared" si="447"/>
        <v>0</v>
      </c>
      <c r="Q2946" s="52"/>
      <c r="R2946" s="395"/>
      <c r="S2946" s="395"/>
    </row>
    <row r="2947" spans="2:20" ht="18.75" customHeight="1" x14ac:dyDescent="0.2">
      <c r="B2947" s="78"/>
      <c r="C2947" s="140" t="s">
        <v>151</v>
      </c>
      <c r="D2947" s="66"/>
      <c r="E2947" s="66"/>
      <c r="F2947" s="66"/>
      <c r="G2947" s="66"/>
      <c r="H2947" s="66"/>
      <c r="I2947" s="66"/>
      <c r="J2947" s="66"/>
      <c r="K2947" s="66"/>
      <c r="L2947" s="66"/>
      <c r="M2947" s="66"/>
      <c r="N2947" s="66"/>
      <c r="O2947" s="72"/>
      <c r="P2947" s="141">
        <f t="shared" si="447"/>
        <v>0</v>
      </c>
      <c r="Q2947" s="52"/>
      <c r="R2947" s="395"/>
      <c r="S2947" s="395"/>
    </row>
    <row r="2948" spans="2:20" ht="18.75" customHeight="1" x14ac:dyDescent="0.2">
      <c r="B2948" s="78"/>
      <c r="C2948" s="140" t="s">
        <v>152</v>
      </c>
      <c r="D2948" s="66"/>
      <c r="E2948" s="66"/>
      <c r="F2948" s="66"/>
      <c r="G2948" s="66"/>
      <c r="H2948" s="66"/>
      <c r="I2948" s="66"/>
      <c r="J2948" s="66"/>
      <c r="K2948" s="66"/>
      <c r="L2948" s="66"/>
      <c r="M2948" s="66"/>
      <c r="N2948" s="66"/>
      <c r="O2948" s="72"/>
      <c r="P2948" s="141">
        <f t="shared" si="447"/>
        <v>0</v>
      </c>
      <c r="Q2948" s="52"/>
      <c r="R2948" s="395"/>
      <c r="S2948" s="395"/>
    </row>
    <row r="2949" spans="2:20" ht="18.75" customHeight="1" x14ac:dyDescent="0.2">
      <c r="B2949" s="78"/>
      <c r="C2949" s="140" t="s">
        <v>153</v>
      </c>
      <c r="D2949" s="66"/>
      <c r="E2949" s="66"/>
      <c r="F2949" s="66"/>
      <c r="G2949" s="66"/>
      <c r="H2949" s="66"/>
      <c r="I2949" s="66"/>
      <c r="J2949" s="66"/>
      <c r="K2949" s="66"/>
      <c r="L2949" s="66"/>
      <c r="M2949" s="66"/>
      <c r="N2949" s="66"/>
      <c r="O2949" s="72"/>
      <c r="P2949" s="141">
        <f t="shared" si="447"/>
        <v>0</v>
      </c>
      <c r="Q2949" s="52"/>
      <c r="R2949" s="395"/>
      <c r="S2949" s="395"/>
    </row>
    <row r="2950" spans="2:20" ht="18.75" customHeight="1" x14ac:dyDescent="0.2">
      <c r="B2950" s="78"/>
      <c r="C2950" s="156" t="s">
        <v>163</v>
      </c>
      <c r="D2950" s="68"/>
      <c r="E2950" s="68"/>
      <c r="F2950" s="68"/>
      <c r="G2950" s="68"/>
      <c r="H2950" s="68"/>
      <c r="I2950" s="68"/>
      <c r="J2950" s="68"/>
      <c r="K2950" s="68"/>
      <c r="L2950" s="68"/>
      <c r="M2950" s="68"/>
      <c r="N2950" s="68"/>
      <c r="O2950" s="73"/>
      <c r="P2950" s="142">
        <f t="shared" si="447"/>
        <v>0</v>
      </c>
      <c r="Q2950" s="52"/>
      <c r="R2950" s="396"/>
      <c r="S2950" s="396"/>
    </row>
    <row r="2951" spans="2:20" ht="18.75" customHeight="1" x14ac:dyDescent="0.2">
      <c r="B2951" s="78"/>
      <c r="C2951" s="157" t="s">
        <v>157</v>
      </c>
      <c r="D2951" s="148">
        <f t="shared" ref="D2951:O2951" si="448">SUBTOTAL(9,D2941:D2950)</f>
        <v>0</v>
      </c>
      <c r="E2951" s="148">
        <f t="shared" si="448"/>
        <v>0</v>
      </c>
      <c r="F2951" s="148">
        <f t="shared" si="448"/>
        <v>0</v>
      </c>
      <c r="G2951" s="148">
        <f t="shared" si="448"/>
        <v>0</v>
      </c>
      <c r="H2951" s="148">
        <f t="shared" si="448"/>
        <v>0</v>
      </c>
      <c r="I2951" s="148">
        <f t="shared" si="448"/>
        <v>0</v>
      </c>
      <c r="J2951" s="148">
        <f t="shared" si="448"/>
        <v>0</v>
      </c>
      <c r="K2951" s="148">
        <f t="shared" si="448"/>
        <v>0</v>
      </c>
      <c r="L2951" s="148">
        <f t="shared" si="448"/>
        <v>0</v>
      </c>
      <c r="M2951" s="148">
        <f t="shared" si="448"/>
        <v>0</v>
      </c>
      <c r="N2951" s="148">
        <f t="shared" si="448"/>
        <v>0</v>
      </c>
      <c r="O2951" s="149">
        <f t="shared" si="448"/>
        <v>0</v>
      </c>
      <c r="P2951" s="143">
        <f t="shared" si="447"/>
        <v>0</v>
      </c>
      <c r="Q2951" s="52"/>
      <c r="R2951" s="405"/>
      <c r="S2951" s="405"/>
    </row>
    <row r="2952" spans="2:20" ht="6" customHeight="1" x14ac:dyDescent="0.2">
      <c r="B2952" s="78"/>
      <c r="C2952" s="52"/>
      <c r="D2952" s="52"/>
      <c r="E2952" s="52"/>
      <c r="F2952" s="52"/>
      <c r="G2952" s="52"/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5"/>
      <c r="S2952" s="55"/>
    </row>
    <row r="2953" spans="2:20" ht="18.75" customHeight="1" x14ac:dyDescent="0.2">
      <c r="B2953" s="81"/>
      <c r="C2953" s="140" t="s">
        <v>158</v>
      </c>
      <c r="D2953" s="67"/>
      <c r="E2953" s="67"/>
      <c r="F2953" s="67"/>
      <c r="G2953" s="67"/>
      <c r="H2953" s="67"/>
      <c r="I2953" s="67"/>
      <c r="J2953" s="67"/>
      <c r="K2953" s="67"/>
      <c r="L2953" s="67"/>
      <c r="M2953" s="67"/>
      <c r="N2953" s="67"/>
      <c r="O2953" s="74"/>
      <c r="P2953" s="146">
        <f t="shared" ref="P2953:P2954" si="449">SUM(D2953:O2953)</f>
        <v>0</v>
      </c>
      <c r="Q2953" s="52"/>
      <c r="R2953" s="395"/>
      <c r="S2953" s="395"/>
    </row>
    <row r="2954" spans="2:20" ht="18.75" customHeight="1" x14ac:dyDescent="0.2">
      <c r="B2954" s="81"/>
      <c r="C2954" s="140" t="s">
        <v>159</v>
      </c>
      <c r="D2954" s="67"/>
      <c r="E2954" s="67"/>
      <c r="F2954" s="67"/>
      <c r="G2954" s="67"/>
      <c r="H2954" s="67"/>
      <c r="I2954" s="67"/>
      <c r="J2954" s="67"/>
      <c r="K2954" s="67"/>
      <c r="L2954" s="67"/>
      <c r="M2954" s="67"/>
      <c r="N2954" s="69"/>
      <c r="O2954" s="75"/>
      <c r="P2954" s="147">
        <f t="shared" si="449"/>
        <v>0</v>
      </c>
      <c r="Q2954" s="52"/>
      <c r="R2954" s="396"/>
      <c r="S2954" s="396"/>
    </row>
    <row r="2955" spans="2:20" s="77" customFormat="1" ht="18.75" customHeight="1" x14ac:dyDescent="0.2">
      <c r="B2955" s="79"/>
      <c r="C2955" s="93"/>
      <c r="D2955" s="82"/>
      <c r="E2955" s="82"/>
      <c r="F2955" s="82"/>
      <c r="G2955" s="82"/>
      <c r="H2955" s="82"/>
      <c r="I2955" s="82"/>
      <c r="J2955" s="82"/>
      <c r="K2955" s="82"/>
      <c r="L2955" s="82"/>
      <c r="M2955" s="82"/>
      <c r="N2955" s="397" t="s">
        <v>160</v>
      </c>
      <c r="O2955" s="397"/>
      <c r="P2955" s="145">
        <f t="shared" ref="P2955" si="450">ROUND(IF(P2953*P2954=0,0,P2951/P2953*P2954),2)</f>
        <v>0</v>
      </c>
      <c r="Q2955" s="76"/>
      <c r="R2955" s="398"/>
      <c r="S2955" s="398"/>
      <c r="T2955" s="80"/>
    </row>
    <row r="2956" spans="2:20" ht="30" customHeight="1" x14ac:dyDescent="0.2">
      <c r="C2956" s="52"/>
      <c r="D2956" s="52"/>
      <c r="E2956" s="52"/>
      <c r="F2956" s="52"/>
      <c r="G2956" s="52"/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</row>
    <row r="2957" spans="2:20" ht="18.75" customHeight="1" x14ac:dyDescent="0.2">
      <c r="B2957" s="78"/>
      <c r="C2957" s="158" t="s">
        <v>124</v>
      </c>
      <c r="D2957" s="399"/>
      <c r="E2957" s="399"/>
      <c r="F2957" s="399"/>
      <c r="G2957" s="399"/>
      <c r="H2957" s="399"/>
      <c r="I2957" s="399"/>
      <c r="J2957" s="52"/>
      <c r="K2957" s="52"/>
      <c r="L2957" s="53"/>
      <c r="M2957" s="52"/>
      <c r="N2957" s="52"/>
      <c r="O2957" s="52"/>
      <c r="P2957" s="54"/>
      <c r="Q2957" s="52"/>
      <c r="R2957" s="54"/>
      <c r="S2957" s="54"/>
    </row>
    <row r="2958" spans="2:20" ht="18.75" customHeight="1" x14ac:dyDescent="0.2">
      <c r="B2958" s="78"/>
      <c r="C2958" s="152" t="s">
        <v>125</v>
      </c>
      <c r="D2958" s="395"/>
      <c r="E2958" s="395"/>
      <c r="F2958" s="395"/>
      <c r="G2958" s="395"/>
      <c r="H2958" s="395"/>
      <c r="I2958" s="395"/>
      <c r="J2958" s="52"/>
      <c r="K2958" s="51"/>
      <c r="L2958" s="51"/>
      <c r="M2958" s="51"/>
      <c r="N2958" s="51"/>
      <c r="O2958" s="51"/>
      <c r="P2958" s="51"/>
      <c r="Q2958" s="52"/>
      <c r="R2958" s="400" t="s">
        <v>126</v>
      </c>
      <c r="S2958" s="400"/>
    </row>
    <row r="2959" spans="2:20" ht="18.75" customHeight="1" x14ac:dyDescent="0.2">
      <c r="B2959" s="78"/>
      <c r="C2959" s="152" t="s">
        <v>7</v>
      </c>
      <c r="D2959" s="395"/>
      <c r="E2959" s="395"/>
      <c r="F2959" s="395"/>
      <c r="G2959" s="395"/>
      <c r="H2959" s="395"/>
      <c r="I2959" s="395"/>
      <c r="J2959" s="52"/>
      <c r="K2959" s="51"/>
      <c r="L2959" s="51"/>
      <c r="M2959" s="51"/>
      <c r="N2959" s="51"/>
      <c r="O2959" s="51"/>
      <c r="P2959" s="51"/>
      <c r="Q2959" s="52"/>
      <c r="R2959" s="139" t="s">
        <v>245</v>
      </c>
      <c r="S2959" s="63"/>
    </row>
    <row r="2960" spans="2:20" ht="18.75" customHeight="1" x14ac:dyDescent="0.2">
      <c r="B2960" s="78"/>
      <c r="C2960" s="153" t="s">
        <v>122</v>
      </c>
      <c r="D2960" s="395"/>
      <c r="E2960" s="395"/>
      <c r="F2960" s="395"/>
      <c r="G2960" s="395"/>
      <c r="H2960" s="395"/>
      <c r="I2960" s="395"/>
      <c r="J2960" s="52"/>
      <c r="K2960" s="51"/>
      <c r="L2960" s="51"/>
      <c r="M2960" s="51"/>
      <c r="N2960" s="51"/>
      <c r="O2960" s="51"/>
      <c r="P2960" s="51"/>
      <c r="Q2960" s="52"/>
      <c r="R2960" s="138" t="s">
        <v>132</v>
      </c>
      <c r="S2960" s="63"/>
    </row>
    <row r="2961" spans="2:24" ht="18.75" customHeight="1" x14ac:dyDescent="0.2">
      <c r="B2961" s="78"/>
      <c r="C2961" s="153" t="s">
        <v>134</v>
      </c>
      <c r="D2961" s="401"/>
      <c r="E2961" s="401"/>
      <c r="F2961" s="401"/>
      <c r="G2961" s="401"/>
      <c r="H2961" s="401"/>
      <c r="I2961" s="401"/>
      <c r="J2961" s="52"/>
      <c r="K2961" s="52"/>
      <c r="L2961" s="53"/>
      <c r="M2961" s="52"/>
      <c r="N2961" s="52"/>
      <c r="O2961" s="52"/>
      <c r="P2961" s="54"/>
      <c r="Q2961" s="52"/>
      <c r="R2961" s="139" t="s">
        <v>133</v>
      </c>
      <c r="S2961" s="63"/>
    </row>
    <row r="2962" spans="2:24" ht="12" customHeight="1" x14ac:dyDescent="0.2">
      <c r="B2962" s="78"/>
      <c r="C2962" s="52"/>
      <c r="D2962" s="52"/>
      <c r="E2962" s="52"/>
      <c r="F2962" s="52"/>
      <c r="G2962" s="52"/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</row>
    <row r="2963" spans="2:24" s="77" customFormat="1" ht="18.75" customHeight="1" x14ac:dyDescent="0.2">
      <c r="B2963" s="79"/>
      <c r="C2963" s="154" t="s">
        <v>128</v>
      </c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70"/>
      <c r="P2963" s="144" t="s">
        <v>129</v>
      </c>
      <c r="Q2963" s="76"/>
      <c r="R2963" s="404" t="s">
        <v>135</v>
      </c>
      <c r="S2963" s="404"/>
      <c r="T2963" s="80"/>
      <c r="V2963" s="59"/>
      <c r="W2963" s="59"/>
      <c r="X2963" s="59"/>
    </row>
    <row r="2964" spans="2:24" ht="6" customHeight="1" x14ac:dyDescent="0.2">
      <c r="B2964" s="78"/>
      <c r="C2964" s="52"/>
      <c r="D2964" s="52"/>
      <c r="E2964" s="52"/>
      <c r="F2964" s="52"/>
      <c r="G2964" s="52"/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</row>
    <row r="2965" spans="2:24" ht="18.75" customHeight="1" x14ac:dyDescent="0.2">
      <c r="B2965" s="78"/>
      <c r="C2965" s="155" t="s">
        <v>161</v>
      </c>
      <c r="D2965" s="65"/>
      <c r="E2965" s="65"/>
      <c r="F2965" s="65"/>
      <c r="G2965" s="65"/>
      <c r="H2965" s="65"/>
      <c r="I2965" s="65"/>
      <c r="J2965" s="65"/>
      <c r="K2965" s="65"/>
      <c r="L2965" s="65"/>
      <c r="M2965" s="65"/>
      <c r="N2965" s="65"/>
      <c r="O2965" s="71"/>
      <c r="P2965" s="141">
        <f t="shared" ref="P2965:P2975" si="451">SUM(D2965:O2965)</f>
        <v>0</v>
      </c>
      <c r="Q2965" s="52"/>
      <c r="R2965" s="395"/>
      <c r="S2965" s="395"/>
    </row>
    <row r="2966" spans="2:24" ht="18.75" customHeight="1" x14ac:dyDescent="0.2">
      <c r="B2966" s="78"/>
      <c r="C2966" s="140" t="s">
        <v>137</v>
      </c>
      <c r="D2966" s="110"/>
      <c r="E2966" s="110"/>
      <c r="F2966" s="110"/>
      <c r="G2966" s="110"/>
      <c r="H2966" s="110"/>
      <c r="I2966" s="110"/>
      <c r="J2966" s="110"/>
      <c r="K2966" s="110"/>
      <c r="L2966" s="110"/>
      <c r="M2966" s="110"/>
      <c r="N2966" s="110"/>
      <c r="O2966" s="111"/>
      <c r="P2966" s="141">
        <f t="shared" si="451"/>
        <v>0</v>
      </c>
      <c r="Q2966" s="52"/>
      <c r="R2966" s="395"/>
      <c r="S2966" s="395"/>
    </row>
    <row r="2967" spans="2:24" ht="18.75" customHeight="1" x14ac:dyDescent="0.2">
      <c r="B2967" s="78"/>
      <c r="C2967" s="94" t="s">
        <v>162</v>
      </c>
      <c r="D2967" s="65"/>
      <c r="E2967" s="65"/>
      <c r="F2967" s="65"/>
      <c r="G2967" s="65"/>
      <c r="H2967" s="65"/>
      <c r="I2967" s="65"/>
      <c r="J2967" s="65"/>
      <c r="K2967" s="65"/>
      <c r="L2967" s="65"/>
      <c r="M2967" s="65"/>
      <c r="N2967" s="65"/>
      <c r="O2967" s="71"/>
      <c r="P2967" s="141">
        <f t="shared" si="451"/>
        <v>0</v>
      </c>
      <c r="Q2967" s="52"/>
      <c r="R2967" s="395"/>
      <c r="S2967" s="395"/>
    </row>
    <row r="2968" spans="2:24" ht="18.75" customHeight="1" x14ac:dyDescent="0.2">
      <c r="B2968" s="78"/>
      <c r="C2968" s="140" t="s">
        <v>147</v>
      </c>
      <c r="D2968" s="66"/>
      <c r="E2968" s="66"/>
      <c r="F2968" s="66"/>
      <c r="G2968" s="66"/>
      <c r="H2968" s="66"/>
      <c r="I2968" s="66"/>
      <c r="J2968" s="66"/>
      <c r="K2968" s="66"/>
      <c r="L2968" s="66"/>
      <c r="M2968" s="66"/>
      <c r="N2968" s="66"/>
      <c r="O2968" s="72"/>
      <c r="P2968" s="141">
        <f t="shared" si="451"/>
        <v>0</v>
      </c>
      <c r="Q2968" s="52"/>
      <c r="R2968" s="395"/>
      <c r="S2968" s="395"/>
    </row>
    <row r="2969" spans="2:24" ht="18.75" customHeight="1" x14ac:dyDescent="0.2">
      <c r="B2969" s="78"/>
      <c r="C2969" s="140" t="s">
        <v>148</v>
      </c>
      <c r="D2969" s="66"/>
      <c r="E2969" s="66"/>
      <c r="F2969" s="66"/>
      <c r="G2969" s="66"/>
      <c r="H2969" s="66"/>
      <c r="I2969" s="66"/>
      <c r="J2969" s="66"/>
      <c r="K2969" s="66"/>
      <c r="L2969" s="66"/>
      <c r="M2969" s="66"/>
      <c r="N2969" s="66"/>
      <c r="O2969" s="72"/>
      <c r="P2969" s="141">
        <f t="shared" si="451"/>
        <v>0</v>
      </c>
      <c r="Q2969" s="52"/>
      <c r="R2969" s="395"/>
      <c r="S2969" s="395"/>
    </row>
    <row r="2970" spans="2:24" ht="18.75" customHeight="1" x14ac:dyDescent="0.2">
      <c r="B2970" s="78"/>
      <c r="C2970" s="140" t="s">
        <v>150</v>
      </c>
      <c r="D2970" s="66"/>
      <c r="E2970" s="66"/>
      <c r="F2970" s="66"/>
      <c r="G2970" s="66"/>
      <c r="H2970" s="66"/>
      <c r="I2970" s="66"/>
      <c r="J2970" s="66"/>
      <c r="K2970" s="66"/>
      <c r="L2970" s="66"/>
      <c r="M2970" s="66"/>
      <c r="N2970" s="66"/>
      <c r="O2970" s="72"/>
      <c r="P2970" s="141">
        <f t="shared" si="451"/>
        <v>0</v>
      </c>
      <c r="Q2970" s="52"/>
      <c r="R2970" s="395"/>
      <c r="S2970" s="395"/>
    </row>
    <row r="2971" spans="2:24" ht="18.75" customHeight="1" x14ac:dyDescent="0.2">
      <c r="B2971" s="78"/>
      <c r="C2971" s="140" t="s">
        <v>151</v>
      </c>
      <c r="D2971" s="66"/>
      <c r="E2971" s="66"/>
      <c r="F2971" s="66"/>
      <c r="G2971" s="66"/>
      <c r="H2971" s="66"/>
      <c r="I2971" s="66"/>
      <c r="J2971" s="66"/>
      <c r="K2971" s="66"/>
      <c r="L2971" s="66"/>
      <c r="M2971" s="66"/>
      <c r="N2971" s="66"/>
      <c r="O2971" s="72"/>
      <c r="P2971" s="141">
        <f t="shared" si="451"/>
        <v>0</v>
      </c>
      <c r="Q2971" s="52"/>
      <c r="R2971" s="395"/>
      <c r="S2971" s="395"/>
    </row>
    <row r="2972" spans="2:24" ht="18.75" customHeight="1" x14ac:dyDescent="0.2">
      <c r="B2972" s="78"/>
      <c r="C2972" s="140" t="s">
        <v>152</v>
      </c>
      <c r="D2972" s="66"/>
      <c r="E2972" s="66"/>
      <c r="F2972" s="66"/>
      <c r="G2972" s="66"/>
      <c r="H2972" s="66"/>
      <c r="I2972" s="66"/>
      <c r="J2972" s="66"/>
      <c r="K2972" s="66"/>
      <c r="L2972" s="66"/>
      <c r="M2972" s="66"/>
      <c r="N2972" s="66"/>
      <c r="O2972" s="72"/>
      <c r="P2972" s="141">
        <f t="shared" si="451"/>
        <v>0</v>
      </c>
      <c r="Q2972" s="52"/>
      <c r="R2972" s="395"/>
      <c r="S2972" s="395"/>
    </row>
    <row r="2973" spans="2:24" ht="18.75" customHeight="1" x14ac:dyDescent="0.2">
      <c r="B2973" s="78"/>
      <c r="C2973" s="140" t="s">
        <v>153</v>
      </c>
      <c r="D2973" s="66"/>
      <c r="E2973" s="66"/>
      <c r="F2973" s="66"/>
      <c r="G2973" s="66"/>
      <c r="H2973" s="66"/>
      <c r="I2973" s="66"/>
      <c r="J2973" s="66"/>
      <c r="K2973" s="66"/>
      <c r="L2973" s="66"/>
      <c r="M2973" s="66"/>
      <c r="N2973" s="66"/>
      <c r="O2973" s="72"/>
      <c r="P2973" s="141">
        <f t="shared" si="451"/>
        <v>0</v>
      </c>
      <c r="Q2973" s="52"/>
      <c r="R2973" s="395"/>
      <c r="S2973" s="395"/>
    </row>
    <row r="2974" spans="2:24" ht="18.75" customHeight="1" x14ac:dyDescent="0.2">
      <c r="B2974" s="78"/>
      <c r="C2974" s="156" t="s">
        <v>163</v>
      </c>
      <c r="D2974" s="68"/>
      <c r="E2974" s="68"/>
      <c r="F2974" s="68"/>
      <c r="G2974" s="68"/>
      <c r="H2974" s="68"/>
      <c r="I2974" s="68"/>
      <c r="J2974" s="68"/>
      <c r="K2974" s="68"/>
      <c r="L2974" s="68"/>
      <c r="M2974" s="68"/>
      <c r="N2974" s="68"/>
      <c r="O2974" s="73"/>
      <c r="P2974" s="142">
        <f t="shared" si="451"/>
        <v>0</v>
      </c>
      <c r="Q2974" s="52"/>
      <c r="R2974" s="396"/>
      <c r="S2974" s="396"/>
    </row>
    <row r="2975" spans="2:24" ht="18.75" customHeight="1" x14ac:dyDescent="0.2">
      <c r="B2975" s="78"/>
      <c r="C2975" s="157" t="s">
        <v>157</v>
      </c>
      <c r="D2975" s="148">
        <f t="shared" ref="D2975:O2975" si="452">SUBTOTAL(9,D2965:D2974)</f>
        <v>0</v>
      </c>
      <c r="E2975" s="148">
        <f t="shared" si="452"/>
        <v>0</v>
      </c>
      <c r="F2975" s="148">
        <f t="shared" si="452"/>
        <v>0</v>
      </c>
      <c r="G2975" s="148">
        <f t="shared" si="452"/>
        <v>0</v>
      </c>
      <c r="H2975" s="148">
        <f t="shared" si="452"/>
        <v>0</v>
      </c>
      <c r="I2975" s="148">
        <f t="shared" si="452"/>
        <v>0</v>
      </c>
      <c r="J2975" s="148">
        <f t="shared" si="452"/>
        <v>0</v>
      </c>
      <c r="K2975" s="148">
        <f t="shared" si="452"/>
        <v>0</v>
      </c>
      <c r="L2975" s="148">
        <f t="shared" si="452"/>
        <v>0</v>
      </c>
      <c r="M2975" s="148">
        <f t="shared" si="452"/>
        <v>0</v>
      </c>
      <c r="N2975" s="148">
        <f t="shared" si="452"/>
        <v>0</v>
      </c>
      <c r="O2975" s="149">
        <f t="shared" si="452"/>
        <v>0</v>
      </c>
      <c r="P2975" s="143">
        <f t="shared" si="451"/>
        <v>0</v>
      </c>
      <c r="Q2975" s="52"/>
      <c r="R2975" s="405"/>
      <c r="S2975" s="405"/>
    </row>
    <row r="2976" spans="2:24" ht="6" customHeight="1" x14ac:dyDescent="0.2">
      <c r="B2976" s="78"/>
      <c r="C2976" s="52"/>
      <c r="D2976" s="52"/>
      <c r="E2976" s="52"/>
      <c r="F2976" s="52"/>
      <c r="G2976" s="52"/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5"/>
      <c r="S2976" s="55"/>
    </row>
    <row r="2977" spans="2:24" ht="18.75" customHeight="1" x14ac:dyDescent="0.2">
      <c r="B2977" s="81"/>
      <c r="C2977" s="140" t="s">
        <v>158</v>
      </c>
      <c r="D2977" s="67"/>
      <c r="E2977" s="67"/>
      <c r="F2977" s="67"/>
      <c r="G2977" s="67"/>
      <c r="H2977" s="67"/>
      <c r="I2977" s="67"/>
      <c r="J2977" s="67"/>
      <c r="K2977" s="67"/>
      <c r="L2977" s="67"/>
      <c r="M2977" s="67"/>
      <c r="N2977" s="67"/>
      <c r="O2977" s="74"/>
      <c r="P2977" s="146">
        <f t="shared" ref="P2977:P2978" si="453">SUM(D2977:O2977)</f>
        <v>0</v>
      </c>
      <c r="Q2977" s="52"/>
      <c r="R2977" s="395"/>
      <c r="S2977" s="395"/>
    </row>
    <row r="2978" spans="2:24" ht="18.75" customHeight="1" x14ac:dyDescent="0.2">
      <c r="B2978" s="81"/>
      <c r="C2978" s="140" t="s">
        <v>159</v>
      </c>
      <c r="D2978" s="67"/>
      <c r="E2978" s="67"/>
      <c r="F2978" s="67"/>
      <c r="G2978" s="67"/>
      <c r="H2978" s="67"/>
      <c r="I2978" s="67"/>
      <c r="J2978" s="67"/>
      <c r="K2978" s="67"/>
      <c r="L2978" s="67"/>
      <c r="M2978" s="67"/>
      <c r="N2978" s="69"/>
      <c r="O2978" s="75"/>
      <c r="P2978" s="147">
        <f t="shared" si="453"/>
        <v>0</v>
      </c>
      <c r="Q2978" s="52"/>
      <c r="R2978" s="396"/>
      <c r="S2978" s="396"/>
    </row>
    <row r="2979" spans="2:24" s="77" customFormat="1" ht="18.75" customHeight="1" x14ac:dyDescent="0.2">
      <c r="B2979" s="79"/>
      <c r="C2979" s="93"/>
      <c r="D2979" s="82"/>
      <c r="E2979" s="82"/>
      <c r="F2979" s="82"/>
      <c r="G2979" s="82"/>
      <c r="H2979" s="82"/>
      <c r="I2979" s="82"/>
      <c r="J2979" s="82"/>
      <c r="K2979" s="82"/>
      <c r="L2979" s="82"/>
      <c r="M2979" s="82"/>
      <c r="N2979" s="397" t="s">
        <v>160</v>
      </c>
      <c r="O2979" s="397"/>
      <c r="P2979" s="145">
        <f t="shared" ref="P2979" si="454">ROUND(IF(P2977*P2978=0,0,P2975/P2977*P2978),2)</f>
        <v>0</v>
      </c>
      <c r="Q2979" s="76"/>
      <c r="R2979" s="398"/>
      <c r="S2979" s="398"/>
      <c r="T2979" s="80"/>
    </row>
    <row r="2980" spans="2:24" ht="30" customHeight="1" x14ac:dyDescent="0.2">
      <c r="C2980" s="52"/>
      <c r="D2980" s="52"/>
      <c r="E2980" s="52"/>
      <c r="F2980" s="52"/>
      <c r="G2980" s="52"/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</row>
    <row r="2981" spans="2:24" ht="18.75" customHeight="1" x14ac:dyDescent="0.2">
      <c r="B2981" s="78"/>
      <c r="C2981" s="158" t="s">
        <v>124</v>
      </c>
      <c r="D2981" s="399"/>
      <c r="E2981" s="399"/>
      <c r="F2981" s="399"/>
      <c r="G2981" s="399"/>
      <c r="H2981" s="399"/>
      <c r="I2981" s="399"/>
      <c r="J2981" s="52"/>
      <c r="K2981" s="52"/>
      <c r="L2981" s="53"/>
      <c r="M2981" s="52"/>
      <c r="N2981" s="52"/>
      <c r="O2981" s="52"/>
      <c r="P2981" s="54"/>
      <c r="Q2981" s="52"/>
      <c r="R2981" s="54"/>
      <c r="S2981" s="54"/>
    </row>
    <row r="2982" spans="2:24" ht="18.75" customHeight="1" x14ac:dyDescent="0.2">
      <c r="B2982" s="78"/>
      <c r="C2982" s="152" t="s">
        <v>125</v>
      </c>
      <c r="D2982" s="395"/>
      <c r="E2982" s="395"/>
      <c r="F2982" s="395"/>
      <c r="G2982" s="395"/>
      <c r="H2982" s="395"/>
      <c r="I2982" s="395"/>
      <c r="J2982" s="52"/>
      <c r="K2982" s="51"/>
      <c r="L2982" s="51"/>
      <c r="M2982" s="51"/>
      <c r="N2982" s="51"/>
      <c r="O2982" s="51"/>
      <c r="P2982" s="51"/>
      <c r="Q2982" s="52"/>
      <c r="R2982" s="400" t="s">
        <v>126</v>
      </c>
      <c r="S2982" s="400"/>
    </row>
    <row r="2983" spans="2:24" ht="18.75" customHeight="1" x14ac:dyDescent="0.2">
      <c r="B2983" s="78"/>
      <c r="C2983" s="152" t="s">
        <v>7</v>
      </c>
      <c r="D2983" s="395"/>
      <c r="E2983" s="395"/>
      <c r="F2983" s="395"/>
      <c r="G2983" s="395"/>
      <c r="H2983" s="395"/>
      <c r="I2983" s="395"/>
      <c r="J2983" s="52"/>
      <c r="K2983" s="51"/>
      <c r="L2983" s="51"/>
      <c r="M2983" s="51"/>
      <c r="N2983" s="51"/>
      <c r="O2983" s="51"/>
      <c r="P2983" s="51"/>
      <c r="Q2983" s="52"/>
      <c r="R2983" s="139" t="s">
        <v>245</v>
      </c>
      <c r="S2983" s="63"/>
    </row>
    <row r="2984" spans="2:24" ht="18.75" customHeight="1" x14ac:dyDescent="0.2">
      <c r="B2984" s="78"/>
      <c r="C2984" s="153" t="s">
        <v>122</v>
      </c>
      <c r="D2984" s="395"/>
      <c r="E2984" s="395"/>
      <c r="F2984" s="395"/>
      <c r="G2984" s="395"/>
      <c r="H2984" s="395"/>
      <c r="I2984" s="395"/>
      <c r="J2984" s="52"/>
      <c r="K2984" s="51"/>
      <c r="L2984" s="51"/>
      <c r="M2984" s="51"/>
      <c r="N2984" s="51"/>
      <c r="O2984" s="51"/>
      <c r="P2984" s="51"/>
      <c r="Q2984" s="52"/>
      <c r="R2984" s="138" t="s">
        <v>132</v>
      </c>
      <c r="S2984" s="63"/>
    </row>
    <row r="2985" spans="2:24" ht="18.75" customHeight="1" x14ac:dyDescent="0.2">
      <c r="B2985" s="78"/>
      <c r="C2985" s="153" t="s">
        <v>134</v>
      </c>
      <c r="D2985" s="401"/>
      <c r="E2985" s="401"/>
      <c r="F2985" s="401"/>
      <c r="G2985" s="401"/>
      <c r="H2985" s="401"/>
      <c r="I2985" s="401"/>
      <c r="J2985" s="52"/>
      <c r="K2985" s="52"/>
      <c r="L2985" s="53"/>
      <c r="M2985" s="52"/>
      <c r="N2985" s="52"/>
      <c r="O2985" s="52"/>
      <c r="P2985" s="54"/>
      <c r="Q2985" s="52"/>
      <c r="R2985" s="139" t="s">
        <v>133</v>
      </c>
      <c r="S2985" s="63"/>
    </row>
    <row r="2986" spans="2:24" ht="12" customHeight="1" x14ac:dyDescent="0.2">
      <c r="B2986" s="78"/>
      <c r="C2986" s="52"/>
      <c r="D2986" s="52"/>
      <c r="E2986" s="52"/>
      <c r="F2986" s="52"/>
      <c r="G2986" s="52"/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</row>
    <row r="2987" spans="2:24" s="77" customFormat="1" ht="18.75" customHeight="1" x14ac:dyDescent="0.2">
      <c r="B2987" s="79"/>
      <c r="C2987" s="154" t="s">
        <v>128</v>
      </c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70"/>
      <c r="P2987" s="144" t="s">
        <v>129</v>
      </c>
      <c r="Q2987" s="76"/>
      <c r="R2987" s="402" t="s">
        <v>135</v>
      </c>
      <c r="S2987" s="403"/>
      <c r="T2987" s="80"/>
      <c r="V2987" s="59"/>
      <c r="W2987" s="59"/>
      <c r="X2987" s="59"/>
    </row>
    <row r="2988" spans="2:24" ht="6" customHeight="1" x14ac:dyDescent="0.2">
      <c r="B2988" s="78"/>
      <c r="C2988" s="52"/>
      <c r="D2988" s="52"/>
      <c r="E2988" s="52"/>
      <c r="F2988" s="52"/>
      <c r="G2988" s="52"/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</row>
    <row r="2989" spans="2:24" ht="18.75" customHeight="1" x14ac:dyDescent="0.2">
      <c r="B2989" s="78"/>
      <c r="C2989" s="155" t="s">
        <v>161</v>
      </c>
      <c r="D2989" s="65"/>
      <c r="E2989" s="65"/>
      <c r="F2989" s="65"/>
      <c r="G2989" s="65"/>
      <c r="H2989" s="65"/>
      <c r="I2989" s="65"/>
      <c r="J2989" s="65"/>
      <c r="K2989" s="65"/>
      <c r="L2989" s="65"/>
      <c r="M2989" s="65"/>
      <c r="N2989" s="65"/>
      <c r="O2989" s="71"/>
      <c r="P2989" s="141">
        <f>SUM(D2989:O2989)</f>
        <v>0</v>
      </c>
      <c r="Q2989" s="52"/>
      <c r="R2989" s="390"/>
      <c r="S2989" s="387"/>
    </row>
    <row r="2990" spans="2:24" ht="18.75" customHeight="1" x14ac:dyDescent="0.2">
      <c r="B2990" s="78"/>
      <c r="C2990" s="140" t="s">
        <v>137</v>
      </c>
      <c r="D2990" s="110"/>
      <c r="E2990" s="110"/>
      <c r="F2990" s="110"/>
      <c r="G2990" s="110"/>
      <c r="H2990" s="110"/>
      <c r="I2990" s="110"/>
      <c r="J2990" s="110"/>
      <c r="K2990" s="110"/>
      <c r="L2990" s="110"/>
      <c r="M2990" s="110"/>
      <c r="N2990" s="110"/>
      <c r="O2990" s="111"/>
      <c r="P2990" s="141">
        <f t="shared" ref="P2990:P2999" si="455">SUM(D2990:O2990)</f>
        <v>0</v>
      </c>
      <c r="Q2990" s="52"/>
      <c r="R2990" s="390"/>
      <c r="S2990" s="387"/>
    </row>
    <row r="2991" spans="2:24" ht="18.75" customHeight="1" x14ac:dyDescent="0.2">
      <c r="B2991" s="78"/>
      <c r="C2991" s="94" t="s">
        <v>162</v>
      </c>
      <c r="D2991" s="65"/>
      <c r="E2991" s="65"/>
      <c r="F2991" s="65"/>
      <c r="G2991" s="65"/>
      <c r="H2991" s="65"/>
      <c r="I2991" s="65"/>
      <c r="J2991" s="65"/>
      <c r="K2991" s="65"/>
      <c r="L2991" s="65"/>
      <c r="M2991" s="65"/>
      <c r="N2991" s="65"/>
      <c r="O2991" s="71"/>
      <c r="P2991" s="141">
        <f t="shared" si="455"/>
        <v>0</v>
      </c>
      <c r="Q2991" s="52"/>
      <c r="R2991" s="390"/>
      <c r="S2991" s="387"/>
    </row>
    <row r="2992" spans="2:24" ht="18.75" customHeight="1" x14ac:dyDescent="0.2">
      <c r="B2992" s="78"/>
      <c r="C2992" s="140" t="s">
        <v>147</v>
      </c>
      <c r="D2992" s="66"/>
      <c r="E2992" s="66"/>
      <c r="F2992" s="66"/>
      <c r="G2992" s="66"/>
      <c r="H2992" s="66"/>
      <c r="I2992" s="66"/>
      <c r="J2992" s="66"/>
      <c r="K2992" s="66"/>
      <c r="L2992" s="66"/>
      <c r="M2992" s="66"/>
      <c r="N2992" s="66"/>
      <c r="O2992" s="72"/>
      <c r="P2992" s="141">
        <f t="shared" si="455"/>
        <v>0</v>
      </c>
      <c r="Q2992" s="52"/>
      <c r="R2992" s="390"/>
      <c r="S2992" s="387"/>
    </row>
    <row r="2993" spans="2:20" ht="18.75" customHeight="1" x14ac:dyDescent="0.2">
      <c r="B2993" s="78"/>
      <c r="C2993" s="140" t="s">
        <v>148</v>
      </c>
      <c r="D2993" s="66"/>
      <c r="E2993" s="66"/>
      <c r="F2993" s="66"/>
      <c r="G2993" s="66"/>
      <c r="H2993" s="66"/>
      <c r="I2993" s="66"/>
      <c r="J2993" s="66"/>
      <c r="K2993" s="66"/>
      <c r="L2993" s="66"/>
      <c r="M2993" s="66"/>
      <c r="N2993" s="66"/>
      <c r="O2993" s="72"/>
      <c r="P2993" s="141">
        <f t="shared" si="455"/>
        <v>0</v>
      </c>
      <c r="Q2993" s="52"/>
      <c r="R2993" s="390"/>
      <c r="S2993" s="387"/>
    </row>
    <row r="2994" spans="2:20" ht="18.75" customHeight="1" x14ac:dyDescent="0.2">
      <c r="B2994" s="78"/>
      <c r="C2994" s="140" t="s">
        <v>150</v>
      </c>
      <c r="D2994" s="66"/>
      <c r="E2994" s="66"/>
      <c r="F2994" s="66"/>
      <c r="G2994" s="66"/>
      <c r="H2994" s="66"/>
      <c r="I2994" s="66"/>
      <c r="J2994" s="66"/>
      <c r="K2994" s="66"/>
      <c r="L2994" s="66"/>
      <c r="M2994" s="66"/>
      <c r="N2994" s="66"/>
      <c r="O2994" s="72"/>
      <c r="P2994" s="141">
        <f t="shared" si="455"/>
        <v>0</v>
      </c>
      <c r="Q2994" s="52"/>
      <c r="R2994" s="390"/>
      <c r="S2994" s="387"/>
    </row>
    <row r="2995" spans="2:20" ht="18.75" customHeight="1" x14ac:dyDescent="0.2">
      <c r="B2995" s="78"/>
      <c r="C2995" s="140" t="s">
        <v>151</v>
      </c>
      <c r="D2995" s="66"/>
      <c r="E2995" s="66"/>
      <c r="F2995" s="66"/>
      <c r="G2995" s="66"/>
      <c r="H2995" s="66"/>
      <c r="I2995" s="66"/>
      <c r="J2995" s="66"/>
      <c r="K2995" s="66"/>
      <c r="L2995" s="66"/>
      <c r="M2995" s="66"/>
      <c r="N2995" s="66"/>
      <c r="O2995" s="72"/>
      <c r="P2995" s="141">
        <f t="shared" si="455"/>
        <v>0</v>
      </c>
      <c r="Q2995" s="52"/>
      <c r="R2995" s="390"/>
      <c r="S2995" s="387"/>
    </row>
    <row r="2996" spans="2:20" ht="18.75" customHeight="1" x14ac:dyDescent="0.2">
      <c r="B2996" s="78"/>
      <c r="C2996" s="140" t="s">
        <v>152</v>
      </c>
      <c r="D2996" s="66"/>
      <c r="E2996" s="66"/>
      <c r="F2996" s="66"/>
      <c r="G2996" s="66"/>
      <c r="H2996" s="66"/>
      <c r="I2996" s="66"/>
      <c r="J2996" s="66"/>
      <c r="K2996" s="66"/>
      <c r="L2996" s="66"/>
      <c r="M2996" s="66"/>
      <c r="N2996" s="66"/>
      <c r="O2996" s="72"/>
      <c r="P2996" s="141">
        <f t="shared" si="455"/>
        <v>0</v>
      </c>
      <c r="Q2996" s="52"/>
      <c r="R2996" s="390"/>
      <c r="S2996" s="387"/>
    </row>
    <row r="2997" spans="2:20" ht="18.75" customHeight="1" x14ac:dyDescent="0.2">
      <c r="B2997" s="78"/>
      <c r="C2997" s="140" t="s">
        <v>153</v>
      </c>
      <c r="D2997" s="66"/>
      <c r="E2997" s="66"/>
      <c r="F2997" s="66"/>
      <c r="G2997" s="66"/>
      <c r="H2997" s="66"/>
      <c r="I2997" s="66"/>
      <c r="J2997" s="66"/>
      <c r="K2997" s="66"/>
      <c r="L2997" s="66"/>
      <c r="M2997" s="66"/>
      <c r="N2997" s="66"/>
      <c r="O2997" s="72"/>
      <c r="P2997" s="141">
        <f t="shared" si="455"/>
        <v>0</v>
      </c>
      <c r="Q2997" s="52"/>
      <c r="R2997" s="390"/>
      <c r="S2997" s="387"/>
    </row>
    <row r="2998" spans="2:20" ht="18.75" customHeight="1" x14ac:dyDescent="0.2">
      <c r="B2998" s="78"/>
      <c r="C2998" s="156" t="s">
        <v>163</v>
      </c>
      <c r="D2998" s="68"/>
      <c r="E2998" s="68"/>
      <c r="F2998" s="68"/>
      <c r="G2998" s="68"/>
      <c r="H2998" s="68"/>
      <c r="I2998" s="68"/>
      <c r="J2998" s="68"/>
      <c r="K2998" s="68"/>
      <c r="L2998" s="68"/>
      <c r="M2998" s="68"/>
      <c r="N2998" s="68"/>
      <c r="O2998" s="73"/>
      <c r="P2998" s="142">
        <f t="shared" si="455"/>
        <v>0</v>
      </c>
      <c r="Q2998" s="52"/>
      <c r="R2998" s="391"/>
      <c r="S2998" s="392"/>
    </row>
    <row r="2999" spans="2:20" ht="18.75" customHeight="1" x14ac:dyDescent="0.2">
      <c r="B2999" s="78"/>
      <c r="C2999" s="157" t="s">
        <v>157</v>
      </c>
      <c r="D2999" s="148">
        <f>SUBTOTAL(9,D2989:D2998)</f>
        <v>0</v>
      </c>
      <c r="E2999" s="148">
        <f t="shared" ref="E2999:O2999" si="456">SUBTOTAL(9,E2989:E2998)</f>
        <v>0</v>
      </c>
      <c r="F2999" s="148">
        <f t="shared" si="456"/>
        <v>0</v>
      </c>
      <c r="G2999" s="148">
        <f t="shared" si="456"/>
        <v>0</v>
      </c>
      <c r="H2999" s="148">
        <f t="shared" si="456"/>
        <v>0</v>
      </c>
      <c r="I2999" s="148">
        <f t="shared" si="456"/>
        <v>0</v>
      </c>
      <c r="J2999" s="148">
        <f t="shared" si="456"/>
        <v>0</v>
      </c>
      <c r="K2999" s="148">
        <f t="shared" si="456"/>
        <v>0</v>
      </c>
      <c r="L2999" s="148">
        <f t="shared" si="456"/>
        <v>0</v>
      </c>
      <c r="M2999" s="148">
        <f t="shared" si="456"/>
        <v>0</v>
      </c>
      <c r="N2999" s="148">
        <f t="shared" si="456"/>
        <v>0</v>
      </c>
      <c r="O2999" s="149">
        <f t="shared" si="456"/>
        <v>0</v>
      </c>
      <c r="P2999" s="143">
        <f t="shared" si="455"/>
        <v>0</v>
      </c>
      <c r="Q2999" s="52"/>
      <c r="R2999" s="393"/>
      <c r="S2999" s="394"/>
    </row>
    <row r="3000" spans="2:20" ht="6" customHeight="1" x14ac:dyDescent="0.2">
      <c r="B3000" s="78"/>
      <c r="C3000" s="52"/>
      <c r="D3000" s="52"/>
      <c r="E3000" s="52"/>
      <c r="F3000" s="52"/>
      <c r="G3000" s="52"/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5"/>
      <c r="S3000" s="55"/>
    </row>
    <row r="3001" spans="2:20" ht="18.75" customHeight="1" x14ac:dyDescent="0.2">
      <c r="B3001" s="81"/>
      <c r="C3001" s="140" t="s">
        <v>158</v>
      </c>
      <c r="D3001" s="67"/>
      <c r="E3001" s="67"/>
      <c r="F3001" s="67"/>
      <c r="G3001" s="67"/>
      <c r="H3001" s="67"/>
      <c r="I3001" s="67"/>
      <c r="J3001" s="67"/>
      <c r="K3001" s="67"/>
      <c r="L3001" s="67"/>
      <c r="M3001" s="67"/>
      <c r="N3001" s="67"/>
      <c r="O3001" s="74"/>
      <c r="P3001" s="146">
        <f t="shared" ref="P3001:P3002" si="457">SUM(D3001:O3001)</f>
        <v>0</v>
      </c>
      <c r="Q3001" s="52"/>
      <c r="R3001" s="395"/>
      <c r="S3001" s="395"/>
    </row>
    <row r="3002" spans="2:20" ht="18.75" customHeight="1" x14ac:dyDescent="0.2">
      <c r="B3002" s="81"/>
      <c r="C3002" s="140" t="s">
        <v>159</v>
      </c>
      <c r="D3002" s="67"/>
      <c r="E3002" s="67"/>
      <c r="F3002" s="67"/>
      <c r="G3002" s="67"/>
      <c r="H3002" s="67"/>
      <c r="I3002" s="67"/>
      <c r="J3002" s="67"/>
      <c r="K3002" s="67"/>
      <c r="L3002" s="67"/>
      <c r="M3002" s="67"/>
      <c r="N3002" s="69"/>
      <c r="O3002" s="75"/>
      <c r="P3002" s="147">
        <f t="shared" si="457"/>
        <v>0</v>
      </c>
      <c r="Q3002" s="52"/>
      <c r="R3002" s="396"/>
      <c r="S3002" s="396"/>
    </row>
    <row r="3003" spans="2:20" s="77" customFormat="1" ht="18.75" customHeight="1" x14ac:dyDescent="0.2">
      <c r="B3003" s="79"/>
      <c r="C3003" s="93"/>
      <c r="D3003" s="82"/>
      <c r="E3003" s="82"/>
      <c r="F3003" s="82"/>
      <c r="G3003" s="82"/>
      <c r="H3003" s="82"/>
      <c r="I3003" s="82"/>
      <c r="J3003" s="82"/>
      <c r="K3003" s="82"/>
      <c r="L3003" s="82"/>
      <c r="M3003" s="82"/>
      <c r="N3003" s="397" t="s">
        <v>160</v>
      </c>
      <c r="O3003" s="397"/>
      <c r="P3003" s="145">
        <f>ROUND(IF(P3001*P3002=0,0,P2999/P3001*P3002),2)</f>
        <v>0</v>
      </c>
      <c r="Q3003" s="76"/>
      <c r="R3003" s="398"/>
      <c r="S3003" s="398"/>
      <c r="T3003" s="80"/>
    </row>
    <row r="3004" spans="2:20" ht="30" customHeight="1" x14ac:dyDescent="0.2">
      <c r="C3004" s="52"/>
      <c r="D3004" s="52"/>
      <c r="E3004" s="52"/>
      <c r="F3004" s="52"/>
      <c r="G3004" s="52"/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</row>
    <row r="3005" spans="2:20" ht="18.75" customHeight="1" x14ac:dyDescent="0.2">
      <c r="B3005" s="78"/>
      <c r="C3005" s="158" t="s">
        <v>124</v>
      </c>
      <c r="D3005" s="399"/>
      <c r="E3005" s="399"/>
      <c r="F3005" s="399"/>
      <c r="G3005" s="399"/>
      <c r="H3005" s="399"/>
      <c r="I3005" s="399"/>
      <c r="J3005" s="52"/>
      <c r="K3005" s="52"/>
      <c r="L3005" s="53"/>
      <c r="M3005" s="52"/>
      <c r="N3005" s="52"/>
      <c r="O3005" s="52"/>
      <c r="P3005" s="54"/>
      <c r="Q3005" s="52"/>
      <c r="R3005" s="54"/>
      <c r="S3005" s="54"/>
    </row>
    <row r="3006" spans="2:20" ht="18.75" customHeight="1" x14ac:dyDescent="0.2">
      <c r="B3006" s="78"/>
      <c r="C3006" s="152" t="s">
        <v>125</v>
      </c>
      <c r="D3006" s="395"/>
      <c r="E3006" s="395"/>
      <c r="F3006" s="395"/>
      <c r="G3006" s="395"/>
      <c r="H3006" s="395"/>
      <c r="I3006" s="395"/>
      <c r="J3006" s="52"/>
      <c r="K3006" s="51"/>
      <c r="L3006" s="51"/>
      <c r="M3006" s="51"/>
      <c r="N3006" s="51"/>
      <c r="O3006" s="51"/>
      <c r="P3006" s="51"/>
      <c r="Q3006" s="52"/>
      <c r="R3006" s="400" t="s">
        <v>126</v>
      </c>
      <c r="S3006" s="400"/>
    </row>
    <row r="3007" spans="2:20" ht="18.75" customHeight="1" x14ac:dyDescent="0.2">
      <c r="B3007" s="78"/>
      <c r="C3007" s="152" t="s">
        <v>7</v>
      </c>
      <c r="D3007" s="395"/>
      <c r="E3007" s="395"/>
      <c r="F3007" s="395"/>
      <c r="G3007" s="395"/>
      <c r="H3007" s="395"/>
      <c r="I3007" s="395"/>
      <c r="J3007" s="52"/>
      <c r="K3007" s="51"/>
      <c r="L3007" s="51"/>
      <c r="M3007" s="51"/>
      <c r="N3007" s="51"/>
      <c r="O3007" s="51"/>
      <c r="P3007" s="51"/>
      <c r="Q3007" s="52"/>
      <c r="R3007" s="139" t="s">
        <v>245</v>
      </c>
      <c r="S3007" s="63"/>
    </row>
    <row r="3008" spans="2:20" ht="18.75" customHeight="1" x14ac:dyDescent="0.2">
      <c r="B3008" s="78"/>
      <c r="C3008" s="153" t="s">
        <v>122</v>
      </c>
      <c r="D3008" s="395"/>
      <c r="E3008" s="395"/>
      <c r="F3008" s="395"/>
      <c r="G3008" s="395"/>
      <c r="H3008" s="395"/>
      <c r="I3008" s="395"/>
      <c r="J3008" s="52"/>
      <c r="K3008" s="51"/>
      <c r="L3008" s="51"/>
      <c r="M3008" s="51"/>
      <c r="N3008" s="51"/>
      <c r="O3008" s="51"/>
      <c r="P3008" s="51"/>
      <c r="Q3008" s="52"/>
      <c r="R3008" s="138" t="s">
        <v>132</v>
      </c>
      <c r="S3008" s="63"/>
    </row>
    <row r="3009" spans="2:24" ht="18.75" customHeight="1" x14ac:dyDescent="0.2">
      <c r="B3009" s="78"/>
      <c r="C3009" s="153" t="s">
        <v>134</v>
      </c>
      <c r="D3009" s="401"/>
      <c r="E3009" s="401"/>
      <c r="F3009" s="401"/>
      <c r="G3009" s="401"/>
      <c r="H3009" s="401"/>
      <c r="I3009" s="401"/>
      <c r="J3009" s="52"/>
      <c r="K3009" s="52"/>
      <c r="L3009" s="53"/>
      <c r="M3009" s="52"/>
      <c r="N3009" s="52"/>
      <c r="O3009" s="52"/>
      <c r="P3009" s="54"/>
      <c r="Q3009" s="52"/>
      <c r="R3009" s="139" t="s">
        <v>133</v>
      </c>
      <c r="S3009" s="63"/>
    </row>
    <row r="3010" spans="2:24" ht="12" customHeight="1" x14ac:dyDescent="0.2">
      <c r="B3010" s="78"/>
      <c r="C3010" s="52"/>
      <c r="D3010" s="52"/>
      <c r="E3010" s="52"/>
      <c r="F3010" s="52"/>
      <c r="G3010" s="52"/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</row>
    <row r="3011" spans="2:24" s="77" customFormat="1" ht="18.75" customHeight="1" x14ac:dyDescent="0.2">
      <c r="B3011" s="79"/>
      <c r="C3011" s="154" t="s">
        <v>128</v>
      </c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70"/>
      <c r="P3011" s="144" t="s">
        <v>129</v>
      </c>
      <c r="Q3011" s="76"/>
      <c r="R3011" s="404" t="s">
        <v>135</v>
      </c>
      <c r="S3011" s="404"/>
      <c r="T3011" s="80"/>
      <c r="V3011" s="59"/>
      <c r="W3011" s="59"/>
      <c r="X3011" s="59"/>
    </row>
    <row r="3012" spans="2:24" ht="6" customHeight="1" x14ac:dyDescent="0.2">
      <c r="B3012" s="78"/>
      <c r="C3012" s="52"/>
      <c r="D3012" s="52"/>
      <c r="E3012" s="52"/>
      <c r="F3012" s="52"/>
      <c r="G3012" s="52"/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</row>
    <row r="3013" spans="2:24" ht="18.75" customHeight="1" x14ac:dyDescent="0.2">
      <c r="B3013" s="78"/>
      <c r="C3013" s="155" t="s">
        <v>161</v>
      </c>
      <c r="D3013" s="65"/>
      <c r="E3013" s="65"/>
      <c r="F3013" s="65"/>
      <c r="G3013" s="65"/>
      <c r="H3013" s="65"/>
      <c r="I3013" s="65"/>
      <c r="J3013" s="65"/>
      <c r="K3013" s="65"/>
      <c r="L3013" s="65"/>
      <c r="M3013" s="65"/>
      <c r="N3013" s="65"/>
      <c r="O3013" s="71"/>
      <c r="P3013" s="141">
        <f t="shared" ref="P3013:P3023" si="458">SUM(D3013:O3013)</f>
        <v>0</v>
      </c>
      <c r="Q3013" s="52"/>
      <c r="R3013" s="395"/>
      <c r="S3013" s="395"/>
    </row>
    <row r="3014" spans="2:24" ht="18.75" customHeight="1" x14ac:dyDescent="0.2">
      <c r="B3014" s="78"/>
      <c r="C3014" s="140" t="s">
        <v>137</v>
      </c>
      <c r="D3014" s="110"/>
      <c r="E3014" s="110"/>
      <c r="F3014" s="110"/>
      <c r="G3014" s="110"/>
      <c r="H3014" s="110"/>
      <c r="I3014" s="110"/>
      <c r="J3014" s="110"/>
      <c r="K3014" s="110"/>
      <c r="L3014" s="110"/>
      <c r="M3014" s="110"/>
      <c r="N3014" s="110"/>
      <c r="O3014" s="111"/>
      <c r="P3014" s="141">
        <f t="shared" si="458"/>
        <v>0</v>
      </c>
      <c r="Q3014" s="52"/>
      <c r="R3014" s="395"/>
      <c r="S3014" s="395"/>
    </row>
    <row r="3015" spans="2:24" ht="18.75" customHeight="1" x14ac:dyDescent="0.2">
      <c r="B3015" s="78"/>
      <c r="C3015" s="94" t="s">
        <v>162</v>
      </c>
      <c r="D3015" s="65"/>
      <c r="E3015" s="65"/>
      <c r="F3015" s="65"/>
      <c r="G3015" s="65"/>
      <c r="H3015" s="65"/>
      <c r="I3015" s="65"/>
      <c r="J3015" s="65"/>
      <c r="K3015" s="65"/>
      <c r="L3015" s="65"/>
      <c r="M3015" s="65"/>
      <c r="N3015" s="65"/>
      <c r="O3015" s="71"/>
      <c r="P3015" s="141">
        <f t="shared" si="458"/>
        <v>0</v>
      </c>
      <c r="Q3015" s="52"/>
      <c r="R3015" s="395"/>
      <c r="S3015" s="395"/>
    </row>
    <row r="3016" spans="2:24" ht="18.75" customHeight="1" x14ac:dyDescent="0.2">
      <c r="B3016" s="78"/>
      <c r="C3016" s="140" t="s">
        <v>147</v>
      </c>
      <c r="D3016" s="66"/>
      <c r="E3016" s="66"/>
      <c r="F3016" s="66"/>
      <c r="G3016" s="66"/>
      <c r="H3016" s="66"/>
      <c r="I3016" s="66"/>
      <c r="J3016" s="66"/>
      <c r="K3016" s="66"/>
      <c r="L3016" s="66"/>
      <c r="M3016" s="66"/>
      <c r="N3016" s="66"/>
      <c r="O3016" s="72"/>
      <c r="P3016" s="141">
        <f t="shared" si="458"/>
        <v>0</v>
      </c>
      <c r="Q3016" s="52"/>
      <c r="R3016" s="395"/>
      <c r="S3016" s="395"/>
    </row>
    <row r="3017" spans="2:24" ht="18.75" customHeight="1" x14ac:dyDescent="0.2">
      <c r="B3017" s="78"/>
      <c r="C3017" s="140" t="s">
        <v>148</v>
      </c>
      <c r="D3017" s="66"/>
      <c r="E3017" s="66"/>
      <c r="F3017" s="66"/>
      <c r="G3017" s="66"/>
      <c r="H3017" s="66"/>
      <c r="I3017" s="66"/>
      <c r="J3017" s="66"/>
      <c r="K3017" s="66"/>
      <c r="L3017" s="66"/>
      <c r="M3017" s="66"/>
      <c r="N3017" s="66"/>
      <c r="O3017" s="72"/>
      <c r="P3017" s="141">
        <f t="shared" si="458"/>
        <v>0</v>
      </c>
      <c r="Q3017" s="52"/>
      <c r="R3017" s="395"/>
      <c r="S3017" s="395"/>
    </row>
    <row r="3018" spans="2:24" ht="18.75" customHeight="1" x14ac:dyDescent="0.2">
      <c r="B3018" s="78"/>
      <c r="C3018" s="140" t="s">
        <v>150</v>
      </c>
      <c r="D3018" s="66"/>
      <c r="E3018" s="66"/>
      <c r="F3018" s="66"/>
      <c r="G3018" s="66"/>
      <c r="H3018" s="66"/>
      <c r="I3018" s="66"/>
      <c r="J3018" s="66"/>
      <c r="K3018" s="66"/>
      <c r="L3018" s="66"/>
      <c r="M3018" s="66"/>
      <c r="N3018" s="66"/>
      <c r="O3018" s="72"/>
      <c r="P3018" s="141">
        <f t="shared" si="458"/>
        <v>0</v>
      </c>
      <c r="Q3018" s="52"/>
      <c r="R3018" s="395"/>
      <c r="S3018" s="395"/>
    </row>
    <row r="3019" spans="2:24" ht="18.75" customHeight="1" x14ac:dyDescent="0.2">
      <c r="B3019" s="78"/>
      <c r="C3019" s="140" t="s">
        <v>151</v>
      </c>
      <c r="D3019" s="66"/>
      <c r="E3019" s="66"/>
      <c r="F3019" s="66"/>
      <c r="G3019" s="66"/>
      <c r="H3019" s="66"/>
      <c r="I3019" s="66"/>
      <c r="J3019" s="66"/>
      <c r="K3019" s="66"/>
      <c r="L3019" s="66"/>
      <c r="M3019" s="66"/>
      <c r="N3019" s="66"/>
      <c r="O3019" s="72"/>
      <c r="P3019" s="141">
        <f t="shared" si="458"/>
        <v>0</v>
      </c>
      <c r="Q3019" s="52"/>
      <c r="R3019" s="395"/>
      <c r="S3019" s="395"/>
    </row>
    <row r="3020" spans="2:24" ht="18.75" customHeight="1" x14ac:dyDescent="0.2">
      <c r="B3020" s="78"/>
      <c r="C3020" s="140" t="s">
        <v>152</v>
      </c>
      <c r="D3020" s="66"/>
      <c r="E3020" s="66"/>
      <c r="F3020" s="66"/>
      <c r="G3020" s="66"/>
      <c r="H3020" s="66"/>
      <c r="I3020" s="66"/>
      <c r="J3020" s="66"/>
      <c r="K3020" s="66"/>
      <c r="L3020" s="66"/>
      <c r="M3020" s="66"/>
      <c r="N3020" s="66"/>
      <c r="O3020" s="72"/>
      <c r="P3020" s="141">
        <f t="shared" si="458"/>
        <v>0</v>
      </c>
      <c r="Q3020" s="52"/>
      <c r="R3020" s="395"/>
      <c r="S3020" s="395"/>
    </row>
    <row r="3021" spans="2:24" ht="18.75" customHeight="1" x14ac:dyDescent="0.2">
      <c r="B3021" s="78"/>
      <c r="C3021" s="140" t="s">
        <v>153</v>
      </c>
      <c r="D3021" s="66"/>
      <c r="E3021" s="66"/>
      <c r="F3021" s="66"/>
      <c r="G3021" s="66"/>
      <c r="H3021" s="66"/>
      <c r="I3021" s="66"/>
      <c r="J3021" s="66"/>
      <c r="K3021" s="66"/>
      <c r="L3021" s="66"/>
      <c r="M3021" s="66"/>
      <c r="N3021" s="66"/>
      <c r="O3021" s="72"/>
      <c r="P3021" s="141">
        <f t="shared" si="458"/>
        <v>0</v>
      </c>
      <c r="Q3021" s="52"/>
      <c r="R3021" s="395"/>
      <c r="S3021" s="395"/>
    </row>
    <row r="3022" spans="2:24" ht="18.75" customHeight="1" x14ac:dyDescent="0.2">
      <c r="B3022" s="78"/>
      <c r="C3022" s="156" t="s">
        <v>163</v>
      </c>
      <c r="D3022" s="68"/>
      <c r="E3022" s="68"/>
      <c r="F3022" s="68"/>
      <c r="G3022" s="68"/>
      <c r="H3022" s="68"/>
      <c r="I3022" s="68"/>
      <c r="J3022" s="68"/>
      <c r="K3022" s="68"/>
      <c r="L3022" s="68"/>
      <c r="M3022" s="68"/>
      <c r="N3022" s="68"/>
      <c r="O3022" s="73"/>
      <c r="P3022" s="142">
        <f t="shared" si="458"/>
        <v>0</v>
      </c>
      <c r="Q3022" s="52"/>
      <c r="R3022" s="396"/>
      <c r="S3022" s="396"/>
    </row>
    <row r="3023" spans="2:24" ht="18.75" customHeight="1" x14ac:dyDescent="0.2">
      <c r="B3023" s="78"/>
      <c r="C3023" s="157" t="s">
        <v>157</v>
      </c>
      <c r="D3023" s="148">
        <f t="shared" ref="D3023:O3023" si="459">SUBTOTAL(9,D3013:D3022)</f>
        <v>0</v>
      </c>
      <c r="E3023" s="148">
        <f t="shared" si="459"/>
        <v>0</v>
      </c>
      <c r="F3023" s="148">
        <f t="shared" si="459"/>
        <v>0</v>
      </c>
      <c r="G3023" s="148">
        <f t="shared" si="459"/>
        <v>0</v>
      </c>
      <c r="H3023" s="148">
        <f t="shared" si="459"/>
        <v>0</v>
      </c>
      <c r="I3023" s="148">
        <f t="shared" si="459"/>
        <v>0</v>
      </c>
      <c r="J3023" s="148">
        <f t="shared" si="459"/>
        <v>0</v>
      </c>
      <c r="K3023" s="148">
        <f t="shared" si="459"/>
        <v>0</v>
      </c>
      <c r="L3023" s="148">
        <f t="shared" si="459"/>
        <v>0</v>
      </c>
      <c r="M3023" s="148">
        <f t="shared" si="459"/>
        <v>0</v>
      </c>
      <c r="N3023" s="148">
        <f t="shared" si="459"/>
        <v>0</v>
      </c>
      <c r="O3023" s="149">
        <f t="shared" si="459"/>
        <v>0</v>
      </c>
      <c r="P3023" s="143">
        <f t="shared" si="458"/>
        <v>0</v>
      </c>
      <c r="Q3023" s="52"/>
      <c r="R3023" s="405"/>
      <c r="S3023" s="405"/>
    </row>
    <row r="3024" spans="2:24" ht="6" customHeight="1" x14ac:dyDescent="0.2">
      <c r="B3024" s="78"/>
      <c r="C3024" s="52"/>
      <c r="D3024" s="52"/>
      <c r="E3024" s="52"/>
      <c r="F3024" s="52"/>
      <c r="G3024" s="52"/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5"/>
      <c r="S3024" s="55"/>
    </row>
    <row r="3025" spans="2:24" ht="18.75" customHeight="1" x14ac:dyDescent="0.2">
      <c r="B3025" s="81"/>
      <c r="C3025" s="140" t="s">
        <v>158</v>
      </c>
      <c r="D3025" s="67"/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74"/>
      <c r="P3025" s="146">
        <f t="shared" ref="P3025:P3026" si="460">SUM(D3025:O3025)</f>
        <v>0</v>
      </c>
      <c r="Q3025" s="52"/>
      <c r="R3025" s="395"/>
      <c r="S3025" s="395"/>
    </row>
    <row r="3026" spans="2:24" ht="18.75" customHeight="1" x14ac:dyDescent="0.2">
      <c r="B3026" s="81"/>
      <c r="C3026" s="140" t="s">
        <v>159</v>
      </c>
      <c r="D3026" s="67"/>
      <c r="E3026" s="67"/>
      <c r="F3026" s="67"/>
      <c r="G3026" s="67"/>
      <c r="H3026" s="67"/>
      <c r="I3026" s="67"/>
      <c r="J3026" s="67"/>
      <c r="K3026" s="67"/>
      <c r="L3026" s="67"/>
      <c r="M3026" s="67"/>
      <c r="N3026" s="69"/>
      <c r="O3026" s="75"/>
      <c r="P3026" s="147">
        <f t="shared" si="460"/>
        <v>0</v>
      </c>
      <c r="Q3026" s="52"/>
      <c r="R3026" s="396"/>
      <c r="S3026" s="396"/>
    </row>
    <row r="3027" spans="2:24" s="77" customFormat="1" ht="18.75" customHeight="1" x14ac:dyDescent="0.2">
      <c r="B3027" s="79"/>
      <c r="C3027" s="93"/>
      <c r="D3027" s="82"/>
      <c r="E3027" s="82"/>
      <c r="F3027" s="82"/>
      <c r="G3027" s="82"/>
      <c r="H3027" s="82"/>
      <c r="I3027" s="82"/>
      <c r="J3027" s="82"/>
      <c r="K3027" s="82"/>
      <c r="L3027" s="82"/>
      <c r="M3027" s="82"/>
      <c r="N3027" s="397" t="s">
        <v>160</v>
      </c>
      <c r="O3027" s="397"/>
      <c r="P3027" s="145">
        <f t="shared" ref="P3027" si="461">ROUND(IF(P3025*P3026=0,0,P3023/P3025*P3026),2)</f>
        <v>0</v>
      </c>
      <c r="Q3027" s="76"/>
      <c r="R3027" s="398"/>
      <c r="S3027" s="398"/>
      <c r="T3027" s="80"/>
    </row>
    <row r="3028" spans="2:24" ht="30" customHeight="1" x14ac:dyDescent="0.2">
      <c r="C3028" s="52"/>
      <c r="D3028" s="52"/>
      <c r="E3028" s="52"/>
      <c r="F3028" s="52"/>
      <c r="G3028" s="52"/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</row>
    <row r="3029" spans="2:24" ht="18.75" customHeight="1" x14ac:dyDescent="0.2">
      <c r="B3029" s="78"/>
      <c r="C3029" s="158" t="s">
        <v>124</v>
      </c>
      <c r="D3029" s="399"/>
      <c r="E3029" s="399"/>
      <c r="F3029" s="399"/>
      <c r="G3029" s="399"/>
      <c r="H3029" s="399"/>
      <c r="I3029" s="399"/>
      <c r="J3029" s="52"/>
      <c r="K3029" s="52"/>
      <c r="L3029" s="53"/>
      <c r="M3029" s="52"/>
      <c r="N3029" s="52"/>
      <c r="O3029" s="52"/>
      <c r="P3029" s="54"/>
      <c r="Q3029" s="52"/>
      <c r="R3029" s="54"/>
      <c r="S3029" s="54"/>
    </row>
    <row r="3030" spans="2:24" ht="18.75" customHeight="1" x14ac:dyDescent="0.2">
      <c r="B3030" s="78"/>
      <c r="C3030" s="152" t="s">
        <v>125</v>
      </c>
      <c r="D3030" s="395"/>
      <c r="E3030" s="395"/>
      <c r="F3030" s="395"/>
      <c r="G3030" s="395"/>
      <c r="H3030" s="395"/>
      <c r="I3030" s="395"/>
      <c r="J3030" s="52"/>
      <c r="K3030" s="51"/>
      <c r="L3030" s="51"/>
      <c r="M3030" s="51"/>
      <c r="N3030" s="51"/>
      <c r="O3030" s="51"/>
      <c r="P3030" s="51"/>
      <c r="Q3030" s="52"/>
      <c r="R3030" s="400" t="s">
        <v>126</v>
      </c>
      <c r="S3030" s="400"/>
    </row>
    <row r="3031" spans="2:24" ht="18.75" customHeight="1" x14ac:dyDescent="0.2">
      <c r="B3031" s="78"/>
      <c r="C3031" s="152" t="s">
        <v>7</v>
      </c>
      <c r="D3031" s="395"/>
      <c r="E3031" s="395"/>
      <c r="F3031" s="395"/>
      <c r="G3031" s="395"/>
      <c r="H3031" s="395"/>
      <c r="I3031" s="395"/>
      <c r="J3031" s="52"/>
      <c r="K3031" s="51"/>
      <c r="L3031" s="51"/>
      <c r="M3031" s="51"/>
      <c r="N3031" s="51"/>
      <c r="O3031" s="51"/>
      <c r="P3031" s="51"/>
      <c r="Q3031" s="52"/>
      <c r="R3031" s="139" t="s">
        <v>245</v>
      </c>
      <c r="S3031" s="63"/>
    </row>
    <row r="3032" spans="2:24" ht="18.75" customHeight="1" x14ac:dyDescent="0.2">
      <c r="B3032" s="78"/>
      <c r="C3032" s="153" t="s">
        <v>122</v>
      </c>
      <c r="D3032" s="395"/>
      <c r="E3032" s="395"/>
      <c r="F3032" s="395"/>
      <c r="G3032" s="395"/>
      <c r="H3032" s="395"/>
      <c r="I3032" s="395"/>
      <c r="J3032" s="52"/>
      <c r="K3032" s="51"/>
      <c r="L3032" s="51"/>
      <c r="M3032" s="51"/>
      <c r="N3032" s="51"/>
      <c r="O3032" s="51"/>
      <c r="P3032" s="51"/>
      <c r="Q3032" s="52"/>
      <c r="R3032" s="138" t="s">
        <v>132</v>
      </c>
      <c r="S3032" s="63"/>
    </row>
    <row r="3033" spans="2:24" ht="18.75" customHeight="1" x14ac:dyDescent="0.2">
      <c r="B3033" s="78"/>
      <c r="C3033" s="153" t="s">
        <v>134</v>
      </c>
      <c r="D3033" s="401"/>
      <c r="E3033" s="401"/>
      <c r="F3033" s="401"/>
      <c r="G3033" s="401"/>
      <c r="H3033" s="401"/>
      <c r="I3033" s="401"/>
      <c r="J3033" s="52"/>
      <c r="K3033" s="52"/>
      <c r="L3033" s="53"/>
      <c r="M3033" s="52"/>
      <c r="N3033" s="52"/>
      <c r="O3033" s="52"/>
      <c r="P3033" s="54"/>
      <c r="Q3033" s="52"/>
      <c r="R3033" s="139" t="s">
        <v>133</v>
      </c>
      <c r="S3033" s="63"/>
    </row>
    <row r="3034" spans="2:24" ht="12" customHeight="1" x14ac:dyDescent="0.2">
      <c r="B3034" s="78"/>
      <c r="C3034" s="52"/>
      <c r="D3034" s="52"/>
      <c r="E3034" s="52"/>
      <c r="F3034" s="52"/>
      <c r="G3034" s="52"/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</row>
    <row r="3035" spans="2:24" s="77" customFormat="1" ht="18.75" customHeight="1" x14ac:dyDescent="0.2">
      <c r="B3035" s="79"/>
      <c r="C3035" s="154" t="s">
        <v>128</v>
      </c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70"/>
      <c r="P3035" s="144" t="s">
        <v>129</v>
      </c>
      <c r="Q3035" s="76"/>
      <c r="R3035" s="404" t="s">
        <v>135</v>
      </c>
      <c r="S3035" s="404"/>
      <c r="T3035" s="80"/>
      <c r="V3035" s="59"/>
      <c r="W3035" s="59"/>
      <c r="X3035" s="59"/>
    </row>
    <row r="3036" spans="2:24" ht="6" customHeight="1" x14ac:dyDescent="0.2">
      <c r="B3036" s="78"/>
      <c r="C3036" s="52"/>
      <c r="D3036" s="52"/>
      <c r="E3036" s="52"/>
      <c r="F3036" s="52"/>
      <c r="G3036" s="52"/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</row>
    <row r="3037" spans="2:24" ht="18.75" customHeight="1" x14ac:dyDescent="0.2">
      <c r="B3037" s="78"/>
      <c r="C3037" s="155" t="s">
        <v>161</v>
      </c>
      <c r="D3037" s="65"/>
      <c r="E3037" s="65"/>
      <c r="F3037" s="65"/>
      <c r="G3037" s="65"/>
      <c r="H3037" s="65"/>
      <c r="I3037" s="65"/>
      <c r="J3037" s="65"/>
      <c r="K3037" s="65"/>
      <c r="L3037" s="65"/>
      <c r="M3037" s="65"/>
      <c r="N3037" s="65"/>
      <c r="O3037" s="71"/>
      <c r="P3037" s="141">
        <f t="shared" ref="P3037:P3047" si="462">SUM(D3037:O3037)</f>
        <v>0</v>
      </c>
      <c r="Q3037" s="52"/>
      <c r="R3037" s="395"/>
      <c r="S3037" s="395"/>
    </row>
    <row r="3038" spans="2:24" ht="18.75" customHeight="1" x14ac:dyDescent="0.2">
      <c r="B3038" s="78"/>
      <c r="C3038" s="140" t="s">
        <v>137</v>
      </c>
      <c r="D3038" s="110"/>
      <c r="E3038" s="110"/>
      <c r="F3038" s="110"/>
      <c r="G3038" s="110"/>
      <c r="H3038" s="110"/>
      <c r="I3038" s="110"/>
      <c r="J3038" s="110"/>
      <c r="K3038" s="110"/>
      <c r="L3038" s="110"/>
      <c r="M3038" s="110"/>
      <c r="N3038" s="110"/>
      <c r="O3038" s="111"/>
      <c r="P3038" s="141">
        <f t="shared" si="462"/>
        <v>0</v>
      </c>
      <c r="Q3038" s="52"/>
      <c r="R3038" s="395"/>
      <c r="S3038" s="395"/>
    </row>
    <row r="3039" spans="2:24" ht="18.75" customHeight="1" x14ac:dyDescent="0.2">
      <c r="B3039" s="78"/>
      <c r="C3039" s="94" t="s">
        <v>162</v>
      </c>
      <c r="D3039" s="65"/>
      <c r="E3039" s="65"/>
      <c r="F3039" s="65"/>
      <c r="G3039" s="65"/>
      <c r="H3039" s="65"/>
      <c r="I3039" s="65"/>
      <c r="J3039" s="65"/>
      <c r="K3039" s="65"/>
      <c r="L3039" s="65"/>
      <c r="M3039" s="65"/>
      <c r="N3039" s="65"/>
      <c r="O3039" s="71"/>
      <c r="P3039" s="141">
        <f t="shared" si="462"/>
        <v>0</v>
      </c>
      <c r="Q3039" s="52"/>
      <c r="R3039" s="395"/>
      <c r="S3039" s="395"/>
    </row>
    <row r="3040" spans="2:24" ht="18.75" customHeight="1" x14ac:dyDescent="0.2">
      <c r="B3040" s="78"/>
      <c r="C3040" s="140" t="s">
        <v>147</v>
      </c>
      <c r="D3040" s="66"/>
      <c r="E3040" s="66"/>
      <c r="F3040" s="66"/>
      <c r="G3040" s="66"/>
      <c r="H3040" s="66"/>
      <c r="I3040" s="66"/>
      <c r="J3040" s="66"/>
      <c r="K3040" s="66"/>
      <c r="L3040" s="66"/>
      <c r="M3040" s="66"/>
      <c r="N3040" s="66"/>
      <c r="O3040" s="72"/>
      <c r="P3040" s="141">
        <f t="shared" si="462"/>
        <v>0</v>
      </c>
      <c r="Q3040" s="52"/>
      <c r="R3040" s="395"/>
      <c r="S3040" s="395"/>
    </row>
    <row r="3041" spans="2:20" ht="18.75" customHeight="1" x14ac:dyDescent="0.2">
      <c r="B3041" s="78"/>
      <c r="C3041" s="140" t="s">
        <v>148</v>
      </c>
      <c r="D3041" s="66"/>
      <c r="E3041" s="66"/>
      <c r="F3041" s="66"/>
      <c r="G3041" s="66"/>
      <c r="H3041" s="66"/>
      <c r="I3041" s="66"/>
      <c r="J3041" s="66"/>
      <c r="K3041" s="66"/>
      <c r="L3041" s="66"/>
      <c r="M3041" s="66"/>
      <c r="N3041" s="66"/>
      <c r="O3041" s="72"/>
      <c r="P3041" s="141">
        <f t="shared" si="462"/>
        <v>0</v>
      </c>
      <c r="Q3041" s="52"/>
      <c r="R3041" s="395"/>
      <c r="S3041" s="395"/>
    </row>
    <row r="3042" spans="2:20" ht="18.75" customHeight="1" x14ac:dyDescent="0.2">
      <c r="B3042" s="78"/>
      <c r="C3042" s="140" t="s">
        <v>150</v>
      </c>
      <c r="D3042" s="66"/>
      <c r="E3042" s="66"/>
      <c r="F3042" s="66"/>
      <c r="G3042" s="66"/>
      <c r="H3042" s="66"/>
      <c r="I3042" s="66"/>
      <c r="J3042" s="66"/>
      <c r="K3042" s="66"/>
      <c r="L3042" s="66"/>
      <c r="M3042" s="66"/>
      <c r="N3042" s="66"/>
      <c r="O3042" s="72"/>
      <c r="P3042" s="141">
        <f t="shared" si="462"/>
        <v>0</v>
      </c>
      <c r="Q3042" s="52"/>
      <c r="R3042" s="395"/>
      <c r="S3042" s="395"/>
    </row>
    <row r="3043" spans="2:20" ht="18.75" customHeight="1" x14ac:dyDescent="0.2">
      <c r="B3043" s="78"/>
      <c r="C3043" s="140" t="s">
        <v>151</v>
      </c>
      <c r="D3043" s="66"/>
      <c r="E3043" s="66"/>
      <c r="F3043" s="66"/>
      <c r="G3043" s="66"/>
      <c r="H3043" s="66"/>
      <c r="I3043" s="66"/>
      <c r="J3043" s="66"/>
      <c r="K3043" s="66"/>
      <c r="L3043" s="66"/>
      <c r="M3043" s="66"/>
      <c r="N3043" s="66"/>
      <c r="O3043" s="72"/>
      <c r="P3043" s="141">
        <f t="shared" si="462"/>
        <v>0</v>
      </c>
      <c r="Q3043" s="52"/>
      <c r="R3043" s="395"/>
      <c r="S3043" s="395"/>
    </row>
    <row r="3044" spans="2:20" ht="18.75" customHeight="1" x14ac:dyDescent="0.2">
      <c r="B3044" s="78"/>
      <c r="C3044" s="140" t="s">
        <v>152</v>
      </c>
      <c r="D3044" s="66"/>
      <c r="E3044" s="66"/>
      <c r="F3044" s="66"/>
      <c r="G3044" s="66"/>
      <c r="H3044" s="66"/>
      <c r="I3044" s="66"/>
      <c r="J3044" s="66"/>
      <c r="K3044" s="66"/>
      <c r="L3044" s="66"/>
      <c r="M3044" s="66"/>
      <c r="N3044" s="66"/>
      <c r="O3044" s="72"/>
      <c r="P3044" s="141">
        <f t="shared" si="462"/>
        <v>0</v>
      </c>
      <c r="Q3044" s="52"/>
      <c r="R3044" s="395"/>
      <c r="S3044" s="395"/>
    </row>
    <row r="3045" spans="2:20" ht="18.75" customHeight="1" x14ac:dyDescent="0.2">
      <c r="B3045" s="78"/>
      <c r="C3045" s="140" t="s">
        <v>153</v>
      </c>
      <c r="D3045" s="66"/>
      <c r="E3045" s="66"/>
      <c r="F3045" s="66"/>
      <c r="G3045" s="66"/>
      <c r="H3045" s="66"/>
      <c r="I3045" s="66"/>
      <c r="J3045" s="66"/>
      <c r="K3045" s="66"/>
      <c r="L3045" s="66"/>
      <c r="M3045" s="66"/>
      <c r="N3045" s="66"/>
      <c r="O3045" s="72"/>
      <c r="P3045" s="141">
        <f t="shared" si="462"/>
        <v>0</v>
      </c>
      <c r="Q3045" s="52"/>
      <c r="R3045" s="395"/>
      <c r="S3045" s="395"/>
    </row>
    <row r="3046" spans="2:20" ht="18.75" customHeight="1" x14ac:dyDescent="0.2">
      <c r="B3046" s="78"/>
      <c r="C3046" s="156" t="s">
        <v>163</v>
      </c>
      <c r="D3046" s="68"/>
      <c r="E3046" s="68"/>
      <c r="F3046" s="68"/>
      <c r="G3046" s="68"/>
      <c r="H3046" s="68"/>
      <c r="I3046" s="68"/>
      <c r="J3046" s="68"/>
      <c r="K3046" s="68"/>
      <c r="L3046" s="68"/>
      <c r="M3046" s="68"/>
      <c r="N3046" s="68"/>
      <c r="O3046" s="73"/>
      <c r="P3046" s="142">
        <f t="shared" si="462"/>
        <v>0</v>
      </c>
      <c r="Q3046" s="52"/>
      <c r="R3046" s="396"/>
      <c r="S3046" s="396"/>
    </row>
    <row r="3047" spans="2:20" ht="18.75" customHeight="1" x14ac:dyDescent="0.2">
      <c r="B3047" s="78"/>
      <c r="C3047" s="157" t="s">
        <v>157</v>
      </c>
      <c r="D3047" s="148">
        <f t="shared" ref="D3047:O3047" si="463">SUBTOTAL(9,D3037:D3046)</f>
        <v>0</v>
      </c>
      <c r="E3047" s="148">
        <f t="shared" si="463"/>
        <v>0</v>
      </c>
      <c r="F3047" s="148">
        <f t="shared" si="463"/>
        <v>0</v>
      </c>
      <c r="G3047" s="148">
        <f t="shared" si="463"/>
        <v>0</v>
      </c>
      <c r="H3047" s="148">
        <f t="shared" si="463"/>
        <v>0</v>
      </c>
      <c r="I3047" s="148">
        <f t="shared" si="463"/>
        <v>0</v>
      </c>
      <c r="J3047" s="148">
        <f t="shared" si="463"/>
        <v>0</v>
      </c>
      <c r="K3047" s="148">
        <f t="shared" si="463"/>
        <v>0</v>
      </c>
      <c r="L3047" s="148">
        <f t="shared" si="463"/>
        <v>0</v>
      </c>
      <c r="M3047" s="148">
        <f t="shared" si="463"/>
        <v>0</v>
      </c>
      <c r="N3047" s="148">
        <f t="shared" si="463"/>
        <v>0</v>
      </c>
      <c r="O3047" s="149">
        <f t="shared" si="463"/>
        <v>0</v>
      </c>
      <c r="P3047" s="143">
        <f t="shared" si="462"/>
        <v>0</v>
      </c>
      <c r="Q3047" s="52"/>
      <c r="R3047" s="405"/>
      <c r="S3047" s="405"/>
    </row>
    <row r="3048" spans="2:20" ht="6" customHeight="1" x14ac:dyDescent="0.2">
      <c r="B3048" s="78"/>
      <c r="C3048" s="52"/>
      <c r="D3048" s="52"/>
      <c r="E3048" s="52"/>
      <c r="F3048" s="52"/>
      <c r="G3048" s="52"/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5"/>
      <c r="S3048" s="55"/>
    </row>
    <row r="3049" spans="2:20" ht="18.75" customHeight="1" x14ac:dyDescent="0.2">
      <c r="B3049" s="81"/>
      <c r="C3049" s="140" t="s">
        <v>158</v>
      </c>
      <c r="D3049" s="67"/>
      <c r="E3049" s="67"/>
      <c r="F3049" s="67"/>
      <c r="G3049" s="67"/>
      <c r="H3049" s="67"/>
      <c r="I3049" s="67"/>
      <c r="J3049" s="67"/>
      <c r="K3049" s="67"/>
      <c r="L3049" s="67"/>
      <c r="M3049" s="67"/>
      <c r="N3049" s="67"/>
      <c r="O3049" s="74"/>
      <c r="P3049" s="146">
        <f t="shared" ref="P3049:P3050" si="464">SUM(D3049:O3049)</f>
        <v>0</v>
      </c>
      <c r="Q3049" s="52"/>
      <c r="R3049" s="395"/>
      <c r="S3049" s="395"/>
    </row>
    <row r="3050" spans="2:20" ht="18.75" customHeight="1" x14ac:dyDescent="0.2">
      <c r="B3050" s="81"/>
      <c r="C3050" s="140" t="s">
        <v>159</v>
      </c>
      <c r="D3050" s="67"/>
      <c r="E3050" s="67"/>
      <c r="F3050" s="67"/>
      <c r="G3050" s="67"/>
      <c r="H3050" s="67"/>
      <c r="I3050" s="67"/>
      <c r="J3050" s="67"/>
      <c r="K3050" s="67"/>
      <c r="L3050" s="67"/>
      <c r="M3050" s="67"/>
      <c r="N3050" s="69"/>
      <c r="O3050" s="75"/>
      <c r="P3050" s="147">
        <f t="shared" si="464"/>
        <v>0</v>
      </c>
      <c r="Q3050" s="52"/>
      <c r="R3050" s="396"/>
      <c r="S3050" s="396"/>
    </row>
    <row r="3051" spans="2:20" s="77" customFormat="1" ht="18.75" customHeight="1" x14ac:dyDescent="0.2">
      <c r="B3051" s="79"/>
      <c r="C3051" s="93"/>
      <c r="D3051" s="82"/>
      <c r="E3051" s="82"/>
      <c r="F3051" s="82"/>
      <c r="G3051" s="82"/>
      <c r="H3051" s="82"/>
      <c r="I3051" s="82"/>
      <c r="J3051" s="82"/>
      <c r="K3051" s="82"/>
      <c r="L3051" s="82"/>
      <c r="M3051" s="82"/>
      <c r="N3051" s="397" t="s">
        <v>160</v>
      </c>
      <c r="O3051" s="397"/>
      <c r="P3051" s="145">
        <f t="shared" ref="P3051" si="465">ROUND(IF(P3049*P3050=0,0,P3047/P3049*P3050),2)</f>
        <v>0</v>
      </c>
      <c r="Q3051" s="76"/>
      <c r="R3051" s="398"/>
      <c r="S3051" s="398"/>
      <c r="T3051" s="80"/>
    </row>
    <row r="3052" spans="2:20" ht="30" customHeight="1" x14ac:dyDescent="0.2">
      <c r="C3052" s="52"/>
      <c r="D3052" s="52"/>
      <c r="E3052" s="52"/>
      <c r="F3052" s="52"/>
      <c r="G3052" s="52"/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</row>
    <row r="3053" spans="2:20" ht="18.75" customHeight="1" x14ac:dyDescent="0.2">
      <c r="B3053" s="78"/>
      <c r="C3053" s="158" t="s">
        <v>124</v>
      </c>
      <c r="D3053" s="399"/>
      <c r="E3053" s="399"/>
      <c r="F3053" s="399"/>
      <c r="G3053" s="399"/>
      <c r="H3053" s="399"/>
      <c r="I3053" s="399"/>
      <c r="J3053" s="52"/>
      <c r="K3053" s="52"/>
      <c r="L3053" s="53"/>
      <c r="M3053" s="52"/>
      <c r="N3053" s="52"/>
      <c r="O3053" s="52"/>
      <c r="P3053" s="54"/>
      <c r="Q3053" s="52"/>
      <c r="R3053" s="54"/>
      <c r="S3053" s="54"/>
    </row>
    <row r="3054" spans="2:20" ht="18.75" customHeight="1" x14ac:dyDescent="0.2">
      <c r="B3054" s="78"/>
      <c r="C3054" s="152" t="s">
        <v>125</v>
      </c>
      <c r="D3054" s="395"/>
      <c r="E3054" s="395"/>
      <c r="F3054" s="395"/>
      <c r="G3054" s="395"/>
      <c r="H3054" s="395"/>
      <c r="I3054" s="395"/>
      <c r="J3054" s="52"/>
      <c r="K3054" s="51"/>
      <c r="L3054" s="51"/>
      <c r="M3054" s="51"/>
      <c r="N3054" s="51"/>
      <c r="O3054" s="51"/>
      <c r="P3054" s="51"/>
      <c r="Q3054" s="52"/>
      <c r="R3054" s="400" t="s">
        <v>126</v>
      </c>
      <c r="S3054" s="400"/>
    </row>
    <row r="3055" spans="2:20" ht="18.75" customHeight="1" x14ac:dyDescent="0.2">
      <c r="B3055" s="78"/>
      <c r="C3055" s="152" t="s">
        <v>7</v>
      </c>
      <c r="D3055" s="395"/>
      <c r="E3055" s="395"/>
      <c r="F3055" s="395"/>
      <c r="G3055" s="395"/>
      <c r="H3055" s="395"/>
      <c r="I3055" s="395"/>
      <c r="J3055" s="52"/>
      <c r="K3055" s="51"/>
      <c r="L3055" s="51"/>
      <c r="M3055" s="51"/>
      <c r="N3055" s="51"/>
      <c r="O3055" s="51"/>
      <c r="P3055" s="51"/>
      <c r="Q3055" s="52"/>
      <c r="R3055" s="139" t="s">
        <v>245</v>
      </c>
      <c r="S3055" s="63"/>
    </row>
    <row r="3056" spans="2:20" ht="18.75" customHeight="1" x14ac:dyDescent="0.2">
      <c r="B3056" s="78"/>
      <c r="C3056" s="153" t="s">
        <v>122</v>
      </c>
      <c r="D3056" s="395"/>
      <c r="E3056" s="395"/>
      <c r="F3056" s="395"/>
      <c r="G3056" s="395"/>
      <c r="H3056" s="395"/>
      <c r="I3056" s="395"/>
      <c r="J3056" s="52"/>
      <c r="K3056" s="51"/>
      <c r="L3056" s="51"/>
      <c r="M3056" s="51"/>
      <c r="N3056" s="51"/>
      <c r="O3056" s="51"/>
      <c r="P3056" s="51"/>
      <c r="Q3056" s="52"/>
      <c r="R3056" s="138" t="s">
        <v>132</v>
      </c>
      <c r="S3056" s="63"/>
    </row>
    <row r="3057" spans="2:24" ht="18.75" customHeight="1" x14ac:dyDescent="0.2">
      <c r="B3057" s="78"/>
      <c r="C3057" s="153" t="s">
        <v>134</v>
      </c>
      <c r="D3057" s="401"/>
      <c r="E3057" s="401"/>
      <c r="F3057" s="401"/>
      <c r="G3057" s="401"/>
      <c r="H3057" s="401"/>
      <c r="I3057" s="401"/>
      <c r="J3057" s="52"/>
      <c r="K3057" s="52"/>
      <c r="L3057" s="53"/>
      <c r="M3057" s="52"/>
      <c r="N3057" s="52"/>
      <c r="O3057" s="52"/>
      <c r="P3057" s="54"/>
      <c r="Q3057" s="52"/>
      <c r="R3057" s="139" t="s">
        <v>133</v>
      </c>
      <c r="S3057" s="63"/>
    </row>
    <row r="3058" spans="2:24" ht="12" customHeight="1" x14ac:dyDescent="0.2">
      <c r="B3058" s="78"/>
      <c r="C3058" s="52"/>
      <c r="D3058" s="52"/>
      <c r="E3058" s="52"/>
      <c r="F3058" s="52"/>
      <c r="G3058" s="52"/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</row>
    <row r="3059" spans="2:24" s="77" customFormat="1" ht="18.75" customHeight="1" x14ac:dyDescent="0.2">
      <c r="B3059" s="79"/>
      <c r="C3059" s="154" t="s">
        <v>128</v>
      </c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70"/>
      <c r="P3059" s="144" t="s">
        <v>129</v>
      </c>
      <c r="Q3059" s="76"/>
      <c r="R3059" s="402" t="s">
        <v>135</v>
      </c>
      <c r="S3059" s="403"/>
      <c r="T3059" s="80"/>
      <c r="V3059" s="59"/>
      <c r="W3059" s="59"/>
      <c r="X3059" s="59"/>
    </row>
    <row r="3060" spans="2:24" ht="6" customHeight="1" x14ac:dyDescent="0.2">
      <c r="B3060" s="78"/>
      <c r="C3060" s="52"/>
      <c r="D3060" s="52"/>
      <c r="E3060" s="52"/>
      <c r="F3060" s="52"/>
      <c r="G3060" s="52"/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</row>
    <row r="3061" spans="2:24" ht="18.75" customHeight="1" x14ac:dyDescent="0.2">
      <c r="B3061" s="78"/>
      <c r="C3061" s="155" t="s">
        <v>161</v>
      </c>
      <c r="D3061" s="65"/>
      <c r="E3061" s="65"/>
      <c r="F3061" s="65"/>
      <c r="G3061" s="65"/>
      <c r="H3061" s="65"/>
      <c r="I3061" s="65"/>
      <c r="J3061" s="65"/>
      <c r="K3061" s="65"/>
      <c r="L3061" s="65"/>
      <c r="M3061" s="65"/>
      <c r="N3061" s="65"/>
      <c r="O3061" s="71"/>
      <c r="P3061" s="141">
        <f>SUM(D3061:O3061)</f>
        <v>0</v>
      </c>
      <c r="Q3061" s="52"/>
      <c r="R3061" s="390"/>
      <c r="S3061" s="387"/>
    </row>
    <row r="3062" spans="2:24" ht="18.75" customHeight="1" x14ac:dyDescent="0.2">
      <c r="B3062" s="78"/>
      <c r="C3062" s="140" t="s">
        <v>137</v>
      </c>
      <c r="D3062" s="110"/>
      <c r="E3062" s="110"/>
      <c r="F3062" s="110"/>
      <c r="G3062" s="110"/>
      <c r="H3062" s="110"/>
      <c r="I3062" s="110"/>
      <c r="J3062" s="110"/>
      <c r="K3062" s="110"/>
      <c r="L3062" s="110"/>
      <c r="M3062" s="110"/>
      <c r="N3062" s="110"/>
      <c r="O3062" s="111"/>
      <c r="P3062" s="141">
        <f t="shared" ref="P3062:P3071" si="466">SUM(D3062:O3062)</f>
        <v>0</v>
      </c>
      <c r="Q3062" s="52"/>
      <c r="R3062" s="390"/>
      <c r="S3062" s="387"/>
    </row>
    <row r="3063" spans="2:24" ht="18.75" customHeight="1" x14ac:dyDescent="0.2">
      <c r="B3063" s="78"/>
      <c r="C3063" s="94" t="s">
        <v>162</v>
      </c>
      <c r="D3063" s="65"/>
      <c r="E3063" s="65"/>
      <c r="F3063" s="65"/>
      <c r="G3063" s="65"/>
      <c r="H3063" s="65"/>
      <c r="I3063" s="65"/>
      <c r="J3063" s="65"/>
      <c r="K3063" s="65"/>
      <c r="L3063" s="65"/>
      <c r="M3063" s="65"/>
      <c r="N3063" s="65"/>
      <c r="O3063" s="71"/>
      <c r="P3063" s="141">
        <f t="shared" si="466"/>
        <v>0</v>
      </c>
      <c r="Q3063" s="52"/>
      <c r="R3063" s="390"/>
      <c r="S3063" s="387"/>
    </row>
    <row r="3064" spans="2:24" ht="18.75" customHeight="1" x14ac:dyDescent="0.2">
      <c r="B3064" s="78"/>
      <c r="C3064" s="140" t="s">
        <v>147</v>
      </c>
      <c r="D3064" s="66"/>
      <c r="E3064" s="66"/>
      <c r="F3064" s="66"/>
      <c r="G3064" s="66"/>
      <c r="H3064" s="66"/>
      <c r="I3064" s="66"/>
      <c r="J3064" s="66"/>
      <c r="K3064" s="66"/>
      <c r="L3064" s="66"/>
      <c r="M3064" s="66"/>
      <c r="N3064" s="66"/>
      <c r="O3064" s="72"/>
      <c r="P3064" s="141">
        <f t="shared" si="466"/>
        <v>0</v>
      </c>
      <c r="Q3064" s="52"/>
      <c r="R3064" s="390"/>
      <c r="S3064" s="387"/>
    </row>
    <row r="3065" spans="2:24" ht="18.75" customHeight="1" x14ac:dyDescent="0.2">
      <c r="B3065" s="78"/>
      <c r="C3065" s="140" t="s">
        <v>148</v>
      </c>
      <c r="D3065" s="66"/>
      <c r="E3065" s="66"/>
      <c r="F3065" s="66"/>
      <c r="G3065" s="66"/>
      <c r="H3065" s="66"/>
      <c r="I3065" s="66"/>
      <c r="J3065" s="66"/>
      <c r="K3065" s="66"/>
      <c r="L3065" s="66"/>
      <c r="M3065" s="66"/>
      <c r="N3065" s="66"/>
      <c r="O3065" s="72"/>
      <c r="P3065" s="141">
        <f t="shared" si="466"/>
        <v>0</v>
      </c>
      <c r="Q3065" s="52"/>
      <c r="R3065" s="390"/>
      <c r="S3065" s="387"/>
    </row>
    <row r="3066" spans="2:24" ht="18.75" customHeight="1" x14ac:dyDescent="0.2">
      <c r="B3066" s="78"/>
      <c r="C3066" s="140" t="s">
        <v>150</v>
      </c>
      <c r="D3066" s="66"/>
      <c r="E3066" s="66"/>
      <c r="F3066" s="66"/>
      <c r="G3066" s="66"/>
      <c r="H3066" s="66"/>
      <c r="I3066" s="66"/>
      <c r="J3066" s="66"/>
      <c r="K3066" s="66"/>
      <c r="L3066" s="66"/>
      <c r="M3066" s="66"/>
      <c r="N3066" s="66"/>
      <c r="O3066" s="72"/>
      <c r="P3066" s="141">
        <f t="shared" si="466"/>
        <v>0</v>
      </c>
      <c r="Q3066" s="52"/>
      <c r="R3066" s="390"/>
      <c r="S3066" s="387"/>
    </row>
    <row r="3067" spans="2:24" ht="18.75" customHeight="1" x14ac:dyDescent="0.2">
      <c r="B3067" s="78"/>
      <c r="C3067" s="140" t="s">
        <v>151</v>
      </c>
      <c r="D3067" s="66"/>
      <c r="E3067" s="66"/>
      <c r="F3067" s="66"/>
      <c r="G3067" s="66"/>
      <c r="H3067" s="66"/>
      <c r="I3067" s="66"/>
      <c r="J3067" s="66"/>
      <c r="K3067" s="66"/>
      <c r="L3067" s="66"/>
      <c r="M3067" s="66"/>
      <c r="N3067" s="66"/>
      <c r="O3067" s="72"/>
      <c r="P3067" s="141">
        <f t="shared" si="466"/>
        <v>0</v>
      </c>
      <c r="Q3067" s="52"/>
      <c r="R3067" s="390"/>
      <c r="S3067" s="387"/>
    </row>
    <row r="3068" spans="2:24" ht="18.75" customHeight="1" x14ac:dyDescent="0.2">
      <c r="B3068" s="78"/>
      <c r="C3068" s="140" t="s">
        <v>152</v>
      </c>
      <c r="D3068" s="66"/>
      <c r="E3068" s="66"/>
      <c r="F3068" s="66"/>
      <c r="G3068" s="66"/>
      <c r="H3068" s="66"/>
      <c r="I3068" s="66"/>
      <c r="J3068" s="66"/>
      <c r="K3068" s="66"/>
      <c r="L3068" s="66"/>
      <c r="M3068" s="66"/>
      <c r="N3068" s="66"/>
      <c r="O3068" s="72"/>
      <c r="P3068" s="141">
        <f t="shared" si="466"/>
        <v>0</v>
      </c>
      <c r="Q3068" s="52"/>
      <c r="R3068" s="390"/>
      <c r="S3068" s="387"/>
    </row>
    <row r="3069" spans="2:24" ht="18.75" customHeight="1" x14ac:dyDescent="0.2">
      <c r="B3069" s="78"/>
      <c r="C3069" s="140" t="s">
        <v>153</v>
      </c>
      <c r="D3069" s="66"/>
      <c r="E3069" s="66"/>
      <c r="F3069" s="66"/>
      <c r="G3069" s="66"/>
      <c r="H3069" s="66"/>
      <c r="I3069" s="66"/>
      <c r="J3069" s="66"/>
      <c r="K3069" s="66"/>
      <c r="L3069" s="66"/>
      <c r="M3069" s="66"/>
      <c r="N3069" s="66"/>
      <c r="O3069" s="72"/>
      <c r="P3069" s="141">
        <f t="shared" si="466"/>
        <v>0</v>
      </c>
      <c r="Q3069" s="52"/>
      <c r="R3069" s="390"/>
      <c r="S3069" s="387"/>
    </row>
    <row r="3070" spans="2:24" ht="18.75" customHeight="1" x14ac:dyDescent="0.2">
      <c r="B3070" s="78"/>
      <c r="C3070" s="156" t="s">
        <v>163</v>
      </c>
      <c r="D3070" s="68"/>
      <c r="E3070" s="68"/>
      <c r="F3070" s="68"/>
      <c r="G3070" s="68"/>
      <c r="H3070" s="68"/>
      <c r="I3070" s="68"/>
      <c r="J3070" s="68"/>
      <c r="K3070" s="68"/>
      <c r="L3070" s="68"/>
      <c r="M3070" s="68"/>
      <c r="N3070" s="68"/>
      <c r="O3070" s="73"/>
      <c r="P3070" s="142">
        <f t="shared" si="466"/>
        <v>0</v>
      </c>
      <c r="Q3070" s="52"/>
      <c r="R3070" s="391"/>
      <c r="S3070" s="392"/>
    </row>
    <row r="3071" spans="2:24" ht="18.75" customHeight="1" x14ac:dyDescent="0.2">
      <c r="B3071" s="78"/>
      <c r="C3071" s="157" t="s">
        <v>157</v>
      </c>
      <c r="D3071" s="148">
        <f>SUBTOTAL(9,D3061:D3070)</f>
        <v>0</v>
      </c>
      <c r="E3071" s="148">
        <f t="shared" ref="E3071:O3071" si="467">SUBTOTAL(9,E3061:E3070)</f>
        <v>0</v>
      </c>
      <c r="F3071" s="148">
        <f t="shared" si="467"/>
        <v>0</v>
      </c>
      <c r="G3071" s="148">
        <f t="shared" si="467"/>
        <v>0</v>
      </c>
      <c r="H3071" s="148">
        <f t="shared" si="467"/>
        <v>0</v>
      </c>
      <c r="I3071" s="148">
        <f t="shared" si="467"/>
        <v>0</v>
      </c>
      <c r="J3071" s="148">
        <f t="shared" si="467"/>
        <v>0</v>
      </c>
      <c r="K3071" s="148">
        <f t="shared" si="467"/>
        <v>0</v>
      </c>
      <c r="L3071" s="148">
        <f t="shared" si="467"/>
        <v>0</v>
      </c>
      <c r="M3071" s="148">
        <f t="shared" si="467"/>
        <v>0</v>
      </c>
      <c r="N3071" s="148">
        <f t="shared" si="467"/>
        <v>0</v>
      </c>
      <c r="O3071" s="149">
        <f t="shared" si="467"/>
        <v>0</v>
      </c>
      <c r="P3071" s="143">
        <f t="shared" si="466"/>
        <v>0</v>
      </c>
      <c r="Q3071" s="52"/>
      <c r="R3071" s="393"/>
      <c r="S3071" s="394"/>
    </row>
    <row r="3072" spans="2:24" ht="6" customHeight="1" x14ac:dyDescent="0.2">
      <c r="B3072" s="78"/>
      <c r="C3072" s="52"/>
      <c r="D3072" s="52"/>
      <c r="E3072" s="52"/>
      <c r="F3072" s="52"/>
      <c r="G3072" s="52"/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5"/>
      <c r="S3072" s="55"/>
    </row>
    <row r="3073" spans="2:24" ht="18.75" customHeight="1" x14ac:dyDescent="0.2">
      <c r="B3073" s="81"/>
      <c r="C3073" s="140" t="s">
        <v>158</v>
      </c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74"/>
      <c r="P3073" s="146">
        <f t="shared" ref="P3073:P3074" si="468">SUM(D3073:O3073)</f>
        <v>0</v>
      </c>
      <c r="Q3073" s="52"/>
      <c r="R3073" s="395"/>
      <c r="S3073" s="395"/>
    </row>
    <row r="3074" spans="2:24" ht="18.75" customHeight="1" x14ac:dyDescent="0.2">
      <c r="B3074" s="81"/>
      <c r="C3074" s="140" t="s">
        <v>159</v>
      </c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9"/>
      <c r="O3074" s="75"/>
      <c r="P3074" s="147">
        <f t="shared" si="468"/>
        <v>0</v>
      </c>
      <c r="Q3074" s="52"/>
      <c r="R3074" s="396"/>
      <c r="S3074" s="396"/>
    </row>
    <row r="3075" spans="2:24" s="77" customFormat="1" ht="18.75" customHeight="1" x14ac:dyDescent="0.2">
      <c r="B3075" s="79"/>
      <c r="C3075" s="93"/>
      <c r="D3075" s="82"/>
      <c r="E3075" s="82"/>
      <c r="F3075" s="82"/>
      <c r="G3075" s="82"/>
      <c r="H3075" s="82"/>
      <c r="I3075" s="82"/>
      <c r="J3075" s="82"/>
      <c r="K3075" s="82"/>
      <c r="L3075" s="82"/>
      <c r="M3075" s="82"/>
      <c r="N3075" s="397" t="s">
        <v>160</v>
      </c>
      <c r="O3075" s="397"/>
      <c r="P3075" s="145">
        <f>ROUND(IF(P3073*P3074=0,0,P3071/P3073*P3074),2)</f>
        <v>0</v>
      </c>
      <c r="Q3075" s="76"/>
      <c r="R3075" s="398"/>
      <c r="S3075" s="398"/>
      <c r="T3075" s="80"/>
    </row>
    <row r="3076" spans="2:24" ht="30" customHeight="1" x14ac:dyDescent="0.2">
      <c r="C3076" s="52"/>
      <c r="D3076" s="52"/>
      <c r="E3076" s="52"/>
      <c r="F3076" s="52"/>
      <c r="G3076" s="52"/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</row>
    <row r="3077" spans="2:24" ht="18.75" customHeight="1" x14ac:dyDescent="0.2">
      <c r="B3077" s="78"/>
      <c r="C3077" s="158" t="s">
        <v>124</v>
      </c>
      <c r="D3077" s="399"/>
      <c r="E3077" s="399"/>
      <c r="F3077" s="399"/>
      <c r="G3077" s="399"/>
      <c r="H3077" s="399"/>
      <c r="I3077" s="399"/>
      <c r="J3077" s="52"/>
      <c r="K3077" s="52"/>
      <c r="L3077" s="53"/>
      <c r="M3077" s="52"/>
      <c r="N3077" s="52"/>
      <c r="O3077" s="52"/>
      <c r="P3077" s="54"/>
      <c r="Q3077" s="52"/>
      <c r="R3077" s="54"/>
      <c r="S3077" s="54"/>
    </row>
    <row r="3078" spans="2:24" ht="18.75" customHeight="1" x14ac:dyDescent="0.2">
      <c r="B3078" s="78"/>
      <c r="C3078" s="152" t="s">
        <v>125</v>
      </c>
      <c r="D3078" s="395"/>
      <c r="E3078" s="395"/>
      <c r="F3078" s="395"/>
      <c r="G3078" s="395"/>
      <c r="H3078" s="395"/>
      <c r="I3078" s="395"/>
      <c r="J3078" s="52"/>
      <c r="K3078" s="51"/>
      <c r="L3078" s="51"/>
      <c r="M3078" s="51"/>
      <c r="N3078" s="51"/>
      <c r="O3078" s="51"/>
      <c r="P3078" s="51"/>
      <c r="Q3078" s="52"/>
      <c r="R3078" s="400" t="s">
        <v>126</v>
      </c>
      <c r="S3078" s="400"/>
    </row>
    <row r="3079" spans="2:24" ht="18.75" customHeight="1" x14ac:dyDescent="0.2">
      <c r="B3079" s="78"/>
      <c r="C3079" s="152" t="s">
        <v>7</v>
      </c>
      <c r="D3079" s="395"/>
      <c r="E3079" s="395"/>
      <c r="F3079" s="395"/>
      <c r="G3079" s="395"/>
      <c r="H3079" s="395"/>
      <c r="I3079" s="395"/>
      <c r="J3079" s="52"/>
      <c r="K3079" s="51"/>
      <c r="L3079" s="51"/>
      <c r="M3079" s="51"/>
      <c r="N3079" s="51"/>
      <c r="O3079" s="51"/>
      <c r="P3079" s="51"/>
      <c r="Q3079" s="52"/>
      <c r="R3079" s="139" t="s">
        <v>245</v>
      </c>
      <c r="S3079" s="63"/>
    </row>
    <row r="3080" spans="2:24" ht="18.75" customHeight="1" x14ac:dyDescent="0.2">
      <c r="B3080" s="78"/>
      <c r="C3080" s="153" t="s">
        <v>122</v>
      </c>
      <c r="D3080" s="395"/>
      <c r="E3080" s="395"/>
      <c r="F3080" s="395"/>
      <c r="G3080" s="395"/>
      <c r="H3080" s="395"/>
      <c r="I3080" s="395"/>
      <c r="J3080" s="52"/>
      <c r="K3080" s="51"/>
      <c r="L3080" s="51"/>
      <c r="M3080" s="51"/>
      <c r="N3080" s="51"/>
      <c r="O3080" s="51"/>
      <c r="P3080" s="51"/>
      <c r="Q3080" s="52"/>
      <c r="R3080" s="138" t="s">
        <v>132</v>
      </c>
      <c r="S3080" s="63"/>
    </row>
    <row r="3081" spans="2:24" ht="18.75" customHeight="1" x14ac:dyDescent="0.2">
      <c r="B3081" s="78"/>
      <c r="C3081" s="153" t="s">
        <v>134</v>
      </c>
      <c r="D3081" s="401"/>
      <c r="E3081" s="401"/>
      <c r="F3081" s="401"/>
      <c r="G3081" s="401"/>
      <c r="H3081" s="401"/>
      <c r="I3081" s="401"/>
      <c r="J3081" s="52"/>
      <c r="K3081" s="52"/>
      <c r="L3081" s="53"/>
      <c r="M3081" s="52"/>
      <c r="N3081" s="52"/>
      <c r="O3081" s="52"/>
      <c r="P3081" s="54"/>
      <c r="Q3081" s="52"/>
      <c r="R3081" s="139" t="s">
        <v>133</v>
      </c>
      <c r="S3081" s="63"/>
    </row>
    <row r="3082" spans="2:24" ht="12" customHeight="1" x14ac:dyDescent="0.2">
      <c r="B3082" s="78"/>
      <c r="C3082" s="52"/>
      <c r="D3082" s="52"/>
      <c r="E3082" s="52"/>
      <c r="F3082" s="52"/>
      <c r="G3082" s="52"/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</row>
    <row r="3083" spans="2:24" s="77" customFormat="1" ht="18.75" customHeight="1" x14ac:dyDescent="0.2">
      <c r="B3083" s="79"/>
      <c r="C3083" s="154" t="s">
        <v>128</v>
      </c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70"/>
      <c r="P3083" s="144" t="s">
        <v>129</v>
      </c>
      <c r="Q3083" s="76"/>
      <c r="R3083" s="402" t="s">
        <v>135</v>
      </c>
      <c r="S3083" s="403"/>
      <c r="T3083" s="80"/>
      <c r="V3083" s="59"/>
      <c r="W3083" s="59"/>
      <c r="X3083" s="59"/>
    </row>
    <row r="3084" spans="2:24" ht="6" customHeight="1" x14ac:dyDescent="0.2">
      <c r="B3084" s="78"/>
      <c r="C3084" s="52"/>
      <c r="D3084" s="52"/>
      <c r="E3084" s="52"/>
      <c r="F3084" s="52"/>
      <c r="G3084" s="52"/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</row>
    <row r="3085" spans="2:24" ht="18.75" customHeight="1" x14ac:dyDescent="0.2">
      <c r="B3085" s="78"/>
      <c r="C3085" s="155" t="s">
        <v>161</v>
      </c>
      <c r="D3085" s="65"/>
      <c r="E3085" s="65"/>
      <c r="F3085" s="65"/>
      <c r="G3085" s="65"/>
      <c r="H3085" s="65"/>
      <c r="I3085" s="65"/>
      <c r="J3085" s="65"/>
      <c r="K3085" s="65"/>
      <c r="L3085" s="65"/>
      <c r="M3085" s="65"/>
      <c r="N3085" s="65"/>
      <c r="O3085" s="71"/>
      <c r="P3085" s="141">
        <f>SUM(D3085:O3085)</f>
        <v>0</v>
      </c>
      <c r="Q3085" s="52"/>
      <c r="R3085" s="390"/>
      <c r="S3085" s="387"/>
    </row>
    <row r="3086" spans="2:24" ht="18.75" customHeight="1" x14ac:dyDescent="0.2">
      <c r="B3086" s="78"/>
      <c r="C3086" s="140" t="s">
        <v>137</v>
      </c>
      <c r="D3086" s="110"/>
      <c r="E3086" s="110"/>
      <c r="F3086" s="110"/>
      <c r="G3086" s="110"/>
      <c r="H3086" s="110"/>
      <c r="I3086" s="110"/>
      <c r="J3086" s="110"/>
      <c r="K3086" s="110"/>
      <c r="L3086" s="110"/>
      <c r="M3086" s="110"/>
      <c r="N3086" s="110"/>
      <c r="O3086" s="111"/>
      <c r="P3086" s="141">
        <f t="shared" ref="P3086:P3095" si="469">SUM(D3086:O3086)</f>
        <v>0</v>
      </c>
      <c r="Q3086" s="52"/>
      <c r="R3086" s="390"/>
      <c r="S3086" s="387"/>
    </row>
    <row r="3087" spans="2:24" ht="18.75" customHeight="1" x14ac:dyDescent="0.2">
      <c r="B3087" s="78"/>
      <c r="C3087" s="94" t="s">
        <v>162</v>
      </c>
      <c r="D3087" s="65"/>
      <c r="E3087" s="65"/>
      <c r="F3087" s="65"/>
      <c r="G3087" s="65"/>
      <c r="H3087" s="65"/>
      <c r="I3087" s="65"/>
      <c r="J3087" s="65"/>
      <c r="K3087" s="65"/>
      <c r="L3087" s="65"/>
      <c r="M3087" s="65"/>
      <c r="N3087" s="65"/>
      <c r="O3087" s="71"/>
      <c r="P3087" s="141">
        <f t="shared" si="469"/>
        <v>0</v>
      </c>
      <c r="Q3087" s="52"/>
      <c r="R3087" s="390"/>
      <c r="S3087" s="387"/>
    </row>
    <row r="3088" spans="2:24" ht="18.75" customHeight="1" x14ac:dyDescent="0.2">
      <c r="B3088" s="78"/>
      <c r="C3088" s="140" t="s">
        <v>147</v>
      </c>
      <c r="D3088" s="66"/>
      <c r="E3088" s="66"/>
      <c r="F3088" s="66"/>
      <c r="G3088" s="66"/>
      <c r="H3088" s="66"/>
      <c r="I3088" s="66"/>
      <c r="J3088" s="66"/>
      <c r="K3088" s="66"/>
      <c r="L3088" s="66"/>
      <c r="M3088" s="66"/>
      <c r="N3088" s="66"/>
      <c r="O3088" s="72"/>
      <c r="P3088" s="141">
        <f t="shared" si="469"/>
        <v>0</v>
      </c>
      <c r="Q3088" s="52"/>
      <c r="R3088" s="390"/>
      <c r="S3088" s="387"/>
    </row>
    <row r="3089" spans="2:20" ht="18.75" customHeight="1" x14ac:dyDescent="0.2">
      <c r="B3089" s="78"/>
      <c r="C3089" s="140" t="s">
        <v>148</v>
      </c>
      <c r="D3089" s="66"/>
      <c r="E3089" s="66"/>
      <c r="F3089" s="66"/>
      <c r="G3089" s="66"/>
      <c r="H3089" s="66"/>
      <c r="I3089" s="66"/>
      <c r="J3089" s="66"/>
      <c r="K3089" s="66"/>
      <c r="L3089" s="66"/>
      <c r="M3089" s="66"/>
      <c r="N3089" s="66"/>
      <c r="O3089" s="72"/>
      <c r="P3089" s="141">
        <f t="shared" si="469"/>
        <v>0</v>
      </c>
      <c r="Q3089" s="52"/>
      <c r="R3089" s="390"/>
      <c r="S3089" s="387"/>
    </row>
    <row r="3090" spans="2:20" ht="18.75" customHeight="1" x14ac:dyDescent="0.2">
      <c r="B3090" s="78"/>
      <c r="C3090" s="140" t="s">
        <v>150</v>
      </c>
      <c r="D3090" s="66"/>
      <c r="E3090" s="66"/>
      <c r="F3090" s="66"/>
      <c r="G3090" s="66"/>
      <c r="H3090" s="66"/>
      <c r="I3090" s="66"/>
      <c r="J3090" s="66"/>
      <c r="K3090" s="66"/>
      <c r="L3090" s="66"/>
      <c r="M3090" s="66"/>
      <c r="N3090" s="66"/>
      <c r="O3090" s="72"/>
      <c r="P3090" s="141">
        <f t="shared" si="469"/>
        <v>0</v>
      </c>
      <c r="Q3090" s="52"/>
      <c r="R3090" s="390"/>
      <c r="S3090" s="387"/>
    </row>
    <row r="3091" spans="2:20" ht="18.75" customHeight="1" x14ac:dyDescent="0.2">
      <c r="B3091" s="78"/>
      <c r="C3091" s="140" t="s">
        <v>151</v>
      </c>
      <c r="D3091" s="66"/>
      <c r="E3091" s="66"/>
      <c r="F3091" s="66"/>
      <c r="G3091" s="66"/>
      <c r="H3091" s="66"/>
      <c r="I3091" s="66"/>
      <c r="J3091" s="66"/>
      <c r="K3091" s="66"/>
      <c r="L3091" s="66"/>
      <c r="M3091" s="66"/>
      <c r="N3091" s="66"/>
      <c r="O3091" s="72"/>
      <c r="P3091" s="141">
        <f t="shared" si="469"/>
        <v>0</v>
      </c>
      <c r="Q3091" s="52"/>
      <c r="R3091" s="390"/>
      <c r="S3091" s="387"/>
    </row>
    <row r="3092" spans="2:20" ht="18.75" customHeight="1" x14ac:dyDescent="0.2">
      <c r="B3092" s="78"/>
      <c r="C3092" s="140" t="s">
        <v>152</v>
      </c>
      <c r="D3092" s="66"/>
      <c r="E3092" s="66"/>
      <c r="F3092" s="66"/>
      <c r="G3092" s="66"/>
      <c r="H3092" s="66"/>
      <c r="I3092" s="66"/>
      <c r="J3092" s="66"/>
      <c r="K3092" s="66"/>
      <c r="L3092" s="66"/>
      <c r="M3092" s="66"/>
      <c r="N3092" s="66"/>
      <c r="O3092" s="72"/>
      <c r="P3092" s="141">
        <f t="shared" si="469"/>
        <v>0</v>
      </c>
      <c r="Q3092" s="52"/>
      <c r="R3092" s="390"/>
      <c r="S3092" s="387"/>
    </row>
    <row r="3093" spans="2:20" ht="18.75" customHeight="1" x14ac:dyDescent="0.2">
      <c r="B3093" s="78"/>
      <c r="C3093" s="140" t="s">
        <v>153</v>
      </c>
      <c r="D3093" s="66"/>
      <c r="E3093" s="66"/>
      <c r="F3093" s="66"/>
      <c r="G3093" s="66"/>
      <c r="H3093" s="66"/>
      <c r="I3093" s="66"/>
      <c r="J3093" s="66"/>
      <c r="K3093" s="66"/>
      <c r="L3093" s="66"/>
      <c r="M3093" s="66"/>
      <c r="N3093" s="66"/>
      <c r="O3093" s="72"/>
      <c r="P3093" s="141">
        <f t="shared" si="469"/>
        <v>0</v>
      </c>
      <c r="Q3093" s="52"/>
      <c r="R3093" s="390"/>
      <c r="S3093" s="387"/>
    </row>
    <row r="3094" spans="2:20" ht="18.75" customHeight="1" x14ac:dyDescent="0.2">
      <c r="B3094" s="78"/>
      <c r="C3094" s="156" t="s">
        <v>163</v>
      </c>
      <c r="D3094" s="68"/>
      <c r="E3094" s="68"/>
      <c r="F3094" s="68"/>
      <c r="G3094" s="68"/>
      <c r="H3094" s="68"/>
      <c r="I3094" s="68"/>
      <c r="J3094" s="68"/>
      <c r="K3094" s="68"/>
      <c r="L3094" s="68"/>
      <c r="M3094" s="68"/>
      <c r="N3094" s="68"/>
      <c r="O3094" s="73"/>
      <c r="P3094" s="142">
        <f t="shared" si="469"/>
        <v>0</v>
      </c>
      <c r="Q3094" s="52"/>
      <c r="R3094" s="391"/>
      <c r="S3094" s="392"/>
    </row>
    <row r="3095" spans="2:20" ht="18.75" customHeight="1" x14ac:dyDescent="0.2">
      <c r="B3095" s="78"/>
      <c r="C3095" s="157" t="s">
        <v>157</v>
      </c>
      <c r="D3095" s="148">
        <f>SUBTOTAL(9,D3085:D3094)</f>
        <v>0</v>
      </c>
      <c r="E3095" s="148">
        <f t="shared" ref="E3095:O3095" si="470">SUBTOTAL(9,E3085:E3094)</f>
        <v>0</v>
      </c>
      <c r="F3095" s="148">
        <f t="shared" si="470"/>
        <v>0</v>
      </c>
      <c r="G3095" s="148">
        <f t="shared" si="470"/>
        <v>0</v>
      </c>
      <c r="H3095" s="148">
        <f t="shared" si="470"/>
        <v>0</v>
      </c>
      <c r="I3095" s="148">
        <f t="shared" si="470"/>
        <v>0</v>
      </c>
      <c r="J3095" s="148">
        <f t="shared" si="470"/>
        <v>0</v>
      </c>
      <c r="K3095" s="148">
        <f t="shared" si="470"/>
        <v>0</v>
      </c>
      <c r="L3095" s="148">
        <f t="shared" si="470"/>
        <v>0</v>
      </c>
      <c r="M3095" s="148">
        <f t="shared" si="470"/>
        <v>0</v>
      </c>
      <c r="N3095" s="148">
        <f t="shared" si="470"/>
        <v>0</v>
      </c>
      <c r="O3095" s="149">
        <f t="shared" si="470"/>
        <v>0</v>
      </c>
      <c r="P3095" s="143">
        <f t="shared" si="469"/>
        <v>0</v>
      </c>
      <c r="Q3095" s="52"/>
      <c r="R3095" s="393"/>
      <c r="S3095" s="394"/>
    </row>
    <row r="3096" spans="2:20" ht="6" customHeight="1" x14ac:dyDescent="0.2">
      <c r="B3096" s="78"/>
      <c r="C3096" s="52"/>
      <c r="D3096" s="52"/>
      <c r="E3096" s="52"/>
      <c r="F3096" s="52"/>
      <c r="G3096" s="52"/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5"/>
      <c r="S3096" s="55"/>
    </row>
    <row r="3097" spans="2:20" ht="18.75" customHeight="1" x14ac:dyDescent="0.2">
      <c r="B3097" s="81"/>
      <c r="C3097" s="140" t="s">
        <v>158</v>
      </c>
      <c r="D3097" s="67"/>
      <c r="E3097" s="67"/>
      <c r="F3097" s="67"/>
      <c r="G3097" s="67"/>
      <c r="H3097" s="67"/>
      <c r="I3097" s="67"/>
      <c r="J3097" s="67"/>
      <c r="K3097" s="67"/>
      <c r="L3097" s="67"/>
      <c r="M3097" s="67"/>
      <c r="N3097" s="67"/>
      <c r="O3097" s="74"/>
      <c r="P3097" s="146">
        <f t="shared" ref="P3097:P3098" si="471">SUM(D3097:O3097)</f>
        <v>0</v>
      </c>
      <c r="Q3097" s="52"/>
      <c r="R3097" s="395"/>
      <c r="S3097" s="395"/>
    </row>
    <row r="3098" spans="2:20" ht="18.75" customHeight="1" x14ac:dyDescent="0.2">
      <c r="B3098" s="81"/>
      <c r="C3098" s="140" t="s">
        <v>159</v>
      </c>
      <c r="D3098" s="67"/>
      <c r="E3098" s="67"/>
      <c r="F3098" s="67"/>
      <c r="G3098" s="67"/>
      <c r="H3098" s="67"/>
      <c r="I3098" s="67"/>
      <c r="J3098" s="67"/>
      <c r="K3098" s="67"/>
      <c r="L3098" s="67"/>
      <c r="M3098" s="67"/>
      <c r="N3098" s="69"/>
      <c r="O3098" s="75"/>
      <c r="P3098" s="147">
        <f t="shared" si="471"/>
        <v>0</v>
      </c>
      <c r="Q3098" s="52"/>
      <c r="R3098" s="396"/>
      <c r="S3098" s="396"/>
    </row>
    <row r="3099" spans="2:20" s="77" customFormat="1" ht="18.75" customHeight="1" x14ac:dyDescent="0.2">
      <c r="B3099" s="79"/>
      <c r="C3099" s="93"/>
      <c r="D3099" s="82"/>
      <c r="E3099" s="82"/>
      <c r="F3099" s="82"/>
      <c r="G3099" s="82"/>
      <c r="H3099" s="82"/>
      <c r="I3099" s="82"/>
      <c r="J3099" s="82"/>
      <c r="K3099" s="82"/>
      <c r="L3099" s="82"/>
      <c r="M3099" s="82"/>
      <c r="N3099" s="397" t="s">
        <v>160</v>
      </c>
      <c r="O3099" s="397"/>
      <c r="P3099" s="145">
        <f>ROUND(IF(P3097*P3098=0,0,P3095/P3097*P3098),2)</f>
        <v>0</v>
      </c>
      <c r="Q3099" s="76"/>
      <c r="R3099" s="398"/>
      <c r="S3099" s="398"/>
      <c r="T3099" s="80"/>
    </row>
    <row r="3100" spans="2:20" ht="30" customHeight="1" x14ac:dyDescent="0.2">
      <c r="C3100" s="52"/>
      <c r="D3100" s="52"/>
      <c r="E3100" s="52"/>
      <c r="F3100" s="52"/>
      <c r="G3100" s="52"/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</row>
    <row r="3101" spans="2:20" ht="18.75" customHeight="1" x14ac:dyDescent="0.2">
      <c r="B3101" s="78"/>
      <c r="C3101" s="158" t="s">
        <v>124</v>
      </c>
      <c r="D3101" s="399"/>
      <c r="E3101" s="399"/>
      <c r="F3101" s="399"/>
      <c r="G3101" s="399"/>
      <c r="H3101" s="399"/>
      <c r="I3101" s="399"/>
      <c r="J3101" s="52"/>
      <c r="K3101" s="52"/>
      <c r="L3101" s="53"/>
      <c r="M3101" s="52"/>
      <c r="N3101" s="52"/>
      <c r="O3101" s="52"/>
      <c r="P3101" s="54"/>
      <c r="Q3101" s="52"/>
      <c r="R3101" s="54"/>
      <c r="S3101" s="54"/>
    </row>
    <row r="3102" spans="2:20" ht="18.75" customHeight="1" x14ac:dyDescent="0.2">
      <c r="B3102" s="78"/>
      <c r="C3102" s="152" t="s">
        <v>125</v>
      </c>
      <c r="D3102" s="395"/>
      <c r="E3102" s="395"/>
      <c r="F3102" s="395"/>
      <c r="G3102" s="395"/>
      <c r="H3102" s="395"/>
      <c r="I3102" s="395"/>
      <c r="J3102" s="52"/>
      <c r="K3102" s="51"/>
      <c r="L3102" s="51"/>
      <c r="M3102" s="51"/>
      <c r="N3102" s="51"/>
      <c r="O3102" s="51"/>
      <c r="P3102" s="51"/>
      <c r="Q3102" s="52"/>
      <c r="R3102" s="400" t="s">
        <v>126</v>
      </c>
      <c r="S3102" s="400"/>
    </row>
    <row r="3103" spans="2:20" ht="18.75" customHeight="1" x14ac:dyDescent="0.2">
      <c r="B3103" s="78"/>
      <c r="C3103" s="152" t="s">
        <v>7</v>
      </c>
      <c r="D3103" s="395"/>
      <c r="E3103" s="395"/>
      <c r="F3103" s="395"/>
      <c r="G3103" s="395"/>
      <c r="H3103" s="395"/>
      <c r="I3103" s="395"/>
      <c r="J3103" s="52"/>
      <c r="K3103" s="51"/>
      <c r="L3103" s="51"/>
      <c r="M3103" s="51"/>
      <c r="N3103" s="51"/>
      <c r="O3103" s="51"/>
      <c r="P3103" s="51"/>
      <c r="Q3103" s="52"/>
      <c r="R3103" s="139" t="s">
        <v>245</v>
      </c>
      <c r="S3103" s="63"/>
    </row>
    <row r="3104" spans="2:20" ht="18.75" customHeight="1" x14ac:dyDescent="0.2">
      <c r="B3104" s="78"/>
      <c r="C3104" s="153" t="s">
        <v>122</v>
      </c>
      <c r="D3104" s="395"/>
      <c r="E3104" s="395"/>
      <c r="F3104" s="395"/>
      <c r="G3104" s="395"/>
      <c r="H3104" s="395"/>
      <c r="I3104" s="395"/>
      <c r="J3104" s="52"/>
      <c r="K3104" s="51"/>
      <c r="L3104" s="51"/>
      <c r="M3104" s="51"/>
      <c r="N3104" s="51"/>
      <c r="O3104" s="51"/>
      <c r="P3104" s="51"/>
      <c r="Q3104" s="52"/>
      <c r="R3104" s="138" t="s">
        <v>132</v>
      </c>
      <c r="S3104" s="63"/>
    </row>
    <row r="3105" spans="2:24" ht="18.75" customHeight="1" x14ac:dyDescent="0.2">
      <c r="B3105" s="78"/>
      <c r="C3105" s="153" t="s">
        <v>134</v>
      </c>
      <c r="D3105" s="401"/>
      <c r="E3105" s="401"/>
      <c r="F3105" s="401"/>
      <c r="G3105" s="401"/>
      <c r="H3105" s="401"/>
      <c r="I3105" s="401"/>
      <c r="J3105" s="52"/>
      <c r="K3105" s="52"/>
      <c r="L3105" s="53"/>
      <c r="M3105" s="52"/>
      <c r="N3105" s="52"/>
      <c r="O3105" s="52"/>
      <c r="P3105" s="54"/>
      <c r="Q3105" s="52"/>
      <c r="R3105" s="139" t="s">
        <v>133</v>
      </c>
      <c r="S3105" s="63"/>
    </row>
    <row r="3106" spans="2:24" ht="12" customHeight="1" x14ac:dyDescent="0.2">
      <c r="B3106" s="78"/>
      <c r="C3106" s="52"/>
      <c r="D3106" s="52"/>
      <c r="E3106" s="52"/>
      <c r="F3106" s="52"/>
      <c r="G3106" s="52"/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</row>
    <row r="3107" spans="2:24" s="77" customFormat="1" ht="18.75" customHeight="1" x14ac:dyDescent="0.2">
      <c r="B3107" s="79"/>
      <c r="C3107" s="154" t="s">
        <v>128</v>
      </c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70"/>
      <c r="P3107" s="144" t="s">
        <v>129</v>
      </c>
      <c r="Q3107" s="76"/>
      <c r="R3107" s="404" t="s">
        <v>135</v>
      </c>
      <c r="S3107" s="404"/>
      <c r="T3107" s="80"/>
      <c r="V3107" s="59"/>
      <c r="W3107" s="59"/>
      <c r="X3107" s="59"/>
    </row>
    <row r="3108" spans="2:24" ht="6" customHeight="1" x14ac:dyDescent="0.2">
      <c r="B3108" s="78"/>
      <c r="C3108" s="52"/>
      <c r="D3108" s="52"/>
      <c r="E3108" s="52"/>
      <c r="F3108" s="52"/>
      <c r="G3108" s="52"/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</row>
    <row r="3109" spans="2:24" ht="18.75" customHeight="1" x14ac:dyDescent="0.2">
      <c r="B3109" s="78"/>
      <c r="C3109" s="155" t="s">
        <v>161</v>
      </c>
      <c r="D3109" s="65"/>
      <c r="E3109" s="65"/>
      <c r="F3109" s="65"/>
      <c r="G3109" s="65"/>
      <c r="H3109" s="65"/>
      <c r="I3109" s="65"/>
      <c r="J3109" s="65"/>
      <c r="K3109" s="65"/>
      <c r="L3109" s="65"/>
      <c r="M3109" s="65"/>
      <c r="N3109" s="65"/>
      <c r="O3109" s="71"/>
      <c r="P3109" s="141">
        <f t="shared" ref="P3109:P3119" si="472">SUM(D3109:O3109)</f>
        <v>0</v>
      </c>
      <c r="Q3109" s="52"/>
      <c r="R3109" s="395"/>
      <c r="S3109" s="395"/>
    </row>
    <row r="3110" spans="2:24" ht="18.75" customHeight="1" x14ac:dyDescent="0.2">
      <c r="B3110" s="78"/>
      <c r="C3110" s="140" t="s">
        <v>137</v>
      </c>
      <c r="D3110" s="110"/>
      <c r="E3110" s="110"/>
      <c r="F3110" s="110"/>
      <c r="G3110" s="110"/>
      <c r="H3110" s="110"/>
      <c r="I3110" s="110"/>
      <c r="J3110" s="110"/>
      <c r="K3110" s="110"/>
      <c r="L3110" s="110"/>
      <c r="M3110" s="110"/>
      <c r="N3110" s="110"/>
      <c r="O3110" s="111"/>
      <c r="P3110" s="141">
        <f t="shared" si="472"/>
        <v>0</v>
      </c>
      <c r="Q3110" s="52"/>
      <c r="R3110" s="395"/>
      <c r="S3110" s="395"/>
    </row>
    <row r="3111" spans="2:24" ht="18.75" customHeight="1" x14ac:dyDescent="0.2">
      <c r="B3111" s="78"/>
      <c r="C3111" s="94" t="s">
        <v>162</v>
      </c>
      <c r="D3111" s="65"/>
      <c r="E3111" s="65"/>
      <c r="F3111" s="65"/>
      <c r="G3111" s="65"/>
      <c r="H3111" s="65"/>
      <c r="I3111" s="65"/>
      <c r="J3111" s="65"/>
      <c r="K3111" s="65"/>
      <c r="L3111" s="65"/>
      <c r="M3111" s="65"/>
      <c r="N3111" s="65"/>
      <c r="O3111" s="71"/>
      <c r="P3111" s="141">
        <f t="shared" si="472"/>
        <v>0</v>
      </c>
      <c r="Q3111" s="52"/>
      <c r="R3111" s="395"/>
      <c r="S3111" s="395"/>
    </row>
    <row r="3112" spans="2:24" ht="18.75" customHeight="1" x14ac:dyDescent="0.2">
      <c r="B3112" s="78"/>
      <c r="C3112" s="140" t="s">
        <v>147</v>
      </c>
      <c r="D3112" s="66"/>
      <c r="E3112" s="66"/>
      <c r="F3112" s="66"/>
      <c r="G3112" s="66"/>
      <c r="H3112" s="66"/>
      <c r="I3112" s="66"/>
      <c r="J3112" s="66"/>
      <c r="K3112" s="66"/>
      <c r="L3112" s="66"/>
      <c r="M3112" s="66"/>
      <c r="N3112" s="66"/>
      <c r="O3112" s="72"/>
      <c r="P3112" s="141">
        <f t="shared" si="472"/>
        <v>0</v>
      </c>
      <c r="Q3112" s="52"/>
      <c r="R3112" s="395"/>
      <c r="S3112" s="395"/>
    </row>
    <row r="3113" spans="2:24" ht="18.75" customHeight="1" x14ac:dyDescent="0.2">
      <c r="B3113" s="78"/>
      <c r="C3113" s="140" t="s">
        <v>148</v>
      </c>
      <c r="D3113" s="66"/>
      <c r="E3113" s="66"/>
      <c r="F3113" s="66"/>
      <c r="G3113" s="66"/>
      <c r="H3113" s="66"/>
      <c r="I3113" s="66"/>
      <c r="J3113" s="66"/>
      <c r="K3113" s="66"/>
      <c r="L3113" s="66"/>
      <c r="M3113" s="66"/>
      <c r="N3113" s="66"/>
      <c r="O3113" s="72"/>
      <c r="P3113" s="141">
        <f t="shared" si="472"/>
        <v>0</v>
      </c>
      <c r="Q3113" s="52"/>
      <c r="R3113" s="395"/>
      <c r="S3113" s="395"/>
    </row>
    <row r="3114" spans="2:24" ht="18.75" customHeight="1" x14ac:dyDescent="0.2">
      <c r="B3114" s="78"/>
      <c r="C3114" s="140" t="s">
        <v>150</v>
      </c>
      <c r="D3114" s="66"/>
      <c r="E3114" s="66"/>
      <c r="F3114" s="66"/>
      <c r="G3114" s="66"/>
      <c r="H3114" s="66"/>
      <c r="I3114" s="66"/>
      <c r="J3114" s="66"/>
      <c r="K3114" s="66"/>
      <c r="L3114" s="66"/>
      <c r="M3114" s="66"/>
      <c r="N3114" s="66"/>
      <c r="O3114" s="72"/>
      <c r="P3114" s="141">
        <f t="shared" si="472"/>
        <v>0</v>
      </c>
      <c r="Q3114" s="52"/>
      <c r="R3114" s="395"/>
      <c r="S3114" s="395"/>
    </row>
    <row r="3115" spans="2:24" ht="18.75" customHeight="1" x14ac:dyDescent="0.2">
      <c r="B3115" s="78"/>
      <c r="C3115" s="140" t="s">
        <v>151</v>
      </c>
      <c r="D3115" s="66"/>
      <c r="E3115" s="66"/>
      <c r="F3115" s="66"/>
      <c r="G3115" s="66"/>
      <c r="H3115" s="66"/>
      <c r="I3115" s="66"/>
      <c r="J3115" s="66"/>
      <c r="K3115" s="66"/>
      <c r="L3115" s="66"/>
      <c r="M3115" s="66"/>
      <c r="N3115" s="66"/>
      <c r="O3115" s="72"/>
      <c r="P3115" s="141">
        <f t="shared" si="472"/>
        <v>0</v>
      </c>
      <c r="Q3115" s="52"/>
      <c r="R3115" s="395"/>
      <c r="S3115" s="395"/>
    </row>
    <row r="3116" spans="2:24" ht="18.75" customHeight="1" x14ac:dyDescent="0.2">
      <c r="B3116" s="78"/>
      <c r="C3116" s="140" t="s">
        <v>152</v>
      </c>
      <c r="D3116" s="66"/>
      <c r="E3116" s="66"/>
      <c r="F3116" s="66"/>
      <c r="G3116" s="66"/>
      <c r="H3116" s="66"/>
      <c r="I3116" s="66"/>
      <c r="J3116" s="66"/>
      <c r="K3116" s="66"/>
      <c r="L3116" s="66"/>
      <c r="M3116" s="66"/>
      <c r="N3116" s="66"/>
      <c r="O3116" s="72"/>
      <c r="P3116" s="141">
        <f t="shared" si="472"/>
        <v>0</v>
      </c>
      <c r="Q3116" s="52"/>
      <c r="R3116" s="395"/>
      <c r="S3116" s="395"/>
    </row>
    <row r="3117" spans="2:24" ht="18.75" customHeight="1" x14ac:dyDescent="0.2">
      <c r="B3117" s="78"/>
      <c r="C3117" s="140" t="s">
        <v>153</v>
      </c>
      <c r="D3117" s="66"/>
      <c r="E3117" s="66"/>
      <c r="F3117" s="66"/>
      <c r="G3117" s="66"/>
      <c r="H3117" s="66"/>
      <c r="I3117" s="66"/>
      <c r="J3117" s="66"/>
      <c r="K3117" s="66"/>
      <c r="L3117" s="66"/>
      <c r="M3117" s="66"/>
      <c r="N3117" s="66"/>
      <c r="O3117" s="72"/>
      <c r="P3117" s="141">
        <f t="shared" si="472"/>
        <v>0</v>
      </c>
      <c r="Q3117" s="52"/>
      <c r="R3117" s="395"/>
      <c r="S3117" s="395"/>
    </row>
    <row r="3118" spans="2:24" ht="18.75" customHeight="1" x14ac:dyDescent="0.2">
      <c r="B3118" s="78"/>
      <c r="C3118" s="156" t="s">
        <v>163</v>
      </c>
      <c r="D3118" s="68"/>
      <c r="E3118" s="68"/>
      <c r="F3118" s="68"/>
      <c r="G3118" s="68"/>
      <c r="H3118" s="68"/>
      <c r="I3118" s="68"/>
      <c r="J3118" s="68"/>
      <c r="K3118" s="68"/>
      <c r="L3118" s="68"/>
      <c r="M3118" s="68"/>
      <c r="N3118" s="68"/>
      <c r="O3118" s="73"/>
      <c r="P3118" s="142">
        <f t="shared" si="472"/>
        <v>0</v>
      </c>
      <c r="Q3118" s="52"/>
      <c r="R3118" s="396"/>
      <c r="S3118" s="396"/>
    </row>
    <row r="3119" spans="2:24" ht="18.75" customHeight="1" x14ac:dyDescent="0.2">
      <c r="B3119" s="78"/>
      <c r="C3119" s="157" t="s">
        <v>157</v>
      </c>
      <c r="D3119" s="148">
        <f t="shared" ref="D3119:O3119" si="473">SUBTOTAL(9,D3109:D3118)</f>
        <v>0</v>
      </c>
      <c r="E3119" s="148">
        <f t="shared" si="473"/>
        <v>0</v>
      </c>
      <c r="F3119" s="148">
        <f t="shared" si="473"/>
        <v>0</v>
      </c>
      <c r="G3119" s="148">
        <f t="shared" si="473"/>
        <v>0</v>
      </c>
      <c r="H3119" s="148">
        <f t="shared" si="473"/>
        <v>0</v>
      </c>
      <c r="I3119" s="148">
        <f t="shared" si="473"/>
        <v>0</v>
      </c>
      <c r="J3119" s="148">
        <f t="shared" si="473"/>
        <v>0</v>
      </c>
      <c r="K3119" s="148">
        <f t="shared" si="473"/>
        <v>0</v>
      </c>
      <c r="L3119" s="148">
        <f t="shared" si="473"/>
        <v>0</v>
      </c>
      <c r="M3119" s="148">
        <f t="shared" si="473"/>
        <v>0</v>
      </c>
      <c r="N3119" s="148">
        <f t="shared" si="473"/>
        <v>0</v>
      </c>
      <c r="O3119" s="149">
        <f t="shared" si="473"/>
        <v>0</v>
      </c>
      <c r="P3119" s="143">
        <f t="shared" si="472"/>
        <v>0</v>
      </c>
      <c r="Q3119" s="52"/>
      <c r="R3119" s="405"/>
      <c r="S3119" s="405"/>
    </row>
    <row r="3120" spans="2:24" ht="6" customHeight="1" x14ac:dyDescent="0.2">
      <c r="B3120" s="78"/>
      <c r="C3120" s="52"/>
      <c r="D3120" s="52"/>
      <c r="E3120" s="52"/>
      <c r="F3120" s="52"/>
      <c r="G3120" s="52"/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5"/>
      <c r="S3120" s="55"/>
    </row>
    <row r="3121" spans="2:24" ht="18.75" customHeight="1" x14ac:dyDescent="0.2">
      <c r="B3121" s="81"/>
      <c r="C3121" s="140" t="s">
        <v>158</v>
      </c>
      <c r="D3121" s="67"/>
      <c r="E3121" s="67"/>
      <c r="F3121" s="67"/>
      <c r="G3121" s="67"/>
      <c r="H3121" s="67"/>
      <c r="I3121" s="67"/>
      <c r="J3121" s="67"/>
      <c r="K3121" s="67"/>
      <c r="L3121" s="67"/>
      <c r="M3121" s="67"/>
      <c r="N3121" s="67"/>
      <c r="O3121" s="74"/>
      <c r="P3121" s="146">
        <f t="shared" ref="P3121:P3122" si="474">SUM(D3121:O3121)</f>
        <v>0</v>
      </c>
      <c r="Q3121" s="52"/>
      <c r="R3121" s="395"/>
      <c r="S3121" s="395"/>
    </row>
    <row r="3122" spans="2:24" ht="18.75" customHeight="1" x14ac:dyDescent="0.2">
      <c r="B3122" s="81"/>
      <c r="C3122" s="140" t="s">
        <v>159</v>
      </c>
      <c r="D3122" s="67"/>
      <c r="E3122" s="67"/>
      <c r="F3122" s="67"/>
      <c r="G3122" s="67"/>
      <c r="H3122" s="67"/>
      <c r="I3122" s="67"/>
      <c r="J3122" s="67"/>
      <c r="K3122" s="67"/>
      <c r="L3122" s="67"/>
      <c r="M3122" s="67"/>
      <c r="N3122" s="69"/>
      <c r="O3122" s="75"/>
      <c r="P3122" s="147">
        <f t="shared" si="474"/>
        <v>0</v>
      </c>
      <c r="Q3122" s="52"/>
      <c r="R3122" s="396"/>
      <c r="S3122" s="396"/>
    </row>
    <row r="3123" spans="2:24" s="77" customFormat="1" ht="18.75" customHeight="1" x14ac:dyDescent="0.2">
      <c r="B3123" s="79"/>
      <c r="C3123" s="93"/>
      <c r="D3123" s="82"/>
      <c r="E3123" s="82"/>
      <c r="F3123" s="82"/>
      <c r="G3123" s="82"/>
      <c r="H3123" s="82"/>
      <c r="I3123" s="82"/>
      <c r="J3123" s="82"/>
      <c r="K3123" s="82"/>
      <c r="L3123" s="82"/>
      <c r="M3123" s="82"/>
      <c r="N3123" s="397" t="s">
        <v>160</v>
      </c>
      <c r="O3123" s="397"/>
      <c r="P3123" s="145">
        <f t="shared" ref="P3123" si="475">ROUND(IF(P3121*P3122=0,0,P3119/P3121*P3122),2)</f>
        <v>0</v>
      </c>
      <c r="Q3123" s="76"/>
      <c r="R3123" s="398"/>
      <c r="S3123" s="398"/>
      <c r="T3123" s="80"/>
    </row>
    <row r="3124" spans="2:24" ht="30" customHeight="1" x14ac:dyDescent="0.2">
      <c r="C3124" s="52"/>
      <c r="D3124" s="52"/>
      <c r="E3124" s="52"/>
      <c r="F3124" s="52"/>
      <c r="G3124" s="52"/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</row>
    <row r="3125" spans="2:24" ht="18.75" customHeight="1" x14ac:dyDescent="0.2">
      <c r="B3125" s="78"/>
      <c r="C3125" s="158" t="s">
        <v>124</v>
      </c>
      <c r="D3125" s="399"/>
      <c r="E3125" s="399"/>
      <c r="F3125" s="399"/>
      <c r="G3125" s="399"/>
      <c r="H3125" s="399"/>
      <c r="I3125" s="399"/>
      <c r="J3125" s="52"/>
      <c r="K3125" s="52"/>
      <c r="L3125" s="53"/>
      <c r="M3125" s="52"/>
      <c r="N3125" s="52"/>
      <c r="O3125" s="52"/>
      <c r="P3125" s="54"/>
      <c r="Q3125" s="52"/>
      <c r="R3125" s="54"/>
      <c r="S3125" s="54"/>
    </row>
    <row r="3126" spans="2:24" ht="18.75" customHeight="1" x14ac:dyDescent="0.2">
      <c r="B3126" s="78"/>
      <c r="C3126" s="152" t="s">
        <v>125</v>
      </c>
      <c r="D3126" s="395"/>
      <c r="E3126" s="395"/>
      <c r="F3126" s="395"/>
      <c r="G3126" s="395"/>
      <c r="H3126" s="395"/>
      <c r="I3126" s="395"/>
      <c r="J3126" s="52"/>
      <c r="K3126" s="51"/>
      <c r="L3126" s="51"/>
      <c r="M3126" s="51"/>
      <c r="N3126" s="51"/>
      <c r="O3126" s="51"/>
      <c r="P3126" s="51"/>
      <c r="Q3126" s="52"/>
      <c r="R3126" s="400" t="s">
        <v>126</v>
      </c>
      <c r="S3126" s="400"/>
    </row>
    <row r="3127" spans="2:24" ht="18.75" customHeight="1" x14ac:dyDescent="0.2">
      <c r="B3127" s="78"/>
      <c r="C3127" s="152" t="s">
        <v>7</v>
      </c>
      <c r="D3127" s="395"/>
      <c r="E3127" s="395"/>
      <c r="F3127" s="395"/>
      <c r="G3127" s="395"/>
      <c r="H3127" s="395"/>
      <c r="I3127" s="395"/>
      <c r="J3127" s="52"/>
      <c r="K3127" s="51"/>
      <c r="L3127" s="51"/>
      <c r="M3127" s="51"/>
      <c r="N3127" s="51"/>
      <c r="O3127" s="51"/>
      <c r="P3127" s="51"/>
      <c r="Q3127" s="52"/>
      <c r="R3127" s="139" t="s">
        <v>245</v>
      </c>
      <c r="S3127" s="63"/>
    </row>
    <row r="3128" spans="2:24" ht="18.75" customHeight="1" x14ac:dyDescent="0.2">
      <c r="B3128" s="78"/>
      <c r="C3128" s="153" t="s">
        <v>122</v>
      </c>
      <c r="D3128" s="395"/>
      <c r="E3128" s="395"/>
      <c r="F3128" s="395"/>
      <c r="G3128" s="395"/>
      <c r="H3128" s="395"/>
      <c r="I3128" s="395"/>
      <c r="J3128" s="52"/>
      <c r="K3128" s="51"/>
      <c r="L3128" s="51"/>
      <c r="M3128" s="51"/>
      <c r="N3128" s="51"/>
      <c r="O3128" s="51"/>
      <c r="P3128" s="51"/>
      <c r="Q3128" s="52"/>
      <c r="R3128" s="138" t="s">
        <v>132</v>
      </c>
      <c r="S3128" s="63"/>
    </row>
    <row r="3129" spans="2:24" ht="18.75" customHeight="1" x14ac:dyDescent="0.2">
      <c r="B3129" s="78"/>
      <c r="C3129" s="153" t="s">
        <v>134</v>
      </c>
      <c r="D3129" s="401"/>
      <c r="E3129" s="401"/>
      <c r="F3129" s="401"/>
      <c r="G3129" s="401"/>
      <c r="H3129" s="401"/>
      <c r="I3129" s="401"/>
      <c r="J3129" s="52"/>
      <c r="K3129" s="52"/>
      <c r="L3129" s="53"/>
      <c r="M3129" s="52"/>
      <c r="N3129" s="52"/>
      <c r="O3129" s="52"/>
      <c r="P3129" s="54"/>
      <c r="Q3129" s="52"/>
      <c r="R3129" s="139" t="s">
        <v>133</v>
      </c>
      <c r="S3129" s="63"/>
    </row>
    <row r="3130" spans="2:24" ht="12" customHeight="1" x14ac:dyDescent="0.2">
      <c r="B3130" s="78"/>
      <c r="C3130" s="52"/>
      <c r="D3130" s="52"/>
      <c r="E3130" s="52"/>
      <c r="F3130" s="52"/>
      <c r="G3130" s="52"/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</row>
    <row r="3131" spans="2:24" s="77" customFormat="1" ht="18.75" customHeight="1" x14ac:dyDescent="0.2">
      <c r="B3131" s="79"/>
      <c r="C3131" s="154" t="s">
        <v>128</v>
      </c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70"/>
      <c r="P3131" s="144" t="s">
        <v>129</v>
      </c>
      <c r="Q3131" s="76"/>
      <c r="R3131" s="404" t="s">
        <v>135</v>
      </c>
      <c r="S3131" s="404"/>
      <c r="T3131" s="80"/>
      <c r="V3131" s="59"/>
      <c r="W3131" s="59"/>
      <c r="X3131" s="59"/>
    </row>
    <row r="3132" spans="2:24" ht="6" customHeight="1" x14ac:dyDescent="0.2">
      <c r="B3132" s="78"/>
      <c r="C3132" s="52"/>
      <c r="D3132" s="52"/>
      <c r="E3132" s="52"/>
      <c r="F3132" s="52"/>
      <c r="G3132" s="52"/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</row>
    <row r="3133" spans="2:24" ht="18.75" customHeight="1" x14ac:dyDescent="0.2">
      <c r="B3133" s="78"/>
      <c r="C3133" s="155" t="s">
        <v>161</v>
      </c>
      <c r="D3133" s="65"/>
      <c r="E3133" s="65"/>
      <c r="F3133" s="65"/>
      <c r="G3133" s="65"/>
      <c r="H3133" s="65"/>
      <c r="I3133" s="65"/>
      <c r="J3133" s="65"/>
      <c r="K3133" s="65"/>
      <c r="L3133" s="65"/>
      <c r="M3133" s="65"/>
      <c r="N3133" s="65"/>
      <c r="O3133" s="71"/>
      <c r="P3133" s="141">
        <f t="shared" ref="P3133:P3143" si="476">SUM(D3133:O3133)</f>
        <v>0</v>
      </c>
      <c r="Q3133" s="52"/>
      <c r="R3133" s="395"/>
      <c r="S3133" s="395"/>
    </row>
    <row r="3134" spans="2:24" ht="18.75" customHeight="1" x14ac:dyDescent="0.2">
      <c r="B3134" s="78"/>
      <c r="C3134" s="140" t="s">
        <v>137</v>
      </c>
      <c r="D3134" s="110"/>
      <c r="E3134" s="110"/>
      <c r="F3134" s="110"/>
      <c r="G3134" s="110"/>
      <c r="H3134" s="110"/>
      <c r="I3134" s="110"/>
      <c r="J3134" s="110"/>
      <c r="K3134" s="110"/>
      <c r="L3134" s="110"/>
      <c r="M3134" s="110"/>
      <c r="N3134" s="110"/>
      <c r="O3134" s="111"/>
      <c r="P3134" s="141">
        <f t="shared" si="476"/>
        <v>0</v>
      </c>
      <c r="Q3134" s="52"/>
      <c r="R3134" s="395"/>
      <c r="S3134" s="395"/>
    </row>
    <row r="3135" spans="2:24" ht="18.75" customHeight="1" x14ac:dyDescent="0.2">
      <c r="B3135" s="78"/>
      <c r="C3135" s="94" t="s">
        <v>162</v>
      </c>
      <c r="D3135" s="65"/>
      <c r="E3135" s="65"/>
      <c r="F3135" s="65"/>
      <c r="G3135" s="65"/>
      <c r="H3135" s="65"/>
      <c r="I3135" s="65"/>
      <c r="J3135" s="65"/>
      <c r="K3135" s="65"/>
      <c r="L3135" s="65"/>
      <c r="M3135" s="65"/>
      <c r="N3135" s="65"/>
      <c r="O3135" s="71"/>
      <c r="P3135" s="141">
        <f t="shared" si="476"/>
        <v>0</v>
      </c>
      <c r="Q3135" s="52"/>
      <c r="R3135" s="395"/>
      <c r="S3135" s="395"/>
    </row>
    <row r="3136" spans="2:24" ht="18.75" customHeight="1" x14ac:dyDescent="0.2">
      <c r="B3136" s="78"/>
      <c r="C3136" s="140" t="s">
        <v>147</v>
      </c>
      <c r="D3136" s="66"/>
      <c r="E3136" s="66"/>
      <c r="F3136" s="66"/>
      <c r="G3136" s="66"/>
      <c r="H3136" s="66"/>
      <c r="I3136" s="66"/>
      <c r="J3136" s="66"/>
      <c r="K3136" s="66"/>
      <c r="L3136" s="66"/>
      <c r="M3136" s="66"/>
      <c r="N3136" s="66"/>
      <c r="O3136" s="72"/>
      <c r="P3136" s="141">
        <f t="shared" si="476"/>
        <v>0</v>
      </c>
      <c r="Q3136" s="52"/>
      <c r="R3136" s="395"/>
      <c r="S3136" s="395"/>
    </row>
    <row r="3137" spans="2:20" ht="18.75" customHeight="1" x14ac:dyDescent="0.2">
      <c r="B3137" s="78"/>
      <c r="C3137" s="140" t="s">
        <v>148</v>
      </c>
      <c r="D3137" s="66"/>
      <c r="E3137" s="66"/>
      <c r="F3137" s="66"/>
      <c r="G3137" s="66"/>
      <c r="H3137" s="66"/>
      <c r="I3137" s="66"/>
      <c r="J3137" s="66"/>
      <c r="K3137" s="66"/>
      <c r="L3137" s="66"/>
      <c r="M3137" s="66"/>
      <c r="N3137" s="66"/>
      <c r="O3137" s="72"/>
      <c r="P3137" s="141">
        <f t="shared" si="476"/>
        <v>0</v>
      </c>
      <c r="Q3137" s="52"/>
      <c r="R3137" s="395"/>
      <c r="S3137" s="395"/>
    </row>
    <row r="3138" spans="2:20" ht="18.75" customHeight="1" x14ac:dyDescent="0.2">
      <c r="B3138" s="78"/>
      <c r="C3138" s="140" t="s">
        <v>150</v>
      </c>
      <c r="D3138" s="66"/>
      <c r="E3138" s="66"/>
      <c r="F3138" s="66"/>
      <c r="G3138" s="66"/>
      <c r="H3138" s="66"/>
      <c r="I3138" s="66"/>
      <c r="J3138" s="66"/>
      <c r="K3138" s="66"/>
      <c r="L3138" s="66"/>
      <c r="M3138" s="66"/>
      <c r="N3138" s="66"/>
      <c r="O3138" s="72"/>
      <c r="P3138" s="141">
        <f t="shared" si="476"/>
        <v>0</v>
      </c>
      <c r="Q3138" s="52"/>
      <c r="R3138" s="395"/>
      <c r="S3138" s="395"/>
    </row>
    <row r="3139" spans="2:20" ht="18.75" customHeight="1" x14ac:dyDescent="0.2">
      <c r="B3139" s="78"/>
      <c r="C3139" s="140" t="s">
        <v>151</v>
      </c>
      <c r="D3139" s="66"/>
      <c r="E3139" s="66"/>
      <c r="F3139" s="66"/>
      <c r="G3139" s="66"/>
      <c r="H3139" s="66"/>
      <c r="I3139" s="66"/>
      <c r="J3139" s="66"/>
      <c r="K3139" s="66"/>
      <c r="L3139" s="66"/>
      <c r="M3139" s="66"/>
      <c r="N3139" s="66"/>
      <c r="O3139" s="72"/>
      <c r="P3139" s="141">
        <f t="shared" si="476"/>
        <v>0</v>
      </c>
      <c r="Q3139" s="52"/>
      <c r="R3139" s="395"/>
      <c r="S3139" s="395"/>
    </row>
    <row r="3140" spans="2:20" ht="18.75" customHeight="1" x14ac:dyDescent="0.2">
      <c r="B3140" s="78"/>
      <c r="C3140" s="140" t="s">
        <v>152</v>
      </c>
      <c r="D3140" s="66"/>
      <c r="E3140" s="66"/>
      <c r="F3140" s="66"/>
      <c r="G3140" s="66"/>
      <c r="H3140" s="66"/>
      <c r="I3140" s="66"/>
      <c r="J3140" s="66"/>
      <c r="K3140" s="66"/>
      <c r="L3140" s="66"/>
      <c r="M3140" s="66"/>
      <c r="N3140" s="66"/>
      <c r="O3140" s="72"/>
      <c r="P3140" s="141">
        <f t="shared" si="476"/>
        <v>0</v>
      </c>
      <c r="Q3140" s="52"/>
      <c r="R3140" s="395"/>
      <c r="S3140" s="395"/>
    </row>
    <row r="3141" spans="2:20" ht="18.75" customHeight="1" x14ac:dyDescent="0.2">
      <c r="B3141" s="78"/>
      <c r="C3141" s="140" t="s">
        <v>153</v>
      </c>
      <c r="D3141" s="66"/>
      <c r="E3141" s="66"/>
      <c r="F3141" s="66"/>
      <c r="G3141" s="66"/>
      <c r="H3141" s="66"/>
      <c r="I3141" s="66"/>
      <c r="J3141" s="66"/>
      <c r="K3141" s="66"/>
      <c r="L3141" s="66"/>
      <c r="M3141" s="66"/>
      <c r="N3141" s="66"/>
      <c r="O3141" s="72"/>
      <c r="P3141" s="141">
        <f t="shared" si="476"/>
        <v>0</v>
      </c>
      <c r="Q3141" s="52"/>
      <c r="R3141" s="395"/>
      <c r="S3141" s="395"/>
    </row>
    <row r="3142" spans="2:20" ht="18.75" customHeight="1" x14ac:dyDescent="0.2">
      <c r="B3142" s="78"/>
      <c r="C3142" s="156" t="s">
        <v>163</v>
      </c>
      <c r="D3142" s="68"/>
      <c r="E3142" s="68"/>
      <c r="F3142" s="68"/>
      <c r="G3142" s="68"/>
      <c r="H3142" s="68"/>
      <c r="I3142" s="68"/>
      <c r="J3142" s="68"/>
      <c r="K3142" s="68"/>
      <c r="L3142" s="68"/>
      <c r="M3142" s="68"/>
      <c r="N3142" s="68"/>
      <c r="O3142" s="73"/>
      <c r="P3142" s="142">
        <f t="shared" si="476"/>
        <v>0</v>
      </c>
      <c r="Q3142" s="52"/>
      <c r="R3142" s="396"/>
      <c r="S3142" s="396"/>
    </row>
    <row r="3143" spans="2:20" ht="18.75" customHeight="1" x14ac:dyDescent="0.2">
      <c r="B3143" s="78"/>
      <c r="C3143" s="157" t="s">
        <v>157</v>
      </c>
      <c r="D3143" s="148">
        <f t="shared" ref="D3143:O3143" si="477">SUBTOTAL(9,D3133:D3142)</f>
        <v>0</v>
      </c>
      <c r="E3143" s="148">
        <f t="shared" si="477"/>
        <v>0</v>
      </c>
      <c r="F3143" s="148">
        <f t="shared" si="477"/>
        <v>0</v>
      </c>
      <c r="G3143" s="148">
        <f t="shared" si="477"/>
        <v>0</v>
      </c>
      <c r="H3143" s="148">
        <f t="shared" si="477"/>
        <v>0</v>
      </c>
      <c r="I3143" s="148">
        <f t="shared" si="477"/>
        <v>0</v>
      </c>
      <c r="J3143" s="148">
        <f t="shared" si="477"/>
        <v>0</v>
      </c>
      <c r="K3143" s="148">
        <f t="shared" si="477"/>
        <v>0</v>
      </c>
      <c r="L3143" s="148">
        <f t="shared" si="477"/>
        <v>0</v>
      </c>
      <c r="M3143" s="148">
        <f t="shared" si="477"/>
        <v>0</v>
      </c>
      <c r="N3143" s="148">
        <f t="shared" si="477"/>
        <v>0</v>
      </c>
      <c r="O3143" s="149">
        <f t="shared" si="477"/>
        <v>0</v>
      </c>
      <c r="P3143" s="143">
        <f t="shared" si="476"/>
        <v>0</v>
      </c>
      <c r="Q3143" s="52"/>
      <c r="R3143" s="405"/>
      <c r="S3143" s="405"/>
    </row>
    <row r="3144" spans="2:20" ht="6" customHeight="1" x14ac:dyDescent="0.2">
      <c r="B3144" s="78"/>
      <c r="C3144" s="52"/>
      <c r="D3144" s="52"/>
      <c r="E3144" s="52"/>
      <c r="F3144" s="52"/>
      <c r="G3144" s="52"/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5"/>
      <c r="S3144" s="55"/>
    </row>
    <row r="3145" spans="2:20" ht="18.75" customHeight="1" x14ac:dyDescent="0.2">
      <c r="B3145" s="81"/>
      <c r="C3145" s="140" t="s">
        <v>158</v>
      </c>
      <c r="D3145" s="67"/>
      <c r="E3145" s="67"/>
      <c r="F3145" s="67"/>
      <c r="G3145" s="67"/>
      <c r="H3145" s="67"/>
      <c r="I3145" s="67"/>
      <c r="J3145" s="67"/>
      <c r="K3145" s="67"/>
      <c r="L3145" s="67"/>
      <c r="M3145" s="67"/>
      <c r="N3145" s="67"/>
      <c r="O3145" s="74"/>
      <c r="P3145" s="146">
        <f t="shared" ref="P3145:P3146" si="478">SUM(D3145:O3145)</f>
        <v>0</v>
      </c>
      <c r="Q3145" s="52"/>
      <c r="R3145" s="395"/>
      <c r="S3145" s="395"/>
    </row>
    <row r="3146" spans="2:20" ht="18.75" customHeight="1" x14ac:dyDescent="0.2">
      <c r="B3146" s="81"/>
      <c r="C3146" s="140" t="s">
        <v>159</v>
      </c>
      <c r="D3146" s="67"/>
      <c r="E3146" s="67"/>
      <c r="F3146" s="67"/>
      <c r="G3146" s="67"/>
      <c r="H3146" s="67"/>
      <c r="I3146" s="67"/>
      <c r="J3146" s="67"/>
      <c r="K3146" s="67"/>
      <c r="L3146" s="67"/>
      <c r="M3146" s="67"/>
      <c r="N3146" s="69"/>
      <c r="O3146" s="75"/>
      <c r="P3146" s="147">
        <f t="shared" si="478"/>
        <v>0</v>
      </c>
      <c r="Q3146" s="52"/>
      <c r="R3146" s="396"/>
      <c r="S3146" s="396"/>
    </row>
    <row r="3147" spans="2:20" s="77" customFormat="1" ht="18.75" customHeight="1" x14ac:dyDescent="0.2">
      <c r="B3147" s="79"/>
      <c r="C3147" s="93"/>
      <c r="D3147" s="82"/>
      <c r="E3147" s="82"/>
      <c r="F3147" s="82"/>
      <c r="G3147" s="82"/>
      <c r="H3147" s="82"/>
      <c r="I3147" s="82"/>
      <c r="J3147" s="82"/>
      <c r="K3147" s="82"/>
      <c r="L3147" s="82"/>
      <c r="M3147" s="82"/>
      <c r="N3147" s="397" t="s">
        <v>160</v>
      </c>
      <c r="O3147" s="397"/>
      <c r="P3147" s="145">
        <f t="shared" ref="P3147" si="479">ROUND(IF(P3145*P3146=0,0,P3143/P3145*P3146),2)</f>
        <v>0</v>
      </c>
      <c r="Q3147" s="76"/>
      <c r="R3147" s="398"/>
      <c r="S3147" s="398"/>
      <c r="T3147" s="80"/>
    </row>
    <row r="3148" spans="2:20" ht="30" customHeight="1" x14ac:dyDescent="0.2">
      <c r="C3148" s="52"/>
      <c r="D3148" s="52"/>
      <c r="E3148" s="52"/>
      <c r="F3148" s="52"/>
      <c r="G3148" s="52"/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</row>
    <row r="3149" spans="2:20" ht="18.75" customHeight="1" x14ac:dyDescent="0.2">
      <c r="B3149" s="78"/>
      <c r="C3149" s="158" t="s">
        <v>124</v>
      </c>
      <c r="D3149" s="399"/>
      <c r="E3149" s="399"/>
      <c r="F3149" s="399"/>
      <c r="G3149" s="399"/>
      <c r="H3149" s="399"/>
      <c r="I3149" s="399"/>
      <c r="J3149" s="52"/>
      <c r="K3149" s="52"/>
      <c r="L3149" s="53"/>
      <c r="M3149" s="52"/>
      <c r="N3149" s="52"/>
      <c r="O3149" s="52"/>
      <c r="P3149" s="54"/>
      <c r="Q3149" s="52"/>
      <c r="R3149" s="54"/>
      <c r="S3149" s="54"/>
    </row>
    <row r="3150" spans="2:20" ht="18.75" customHeight="1" x14ac:dyDescent="0.2">
      <c r="B3150" s="78"/>
      <c r="C3150" s="152" t="s">
        <v>125</v>
      </c>
      <c r="D3150" s="395"/>
      <c r="E3150" s="395"/>
      <c r="F3150" s="395"/>
      <c r="G3150" s="395"/>
      <c r="H3150" s="395"/>
      <c r="I3150" s="395"/>
      <c r="J3150" s="52"/>
      <c r="K3150" s="51"/>
      <c r="L3150" s="51"/>
      <c r="M3150" s="51"/>
      <c r="N3150" s="51"/>
      <c r="O3150" s="51"/>
      <c r="P3150" s="51"/>
      <c r="Q3150" s="52"/>
      <c r="R3150" s="400" t="s">
        <v>126</v>
      </c>
      <c r="S3150" s="400"/>
    </row>
    <row r="3151" spans="2:20" ht="18.75" customHeight="1" x14ac:dyDescent="0.2">
      <c r="B3151" s="78"/>
      <c r="C3151" s="152" t="s">
        <v>7</v>
      </c>
      <c r="D3151" s="395"/>
      <c r="E3151" s="395"/>
      <c r="F3151" s="395"/>
      <c r="G3151" s="395"/>
      <c r="H3151" s="395"/>
      <c r="I3151" s="395"/>
      <c r="J3151" s="52"/>
      <c r="K3151" s="51"/>
      <c r="L3151" s="51"/>
      <c r="M3151" s="51"/>
      <c r="N3151" s="51"/>
      <c r="O3151" s="51"/>
      <c r="P3151" s="51"/>
      <c r="Q3151" s="52"/>
      <c r="R3151" s="139" t="s">
        <v>245</v>
      </c>
      <c r="S3151" s="63"/>
    </row>
    <row r="3152" spans="2:20" ht="18.75" customHeight="1" x14ac:dyDescent="0.2">
      <c r="B3152" s="78"/>
      <c r="C3152" s="153" t="s">
        <v>122</v>
      </c>
      <c r="D3152" s="395"/>
      <c r="E3152" s="395"/>
      <c r="F3152" s="395"/>
      <c r="G3152" s="395"/>
      <c r="H3152" s="395"/>
      <c r="I3152" s="395"/>
      <c r="J3152" s="52"/>
      <c r="K3152" s="51"/>
      <c r="L3152" s="51"/>
      <c r="M3152" s="51"/>
      <c r="N3152" s="51"/>
      <c r="O3152" s="51"/>
      <c r="P3152" s="51"/>
      <c r="Q3152" s="52"/>
      <c r="R3152" s="138" t="s">
        <v>132</v>
      </c>
      <c r="S3152" s="63"/>
    </row>
    <row r="3153" spans="2:24" ht="18.75" customHeight="1" x14ac:dyDescent="0.2">
      <c r="B3153" s="78"/>
      <c r="C3153" s="153" t="s">
        <v>134</v>
      </c>
      <c r="D3153" s="401"/>
      <c r="E3153" s="401"/>
      <c r="F3153" s="401"/>
      <c r="G3153" s="401"/>
      <c r="H3153" s="401"/>
      <c r="I3153" s="401"/>
      <c r="J3153" s="52"/>
      <c r="K3153" s="52"/>
      <c r="L3153" s="53"/>
      <c r="M3153" s="52"/>
      <c r="N3153" s="52"/>
      <c r="O3153" s="52"/>
      <c r="P3153" s="54"/>
      <c r="Q3153" s="52"/>
      <c r="R3153" s="139" t="s">
        <v>133</v>
      </c>
      <c r="S3153" s="63"/>
    </row>
    <row r="3154" spans="2:24" ht="12" customHeight="1" x14ac:dyDescent="0.2">
      <c r="B3154" s="78"/>
      <c r="C3154" s="52"/>
      <c r="D3154" s="52"/>
      <c r="E3154" s="52"/>
      <c r="F3154" s="52"/>
      <c r="G3154" s="52"/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</row>
    <row r="3155" spans="2:24" s="77" customFormat="1" ht="18.75" customHeight="1" x14ac:dyDescent="0.2">
      <c r="B3155" s="79"/>
      <c r="C3155" s="154" t="s">
        <v>128</v>
      </c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70"/>
      <c r="P3155" s="144" t="s">
        <v>129</v>
      </c>
      <c r="Q3155" s="76"/>
      <c r="R3155" s="402" t="s">
        <v>135</v>
      </c>
      <c r="S3155" s="403"/>
      <c r="T3155" s="80"/>
      <c r="V3155" s="59"/>
      <c r="W3155" s="59"/>
      <c r="X3155" s="59"/>
    </row>
    <row r="3156" spans="2:24" ht="6" customHeight="1" x14ac:dyDescent="0.2">
      <c r="B3156" s="78"/>
      <c r="C3156" s="52"/>
      <c r="D3156" s="52"/>
      <c r="E3156" s="52"/>
      <c r="F3156" s="52"/>
      <c r="G3156" s="52"/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</row>
    <row r="3157" spans="2:24" ht="18.75" customHeight="1" x14ac:dyDescent="0.2">
      <c r="B3157" s="78"/>
      <c r="C3157" s="155" t="s">
        <v>161</v>
      </c>
      <c r="D3157" s="65"/>
      <c r="E3157" s="65"/>
      <c r="F3157" s="65"/>
      <c r="G3157" s="65"/>
      <c r="H3157" s="65"/>
      <c r="I3157" s="65"/>
      <c r="J3157" s="65"/>
      <c r="K3157" s="65"/>
      <c r="L3157" s="65"/>
      <c r="M3157" s="65"/>
      <c r="N3157" s="65"/>
      <c r="O3157" s="71"/>
      <c r="P3157" s="141">
        <f>SUM(D3157:O3157)</f>
        <v>0</v>
      </c>
      <c r="Q3157" s="52"/>
      <c r="R3157" s="390"/>
      <c r="S3157" s="387"/>
    </row>
    <row r="3158" spans="2:24" ht="18.75" customHeight="1" x14ac:dyDescent="0.2">
      <c r="B3158" s="78"/>
      <c r="C3158" s="140" t="s">
        <v>137</v>
      </c>
      <c r="D3158" s="110"/>
      <c r="E3158" s="110"/>
      <c r="F3158" s="110"/>
      <c r="G3158" s="110"/>
      <c r="H3158" s="110"/>
      <c r="I3158" s="110"/>
      <c r="J3158" s="110"/>
      <c r="K3158" s="110"/>
      <c r="L3158" s="110"/>
      <c r="M3158" s="110"/>
      <c r="N3158" s="110"/>
      <c r="O3158" s="111"/>
      <c r="P3158" s="141">
        <f t="shared" ref="P3158:P3167" si="480">SUM(D3158:O3158)</f>
        <v>0</v>
      </c>
      <c r="Q3158" s="52"/>
      <c r="R3158" s="390"/>
      <c r="S3158" s="387"/>
    </row>
    <row r="3159" spans="2:24" ht="18.75" customHeight="1" x14ac:dyDescent="0.2">
      <c r="B3159" s="78"/>
      <c r="C3159" s="94" t="s">
        <v>162</v>
      </c>
      <c r="D3159" s="65"/>
      <c r="E3159" s="65"/>
      <c r="F3159" s="65"/>
      <c r="G3159" s="65"/>
      <c r="H3159" s="65"/>
      <c r="I3159" s="65"/>
      <c r="J3159" s="65"/>
      <c r="K3159" s="65"/>
      <c r="L3159" s="65"/>
      <c r="M3159" s="65"/>
      <c r="N3159" s="65"/>
      <c r="O3159" s="71"/>
      <c r="P3159" s="141">
        <f t="shared" si="480"/>
        <v>0</v>
      </c>
      <c r="Q3159" s="52"/>
      <c r="R3159" s="390"/>
      <c r="S3159" s="387"/>
    </row>
    <row r="3160" spans="2:24" ht="18.75" customHeight="1" x14ac:dyDescent="0.2">
      <c r="B3160" s="78"/>
      <c r="C3160" s="140" t="s">
        <v>147</v>
      </c>
      <c r="D3160" s="66"/>
      <c r="E3160" s="66"/>
      <c r="F3160" s="66"/>
      <c r="G3160" s="66"/>
      <c r="H3160" s="66"/>
      <c r="I3160" s="66"/>
      <c r="J3160" s="66"/>
      <c r="K3160" s="66"/>
      <c r="L3160" s="66"/>
      <c r="M3160" s="66"/>
      <c r="N3160" s="66"/>
      <c r="O3160" s="72"/>
      <c r="P3160" s="141">
        <f t="shared" si="480"/>
        <v>0</v>
      </c>
      <c r="Q3160" s="52"/>
      <c r="R3160" s="390"/>
      <c r="S3160" s="387"/>
    </row>
    <row r="3161" spans="2:24" ht="18.75" customHeight="1" x14ac:dyDescent="0.2">
      <c r="B3161" s="78"/>
      <c r="C3161" s="140" t="s">
        <v>148</v>
      </c>
      <c r="D3161" s="66"/>
      <c r="E3161" s="66"/>
      <c r="F3161" s="66"/>
      <c r="G3161" s="66"/>
      <c r="H3161" s="66"/>
      <c r="I3161" s="66"/>
      <c r="J3161" s="66"/>
      <c r="K3161" s="66"/>
      <c r="L3161" s="66"/>
      <c r="M3161" s="66"/>
      <c r="N3161" s="66"/>
      <c r="O3161" s="72"/>
      <c r="P3161" s="141">
        <f t="shared" si="480"/>
        <v>0</v>
      </c>
      <c r="Q3161" s="52"/>
      <c r="R3161" s="390"/>
      <c r="S3161" s="387"/>
    </row>
    <row r="3162" spans="2:24" ht="18.75" customHeight="1" x14ac:dyDescent="0.2">
      <c r="B3162" s="78"/>
      <c r="C3162" s="140" t="s">
        <v>150</v>
      </c>
      <c r="D3162" s="66"/>
      <c r="E3162" s="66"/>
      <c r="F3162" s="66"/>
      <c r="G3162" s="66"/>
      <c r="H3162" s="66"/>
      <c r="I3162" s="66"/>
      <c r="J3162" s="66"/>
      <c r="K3162" s="66"/>
      <c r="L3162" s="66"/>
      <c r="M3162" s="66"/>
      <c r="N3162" s="66"/>
      <c r="O3162" s="72"/>
      <c r="P3162" s="141">
        <f t="shared" si="480"/>
        <v>0</v>
      </c>
      <c r="Q3162" s="52"/>
      <c r="R3162" s="390"/>
      <c r="S3162" s="387"/>
    </row>
    <row r="3163" spans="2:24" ht="18.75" customHeight="1" x14ac:dyDescent="0.2">
      <c r="B3163" s="78"/>
      <c r="C3163" s="140" t="s">
        <v>151</v>
      </c>
      <c r="D3163" s="66"/>
      <c r="E3163" s="66"/>
      <c r="F3163" s="66"/>
      <c r="G3163" s="66"/>
      <c r="H3163" s="66"/>
      <c r="I3163" s="66"/>
      <c r="J3163" s="66"/>
      <c r="K3163" s="66"/>
      <c r="L3163" s="66"/>
      <c r="M3163" s="66"/>
      <c r="N3163" s="66"/>
      <c r="O3163" s="72"/>
      <c r="P3163" s="141">
        <f t="shared" si="480"/>
        <v>0</v>
      </c>
      <c r="Q3163" s="52"/>
      <c r="R3163" s="390"/>
      <c r="S3163" s="387"/>
    </row>
    <row r="3164" spans="2:24" ht="18.75" customHeight="1" x14ac:dyDescent="0.2">
      <c r="B3164" s="78"/>
      <c r="C3164" s="140" t="s">
        <v>152</v>
      </c>
      <c r="D3164" s="66"/>
      <c r="E3164" s="66"/>
      <c r="F3164" s="66"/>
      <c r="G3164" s="66"/>
      <c r="H3164" s="66"/>
      <c r="I3164" s="66"/>
      <c r="J3164" s="66"/>
      <c r="K3164" s="66"/>
      <c r="L3164" s="66"/>
      <c r="M3164" s="66"/>
      <c r="N3164" s="66"/>
      <c r="O3164" s="72"/>
      <c r="P3164" s="141">
        <f t="shared" si="480"/>
        <v>0</v>
      </c>
      <c r="Q3164" s="52"/>
      <c r="R3164" s="390"/>
      <c r="S3164" s="387"/>
    </row>
    <row r="3165" spans="2:24" ht="18.75" customHeight="1" x14ac:dyDescent="0.2">
      <c r="B3165" s="78"/>
      <c r="C3165" s="140" t="s">
        <v>153</v>
      </c>
      <c r="D3165" s="66"/>
      <c r="E3165" s="66"/>
      <c r="F3165" s="66"/>
      <c r="G3165" s="66"/>
      <c r="H3165" s="66"/>
      <c r="I3165" s="66"/>
      <c r="J3165" s="66"/>
      <c r="K3165" s="66"/>
      <c r="L3165" s="66"/>
      <c r="M3165" s="66"/>
      <c r="N3165" s="66"/>
      <c r="O3165" s="72"/>
      <c r="P3165" s="141">
        <f t="shared" si="480"/>
        <v>0</v>
      </c>
      <c r="Q3165" s="52"/>
      <c r="R3165" s="390"/>
      <c r="S3165" s="387"/>
    </row>
    <row r="3166" spans="2:24" ht="18.75" customHeight="1" x14ac:dyDescent="0.2">
      <c r="B3166" s="78"/>
      <c r="C3166" s="156" t="s">
        <v>163</v>
      </c>
      <c r="D3166" s="68"/>
      <c r="E3166" s="68"/>
      <c r="F3166" s="68"/>
      <c r="G3166" s="68"/>
      <c r="H3166" s="68"/>
      <c r="I3166" s="68"/>
      <c r="J3166" s="68"/>
      <c r="K3166" s="68"/>
      <c r="L3166" s="68"/>
      <c r="M3166" s="68"/>
      <c r="N3166" s="68"/>
      <c r="O3166" s="73"/>
      <c r="P3166" s="142">
        <f t="shared" si="480"/>
        <v>0</v>
      </c>
      <c r="Q3166" s="52"/>
      <c r="R3166" s="391"/>
      <c r="S3166" s="392"/>
    </row>
    <row r="3167" spans="2:24" ht="18.75" customHeight="1" x14ac:dyDescent="0.2">
      <c r="B3167" s="78"/>
      <c r="C3167" s="157" t="s">
        <v>157</v>
      </c>
      <c r="D3167" s="148">
        <f>SUBTOTAL(9,D3157:D3166)</f>
        <v>0</v>
      </c>
      <c r="E3167" s="148">
        <f t="shared" ref="E3167:O3167" si="481">SUBTOTAL(9,E3157:E3166)</f>
        <v>0</v>
      </c>
      <c r="F3167" s="148">
        <f t="shared" si="481"/>
        <v>0</v>
      </c>
      <c r="G3167" s="148">
        <f t="shared" si="481"/>
        <v>0</v>
      </c>
      <c r="H3167" s="148">
        <f t="shared" si="481"/>
        <v>0</v>
      </c>
      <c r="I3167" s="148">
        <f t="shared" si="481"/>
        <v>0</v>
      </c>
      <c r="J3167" s="148">
        <f t="shared" si="481"/>
        <v>0</v>
      </c>
      <c r="K3167" s="148">
        <f t="shared" si="481"/>
        <v>0</v>
      </c>
      <c r="L3167" s="148">
        <f t="shared" si="481"/>
        <v>0</v>
      </c>
      <c r="M3167" s="148">
        <f t="shared" si="481"/>
        <v>0</v>
      </c>
      <c r="N3167" s="148">
        <f t="shared" si="481"/>
        <v>0</v>
      </c>
      <c r="O3167" s="149">
        <f t="shared" si="481"/>
        <v>0</v>
      </c>
      <c r="P3167" s="143">
        <f t="shared" si="480"/>
        <v>0</v>
      </c>
      <c r="Q3167" s="52"/>
      <c r="R3167" s="393"/>
      <c r="S3167" s="394"/>
    </row>
    <row r="3168" spans="2:24" ht="6" customHeight="1" x14ac:dyDescent="0.2">
      <c r="B3168" s="78"/>
      <c r="C3168" s="52"/>
      <c r="D3168" s="52"/>
      <c r="E3168" s="52"/>
      <c r="F3168" s="52"/>
      <c r="G3168" s="52"/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5"/>
      <c r="S3168" s="55"/>
    </row>
    <row r="3169" spans="2:24" ht="18.75" customHeight="1" x14ac:dyDescent="0.2">
      <c r="B3169" s="81"/>
      <c r="C3169" s="140" t="s">
        <v>158</v>
      </c>
      <c r="D3169" s="67"/>
      <c r="E3169" s="67"/>
      <c r="F3169" s="67"/>
      <c r="G3169" s="67"/>
      <c r="H3169" s="67"/>
      <c r="I3169" s="67"/>
      <c r="J3169" s="67"/>
      <c r="K3169" s="67"/>
      <c r="L3169" s="67"/>
      <c r="M3169" s="67"/>
      <c r="N3169" s="67"/>
      <c r="O3169" s="74"/>
      <c r="P3169" s="146">
        <f t="shared" ref="P3169:P3170" si="482">SUM(D3169:O3169)</f>
        <v>0</v>
      </c>
      <c r="Q3169" s="52"/>
      <c r="R3169" s="395"/>
      <c r="S3169" s="395"/>
    </row>
    <row r="3170" spans="2:24" ht="18.75" customHeight="1" x14ac:dyDescent="0.2">
      <c r="B3170" s="81"/>
      <c r="C3170" s="140" t="s">
        <v>159</v>
      </c>
      <c r="D3170" s="67"/>
      <c r="E3170" s="67"/>
      <c r="F3170" s="67"/>
      <c r="G3170" s="67"/>
      <c r="H3170" s="67"/>
      <c r="I3170" s="67"/>
      <c r="J3170" s="67"/>
      <c r="K3170" s="67"/>
      <c r="L3170" s="67"/>
      <c r="M3170" s="67"/>
      <c r="N3170" s="69"/>
      <c r="O3170" s="75"/>
      <c r="P3170" s="147">
        <f t="shared" si="482"/>
        <v>0</v>
      </c>
      <c r="Q3170" s="52"/>
      <c r="R3170" s="396"/>
      <c r="S3170" s="396"/>
    </row>
    <row r="3171" spans="2:24" s="77" customFormat="1" ht="18.75" customHeight="1" x14ac:dyDescent="0.2">
      <c r="B3171" s="79"/>
      <c r="C3171" s="93"/>
      <c r="D3171" s="82"/>
      <c r="E3171" s="82"/>
      <c r="F3171" s="82"/>
      <c r="G3171" s="82"/>
      <c r="H3171" s="82"/>
      <c r="I3171" s="82"/>
      <c r="J3171" s="82"/>
      <c r="K3171" s="82"/>
      <c r="L3171" s="82"/>
      <c r="M3171" s="82"/>
      <c r="N3171" s="397" t="s">
        <v>160</v>
      </c>
      <c r="O3171" s="397"/>
      <c r="P3171" s="145">
        <f>ROUND(IF(P3169*P3170=0,0,P3167/P3169*P3170),2)</f>
        <v>0</v>
      </c>
      <c r="Q3171" s="76"/>
      <c r="R3171" s="398"/>
      <c r="S3171" s="398"/>
      <c r="T3171" s="80"/>
    </row>
    <row r="3172" spans="2:24" ht="30" customHeight="1" x14ac:dyDescent="0.2">
      <c r="C3172" s="52"/>
      <c r="D3172" s="52"/>
      <c r="E3172" s="52"/>
      <c r="F3172" s="52"/>
      <c r="G3172" s="52"/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</row>
    <row r="3173" spans="2:24" ht="18.75" customHeight="1" x14ac:dyDescent="0.2">
      <c r="B3173" s="78"/>
      <c r="C3173" s="158" t="s">
        <v>124</v>
      </c>
      <c r="D3173" s="399"/>
      <c r="E3173" s="399"/>
      <c r="F3173" s="399"/>
      <c r="G3173" s="399"/>
      <c r="H3173" s="399"/>
      <c r="I3173" s="399"/>
      <c r="J3173" s="52"/>
      <c r="K3173" s="52"/>
      <c r="L3173" s="53"/>
      <c r="M3173" s="52"/>
      <c r="N3173" s="52"/>
      <c r="O3173" s="52"/>
      <c r="P3173" s="54"/>
      <c r="Q3173" s="52"/>
      <c r="R3173" s="54"/>
      <c r="S3173" s="54"/>
    </row>
    <row r="3174" spans="2:24" ht="18.75" customHeight="1" x14ac:dyDescent="0.2">
      <c r="B3174" s="78"/>
      <c r="C3174" s="152" t="s">
        <v>125</v>
      </c>
      <c r="D3174" s="395"/>
      <c r="E3174" s="395"/>
      <c r="F3174" s="395"/>
      <c r="G3174" s="395"/>
      <c r="H3174" s="395"/>
      <c r="I3174" s="395"/>
      <c r="J3174" s="52"/>
      <c r="K3174" s="51"/>
      <c r="L3174" s="51"/>
      <c r="M3174" s="51"/>
      <c r="N3174" s="51"/>
      <c r="O3174" s="51"/>
      <c r="P3174" s="51"/>
      <c r="Q3174" s="52"/>
      <c r="R3174" s="400" t="s">
        <v>126</v>
      </c>
      <c r="S3174" s="400"/>
    </row>
    <row r="3175" spans="2:24" ht="18.75" customHeight="1" x14ac:dyDescent="0.2">
      <c r="B3175" s="78"/>
      <c r="C3175" s="152" t="s">
        <v>7</v>
      </c>
      <c r="D3175" s="395"/>
      <c r="E3175" s="395"/>
      <c r="F3175" s="395"/>
      <c r="G3175" s="395"/>
      <c r="H3175" s="395"/>
      <c r="I3175" s="395"/>
      <c r="J3175" s="52"/>
      <c r="K3175" s="51"/>
      <c r="L3175" s="51"/>
      <c r="M3175" s="51"/>
      <c r="N3175" s="51"/>
      <c r="O3175" s="51"/>
      <c r="P3175" s="51"/>
      <c r="Q3175" s="52"/>
      <c r="R3175" s="139" t="s">
        <v>245</v>
      </c>
      <c r="S3175" s="63"/>
    </row>
    <row r="3176" spans="2:24" ht="18.75" customHeight="1" x14ac:dyDescent="0.2">
      <c r="B3176" s="78"/>
      <c r="C3176" s="153" t="s">
        <v>122</v>
      </c>
      <c r="D3176" s="395"/>
      <c r="E3176" s="395"/>
      <c r="F3176" s="395"/>
      <c r="G3176" s="395"/>
      <c r="H3176" s="395"/>
      <c r="I3176" s="395"/>
      <c r="J3176" s="52"/>
      <c r="K3176" s="51"/>
      <c r="L3176" s="51"/>
      <c r="M3176" s="51"/>
      <c r="N3176" s="51"/>
      <c r="O3176" s="51"/>
      <c r="P3176" s="51"/>
      <c r="Q3176" s="52"/>
      <c r="R3176" s="138" t="s">
        <v>132</v>
      </c>
      <c r="S3176" s="63"/>
    </row>
    <row r="3177" spans="2:24" ht="18.75" customHeight="1" x14ac:dyDescent="0.2">
      <c r="B3177" s="78"/>
      <c r="C3177" s="153" t="s">
        <v>134</v>
      </c>
      <c r="D3177" s="401"/>
      <c r="E3177" s="401"/>
      <c r="F3177" s="401"/>
      <c r="G3177" s="401"/>
      <c r="H3177" s="401"/>
      <c r="I3177" s="401"/>
      <c r="J3177" s="52"/>
      <c r="K3177" s="52"/>
      <c r="L3177" s="53"/>
      <c r="M3177" s="52"/>
      <c r="N3177" s="52"/>
      <c r="O3177" s="52"/>
      <c r="P3177" s="54"/>
      <c r="Q3177" s="52"/>
      <c r="R3177" s="139" t="s">
        <v>133</v>
      </c>
      <c r="S3177" s="63"/>
    </row>
    <row r="3178" spans="2:24" ht="12" customHeight="1" x14ac:dyDescent="0.2">
      <c r="B3178" s="78"/>
      <c r="C3178" s="52"/>
      <c r="D3178" s="52"/>
      <c r="E3178" s="52"/>
      <c r="F3178" s="52"/>
      <c r="G3178" s="52"/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</row>
    <row r="3179" spans="2:24" s="77" customFormat="1" ht="18.75" customHeight="1" x14ac:dyDescent="0.2">
      <c r="B3179" s="79"/>
      <c r="C3179" s="154" t="s">
        <v>128</v>
      </c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70"/>
      <c r="P3179" s="144" t="s">
        <v>129</v>
      </c>
      <c r="Q3179" s="76"/>
      <c r="R3179" s="404" t="s">
        <v>135</v>
      </c>
      <c r="S3179" s="404"/>
      <c r="T3179" s="80"/>
      <c r="V3179" s="59"/>
      <c r="W3179" s="59"/>
      <c r="X3179" s="59"/>
    </row>
    <row r="3180" spans="2:24" ht="6" customHeight="1" x14ac:dyDescent="0.2">
      <c r="B3180" s="78"/>
      <c r="C3180" s="52"/>
      <c r="D3180" s="52"/>
      <c r="E3180" s="52"/>
      <c r="F3180" s="52"/>
      <c r="G3180" s="52"/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</row>
    <row r="3181" spans="2:24" ht="18.75" customHeight="1" x14ac:dyDescent="0.2">
      <c r="B3181" s="78"/>
      <c r="C3181" s="155" t="s">
        <v>161</v>
      </c>
      <c r="D3181" s="65"/>
      <c r="E3181" s="65"/>
      <c r="F3181" s="65"/>
      <c r="G3181" s="65"/>
      <c r="H3181" s="65"/>
      <c r="I3181" s="65"/>
      <c r="J3181" s="65"/>
      <c r="K3181" s="65"/>
      <c r="L3181" s="65"/>
      <c r="M3181" s="65"/>
      <c r="N3181" s="65"/>
      <c r="O3181" s="71"/>
      <c r="P3181" s="141">
        <f t="shared" ref="P3181:P3191" si="483">SUM(D3181:O3181)</f>
        <v>0</v>
      </c>
      <c r="Q3181" s="52"/>
      <c r="R3181" s="395"/>
      <c r="S3181" s="395"/>
    </row>
    <row r="3182" spans="2:24" ht="18.75" customHeight="1" x14ac:dyDescent="0.2">
      <c r="B3182" s="78"/>
      <c r="C3182" s="140" t="s">
        <v>137</v>
      </c>
      <c r="D3182" s="110"/>
      <c r="E3182" s="110"/>
      <c r="F3182" s="110"/>
      <c r="G3182" s="110"/>
      <c r="H3182" s="110"/>
      <c r="I3182" s="110"/>
      <c r="J3182" s="110"/>
      <c r="K3182" s="110"/>
      <c r="L3182" s="110"/>
      <c r="M3182" s="110"/>
      <c r="N3182" s="110"/>
      <c r="O3182" s="111"/>
      <c r="P3182" s="141">
        <f t="shared" si="483"/>
        <v>0</v>
      </c>
      <c r="Q3182" s="52"/>
      <c r="R3182" s="395"/>
      <c r="S3182" s="395"/>
    </row>
    <row r="3183" spans="2:24" ht="18.75" customHeight="1" x14ac:dyDescent="0.2">
      <c r="B3183" s="78"/>
      <c r="C3183" s="94" t="s">
        <v>162</v>
      </c>
      <c r="D3183" s="65"/>
      <c r="E3183" s="65"/>
      <c r="F3183" s="65"/>
      <c r="G3183" s="65"/>
      <c r="H3183" s="65"/>
      <c r="I3183" s="65"/>
      <c r="J3183" s="65"/>
      <c r="K3183" s="65"/>
      <c r="L3183" s="65"/>
      <c r="M3183" s="65"/>
      <c r="N3183" s="65"/>
      <c r="O3183" s="71"/>
      <c r="P3183" s="141">
        <f t="shared" si="483"/>
        <v>0</v>
      </c>
      <c r="Q3183" s="52"/>
      <c r="R3183" s="395"/>
      <c r="S3183" s="395"/>
    </row>
    <row r="3184" spans="2:24" ht="18.75" customHeight="1" x14ac:dyDescent="0.2">
      <c r="B3184" s="78"/>
      <c r="C3184" s="140" t="s">
        <v>147</v>
      </c>
      <c r="D3184" s="66"/>
      <c r="E3184" s="66"/>
      <c r="F3184" s="66"/>
      <c r="G3184" s="66"/>
      <c r="H3184" s="66"/>
      <c r="I3184" s="66"/>
      <c r="J3184" s="66"/>
      <c r="K3184" s="66"/>
      <c r="L3184" s="66"/>
      <c r="M3184" s="66"/>
      <c r="N3184" s="66"/>
      <c r="O3184" s="72"/>
      <c r="P3184" s="141">
        <f t="shared" si="483"/>
        <v>0</v>
      </c>
      <c r="Q3184" s="52"/>
      <c r="R3184" s="395"/>
      <c r="S3184" s="395"/>
    </row>
    <row r="3185" spans="2:20" ht="18.75" customHeight="1" x14ac:dyDescent="0.2">
      <c r="B3185" s="78"/>
      <c r="C3185" s="140" t="s">
        <v>148</v>
      </c>
      <c r="D3185" s="66"/>
      <c r="E3185" s="66"/>
      <c r="F3185" s="66"/>
      <c r="G3185" s="66"/>
      <c r="H3185" s="66"/>
      <c r="I3185" s="66"/>
      <c r="J3185" s="66"/>
      <c r="K3185" s="66"/>
      <c r="L3185" s="66"/>
      <c r="M3185" s="66"/>
      <c r="N3185" s="66"/>
      <c r="O3185" s="72"/>
      <c r="P3185" s="141">
        <f t="shared" si="483"/>
        <v>0</v>
      </c>
      <c r="Q3185" s="52"/>
      <c r="R3185" s="395"/>
      <c r="S3185" s="395"/>
    </row>
    <row r="3186" spans="2:20" ht="18.75" customHeight="1" x14ac:dyDescent="0.2">
      <c r="B3186" s="78"/>
      <c r="C3186" s="140" t="s">
        <v>150</v>
      </c>
      <c r="D3186" s="66"/>
      <c r="E3186" s="66"/>
      <c r="F3186" s="66"/>
      <c r="G3186" s="66"/>
      <c r="H3186" s="66"/>
      <c r="I3186" s="66"/>
      <c r="J3186" s="66"/>
      <c r="K3186" s="66"/>
      <c r="L3186" s="66"/>
      <c r="M3186" s="66"/>
      <c r="N3186" s="66"/>
      <c r="O3186" s="72"/>
      <c r="P3186" s="141">
        <f t="shared" si="483"/>
        <v>0</v>
      </c>
      <c r="Q3186" s="52"/>
      <c r="R3186" s="395"/>
      <c r="S3186" s="395"/>
    </row>
    <row r="3187" spans="2:20" ht="18.75" customHeight="1" x14ac:dyDescent="0.2">
      <c r="B3187" s="78"/>
      <c r="C3187" s="140" t="s">
        <v>151</v>
      </c>
      <c r="D3187" s="66"/>
      <c r="E3187" s="66"/>
      <c r="F3187" s="66"/>
      <c r="G3187" s="66"/>
      <c r="H3187" s="66"/>
      <c r="I3187" s="66"/>
      <c r="J3187" s="66"/>
      <c r="K3187" s="66"/>
      <c r="L3187" s="66"/>
      <c r="M3187" s="66"/>
      <c r="N3187" s="66"/>
      <c r="O3187" s="72"/>
      <c r="P3187" s="141">
        <f t="shared" si="483"/>
        <v>0</v>
      </c>
      <c r="Q3187" s="52"/>
      <c r="R3187" s="395"/>
      <c r="S3187" s="395"/>
    </row>
    <row r="3188" spans="2:20" ht="18.75" customHeight="1" x14ac:dyDescent="0.2">
      <c r="B3188" s="78"/>
      <c r="C3188" s="140" t="s">
        <v>152</v>
      </c>
      <c r="D3188" s="66"/>
      <c r="E3188" s="66"/>
      <c r="F3188" s="66"/>
      <c r="G3188" s="66"/>
      <c r="H3188" s="66"/>
      <c r="I3188" s="66"/>
      <c r="J3188" s="66"/>
      <c r="K3188" s="66"/>
      <c r="L3188" s="66"/>
      <c r="M3188" s="66"/>
      <c r="N3188" s="66"/>
      <c r="O3188" s="72"/>
      <c r="P3188" s="141">
        <f t="shared" si="483"/>
        <v>0</v>
      </c>
      <c r="Q3188" s="52"/>
      <c r="R3188" s="395"/>
      <c r="S3188" s="395"/>
    </row>
    <row r="3189" spans="2:20" ht="18.75" customHeight="1" x14ac:dyDescent="0.2">
      <c r="B3189" s="78"/>
      <c r="C3189" s="140" t="s">
        <v>153</v>
      </c>
      <c r="D3189" s="66"/>
      <c r="E3189" s="66"/>
      <c r="F3189" s="66"/>
      <c r="G3189" s="66"/>
      <c r="H3189" s="66"/>
      <c r="I3189" s="66"/>
      <c r="J3189" s="66"/>
      <c r="K3189" s="66"/>
      <c r="L3189" s="66"/>
      <c r="M3189" s="66"/>
      <c r="N3189" s="66"/>
      <c r="O3189" s="72"/>
      <c r="P3189" s="141">
        <f t="shared" si="483"/>
        <v>0</v>
      </c>
      <c r="Q3189" s="52"/>
      <c r="R3189" s="395"/>
      <c r="S3189" s="395"/>
    </row>
    <row r="3190" spans="2:20" ht="18.75" customHeight="1" x14ac:dyDescent="0.2">
      <c r="B3190" s="78"/>
      <c r="C3190" s="156" t="s">
        <v>163</v>
      </c>
      <c r="D3190" s="68"/>
      <c r="E3190" s="68"/>
      <c r="F3190" s="68"/>
      <c r="G3190" s="68"/>
      <c r="H3190" s="68"/>
      <c r="I3190" s="68"/>
      <c r="J3190" s="68"/>
      <c r="K3190" s="68"/>
      <c r="L3190" s="68"/>
      <c r="M3190" s="68"/>
      <c r="N3190" s="68"/>
      <c r="O3190" s="73"/>
      <c r="P3190" s="142">
        <f t="shared" si="483"/>
        <v>0</v>
      </c>
      <c r="Q3190" s="52"/>
      <c r="R3190" s="396"/>
      <c r="S3190" s="396"/>
    </row>
    <row r="3191" spans="2:20" ht="18.75" customHeight="1" x14ac:dyDescent="0.2">
      <c r="B3191" s="78"/>
      <c r="C3191" s="157" t="s">
        <v>157</v>
      </c>
      <c r="D3191" s="148">
        <f t="shared" ref="D3191:O3191" si="484">SUBTOTAL(9,D3181:D3190)</f>
        <v>0</v>
      </c>
      <c r="E3191" s="148">
        <f t="shared" si="484"/>
        <v>0</v>
      </c>
      <c r="F3191" s="148">
        <f t="shared" si="484"/>
        <v>0</v>
      </c>
      <c r="G3191" s="148">
        <f t="shared" si="484"/>
        <v>0</v>
      </c>
      <c r="H3191" s="148">
        <f t="shared" si="484"/>
        <v>0</v>
      </c>
      <c r="I3191" s="148">
        <f t="shared" si="484"/>
        <v>0</v>
      </c>
      <c r="J3191" s="148">
        <f t="shared" si="484"/>
        <v>0</v>
      </c>
      <c r="K3191" s="148">
        <f t="shared" si="484"/>
        <v>0</v>
      </c>
      <c r="L3191" s="148">
        <f t="shared" si="484"/>
        <v>0</v>
      </c>
      <c r="M3191" s="148">
        <f t="shared" si="484"/>
        <v>0</v>
      </c>
      <c r="N3191" s="148">
        <f t="shared" si="484"/>
        <v>0</v>
      </c>
      <c r="O3191" s="149">
        <f t="shared" si="484"/>
        <v>0</v>
      </c>
      <c r="P3191" s="143">
        <f t="shared" si="483"/>
        <v>0</v>
      </c>
      <c r="Q3191" s="52"/>
      <c r="R3191" s="405"/>
      <c r="S3191" s="405"/>
    </row>
    <row r="3192" spans="2:20" ht="6" customHeight="1" x14ac:dyDescent="0.2">
      <c r="B3192" s="78"/>
      <c r="C3192" s="52"/>
      <c r="D3192" s="52"/>
      <c r="E3192" s="52"/>
      <c r="F3192" s="52"/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5"/>
      <c r="S3192" s="55"/>
    </row>
    <row r="3193" spans="2:20" ht="18.75" customHeight="1" x14ac:dyDescent="0.2">
      <c r="B3193" s="81"/>
      <c r="C3193" s="140" t="s">
        <v>158</v>
      </c>
      <c r="D3193" s="67"/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74"/>
      <c r="P3193" s="146">
        <f t="shared" ref="P3193:P3194" si="485">SUM(D3193:O3193)</f>
        <v>0</v>
      </c>
      <c r="Q3193" s="52"/>
      <c r="R3193" s="395"/>
      <c r="S3193" s="395"/>
    </row>
    <row r="3194" spans="2:20" ht="18.75" customHeight="1" x14ac:dyDescent="0.2">
      <c r="B3194" s="81"/>
      <c r="C3194" s="140" t="s">
        <v>159</v>
      </c>
      <c r="D3194" s="67"/>
      <c r="E3194" s="67"/>
      <c r="F3194" s="67"/>
      <c r="G3194" s="67"/>
      <c r="H3194" s="67"/>
      <c r="I3194" s="67"/>
      <c r="J3194" s="67"/>
      <c r="K3194" s="67"/>
      <c r="L3194" s="67"/>
      <c r="M3194" s="67"/>
      <c r="N3194" s="69"/>
      <c r="O3194" s="75"/>
      <c r="P3194" s="147">
        <f t="shared" si="485"/>
        <v>0</v>
      </c>
      <c r="Q3194" s="52"/>
      <c r="R3194" s="396"/>
      <c r="S3194" s="396"/>
    </row>
    <row r="3195" spans="2:20" s="77" customFormat="1" ht="18.75" customHeight="1" x14ac:dyDescent="0.2">
      <c r="B3195" s="79"/>
      <c r="C3195" s="93"/>
      <c r="D3195" s="82"/>
      <c r="E3195" s="82"/>
      <c r="F3195" s="82"/>
      <c r="G3195" s="82"/>
      <c r="H3195" s="82"/>
      <c r="I3195" s="82"/>
      <c r="J3195" s="82"/>
      <c r="K3195" s="82"/>
      <c r="L3195" s="82"/>
      <c r="M3195" s="82"/>
      <c r="N3195" s="397" t="s">
        <v>160</v>
      </c>
      <c r="O3195" s="397"/>
      <c r="P3195" s="145">
        <f t="shared" ref="P3195" si="486">ROUND(IF(P3193*P3194=0,0,P3191/P3193*P3194),2)</f>
        <v>0</v>
      </c>
      <c r="Q3195" s="76"/>
      <c r="R3195" s="398"/>
      <c r="S3195" s="398"/>
      <c r="T3195" s="80"/>
    </row>
    <row r="3196" spans="2:20" ht="30" customHeight="1" x14ac:dyDescent="0.2">
      <c r="C3196" s="52"/>
      <c r="D3196" s="52"/>
      <c r="E3196" s="52"/>
      <c r="F3196" s="52"/>
      <c r="G3196" s="52"/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</row>
    <row r="3197" spans="2:20" ht="18.75" customHeight="1" x14ac:dyDescent="0.2">
      <c r="B3197" s="78"/>
      <c r="C3197" s="158" t="s">
        <v>124</v>
      </c>
      <c r="D3197" s="399"/>
      <c r="E3197" s="399"/>
      <c r="F3197" s="399"/>
      <c r="G3197" s="399"/>
      <c r="H3197" s="399"/>
      <c r="I3197" s="399"/>
      <c r="J3197" s="52"/>
      <c r="K3197" s="52"/>
      <c r="L3197" s="53"/>
      <c r="M3197" s="52"/>
      <c r="N3197" s="52"/>
      <c r="O3197" s="52"/>
      <c r="P3197" s="54"/>
      <c r="Q3197" s="52"/>
      <c r="R3197" s="54"/>
      <c r="S3197" s="54"/>
    </row>
    <row r="3198" spans="2:20" ht="18.75" customHeight="1" x14ac:dyDescent="0.2">
      <c r="B3198" s="78"/>
      <c r="C3198" s="152" t="s">
        <v>125</v>
      </c>
      <c r="D3198" s="395"/>
      <c r="E3198" s="395"/>
      <c r="F3198" s="395"/>
      <c r="G3198" s="395"/>
      <c r="H3198" s="395"/>
      <c r="I3198" s="395"/>
      <c r="J3198" s="52"/>
      <c r="K3198" s="51"/>
      <c r="L3198" s="51"/>
      <c r="M3198" s="51"/>
      <c r="N3198" s="51"/>
      <c r="O3198" s="51"/>
      <c r="P3198" s="51"/>
      <c r="Q3198" s="52"/>
      <c r="R3198" s="400" t="s">
        <v>126</v>
      </c>
      <c r="S3198" s="400"/>
    </row>
    <row r="3199" spans="2:20" ht="18.75" customHeight="1" x14ac:dyDescent="0.2">
      <c r="B3199" s="78"/>
      <c r="C3199" s="152" t="s">
        <v>7</v>
      </c>
      <c r="D3199" s="395"/>
      <c r="E3199" s="395"/>
      <c r="F3199" s="395"/>
      <c r="G3199" s="395"/>
      <c r="H3199" s="395"/>
      <c r="I3199" s="395"/>
      <c r="J3199" s="52"/>
      <c r="K3199" s="51"/>
      <c r="L3199" s="51"/>
      <c r="M3199" s="51"/>
      <c r="N3199" s="51"/>
      <c r="O3199" s="51"/>
      <c r="P3199" s="51"/>
      <c r="Q3199" s="52"/>
      <c r="R3199" s="139" t="s">
        <v>245</v>
      </c>
      <c r="S3199" s="63"/>
    </row>
    <row r="3200" spans="2:20" ht="18.75" customHeight="1" x14ac:dyDescent="0.2">
      <c r="B3200" s="78"/>
      <c r="C3200" s="153" t="s">
        <v>122</v>
      </c>
      <c r="D3200" s="395"/>
      <c r="E3200" s="395"/>
      <c r="F3200" s="395"/>
      <c r="G3200" s="395"/>
      <c r="H3200" s="395"/>
      <c r="I3200" s="395"/>
      <c r="J3200" s="52"/>
      <c r="K3200" s="51"/>
      <c r="L3200" s="51"/>
      <c r="M3200" s="51"/>
      <c r="N3200" s="51"/>
      <c r="O3200" s="51"/>
      <c r="P3200" s="51"/>
      <c r="Q3200" s="52"/>
      <c r="R3200" s="138" t="s">
        <v>132</v>
      </c>
      <c r="S3200" s="63"/>
    </row>
    <row r="3201" spans="2:24" ht="18.75" customHeight="1" x14ac:dyDescent="0.2">
      <c r="B3201" s="78"/>
      <c r="C3201" s="153" t="s">
        <v>134</v>
      </c>
      <c r="D3201" s="401"/>
      <c r="E3201" s="401"/>
      <c r="F3201" s="401"/>
      <c r="G3201" s="401"/>
      <c r="H3201" s="401"/>
      <c r="I3201" s="401"/>
      <c r="J3201" s="52"/>
      <c r="K3201" s="52"/>
      <c r="L3201" s="53"/>
      <c r="M3201" s="52"/>
      <c r="N3201" s="52"/>
      <c r="O3201" s="52"/>
      <c r="P3201" s="54"/>
      <c r="Q3201" s="52"/>
      <c r="R3201" s="139" t="s">
        <v>133</v>
      </c>
      <c r="S3201" s="63"/>
    </row>
    <row r="3202" spans="2:24" ht="12" customHeight="1" x14ac:dyDescent="0.2">
      <c r="B3202" s="78"/>
      <c r="C3202" s="52"/>
      <c r="D3202" s="52"/>
      <c r="E3202" s="52"/>
      <c r="F3202" s="52"/>
      <c r="G3202" s="52"/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</row>
    <row r="3203" spans="2:24" s="77" customFormat="1" ht="18.75" customHeight="1" x14ac:dyDescent="0.2">
      <c r="B3203" s="79"/>
      <c r="C3203" s="154" t="s">
        <v>128</v>
      </c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70"/>
      <c r="P3203" s="144" t="s">
        <v>129</v>
      </c>
      <c r="Q3203" s="76"/>
      <c r="R3203" s="404" t="s">
        <v>135</v>
      </c>
      <c r="S3203" s="404"/>
      <c r="T3203" s="80"/>
      <c r="V3203" s="59"/>
      <c r="W3203" s="59"/>
      <c r="X3203" s="59"/>
    </row>
    <row r="3204" spans="2:24" ht="6" customHeight="1" x14ac:dyDescent="0.2">
      <c r="B3204" s="78"/>
      <c r="C3204" s="52"/>
      <c r="D3204" s="52"/>
      <c r="E3204" s="52"/>
      <c r="F3204" s="52"/>
      <c r="G3204" s="52"/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</row>
    <row r="3205" spans="2:24" ht="18.75" customHeight="1" x14ac:dyDescent="0.2">
      <c r="B3205" s="78"/>
      <c r="C3205" s="155" t="s">
        <v>161</v>
      </c>
      <c r="D3205" s="65"/>
      <c r="E3205" s="65"/>
      <c r="F3205" s="65"/>
      <c r="G3205" s="65"/>
      <c r="H3205" s="65"/>
      <c r="I3205" s="65"/>
      <c r="J3205" s="65"/>
      <c r="K3205" s="65"/>
      <c r="L3205" s="65"/>
      <c r="M3205" s="65"/>
      <c r="N3205" s="65"/>
      <c r="O3205" s="71"/>
      <c r="P3205" s="141">
        <f t="shared" ref="P3205:P3215" si="487">SUM(D3205:O3205)</f>
        <v>0</v>
      </c>
      <c r="Q3205" s="52"/>
      <c r="R3205" s="395"/>
      <c r="S3205" s="395"/>
    </row>
    <row r="3206" spans="2:24" ht="18.75" customHeight="1" x14ac:dyDescent="0.2">
      <c r="B3206" s="78"/>
      <c r="C3206" s="140" t="s">
        <v>137</v>
      </c>
      <c r="D3206" s="110"/>
      <c r="E3206" s="110"/>
      <c r="F3206" s="110"/>
      <c r="G3206" s="110"/>
      <c r="H3206" s="110"/>
      <c r="I3206" s="110"/>
      <c r="J3206" s="110"/>
      <c r="K3206" s="110"/>
      <c r="L3206" s="110"/>
      <c r="M3206" s="110"/>
      <c r="N3206" s="110"/>
      <c r="O3206" s="111"/>
      <c r="P3206" s="141">
        <f t="shared" si="487"/>
        <v>0</v>
      </c>
      <c r="Q3206" s="52"/>
      <c r="R3206" s="395"/>
      <c r="S3206" s="395"/>
    </row>
    <row r="3207" spans="2:24" ht="18.75" customHeight="1" x14ac:dyDescent="0.2">
      <c r="B3207" s="78"/>
      <c r="C3207" s="94" t="s">
        <v>162</v>
      </c>
      <c r="D3207" s="65"/>
      <c r="E3207" s="65"/>
      <c r="F3207" s="65"/>
      <c r="G3207" s="65"/>
      <c r="H3207" s="65"/>
      <c r="I3207" s="65"/>
      <c r="J3207" s="65"/>
      <c r="K3207" s="65"/>
      <c r="L3207" s="65"/>
      <c r="M3207" s="65"/>
      <c r="N3207" s="65"/>
      <c r="O3207" s="71"/>
      <c r="P3207" s="141">
        <f t="shared" si="487"/>
        <v>0</v>
      </c>
      <c r="Q3207" s="52"/>
      <c r="R3207" s="395"/>
      <c r="S3207" s="395"/>
    </row>
    <row r="3208" spans="2:24" ht="18.75" customHeight="1" x14ac:dyDescent="0.2">
      <c r="B3208" s="78"/>
      <c r="C3208" s="140" t="s">
        <v>147</v>
      </c>
      <c r="D3208" s="66"/>
      <c r="E3208" s="66"/>
      <c r="F3208" s="66"/>
      <c r="G3208" s="66"/>
      <c r="H3208" s="66"/>
      <c r="I3208" s="66"/>
      <c r="J3208" s="66"/>
      <c r="K3208" s="66"/>
      <c r="L3208" s="66"/>
      <c r="M3208" s="66"/>
      <c r="N3208" s="66"/>
      <c r="O3208" s="72"/>
      <c r="P3208" s="141">
        <f t="shared" si="487"/>
        <v>0</v>
      </c>
      <c r="Q3208" s="52"/>
      <c r="R3208" s="395"/>
      <c r="S3208" s="395"/>
    </row>
    <row r="3209" spans="2:24" ht="18.75" customHeight="1" x14ac:dyDescent="0.2">
      <c r="B3209" s="78"/>
      <c r="C3209" s="140" t="s">
        <v>148</v>
      </c>
      <c r="D3209" s="66"/>
      <c r="E3209" s="66"/>
      <c r="F3209" s="66"/>
      <c r="G3209" s="66"/>
      <c r="H3209" s="66"/>
      <c r="I3209" s="66"/>
      <c r="J3209" s="66"/>
      <c r="K3209" s="66"/>
      <c r="L3209" s="66"/>
      <c r="M3209" s="66"/>
      <c r="N3209" s="66"/>
      <c r="O3209" s="72"/>
      <c r="P3209" s="141">
        <f t="shared" si="487"/>
        <v>0</v>
      </c>
      <c r="Q3209" s="52"/>
      <c r="R3209" s="395"/>
      <c r="S3209" s="395"/>
    </row>
    <row r="3210" spans="2:24" ht="18.75" customHeight="1" x14ac:dyDescent="0.2">
      <c r="B3210" s="78"/>
      <c r="C3210" s="140" t="s">
        <v>150</v>
      </c>
      <c r="D3210" s="66"/>
      <c r="E3210" s="66"/>
      <c r="F3210" s="66"/>
      <c r="G3210" s="66"/>
      <c r="H3210" s="66"/>
      <c r="I3210" s="66"/>
      <c r="J3210" s="66"/>
      <c r="K3210" s="66"/>
      <c r="L3210" s="66"/>
      <c r="M3210" s="66"/>
      <c r="N3210" s="66"/>
      <c r="O3210" s="72"/>
      <c r="P3210" s="141">
        <f t="shared" si="487"/>
        <v>0</v>
      </c>
      <c r="Q3210" s="52"/>
      <c r="R3210" s="395"/>
      <c r="S3210" s="395"/>
    </row>
    <row r="3211" spans="2:24" ht="18.75" customHeight="1" x14ac:dyDescent="0.2">
      <c r="B3211" s="78"/>
      <c r="C3211" s="140" t="s">
        <v>151</v>
      </c>
      <c r="D3211" s="66"/>
      <c r="E3211" s="66"/>
      <c r="F3211" s="66"/>
      <c r="G3211" s="66"/>
      <c r="H3211" s="66"/>
      <c r="I3211" s="66"/>
      <c r="J3211" s="66"/>
      <c r="K3211" s="66"/>
      <c r="L3211" s="66"/>
      <c r="M3211" s="66"/>
      <c r="N3211" s="66"/>
      <c r="O3211" s="72"/>
      <c r="P3211" s="141">
        <f t="shared" si="487"/>
        <v>0</v>
      </c>
      <c r="Q3211" s="52"/>
      <c r="R3211" s="395"/>
      <c r="S3211" s="395"/>
    </row>
    <row r="3212" spans="2:24" ht="18.75" customHeight="1" x14ac:dyDescent="0.2">
      <c r="B3212" s="78"/>
      <c r="C3212" s="140" t="s">
        <v>152</v>
      </c>
      <c r="D3212" s="66"/>
      <c r="E3212" s="66"/>
      <c r="F3212" s="66"/>
      <c r="G3212" s="66"/>
      <c r="H3212" s="66"/>
      <c r="I3212" s="66"/>
      <c r="J3212" s="66"/>
      <c r="K3212" s="66"/>
      <c r="L3212" s="66"/>
      <c r="M3212" s="66"/>
      <c r="N3212" s="66"/>
      <c r="O3212" s="72"/>
      <c r="P3212" s="141">
        <f t="shared" si="487"/>
        <v>0</v>
      </c>
      <c r="Q3212" s="52"/>
      <c r="R3212" s="395"/>
      <c r="S3212" s="395"/>
    </row>
    <row r="3213" spans="2:24" ht="18.75" customHeight="1" x14ac:dyDescent="0.2">
      <c r="B3213" s="78"/>
      <c r="C3213" s="140" t="s">
        <v>153</v>
      </c>
      <c r="D3213" s="66"/>
      <c r="E3213" s="66"/>
      <c r="F3213" s="66"/>
      <c r="G3213" s="66"/>
      <c r="H3213" s="66"/>
      <c r="I3213" s="66"/>
      <c r="J3213" s="66"/>
      <c r="K3213" s="66"/>
      <c r="L3213" s="66"/>
      <c r="M3213" s="66"/>
      <c r="N3213" s="66"/>
      <c r="O3213" s="72"/>
      <c r="P3213" s="141">
        <f t="shared" si="487"/>
        <v>0</v>
      </c>
      <c r="Q3213" s="52"/>
      <c r="R3213" s="395"/>
      <c r="S3213" s="395"/>
    </row>
    <row r="3214" spans="2:24" ht="18.75" customHeight="1" x14ac:dyDescent="0.2">
      <c r="B3214" s="78"/>
      <c r="C3214" s="156" t="s">
        <v>163</v>
      </c>
      <c r="D3214" s="68"/>
      <c r="E3214" s="68"/>
      <c r="F3214" s="68"/>
      <c r="G3214" s="68"/>
      <c r="H3214" s="68"/>
      <c r="I3214" s="68"/>
      <c r="J3214" s="68"/>
      <c r="K3214" s="68"/>
      <c r="L3214" s="68"/>
      <c r="M3214" s="68"/>
      <c r="N3214" s="68"/>
      <c r="O3214" s="73"/>
      <c r="P3214" s="142">
        <f t="shared" si="487"/>
        <v>0</v>
      </c>
      <c r="Q3214" s="52"/>
      <c r="R3214" s="396"/>
      <c r="S3214" s="396"/>
    </row>
    <row r="3215" spans="2:24" ht="18.75" customHeight="1" x14ac:dyDescent="0.2">
      <c r="B3215" s="78"/>
      <c r="C3215" s="157" t="s">
        <v>157</v>
      </c>
      <c r="D3215" s="148">
        <f t="shared" ref="D3215:O3215" si="488">SUBTOTAL(9,D3205:D3214)</f>
        <v>0</v>
      </c>
      <c r="E3215" s="148">
        <f t="shared" si="488"/>
        <v>0</v>
      </c>
      <c r="F3215" s="148">
        <f t="shared" si="488"/>
        <v>0</v>
      </c>
      <c r="G3215" s="148">
        <f t="shared" si="488"/>
        <v>0</v>
      </c>
      <c r="H3215" s="148">
        <f t="shared" si="488"/>
        <v>0</v>
      </c>
      <c r="I3215" s="148">
        <f t="shared" si="488"/>
        <v>0</v>
      </c>
      <c r="J3215" s="148">
        <f t="shared" si="488"/>
        <v>0</v>
      </c>
      <c r="K3215" s="148">
        <f t="shared" si="488"/>
        <v>0</v>
      </c>
      <c r="L3215" s="148">
        <f t="shared" si="488"/>
        <v>0</v>
      </c>
      <c r="M3215" s="148">
        <f t="shared" si="488"/>
        <v>0</v>
      </c>
      <c r="N3215" s="148">
        <f t="shared" si="488"/>
        <v>0</v>
      </c>
      <c r="O3215" s="149">
        <f t="shared" si="488"/>
        <v>0</v>
      </c>
      <c r="P3215" s="143">
        <f t="shared" si="487"/>
        <v>0</v>
      </c>
      <c r="Q3215" s="52"/>
      <c r="R3215" s="405"/>
      <c r="S3215" s="405"/>
    </row>
    <row r="3216" spans="2:24" ht="6" customHeight="1" x14ac:dyDescent="0.2">
      <c r="B3216" s="78"/>
      <c r="C3216" s="52"/>
      <c r="D3216" s="52"/>
      <c r="E3216" s="52"/>
      <c r="F3216" s="52"/>
      <c r="G3216" s="52"/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5"/>
      <c r="S3216" s="55"/>
    </row>
    <row r="3217" spans="2:24" ht="18.75" customHeight="1" x14ac:dyDescent="0.2">
      <c r="B3217" s="81"/>
      <c r="C3217" s="140" t="s">
        <v>158</v>
      </c>
      <c r="D3217" s="67"/>
      <c r="E3217" s="67"/>
      <c r="F3217" s="67"/>
      <c r="G3217" s="67"/>
      <c r="H3217" s="67"/>
      <c r="I3217" s="67"/>
      <c r="J3217" s="67"/>
      <c r="K3217" s="67"/>
      <c r="L3217" s="67"/>
      <c r="M3217" s="67"/>
      <c r="N3217" s="67"/>
      <c r="O3217" s="74"/>
      <c r="P3217" s="146">
        <f t="shared" ref="P3217:P3218" si="489">SUM(D3217:O3217)</f>
        <v>0</v>
      </c>
      <c r="Q3217" s="52"/>
      <c r="R3217" s="395"/>
      <c r="S3217" s="395"/>
    </row>
    <row r="3218" spans="2:24" ht="18.75" customHeight="1" x14ac:dyDescent="0.2">
      <c r="B3218" s="81"/>
      <c r="C3218" s="140" t="s">
        <v>159</v>
      </c>
      <c r="D3218" s="67"/>
      <c r="E3218" s="67"/>
      <c r="F3218" s="67"/>
      <c r="G3218" s="67"/>
      <c r="H3218" s="67"/>
      <c r="I3218" s="67"/>
      <c r="J3218" s="67"/>
      <c r="K3218" s="67"/>
      <c r="L3218" s="67"/>
      <c r="M3218" s="67"/>
      <c r="N3218" s="69"/>
      <c r="O3218" s="75"/>
      <c r="P3218" s="147">
        <f t="shared" si="489"/>
        <v>0</v>
      </c>
      <c r="Q3218" s="52"/>
      <c r="R3218" s="396"/>
      <c r="S3218" s="396"/>
    </row>
    <row r="3219" spans="2:24" s="77" customFormat="1" ht="18.75" customHeight="1" x14ac:dyDescent="0.2">
      <c r="B3219" s="79"/>
      <c r="C3219" s="93"/>
      <c r="D3219" s="82"/>
      <c r="E3219" s="82"/>
      <c r="F3219" s="82"/>
      <c r="G3219" s="82"/>
      <c r="H3219" s="82"/>
      <c r="I3219" s="82"/>
      <c r="J3219" s="82"/>
      <c r="K3219" s="82"/>
      <c r="L3219" s="82"/>
      <c r="M3219" s="82"/>
      <c r="N3219" s="397" t="s">
        <v>160</v>
      </c>
      <c r="O3219" s="397"/>
      <c r="P3219" s="145">
        <f t="shared" ref="P3219" si="490">ROUND(IF(P3217*P3218=0,0,P3215/P3217*P3218),2)</f>
        <v>0</v>
      </c>
      <c r="Q3219" s="76"/>
      <c r="R3219" s="398"/>
      <c r="S3219" s="398"/>
      <c r="T3219" s="80"/>
    </row>
    <row r="3220" spans="2:24" ht="30" customHeight="1" x14ac:dyDescent="0.2">
      <c r="C3220" s="52"/>
      <c r="D3220" s="52"/>
      <c r="E3220" s="52"/>
      <c r="F3220" s="52"/>
      <c r="G3220" s="52"/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</row>
    <row r="3221" spans="2:24" ht="18.75" customHeight="1" x14ac:dyDescent="0.2">
      <c r="B3221" s="78"/>
      <c r="C3221" s="158" t="s">
        <v>124</v>
      </c>
      <c r="D3221" s="399"/>
      <c r="E3221" s="399"/>
      <c r="F3221" s="399"/>
      <c r="G3221" s="399"/>
      <c r="H3221" s="399"/>
      <c r="I3221" s="399"/>
      <c r="J3221" s="52"/>
      <c r="K3221" s="52"/>
      <c r="L3221" s="53"/>
      <c r="M3221" s="52"/>
      <c r="N3221" s="52"/>
      <c r="O3221" s="52"/>
      <c r="P3221" s="54"/>
      <c r="Q3221" s="52"/>
      <c r="R3221" s="54"/>
      <c r="S3221" s="54"/>
    </row>
    <row r="3222" spans="2:24" ht="18.75" customHeight="1" x14ac:dyDescent="0.2">
      <c r="B3222" s="78"/>
      <c r="C3222" s="152" t="s">
        <v>125</v>
      </c>
      <c r="D3222" s="395"/>
      <c r="E3222" s="395"/>
      <c r="F3222" s="395"/>
      <c r="G3222" s="395"/>
      <c r="H3222" s="395"/>
      <c r="I3222" s="395"/>
      <c r="J3222" s="52"/>
      <c r="K3222" s="51"/>
      <c r="L3222" s="51"/>
      <c r="M3222" s="51"/>
      <c r="N3222" s="51"/>
      <c r="O3222" s="51"/>
      <c r="P3222" s="51"/>
      <c r="Q3222" s="52"/>
      <c r="R3222" s="400" t="s">
        <v>126</v>
      </c>
      <c r="S3222" s="400"/>
    </row>
    <row r="3223" spans="2:24" ht="18.75" customHeight="1" x14ac:dyDescent="0.2">
      <c r="B3223" s="78"/>
      <c r="C3223" s="152" t="s">
        <v>7</v>
      </c>
      <c r="D3223" s="395"/>
      <c r="E3223" s="395"/>
      <c r="F3223" s="395"/>
      <c r="G3223" s="395"/>
      <c r="H3223" s="395"/>
      <c r="I3223" s="395"/>
      <c r="J3223" s="52"/>
      <c r="K3223" s="51"/>
      <c r="L3223" s="51"/>
      <c r="M3223" s="51"/>
      <c r="N3223" s="51"/>
      <c r="O3223" s="51"/>
      <c r="P3223" s="51"/>
      <c r="Q3223" s="52"/>
      <c r="R3223" s="139" t="s">
        <v>245</v>
      </c>
      <c r="S3223" s="63"/>
    </row>
    <row r="3224" spans="2:24" ht="18.75" customHeight="1" x14ac:dyDescent="0.2">
      <c r="B3224" s="78"/>
      <c r="C3224" s="153" t="s">
        <v>122</v>
      </c>
      <c r="D3224" s="395"/>
      <c r="E3224" s="395"/>
      <c r="F3224" s="395"/>
      <c r="G3224" s="395"/>
      <c r="H3224" s="395"/>
      <c r="I3224" s="395"/>
      <c r="J3224" s="52"/>
      <c r="K3224" s="51"/>
      <c r="L3224" s="51"/>
      <c r="M3224" s="51"/>
      <c r="N3224" s="51"/>
      <c r="O3224" s="51"/>
      <c r="P3224" s="51"/>
      <c r="Q3224" s="52"/>
      <c r="R3224" s="138" t="s">
        <v>132</v>
      </c>
      <c r="S3224" s="63"/>
    </row>
    <row r="3225" spans="2:24" ht="18.75" customHeight="1" x14ac:dyDescent="0.2">
      <c r="B3225" s="78"/>
      <c r="C3225" s="153" t="s">
        <v>134</v>
      </c>
      <c r="D3225" s="401"/>
      <c r="E3225" s="401"/>
      <c r="F3225" s="401"/>
      <c r="G3225" s="401"/>
      <c r="H3225" s="401"/>
      <c r="I3225" s="401"/>
      <c r="J3225" s="52"/>
      <c r="K3225" s="52"/>
      <c r="L3225" s="53"/>
      <c r="M3225" s="52"/>
      <c r="N3225" s="52"/>
      <c r="O3225" s="52"/>
      <c r="P3225" s="54"/>
      <c r="Q3225" s="52"/>
      <c r="R3225" s="139" t="s">
        <v>133</v>
      </c>
      <c r="S3225" s="63"/>
    </row>
    <row r="3226" spans="2:24" ht="12" customHeight="1" x14ac:dyDescent="0.2">
      <c r="B3226" s="78"/>
      <c r="C3226" s="52"/>
      <c r="D3226" s="52"/>
      <c r="E3226" s="52"/>
      <c r="F3226" s="52"/>
      <c r="G3226" s="52"/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</row>
    <row r="3227" spans="2:24" s="77" customFormat="1" ht="18.75" customHeight="1" x14ac:dyDescent="0.2">
      <c r="B3227" s="79"/>
      <c r="C3227" s="154" t="s">
        <v>128</v>
      </c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70"/>
      <c r="P3227" s="144" t="s">
        <v>129</v>
      </c>
      <c r="Q3227" s="76"/>
      <c r="R3227" s="402" t="s">
        <v>135</v>
      </c>
      <c r="S3227" s="403"/>
      <c r="T3227" s="80"/>
      <c r="V3227" s="59"/>
      <c r="W3227" s="59"/>
      <c r="X3227" s="59"/>
    </row>
    <row r="3228" spans="2:24" ht="6" customHeight="1" x14ac:dyDescent="0.2">
      <c r="B3228" s="78"/>
      <c r="C3228" s="52"/>
      <c r="D3228" s="52"/>
      <c r="E3228" s="52"/>
      <c r="F3228" s="52"/>
      <c r="G3228" s="52"/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</row>
    <row r="3229" spans="2:24" ht="18.75" customHeight="1" x14ac:dyDescent="0.2">
      <c r="B3229" s="78"/>
      <c r="C3229" s="155" t="s">
        <v>161</v>
      </c>
      <c r="D3229" s="65"/>
      <c r="E3229" s="65"/>
      <c r="F3229" s="65"/>
      <c r="G3229" s="65"/>
      <c r="H3229" s="65"/>
      <c r="I3229" s="65"/>
      <c r="J3229" s="65"/>
      <c r="K3229" s="65"/>
      <c r="L3229" s="65"/>
      <c r="M3229" s="65"/>
      <c r="N3229" s="65"/>
      <c r="O3229" s="71"/>
      <c r="P3229" s="141">
        <f>SUM(D3229:O3229)</f>
        <v>0</v>
      </c>
      <c r="Q3229" s="52"/>
      <c r="R3229" s="390"/>
      <c r="S3229" s="387"/>
    </row>
    <row r="3230" spans="2:24" ht="18.75" customHeight="1" x14ac:dyDescent="0.2">
      <c r="B3230" s="78"/>
      <c r="C3230" s="140" t="s">
        <v>137</v>
      </c>
      <c r="D3230" s="110"/>
      <c r="E3230" s="110"/>
      <c r="F3230" s="110"/>
      <c r="G3230" s="110"/>
      <c r="H3230" s="110"/>
      <c r="I3230" s="110"/>
      <c r="J3230" s="110"/>
      <c r="K3230" s="110"/>
      <c r="L3230" s="110"/>
      <c r="M3230" s="110"/>
      <c r="N3230" s="110"/>
      <c r="O3230" s="111"/>
      <c r="P3230" s="141">
        <f t="shared" ref="P3230:P3239" si="491">SUM(D3230:O3230)</f>
        <v>0</v>
      </c>
      <c r="Q3230" s="52"/>
      <c r="R3230" s="390"/>
      <c r="S3230" s="387"/>
    </row>
    <row r="3231" spans="2:24" ht="18.75" customHeight="1" x14ac:dyDescent="0.2">
      <c r="B3231" s="78"/>
      <c r="C3231" s="94" t="s">
        <v>162</v>
      </c>
      <c r="D3231" s="65"/>
      <c r="E3231" s="65"/>
      <c r="F3231" s="65"/>
      <c r="G3231" s="65"/>
      <c r="H3231" s="65"/>
      <c r="I3231" s="65"/>
      <c r="J3231" s="65"/>
      <c r="K3231" s="65"/>
      <c r="L3231" s="65"/>
      <c r="M3231" s="65"/>
      <c r="N3231" s="65"/>
      <c r="O3231" s="71"/>
      <c r="P3231" s="141">
        <f t="shared" si="491"/>
        <v>0</v>
      </c>
      <c r="Q3231" s="52"/>
      <c r="R3231" s="390"/>
      <c r="S3231" s="387"/>
    </row>
    <row r="3232" spans="2:24" ht="18.75" customHeight="1" x14ac:dyDescent="0.2">
      <c r="B3232" s="78"/>
      <c r="C3232" s="140" t="s">
        <v>147</v>
      </c>
      <c r="D3232" s="66"/>
      <c r="E3232" s="66"/>
      <c r="F3232" s="66"/>
      <c r="G3232" s="66"/>
      <c r="H3232" s="66"/>
      <c r="I3232" s="66"/>
      <c r="J3232" s="66"/>
      <c r="K3232" s="66"/>
      <c r="L3232" s="66"/>
      <c r="M3232" s="66"/>
      <c r="N3232" s="66"/>
      <c r="O3232" s="72"/>
      <c r="P3232" s="141">
        <f t="shared" si="491"/>
        <v>0</v>
      </c>
      <c r="Q3232" s="52"/>
      <c r="R3232" s="390"/>
      <c r="S3232" s="387"/>
    </row>
    <row r="3233" spans="2:20" ht="18.75" customHeight="1" x14ac:dyDescent="0.2">
      <c r="B3233" s="78"/>
      <c r="C3233" s="140" t="s">
        <v>148</v>
      </c>
      <c r="D3233" s="66"/>
      <c r="E3233" s="66"/>
      <c r="F3233" s="66"/>
      <c r="G3233" s="66"/>
      <c r="H3233" s="66"/>
      <c r="I3233" s="66"/>
      <c r="J3233" s="66"/>
      <c r="K3233" s="66"/>
      <c r="L3233" s="66"/>
      <c r="M3233" s="66"/>
      <c r="N3233" s="66"/>
      <c r="O3233" s="72"/>
      <c r="P3233" s="141">
        <f t="shared" si="491"/>
        <v>0</v>
      </c>
      <c r="Q3233" s="52"/>
      <c r="R3233" s="390"/>
      <c r="S3233" s="387"/>
    </row>
    <row r="3234" spans="2:20" ht="18.75" customHeight="1" x14ac:dyDescent="0.2">
      <c r="B3234" s="78"/>
      <c r="C3234" s="140" t="s">
        <v>150</v>
      </c>
      <c r="D3234" s="66"/>
      <c r="E3234" s="66"/>
      <c r="F3234" s="66"/>
      <c r="G3234" s="66"/>
      <c r="H3234" s="66"/>
      <c r="I3234" s="66"/>
      <c r="J3234" s="66"/>
      <c r="K3234" s="66"/>
      <c r="L3234" s="66"/>
      <c r="M3234" s="66"/>
      <c r="N3234" s="66"/>
      <c r="O3234" s="72"/>
      <c r="P3234" s="141">
        <f t="shared" si="491"/>
        <v>0</v>
      </c>
      <c r="Q3234" s="52"/>
      <c r="R3234" s="390"/>
      <c r="S3234" s="387"/>
    </row>
    <row r="3235" spans="2:20" ht="18.75" customHeight="1" x14ac:dyDescent="0.2">
      <c r="B3235" s="78"/>
      <c r="C3235" s="140" t="s">
        <v>151</v>
      </c>
      <c r="D3235" s="66"/>
      <c r="E3235" s="66"/>
      <c r="F3235" s="66"/>
      <c r="G3235" s="66"/>
      <c r="H3235" s="66"/>
      <c r="I3235" s="66"/>
      <c r="J3235" s="66"/>
      <c r="K3235" s="66"/>
      <c r="L3235" s="66"/>
      <c r="M3235" s="66"/>
      <c r="N3235" s="66"/>
      <c r="O3235" s="72"/>
      <c r="P3235" s="141">
        <f t="shared" si="491"/>
        <v>0</v>
      </c>
      <c r="Q3235" s="52"/>
      <c r="R3235" s="390"/>
      <c r="S3235" s="387"/>
    </row>
    <row r="3236" spans="2:20" ht="18.75" customHeight="1" x14ac:dyDescent="0.2">
      <c r="B3236" s="78"/>
      <c r="C3236" s="140" t="s">
        <v>152</v>
      </c>
      <c r="D3236" s="66"/>
      <c r="E3236" s="66"/>
      <c r="F3236" s="66"/>
      <c r="G3236" s="66"/>
      <c r="H3236" s="66"/>
      <c r="I3236" s="66"/>
      <c r="J3236" s="66"/>
      <c r="K3236" s="66"/>
      <c r="L3236" s="66"/>
      <c r="M3236" s="66"/>
      <c r="N3236" s="66"/>
      <c r="O3236" s="72"/>
      <c r="P3236" s="141">
        <f t="shared" si="491"/>
        <v>0</v>
      </c>
      <c r="Q3236" s="52"/>
      <c r="R3236" s="390"/>
      <c r="S3236" s="387"/>
    </row>
    <row r="3237" spans="2:20" ht="18.75" customHeight="1" x14ac:dyDescent="0.2">
      <c r="B3237" s="78"/>
      <c r="C3237" s="140" t="s">
        <v>153</v>
      </c>
      <c r="D3237" s="66"/>
      <c r="E3237" s="66"/>
      <c r="F3237" s="66"/>
      <c r="G3237" s="66"/>
      <c r="H3237" s="66"/>
      <c r="I3237" s="66"/>
      <c r="J3237" s="66"/>
      <c r="K3237" s="66"/>
      <c r="L3237" s="66"/>
      <c r="M3237" s="66"/>
      <c r="N3237" s="66"/>
      <c r="O3237" s="72"/>
      <c r="P3237" s="141">
        <f t="shared" si="491"/>
        <v>0</v>
      </c>
      <c r="Q3237" s="52"/>
      <c r="R3237" s="390"/>
      <c r="S3237" s="387"/>
    </row>
    <row r="3238" spans="2:20" ht="18.75" customHeight="1" x14ac:dyDescent="0.2">
      <c r="B3238" s="78"/>
      <c r="C3238" s="156" t="s">
        <v>163</v>
      </c>
      <c r="D3238" s="68"/>
      <c r="E3238" s="68"/>
      <c r="F3238" s="68"/>
      <c r="G3238" s="68"/>
      <c r="H3238" s="68"/>
      <c r="I3238" s="68"/>
      <c r="J3238" s="68"/>
      <c r="K3238" s="68"/>
      <c r="L3238" s="68"/>
      <c r="M3238" s="68"/>
      <c r="N3238" s="68"/>
      <c r="O3238" s="73"/>
      <c r="P3238" s="142">
        <f t="shared" si="491"/>
        <v>0</v>
      </c>
      <c r="Q3238" s="52"/>
      <c r="R3238" s="391"/>
      <c r="S3238" s="392"/>
    </row>
    <row r="3239" spans="2:20" ht="18.75" customHeight="1" x14ac:dyDescent="0.2">
      <c r="B3239" s="78"/>
      <c r="C3239" s="157" t="s">
        <v>157</v>
      </c>
      <c r="D3239" s="148">
        <f>SUBTOTAL(9,D3229:D3238)</f>
        <v>0</v>
      </c>
      <c r="E3239" s="148">
        <f t="shared" ref="E3239:O3239" si="492">SUBTOTAL(9,E3229:E3238)</f>
        <v>0</v>
      </c>
      <c r="F3239" s="148">
        <f t="shared" si="492"/>
        <v>0</v>
      </c>
      <c r="G3239" s="148">
        <f t="shared" si="492"/>
        <v>0</v>
      </c>
      <c r="H3239" s="148">
        <f t="shared" si="492"/>
        <v>0</v>
      </c>
      <c r="I3239" s="148">
        <f t="shared" si="492"/>
        <v>0</v>
      </c>
      <c r="J3239" s="148">
        <f t="shared" si="492"/>
        <v>0</v>
      </c>
      <c r="K3239" s="148">
        <f t="shared" si="492"/>
        <v>0</v>
      </c>
      <c r="L3239" s="148">
        <f t="shared" si="492"/>
        <v>0</v>
      </c>
      <c r="M3239" s="148">
        <f t="shared" si="492"/>
        <v>0</v>
      </c>
      <c r="N3239" s="148">
        <f t="shared" si="492"/>
        <v>0</v>
      </c>
      <c r="O3239" s="149">
        <f t="shared" si="492"/>
        <v>0</v>
      </c>
      <c r="P3239" s="143">
        <f t="shared" si="491"/>
        <v>0</v>
      </c>
      <c r="Q3239" s="52"/>
      <c r="R3239" s="393"/>
      <c r="S3239" s="394"/>
    </row>
    <row r="3240" spans="2:20" ht="6" customHeight="1" x14ac:dyDescent="0.2">
      <c r="B3240" s="78"/>
      <c r="C3240" s="52"/>
      <c r="D3240" s="52"/>
      <c r="E3240" s="52"/>
      <c r="F3240" s="52"/>
      <c r="G3240" s="52"/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5"/>
      <c r="S3240" s="55"/>
    </row>
    <row r="3241" spans="2:20" ht="18.75" customHeight="1" x14ac:dyDescent="0.2">
      <c r="B3241" s="81"/>
      <c r="C3241" s="140" t="s">
        <v>158</v>
      </c>
      <c r="D3241" s="67"/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74"/>
      <c r="P3241" s="146">
        <f t="shared" ref="P3241:P3242" si="493">SUM(D3241:O3241)</f>
        <v>0</v>
      </c>
      <c r="Q3241" s="52"/>
      <c r="R3241" s="395"/>
      <c r="S3241" s="395"/>
    </row>
    <row r="3242" spans="2:20" ht="18.75" customHeight="1" x14ac:dyDescent="0.2">
      <c r="B3242" s="81"/>
      <c r="C3242" s="140" t="s">
        <v>159</v>
      </c>
      <c r="D3242" s="67"/>
      <c r="E3242" s="67"/>
      <c r="F3242" s="67"/>
      <c r="G3242" s="67"/>
      <c r="H3242" s="67"/>
      <c r="I3242" s="67"/>
      <c r="J3242" s="67"/>
      <c r="K3242" s="67"/>
      <c r="L3242" s="67"/>
      <c r="M3242" s="67"/>
      <c r="N3242" s="69"/>
      <c r="O3242" s="75"/>
      <c r="P3242" s="147">
        <f t="shared" si="493"/>
        <v>0</v>
      </c>
      <c r="Q3242" s="52"/>
      <c r="R3242" s="396"/>
      <c r="S3242" s="396"/>
    </row>
    <row r="3243" spans="2:20" s="77" customFormat="1" ht="18.75" customHeight="1" x14ac:dyDescent="0.2">
      <c r="B3243" s="79"/>
      <c r="C3243" s="93"/>
      <c r="D3243" s="82"/>
      <c r="E3243" s="82"/>
      <c r="F3243" s="82"/>
      <c r="G3243" s="82"/>
      <c r="H3243" s="82"/>
      <c r="I3243" s="82"/>
      <c r="J3243" s="82"/>
      <c r="K3243" s="82"/>
      <c r="L3243" s="82"/>
      <c r="M3243" s="82"/>
      <c r="N3243" s="397" t="s">
        <v>160</v>
      </c>
      <c r="O3243" s="397"/>
      <c r="P3243" s="145">
        <f>ROUND(IF(P3241*P3242=0,0,P3239/P3241*P3242),2)</f>
        <v>0</v>
      </c>
      <c r="Q3243" s="76"/>
      <c r="R3243" s="398"/>
      <c r="S3243" s="398"/>
      <c r="T3243" s="80"/>
    </row>
    <row r="3244" spans="2:20" ht="30" customHeight="1" x14ac:dyDescent="0.2">
      <c r="C3244" s="52"/>
      <c r="D3244" s="52"/>
      <c r="E3244" s="52"/>
      <c r="F3244" s="52"/>
      <c r="G3244" s="52"/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</row>
    <row r="3245" spans="2:20" ht="18.75" customHeight="1" x14ac:dyDescent="0.2">
      <c r="B3245" s="78"/>
      <c r="C3245" s="158" t="s">
        <v>124</v>
      </c>
      <c r="D3245" s="399"/>
      <c r="E3245" s="399"/>
      <c r="F3245" s="399"/>
      <c r="G3245" s="399"/>
      <c r="H3245" s="399"/>
      <c r="I3245" s="399"/>
      <c r="J3245" s="52"/>
      <c r="K3245" s="52"/>
      <c r="L3245" s="53"/>
      <c r="M3245" s="52"/>
      <c r="N3245" s="52"/>
      <c r="O3245" s="52"/>
      <c r="P3245" s="54"/>
      <c r="Q3245" s="52"/>
      <c r="R3245" s="54"/>
      <c r="S3245" s="54"/>
    </row>
    <row r="3246" spans="2:20" ht="18.75" customHeight="1" x14ac:dyDescent="0.2">
      <c r="B3246" s="78"/>
      <c r="C3246" s="152" t="s">
        <v>125</v>
      </c>
      <c r="D3246" s="395"/>
      <c r="E3246" s="395"/>
      <c r="F3246" s="395"/>
      <c r="G3246" s="395"/>
      <c r="H3246" s="395"/>
      <c r="I3246" s="395"/>
      <c r="J3246" s="52"/>
      <c r="K3246" s="51"/>
      <c r="L3246" s="51"/>
      <c r="M3246" s="51"/>
      <c r="N3246" s="51"/>
      <c r="O3246" s="51"/>
      <c r="P3246" s="51"/>
      <c r="Q3246" s="52"/>
      <c r="R3246" s="400" t="s">
        <v>126</v>
      </c>
      <c r="S3246" s="400"/>
    </row>
    <row r="3247" spans="2:20" ht="18.75" customHeight="1" x14ac:dyDescent="0.2">
      <c r="B3247" s="78"/>
      <c r="C3247" s="152" t="s">
        <v>7</v>
      </c>
      <c r="D3247" s="395"/>
      <c r="E3247" s="395"/>
      <c r="F3247" s="395"/>
      <c r="G3247" s="395"/>
      <c r="H3247" s="395"/>
      <c r="I3247" s="395"/>
      <c r="J3247" s="52"/>
      <c r="K3247" s="51"/>
      <c r="L3247" s="51"/>
      <c r="M3247" s="51"/>
      <c r="N3247" s="51"/>
      <c r="O3247" s="51"/>
      <c r="P3247" s="51"/>
      <c r="Q3247" s="52"/>
      <c r="R3247" s="139" t="s">
        <v>245</v>
      </c>
      <c r="S3247" s="63"/>
    </row>
    <row r="3248" spans="2:20" ht="18.75" customHeight="1" x14ac:dyDescent="0.2">
      <c r="B3248" s="78"/>
      <c r="C3248" s="153" t="s">
        <v>122</v>
      </c>
      <c r="D3248" s="395"/>
      <c r="E3248" s="395"/>
      <c r="F3248" s="395"/>
      <c r="G3248" s="395"/>
      <c r="H3248" s="395"/>
      <c r="I3248" s="395"/>
      <c r="J3248" s="52"/>
      <c r="K3248" s="51"/>
      <c r="L3248" s="51"/>
      <c r="M3248" s="51"/>
      <c r="N3248" s="51"/>
      <c r="O3248" s="51"/>
      <c r="P3248" s="51"/>
      <c r="Q3248" s="52"/>
      <c r="R3248" s="138" t="s">
        <v>132</v>
      </c>
      <c r="S3248" s="63"/>
    </row>
    <row r="3249" spans="2:24" ht="18.75" customHeight="1" x14ac:dyDescent="0.2">
      <c r="B3249" s="78"/>
      <c r="C3249" s="153" t="s">
        <v>134</v>
      </c>
      <c r="D3249" s="401"/>
      <c r="E3249" s="401"/>
      <c r="F3249" s="401"/>
      <c r="G3249" s="401"/>
      <c r="H3249" s="401"/>
      <c r="I3249" s="401"/>
      <c r="J3249" s="52"/>
      <c r="K3249" s="52"/>
      <c r="L3249" s="53"/>
      <c r="M3249" s="52"/>
      <c r="N3249" s="52"/>
      <c r="O3249" s="52"/>
      <c r="P3249" s="54"/>
      <c r="Q3249" s="52"/>
      <c r="R3249" s="139" t="s">
        <v>133</v>
      </c>
      <c r="S3249" s="63"/>
    </row>
    <row r="3250" spans="2:24" ht="12" customHeight="1" x14ac:dyDescent="0.2">
      <c r="B3250" s="78"/>
      <c r="C3250" s="52"/>
      <c r="D3250" s="52"/>
      <c r="E3250" s="52"/>
      <c r="F3250" s="52"/>
      <c r="G3250" s="52"/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</row>
    <row r="3251" spans="2:24" s="77" customFormat="1" ht="18.75" customHeight="1" x14ac:dyDescent="0.2">
      <c r="B3251" s="79"/>
      <c r="C3251" s="154" t="s">
        <v>128</v>
      </c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70"/>
      <c r="P3251" s="144" t="s">
        <v>129</v>
      </c>
      <c r="Q3251" s="76"/>
      <c r="R3251" s="404" t="s">
        <v>135</v>
      </c>
      <c r="S3251" s="404"/>
      <c r="T3251" s="80"/>
      <c r="V3251" s="59"/>
      <c r="W3251" s="59"/>
      <c r="X3251" s="59"/>
    </row>
    <row r="3252" spans="2:24" ht="6" customHeight="1" x14ac:dyDescent="0.2">
      <c r="B3252" s="78"/>
      <c r="C3252" s="52"/>
      <c r="D3252" s="52"/>
      <c r="E3252" s="52"/>
      <c r="F3252" s="52"/>
      <c r="G3252" s="52"/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</row>
    <row r="3253" spans="2:24" ht="18.75" customHeight="1" x14ac:dyDescent="0.2">
      <c r="B3253" s="78"/>
      <c r="C3253" s="155" t="s">
        <v>161</v>
      </c>
      <c r="D3253" s="65"/>
      <c r="E3253" s="65"/>
      <c r="F3253" s="65"/>
      <c r="G3253" s="65"/>
      <c r="H3253" s="65"/>
      <c r="I3253" s="65"/>
      <c r="J3253" s="65"/>
      <c r="K3253" s="65"/>
      <c r="L3253" s="65"/>
      <c r="M3253" s="65"/>
      <c r="N3253" s="65"/>
      <c r="O3253" s="71"/>
      <c r="P3253" s="141">
        <f t="shared" ref="P3253:P3263" si="494">SUM(D3253:O3253)</f>
        <v>0</v>
      </c>
      <c r="Q3253" s="52"/>
      <c r="R3253" s="395"/>
      <c r="S3253" s="395"/>
    </row>
    <row r="3254" spans="2:24" ht="18.75" customHeight="1" x14ac:dyDescent="0.2">
      <c r="B3254" s="78"/>
      <c r="C3254" s="140" t="s">
        <v>137</v>
      </c>
      <c r="D3254" s="110"/>
      <c r="E3254" s="110"/>
      <c r="F3254" s="110"/>
      <c r="G3254" s="110"/>
      <c r="H3254" s="110"/>
      <c r="I3254" s="110"/>
      <c r="J3254" s="110"/>
      <c r="K3254" s="110"/>
      <c r="L3254" s="110"/>
      <c r="M3254" s="110"/>
      <c r="N3254" s="110"/>
      <c r="O3254" s="111"/>
      <c r="P3254" s="141">
        <f t="shared" si="494"/>
        <v>0</v>
      </c>
      <c r="Q3254" s="52"/>
      <c r="R3254" s="395"/>
      <c r="S3254" s="395"/>
    </row>
    <row r="3255" spans="2:24" ht="18.75" customHeight="1" x14ac:dyDescent="0.2">
      <c r="B3255" s="78"/>
      <c r="C3255" s="94" t="s">
        <v>162</v>
      </c>
      <c r="D3255" s="65"/>
      <c r="E3255" s="65"/>
      <c r="F3255" s="65"/>
      <c r="G3255" s="65"/>
      <c r="H3255" s="65"/>
      <c r="I3255" s="65"/>
      <c r="J3255" s="65"/>
      <c r="K3255" s="65"/>
      <c r="L3255" s="65"/>
      <c r="M3255" s="65"/>
      <c r="N3255" s="65"/>
      <c r="O3255" s="71"/>
      <c r="P3255" s="141">
        <f t="shared" si="494"/>
        <v>0</v>
      </c>
      <c r="Q3255" s="52"/>
      <c r="R3255" s="395"/>
      <c r="S3255" s="395"/>
    </row>
    <row r="3256" spans="2:24" ht="18.75" customHeight="1" x14ac:dyDescent="0.2">
      <c r="B3256" s="78"/>
      <c r="C3256" s="140" t="s">
        <v>147</v>
      </c>
      <c r="D3256" s="66"/>
      <c r="E3256" s="66"/>
      <c r="F3256" s="66"/>
      <c r="G3256" s="66"/>
      <c r="H3256" s="66"/>
      <c r="I3256" s="66"/>
      <c r="J3256" s="66"/>
      <c r="K3256" s="66"/>
      <c r="L3256" s="66"/>
      <c r="M3256" s="66"/>
      <c r="N3256" s="66"/>
      <c r="O3256" s="72"/>
      <c r="P3256" s="141">
        <f t="shared" si="494"/>
        <v>0</v>
      </c>
      <c r="Q3256" s="52"/>
      <c r="R3256" s="395"/>
      <c r="S3256" s="395"/>
    </row>
    <row r="3257" spans="2:24" ht="18.75" customHeight="1" x14ac:dyDescent="0.2">
      <c r="B3257" s="78"/>
      <c r="C3257" s="140" t="s">
        <v>148</v>
      </c>
      <c r="D3257" s="66"/>
      <c r="E3257" s="66"/>
      <c r="F3257" s="66"/>
      <c r="G3257" s="66"/>
      <c r="H3257" s="66"/>
      <c r="I3257" s="66"/>
      <c r="J3257" s="66"/>
      <c r="K3257" s="66"/>
      <c r="L3257" s="66"/>
      <c r="M3257" s="66"/>
      <c r="N3257" s="66"/>
      <c r="O3257" s="72"/>
      <c r="P3257" s="141">
        <f t="shared" si="494"/>
        <v>0</v>
      </c>
      <c r="Q3257" s="52"/>
      <c r="R3257" s="395"/>
      <c r="S3257" s="395"/>
    </row>
    <row r="3258" spans="2:24" ht="18.75" customHeight="1" x14ac:dyDescent="0.2">
      <c r="B3258" s="78"/>
      <c r="C3258" s="140" t="s">
        <v>150</v>
      </c>
      <c r="D3258" s="66"/>
      <c r="E3258" s="66"/>
      <c r="F3258" s="66"/>
      <c r="G3258" s="66"/>
      <c r="H3258" s="66"/>
      <c r="I3258" s="66"/>
      <c r="J3258" s="66"/>
      <c r="K3258" s="66"/>
      <c r="L3258" s="66"/>
      <c r="M3258" s="66"/>
      <c r="N3258" s="66"/>
      <c r="O3258" s="72"/>
      <c r="P3258" s="141">
        <f t="shared" si="494"/>
        <v>0</v>
      </c>
      <c r="Q3258" s="52"/>
      <c r="R3258" s="395"/>
      <c r="S3258" s="395"/>
    </row>
    <row r="3259" spans="2:24" ht="18.75" customHeight="1" x14ac:dyDescent="0.2">
      <c r="B3259" s="78"/>
      <c r="C3259" s="140" t="s">
        <v>151</v>
      </c>
      <c r="D3259" s="66"/>
      <c r="E3259" s="66"/>
      <c r="F3259" s="66"/>
      <c r="G3259" s="66"/>
      <c r="H3259" s="66"/>
      <c r="I3259" s="66"/>
      <c r="J3259" s="66"/>
      <c r="K3259" s="66"/>
      <c r="L3259" s="66"/>
      <c r="M3259" s="66"/>
      <c r="N3259" s="66"/>
      <c r="O3259" s="72"/>
      <c r="P3259" s="141">
        <f t="shared" si="494"/>
        <v>0</v>
      </c>
      <c r="Q3259" s="52"/>
      <c r="R3259" s="395"/>
      <c r="S3259" s="395"/>
    </row>
    <row r="3260" spans="2:24" ht="18.75" customHeight="1" x14ac:dyDescent="0.2">
      <c r="B3260" s="78"/>
      <c r="C3260" s="140" t="s">
        <v>152</v>
      </c>
      <c r="D3260" s="66"/>
      <c r="E3260" s="66"/>
      <c r="F3260" s="66"/>
      <c r="G3260" s="66"/>
      <c r="H3260" s="66"/>
      <c r="I3260" s="66"/>
      <c r="J3260" s="66"/>
      <c r="K3260" s="66"/>
      <c r="L3260" s="66"/>
      <c r="M3260" s="66"/>
      <c r="N3260" s="66"/>
      <c r="O3260" s="72"/>
      <c r="P3260" s="141">
        <f t="shared" si="494"/>
        <v>0</v>
      </c>
      <c r="Q3260" s="52"/>
      <c r="R3260" s="395"/>
      <c r="S3260" s="395"/>
    </row>
    <row r="3261" spans="2:24" ht="18.75" customHeight="1" x14ac:dyDescent="0.2">
      <c r="B3261" s="78"/>
      <c r="C3261" s="140" t="s">
        <v>153</v>
      </c>
      <c r="D3261" s="66"/>
      <c r="E3261" s="66"/>
      <c r="F3261" s="66"/>
      <c r="G3261" s="66"/>
      <c r="H3261" s="66"/>
      <c r="I3261" s="66"/>
      <c r="J3261" s="66"/>
      <c r="K3261" s="66"/>
      <c r="L3261" s="66"/>
      <c r="M3261" s="66"/>
      <c r="N3261" s="66"/>
      <c r="O3261" s="72"/>
      <c r="P3261" s="141">
        <f t="shared" si="494"/>
        <v>0</v>
      </c>
      <c r="Q3261" s="52"/>
      <c r="R3261" s="395"/>
      <c r="S3261" s="395"/>
    </row>
    <row r="3262" spans="2:24" ht="18.75" customHeight="1" x14ac:dyDescent="0.2">
      <c r="B3262" s="78"/>
      <c r="C3262" s="156" t="s">
        <v>163</v>
      </c>
      <c r="D3262" s="68"/>
      <c r="E3262" s="68"/>
      <c r="F3262" s="68"/>
      <c r="G3262" s="68"/>
      <c r="H3262" s="68"/>
      <c r="I3262" s="68"/>
      <c r="J3262" s="68"/>
      <c r="K3262" s="68"/>
      <c r="L3262" s="68"/>
      <c r="M3262" s="68"/>
      <c r="N3262" s="68"/>
      <c r="O3262" s="73"/>
      <c r="P3262" s="142">
        <f t="shared" si="494"/>
        <v>0</v>
      </c>
      <c r="Q3262" s="52"/>
      <c r="R3262" s="396"/>
      <c r="S3262" s="396"/>
    </row>
    <row r="3263" spans="2:24" ht="18.75" customHeight="1" x14ac:dyDescent="0.2">
      <c r="B3263" s="78"/>
      <c r="C3263" s="157" t="s">
        <v>157</v>
      </c>
      <c r="D3263" s="148">
        <f t="shared" ref="D3263:O3263" si="495">SUBTOTAL(9,D3253:D3262)</f>
        <v>0</v>
      </c>
      <c r="E3263" s="148">
        <f t="shared" si="495"/>
        <v>0</v>
      </c>
      <c r="F3263" s="148">
        <f t="shared" si="495"/>
        <v>0</v>
      </c>
      <c r="G3263" s="148">
        <f t="shared" si="495"/>
        <v>0</v>
      </c>
      <c r="H3263" s="148">
        <f t="shared" si="495"/>
        <v>0</v>
      </c>
      <c r="I3263" s="148">
        <f t="shared" si="495"/>
        <v>0</v>
      </c>
      <c r="J3263" s="148">
        <f t="shared" si="495"/>
        <v>0</v>
      </c>
      <c r="K3263" s="148">
        <f t="shared" si="495"/>
        <v>0</v>
      </c>
      <c r="L3263" s="148">
        <f t="shared" si="495"/>
        <v>0</v>
      </c>
      <c r="M3263" s="148">
        <f t="shared" si="495"/>
        <v>0</v>
      </c>
      <c r="N3263" s="148">
        <f t="shared" si="495"/>
        <v>0</v>
      </c>
      <c r="O3263" s="149">
        <f t="shared" si="495"/>
        <v>0</v>
      </c>
      <c r="P3263" s="143">
        <f t="shared" si="494"/>
        <v>0</v>
      </c>
      <c r="Q3263" s="52"/>
      <c r="R3263" s="405"/>
      <c r="S3263" s="405"/>
    </row>
    <row r="3264" spans="2:24" ht="6" customHeight="1" x14ac:dyDescent="0.2">
      <c r="B3264" s="78"/>
      <c r="C3264" s="52"/>
      <c r="D3264" s="52"/>
      <c r="E3264" s="52"/>
      <c r="F3264" s="52"/>
      <c r="G3264" s="52"/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5"/>
      <c r="S3264" s="55"/>
    </row>
    <row r="3265" spans="2:24" ht="18.75" customHeight="1" x14ac:dyDescent="0.2">
      <c r="B3265" s="81"/>
      <c r="C3265" s="140" t="s">
        <v>158</v>
      </c>
      <c r="D3265" s="67"/>
      <c r="E3265" s="67"/>
      <c r="F3265" s="67"/>
      <c r="G3265" s="67"/>
      <c r="H3265" s="67"/>
      <c r="I3265" s="67"/>
      <c r="J3265" s="67"/>
      <c r="K3265" s="67"/>
      <c r="L3265" s="67"/>
      <c r="M3265" s="67"/>
      <c r="N3265" s="67"/>
      <c r="O3265" s="74"/>
      <c r="P3265" s="146">
        <f t="shared" ref="P3265:P3266" si="496">SUM(D3265:O3265)</f>
        <v>0</v>
      </c>
      <c r="Q3265" s="52"/>
      <c r="R3265" s="395"/>
      <c r="S3265" s="395"/>
    </row>
    <row r="3266" spans="2:24" ht="18.75" customHeight="1" x14ac:dyDescent="0.2">
      <c r="B3266" s="81"/>
      <c r="C3266" s="140" t="s">
        <v>159</v>
      </c>
      <c r="D3266" s="67"/>
      <c r="E3266" s="67"/>
      <c r="F3266" s="67"/>
      <c r="G3266" s="67"/>
      <c r="H3266" s="67"/>
      <c r="I3266" s="67"/>
      <c r="J3266" s="67"/>
      <c r="K3266" s="67"/>
      <c r="L3266" s="67"/>
      <c r="M3266" s="67"/>
      <c r="N3266" s="69"/>
      <c r="O3266" s="75"/>
      <c r="P3266" s="147">
        <f t="shared" si="496"/>
        <v>0</v>
      </c>
      <c r="Q3266" s="52"/>
      <c r="R3266" s="396"/>
      <c r="S3266" s="396"/>
    </row>
    <row r="3267" spans="2:24" s="77" customFormat="1" ht="18.75" customHeight="1" x14ac:dyDescent="0.2">
      <c r="B3267" s="79"/>
      <c r="C3267" s="93"/>
      <c r="D3267" s="82"/>
      <c r="E3267" s="82"/>
      <c r="F3267" s="82"/>
      <c r="G3267" s="82"/>
      <c r="H3267" s="82"/>
      <c r="I3267" s="82"/>
      <c r="J3267" s="82"/>
      <c r="K3267" s="82"/>
      <c r="L3267" s="82"/>
      <c r="M3267" s="82"/>
      <c r="N3267" s="397" t="s">
        <v>160</v>
      </c>
      <c r="O3267" s="397"/>
      <c r="P3267" s="145">
        <f t="shared" ref="P3267" si="497">ROUND(IF(P3265*P3266=0,0,P3263/P3265*P3266),2)</f>
        <v>0</v>
      </c>
      <c r="Q3267" s="76"/>
      <c r="R3267" s="398"/>
      <c r="S3267" s="398"/>
      <c r="T3267" s="80"/>
    </row>
    <row r="3268" spans="2:24" ht="21" customHeight="1" x14ac:dyDescent="0.2">
      <c r="C3268" s="52"/>
      <c r="D3268" s="52"/>
      <c r="E3268" s="52"/>
      <c r="F3268" s="52"/>
      <c r="G3268" s="52"/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</row>
    <row r="3269" spans="2:24" ht="19.5" customHeight="1" x14ac:dyDescent="0.2">
      <c r="C3269" s="158" t="s">
        <v>124</v>
      </c>
      <c r="D3269" s="399"/>
      <c r="E3269" s="399"/>
      <c r="F3269" s="399"/>
      <c r="G3269" s="399"/>
      <c r="H3269" s="399"/>
      <c r="I3269" s="399"/>
      <c r="J3269" s="52"/>
      <c r="K3269" s="52"/>
      <c r="L3269" s="53"/>
      <c r="M3269" s="52"/>
      <c r="N3269" s="52"/>
      <c r="O3269" s="52"/>
      <c r="P3269" s="54"/>
      <c r="Q3269" s="52"/>
      <c r="R3269" s="54"/>
      <c r="S3269" s="54"/>
    </row>
    <row r="3270" spans="2:24" ht="18.75" customHeight="1" x14ac:dyDescent="0.2">
      <c r="B3270" s="78"/>
      <c r="C3270" s="152" t="s">
        <v>125</v>
      </c>
      <c r="D3270" s="395"/>
      <c r="E3270" s="395"/>
      <c r="F3270" s="395"/>
      <c r="G3270" s="395"/>
      <c r="H3270" s="395"/>
      <c r="I3270" s="395"/>
      <c r="J3270" s="52"/>
      <c r="K3270" s="51"/>
      <c r="L3270" s="51"/>
      <c r="M3270" s="51"/>
      <c r="N3270" s="51"/>
      <c r="O3270" s="51"/>
      <c r="P3270" s="51"/>
      <c r="Q3270" s="52"/>
      <c r="R3270" s="400" t="s">
        <v>126</v>
      </c>
      <c r="S3270" s="400"/>
    </row>
    <row r="3271" spans="2:24" ht="18.75" customHeight="1" x14ac:dyDescent="0.2">
      <c r="B3271" s="78"/>
      <c r="C3271" s="152" t="s">
        <v>7</v>
      </c>
      <c r="D3271" s="395"/>
      <c r="E3271" s="395"/>
      <c r="F3271" s="395"/>
      <c r="G3271" s="395"/>
      <c r="H3271" s="395"/>
      <c r="I3271" s="395"/>
      <c r="J3271" s="52"/>
      <c r="K3271" s="51"/>
      <c r="L3271" s="51"/>
      <c r="M3271" s="51"/>
      <c r="N3271" s="51"/>
      <c r="O3271" s="51"/>
      <c r="P3271" s="51"/>
      <c r="Q3271" s="52"/>
      <c r="R3271" s="139" t="s">
        <v>245</v>
      </c>
      <c r="S3271" s="63"/>
    </row>
    <row r="3272" spans="2:24" ht="18.75" customHeight="1" x14ac:dyDescent="0.2">
      <c r="B3272" s="78"/>
      <c r="C3272" s="153" t="s">
        <v>122</v>
      </c>
      <c r="D3272" s="395"/>
      <c r="E3272" s="395"/>
      <c r="F3272" s="395"/>
      <c r="G3272" s="395"/>
      <c r="H3272" s="395"/>
      <c r="I3272" s="395"/>
      <c r="J3272" s="52"/>
      <c r="K3272" s="51"/>
      <c r="L3272" s="51"/>
      <c r="M3272" s="51"/>
      <c r="N3272" s="51"/>
      <c r="O3272" s="51"/>
      <c r="P3272" s="51"/>
      <c r="Q3272" s="52"/>
      <c r="R3272" s="138" t="s">
        <v>132</v>
      </c>
      <c r="S3272" s="63"/>
    </row>
    <row r="3273" spans="2:24" ht="18.75" customHeight="1" x14ac:dyDescent="0.2">
      <c r="B3273" s="78"/>
      <c r="C3273" s="153" t="s">
        <v>134</v>
      </c>
      <c r="D3273" s="401"/>
      <c r="E3273" s="401"/>
      <c r="F3273" s="401"/>
      <c r="G3273" s="401"/>
      <c r="H3273" s="401"/>
      <c r="I3273" s="401"/>
      <c r="J3273" s="52"/>
      <c r="K3273" s="52"/>
      <c r="L3273" s="53"/>
      <c r="M3273" s="52"/>
      <c r="N3273" s="52"/>
      <c r="O3273" s="52"/>
      <c r="P3273" s="54"/>
      <c r="Q3273" s="52"/>
      <c r="R3273" s="139" t="s">
        <v>133</v>
      </c>
      <c r="S3273" s="63"/>
    </row>
    <row r="3274" spans="2:24" ht="18.75" customHeight="1" x14ac:dyDescent="0.2">
      <c r="B3274" s="78"/>
      <c r="C3274" s="52"/>
      <c r="D3274" s="52"/>
      <c r="E3274" s="52"/>
      <c r="F3274" s="52"/>
      <c r="G3274" s="52"/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</row>
    <row r="3275" spans="2:24" ht="12" customHeight="1" x14ac:dyDescent="0.2">
      <c r="B3275" s="78"/>
      <c r="C3275" s="154" t="s">
        <v>128</v>
      </c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70"/>
      <c r="P3275" s="144" t="s">
        <v>129</v>
      </c>
      <c r="Q3275" s="76"/>
      <c r="R3275" s="404" t="s">
        <v>135</v>
      </c>
      <c r="S3275" s="404"/>
    </row>
    <row r="3276" spans="2:24" s="77" customFormat="1" ht="18.75" customHeight="1" x14ac:dyDescent="0.2">
      <c r="B3276" s="79"/>
      <c r="C3276" s="52"/>
      <c r="D3276" s="52"/>
      <c r="E3276" s="52"/>
      <c r="F3276" s="52"/>
      <c r="G3276" s="52"/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80"/>
      <c r="V3276" s="59"/>
      <c r="W3276" s="59"/>
      <c r="X3276" s="59"/>
    </row>
    <row r="3277" spans="2:24" ht="6" customHeight="1" x14ac:dyDescent="0.2">
      <c r="B3277" s="78"/>
      <c r="C3277" s="155" t="s">
        <v>161</v>
      </c>
      <c r="D3277" s="65"/>
      <c r="E3277" s="65"/>
      <c r="F3277" s="65"/>
      <c r="G3277" s="65"/>
      <c r="H3277" s="65"/>
      <c r="I3277" s="65"/>
      <c r="J3277" s="65"/>
      <c r="K3277" s="65"/>
      <c r="L3277" s="65"/>
      <c r="M3277" s="65"/>
      <c r="N3277" s="65"/>
      <c r="O3277" s="71"/>
      <c r="P3277" s="141">
        <f t="shared" ref="P3277:P3287" si="498">SUM(D3277:O3277)</f>
        <v>0</v>
      </c>
      <c r="Q3277" s="52"/>
      <c r="R3277" s="395"/>
      <c r="S3277" s="395"/>
    </row>
    <row r="3278" spans="2:24" ht="18.75" customHeight="1" x14ac:dyDescent="0.2">
      <c r="B3278" s="78"/>
      <c r="C3278" s="140" t="s">
        <v>137</v>
      </c>
      <c r="D3278" s="110"/>
      <c r="E3278" s="110"/>
      <c r="F3278" s="110"/>
      <c r="G3278" s="110"/>
      <c r="H3278" s="110"/>
      <c r="I3278" s="110"/>
      <c r="J3278" s="110"/>
      <c r="K3278" s="110"/>
      <c r="L3278" s="110"/>
      <c r="M3278" s="110"/>
      <c r="N3278" s="110"/>
      <c r="O3278" s="111"/>
      <c r="P3278" s="141">
        <f t="shared" si="498"/>
        <v>0</v>
      </c>
      <c r="Q3278" s="52"/>
      <c r="R3278" s="395"/>
      <c r="S3278" s="395"/>
    </row>
    <row r="3279" spans="2:24" ht="18.75" customHeight="1" x14ac:dyDescent="0.2">
      <c r="B3279" s="78"/>
      <c r="C3279" s="94" t="s">
        <v>162</v>
      </c>
      <c r="D3279" s="65"/>
      <c r="E3279" s="65"/>
      <c r="F3279" s="65"/>
      <c r="G3279" s="65"/>
      <c r="H3279" s="65"/>
      <c r="I3279" s="65"/>
      <c r="J3279" s="65"/>
      <c r="K3279" s="65"/>
      <c r="L3279" s="65"/>
      <c r="M3279" s="65"/>
      <c r="N3279" s="65"/>
      <c r="O3279" s="71"/>
      <c r="P3279" s="141">
        <f t="shared" si="498"/>
        <v>0</v>
      </c>
      <c r="Q3279" s="52"/>
      <c r="R3279" s="395"/>
      <c r="S3279" s="395"/>
    </row>
    <row r="3280" spans="2:24" ht="18.75" customHeight="1" x14ac:dyDescent="0.2">
      <c r="B3280" s="78"/>
      <c r="C3280" s="140" t="s">
        <v>147</v>
      </c>
      <c r="D3280" s="66"/>
      <c r="E3280" s="66"/>
      <c r="F3280" s="66"/>
      <c r="G3280" s="66"/>
      <c r="H3280" s="66"/>
      <c r="I3280" s="66"/>
      <c r="J3280" s="66"/>
      <c r="K3280" s="66"/>
      <c r="L3280" s="66"/>
      <c r="M3280" s="66"/>
      <c r="N3280" s="66"/>
      <c r="O3280" s="72"/>
      <c r="P3280" s="141">
        <f t="shared" si="498"/>
        <v>0</v>
      </c>
      <c r="Q3280" s="52"/>
      <c r="R3280" s="395"/>
      <c r="S3280" s="395"/>
    </row>
    <row r="3281" spans="2:20" ht="18.75" customHeight="1" x14ac:dyDescent="0.2">
      <c r="B3281" s="78"/>
      <c r="C3281" s="140" t="s">
        <v>148</v>
      </c>
      <c r="D3281" s="66"/>
      <c r="E3281" s="66"/>
      <c r="F3281" s="66"/>
      <c r="G3281" s="66"/>
      <c r="H3281" s="66"/>
      <c r="I3281" s="66"/>
      <c r="J3281" s="66"/>
      <c r="K3281" s="66"/>
      <c r="L3281" s="66"/>
      <c r="M3281" s="66"/>
      <c r="N3281" s="66"/>
      <c r="O3281" s="72"/>
      <c r="P3281" s="141">
        <f t="shared" si="498"/>
        <v>0</v>
      </c>
      <c r="Q3281" s="52"/>
      <c r="R3281" s="395"/>
      <c r="S3281" s="395"/>
    </row>
    <row r="3282" spans="2:20" ht="18.75" customHeight="1" x14ac:dyDescent="0.2">
      <c r="B3282" s="78"/>
      <c r="C3282" s="140" t="s">
        <v>150</v>
      </c>
      <c r="D3282" s="66"/>
      <c r="E3282" s="66"/>
      <c r="F3282" s="66"/>
      <c r="G3282" s="66"/>
      <c r="H3282" s="66"/>
      <c r="I3282" s="66"/>
      <c r="J3282" s="66"/>
      <c r="K3282" s="66"/>
      <c r="L3282" s="66"/>
      <c r="M3282" s="66"/>
      <c r="N3282" s="66"/>
      <c r="O3282" s="72"/>
      <c r="P3282" s="141">
        <f t="shared" si="498"/>
        <v>0</v>
      </c>
      <c r="Q3282" s="52"/>
      <c r="R3282" s="395"/>
      <c r="S3282" s="395"/>
    </row>
    <row r="3283" spans="2:20" ht="18.75" customHeight="1" x14ac:dyDescent="0.2">
      <c r="B3283" s="78"/>
      <c r="C3283" s="140" t="s">
        <v>151</v>
      </c>
      <c r="D3283" s="66"/>
      <c r="E3283" s="66"/>
      <c r="F3283" s="66"/>
      <c r="G3283" s="66"/>
      <c r="H3283" s="66"/>
      <c r="I3283" s="66"/>
      <c r="J3283" s="66"/>
      <c r="K3283" s="66"/>
      <c r="L3283" s="66"/>
      <c r="M3283" s="66"/>
      <c r="N3283" s="66"/>
      <c r="O3283" s="72"/>
      <c r="P3283" s="141">
        <f t="shared" si="498"/>
        <v>0</v>
      </c>
      <c r="Q3283" s="52"/>
      <c r="R3283" s="395"/>
      <c r="S3283" s="395"/>
    </row>
    <row r="3284" spans="2:20" ht="18.75" customHeight="1" x14ac:dyDescent="0.2">
      <c r="B3284" s="78"/>
      <c r="C3284" s="140" t="s">
        <v>152</v>
      </c>
      <c r="D3284" s="66"/>
      <c r="E3284" s="66"/>
      <c r="F3284" s="66"/>
      <c r="G3284" s="66"/>
      <c r="H3284" s="66"/>
      <c r="I3284" s="66"/>
      <c r="J3284" s="66"/>
      <c r="K3284" s="66"/>
      <c r="L3284" s="66"/>
      <c r="M3284" s="66"/>
      <c r="N3284" s="66"/>
      <c r="O3284" s="72"/>
      <c r="P3284" s="141">
        <f t="shared" si="498"/>
        <v>0</v>
      </c>
      <c r="Q3284" s="52"/>
      <c r="R3284" s="395"/>
      <c r="S3284" s="395"/>
    </row>
    <row r="3285" spans="2:20" ht="18.75" customHeight="1" x14ac:dyDescent="0.2">
      <c r="B3285" s="78"/>
      <c r="C3285" s="140" t="s">
        <v>153</v>
      </c>
      <c r="D3285" s="66"/>
      <c r="E3285" s="66"/>
      <c r="F3285" s="66"/>
      <c r="G3285" s="66"/>
      <c r="H3285" s="66"/>
      <c r="I3285" s="66"/>
      <c r="J3285" s="66"/>
      <c r="K3285" s="66"/>
      <c r="L3285" s="66"/>
      <c r="M3285" s="66"/>
      <c r="N3285" s="66"/>
      <c r="O3285" s="72"/>
      <c r="P3285" s="141">
        <f t="shared" si="498"/>
        <v>0</v>
      </c>
      <c r="Q3285" s="52"/>
      <c r="R3285" s="395"/>
      <c r="S3285" s="395"/>
    </row>
    <row r="3286" spans="2:20" ht="18.75" customHeight="1" x14ac:dyDescent="0.2">
      <c r="B3286" s="78"/>
      <c r="C3286" s="156" t="s">
        <v>163</v>
      </c>
      <c r="D3286" s="68"/>
      <c r="E3286" s="68"/>
      <c r="F3286" s="68"/>
      <c r="G3286" s="68"/>
      <c r="H3286" s="68"/>
      <c r="I3286" s="68"/>
      <c r="J3286" s="68"/>
      <c r="K3286" s="68"/>
      <c r="L3286" s="68"/>
      <c r="M3286" s="68"/>
      <c r="N3286" s="68"/>
      <c r="O3286" s="73"/>
      <c r="P3286" s="142">
        <f t="shared" si="498"/>
        <v>0</v>
      </c>
      <c r="Q3286" s="52"/>
      <c r="R3286" s="396"/>
      <c r="S3286" s="396"/>
    </row>
    <row r="3287" spans="2:20" ht="18.75" customHeight="1" x14ac:dyDescent="0.2">
      <c r="B3287" s="78"/>
      <c r="C3287" s="157" t="s">
        <v>157</v>
      </c>
      <c r="D3287" s="148">
        <f t="shared" ref="D3287:O3287" si="499">SUBTOTAL(9,D3277:D3286)</f>
        <v>0</v>
      </c>
      <c r="E3287" s="148">
        <f t="shared" si="499"/>
        <v>0</v>
      </c>
      <c r="F3287" s="148">
        <f t="shared" si="499"/>
        <v>0</v>
      </c>
      <c r="G3287" s="148">
        <f t="shared" si="499"/>
        <v>0</v>
      </c>
      <c r="H3287" s="148">
        <f t="shared" si="499"/>
        <v>0</v>
      </c>
      <c r="I3287" s="148">
        <f t="shared" si="499"/>
        <v>0</v>
      </c>
      <c r="J3287" s="148">
        <f t="shared" si="499"/>
        <v>0</v>
      </c>
      <c r="K3287" s="148">
        <f t="shared" si="499"/>
        <v>0</v>
      </c>
      <c r="L3287" s="148">
        <f t="shared" si="499"/>
        <v>0</v>
      </c>
      <c r="M3287" s="148">
        <f t="shared" si="499"/>
        <v>0</v>
      </c>
      <c r="N3287" s="148">
        <f t="shared" si="499"/>
        <v>0</v>
      </c>
      <c r="O3287" s="149">
        <f t="shared" si="499"/>
        <v>0</v>
      </c>
      <c r="P3287" s="143">
        <f t="shared" si="498"/>
        <v>0</v>
      </c>
      <c r="Q3287" s="52"/>
      <c r="R3287" s="405"/>
      <c r="S3287" s="405"/>
    </row>
    <row r="3288" spans="2:20" ht="18.75" customHeight="1" x14ac:dyDescent="0.2">
      <c r="B3288" s="78"/>
      <c r="C3288" s="52"/>
      <c r="D3288" s="52"/>
      <c r="E3288" s="52"/>
      <c r="F3288" s="52"/>
      <c r="G3288" s="52"/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5"/>
      <c r="S3288" s="55"/>
    </row>
    <row r="3289" spans="2:20" ht="6" customHeight="1" x14ac:dyDescent="0.2">
      <c r="B3289" s="78"/>
      <c r="C3289" s="140" t="s">
        <v>158</v>
      </c>
      <c r="D3289" s="67"/>
      <c r="E3289" s="67"/>
      <c r="F3289" s="67"/>
      <c r="G3289" s="67"/>
      <c r="H3289" s="67"/>
      <c r="I3289" s="67"/>
      <c r="J3289" s="67"/>
      <c r="K3289" s="67"/>
      <c r="L3289" s="67"/>
      <c r="M3289" s="67"/>
      <c r="N3289" s="67"/>
      <c r="O3289" s="74"/>
      <c r="P3289" s="146">
        <f t="shared" ref="P3289:P3290" si="500">SUM(D3289:O3289)</f>
        <v>0</v>
      </c>
      <c r="Q3289" s="52"/>
      <c r="R3289" s="395"/>
      <c r="S3289" s="395"/>
    </row>
    <row r="3290" spans="2:20" ht="18.75" customHeight="1" x14ac:dyDescent="0.2">
      <c r="B3290" s="81"/>
      <c r="C3290" s="140" t="s">
        <v>159</v>
      </c>
      <c r="D3290" s="67"/>
      <c r="E3290" s="67"/>
      <c r="F3290" s="67"/>
      <c r="G3290" s="67"/>
      <c r="H3290" s="67"/>
      <c r="I3290" s="67"/>
      <c r="J3290" s="67"/>
      <c r="K3290" s="67"/>
      <c r="L3290" s="67"/>
      <c r="M3290" s="67"/>
      <c r="N3290" s="69"/>
      <c r="O3290" s="75"/>
      <c r="P3290" s="147">
        <f t="shared" si="500"/>
        <v>0</v>
      </c>
      <c r="Q3290" s="52"/>
      <c r="R3290" s="396"/>
      <c r="S3290" s="396"/>
    </row>
    <row r="3291" spans="2:20" ht="18.75" customHeight="1" x14ac:dyDescent="0.2">
      <c r="B3291" s="81"/>
      <c r="C3291" s="93"/>
      <c r="D3291" s="82"/>
      <c r="E3291" s="82"/>
      <c r="F3291" s="82"/>
      <c r="G3291" s="82"/>
      <c r="H3291" s="82"/>
      <c r="I3291" s="82"/>
      <c r="J3291" s="82"/>
      <c r="K3291" s="82"/>
      <c r="L3291" s="82"/>
      <c r="M3291" s="82"/>
      <c r="N3291" s="397" t="s">
        <v>160</v>
      </c>
      <c r="O3291" s="397"/>
      <c r="P3291" s="145">
        <f t="shared" ref="P3291" si="501">ROUND(IF(P3289*P3290=0,0,P3287/P3289*P3290),2)</f>
        <v>0</v>
      </c>
      <c r="Q3291" s="76"/>
      <c r="R3291" s="398"/>
      <c r="S3291" s="398"/>
    </row>
    <row r="3292" spans="2:20" s="77" customFormat="1" ht="18.75" customHeight="1" x14ac:dyDescent="0.2">
      <c r="B3292" s="79"/>
      <c r="C3292" s="52"/>
      <c r="D3292" s="52"/>
      <c r="E3292" s="52"/>
      <c r="F3292" s="52"/>
      <c r="G3292" s="52"/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80"/>
    </row>
    <row r="3293" spans="2:20" ht="30" customHeight="1" x14ac:dyDescent="0.2">
      <c r="C3293" s="158" t="s">
        <v>124</v>
      </c>
      <c r="D3293" s="399"/>
      <c r="E3293" s="399"/>
      <c r="F3293" s="399"/>
      <c r="G3293" s="399"/>
      <c r="H3293" s="399"/>
      <c r="I3293" s="399"/>
      <c r="J3293" s="52"/>
      <c r="K3293" s="52"/>
      <c r="L3293" s="53"/>
      <c r="M3293" s="52"/>
      <c r="N3293" s="52"/>
      <c r="O3293" s="52"/>
      <c r="P3293" s="54"/>
      <c r="Q3293" s="52"/>
      <c r="R3293" s="54"/>
      <c r="S3293" s="54"/>
    </row>
    <row r="3294" spans="2:20" ht="18.75" customHeight="1" x14ac:dyDescent="0.2">
      <c r="B3294" s="78"/>
      <c r="C3294" s="152" t="s">
        <v>125</v>
      </c>
      <c r="D3294" s="395"/>
      <c r="E3294" s="395"/>
      <c r="F3294" s="395"/>
      <c r="G3294" s="395"/>
      <c r="H3294" s="395"/>
      <c r="I3294" s="395"/>
      <c r="J3294" s="52"/>
      <c r="K3294" s="51"/>
      <c r="L3294" s="51"/>
      <c r="M3294" s="51"/>
      <c r="N3294" s="51"/>
      <c r="O3294" s="51"/>
      <c r="P3294" s="51"/>
      <c r="Q3294" s="52"/>
      <c r="R3294" s="400" t="s">
        <v>126</v>
      </c>
      <c r="S3294" s="400"/>
    </row>
    <row r="3295" spans="2:20" ht="18.75" customHeight="1" x14ac:dyDescent="0.2">
      <c r="B3295" s="78"/>
      <c r="C3295" s="152" t="s">
        <v>7</v>
      </c>
      <c r="D3295" s="395"/>
      <c r="E3295" s="395"/>
      <c r="F3295" s="395"/>
      <c r="G3295" s="395"/>
      <c r="H3295" s="395"/>
      <c r="I3295" s="395"/>
      <c r="J3295" s="52"/>
      <c r="K3295" s="51"/>
      <c r="L3295" s="51"/>
      <c r="M3295" s="51"/>
      <c r="N3295" s="51"/>
      <c r="O3295" s="51"/>
      <c r="P3295" s="51"/>
      <c r="Q3295" s="52"/>
      <c r="R3295" s="139" t="s">
        <v>245</v>
      </c>
      <c r="S3295" s="63"/>
    </row>
    <row r="3296" spans="2:20" ht="18.75" customHeight="1" x14ac:dyDescent="0.2">
      <c r="B3296" s="78"/>
      <c r="C3296" s="153" t="s">
        <v>122</v>
      </c>
      <c r="D3296" s="395"/>
      <c r="E3296" s="395"/>
      <c r="F3296" s="395"/>
      <c r="G3296" s="395"/>
      <c r="H3296" s="395"/>
      <c r="I3296" s="395"/>
      <c r="J3296" s="52"/>
      <c r="K3296" s="51"/>
      <c r="L3296" s="51"/>
      <c r="M3296" s="51"/>
      <c r="N3296" s="51"/>
      <c r="O3296" s="51"/>
      <c r="P3296" s="51"/>
      <c r="Q3296" s="52"/>
      <c r="R3296" s="138" t="s">
        <v>132</v>
      </c>
      <c r="S3296" s="63"/>
    </row>
    <row r="3297" spans="2:24" ht="18.75" customHeight="1" x14ac:dyDescent="0.2">
      <c r="B3297" s="78"/>
      <c r="C3297" s="153" t="s">
        <v>134</v>
      </c>
      <c r="D3297" s="401"/>
      <c r="E3297" s="401"/>
      <c r="F3297" s="401"/>
      <c r="G3297" s="401"/>
      <c r="H3297" s="401"/>
      <c r="I3297" s="401"/>
      <c r="J3297" s="52"/>
      <c r="K3297" s="52"/>
      <c r="L3297" s="53"/>
      <c r="M3297" s="52"/>
      <c r="N3297" s="52"/>
      <c r="O3297" s="52"/>
      <c r="P3297" s="54"/>
      <c r="Q3297" s="52"/>
      <c r="R3297" s="139" t="s">
        <v>133</v>
      </c>
      <c r="S3297" s="63"/>
    </row>
    <row r="3298" spans="2:24" ht="18.75" customHeight="1" x14ac:dyDescent="0.2">
      <c r="B3298" s="78"/>
      <c r="C3298" s="52"/>
      <c r="D3298" s="52"/>
      <c r="E3298" s="52"/>
      <c r="F3298" s="52"/>
      <c r="G3298" s="52"/>
      <c r="H3298" s="52"/>
      <c r="I3298" s="52"/>
      <c r="J3298" s="52"/>
      <c r="K3298" s="52"/>
      <c r="L3298" s="52"/>
      <c r="M3298" s="52"/>
      <c r="N3298" s="52"/>
      <c r="O3298" s="52"/>
      <c r="P3298" s="52"/>
      <c r="Q3298" s="52"/>
      <c r="R3298" s="52"/>
      <c r="S3298" s="52"/>
    </row>
    <row r="3299" spans="2:24" ht="12" customHeight="1" x14ac:dyDescent="0.2">
      <c r="B3299" s="78"/>
      <c r="C3299" s="154" t="s">
        <v>128</v>
      </c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70"/>
      <c r="P3299" s="144" t="s">
        <v>129</v>
      </c>
      <c r="Q3299" s="76"/>
      <c r="R3299" s="402" t="s">
        <v>135</v>
      </c>
      <c r="S3299" s="403"/>
    </row>
    <row r="3300" spans="2:24" s="77" customFormat="1" ht="18.75" customHeight="1" x14ac:dyDescent="0.2">
      <c r="B3300" s="79"/>
      <c r="C3300" s="52"/>
      <c r="D3300" s="52"/>
      <c r="E3300" s="52"/>
      <c r="F3300" s="52"/>
      <c r="G3300" s="52"/>
      <c r="H3300" s="52"/>
      <c r="I3300" s="52"/>
      <c r="J3300" s="52"/>
      <c r="K3300" s="52"/>
      <c r="L3300" s="52"/>
      <c r="M3300" s="52"/>
      <c r="N3300" s="52"/>
      <c r="O3300" s="52"/>
      <c r="P3300" s="52"/>
      <c r="Q3300" s="52"/>
      <c r="R3300" s="52"/>
      <c r="S3300" s="52"/>
      <c r="T3300" s="80"/>
      <c r="V3300" s="59"/>
      <c r="W3300" s="59"/>
      <c r="X3300" s="59"/>
    </row>
    <row r="3301" spans="2:24" ht="6" customHeight="1" x14ac:dyDescent="0.2">
      <c r="B3301" s="78"/>
      <c r="C3301" s="155" t="s">
        <v>161</v>
      </c>
      <c r="D3301" s="65"/>
      <c r="E3301" s="65"/>
      <c r="F3301" s="65"/>
      <c r="G3301" s="65"/>
      <c r="H3301" s="65"/>
      <c r="I3301" s="65"/>
      <c r="J3301" s="65"/>
      <c r="K3301" s="65"/>
      <c r="L3301" s="65"/>
      <c r="M3301" s="65"/>
      <c r="N3301" s="65"/>
      <c r="O3301" s="71"/>
      <c r="P3301" s="141">
        <f>SUM(D3301:O3301)</f>
        <v>0</v>
      </c>
      <c r="Q3301" s="52"/>
      <c r="R3301" s="390"/>
      <c r="S3301" s="387"/>
    </row>
    <row r="3302" spans="2:24" ht="18.75" customHeight="1" x14ac:dyDescent="0.2">
      <c r="B3302" s="78"/>
      <c r="C3302" s="140" t="s">
        <v>137</v>
      </c>
      <c r="D3302" s="110"/>
      <c r="E3302" s="110"/>
      <c r="F3302" s="110"/>
      <c r="G3302" s="110"/>
      <c r="H3302" s="110"/>
      <c r="I3302" s="110"/>
      <c r="J3302" s="110"/>
      <c r="K3302" s="110"/>
      <c r="L3302" s="110"/>
      <c r="M3302" s="110"/>
      <c r="N3302" s="110"/>
      <c r="O3302" s="111"/>
      <c r="P3302" s="141">
        <f t="shared" ref="P3302:P3311" si="502">SUM(D3302:O3302)</f>
        <v>0</v>
      </c>
      <c r="Q3302" s="52"/>
      <c r="R3302" s="390"/>
      <c r="S3302" s="387"/>
    </row>
    <row r="3303" spans="2:24" ht="18.75" customHeight="1" x14ac:dyDescent="0.2">
      <c r="B3303" s="78"/>
      <c r="C3303" s="94" t="s">
        <v>162</v>
      </c>
      <c r="D3303" s="65"/>
      <c r="E3303" s="65"/>
      <c r="F3303" s="65"/>
      <c r="G3303" s="65"/>
      <c r="H3303" s="65"/>
      <c r="I3303" s="65"/>
      <c r="J3303" s="65"/>
      <c r="K3303" s="65"/>
      <c r="L3303" s="65"/>
      <c r="M3303" s="65"/>
      <c r="N3303" s="65"/>
      <c r="O3303" s="71"/>
      <c r="P3303" s="141">
        <f t="shared" si="502"/>
        <v>0</v>
      </c>
      <c r="Q3303" s="52"/>
      <c r="R3303" s="390"/>
      <c r="S3303" s="387"/>
    </row>
    <row r="3304" spans="2:24" ht="18.75" customHeight="1" x14ac:dyDescent="0.2">
      <c r="B3304" s="78"/>
      <c r="C3304" s="140" t="s">
        <v>147</v>
      </c>
      <c r="D3304" s="66"/>
      <c r="E3304" s="66"/>
      <c r="F3304" s="66"/>
      <c r="G3304" s="66"/>
      <c r="H3304" s="66"/>
      <c r="I3304" s="66"/>
      <c r="J3304" s="66"/>
      <c r="K3304" s="66"/>
      <c r="L3304" s="66"/>
      <c r="M3304" s="66"/>
      <c r="N3304" s="66"/>
      <c r="O3304" s="72"/>
      <c r="P3304" s="141">
        <f t="shared" si="502"/>
        <v>0</v>
      </c>
      <c r="Q3304" s="52"/>
      <c r="R3304" s="390"/>
      <c r="S3304" s="387"/>
    </row>
    <row r="3305" spans="2:24" ht="18.75" customHeight="1" x14ac:dyDescent="0.2">
      <c r="B3305" s="78"/>
      <c r="C3305" s="140" t="s">
        <v>148</v>
      </c>
      <c r="D3305" s="66"/>
      <c r="E3305" s="66"/>
      <c r="F3305" s="66"/>
      <c r="G3305" s="66"/>
      <c r="H3305" s="66"/>
      <c r="I3305" s="66"/>
      <c r="J3305" s="66"/>
      <c r="K3305" s="66"/>
      <c r="L3305" s="66"/>
      <c r="M3305" s="66"/>
      <c r="N3305" s="66"/>
      <c r="O3305" s="72"/>
      <c r="P3305" s="141">
        <f t="shared" si="502"/>
        <v>0</v>
      </c>
      <c r="Q3305" s="52"/>
      <c r="R3305" s="390"/>
      <c r="S3305" s="387"/>
    </row>
    <row r="3306" spans="2:24" ht="18.75" customHeight="1" x14ac:dyDescent="0.2">
      <c r="B3306" s="78"/>
      <c r="C3306" s="140" t="s">
        <v>150</v>
      </c>
      <c r="D3306" s="66"/>
      <c r="E3306" s="66"/>
      <c r="F3306" s="66"/>
      <c r="G3306" s="66"/>
      <c r="H3306" s="66"/>
      <c r="I3306" s="66"/>
      <c r="J3306" s="66"/>
      <c r="K3306" s="66"/>
      <c r="L3306" s="66"/>
      <c r="M3306" s="66"/>
      <c r="N3306" s="66"/>
      <c r="O3306" s="72"/>
      <c r="P3306" s="141">
        <f t="shared" si="502"/>
        <v>0</v>
      </c>
      <c r="Q3306" s="52"/>
      <c r="R3306" s="390"/>
      <c r="S3306" s="387"/>
    </row>
    <row r="3307" spans="2:24" ht="18.75" customHeight="1" x14ac:dyDescent="0.2">
      <c r="B3307" s="78"/>
      <c r="C3307" s="140" t="s">
        <v>151</v>
      </c>
      <c r="D3307" s="66"/>
      <c r="E3307" s="66"/>
      <c r="F3307" s="66"/>
      <c r="G3307" s="66"/>
      <c r="H3307" s="66"/>
      <c r="I3307" s="66"/>
      <c r="J3307" s="66"/>
      <c r="K3307" s="66"/>
      <c r="L3307" s="66"/>
      <c r="M3307" s="66"/>
      <c r="N3307" s="66"/>
      <c r="O3307" s="72"/>
      <c r="P3307" s="141">
        <f t="shared" si="502"/>
        <v>0</v>
      </c>
      <c r="Q3307" s="52"/>
      <c r="R3307" s="390"/>
      <c r="S3307" s="387"/>
    </row>
    <row r="3308" spans="2:24" ht="18.75" customHeight="1" x14ac:dyDescent="0.2">
      <c r="B3308" s="78"/>
      <c r="C3308" s="140" t="s">
        <v>152</v>
      </c>
      <c r="D3308" s="66"/>
      <c r="E3308" s="66"/>
      <c r="F3308" s="66"/>
      <c r="G3308" s="66"/>
      <c r="H3308" s="66"/>
      <c r="I3308" s="66"/>
      <c r="J3308" s="66"/>
      <c r="K3308" s="66"/>
      <c r="L3308" s="66"/>
      <c r="M3308" s="66"/>
      <c r="N3308" s="66"/>
      <c r="O3308" s="72"/>
      <c r="P3308" s="141">
        <f t="shared" si="502"/>
        <v>0</v>
      </c>
      <c r="Q3308" s="52"/>
      <c r="R3308" s="390"/>
      <c r="S3308" s="387"/>
    </row>
    <row r="3309" spans="2:24" ht="18.75" customHeight="1" x14ac:dyDescent="0.2">
      <c r="B3309" s="78"/>
      <c r="C3309" s="140" t="s">
        <v>153</v>
      </c>
      <c r="D3309" s="66"/>
      <c r="E3309" s="66"/>
      <c r="F3309" s="66"/>
      <c r="G3309" s="66"/>
      <c r="H3309" s="66"/>
      <c r="I3309" s="66"/>
      <c r="J3309" s="66"/>
      <c r="K3309" s="66"/>
      <c r="L3309" s="66"/>
      <c r="M3309" s="66"/>
      <c r="N3309" s="66"/>
      <c r="O3309" s="72"/>
      <c r="P3309" s="141">
        <f t="shared" si="502"/>
        <v>0</v>
      </c>
      <c r="Q3309" s="52"/>
      <c r="R3309" s="390"/>
      <c r="S3309" s="387"/>
    </row>
    <row r="3310" spans="2:24" ht="18.75" customHeight="1" x14ac:dyDescent="0.2">
      <c r="B3310" s="78"/>
      <c r="C3310" s="156" t="s">
        <v>163</v>
      </c>
      <c r="D3310" s="68"/>
      <c r="E3310" s="68"/>
      <c r="F3310" s="68"/>
      <c r="G3310" s="68"/>
      <c r="H3310" s="68"/>
      <c r="I3310" s="68"/>
      <c r="J3310" s="68"/>
      <c r="K3310" s="68"/>
      <c r="L3310" s="68"/>
      <c r="M3310" s="68"/>
      <c r="N3310" s="68"/>
      <c r="O3310" s="73"/>
      <c r="P3310" s="142">
        <f t="shared" si="502"/>
        <v>0</v>
      </c>
      <c r="Q3310" s="52"/>
      <c r="R3310" s="391"/>
      <c r="S3310" s="392"/>
    </row>
    <row r="3311" spans="2:24" ht="18.75" customHeight="1" x14ac:dyDescent="0.2">
      <c r="B3311" s="78"/>
      <c r="C3311" s="157" t="s">
        <v>157</v>
      </c>
      <c r="D3311" s="148">
        <f>SUBTOTAL(9,D3301:D3310)</f>
        <v>0</v>
      </c>
      <c r="E3311" s="148">
        <f t="shared" ref="E3311:O3311" si="503">SUBTOTAL(9,E3301:E3310)</f>
        <v>0</v>
      </c>
      <c r="F3311" s="148">
        <f t="shared" si="503"/>
        <v>0</v>
      </c>
      <c r="G3311" s="148">
        <f t="shared" si="503"/>
        <v>0</v>
      </c>
      <c r="H3311" s="148">
        <f t="shared" si="503"/>
        <v>0</v>
      </c>
      <c r="I3311" s="148">
        <f t="shared" si="503"/>
        <v>0</v>
      </c>
      <c r="J3311" s="148">
        <f t="shared" si="503"/>
        <v>0</v>
      </c>
      <c r="K3311" s="148">
        <f t="shared" si="503"/>
        <v>0</v>
      </c>
      <c r="L3311" s="148">
        <f t="shared" si="503"/>
        <v>0</v>
      </c>
      <c r="M3311" s="148">
        <f t="shared" si="503"/>
        <v>0</v>
      </c>
      <c r="N3311" s="148">
        <f t="shared" si="503"/>
        <v>0</v>
      </c>
      <c r="O3311" s="149">
        <f t="shared" si="503"/>
        <v>0</v>
      </c>
      <c r="P3311" s="143">
        <f t="shared" si="502"/>
        <v>0</v>
      </c>
      <c r="Q3311" s="52"/>
      <c r="R3311" s="393"/>
      <c r="S3311" s="394"/>
    </row>
    <row r="3312" spans="2:24" ht="18.75" customHeight="1" x14ac:dyDescent="0.2">
      <c r="B3312" s="78"/>
      <c r="C3312" s="52"/>
      <c r="D3312" s="52"/>
      <c r="E3312" s="52"/>
      <c r="F3312" s="52"/>
      <c r="G3312" s="52"/>
      <c r="H3312" s="52"/>
      <c r="I3312" s="52"/>
      <c r="J3312" s="52"/>
      <c r="K3312" s="52"/>
      <c r="L3312" s="52"/>
      <c r="M3312" s="52"/>
      <c r="N3312" s="52"/>
      <c r="O3312" s="52"/>
      <c r="P3312" s="52"/>
      <c r="Q3312" s="52"/>
      <c r="R3312" s="55"/>
      <c r="S3312" s="55"/>
    </row>
    <row r="3313" spans="2:24" ht="6" customHeight="1" x14ac:dyDescent="0.2">
      <c r="B3313" s="78"/>
      <c r="C3313" s="140" t="s">
        <v>158</v>
      </c>
      <c r="D3313" s="67"/>
      <c r="E3313" s="67"/>
      <c r="F3313" s="67"/>
      <c r="G3313" s="67"/>
      <c r="H3313" s="67"/>
      <c r="I3313" s="67"/>
      <c r="J3313" s="67"/>
      <c r="K3313" s="67"/>
      <c r="L3313" s="67"/>
      <c r="M3313" s="67"/>
      <c r="N3313" s="67"/>
      <c r="O3313" s="74"/>
      <c r="P3313" s="146">
        <f t="shared" ref="P3313:P3314" si="504">SUM(D3313:O3313)</f>
        <v>0</v>
      </c>
      <c r="Q3313" s="52"/>
      <c r="R3313" s="395"/>
      <c r="S3313" s="395"/>
    </row>
    <row r="3314" spans="2:24" ht="18.75" customHeight="1" x14ac:dyDescent="0.2">
      <c r="B3314" s="81"/>
      <c r="C3314" s="140" t="s">
        <v>159</v>
      </c>
      <c r="D3314" s="67"/>
      <c r="E3314" s="67"/>
      <c r="F3314" s="67"/>
      <c r="G3314" s="67"/>
      <c r="H3314" s="67"/>
      <c r="I3314" s="67"/>
      <c r="J3314" s="67"/>
      <c r="K3314" s="67"/>
      <c r="L3314" s="67"/>
      <c r="M3314" s="67"/>
      <c r="N3314" s="69"/>
      <c r="O3314" s="75"/>
      <c r="P3314" s="147">
        <f t="shared" si="504"/>
        <v>0</v>
      </c>
      <c r="Q3314" s="52"/>
      <c r="R3314" s="396"/>
      <c r="S3314" s="396"/>
    </row>
    <row r="3315" spans="2:24" ht="18.75" customHeight="1" x14ac:dyDescent="0.2">
      <c r="B3315" s="81"/>
      <c r="C3315" s="93"/>
      <c r="D3315" s="82"/>
      <c r="E3315" s="82"/>
      <c r="F3315" s="82"/>
      <c r="G3315" s="82"/>
      <c r="H3315" s="82"/>
      <c r="I3315" s="82"/>
      <c r="J3315" s="82"/>
      <c r="K3315" s="82"/>
      <c r="L3315" s="82"/>
      <c r="M3315" s="82"/>
      <c r="N3315" s="397" t="s">
        <v>160</v>
      </c>
      <c r="O3315" s="397"/>
      <c r="P3315" s="145">
        <f>ROUND(IF(P3313*P3314=0,0,P3311/P3313*P3314),2)</f>
        <v>0</v>
      </c>
      <c r="Q3315" s="76"/>
      <c r="R3315" s="398"/>
      <c r="S3315" s="398"/>
    </row>
    <row r="3316" spans="2:24" s="77" customFormat="1" ht="18.75" customHeight="1" x14ac:dyDescent="0.2">
      <c r="B3316" s="79"/>
      <c r="C3316" s="52"/>
      <c r="D3316" s="52"/>
      <c r="E3316" s="52"/>
      <c r="F3316" s="52"/>
      <c r="G3316" s="52"/>
      <c r="H3316" s="52"/>
      <c r="I3316" s="52"/>
      <c r="J3316" s="52"/>
      <c r="K3316" s="52"/>
      <c r="L3316" s="52"/>
      <c r="M3316" s="52"/>
      <c r="N3316" s="52"/>
      <c r="O3316" s="52"/>
      <c r="P3316" s="52"/>
      <c r="Q3316" s="52"/>
      <c r="R3316" s="52"/>
      <c r="S3316" s="52"/>
      <c r="T3316" s="80"/>
    </row>
    <row r="3317" spans="2:24" ht="30" customHeight="1" x14ac:dyDescent="0.2">
      <c r="C3317" s="158" t="s">
        <v>124</v>
      </c>
      <c r="D3317" s="399"/>
      <c r="E3317" s="399"/>
      <c r="F3317" s="399"/>
      <c r="G3317" s="399"/>
      <c r="H3317" s="399"/>
      <c r="I3317" s="399"/>
      <c r="J3317" s="52"/>
      <c r="K3317" s="52"/>
      <c r="L3317" s="53"/>
      <c r="M3317" s="52"/>
      <c r="N3317" s="52"/>
      <c r="O3317" s="52"/>
      <c r="P3317" s="54"/>
      <c r="Q3317" s="52"/>
      <c r="R3317" s="54"/>
      <c r="S3317" s="54"/>
    </row>
    <row r="3318" spans="2:24" ht="18.75" customHeight="1" x14ac:dyDescent="0.2">
      <c r="B3318" s="78"/>
      <c r="C3318" s="152" t="s">
        <v>125</v>
      </c>
      <c r="D3318" s="395"/>
      <c r="E3318" s="395"/>
      <c r="F3318" s="395"/>
      <c r="G3318" s="395"/>
      <c r="H3318" s="395"/>
      <c r="I3318" s="395"/>
      <c r="J3318" s="52"/>
      <c r="K3318" s="51"/>
      <c r="L3318" s="51"/>
      <c r="M3318" s="51"/>
      <c r="N3318" s="51"/>
      <c r="O3318" s="51"/>
      <c r="P3318" s="51"/>
      <c r="Q3318" s="52"/>
      <c r="R3318" s="400" t="s">
        <v>126</v>
      </c>
      <c r="S3318" s="400"/>
    </row>
    <row r="3319" spans="2:24" ht="18.75" customHeight="1" x14ac:dyDescent="0.2">
      <c r="B3319" s="78"/>
      <c r="C3319" s="152" t="s">
        <v>7</v>
      </c>
      <c r="D3319" s="395"/>
      <c r="E3319" s="395"/>
      <c r="F3319" s="395"/>
      <c r="G3319" s="395"/>
      <c r="H3319" s="395"/>
      <c r="I3319" s="395"/>
      <c r="J3319" s="52"/>
      <c r="K3319" s="51"/>
      <c r="L3319" s="51"/>
      <c r="M3319" s="51"/>
      <c r="N3319" s="51"/>
      <c r="O3319" s="51"/>
      <c r="P3319" s="51"/>
      <c r="Q3319" s="52"/>
      <c r="R3319" s="139" t="s">
        <v>245</v>
      </c>
      <c r="S3319" s="63"/>
    </row>
    <row r="3320" spans="2:24" ht="18.75" customHeight="1" x14ac:dyDescent="0.2">
      <c r="B3320" s="78"/>
      <c r="C3320" s="153" t="s">
        <v>122</v>
      </c>
      <c r="D3320" s="395"/>
      <c r="E3320" s="395"/>
      <c r="F3320" s="395"/>
      <c r="G3320" s="395"/>
      <c r="H3320" s="395"/>
      <c r="I3320" s="395"/>
      <c r="J3320" s="52"/>
      <c r="K3320" s="51"/>
      <c r="L3320" s="51"/>
      <c r="M3320" s="51"/>
      <c r="N3320" s="51"/>
      <c r="O3320" s="51"/>
      <c r="P3320" s="51"/>
      <c r="Q3320" s="52"/>
      <c r="R3320" s="138" t="s">
        <v>132</v>
      </c>
      <c r="S3320" s="63"/>
    </row>
    <row r="3321" spans="2:24" ht="18.75" customHeight="1" x14ac:dyDescent="0.2">
      <c r="B3321" s="78"/>
      <c r="C3321" s="153" t="s">
        <v>134</v>
      </c>
      <c r="D3321" s="401"/>
      <c r="E3321" s="401"/>
      <c r="F3321" s="401"/>
      <c r="G3321" s="401"/>
      <c r="H3321" s="401"/>
      <c r="I3321" s="401"/>
      <c r="J3321" s="52"/>
      <c r="K3321" s="52"/>
      <c r="L3321" s="53"/>
      <c r="M3321" s="52"/>
      <c r="N3321" s="52"/>
      <c r="O3321" s="52"/>
      <c r="P3321" s="54"/>
      <c r="Q3321" s="52"/>
      <c r="R3321" s="139" t="s">
        <v>133</v>
      </c>
      <c r="S3321" s="63"/>
    </row>
    <row r="3322" spans="2:24" ht="18.75" customHeight="1" x14ac:dyDescent="0.2">
      <c r="B3322" s="78"/>
      <c r="C3322" s="52"/>
      <c r="D3322" s="52"/>
      <c r="E3322" s="52"/>
      <c r="F3322" s="52"/>
      <c r="G3322" s="52"/>
      <c r="H3322" s="52"/>
      <c r="I3322" s="52"/>
      <c r="J3322" s="52"/>
      <c r="K3322" s="52"/>
      <c r="L3322" s="52"/>
      <c r="M3322" s="52"/>
      <c r="N3322" s="52"/>
      <c r="O3322" s="52"/>
      <c r="P3322" s="52"/>
      <c r="Q3322" s="52"/>
      <c r="R3322" s="52"/>
      <c r="S3322" s="52"/>
    </row>
    <row r="3323" spans="2:24" ht="12" customHeight="1" x14ac:dyDescent="0.2">
      <c r="B3323" s="78"/>
      <c r="C3323" s="154" t="s">
        <v>128</v>
      </c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70"/>
      <c r="P3323" s="144" t="s">
        <v>129</v>
      </c>
      <c r="Q3323" s="76"/>
      <c r="R3323" s="404" t="s">
        <v>135</v>
      </c>
      <c r="S3323" s="404"/>
    </row>
    <row r="3324" spans="2:24" s="77" customFormat="1" ht="18.75" customHeight="1" x14ac:dyDescent="0.2">
      <c r="B3324" s="79"/>
      <c r="C3324" s="52"/>
      <c r="D3324" s="52"/>
      <c r="E3324" s="52"/>
      <c r="F3324" s="52"/>
      <c r="G3324" s="52"/>
      <c r="H3324" s="52"/>
      <c r="I3324" s="52"/>
      <c r="J3324" s="52"/>
      <c r="K3324" s="52"/>
      <c r="L3324" s="52"/>
      <c r="M3324" s="52"/>
      <c r="N3324" s="52"/>
      <c r="O3324" s="52"/>
      <c r="P3324" s="52"/>
      <c r="Q3324" s="52"/>
      <c r="R3324" s="52"/>
      <c r="S3324" s="52"/>
      <c r="T3324" s="80"/>
      <c r="V3324" s="59"/>
      <c r="W3324" s="59"/>
      <c r="X3324" s="59"/>
    </row>
    <row r="3325" spans="2:24" ht="6" customHeight="1" x14ac:dyDescent="0.2">
      <c r="B3325" s="78"/>
      <c r="C3325" s="155" t="s">
        <v>161</v>
      </c>
      <c r="D3325" s="65"/>
      <c r="E3325" s="65"/>
      <c r="F3325" s="65"/>
      <c r="G3325" s="65"/>
      <c r="H3325" s="65"/>
      <c r="I3325" s="65"/>
      <c r="J3325" s="65"/>
      <c r="K3325" s="65"/>
      <c r="L3325" s="65"/>
      <c r="M3325" s="65"/>
      <c r="N3325" s="65"/>
      <c r="O3325" s="71"/>
      <c r="P3325" s="141">
        <f t="shared" ref="P3325" si="505">SUM(D3325:O3325)</f>
        <v>0</v>
      </c>
      <c r="Q3325" s="52"/>
      <c r="R3325" s="395"/>
      <c r="S3325" s="395"/>
    </row>
    <row r="3326" spans="2:24" ht="18.75" customHeight="1" x14ac:dyDescent="0.2">
      <c r="B3326" s="78"/>
      <c r="C3326" s="140" t="s">
        <v>137</v>
      </c>
      <c r="D3326" s="110"/>
      <c r="E3326" s="110"/>
      <c r="F3326" s="110"/>
      <c r="G3326" s="110"/>
      <c r="H3326" s="110"/>
      <c r="I3326" s="110"/>
      <c r="J3326" s="110"/>
      <c r="K3326" s="110"/>
      <c r="L3326" s="110"/>
      <c r="M3326" s="110"/>
      <c r="N3326" s="110"/>
      <c r="O3326" s="111"/>
      <c r="P3326" s="141">
        <f>SUM(D3326:O3326)</f>
        <v>0</v>
      </c>
      <c r="Q3326" s="52"/>
      <c r="R3326" s="395"/>
      <c r="S3326" s="395"/>
    </row>
    <row r="3327" spans="2:24" ht="18.75" customHeight="1" x14ac:dyDescent="0.2">
      <c r="B3327" s="78"/>
      <c r="C3327" s="94" t="s">
        <v>162</v>
      </c>
      <c r="D3327" s="65"/>
      <c r="E3327" s="65"/>
      <c r="F3327" s="65"/>
      <c r="G3327" s="65"/>
      <c r="H3327" s="65"/>
      <c r="I3327" s="65"/>
      <c r="J3327" s="65"/>
      <c r="K3327" s="65"/>
      <c r="L3327" s="65"/>
      <c r="M3327" s="65"/>
      <c r="N3327" s="65"/>
      <c r="O3327" s="71"/>
      <c r="P3327" s="141">
        <f t="shared" ref="P3327:P3335" si="506">SUM(D3327:O3327)</f>
        <v>0</v>
      </c>
      <c r="Q3327" s="52"/>
      <c r="R3327" s="395"/>
      <c r="S3327" s="395"/>
    </row>
    <row r="3328" spans="2:24" ht="18.75" customHeight="1" x14ac:dyDescent="0.2">
      <c r="B3328" s="78"/>
      <c r="C3328" s="140" t="s">
        <v>147</v>
      </c>
      <c r="D3328" s="66"/>
      <c r="E3328" s="66"/>
      <c r="F3328" s="66"/>
      <c r="G3328" s="66"/>
      <c r="H3328" s="66"/>
      <c r="I3328" s="66"/>
      <c r="J3328" s="66"/>
      <c r="K3328" s="66"/>
      <c r="L3328" s="66"/>
      <c r="M3328" s="66"/>
      <c r="N3328" s="66"/>
      <c r="O3328" s="72"/>
      <c r="P3328" s="141">
        <f t="shared" si="506"/>
        <v>0</v>
      </c>
      <c r="Q3328" s="52"/>
      <c r="R3328" s="395"/>
      <c r="S3328" s="395"/>
    </row>
    <row r="3329" spans="2:20" ht="18.75" customHeight="1" x14ac:dyDescent="0.2">
      <c r="B3329" s="78"/>
      <c r="C3329" s="140" t="s">
        <v>148</v>
      </c>
      <c r="D3329" s="66"/>
      <c r="E3329" s="66"/>
      <c r="F3329" s="66"/>
      <c r="G3329" s="66"/>
      <c r="H3329" s="66"/>
      <c r="I3329" s="66"/>
      <c r="J3329" s="66"/>
      <c r="K3329" s="66"/>
      <c r="L3329" s="66"/>
      <c r="M3329" s="66"/>
      <c r="N3329" s="66"/>
      <c r="O3329" s="72"/>
      <c r="P3329" s="141">
        <f t="shared" si="506"/>
        <v>0</v>
      </c>
      <c r="Q3329" s="52"/>
      <c r="R3329" s="395"/>
      <c r="S3329" s="395"/>
    </row>
    <row r="3330" spans="2:20" ht="18.75" customHeight="1" x14ac:dyDescent="0.2">
      <c r="B3330" s="78"/>
      <c r="C3330" s="140" t="s">
        <v>150</v>
      </c>
      <c r="D3330" s="66"/>
      <c r="E3330" s="66"/>
      <c r="F3330" s="66"/>
      <c r="G3330" s="66"/>
      <c r="H3330" s="66"/>
      <c r="I3330" s="66"/>
      <c r="J3330" s="66"/>
      <c r="K3330" s="66"/>
      <c r="L3330" s="66"/>
      <c r="M3330" s="66"/>
      <c r="N3330" s="66"/>
      <c r="O3330" s="72"/>
      <c r="P3330" s="141">
        <f t="shared" si="506"/>
        <v>0</v>
      </c>
      <c r="Q3330" s="52"/>
      <c r="R3330" s="395"/>
      <c r="S3330" s="395"/>
    </row>
    <row r="3331" spans="2:20" ht="18.75" customHeight="1" x14ac:dyDescent="0.2">
      <c r="B3331" s="78"/>
      <c r="C3331" s="140" t="s">
        <v>151</v>
      </c>
      <c r="D3331" s="66"/>
      <c r="E3331" s="66"/>
      <c r="F3331" s="66"/>
      <c r="G3331" s="66"/>
      <c r="H3331" s="66"/>
      <c r="I3331" s="66"/>
      <c r="J3331" s="66"/>
      <c r="K3331" s="66"/>
      <c r="L3331" s="66"/>
      <c r="M3331" s="66"/>
      <c r="N3331" s="66"/>
      <c r="O3331" s="72"/>
      <c r="P3331" s="141">
        <f t="shared" si="506"/>
        <v>0</v>
      </c>
      <c r="Q3331" s="52"/>
      <c r="R3331" s="395"/>
      <c r="S3331" s="395"/>
    </row>
    <row r="3332" spans="2:20" ht="18.75" customHeight="1" x14ac:dyDescent="0.2">
      <c r="B3332" s="78"/>
      <c r="C3332" s="140" t="s">
        <v>152</v>
      </c>
      <c r="D3332" s="66"/>
      <c r="E3332" s="66"/>
      <c r="F3332" s="66"/>
      <c r="G3332" s="66"/>
      <c r="H3332" s="66"/>
      <c r="I3332" s="66"/>
      <c r="J3332" s="66"/>
      <c r="K3332" s="66"/>
      <c r="L3332" s="66"/>
      <c r="M3332" s="66"/>
      <c r="N3332" s="66"/>
      <c r="O3332" s="72"/>
      <c r="P3332" s="141">
        <f t="shared" si="506"/>
        <v>0</v>
      </c>
      <c r="Q3332" s="52"/>
      <c r="R3332" s="395"/>
      <c r="S3332" s="395"/>
    </row>
    <row r="3333" spans="2:20" ht="18.75" customHeight="1" x14ac:dyDescent="0.2">
      <c r="B3333" s="78"/>
      <c r="C3333" s="140" t="s">
        <v>153</v>
      </c>
      <c r="D3333" s="66"/>
      <c r="E3333" s="66"/>
      <c r="F3333" s="66"/>
      <c r="G3333" s="66"/>
      <c r="H3333" s="66"/>
      <c r="I3333" s="66"/>
      <c r="J3333" s="66"/>
      <c r="K3333" s="66"/>
      <c r="L3333" s="66"/>
      <c r="M3333" s="66"/>
      <c r="N3333" s="66"/>
      <c r="O3333" s="72"/>
      <c r="P3333" s="141">
        <f t="shared" si="506"/>
        <v>0</v>
      </c>
      <c r="Q3333" s="52"/>
      <c r="R3333" s="395"/>
      <c r="S3333" s="395"/>
    </row>
    <row r="3334" spans="2:20" ht="18.75" customHeight="1" x14ac:dyDescent="0.2">
      <c r="B3334" s="78"/>
      <c r="C3334" s="156" t="s">
        <v>163</v>
      </c>
      <c r="D3334" s="68"/>
      <c r="E3334" s="68"/>
      <c r="F3334" s="68"/>
      <c r="G3334" s="68"/>
      <c r="H3334" s="68"/>
      <c r="I3334" s="68"/>
      <c r="J3334" s="68"/>
      <c r="K3334" s="68"/>
      <c r="L3334" s="68"/>
      <c r="M3334" s="68"/>
      <c r="N3334" s="68"/>
      <c r="O3334" s="73"/>
      <c r="P3334" s="142">
        <f t="shared" si="506"/>
        <v>0</v>
      </c>
      <c r="Q3334" s="52"/>
      <c r="R3334" s="396"/>
      <c r="S3334" s="396"/>
    </row>
    <row r="3335" spans="2:20" ht="18.75" customHeight="1" x14ac:dyDescent="0.2">
      <c r="B3335" s="78"/>
      <c r="C3335" s="157" t="s">
        <v>157</v>
      </c>
      <c r="D3335" s="148">
        <f t="shared" ref="D3335:E3335" si="507">SUBTOTAL(9,D3325:D3334)</f>
        <v>0</v>
      </c>
      <c r="E3335" s="148">
        <f t="shared" si="507"/>
        <v>0</v>
      </c>
      <c r="F3335" s="148">
        <f>SUBTOTAL(9,F3325:F3334)</f>
        <v>0</v>
      </c>
      <c r="G3335" s="148">
        <f t="shared" ref="G3335:O3335" si="508">SUBTOTAL(9,G3325:G3334)</f>
        <v>0</v>
      </c>
      <c r="H3335" s="148">
        <f t="shared" si="508"/>
        <v>0</v>
      </c>
      <c r="I3335" s="148">
        <f t="shared" si="508"/>
        <v>0</v>
      </c>
      <c r="J3335" s="148">
        <f t="shared" si="508"/>
        <v>0</v>
      </c>
      <c r="K3335" s="148">
        <f t="shared" si="508"/>
        <v>0</v>
      </c>
      <c r="L3335" s="148">
        <f t="shared" si="508"/>
        <v>0</v>
      </c>
      <c r="M3335" s="148">
        <f t="shared" si="508"/>
        <v>0</v>
      </c>
      <c r="N3335" s="148">
        <f t="shared" si="508"/>
        <v>0</v>
      </c>
      <c r="O3335" s="149">
        <f t="shared" si="508"/>
        <v>0</v>
      </c>
      <c r="P3335" s="143">
        <f t="shared" si="506"/>
        <v>0</v>
      </c>
      <c r="Q3335" s="52"/>
      <c r="R3335" s="405"/>
      <c r="S3335" s="405"/>
    </row>
    <row r="3336" spans="2:20" ht="18.75" customHeight="1" x14ac:dyDescent="0.2">
      <c r="B3336" s="78"/>
      <c r="C3336" s="52"/>
      <c r="D3336" s="52"/>
      <c r="E3336" s="52"/>
      <c r="F3336" s="52"/>
      <c r="G3336" s="52"/>
      <c r="H3336" s="52"/>
      <c r="I3336" s="52"/>
      <c r="J3336" s="52"/>
      <c r="K3336" s="52"/>
      <c r="L3336" s="52"/>
      <c r="M3336" s="52"/>
      <c r="N3336" s="52"/>
      <c r="O3336" s="52"/>
      <c r="P3336" s="52"/>
      <c r="Q3336" s="52"/>
      <c r="R3336" s="55"/>
      <c r="S3336" s="55"/>
    </row>
    <row r="3337" spans="2:20" ht="6" customHeight="1" x14ac:dyDescent="0.2">
      <c r="B3337" s="78"/>
      <c r="C3337" s="140" t="s">
        <v>158</v>
      </c>
      <c r="D3337" s="67"/>
      <c r="E3337" s="67"/>
      <c r="F3337" s="67"/>
      <c r="G3337" s="67"/>
      <c r="H3337" s="67"/>
      <c r="I3337" s="67"/>
      <c r="J3337" s="67"/>
      <c r="K3337" s="67"/>
      <c r="L3337" s="67"/>
      <c r="M3337" s="67"/>
      <c r="N3337" s="67"/>
      <c r="O3337" s="74"/>
      <c r="P3337" s="146">
        <f t="shared" ref="P3337:P3338" si="509">SUM(D3337:O3337)</f>
        <v>0</v>
      </c>
      <c r="Q3337" s="52"/>
      <c r="R3337" s="395"/>
      <c r="S3337" s="395"/>
    </row>
    <row r="3338" spans="2:20" ht="18.75" customHeight="1" x14ac:dyDescent="0.2">
      <c r="B3338" s="81"/>
      <c r="C3338" s="140" t="s">
        <v>159</v>
      </c>
      <c r="D3338" s="67"/>
      <c r="E3338" s="67"/>
      <c r="F3338" s="67"/>
      <c r="G3338" s="67"/>
      <c r="H3338" s="67"/>
      <c r="I3338" s="67"/>
      <c r="J3338" s="67"/>
      <c r="K3338" s="67"/>
      <c r="L3338" s="67"/>
      <c r="M3338" s="67"/>
      <c r="N3338" s="69"/>
      <c r="O3338" s="75"/>
      <c r="P3338" s="147">
        <f t="shared" si="509"/>
        <v>0</v>
      </c>
      <c r="Q3338" s="52"/>
      <c r="R3338" s="396"/>
      <c r="S3338" s="396"/>
    </row>
    <row r="3339" spans="2:20" ht="18.75" customHeight="1" x14ac:dyDescent="0.2">
      <c r="B3339" s="81"/>
      <c r="C3339" s="93"/>
      <c r="D3339" s="82"/>
      <c r="E3339" s="82"/>
      <c r="F3339" s="82"/>
      <c r="G3339" s="82"/>
      <c r="H3339" s="82"/>
      <c r="I3339" s="82"/>
      <c r="J3339" s="82"/>
      <c r="K3339" s="82"/>
      <c r="L3339" s="82"/>
      <c r="M3339" s="82"/>
      <c r="N3339" s="397" t="s">
        <v>160</v>
      </c>
      <c r="O3339" s="397"/>
      <c r="P3339" s="145">
        <f t="shared" ref="P3339" si="510">ROUND(IF(P3337*P3338=0,0,P3335/P3337*P3338),2)</f>
        <v>0</v>
      </c>
      <c r="Q3339" s="76"/>
      <c r="R3339" s="398"/>
      <c r="S3339" s="398"/>
    </row>
    <row r="3340" spans="2:20" s="77" customFormat="1" ht="18.75" customHeight="1" x14ac:dyDescent="0.2">
      <c r="B3340" s="79"/>
      <c r="C3340" s="52"/>
      <c r="D3340" s="52"/>
      <c r="E3340" s="52"/>
      <c r="F3340" s="52"/>
      <c r="G3340" s="52"/>
      <c r="H3340" s="52"/>
      <c r="I3340" s="52"/>
      <c r="J3340" s="52"/>
      <c r="K3340" s="52"/>
      <c r="L3340" s="52"/>
      <c r="M3340" s="52"/>
      <c r="N3340" s="52"/>
      <c r="O3340" s="52"/>
      <c r="P3340" s="52"/>
      <c r="Q3340" s="52"/>
      <c r="R3340" s="52"/>
      <c r="S3340" s="52"/>
      <c r="T3340" s="80"/>
    </row>
    <row r="3341" spans="2:20" ht="30" customHeight="1" x14ac:dyDescent="0.2">
      <c r="C3341" s="158" t="s">
        <v>124</v>
      </c>
      <c r="D3341" s="399"/>
      <c r="E3341" s="399"/>
      <c r="F3341" s="399"/>
      <c r="G3341" s="399"/>
      <c r="H3341" s="399"/>
      <c r="I3341" s="399"/>
      <c r="J3341" s="52"/>
      <c r="K3341" s="52"/>
      <c r="L3341" s="53"/>
      <c r="M3341" s="52"/>
      <c r="N3341" s="52"/>
      <c r="O3341" s="52"/>
      <c r="P3341" s="54"/>
      <c r="Q3341" s="52"/>
      <c r="R3341" s="54"/>
      <c r="S3341" s="54"/>
    </row>
    <row r="3342" spans="2:20" ht="18.75" customHeight="1" x14ac:dyDescent="0.2">
      <c r="B3342" s="78"/>
      <c r="C3342" s="152" t="s">
        <v>125</v>
      </c>
      <c r="D3342" s="395"/>
      <c r="E3342" s="395"/>
      <c r="F3342" s="395"/>
      <c r="G3342" s="395"/>
      <c r="H3342" s="395"/>
      <c r="I3342" s="395"/>
      <c r="J3342" s="52"/>
      <c r="K3342" s="51"/>
      <c r="L3342" s="51"/>
      <c r="M3342" s="51"/>
      <c r="N3342" s="51"/>
      <c r="O3342" s="51"/>
      <c r="P3342" s="51"/>
      <c r="Q3342" s="52"/>
      <c r="R3342" s="400" t="s">
        <v>126</v>
      </c>
      <c r="S3342" s="400"/>
    </row>
    <row r="3343" spans="2:20" ht="18.75" customHeight="1" x14ac:dyDescent="0.2">
      <c r="B3343" s="78"/>
      <c r="C3343" s="152" t="s">
        <v>7</v>
      </c>
      <c r="D3343" s="395"/>
      <c r="E3343" s="395"/>
      <c r="F3343" s="395"/>
      <c r="G3343" s="395"/>
      <c r="H3343" s="395"/>
      <c r="I3343" s="395"/>
      <c r="J3343" s="52"/>
      <c r="K3343" s="51"/>
      <c r="L3343" s="51"/>
      <c r="M3343" s="51"/>
      <c r="N3343" s="51"/>
      <c r="O3343" s="51"/>
      <c r="P3343" s="51"/>
      <c r="Q3343" s="52"/>
      <c r="R3343" s="139" t="s">
        <v>245</v>
      </c>
      <c r="S3343" s="63"/>
    </row>
    <row r="3344" spans="2:20" ht="18.75" customHeight="1" x14ac:dyDescent="0.2">
      <c r="B3344" s="78"/>
      <c r="C3344" s="153" t="s">
        <v>122</v>
      </c>
      <c r="D3344" s="395"/>
      <c r="E3344" s="395"/>
      <c r="F3344" s="395"/>
      <c r="G3344" s="395"/>
      <c r="H3344" s="395"/>
      <c r="I3344" s="395"/>
      <c r="J3344" s="52"/>
      <c r="K3344" s="51"/>
      <c r="L3344" s="51"/>
      <c r="M3344" s="51"/>
      <c r="N3344" s="51"/>
      <c r="O3344" s="51"/>
      <c r="P3344" s="51"/>
      <c r="Q3344" s="52"/>
      <c r="R3344" s="138" t="s">
        <v>132</v>
      </c>
      <c r="S3344" s="63"/>
    </row>
    <row r="3345" spans="2:24" ht="18.75" customHeight="1" x14ac:dyDescent="0.2">
      <c r="B3345" s="78"/>
      <c r="C3345" s="153" t="s">
        <v>134</v>
      </c>
      <c r="D3345" s="401"/>
      <c r="E3345" s="401"/>
      <c r="F3345" s="401"/>
      <c r="G3345" s="401"/>
      <c r="H3345" s="401"/>
      <c r="I3345" s="401"/>
      <c r="J3345" s="52"/>
      <c r="K3345" s="52"/>
      <c r="L3345" s="53"/>
      <c r="M3345" s="52"/>
      <c r="N3345" s="52"/>
      <c r="O3345" s="52"/>
      <c r="P3345" s="54"/>
      <c r="Q3345" s="52"/>
      <c r="R3345" s="139" t="s">
        <v>133</v>
      </c>
      <c r="S3345" s="63"/>
    </row>
    <row r="3346" spans="2:24" ht="18.75" customHeight="1" x14ac:dyDescent="0.2">
      <c r="B3346" s="78"/>
      <c r="C3346" s="52"/>
      <c r="D3346" s="52"/>
      <c r="E3346" s="52"/>
      <c r="F3346" s="52"/>
      <c r="G3346" s="52"/>
      <c r="H3346" s="52"/>
      <c r="I3346" s="52"/>
      <c r="J3346" s="52"/>
      <c r="K3346" s="52"/>
      <c r="L3346" s="52"/>
      <c r="M3346" s="52"/>
      <c r="N3346" s="52"/>
      <c r="O3346" s="52"/>
      <c r="P3346" s="52"/>
      <c r="Q3346" s="52"/>
      <c r="R3346" s="52"/>
      <c r="S3346" s="52"/>
    </row>
    <row r="3347" spans="2:24" ht="12" customHeight="1" x14ac:dyDescent="0.2">
      <c r="B3347" s="78"/>
      <c r="C3347" s="154" t="s">
        <v>128</v>
      </c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70"/>
      <c r="P3347" s="144" t="s">
        <v>129</v>
      </c>
      <c r="Q3347" s="76"/>
      <c r="R3347" s="404" t="s">
        <v>135</v>
      </c>
      <c r="S3347" s="404"/>
    </row>
    <row r="3348" spans="2:24" s="77" customFormat="1" ht="18.75" customHeight="1" x14ac:dyDescent="0.2">
      <c r="B3348" s="79"/>
      <c r="C3348" s="52"/>
      <c r="D3348" s="52"/>
      <c r="E3348" s="52"/>
      <c r="F3348" s="52"/>
      <c r="G3348" s="52"/>
      <c r="H3348" s="52"/>
      <c r="I3348" s="52"/>
      <c r="J3348" s="52"/>
      <c r="K3348" s="52"/>
      <c r="L3348" s="52"/>
      <c r="M3348" s="52"/>
      <c r="N3348" s="52"/>
      <c r="O3348" s="52"/>
      <c r="P3348" s="52"/>
      <c r="Q3348" s="52"/>
      <c r="R3348" s="52"/>
      <c r="S3348" s="52"/>
      <c r="T3348" s="80"/>
      <c r="V3348" s="59"/>
      <c r="W3348" s="59"/>
      <c r="X3348" s="59"/>
    </row>
    <row r="3349" spans="2:24" ht="6" customHeight="1" x14ac:dyDescent="0.2">
      <c r="B3349" s="78"/>
      <c r="C3349" s="155" t="s">
        <v>161</v>
      </c>
      <c r="D3349" s="65"/>
      <c r="E3349" s="65"/>
      <c r="F3349" s="65"/>
      <c r="G3349" s="65"/>
      <c r="H3349" s="65"/>
      <c r="I3349" s="65"/>
      <c r="J3349" s="65"/>
      <c r="K3349" s="65"/>
      <c r="L3349" s="65"/>
      <c r="M3349" s="65"/>
      <c r="N3349" s="65"/>
      <c r="O3349" s="71"/>
      <c r="P3349" s="141">
        <f t="shared" ref="P3349:P3359" si="511">SUM(D3349:O3349)</f>
        <v>0</v>
      </c>
      <c r="Q3349" s="52"/>
      <c r="R3349" s="395"/>
      <c r="S3349" s="395"/>
    </row>
    <row r="3350" spans="2:24" ht="18.75" customHeight="1" x14ac:dyDescent="0.2">
      <c r="B3350" s="78"/>
      <c r="C3350" s="140" t="s">
        <v>137</v>
      </c>
      <c r="D3350" s="110"/>
      <c r="E3350" s="110"/>
      <c r="F3350" s="110"/>
      <c r="G3350" s="110"/>
      <c r="H3350" s="110"/>
      <c r="I3350" s="110"/>
      <c r="J3350" s="110"/>
      <c r="K3350" s="110"/>
      <c r="L3350" s="110"/>
      <c r="M3350" s="110"/>
      <c r="N3350" s="110"/>
      <c r="O3350" s="111"/>
      <c r="P3350" s="141">
        <f t="shared" si="511"/>
        <v>0</v>
      </c>
      <c r="Q3350" s="52"/>
      <c r="R3350" s="395"/>
      <c r="S3350" s="395"/>
    </row>
    <row r="3351" spans="2:24" ht="18.75" customHeight="1" x14ac:dyDescent="0.2">
      <c r="B3351" s="78"/>
      <c r="C3351" s="94" t="s">
        <v>162</v>
      </c>
      <c r="D3351" s="65"/>
      <c r="E3351" s="65"/>
      <c r="F3351" s="65"/>
      <c r="G3351" s="65"/>
      <c r="H3351" s="65"/>
      <c r="I3351" s="65"/>
      <c r="J3351" s="65"/>
      <c r="K3351" s="65"/>
      <c r="L3351" s="65"/>
      <c r="M3351" s="65"/>
      <c r="N3351" s="65"/>
      <c r="O3351" s="71"/>
      <c r="P3351" s="141">
        <f t="shared" si="511"/>
        <v>0</v>
      </c>
      <c r="Q3351" s="52"/>
      <c r="R3351" s="395"/>
      <c r="S3351" s="395"/>
    </row>
    <row r="3352" spans="2:24" ht="18.75" customHeight="1" x14ac:dyDescent="0.2">
      <c r="B3352" s="78"/>
      <c r="C3352" s="140" t="s">
        <v>147</v>
      </c>
      <c r="D3352" s="66"/>
      <c r="E3352" s="66"/>
      <c r="F3352" s="66"/>
      <c r="G3352" s="66"/>
      <c r="H3352" s="66"/>
      <c r="I3352" s="66"/>
      <c r="J3352" s="66"/>
      <c r="K3352" s="66"/>
      <c r="L3352" s="66"/>
      <c r="M3352" s="66"/>
      <c r="N3352" s="66"/>
      <c r="O3352" s="72"/>
      <c r="P3352" s="141">
        <f t="shared" si="511"/>
        <v>0</v>
      </c>
      <c r="Q3352" s="52"/>
      <c r="R3352" s="395"/>
      <c r="S3352" s="395"/>
    </row>
    <row r="3353" spans="2:24" ht="18.75" customHeight="1" x14ac:dyDescent="0.2">
      <c r="B3353" s="78"/>
      <c r="C3353" s="140" t="s">
        <v>148</v>
      </c>
      <c r="D3353" s="66"/>
      <c r="E3353" s="66"/>
      <c r="F3353" s="66"/>
      <c r="G3353" s="66"/>
      <c r="H3353" s="66"/>
      <c r="I3353" s="66"/>
      <c r="J3353" s="66"/>
      <c r="K3353" s="66"/>
      <c r="L3353" s="66"/>
      <c r="M3353" s="66"/>
      <c r="N3353" s="66"/>
      <c r="O3353" s="72"/>
      <c r="P3353" s="141">
        <f t="shared" si="511"/>
        <v>0</v>
      </c>
      <c r="Q3353" s="52"/>
      <c r="R3353" s="395"/>
      <c r="S3353" s="395"/>
    </row>
    <row r="3354" spans="2:24" ht="18.75" customHeight="1" x14ac:dyDescent="0.2">
      <c r="B3354" s="78"/>
      <c r="C3354" s="140" t="s">
        <v>150</v>
      </c>
      <c r="D3354" s="66"/>
      <c r="E3354" s="66"/>
      <c r="F3354" s="66"/>
      <c r="G3354" s="66"/>
      <c r="H3354" s="66"/>
      <c r="I3354" s="66"/>
      <c r="J3354" s="66"/>
      <c r="K3354" s="66"/>
      <c r="L3354" s="66"/>
      <c r="M3354" s="66"/>
      <c r="N3354" s="66"/>
      <c r="O3354" s="72"/>
      <c r="P3354" s="141">
        <f t="shared" si="511"/>
        <v>0</v>
      </c>
      <c r="Q3354" s="52"/>
      <c r="R3354" s="395"/>
      <c r="S3354" s="395"/>
    </row>
    <row r="3355" spans="2:24" ht="18.75" customHeight="1" x14ac:dyDescent="0.2">
      <c r="B3355" s="78"/>
      <c r="C3355" s="140" t="s">
        <v>151</v>
      </c>
      <c r="D3355" s="66"/>
      <c r="E3355" s="66"/>
      <c r="F3355" s="66"/>
      <c r="G3355" s="66"/>
      <c r="H3355" s="66"/>
      <c r="I3355" s="66"/>
      <c r="J3355" s="66"/>
      <c r="K3355" s="66"/>
      <c r="L3355" s="66"/>
      <c r="M3355" s="66"/>
      <c r="N3355" s="66"/>
      <c r="O3355" s="72"/>
      <c r="P3355" s="141">
        <f t="shared" si="511"/>
        <v>0</v>
      </c>
      <c r="Q3355" s="52"/>
      <c r="R3355" s="395"/>
      <c r="S3355" s="395"/>
    </row>
    <row r="3356" spans="2:24" ht="18.75" customHeight="1" x14ac:dyDescent="0.2">
      <c r="B3356" s="78"/>
      <c r="C3356" s="140" t="s">
        <v>152</v>
      </c>
      <c r="D3356" s="66"/>
      <c r="E3356" s="66"/>
      <c r="F3356" s="66"/>
      <c r="G3356" s="66"/>
      <c r="H3356" s="66"/>
      <c r="I3356" s="66"/>
      <c r="J3356" s="66"/>
      <c r="K3356" s="66"/>
      <c r="L3356" s="66"/>
      <c r="M3356" s="66"/>
      <c r="N3356" s="66"/>
      <c r="O3356" s="72"/>
      <c r="P3356" s="141">
        <f t="shared" si="511"/>
        <v>0</v>
      </c>
      <c r="Q3356" s="52"/>
      <c r="R3356" s="395"/>
      <c r="S3356" s="395"/>
    </row>
    <row r="3357" spans="2:24" ht="18.75" customHeight="1" x14ac:dyDescent="0.2">
      <c r="B3357" s="78"/>
      <c r="C3357" s="140" t="s">
        <v>153</v>
      </c>
      <c r="D3357" s="66"/>
      <c r="E3357" s="66"/>
      <c r="F3357" s="66"/>
      <c r="G3357" s="66"/>
      <c r="H3357" s="66"/>
      <c r="I3357" s="66"/>
      <c r="J3357" s="66"/>
      <c r="K3357" s="66"/>
      <c r="L3357" s="66"/>
      <c r="M3357" s="66"/>
      <c r="N3357" s="66"/>
      <c r="O3357" s="72"/>
      <c r="P3357" s="141">
        <f t="shared" si="511"/>
        <v>0</v>
      </c>
      <c r="Q3357" s="52"/>
      <c r="R3357" s="395"/>
      <c r="S3357" s="395"/>
    </row>
    <row r="3358" spans="2:24" ht="18.75" customHeight="1" x14ac:dyDescent="0.2">
      <c r="B3358" s="78"/>
      <c r="C3358" s="156" t="s">
        <v>163</v>
      </c>
      <c r="D3358" s="68"/>
      <c r="E3358" s="68"/>
      <c r="F3358" s="68"/>
      <c r="G3358" s="68"/>
      <c r="H3358" s="68"/>
      <c r="I3358" s="68"/>
      <c r="J3358" s="68"/>
      <c r="K3358" s="68"/>
      <c r="L3358" s="68"/>
      <c r="M3358" s="68"/>
      <c r="N3358" s="68"/>
      <c r="O3358" s="73"/>
      <c r="P3358" s="142">
        <f t="shared" si="511"/>
        <v>0</v>
      </c>
      <c r="Q3358" s="52"/>
      <c r="R3358" s="396"/>
      <c r="S3358" s="396"/>
    </row>
    <row r="3359" spans="2:24" ht="18.75" customHeight="1" x14ac:dyDescent="0.2">
      <c r="B3359" s="78"/>
      <c r="C3359" s="157" t="s">
        <v>157</v>
      </c>
      <c r="D3359" s="148">
        <f t="shared" ref="D3359:O3359" si="512">SUBTOTAL(9,D3349:D3358)</f>
        <v>0</v>
      </c>
      <c r="E3359" s="148">
        <f t="shared" si="512"/>
        <v>0</v>
      </c>
      <c r="F3359" s="148">
        <f t="shared" si="512"/>
        <v>0</v>
      </c>
      <c r="G3359" s="148">
        <f t="shared" si="512"/>
        <v>0</v>
      </c>
      <c r="H3359" s="148">
        <f t="shared" si="512"/>
        <v>0</v>
      </c>
      <c r="I3359" s="148">
        <f t="shared" si="512"/>
        <v>0</v>
      </c>
      <c r="J3359" s="148">
        <f t="shared" si="512"/>
        <v>0</v>
      </c>
      <c r="K3359" s="148">
        <f t="shared" si="512"/>
        <v>0</v>
      </c>
      <c r="L3359" s="148">
        <f t="shared" si="512"/>
        <v>0</v>
      </c>
      <c r="M3359" s="148">
        <f t="shared" si="512"/>
        <v>0</v>
      </c>
      <c r="N3359" s="148">
        <f t="shared" si="512"/>
        <v>0</v>
      </c>
      <c r="O3359" s="149">
        <f t="shared" si="512"/>
        <v>0</v>
      </c>
      <c r="P3359" s="143">
        <f t="shared" si="511"/>
        <v>0</v>
      </c>
      <c r="Q3359" s="52"/>
      <c r="R3359" s="405"/>
      <c r="S3359" s="405"/>
    </row>
    <row r="3360" spans="2:24" ht="18.75" customHeight="1" x14ac:dyDescent="0.2">
      <c r="B3360" s="78"/>
      <c r="C3360" s="52"/>
      <c r="D3360" s="52"/>
      <c r="E3360" s="52"/>
      <c r="F3360" s="52"/>
      <c r="G3360" s="52"/>
      <c r="H3360" s="52"/>
      <c r="I3360" s="52"/>
      <c r="J3360" s="52"/>
      <c r="K3360" s="52"/>
      <c r="L3360" s="52"/>
      <c r="M3360" s="52"/>
      <c r="N3360" s="52"/>
      <c r="O3360" s="52"/>
      <c r="P3360" s="52"/>
      <c r="Q3360" s="52"/>
      <c r="R3360" s="55"/>
      <c r="S3360" s="55"/>
    </row>
    <row r="3361" spans="2:24" ht="6" customHeight="1" x14ac:dyDescent="0.2">
      <c r="B3361" s="78"/>
      <c r="C3361" s="140" t="s">
        <v>158</v>
      </c>
      <c r="D3361" s="67"/>
      <c r="E3361" s="67"/>
      <c r="F3361" s="67"/>
      <c r="G3361" s="67"/>
      <c r="H3361" s="67"/>
      <c r="I3361" s="67"/>
      <c r="J3361" s="67"/>
      <c r="K3361" s="67"/>
      <c r="L3361" s="67"/>
      <c r="M3361" s="67"/>
      <c r="N3361" s="67"/>
      <c r="O3361" s="74"/>
      <c r="P3361" s="146">
        <f t="shared" ref="P3361:P3362" si="513">SUM(D3361:O3361)</f>
        <v>0</v>
      </c>
      <c r="Q3361" s="52"/>
      <c r="R3361" s="395"/>
      <c r="S3361" s="395"/>
    </row>
    <row r="3362" spans="2:24" ht="18.75" customHeight="1" x14ac:dyDescent="0.2">
      <c r="B3362" s="81"/>
      <c r="C3362" s="140" t="s">
        <v>159</v>
      </c>
      <c r="D3362" s="67"/>
      <c r="E3362" s="67"/>
      <c r="F3362" s="67"/>
      <c r="G3362" s="67"/>
      <c r="H3362" s="67"/>
      <c r="I3362" s="67"/>
      <c r="J3362" s="67"/>
      <c r="K3362" s="67"/>
      <c r="L3362" s="67"/>
      <c r="M3362" s="67"/>
      <c r="N3362" s="69"/>
      <c r="O3362" s="75"/>
      <c r="P3362" s="147">
        <f t="shared" si="513"/>
        <v>0</v>
      </c>
      <c r="Q3362" s="52"/>
      <c r="R3362" s="396"/>
      <c r="S3362" s="396"/>
    </row>
    <row r="3363" spans="2:24" ht="18.75" customHeight="1" x14ac:dyDescent="0.2">
      <c r="B3363" s="81"/>
      <c r="C3363" s="93"/>
      <c r="D3363" s="82"/>
      <c r="E3363" s="82"/>
      <c r="F3363" s="82"/>
      <c r="G3363" s="82"/>
      <c r="H3363" s="82"/>
      <c r="I3363" s="82"/>
      <c r="J3363" s="82"/>
      <c r="K3363" s="82"/>
      <c r="L3363" s="82"/>
      <c r="M3363" s="82"/>
      <c r="N3363" s="397" t="s">
        <v>160</v>
      </c>
      <c r="O3363" s="397"/>
      <c r="P3363" s="145">
        <f t="shared" ref="P3363" si="514">ROUND(IF(P3361*P3362=0,0,P3359/P3361*P3362),2)</f>
        <v>0</v>
      </c>
      <c r="Q3363" s="76"/>
      <c r="R3363" s="398"/>
      <c r="S3363" s="398"/>
    </row>
    <row r="3364" spans="2:24" s="77" customFormat="1" ht="18.75" customHeight="1" x14ac:dyDescent="0.2">
      <c r="B3364" s="79"/>
      <c r="C3364" s="52"/>
      <c r="D3364" s="52"/>
      <c r="E3364" s="52"/>
      <c r="F3364" s="52"/>
      <c r="G3364" s="52"/>
      <c r="H3364" s="52"/>
      <c r="I3364" s="52"/>
      <c r="J3364" s="52"/>
      <c r="K3364" s="52"/>
      <c r="L3364" s="52"/>
      <c r="M3364" s="52"/>
      <c r="N3364" s="52"/>
      <c r="O3364" s="52"/>
      <c r="P3364" s="52"/>
      <c r="Q3364" s="52"/>
      <c r="R3364" s="52"/>
      <c r="S3364" s="52"/>
      <c r="T3364" s="80"/>
    </row>
    <row r="3365" spans="2:24" ht="30" customHeight="1" x14ac:dyDescent="0.2">
      <c r="C3365" s="158" t="s">
        <v>124</v>
      </c>
      <c r="D3365" s="399"/>
      <c r="E3365" s="399"/>
      <c r="F3365" s="399"/>
      <c r="G3365" s="399"/>
      <c r="H3365" s="399"/>
      <c r="I3365" s="399"/>
      <c r="J3365" s="52"/>
      <c r="K3365" s="52"/>
      <c r="L3365" s="53"/>
      <c r="M3365" s="52"/>
      <c r="N3365" s="52"/>
      <c r="O3365" s="52"/>
      <c r="P3365" s="54"/>
      <c r="Q3365" s="52"/>
      <c r="R3365" s="54"/>
      <c r="S3365" s="54"/>
    </row>
    <row r="3366" spans="2:24" ht="18.75" customHeight="1" x14ac:dyDescent="0.2">
      <c r="B3366" s="78"/>
      <c r="C3366" s="152" t="s">
        <v>125</v>
      </c>
      <c r="D3366" s="395"/>
      <c r="E3366" s="395"/>
      <c r="F3366" s="395"/>
      <c r="G3366" s="395"/>
      <c r="H3366" s="395"/>
      <c r="I3366" s="395"/>
      <c r="J3366" s="52"/>
      <c r="K3366" s="51"/>
      <c r="L3366" s="51"/>
      <c r="M3366" s="51"/>
      <c r="N3366" s="51"/>
      <c r="O3366" s="51"/>
      <c r="P3366" s="51"/>
      <c r="Q3366" s="52"/>
      <c r="R3366" s="400" t="s">
        <v>126</v>
      </c>
      <c r="S3366" s="400"/>
    </row>
    <row r="3367" spans="2:24" ht="18.75" customHeight="1" x14ac:dyDescent="0.2">
      <c r="B3367" s="78"/>
      <c r="C3367" s="152" t="s">
        <v>7</v>
      </c>
      <c r="D3367" s="395"/>
      <c r="E3367" s="395"/>
      <c r="F3367" s="395"/>
      <c r="G3367" s="395"/>
      <c r="H3367" s="395"/>
      <c r="I3367" s="395"/>
      <c r="J3367" s="52"/>
      <c r="K3367" s="51"/>
      <c r="L3367" s="51"/>
      <c r="M3367" s="51"/>
      <c r="N3367" s="51"/>
      <c r="O3367" s="51"/>
      <c r="P3367" s="51"/>
      <c r="Q3367" s="52"/>
      <c r="R3367" s="139" t="s">
        <v>245</v>
      </c>
      <c r="S3367" s="63"/>
    </row>
    <row r="3368" spans="2:24" ht="18.75" customHeight="1" x14ac:dyDescent="0.2">
      <c r="B3368" s="78"/>
      <c r="C3368" s="153" t="s">
        <v>122</v>
      </c>
      <c r="D3368" s="395"/>
      <c r="E3368" s="395"/>
      <c r="F3368" s="395"/>
      <c r="G3368" s="395"/>
      <c r="H3368" s="395"/>
      <c r="I3368" s="395"/>
      <c r="J3368" s="52"/>
      <c r="K3368" s="51"/>
      <c r="L3368" s="51"/>
      <c r="M3368" s="51"/>
      <c r="N3368" s="51"/>
      <c r="O3368" s="51"/>
      <c r="P3368" s="51"/>
      <c r="Q3368" s="52"/>
      <c r="R3368" s="138" t="s">
        <v>132</v>
      </c>
      <c r="S3368" s="63"/>
    </row>
    <row r="3369" spans="2:24" ht="18.75" customHeight="1" x14ac:dyDescent="0.2">
      <c r="B3369" s="78"/>
      <c r="C3369" s="153" t="s">
        <v>134</v>
      </c>
      <c r="D3369" s="401"/>
      <c r="E3369" s="401"/>
      <c r="F3369" s="401"/>
      <c r="G3369" s="401"/>
      <c r="H3369" s="401"/>
      <c r="I3369" s="401"/>
      <c r="J3369" s="52"/>
      <c r="K3369" s="52"/>
      <c r="L3369" s="53"/>
      <c r="M3369" s="52"/>
      <c r="N3369" s="52"/>
      <c r="O3369" s="52"/>
      <c r="P3369" s="54"/>
      <c r="Q3369" s="52"/>
      <c r="R3369" s="139" t="s">
        <v>133</v>
      </c>
      <c r="S3369" s="63"/>
    </row>
    <row r="3370" spans="2:24" ht="18.75" customHeight="1" x14ac:dyDescent="0.2">
      <c r="B3370" s="78"/>
      <c r="C3370" s="52"/>
      <c r="D3370" s="52"/>
      <c r="E3370" s="52"/>
      <c r="F3370" s="52"/>
      <c r="G3370" s="52"/>
      <c r="H3370" s="52"/>
      <c r="I3370" s="52"/>
      <c r="J3370" s="52"/>
      <c r="K3370" s="52"/>
      <c r="L3370" s="52"/>
      <c r="M3370" s="52"/>
      <c r="N3370" s="52"/>
      <c r="O3370" s="52"/>
      <c r="P3370" s="52"/>
      <c r="Q3370" s="52"/>
      <c r="R3370" s="52"/>
      <c r="S3370" s="52"/>
    </row>
    <row r="3371" spans="2:24" ht="12" customHeight="1" x14ac:dyDescent="0.2">
      <c r="B3371" s="78"/>
      <c r="C3371" s="154" t="s">
        <v>128</v>
      </c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70"/>
      <c r="P3371" s="144" t="s">
        <v>129</v>
      </c>
      <c r="Q3371" s="76"/>
      <c r="R3371" s="402" t="s">
        <v>135</v>
      </c>
      <c r="S3371" s="403"/>
    </row>
    <row r="3372" spans="2:24" s="77" customFormat="1" ht="18.75" customHeight="1" x14ac:dyDescent="0.2">
      <c r="B3372" s="79"/>
      <c r="C3372" s="52"/>
      <c r="D3372" s="52"/>
      <c r="E3372" s="52"/>
      <c r="F3372" s="52"/>
      <c r="G3372" s="52"/>
      <c r="H3372" s="52"/>
      <c r="I3372" s="52"/>
      <c r="J3372" s="52"/>
      <c r="K3372" s="52"/>
      <c r="L3372" s="52"/>
      <c r="M3372" s="52"/>
      <c r="N3372" s="52"/>
      <c r="O3372" s="52"/>
      <c r="P3372" s="52"/>
      <c r="Q3372" s="52"/>
      <c r="R3372" s="52"/>
      <c r="S3372" s="52"/>
      <c r="T3372" s="80"/>
      <c r="V3372" s="59"/>
      <c r="W3372" s="59"/>
      <c r="X3372" s="59"/>
    </row>
    <row r="3373" spans="2:24" ht="6" customHeight="1" x14ac:dyDescent="0.2">
      <c r="B3373" s="78"/>
      <c r="C3373" s="155" t="s">
        <v>161</v>
      </c>
      <c r="D3373" s="65"/>
      <c r="E3373" s="65"/>
      <c r="F3373" s="65"/>
      <c r="G3373" s="65"/>
      <c r="H3373" s="65"/>
      <c r="I3373" s="65"/>
      <c r="J3373" s="65"/>
      <c r="K3373" s="65"/>
      <c r="L3373" s="65"/>
      <c r="M3373" s="65"/>
      <c r="N3373" s="65"/>
      <c r="O3373" s="71"/>
      <c r="P3373" s="141">
        <f>SUM(D3373:O3373)</f>
        <v>0</v>
      </c>
      <c r="Q3373" s="52"/>
      <c r="R3373" s="390"/>
      <c r="S3373" s="387"/>
    </row>
    <row r="3374" spans="2:24" ht="18.75" customHeight="1" x14ac:dyDescent="0.2">
      <c r="B3374" s="78"/>
      <c r="C3374" s="140" t="s">
        <v>137</v>
      </c>
      <c r="D3374" s="110"/>
      <c r="E3374" s="110"/>
      <c r="F3374" s="110"/>
      <c r="G3374" s="110"/>
      <c r="H3374" s="110"/>
      <c r="I3374" s="110"/>
      <c r="J3374" s="110"/>
      <c r="K3374" s="110"/>
      <c r="L3374" s="110"/>
      <c r="M3374" s="110"/>
      <c r="N3374" s="110"/>
      <c r="O3374" s="111"/>
      <c r="P3374" s="141">
        <f t="shared" ref="P3374:P3383" si="515">SUM(D3374:O3374)</f>
        <v>0</v>
      </c>
      <c r="Q3374" s="52"/>
      <c r="R3374" s="390"/>
      <c r="S3374" s="387"/>
    </row>
    <row r="3375" spans="2:24" ht="18.75" customHeight="1" x14ac:dyDescent="0.2">
      <c r="B3375" s="78"/>
      <c r="C3375" s="94" t="s">
        <v>162</v>
      </c>
      <c r="D3375" s="65"/>
      <c r="E3375" s="65"/>
      <c r="F3375" s="65"/>
      <c r="G3375" s="65"/>
      <c r="H3375" s="65"/>
      <c r="I3375" s="65"/>
      <c r="J3375" s="65"/>
      <c r="K3375" s="65"/>
      <c r="L3375" s="65"/>
      <c r="M3375" s="65"/>
      <c r="N3375" s="65"/>
      <c r="O3375" s="71"/>
      <c r="P3375" s="141">
        <f t="shared" si="515"/>
        <v>0</v>
      </c>
      <c r="Q3375" s="52"/>
      <c r="R3375" s="390"/>
      <c r="S3375" s="387"/>
    </row>
    <row r="3376" spans="2:24" ht="18.75" customHeight="1" x14ac:dyDescent="0.2">
      <c r="B3376" s="78"/>
      <c r="C3376" s="140" t="s">
        <v>147</v>
      </c>
      <c r="D3376" s="66"/>
      <c r="E3376" s="66"/>
      <c r="F3376" s="66"/>
      <c r="G3376" s="66"/>
      <c r="H3376" s="66"/>
      <c r="I3376" s="66"/>
      <c r="J3376" s="66"/>
      <c r="K3376" s="66"/>
      <c r="L3376" s="66"/>
      <c r="M3376" s="66"/>
      <c r="N3376" s="66"/>
      <c r="O3376" s="72"/>
      <c r="P3376" s="141">
        <f t="shared" si="515"/>
        <v>0</v>
      </c>
      <c r="Q3376" s="52"/>
      <c r="R3376" s="390"/>
      <c r="S3376" s="387"/>
    </row>
    <row r="3377" spans="2:20" ht="18.75" customHeight="1" x14ac:dyDescent="0.2">
      <c r="B3377" s="78"/>
      <c r="C3377" s="140" t="s">
        <v>148</v>
      </c>
      <c r="D3377" s="66"/>
      <c r="E3377" s="66"/>
      <c r="F3377" s="66"/>
      <c r="G3377" s="66"/>
      <c r="H3377" s="66"/>
      <c r="I3377" s="66"/>
      <c r="J3377" s="66"/>
      <c r="K3377" s="66"/>
      <c r="L3377" s="66"/>
      <c r="M3377" s="66"/>
      <c r="N3377" s="66"/>
      <c r="O3377" s="72"/>
      <c r="P3377" s="141">
        <f t="shared" si="515"/>
        <v>0</v>
      </c>
      <c r="Q3377" s="52"/>
      <c r="R3377" s="390"/>
      <c r="S3377" s="387"/>
    </row>
    <row r="3378" spans="2:20" ht="18.75" customHeight="1" x14ac:dyDescent="0.2">
      <c r="B3378" s="78"/>
      <c r="C3378" s="140" t="s">
        <v>150</v>
      </c>
      <c r="D3378" s="66"/>
      <c r="E3378" s="66"/>
      <c r="F3378" s="66"/>
      <c r="G3378" s="66"/>
      <c r="H3378" s="66"/>
      <c r="I3378" s="66"/>
      <c r="J3378" s="66"/>
      <c r="K3378" s="66"/>
      <c r="L3378" s="66"/>
      <c r="M3378" s="66"/>
      <c r="N3378" s="66"/>
      <c r="O3378" s="72"/>
      <c r="P3378" s="141">
        <f t="shared" si="515"/>
        <v>0</v>
      </c>
      <c r="Q3378" s="52"/>
      <c r="R3378" s="390"/>
      <c r="S3378" s="387"/>
    </row>
    <row r="3379" spans="2:20" ht="18.75" customHeight="1" x14ac:dyDescent="0.2">
      <c r="B3379" s="78"/>
      <c r="C3379" s="140" t="s">
        <v>151</v>
      </c>
      <c r="D3379" s="66"/>
      <c r="E3379" s="66"/>
      <c r="F3379" s="66"/>
      <c r="G3379" s="66"/>
      <c r="H3379" s="66"/>
      <c r="I3379" s="66"/>
      <c r="J3379" s="66"/>
      <c r="K3379" s="66"/>
      <c r="L3379" s="66"/>
      <c r="M3379" s="66"/>
      <c r="N3379" s="66"/>
      <c r="O3379" s="72"/>
      <c r="P3379" s="141">
        <f t="shared" si="515"/>
        <v>0</v>
      </c>
      <c r="Q3379" s="52"/>
      <c r="R3379" s="390"/>
      <c r="S3379" s="387"/>
    </row>
    <row r="3380" spans="2:20" ht="18.75" customHeight="1" x14ac:dyDescent="0.2">
      <c r="B3380" s="78"/>
      <c r="C3380" s="140" t="s">
        <v>152</v>
      </c>
      <c r="D3380" s="66"/>
      <c r="E3380" s="66"/>
      <c r="F3380" s="66"/>
      <c r="G3380" s="66"/>
      <c r="H3380" s="66"/>
      <c r="I3380" s="66"/>
      <c r="J3380" s="66"/>
      <c r="K3380" s="66"/>
      <c r="L3380" s="66"/>
      <c r="M3380" s="66"/>
      <c r="N3380" s="66"/>
      <c r="O3380" s="72"/>
      <c r="P3380" s="141">
        <f t="shared" si="515"/>
        <v>0</v>
      </c>
      <c r="Q3380" s="52"/>
      <c r="R3380" s="390"/>
      <c r="S3380" s="387"/>
    </row>
    <row r="3381" spans="2:20" ht="18.75" customHeight="1" x14ac:dyDescent="0.2">
      <c r="B3381" s="78"/>
      <c r="C3381" s="140" t="s">
        <v>153</v>
      </c>
      <c r="D3381" s="66"/>
      <c r="E3381" s="66"/>
      <c r="F3381" s="66"/>
      <c r="G3381" s="66"/>
      <c r="H3381" s="66"/>
      <c r="I3381" s="66"/>
      <c r="J3381" s="66"/>
      <c r="K3381" s="66"/>
      <c r="L3381" s="66"/>
      <c r="M3381" s="66"/>
      <c r="N3381" s="66"/>
      <c r="O3381" s="72"/>
      <c r="P3381" s="141">
        <f t="shared" si="515"/>
        <v>0</v>
      </c>
      <c r="Q3381" s="52"/>
      <c r="R3381" s="390"/>
      <c r="S3381" s="387"/>
    </row>
    <row r="3382" spans="2:20" ht="18.75" customHeight="1" x14ac:dyDescent="0.2">
      <c r="B3382" s="78"/>
      <c r="C3382" s="156" t="s">
        <v>163</v>
      </c>
      <c r="D3382" s="68"/>
      <c r="E3382" s="68"/>
      <c r="F3382" s="68"/>
      <c r="G3382" s="68"/>
      <c r="H3382" s="68"/>
      <c r="I3382" s="68"/>
      <c r="J3382" s="68"/>
      <c r="K3382" s="68"/>
      <c r="L3382" s="68"/>
      <c r="M3382" s="68"/>
      <c r="N3382" s="68"/>
      <c r="O3382" s="73"/>
      <c r="P3382" s="142">
        <f t="shared" si="515"/>
        <v>0</v>
      </c>
      <c r="Q3382" s="52"/>
      <c r="R3382" s="391"/>
      <c r="S3382" s="392"/>
    </row>
    <row r="3383" spans="2:20" ht="18.75" customHeight="1" x14ac:dyDescent="0.2">
      <c r="B3383" s="78"/>
      <c r="C3383" s="157" t="s">
        <v>157</v>
      </c>
      <c r="D3383" s="148">
        <f>SUBTOTAL(9,D3373:D3382)</f>
        <v>0</v>
      </c>
      <c r="E3383" s="148">
        <f t="shared" ref="E3383:O3383" si="516">SUBTOTAL(9,E3373:E3382)</f>
        <v>0</v>
      </c>
      <c r="F3383" s="148">
        <f t="shared" si="516"/>
        <v>0</v>
      </c>
      <c r="G3383" s="148">
        <f t="shared" si="516"/>
        <v>0</v>
      </c>
      <c r="H3383" s="148">
        <f t="shared" si="516"/>
        <v>0</v>
      </c>
      <c r="I3383" s="148">
        <f t="shared" si="516"/>
        <v>0</v>
      </c>
      <c r="J3383" s="148">
        <f t="shared" si="516"/>
        <v>0</v>
      </c>
      <c r="K3383" s="148">
        <f t="shared" si="516"/>
        <v>0</v>
      </c>
      <c r="L3383" s="148">
        <f t="shared" si="516"/>
        <v>0</v>
      </c>
      <c r="M3383" s="148">
        <f t="shared" si="516"/>
        <v>0</v>
      </c>
      <c r="N3383" s="148">
        <f t="shared" si="516"/>
        <v>0</v>
      </c>
      <c r="O3383" s="149">
        <f t="shared" si="516"/>
        <v>0</v>
      </c>
      <c r="P3383" s="143">
        <f t="shared" si="515"/>
        <v>0</v>
      </c>
      <c r="Q3383" s="52"/>
      <c r="R3383" s="393"/>
      <c r="S3383" s="394"/>
    </row>
    <row r="3384" spans="2:20" ht="18.75" customHeight="1" x14ac:dyDescent="0.2">
      <c r="B3384" s="78"/>
      <c r="C3384" s="52"/>
      <c r="D3384" s="52"/>
      <c r="E3384" s="52"/>
      <c r="F3384" s="52"/>
      <c r="G3384" s="52"/>
      <c r="H3384" s="52"/>
      <c r="I3384" s="52"/>
      <c r="J3384" s="52"/>
      <c r="K3384" s="52"/>
      <c r="L3384" s="52"/>
      <c r="M3384" s="52"/>
      <c r="N3384" s="52"/>
      <c r="O3384" s="52"/>
      <c r="P3384" s="52"/>
      <c r="Q3384" s="52"/>
      <c r="R3384" s="55"/>
      <c r="S3384" s="55"/>
    </row>
    <row r="3385" spans="2:20" ht="6" customHeight="1" x14ac:dyDescent="0.2">
      <c r="B3385" s="78"/>
      <c r="C3385" s="140" t="s">
        <v>158</v>
      </c>
      <c r="D3385" s="67"/>
      <c r="E3385" s="67"/>
      <c r="F3385" s="67"/>
      <c r="G3385" s="67"/>
      <c r="H3385" s="67"/>
      <c r="I3385" s="67"/>
      <c r="J3385" s="67"/>
      <c r="K3385" s="67"/>
      <c r="L3385" s="67"/>
      <c r="M3385" s="67"/>
      <c r="N3385" s="67"/>
      <c r="O3385" s="74"/>
      <c r="P3385" s="146">
        <f t="shared" ref="P3385:P3386" si="517">SUM(D3385:O3385)</f>
        <v>0</v>
      </c>
      <c r="Q3385" s="52"/>
      <c r="R3385" s="395"/>
      <c r="S3385" s="395"/>
    </row>
    <row r="3386" spans="2:20" ht="18.75" customHeight="1" x14ac:dyDescent="0.2">
      <c r="B3386" s="81"/>
      <c r="C3386" s="140" t="s">
        <v>159</v>
      </c>
      <c r="D3386" s="67"/>
      <c r="E3386" s="67"/>
      <c r="F3386" s="67"/>
      <c r="G3386" s="67"/>
      <c r="H3386" s="67"/>
      <c r="I3386" s="67"/>
      <c r="J3386" s="67"/>
      <c r="K3386" s="67"/>
      <c r="L3386" s="67"/>
      <c r="M3386" s="67"/>
      <c r="N3386" s="69"/>
      <c r="O3386" s="75"/>
      <c r="P3386" s="147">
        <f t="shared" si="517"/>
        <v>0</v>
      </c>
      <c r="Q3386" s="52"/>
      <c r="R3386" s="396"/>
      <c r="S3386" s="396"/>
    </row>
    <row r="3387" spans="2:20" ht="18.75" customHeight="1" x14ac:dyDescent="0.2">
      <c r="B3387" s="81"/>
      <c r="C3387" s="93"/>
      <c r="D3387" s="82"/>
      <c r="E3387" s="82"/>
      <c r="F3387" s="82"/>
      <c r="G3387" s="82"/>
      <c r="H3387" s="82"/>
      <c r="I3387" s="82"/>
      <c r="J3387" s="82"/>
      <c r="K3387" s="82"/>
      <c r="L3387" s="82"/>
      <c r="M3387" s="82"/>
      <c r="N3387" s="397" t="s">
        <v>160</v>
      </c>
      <c r="O3387" s="397"/>
      <c r="P3387" s="145">
        <f>ROUND(IF(P3385*P3386=0,0,P3383/P3385*P3386),2)</f>
        <v>0</v>
      </c>
      <c r="Q3387" s="76"/>
      <c r="R3387" s="398"/>
      <c r="S3387" s="398"/>
    </row>
    <row r="3388" spans="2:20" s="77" customFormat="1" ht="18.75" customHeight="1" x14ac:dyDescent="0.2">
      <c r="B3388" s="79"/>
      <c r="C3388" s="52"/>
      <c r="D3388" s="52"/>
      <c r="E3388" s="52"/>
      <c r="F3388" s="52"/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80"/>
    </row>
    <row r="3389" spans="2:20" ht="30" customHeight="1" x14ac:dyDescent="0.2">
      <c r="C3389" s="158" t="s">
        <v>124</v>
      </c>
      <c r="D3389" s="399"/>
      <c r="E3389" s="399"/>
      <c r="F3389" s="399"/>
      <c r="G3389" s="399"/>
      <c r="H3389" s="399"/>
      <c r="I3389" s="399"/>
      <c r="J3389" s="52"/>
      <c r="K3389" s="52"/>
      <c r="L3389" s="53"/>
      <c r="M3389" s="52"/>
      <c r="N3389" s="52"/>
      <c r="O3389" s="52"/>
      <c r="P3389" s="54"/>
      <c r="Q3389" s="52"/>
      <c r="R3389" s="54"/>
      <c r="S3389" s="54"/>
    </row>
    <row r="3390" spans="2:20" ht="18.75" customHeight="1" x14ac:dyDescent="0.2">
      <c r="B3390" s="78"/>
      <c r="C3390" s="152" t="s">
        <v>125</v>
      </c>
      <c r="D3390" s="395"/>
      <c r="E3390" s="395"/>
      <c r="F3390" s="395"/>
      <c r="G3390" s="395"/>
      <c r="H3390" s="395"/>
      <c r="I3390" s="395"/>
      <c r="J3390" s="52"/>
      <c r="K3390" s="51"/>
      <c r="L3390" s="51"/>
      <c r="M3390" s="51"/>
      <c r="N3390" s="51"/>
      <c r="O3390" s="51"/>
      <c r="P3390" s="51"/>
      <c r="Q3390" s="52"/>
      <c r="R3390" s="400" t="s">
        <v>126</v>
      </c>
      <c r="S3390" s="400"/>
    </row>
    <row r="3391" spans="2:20" ht="18.75" customHeight="1" x14ac:dyDescent="0.2">
      <c r="B3391" s="78"/>
      <c r="C3391" s="152" t="s">
        <v>7</v>
      </c>
      <c r="D3391" s="395"/>
      <c r="E3391" s="395"/>
      <c r="F3391" s="395"/>
      <c r="G3391" s="395"/>
      <c r="H3391" s="395"/>
      <c r="I3391" s="395"/>
      <c r="J3391" s="52"/>
      <c r="K3391" s="51"/>
      <c r="L3391" s="51"/>
      <c r="M3391" s="51"/>
      <c r="N3391" s="51"/>
      <c r="O3391" s="51"/>
      <c r="P3391" s="51"/>
      <c r="Q3391" s="52"/>
      <c r="R3391" s="139" t="s">
        <v>245</v>
      </c>
      <c r="S3391" s="63"/>
    </row>
    <row r="3392" spans="2:20" ht="18.75" customHeight="1" x14ac:dyDescent="0.2">
      <c r="B3392" s="78"/>
      <c r="C3392" s="153" t="s">
        <v>122</v>
      </c>
      <c r="D3392" s="395"/>
      <c r="E3392" s="395"/>
      <c r="F3392" s="395"/>
      <c r="G3392" s="395"/>
      <c r="H3392" s="395"/>
      <c r="I3392" s="395"/>
      <c r="J3392" s="52"/>
      <c r="K3392" s="51"/>
      <c r="L3392" s="51"/>
      <c r="M3392" s="51"/>
      <c r="N3392" s="51"/>
      <c r="O3392" s="51"/>
      <c r="P3392" s="51"/>
      <c r="Q3392" s="52"/>
      <c r="R3392" s="138" t="s">
        <v>132</v>
      </c>
      <c r="S3392" s="63"/>
    </row>
    <row r="3393" spans="2:24" ht="18.75" customHeight="1" x14ac:dyDescent="0.2">
      <c r="B3393" s="78"/>
      <c r="C3393" s="153" t="s">
        <v>134</v>
      </c>
      <c r="D3393" s="401"/>
      <c r="E3393" s="401"/>
      <c r="F3393" s="401"/>
      <c r="G3393" s="401"/>
      <c r="H3393" s="401"/>
      <c r="I3393" s="401"/>
      <c r="J3393" s="52"/>
      <c r="K3393" s="52"/>
      <c r="L3393" s="53"/>
      <c r="M3393" s="52"/>
      <c r="N3393" s="52"/>
      <c r="O3393" s="52"/>
      <c r="P3393" s="54"/>
      <c r="Q3393" s="52"/>
      <c r="R3393" s="139" t="s">
        <v>133</v>
      </c>
      <c r="S3393" s="63"/>
    </row>
    <row r="3394" spans="2:24" ht="18.75" customHeight="1" x14ac:dyDescent="0.2">
      <c r="B3394" s="78"/>
      <c r="C3394" s="52"/>
      <c r="D3394" s="52"/>
      <c r="E3394" s="52"/>
      <c r="F3394" s="52"/>
      <c r="G3394" s="52"/>
      <c r="H3394" s="52"/>
      <c r="I3394" s="52"/>
      <c r="J3394" s="52"/>
      <c r="K3394" s="52"/>
      <c r="L3394" s="52"/>
      <c r="M3394" s="52"/>
      <c r="N3394" s="52"/>
      <c r="O3394" s="52"/>
      <c r="P3394" s="52"/>
      <c r="Q3394" s="52"/>
      <c r="R3394" s="52"/>
      <c r="S3394" s="52"/>
    </row>
    <row r="3395" spans="2:24" ht="12" customHeight="1" x14ac:dyDescent="0.2">
      <c r="B3395" s="78"/>
      <c r="C3395" s="154" t="s">
        <v>128</v>
      </c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70"/>
      <c r="P3395" s="144" t="s">
        <v>129</v>
      </c>
      <c r="Q3395" s="76"/>
      <c r="R3395" s="404" t="s">
        <v>135</v>
      </c>
      <c r="S3395" s="404"/>
    </row>
    <row r="3396" spans="2:24" s="77" customFormat="1" ht="18.75" customHeight="1" x14ac:dyDescent="0.2">
      <c r="B3396" s="79"/>
      <c r="C3396" s="52"/>
      <c r="D3396" s="52"/>
      <c r="E3396" s="52"/>
      <c r="F3396" s="52"/>
      <c r="G3396" s="52"/>
      <c r="H3396" s="52"/>
      <c r="I3396" s="52"/>
      <c r="J3396" s="52"/>
      <c r="K3396" s="52"/>
      <c r="L3396" s="52"/>
      <c r="M3396" s="52"/>
      <c r="N3396" s="52"/>
      <c r="O3396" s="52"/>
      <c r="P3396" s="52"/>
      <c r="Q3396" s="52"/>
      <c r="R3396" s="52"/>
      <c r="S3396" s="52"/>
      <c r="T3396" s="80"/>
      <c r="V3396" s="59"/>
      <c r="W3396" s="59"/>
      <c r="X3396" s="59"/>
    </row>
    <row r="3397" spans="2:24" ht="6" customHeight="1" x14ac:dyDescent="0.2">
      <c r="B3397" s="78"/>
      <c r="C3397" s="155" t="s">
        <v>161</v>
      </c>
      <c r="D3397" s="65"/>
      <c r="E3397" s="65"/>
      <c r="F3397" s="65"/>
      <c r="G3397" s="65"/>
      <c r="H3397" s="65"/>
      <c r="I3397" s="65"/>
      <c r="J3397" s="65"/>
      <c r="K3397" s="65"/>
      <c r="L3397" s="65"/>
      <c r="M3397" s="65"/>
      <c r="N3397" s="65"/>
      <c r="O3397" s="71"/>
      <c r="P3397" s="141">
        <f t="shared" ref="P3397:P3407" si="518">SUM(D3397:O3397)</f>
        <v>0</v>
      </c>
      <c r="Q3397" s="52"/>
      <c r="R3397" s="395"/>
      <c r="S3397" s="395"/>
    </row>
    <row r="3398" spans="2:24" ht="18.75" customHeight="1" x14ac:dyDescent="0.2">
      <c r="B3398" s="78"/>
      <c r="C3398" s="140" t="s">
        <v>137</v>
      </c>
      <c r="D3398" s="110"/>
      <c r="E3398" s="110"/>
      <c r="F3398" s="110"/>
      <c r="G3398" s="110"/>
      <c r="H3398" s="110"/>
      <c r="I3398" s="110"/>
      <c r="J3398" s="110"/>
      <c r="K3398" s="110"/>
      <c r="L3398" s="110"/>
      <c r="M3398" s="110"/>
      <c r="N3398" s="110"/>
      <c r="O3398" s="111"/>
      <c r="P3398" s="141">
        <f t="shared" si="518"/>
        <v>0</v>
      </c>
      <c r="Q3398" s="52"/>
      <c r="R3398" s="395"/>
      <c r="S3398" s="395"/>
    </row>
    <row r="3399" spans="2:24" ht="18.75" customHeight="1" x14ac:dyDescent="0.2">
      <c r="B3399" s="78"/>
      <c r="C3399" s="94" t="s">
        <v>162</v>
      </c>
      <c r="D3399" s="65"/>
      <c r="E3399" s="65"/>
      <c r="F3399" s="65"/>
      <c r="G3399" s="65"/>
      <c r="H3399" s="65"/>
      <c r="I3399" s="65"/>
      <c r="J3399" s="65"/>
      <c r="K3399" s="65"/>
      <c r="L3399" s="65"/>
      <c r="M3399" s="65"/>
      <c r="N3399" s="65"/>
      <c r="O3399" s="71"/>
      <c r="P3399" s="141">
        <f t="shared" si="518"/>
        <v>0</v>
      </c>
      <c r="Q3399" s="52"/>
      <c r="R3399" s="395"/>
      <c r="S3399" s="395"/>
    </row>
    <row r="3400" spans="2:24" ht="18.75" customHeight="1" x14ac:dyDescent="0.2">
      <c r="B3400" s="78"/>
      <c r="C3400" s="140" t="s">
        <v>147</v>
      </c>
      <c r="D3400" s="66"/>
      <c r="E3400" s="66"/>
      <c r="F3400" s="66"/>
      <c r="G3400" s="66"/>
      <c r="H3400" s="66"/>
      <c r="I3400" s="66"/>
      <c r="J3400" s="66"/>
      <c r="K3400" s="66"/>
      <c r="L3400" s="66"/>
      <c r="M3400" s="66"/>
      <c r="N3400" s="66"/>
      <c r="O3400" s="72"/>
      <c r="P3400" s="141">
        <f t="shared" si="518"/>
        <v>0</v>
      </c>
      <c r="Q3400" s="52"/>
      <c r="R3400" s="395"/>
      <c r="S3400" s="395"/>
    </row>
    <row r="3401" spans="2:24" ht="18.75" customHeight="1" x14ac:dyDescent="0.2">
      <c r="B3401" s="78"/>
      <c r="C3401" s="140" t="s">
        <v>148</v>
      </c>
      <c r="D3401" s="66"/>
      <c r="E3401" s="66"/>
      <c r="F3401" s="66"/>
      <c r="G3401" s="66"/>
      <c r="H3401" s="66"/>
      <c r="I3401" s="66"/>
      <c r="J3401" s="66"/>
      <c r="K3401" s="66"/>
      <c r="L3401" s="66"/>
      <c r="M3401" s="66"/>
      <c r="N3401" s="66"/>
      <c r="O3401" s="72"/>
      <c r="P3401" s="141">
        <f t="shared" si="518"/>
        <v>0</v>
      </c>
      <c r="Q3401" s="52"/>
      <c r="R3401" s="395"/>
      <c r="S3401" s="395"/>
    </row>
    <row r="3402" spans="2:24" ht="18.75" customHeight="1" x14ac:dyDescent="0.2">
      <c r="B3402" s="78"/>
      <c r="C3402" s="140" t="s">
        <v>150</v>
      </c>
      <c r="D3402" s="66"/>
      <c r="E3402" s="66"/>
      <c r="F3402" s="66"/>
      <c r="G3402" s="66"/>
      <c r="H3402" s="66"/>
      <c r="I3402" s="66"/>
      <c r="J3402" s="66"/>
      <c r="K3402" s="66"/>
      <c r="L3402" s="66"/>
      <c r="M3402" s="66"/>
      <c r="N3402" s="66"/>
      <c r="O3402" s="72"/>
      <c r="P3402" s="141">
        <f t="shared" si="518"/>
        <v>0</v>
      </c>
      <c r="Q3402" s="52"/>
      <c r="R3402" s="395"/>
      <c r="S3402" s="395"/>
    </row>
    <row r="3403" spans="2:24" ht="18.75" customHeight="1" x14ac:dyDescent="0.2">
      <c r="B3403" s="78"/>
      <c r="C3403" s="140" t="s">
        <v>151</v>
      </c>
      <c r="D3403" s="66"/>
      <c r="E3403" s="66"/>
      <c r="F3403" s="66"/>
      <c r="G3403" s="66"/>
      <c r="H3403" s="66"/>
      <c r="I3403" s="66"/>
      <c r="J3403" s="66"/>
      <c r="K3403" s="66"/>
      <c r="L3403" s="66"/>
      <c r="M3403" s="66"/>
      <c r="N3403" s="66"/>
      <c r="O3403" s="72"/>
      <c r="P3403" s="141">
        <f t="shared" si="518"/>
        <v>0</v>
      </c>
      <c r="Q3403" s="52"/>
      <c r="R3403" s="395"/>
      <c r="S3403" s="395"/>
    </row>
    <row r="3404" spans="2:24" ht="18.75" customHeight="1" x14ac:dyDescent="0.2">
      <c r="B3404" s="78"/>
      <c r="C3404" s="140" t="s">
        <v>152</v>
      </c>
      <c r="D3404" s="66"/>
      <c r="E3404" s="66"/>
      <c r="F3404" s="66"/>
      <c r="G3404" s="66"/>
      <c r="H3404" s="66"/>
      <c r="I3404" s="66"/>
      <c r="J3404" s="66"/>
      <c r="K3404" s="66"/>
      <c r="L3404" s="66"/>
      <c r="M3404" s="66"/>
      <c r="N3404" s="66"/>
      <c r="O3404" s="72"/>
      <c r="P3404" s="141">
        <f t="shared" si="518"/>
        <v>0</v>
      </c>
      <c r="Q3404" s="52"/>
      <c r="R3404" s="395"/>
      <c r="S3404" s="395"/>
    </row>
    <row r="3405" spans="2:24" ht="18.75" customHeight="1" x14ac:dyDescent="0.2">
      <c r="B3405" s="78"/>
      <c r="C3405" s="140" t="s">
        <v>153</v>
      </c>
      <c r="D3405" s="66"/>
      <c r="E3405" s="66"/>
      <c r="F3405" s="66"/>
      <c r="G3405" s="66"/>
      <c r="H3405" s="66"/>
      <c r="I3405" s="66"/>
      <c r="J3405" s="66"/>
      <c r="K3405" s="66"/>
      <c r="L3405" s="66"/>
      <c r="M3405" s="66"/>
      <c r="N3405" s="66"/>
      <c r="O3405" s="72"/>
      <c r="P3405" s="141">
        <f t="shared" si="518"/>
        <v>0</v>
      </c>
      <c r="Q3405" s="52"/>
      <c r="R3405" s="395"/>
      <c r="S3405" s="395"/>
    </row>
    <row r="3406" spans="2:24" ht="18.75" customHeight="1" x14ac:dyDescent="0.2">
      <c r="B3406" s="78"/>
      <c r="C3406" s="156" t="s">
        <v>163</v>
      </c>
      <c r="D3406" s="68"/>
      <c r="E3406" s="68"/>
      <c r="F3406" s="68"/>
      <c r="G3406" s="68"/>
      <c r="H3406" s="68"/>
      <c r="I3406" s="68"/>
      <c r="J3406" s="68"/>
      <c r="K3406" s="68"/>
      <c r="L3406" s="68"/>
      <c r="M3406" s="68"/>
      <c r="N3406" s="68"/>
      <c r="O3406" s="73"/>
      <c r="P3406" s="142">
        <f t="shared" si="518"/>
        <v>0</v>
      </c>
      <c r="Q3406" s="52"/>
      <c r="R3406" s="396"/>
      <c r="S3406" s="396"/>
    </row>
    <row r="3407" spans="2:24" ht="18.75" customHeight="1" x14ac:dyDescent="0.2">
      <c r="B3407" s="78"/>
      <c r="C3407" s="157" t="s">
        <v>157</v>
      </c>
      <c r="D3407" s="148">
        <f t="shared" ref="D3407:O3407" si="519">SUBTOTAL(9,D3397:D3406)</f>
        <v>0</v>
      </c>
      <c r="E3407" s="148">
        <f t="shared" si="519"/>
        <v>0</v>
      </c>
      <c r="F3407" s="148">
        <f t="shared" si="519"/>
        <v>0</v>
      </c>
      <c r="G3407" s="148">
        <f t="shared" si="519"/>
        <v>0</v>
      </c>
      <c r="H3407" s="148">
        <f t="shared" si="519"/>
        <v>0</v>
      </c>
      <c r="I3407" s="148">
        <f t="shared" si="519"/>
        <v>0</v>
      </c>
      <c r="J3407" s="148">
        <f t="shared" si="519"/>
        <v>0</v>
      </c>
      <c r="K3407" s="148">
        <f t="shared" si="519"/>
        <v>0</v>
      </c>
      <c r="L3407" s="148">
        <f t="shared" si="519"/>
        <v>0</v>
      </c>
      <c r="M3407" s="148">
        <f t="shared" si="519"/>
        <v>0</v>
      </c>
      <c r="N3407" s="148">
        <f t="shared" si="519"/>
        <v>0</v>
      </c>
      <c r="O3407" s="149">
        <f t="shared" si="519"/>
        <v>0</v>
      </c>
      <c r="P3407" s="143">
        <f t="shared" si="518"/>
        <v>0</v>
      </c>
      <c r="Q3407" s="52"/>
      <c r="R3407" s="405"/>
      <c r="S3407" s="405"/>
    </row>
    <row r="3408" spans="2:24" ht="18.75" customHeight="1" x14ac:dyDescent="0.2">
      <c r="B3408" s="78"/>
      <c r="C3408" s="52"/>
      <c r="D3408" s="52"/>
      <c r="E3408" s="52"/>
      <c r="F3408" s="52"/>
      <c r="G3408" s="52"/>
      <c r="H3408" s="52"/>
      <c r="I3408" s="52"/>
      <c r="J3408" s="52"/>
      <c r="K3408" s="52"/>
      <c r="L3408" s="52"/>
      <c r="M3408" s="52"/>
      <c r="N3408" s="52"/>
      <c r="O3408" s="52"/>
      <c r="P3408" s="52"/>
      <c r="Q3408" s="52"/>
      <c r="R3408" s="55"/>
      <c r="S3408" s="55"/>
    </row>
    <row r="3409" spans="2:24" ht="6" customHeight="1" x14ac:dyDescent="0.2">
      <c r="B3409" s="78"/>
      <c r="C3409" s="140" t="s">
        <v>158</v>
      </c>
      <c r="D3409" s="67"/>
      <c r="E3409" s="67"/>
      <c r="F3409" s="67"/>
      <c r="G3409" s="67"/>
      <c r="H3409" s="67"/>
      <c r="I3409" s="67"/>
      <c r="J3409" s="67"/>
      <c r="K3409" s="67"/>
      <c r="L3409" s="67"/>
      <c r="M3409" s="67"/>
      <c r="N3409" s="67"/>
      <c r="O3409" s="74"/>
      <c r="P3409" s="146">
        <f t="shared" ref="P3409:P3410" si="520">SUM(D3409:O3409)</f>
        <v>0</v>
      </c>
      <c r="Q3409" s="52"/>
      <c r="R3409" s="395"/>
      <c r="S3409" s="395"/>
    </row>
    <row r="3410" spans="2:24" ht="18.75" customHeight="1" x14ac:dyDescent="0.2">
      <c r="B3410" s="81"/>
      <c r="C3410" s="140" t="s">
        <v>159</v>
      </c>
      <c r="D3410" s="67"/>
      <c r="E3410" s="67"/>
      <c r="F3410" s="67"/>
      <c r="G3410" s="67"/>
      <c r="H3410" s="67"/>
      <c r="I3410" s="67"/>
      <c r="J3410" s="67"/>
      <c r="K3410" s="67"/>
      <c r="L3410" s="67"/>
      <c r="M3410" s="67"/>
      <c r="N3410" s="69"/>
      <c r="O3410" s="75"/>
      <c r="P3410" s="147">
        <f t="shared" si="520"/>
        <v>0</v>
      </c>
      <c r="Q3410" s="52"/>
      <c r="R3410" s="396"/>
      <c r="S3410" s="396"/>
    </row>
    <row r="3411" spans="2:24" ht="18.75" customHeight="1" x14ac:dyDescent="0.2">
      <c r="B3411" s="81"/>
      <c r="C3411" s="93"/>
      <c r="D3411" s="82"/>
      <c r="E3411" s="82"/>
      <c r="F3411" s="82"/>
      <c r="G3411" s="82"/>
      <c r="H3411" s="82"/>
      <c r="I3411" s="82"/>
      <c r="J3411" s="82"/>
      <c r="K3411" s="82"/>
      <c r="L3411" s="82"/>
      <c r="M3411" s="82"/>
      <c r="N3411" s="397" t="s">
        <v>160</v>
      </c>
      <c r="O3411" s="397"/>
      <c r="P3411" s="145">
        <f t="shared" ref="P3411" si="521">ROUND(IF(P3409*P3410=0,0,P3407/P3409*P3410),2)</f>
        <v>0</v>
      </c>
      <c r="Q3411" s="76"/>
      <c r="R3411" s="398"/>
      <c r="S3411" s="398"/>
    </row>
    <row r="3412" spans="2:24" s="77" customFormat="1" ht="18.75" customHeight="1" x14ac:dyDescent="0.2">
      <c r="B3412" s="79"/>
      <c r="C3412" s="52"/>
      <c r="D3412" s="52"/>
      <c r="E3412" s="52"/>
      <c r="F3412" s="52"/>
      <c r="G3412" s="52"/>
      <c r="H3412" s="52"/>
      <c r="I3412" s="52"/>
      <c r="J3412" s="52"/>
      <c r="K3412" s="52"/>
      <c r="L3412" s="52"/>
      <c r="M3412" s="52"/>
      <c r="N3412" s="52"/>
      <c r="O3412" s="52"/>
      <c r="P3412" s="52"/>
      <c r="Q3412" s="52"/>
      <c r="R3412" s="52"/>
      <c r="S3412" s="52"/>
      <c r="T3412" s="80"/>
    </row>
    <row r="3413" spans="2:24" ht="30" customHeight="1" x14ac:dyDescent="0.2">
      <c r="C3413" s="158" t="s">
        <v>124</v>
      </c>
      <c r="D3413" s="399"/>
      <c r="E3413" s="399"/>
      <c r="F3413" s="399"/>
      <c r="G3413" s="399"/>
      <c r="H3413" s="399"/>
      <c r="I3413" s="399"/>
      <c r="J3413" s="52"/>
      <c r="K3413" s="52"/>
      <c r="L3413" s="53"/>
      <c r="M3413" s="52"/>
      <c r="N3413" s="52"/>
      <c r="O3413" s="52"/>
      <c r="P3413" s="54"/>
      <c r="Q3413" s="52"/>
      <c r="R3413" s="54"/>
      <c r="S3413" s="54"/>
    </row>
    <row r="3414" spans="2:24" ht="18.75" customHeight="1" x14ac:dyDescent="0.2">
      <c r="B3414" s="78"/>
      <c r="C3414" s="152" t="s">
        <v>125</v>
      </c>
      <c r="D3414" s="395"/>
      <c r="E3414" s="395"/>
      <c r="F3414" s="395"/>
      <c r="G3414" s="395"/>
      <c r="H3414" s="395"/>
      <c r="I3414" s="395"/>
      <c r="J3414" s="52"/>
      <c r="K3414" s="51"/>
      <c r="L3414" s="51"/>
      <c r="M3414" s="51"/>
      <c r="N3414" s="51"/>
      <c r="O3414" s="51"/>
      <c r="P3414" s="51"/>
      <c r="Q3414" s="52"/>
      <c r="R3414" s="400" t="s">
        <v>126</v>
      </c>
      <c r="S3414" s="400"/>
    </row>
    <row r="3415" spans="2:24" ht="18.75" customHeight="1" x14ac:dyDescent="0.2">
      <c r="B3415" s="78"/>
      <c r="C3415" s="152" t="s">
        <v>7</v>
      </c>
      <c r="D3415" s="395"/>
      <c r="E3415" s="395"/>
      <c r="F3415" s="395"/>
      <c r="G3415" s="395"/>
      <c r="H3415" s="395"/>
      <c r="I3415" s="395"/>
      <c r="J3415" s="52"/>
      <c r="K3415" s="51"/>
      <c r="L3415" s="51"/>
      <c r="M3415" s="51"/>
      <c r="N3415" s="51"/>
      <c r="O3415" s="51"/>
      <c r="P3415" s="51"/>
      <c r="Q3415" s="52"/>
      <c r="R3415" s="139" t="s">
        <v>245</v>
      </c>
      <c r="S3415" s="63"/>
    </row>
    <row r="3416" spans="2:24" ht="18.75" customHeight="1" x14ac:dyDescent="0.2">
      <c r="B3416" s="78"/>
      <c r="C3416" s="153" t="s">
        <v>122</v>
      </c>
      <c r="D3416" s="395"/>
      <c r="E3416" s="395"/>
      <c r="F3416" s="395"/>
      <c r="G3416" s="395"/>
      <c r="H3416" s="395"/>
      <c r="I3416" s="395"/>
      <c r="J3416" s="52"/>
      <c r="K3416" s="51"/>
      <c r="L3416" s="51"/>
      <c r="M3416" s="51"/>
      <c r="N3416" s="51"/>
      <c r="O3416" s="51"/>
      <c r="P3416" s="51"/>
      <c r="Q3416" s="52"/>
      <c r="R3416" s="138" t="s">
        <v>132</v>
      </c>
      <c r="S3416" s="63"/>
    </row>
    <row r="3417" spans="2:24" ht="18.75" customHeight="1" x14ac:dyDescent="0.2">
      <c r="B3417" s="78"/>
      <c r="C3417" s="153" t="s">
        <v>134</v>
      </c>
      <c r="D3417" s="401"/>
      <c r="E3417" s="401"/>
      <c r="F3417" s="401"/>
      <c r="G3417" s="401"/>
      <c r="H3417" s="401"/>
      <c r="I3417" s="401"/>
      <c r="J3417" s="52"/>
      <c r="K3417" s="52"/>
      <c r="L3417" s="53"/>
      <c r="M3417" s="52"/>
      <c r="N3417" s="52"/>
      <c r="O3417" s="52"/>
      <c r="P3417" s="54"/>
      <c r="Q3417" s="52"/>
      <c r="R3417" s="139" t="s">
        <v>133</v>
      </c>
      <c r="S3417" s="63"/>
    </row>
    <row r="3418" spans="2:24" ht="18.75" customHeight="1" x14ac:dyDescent="0.2">
      <c r="B3418" s="78"/>
      <c r="C3418" s="52"/>
      <c r="D3418" s="52"/>
      <c r="E3418" s="52"/>
      <c r="F3418" s="52"/>
      <c r="G3418" s="52"/>
      <c r="H3418" s="52"/>
      <c r="I3418" s="52"/>
      <c r="J3418" s="52"/>
      <c r="K3418" s="52"/>
      <c r="L3418" s="52"/>
      <c r="M3418" s="52"/>
      <c r="N3418" s="52"/>
      <c r="O3418" s="52"/>
      <c r="P3418" s="52"/>
      <c r="Q3418" s="52"/>
      <c r="R3418" s="52"/>
      <c r="S3418" s="52"/>
    </row>
    <row r="3419" spans="2:24" ht="12" customHeight="1" x14ac:dyDescent="0.2">
      <c r="B3419" s="78"/>
      <c r="C3419" s="154" t="s">
        <v>128</v>
      </c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70"/>
      <c r="P3419" s="144" t="s">
        <v>129</v>
      </c>
      <c r="Q3419" s="76"/>
      <c r="R3419" s="404" t="s">
        <v>135</v>
      </c>
      <c r="S3419" s="404"/>
    </row>
    <row r="3420" spans="2:24" s="77" customFormat="1" ht="18.75" customHeight="1" x14ac:dyDescent="0.2">
      <c r="B3420" s="79"/>
      <c r="C3420" s="52"/>
      <c r="D3420" s="52"/>
      <c r="E3420" s="52"/>
      <c r="F3420" s="52"/>
      <c r="G3420" s="52"/>
      <c r="H3420" s="52"/>
      <c r="I3420" s="52"/>
      <c r="J3420" s="52"/>
      <c r="K3420" s="52"/>
      <c r="L3420" s="52"/>
      <c r="M3420" s="52"/>
      <c r="N3420" s="52"/>
      <c r="O3420" s="52"/>
      <c r="P3420" s="52"/>
      <c r="Q3420" s="52"/>
      <c r="R3420" s="52"/>
      <c r="S3420" s="52"/>
      <c r="T3420" s="80"/>
      <c r="V3420" s="59"/>
      <c r="W3420" s="59"/>
      <c r="X3420" s="59"/>
    </row>
    <row r="3421" spans="2:24" ht="6" customHeight="1" x14ac:dyDescent="0.2">
      <c r="B3421" s="78"/>
      <c r="C3421" s="155" t="s">
        <v>161</v>
      </c>
      <c r="D3421" s="65"/>
      <c r="E3421" s="65"/>
      <c r="F3421" s="65"/>
      <c r="G3421" s="65"/>
      <c r="H3421" s="65"/>
      <c r="I3421" s="65"/>
      <c r="J3421" s="65"/>
      <c r="K3421" s="65"/>
      <c r="L3421" s="65"/>
      <c r="M3421" s="65"/>
      <c r="N3421" s="65"/>
      <c r="O3421" s="71"/>
      <c r="P3421" s="141">
        <f t="shared" ref="P3421:P3431" si="522">SUM(D3421:O3421)</f>
        <v>0</v>
      </c>
      <c r="Q3421" s="52"/>
      <c r="R3421" s="395"/>
      <c r="S3421" s="395"/>
    </row>
    <row r="3422" spans="2:24" ht="18.75" customHeight="1" x14ac:dyDescent="0.2">
      <c r="B3422" s="78"/>
      <c r="C3422" s="140" t="s">
        <v>137</v>
      </c>
      <c r="D3422" s="110"/>
      <c r="E3422" s="110"/>
      <c r="F3422" s="110"/>
      <c r="G3422" s="110"/>
      <c r="H3422" s="110"/>
      <c r="I3422" s="110"/>
      <c r="J3422" s="110"/>
      <c r="K3422" s="110"/>
      <c r="L3422" s="110"/>
      <c r="M3422" s="110"/>
      <c r="N3422" s="110"/>
      <c r="O3422" s="111"/>
      <c r="P3422" s="141">
        <f t="shared" si="522"/>
        <v>0</v>
      </c>
      <c r="Q3422" s="52"/>
      <c r="R3422" s="395"/>
      <c r="S3422" s="395"/>
    </row>
    <row r="3423" spans="2:24" ht="18.75" customHeight="1" x14ac:dyDescent="0.2">
      <c r="B3423" s="78"/>
      <c r="C3423" s="94" t="s">
        <v>162</v>
      </c>
      <c r="D3423" s="65"/>
      <c r="E3423" s="65"/>
      <c r="F3423" s="65"/>
      <c r="G3423" s="65"/>
      <c r="H3423" s="65"/>
      <c r="I3423" s="65"/>
      <c r="J3423" s="65"/>
      <c r="K3423" s="65"/>
      <c r="L3423" s="65"/>
      <c r="M3423" s="65"/>
      <c r="N3423" s="65"/>
      <c r="O3423" s="71"/>
      <c r="P3423" s="141">
        <f t="shared" si="522"/>
        <v>0</v>
      </c>
      <c r="Q3423" s="52"/>
      <c r="R3423" s="395"/>
      <c r="S3423" s="395"/>
    </row>
    <row r="3424" spans="2:24" ht="18.75" customHeight="1" x14ac:dyDescent="0.2">
      <c r="B3424" s="78"/>
      <c r="C3424" s="140" t="s">
        <v>147</v>
      </c>
      <c r="D3424" s="66"/>
      <c r="E3424" s="66"/>
      <c r="F3424" s="66"/>
      <c r="G3424" s="66"/>
      <c r="H3424" s="66"/>
      <c r="I3424" s="66"/>
      <c r="J3424" s="66"/>
      <c r="K3424" s="66"/>
      <c r="L3424" s="66"/>
      <c r="M3424" s="66"/>
      <c r="N3424" s="66"/>
      <c r="O3424" s="72"/>
      <c r="P3424" s="141">
        <f t="shared" si="522"/>
        <v>0</v>
      </c>
      <c r="Q3424" s="52"/>
      <c r="R3424" s="395"/>
      <c r="S3424" s="395"/>
    </row>
    <row r="3425" spans="2:20" ht="18.75" customHeight="1" x14ac:dyDescent="0.2">
      <c r="B3425" s="78"/>
      <c r="C3425" s="140" t="s">
        <v>148</v>
      </c>
      <c r="D3425" s="66"/>
      <c r="E3425" s="66"/>
      <c r="F3425" s="66"/>
      <c r="G3425" s="66"/>
      <c r="H3425" s="66"/>
      <c r="I3425" s="66"/>
      <c r="J3425" s="66"/>
      <c r="K3425" s="66"/>
      <c r="L3425" s="66"/>
      <c r="M3425" s="66"/>
      <c r="N3425" s="66"/>
      <c r="O3425" s="72"/>
      <c r="P3425" s="141">
        <f t="shared" si="522"/>
        <v>0</v>
      </c>
      <c r="Q3425" s="52"/>
      <c r="R3425" s="395"/>
      <c r="S3425" s="395"/>
    </row>
    <row r="3426" spans="2:20" ht="18.75" customHeight="1" x14ac:dyDescent="0.2">
      <c r="B3426" s="78"/>
      <c r="C3426" s="140" t="s">
        <v>150</v>
      </c>
      <c r="D3426" s="66"/>
      <c r="E3426" s="66"/>
      <c r="F3426" s="66"/>
      <c r="G3426" s="66"/>
      <c r="H3426" s="66"/>
      <c r="I3426" s="66"/>
      <c r="J3426" s="66"/>
      <c r="K3426" s="66"/>
      <c r="L3426" s="66"/>
      <c r="M3426" s="66"/>
      <c r="N3426" s="66"/>
      <c r="O3426" s="72"/>
      <c r="P3426" s="141">
        <f t="shared" si="522"/>
        <v>0</v>
      </c>
      <c r="Q3426" s="52"/>
      <c r="R3426" s="395"/>
      <c r="S3426" s="395"/>
    </row>
    <row r="3427" spans="2:20" ht="18.75" customHeight="1" x14ac:dyDescent="0.2">
      <c r="B3427" s="78"/>
      <c r="C3427" s="140" t="s">
        <v>151</v>
      </c>
      <c r="D3427" s="66"/>
      <c r="E3427" s="66"/>
      <c r="F3427" s="66"/>
      <c r="G3427" s="66"/>
      <c r="H3427" s="66"/>
      <c r="I3427" s="66"/>
      <c r="J3427" s="66"/>
      <c r="K3427" s="66"/>
      <c r="L3427" s="66"/>
      <c r="M3427" s="66"/>
      <c r="N3427" s="66"/>
      <c r="O3427" s="72"/>
      <c r="P3427" s="141">
        <f t="shared" si="522"/>
        <v>0</v>
      </c>
      <c r="Q3427" s="52"/>
      <c r="R3427" s="395"/>
      <c r="S3427" s="395"/>
    </row>
    <row r="3428" spans="2:20" ht="18.75" customHeight="1" x14ac:dyDescent="0.2">
      <c r="B3428" s="78"/>
      <c r="C3428" s="140" t="s">
        <v>152</v>
      </c>
      <c r="D3428" s="66"/>
      <c r="E3428" s="66"/>
      <c r="F3428" s="66"/>
      <c r="G3428" s="66"/>
      <c r="H3428" s="66"/>
      <c r="I3428" s="66"/>
      <c r="J3428" s="66"/>
      <c r="K3428" s="66"/>
      <c r="L3428" s="66"/>
      <c r="M3428" s="66"/>
      <c r="N3428" s="66"/>
      <c r="O3428" s="72"/>
      <c r="P3428" s="141">
        <f t="shared" si="522"/>
        <v>0</v>
      </c>
      <c r="Q3428" s="52"/>
      <c r="R3428" s="395"/>
      <c r="S3428" s="395"/>
    </row>
    <row r="3429" spans="2:20" ht="18.75" customHeight="1" x14ac:dyDescent="0.2">
      <c r="B3429" s="78"/>
      <c r="C3429" s="140" t="s">
        <v>153</v>
      </c>
      <c r="D3429" s="66"/>
      <c r="E3429" s="66"/>
      <c r="F3429" s="66"/>
      <c r="G3429" s="66"/>
      <c r="H3429" s="66"/>
      <c r="I3429" s="66"/>
      <c r="J3429" s="66"/>
      <c r="K3429" s="66"/>
      <c r="L3429" s="66"/>
      <c r="M3429" s="66"/>
      <c r="N3429" s="66"/>
      <c r="O3429" s="72"/>
      <c r="P3429" s="141">
        <f t="shared" si="522"/>
        <v>0</v>
      </c>
      <c r="Q3429" s="52"/>
      <c r="R3429" s="395"/>
      <c r="S3429" s="395"/>
    </row>
    <row r="3430" spans="2:20" ht="18.75" customHeight="1" x14ac:dyDescent="0.2">
      <c r="B3430" s="78"/>
      <c r="C3430" s="156" t="s">
        <v>163</v>
      </c>
      <c r="D3430" s="68"/>
      <c r="E3430" s="68"/>
      <c r="F3430" s="68"/>
      <c r="G3430" s="68"/>
      <c r="H3430" s="68"/>
      <c r="I3430" s="68"/>
      <c r="J3430" s="68"/>
      <c r="K3430" s="68"/>
      <c r="L3430" s="68"/>
      <c r="M3430" s="68"/>
      <c r="N3430" s="68"/>
      <c r="O3430" s="73"/>
      <c r="P3430" s="142">
        <f t="shared" si="522"/>
        <v>0</v>
      </c>
      <c r="Q3430" s="52"/>
      <c r="R3430" s="396"/>
      <c r="S3430" s="396"/>
    </row>
    <row r="3431" spans="2:20" ht="18.75" customHeight="1" x14ac:dyDescent="0.2">
      <c r="B3431" s="78"/>
      <c r="C3431" s="157" t="s">
        <v>157</v>
      </c>
      <c r="D3431" s="148">
        <f t="shared" ref="D3431:O3431" si="523">SUBTOTAL(9,D3421:D3430)</f>
        <v>0</v>
      </c>
      <c r="E3431" s="148">
        <f t="shared" si="523"/>
        <v>0</v>
      </c>
      <c r="F3431" s="148">
        <f t="shared" si="523"/>
        <v>0</v>
      </c>
      <c r="G3431" s="148">
        <f t="shared" si="523"/>
        <v>0</v>
      </c>
      <c r="H3431" s="148">
        <f t="shared" si="523"/>
        <v>0</v>
      </c>
      <c r="I3431" s="148">
        <f t="shared" si="523"/>
        <v>0</v>
      </c>
      <c r="J3431" s="148">
        <f t="shared" si="523"/>
        <v>0</v>
      </c>
      <c r="K3431" s="148">
        <f t="shared" si="523"/>
        <v>0</v>
      </c>
      <c r="L3431" s="148">
        <f t="shared" si="523"/>
        <v>0</v>
      </c>
      <c r="M3431" s="148">
        <f t="shared" si="523"/>
        <v>0</v>
      </c>
      <c r="N3431" s="148">
        <f t="shared" si="523"/>
        <v>0</v>
      </c>
      <c r="O3431" s="149">
        <f t="shared" si="523"/>
        <v>0</v>
      </c>
      <c r="P3431" s="143">
        <f t="shared" si="522"/>
        <v>0</v>
      </c>
      <c r="Q3431" s="52"/>
      <c r="R3431" s="405"/>
      <c r="S3431" s="405"/>
    </row>
    <row r="3432" spans="2:20" ht="18.75" customHeight="1" x14ac:dyDescent="0.2">
      <c r="B3432" s="78"/>
      <c r="C3432" s="52"/>
      <c r="D3432" s="52"/>
      <c r="E3432" s="52"/>
      <c r="F3432" s="52"/>
      <c r="G3432" s="52"/>
      <c r="H3432" s="52"/>
      <c r="I3432" s="52"/>
      <c r="J3432" s="52"/>
      <c r="K3432" s="52"/>
      <c r="L3432" s="52"/>
      <c r="M3432" s="52"/>
      <c r="N3432" s="52"/>
      <c r="O3432" s="52"/>
      <c r="P3432" s="52"/>
      <c r="Q3432" s="52"/>
      <c r="R3432" s="55"/>
      <c r="S3432" s="55"/>
    </row>
    <row r="3433" spans="2:20" ht="6" customHeight="1" x14ac:dyDescent="0.2">
      <c r="B3433" s="78"/>
      <c r="C3433" s="140" t="s">
        <v>158</v>
      </c>
      <c r="D3433" s="67"/>
      <c r="E3433" s="67"/>
      <c r="F3433" s="67"/>
      <c r="G3433" s="67"/>
      <c r="H3433" s="67"/>
      <c r="I3433" s="67"/>
      <c r="J3433" s="67"/>
      <c r="K3433" s="67"/>
      <c r="L3433" s="67"/>
      <c r="M3433" s="67"/>
      <c r="N3433" s="67"/>
      <c r="O3433" s="74"/>
      <c r="P3433" s="146">
        <f t="shared" ref="P3433:P3434" si="524">SUM(D3433:O3433)</f>
        <v>0</v>
      </c>
      <c r="Q3433" s="52"/>
      <c r="R3433" s="395"/>
      <c r="S3433" s="395"/>
    </row>
    <row r="3434" spans="2:20" ht="18.75" customHeight="1" x14ac:dyDescent="0.2">
      <c r="B3434" s="81"/>
      <c r="C3434" s="140" t="s">
        <v>159</v>
      </c>
      <c r="D3434" s="67"/>
      <c r="E3434" s="67"/>
      <c r="F3434" s="67"/>
      <c r="G3434" s="67"/>
      <c r="H3434" s="67"/>
      <c r="I3434" s="67"/>
      <c r="J3434" s="67"/>
      <c r="K3434" s="67"/>
      <c r="L3434" s="67"/>
      <c r="M3434" s="67"/>
      <c r="N3434" s="69"/>
      <c r="O3434" s="75"/>
      <c r="P3434" s="147">
        <f t="shared" si="524"/>
        <v>0</v>
      </c>
      <c r="Q3434" s="52"/>
      <c r="R3434" s="396"/>
      <c r="S3434" s="396"/>
    </row>
    <row r="3435" spans="2:20" ht="18.75" customHeight="1" x14ac:dyDescent="0.2">
      <c r="B3435" s="81"/>
      <c r="C3435" s="93"/>
      <c r="D3435" s="82"/>
      <c r="E3435" s="82"/>
      <c r="F3435" s="82"/>
      <c r="G3435" s="82"/>
      <c r="H3435" s="82"/>
      <c r="I3435" s="82"/>
      <c r="J3435" s="82"/>
      <c r="K3435" s="82"/>
      <c r="L3435" s="82"/>
      <c r="M3435" s="82"/>
      <c r="N3435" s="397" t="s">
        <v>160</v>
      </c>
      <c r="O3435" s="397"/>
      <c r="P3435" s="145">
        <f t="shared" ref="P3435" si="525">ROUND(IF(P3433*P3434=0,0,P3431/P3433*P3434),2)</f>
        <v>0</v>
      </c>
      <c r="Q3435" s="76"/>
      <c r="R3435" s="398"/>
      <c r="S3435" s="398"/>
    </row>
    <row r="3436" spans="2:20" s="77" customFormat="1" ht="18.75" customHeight="1" x14ac:dyDescent="0.2">
      <c r="B3436" s="79"/>
      <c r="C3436" s="52"/>
      <c r="D3436" s="52"/>
      <c r="E3436" s="52"/>
      <c r="F3436" s="52"/>
      <c r="G3436" s="52"/>
      <c r="H3436" s="52"/>
      <c r="I3436" s="52"/>
      <c r="J3436" s="52"/>
      <c r="K3436" s="52"/>
      <c r="L3436" s="52"/>
      <c r="M3436" s="52"/>
      <c r="N3436" s="52"/>
      <c r="O3436" s="52"/>
      <c r="P3436" s="52"/>
      <c r="Q3436" s="52"/>
      <c r="R3436" s="52"/>
      <c r="S3436" s="52"/>
      <c r="T3436" s="80"/>
    </row>
    <row r="3437" spans="2:20" ht="30" customHeight="1" x14ac:dyDescent="0.2">
      <c r="C3437" s="158" t="s">
        <v>124</v>
      </c>
      <c r="D3437" s="399"/>
      <c r="E3437" s="399"/>
      <c r="F3437" s="399"/>
      <c r="G3437" s="399"/>
      <c r="H3437" s="399"/>
      <c r="I3437" s="399"/>
      <c r="J3437" s="52"/>
      <c r="K3437" s="52"/>
      <c r="L3437" s="53"/>
      <c r="M3437" s="52"/>
      <c r="N3437" s="52"/>
      <c r="O3437" s="52"/>
      <c r="P3437" s="54"/>
      <c r="Q3437" s="52"/>
      <c r="R3437" s="54"/>
      <c r="S3437" s="54"/>
    </row>
    <row r="3438" spans="2:20" ht="18.75" customHeight="1" x14ac:dyDescent="0.2">
      <c r="B3438" s="78"/>
      <c r="C3438" s="152" t="s">
        <v>125</v>
      </c>
      <c r="D3438" s="395"/>
      <c r="E3438" s="395"/>
      <c r="F3438" s="395"/>
      <c r="G3438" s="395"/>
      <c r="H3438" s="395"/>
      <c r="I3438" s="395"/>
      <c r="J3438" s="52"/>
      <c r="K3438" s="51"/>
      <c r="L3438" s="51"/>
      <c r="M3438" s="51"/>
      <c r="N3438" s="51"/>
      <c r="O3438" s="51"/>
      <c r="P3438" s="51"/>
      <c r="Q3438" s="52"/>
      <c r="R3438" s="400" t="s">
        <v>126</v>
      </c>
      <c r="S3438" s="400"/>
    </row>
    <row r="3439" spans="2:20" ht="18.75" customHeight="1" x14ac:dyDescent="0.2">
      <c r="B3439" s="78"/>
      <c r="C3439" s="152" t="s">
        <v>7</v>
      </c>
      <c r="D3439" s="395"/>
      <c r="E3439" s="395"/>
      <c r="F3439" s="395"/>
      <c r="G3439" s="395"/>
      <c r="H3439" s="395"/>
      <c r="I3439" s="395"/>
      <c r="J3439" s="52"/>
      <c r="K3439" s="51"/>
      <c r="L3439" s="51"/>
      <c r="M3439" s="51"/>
      <c r="N3439" s="51"/>
      <c r="O3439" s="51"/>
      <c r="P3439" s="51"/>
      <c r="Q3439" s="52"/>
      <c r="R3439" s="139" t="s">
        <v>245</v>
      </c>
      <c r="S3439" s="63"/>
    </row>
    <row r="3440" spans="2:20" ht="18.75" customHeight="1" x14ac:dyDescent="0.2">
      <c r="B3440" s="78"/>
      <c r="C3440" s="153" t="s">
        <v>122</v>
      </c>
      <c r="D3440" s="395"/>
      <c r="E3440" s="395"/>
      <c r="F3440" s="395"/>
      <c r="G3440" s="395"/>
      <c r="H3440" s="395"/>
      <c r="I3440" s="395"/>
      <c r="J3440" s="52"/>
      <c r="K3440" s="51"/>
      <c r="L3440" s="51"/>
      <c r="M3440" s="51"/>
      <c r="N3440" s="51"/>
      <c r="O3440" s="51"/>
      <c r="P3440" s="51"/>
      <c r="Q3440" s="52"/>
      <c r="R3440" s="138" t="s">
        <v>132</v>
      </c>
      <c r="S3440" s="63"/>
    </row>
    <row r="3441" spans="2:24" ht="18.75" customHeight="1" x14ac:dyDescent="0.2">
      <c r="B3441" s="78"/>
      <c r="C3441" s="153" t="s">
        <v>134</v>
      </c>
      <c r="D3441" s="401"/>
      <c r="E3441" s="401"/>
      <c r="F3441" s="401"/>
      <c r="G3441" s="401"/>
      <c r="H3441" s="401"/>
      <c r="I3441" s="401"/>
      <c r="J3441" s="52"/>
      <c r="K3441" s="52"/>
      <c r="L3441" s="53"/>
      <c r="M3441" s="52"/>
      <c r="N3441" s="52"/>
      <c r="O3441" s="52"/>
      <c r="P3441" s="54"/>
      <c r="Q3441" s="52"/>
      <c r="R3441" s="139" t="s">
        <v>133</v>
      </c>
      <c r="S3441" s="63"/>
    </row>
    <row r="3442" spans="2:24" ht="18.75" customHeight="1" x14ac:dyDescent="0.2">
      <c r="B3442" s="78"/>
      <c r="C3442" s="52"/>
      <c r="D3442" s="52"/>
      <c r="E3442" s="52"/>
      <c r="F3442" s="52"/>
      <c r="G3442" s="52"/>
      <c r="H3442" s="52"/>
      <c r="I3442" s="52"/>
      <c r="J3442" s="52"/>
      <c r="K3442" s="52"/>
      <c r="L3442" s="52"/>
      <c r="M3442" s="52"/>
      <c r="N3442" s="52"/>
      <c r="O3442" s="52"/>
      <c r="P3442" s="52"/>
      <c r="Q3442" s="52"/>
      <c r="R3442" s="52"/>
      <c r="S3442" s="52"/>
    </row>
    <row r="3443" spans="2:24" ht="12" customHeight="1" x14ac:dyDescent="0.2">
      <c r="B3443" s="78"/>
      <c r="C3443" s="154" t="s">
        <v>128</v>
      </c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70"/>
      <c r="P3443" s="144" t="s">
        <v>129</v>
      </c>
      <c r="Q3443" s="76"/>
      <c r="R3443" s="402" t="s">
        <v>135</v>
      </c>
      <c r="S3443" s="403"/>
    </row>
    <row r="3444" spans="2:24" s="77" customFormat="1" ht="18.75" customHeight="1" x14ac:dyDescent="0.2">
      <c r="B3444" s="79"/>
      <c r="C3444" s="52"/>
      <c r="D3444" s="52"/>
      <c r="E3444" s="52"/>
      <c r="F3444" s="52"/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80"/>
      <c r="V3444" s="59"/>
      <c r="W3444" s="59"/>
      <c r="X3444" s="59"/>
    </row>
    <row r="3445" spans="2:24" ht="6" customHeight="1" x14ac:dyDescent="0.2">
      <c r="B3445" s="78"/>
      <c r="C3445" s="155" t="s">
        <v>161</v>
      </c>
      <c r="D3445" s="65"/>
      <c r="E3445" s="65"/>
      <c r="F3445" s="65"/>
      <c r="G3445" s="65"/>
      <c r="H3445" s="65"/>
      <c r="I3445" s="65"/>
      <c r="J3445" s="65"/>
      <c r="K3445" s="65"/>
      <c r="L3445" s="65"/>
      <c r="M3445" s="65"/>
      <c r="N3445" s="65"/>
      <c r="O3445" s="71"/>
      <c r="P3445" s="141">
        <f>SUM(D3445:O3445)</f>
        <v>0</v>
      </c>
      <c r="Q3445" s="52"/>
      <c r="R3445" s="390"/>
      <c r="S3445" s="387"/>
    </row>
    <row r="3446" spans="2:24" ht="18.75" customHeight="1" x14ac:dyDescent="0.2">
      <c r="B3446" s="78"/>
      <c r="C3446" s="140" t="s">
        <v>137</v>
      </c>
      <c r="D3446" s="110"/>
      <c r="E3446" s="110"/>
      <c r="F3446" s="110"/>
      <c r="G3446" s="110"/>
      <c r="H3446" s="110"/>
      <c r="I3446" s="110"/>
      <c r="J3446" s="110"/>
      <c r="K3446" s="110"/>
      <c r="L3446" s="110"/>
      <c r="M3446" s="110"/>
      <c r="N3446" s="110"/>
      <c r="O3446" s="111"/>
      <c r="P3446" s="141">
        <f t="shared" ref="P3446:P3455" si="526">SUM(D3446:O3446)</f>
        <v>0</v>
      </c>
      <c r="Q3446" s="52"/>
      <c r="R3446" s="390"/>
      <c r="S3446" s="387"/>
    </row>
    <row r="3447" spans="2:24" ht="18.75" customHeight="1" x14ac:dyDescent="0.2">
      <c r="B3447" s="78"/>
      <c r="C3447" s="94" t="s">
        <v>162</v>
      </c>
      <c r="D3447" s="65"/>
      <c r="E3447" s="65"/>
      <c r="F3447" s="65"/>
      <c r="G3447" s="65"/>
      <c r="H3447" s="65"/>
      <c r="I3447" s="65"/>
      <c r="J3447" s="65"/>
      <c r="K3447" s="65"/>
      <c r="L3447" s="65"/>
      <c r="M3447" s="65"/>
      <c r="N3447" s="65"/>
      <c r="O3447" s="71"/>
      <c r="P3447" s="141">
        <f t="shared" si="526"/>
        <v>0</v>
      </c>
      <c r="Q3447" s="52"/>
      <c r="R3447" s="390"/>
      <c r="S3447" s="387"/>
    </row>
    <row r="3448" spans="2:24" ht="18.75" customHeight="1" x14ac:dyDescent="0.2">
      <c r="B3448" s="78"/>
      <c r="C3448" s="140" t="s">
        <v>147</v>
      </c>
      <c r="D3448" s="66"/>
      <c r="E3448" s="66"/>
      <c r="F3448" s="66"/>
      <c r="G3448" s="66"/>
      <c r="H3448" s="66"/>
      <c r="I3448" s="66"/>
      <c r="J3448" s="66"/>
      <c r="K3448" s="66"/>
      <c r="L3448" s="66"/>
      <c r="M3448" s="66"/>
      <c r="N3448" s="66"/>
      <c r="O3448" s="72"/>
      <c r="P3448" s="141">
        <f t="shared" si="526"/>
        <v>0</v>
      </c>
      <c r="Q3448" s="52"/>
      <c r="R3448" s="390"/>
      <c r="S3448" s="387"/>
    </row>
    <row r="3449" spans="2:24" ht="18.75" customHeight="1" x14ac:dyDescent="0.2">
      <c r="B3449" s="78"/>
      <c r="C3449" s="140" t="s">
        <v>148</v>
      </c>
      <c r="D3449" s="66"/>
      <c r="E3449" s="66"/>
      <c r="F3449" s="66"/>
      <c r="G3449" s="66"/>
      <c r="H3449" s="66"/>
      <c r="I3449" s="66"/>
      <c r="J3449" s="66"/>
      <c r="K3449" s="66"/>
      <c r="L3449" s="66"/>
      <c r="M3449" s="66"/>
      <c r="N3449" s="66"/>
      <c r="O3449" s="72"/>
      <c r="P3449" s="141">
        <f t="shared" si="526"/>
        <v>0</v>
      </c>
      <c r="Q3449" s="52"/>
      <c r="R3449" s="390"/>
      <c r="S3449" s="387"/>
    </row>
    <row r="3450" spans="2:24" ht="18.75" customHeight="1" x14ac:dyDescent="0.2">
      <c r="B3450" s="78"/>
      <c r="C3450" s="140" t="s">
        <v>150</v>
      </c>
      <c r="D3450" s="66"/>
      <c r="E3450" s="66"/>
      <c r="F3450" s="66"/>
      <c r="G3450" s="66"/>
      <c r="H3450" s="66"/>
      <c r="I3450" s="66"/>
      <c r="J3450" s="66"/>
      <c r="K3450" s="66"/>
      <c r="L3450" s="66"/>
      <c r="M3450" s="66"/>
      <c r="N3450" s="66"/>
      <c r="O3450" s="72"/>
      <c r="P3450" s="141">
        <f t="shared" si="526"/>
        <v>0</v>
      </c>
      <c r="Q3450" s="52"/>
      <c r="R3450" s="390"/>
      <c r="S3450" s="387"/>
    </row>
    <row r="3451" spans="2:24" ht="18.75" customHeight="1" x14ac:dyDescent="0.2">
      <c r="B3451" s="78"/>
      <c r="C3451" s="140" t="s">
        <v>151</v>
      </c>
      <c r="D3451" s="66"/>
      <c r="E3451" s="66"/>
      <c r="F3451" s="66"/>
      <c r="G3451" s="66"/>
      <c r="H3451" s="66"/>
      <c r="I3451" s="66"/>
      <c r="J3451" s="66"/>
      <c r="K3451" s="66"/>
      <c r="L3451" s="66"/>
      <c r="M3451" s="66"/>
      <c r="N3451" s="66"/>
      <c r="O3451" s="72"/>
      <c r="P3451" s="141">
        <f t="shared" si="526"/>
        <v>0</v>
      </c>
      <c r="Q3451" s="52"/>
      <c r="R3451" s="390"/>
      <c r="S3451" s="387"/>
    </row>
    <row r="3452" spans="2:24" ht="18.75" customHeight="1" x14ac:dyDescent="0.2">
      <c r="B3452" s="78"/>
      <c r="C3452" s="140" t="s">
        <v>152</v>
      </c>
      <c r="D3452" s="66"/>
      <c r="E3452" s="66"/>
      <c r="F3452" s="66"/>
      <c r="G3452" s="66"/>
      <c r="H3452" s="66"/>
      <c r="I3452" s="66"/>
      <c r="J3452" s="66"/>
      <c r="K3452" s="66"/>
      <c r="L3452" s="66"/>
      <c r="M3452" s="66"/>
      <c r="N3452" s="66"/>
      <c r="O3452" s="72"/>
      <c r="P3452" s="141">
        <f t="shared" si="526"/>
        <v>0</v>
      </c>
      <c r="Q3452" s="52"/>
      <c r="R3452" s="390"/>
      <c r="S3452" s="387"/>
    </row>
    <row r="3453" spans="2:24" ht="18.75" customHeight="1" x14ac:dyDescent="0.2">
      <c r="B3453" s="78"/>
      <c r="C3453" s="140" t="s">
        <v>153</v>
      </c>
      <c r="D3453" s="66"/>
      <c r="E3453" s="66"/>
      <c r="F3453" s="66"/>
      <c r="G3453" s="66"/>
      <c r="H3453" s="66"/>
      <c r="I3453" s="66"/>
      <c r="J3453" s="66"/>
      <c r="K3453" s="66"/>
      <c r="L3453" s="66"/>
      <c r="M3453" s="66"/>
      <c r="N3453" s="66"/>
      <c r="O3453" s="72"/>
      <c r="P3453" s="141">
        <f t="shared" si="526"/>
        <v>0</v>
      </c>
      <c r="Q3453" s="52"/>
      <c r="R3453" s="390"/>
      <c r="S3453" s="387"/>
    </row>
    <row r="3454" spans="2:24" ht="18.75" customHeight="1" x14ac:dyDescent="0.2">
      <c r="B3454" s="78"/>
      <c r="C3454" s="156" t="s">
        <v>163</v>
      </c>
      <c r="D3454" s="68"/>
      <c r="E3454" s="68"/>
      <c r="F3454" s="68"/>
      <c r="G3454" s="68"/>
      <c r="H3454" s="68"/>
      <c r="I3454" s="68"/>
      <c r="J3454" s="68"/>
      <c r="K3454" s="68"/>
      <c r="L3454" s="68"/>
      <c r="M3454" s="68"/>
      <c r="N3454" s="68"/>
      <c r="O3454" s="73"/>
      <c r="P3454" s="142">
        <f t="shared" si="526"/>
        <v>0</v>
      </c>
      <c r="Q3454" s="52"/>
      <c r="R3454" s="391"/>
      <c r="S3454" s="392"/>
    </row>
    <row r="3455" spans="2:24" ht="18.75" customHeight="1" x14ac:dyDescent="0.2">
      <c r="B3455" s="78"/>
      <c r="C3455" s="157" t="s">
        <v>157</v>
      </c>
      <c r="D3455" s="148">
        <f>SUBTOTAL(9,D3445:D3454)</f>
        <v>0</v>
      </c>
      <c r="E3455" s="148">
        <f t="shared" ref="E3455:O3455" si="527">SUBTOTAL(9,E3445:E3454)</f>
        <v>0</v>
      </c>
      <c r="F3455" s="148">
        <f t="shared" si="527"/>
        <v>0</v>
      </c>
      <c r="G3455" s="148">
        <f t="shared" si="527"/>
        <v>0</v>
      </c>
      <c r="H3455" s="148">
        <f t="shared" si="527"/>
        <v>0</v>
      </c>
      <c r="I3455" s="148">
        <f t="shared" si="527"/>
        <v>0</v>
      </c>
      <c r="J3455" s="148">
        <f t="shared" si="527"/>
        <v>0</v>
      </c>
      <c r="K3455" s="148">
        <f t="shared" si="527"/>
        <v>0</v>
      </c>
      <c r="L3455" s="148">
        <f t="shared" si="527"/>
        <v>0</v>
      </c>
      <c r="M3455" s="148">
        <f t="shared" si="527"/>
        <v>0</v>
      </c>
      <c r="N3455" s="148">
        <f t="shared" si="527"/>
        <v>0</v>
      </c>
      <c r="O3455" s="149">
        <f t="shared" si="527"/>
        <v>0</v>
      </c>
      <c r="P3455" s="143">
        <f t="shared" si="526"/>
        <v>0</v>
      </c>
      <c r="Q3455" s="52"/>
      <c r="R3455" s="393"/>
      <c r="S3455" s="394"/>
    </row>
    <row r="3456" spans="2:24" ht="18.75" customHeight="1" x14ac:dyDescent="0.2">
      <c r="B3456" s="78"/>
      <c r="C3456" s="52"/>
      <c r="D3456" s="52"/>
      <c r="E3456" s="52"/>
      <c r="F3456" s="52"/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5"/>
      <c r="S3456" s="55"/>
    </row>
    <row r="3457" spans="2:24" ht="6" customHeight="1" x14ac:dyDescent="0.2">
      <c r="B3457" s="78"/>
      <c r="C3457" s="140" t="s">
        <v>158</v>
      </c>
      <c r="D3457" s="67"/>
      <c r="E3457" s="67"/>
      <c r="F3457" s="67"/>
      <c r="G3457" s="67"/>
      <c r="H3457" s="67"/>
      <c r="I3457" s="67"/>
      <c r="J3457" s="67"/>
      <c r="K3457" s="67"/>
      <c r="L3457" s="67"/>
      <c r="M3457" s="67"/>
      <c r="N3457" s="67"/>
      <c r="O3457" s="74"/>
      <c r="P3457" s="146">
        <f t="shared" ref="P3457:P3458" si="528">SUM(D3457:O3457)</f>
        <v>0</v>
      </c>
      <c r="Q3457" s="52"/>
      <c r="R3457" s="395"/>
      <c r="S3457" s="395"/>
    </row>
    <row r="3458" spans="2:24" ht="18.75" customHeight="1" x14ac:dyDescent="0.2">
      <c r="B3458" s="81"/>
      <c r="C3458" s="140" t="s">
        <v>159</v>
      </c>
      <c r="D3458" s="67"/>
      <c r="E3458" s="67"/>
      <c r="F3458" s="67"/>
      <c r="G3458" s="67"/>
      <c r="H3458" s="67"/>
      <c r="I3458" s="67"/>
      <c r="J3458" s="67"/>
      <c r="K3458" s="67"/>
      <c r="L3458" s="67"/>
      <c r="M3458" s="67"/>
      <c r="N3458" s="69"/>
      <c r="O3458" s="75"/>
      <c r="P3458" s="147">
        <f t="shared" si="528"/>
        <v>0</v>
      </c>
      <c r="Q3458" s="52"/>
      <c r="R3458" s="396"/>
      <c r="S3458" s="396"/>
    </row>
    <row r="3459" spans="2:24" ht="18.75" customHeight="1" x14ac:dyDescent="0.2">
      <c r="B3459" s="81"/>
      <c r="C3459" s="93"/>
      <c r="D3459" s="82"/>
      <c r="E3459" s="82"/>
      <c r="F3459" s="82"/>
      <c r="G3459" s="82"/>
      <c r="H3459" s="82"/>
      <c r="I3459" s="82"/>
      <c r="J3459" s="82"/>
      <c r="K3459" s="82"/>
      <c r="L3459" s="82"/>
      <c r="M3459" s="82"/>
      <c r="N3459" s="397" t="s">
        <v>160</v>
      </c>
      <c r="O3459" s="397"/>
      <c r="P3459" s="145">
        <f>ROUND(IF(P3457*P3458=0,0,P3455/P3457*P3458),2)</f>
        <v>0</v>
      </c>
      <c r="Q3459" s="76"/>
      <c r="R3459" s="398"/>
      <c r="S3459" s="398"/>
    </row>
    <row r="3460" spans="2:24" s="77" customFormat="1" ht="18.75" customHeight="1" x14ac:dyDescent="0.2">
      <c r="B3460" s="79"/>
      <c r="C3460" s="52"/>
      <c r="D3460" s="52"/>
      <c r="E3460" s="52"/>
      <c r="F3460" s="52"/>
      <c r="G3460" s="52"/>
      <c r="H3460" s="52"/>
      <c r="I3460" s="52"/>
      <c r="J3460" s="52"/>
      <c r="K3460" s="52"/>
      <c r="L3460" s="52"/>
      <c r="M3460" s="52"/>
      <c r="N3460" s="52"/>
      <c r="O3460" s="52"/>
      <c r="P3460" s="52"/>
      <c r="Q3460" s="52"/>
      <c r="R3460" s="52"/>
      <c r="S3460" s="52"/>
      <c r="T3460" s="80"/>
    </row>
    <row r="3461" spans="2:24" ht="30" customHeight="1" x14ac:dyDescent="0.2">
      <c r="C3461" s="158" t="s">
        <v>124</v>
      </c>
      <c r="D3461" s="399"/>
      <c r="E3461" s="399"/>
      <c r="F3461" s="399"/>
      <c r="G3461" s="399"/>
      <c r="H3461" s="399"/>
      <c r="I3461" s="399"/>
      <c r="J3461" s="52"/>
      <c r="K3461" s="52"/>
      <c r="L3461" s="53"/>
      <c r="M3461" s="52"/>
      <c r="N3461" s="52"/>
      <c r="O3461" s="52"/>
      <c r="P3461" s="54"/>
      <c r="Q3461" s="52"/>
      <c r="R3461" s="54"/>
      <c r="S3461" s="54"/>
    </row>
    <row r="3462" spans="2:24" ht="18.75" customHeight="1" x14ac:dyDescent="0.2">
      <c r="B3462" s="78"/>
      <c r="C3462" s="152" t="s">
        <v>125</v>
      </c>
      <c r="D3462" s="395"/>
      <c r="E3462" s="395"/>
      <c r="F3462" s="395"/>
      <c r="G3462" s="395"/>
      <c r="H3462" s="395"/>
      <c r="I3462" s="395"/>
      <c r="J3462" s="52"/>
      <c r="K3462" s="51"/>
      <c r="L3462" s="51"/>
      <c r="M3462" s="51"/>
      <c r="N3462" s="51"/>
      <c r="O3462" s="51"/>
      <c r="P3462" s="51"/>
      <c r="Q3462" s="52"/>
      <c r="R3462" s="400" t="s">
        <v>126</v>
      </c>
      <c r="S3462" s="400"/>
    </row>
    <row r="3463" spans="2:24" ht="18.75" customHeight="1" x14ac:dyDescent="0.2">
      <c r="B3463" s="78"/>
      <c r="C3463" s="152" t="s">
        <v>7</v>
      </c>
      <c r="D3463" s="395"/>
      <c r="E3463" s="395"/>
      <c r="F3463" s="395"/>
      <c r="G3463" s="395"/>
      <c r="H3463" s="395"/>
      <c r="I3463" s="395"/>
      <c r="J3463" s="52"/>
      <c r="K3463" s="51"/>
      <c r="L3463" s="51"/>
      <c r="M3463" s="51"/>
      <c r="N3463" s="51"/>
      <c r="O3463" s="51"/>
      <c r="P3463" s="51"/>
      <c r="Q3463" s="52"/>
      <c r="R3463" s="139" t="s">
        <v>245</v>
      </c>
      <c r="S3463" s="63"/>
    </row>
    <row r="3464" spans="2:24" ht="18.75" customHeight="1" x14ac:dyDescent="0.2">
      <c r="B3464" s="78"/>
      <c r="C3464" s="153" t="s">
        <v>122</v>
      </c>
      <c r="D3464" s="395"/>
      <c r="E3464" s="395"/>
      <c r="F3464" s="395"/>
      <c r="G3464" s="395"/>
      <c r="H3464" s="395"/>
      <c r="I3464" s="395"/>
      <c r="J3464" s="52"/>
      <c r="K3464" s="51"/>
      <c r="L3464" s="51"/>
      <c r="M3464" s="51"/>
      <c r="N3464" s="51"/>
      <c r="O3464" s="51"/>
      <c r="P3464" s="51"/>
      <c r="Q3464" s="52"/>
      <c r="R3464" s="138" t="s">
        <v>132</v>
      </c>
      <c r="S3464" s="63"/>
    </row>
    <row r="3465" spans="2:24" ht="18.75" customHeight="1" x14ac:dyDescent="0.2">
      <c r="B3465" s="78"/>
      <c r="C3465" s="153" t="s">
        <v>134</v>
      </c>
      <c r="D3465" s="401"/>
      <c r="E3465" s="401"/>
      <c r="F3465" s="401"/>
      <c r="G3465" s="401"/>
      <c r="H3465" s="401"/>
      <c r="I3465" s="401"/>
      <c r="J3465" s="52"/>
      <c r="K3465" s="52"/>
      <c r="L3465" s="53"/>
      <c r="M3465" s="52"/>
      <c r="N3465" s="52"/>
      <c r="O3465" s="52"/>
      <c r="P3465" s="54"/>
      <c r="Q3465" s="52"/>
      <c r="R3465" s="139" t="s">
        <v>133</v>
      </c>
      <c r="S3465" s="63"/>
    </row>
    <row r="3466" spans="2:24" ht="18.75" customHeight="1" x14ac:dyDescent="0.2">
      <c r="B3466" s="78"/>
      <c r="C3466" s="52"/>
      <c r="D3466" s="52"/>
      <c r="E3466" s="52"/>
      <c r="F3466" s="52"/>
      <c r="G3466" s="52"/>
      <c r="H3466" s="52"/>
      <c r="I3466" s="52"/>
      <c r="J3466" s="52"/>
      <c r="K3466" s="52"/>
      <c r="L3466" s="52"/>
      <c r="M3466" s="52"/>
      <c r="N3466" s="52"/>
      <c r="O3466" s="52"/>
      <c r="P3466" s="52"/>
      <c r="Q3466" s="52"/>
      <c r="R3466" s="52"/>
      <c r="S3466" s="52"/>
    </row>
    <row r="3467" spans="2:24" ht="12" customHeight="1" x14ac:dyDescent="0.2">
      <c r="B3467" s="78"/>
      <c r="C3467" s="154" t="s">
        <v>128</v>
      </c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70"/>
      <c r="P3467" s="144" t="s">
        <v>129</v>
      </c>
      <c r="Q3467" s="76"/>
      <c r="R3467" s="402" t="s">
        <v>135</v>
      </c>
      <c r="S3467" s="403"/>
    </row>
    <row r="3468" spans="2:24" s="77" customFormat="1" ht="18.75" customHeight="1" x14ac:dyDescent="0.2">
      <c r="B3468" s="79"/>
      <c r="C3468" s="52"/>
      <c r="D3468" s="52"/>
      <c r="E3468" s="52"/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80"/>
      <c r="V3468" s="59"/>
      <c r="W3468" s="59"/>
      <c r="X3468" s="59"/>
    </row>
    <row r="3469" spans="2:24" ht="6" customHeight="1" x14ac:dyDescent="0.2">
      <c r="B3469" s="78"/>
      <c r="C3469" s="155" t="s">
        <v>161</v>
      </c>
      <c r="D3469" s="65"/>
      <c r="E3469" s="65"/>
      <c r="F3469" s="65"/>
      <c r="G3469" s="65"/>
      <c r="H3469" s="65"/>
      <c r="I3469" s="65"/>
      <c r="J3469" s="65"/>
      <c r="K3469" s="65"/>
      <c r="L3469" s="65"/>
      <c r="M3469" s="65"/>
      <c r="N3469" s="65"/>
      <c r="O3469" s="71"/>
      <c r="P3469" s="141">
        <f>SUM(D3469:O3469)</f>
        <v>0</v>
      </c>
      <c r="Q3469" s="52"/>
      <c r="R3469" s="390"/>
      <c r="S3469" s="387"/>
    </row>
    <row r="3470" spans="2:24" ht="18.75" customHeight="1" x14ac:dyDescent="0.2">
      <c r="B3470" s="78"/>
      <c r="C3470" s="140" t="s">
        <v>137</v>
      </c>
      <c r="D3470" s="110"/>
      <c r="E3470" s="110"/>
      <c r="F3470" s="110"/>
      <c r="G3470" s="110"/>
      <c r="H3470" s="110"/>
      <c r="I3470" s="110"/>
      <c r="J3470" s="110"/>
      <c r="K3470" s="110"/>
      <c r="L3470" s="110"/>
      <c r="M3470" s="110"/>
      <c r="N3470" s="110"/>
      <c r="O3470" s="111"/>
      <c r="P3470" s="141">
        <f t="shared" ref="P3470:P3479" si="529">SUM(D3470:O3470)</f>
        <v>0</v>
      </c>
      <c r="Q3470" s="52"/>
      <c r="R3470" s="390"/>
      <c r="S3470" s="387"/>
    </row>
    <row r="3471" spans="2:24" ht="18.75" customHeight="1" x14ac:dyDescent="0.2">
      <c r="B3471" s="78"/>
      <c r="C3471" s="94" t="s">
        <v>162</v>
      </c>
      <c r="D3471" s="65"/>
      <c r="E3471" s="65"/>
      <c r="F3471" s="65"/>
      <c r="G3471" s="65"/>
      <c r="H3471" s="65"/>
      <c r="I3471" s="65"/>
      <c r="J3471" s="65"/>
      <c r="K3471" s="65"/>
      <c r="L3471" s="65"/>
      <c r="M3471" s="65"/>
      <c r="N3471" s="65"/>
      <c r="O3471" s="71"/>
      <c r="P3471" s="141">
        <f t="shared" si="529"/>
        <v>0</v>
      </c>
      <c r="Q3471" s="52"/>
      <c r="R3471" s="390"/>
      <c r="S3471" s="387"/>
    </row>
    <row r="3472" spans="2:24" ht="18.75" customHeight="1" x14ac:dyDescent="0.2">
      <c r="B3472" s="78"/>
      <c r="C3472" s="140" t="s">
        <v>147</v>
      </c>
      <c r="D3472" s="66"/>
      <c r="E3472" s="66"/>
      <c r="F3472" s="66"/>
      <c r="G3472" s="66"/>
      <c r="H3472" s="66"/>
      <c r="I3472" s="66"/>
      <c r="J3472" s="66"/>
      <c r="K3472" s="66"/>
      <c r="L3472" s="66"/>
      <c r="M3472" s="66"/>
      <c r="N3472" s="66"/>
      <c r="O3472" s="72"/>
      <c r="P3472" s="141">
        <f t="shared" si="529"/>
        <v>0</v>
      </c>
      <c r="Q3472" s="52"/>
      <c r="R3472" s="390"/>
      <c r="S3472" s="387"/>
    </row>
    <row r="3473" spans="2:20" ht="18.75" customHeight="1" x14ac:dyDescent="0.2">
      <c r="B3473" s="78"/>
      <c r="C3473" s="140" t="s">
        <v>148</v>
      </c>
      <c r="D3473" s="66"/>
      <c r="E3473" s="66"/>
      <c r="F3473" s="66"/>
      <c r="G3473" s="66"/>
      <c r="H3473" s="66"/>
      <c r="I3473" s="66"/>
      <c r="J3473" s="66"/>
      <c r="K3473" s="66"/>
      <c r="L3473" s="66"/>
      <c r="M3473" s="66"/>
      <c r="N3473" s="66"/>
      <c r="O3473" s="72"/>
      <c r="P3473" s="141">
        <f t="shared" si="529"/>
        <v>0</v>
      </c>
      <c r="Q3473" s="52"/>
      <c r="R3473" s="390"/>
      <c r="S3473" s="387"/>
    </row>
    <row r="3474" spans="2:20" ht="18.75" customHeight="1" x14ac:dyDescent="0.2">
      <c r="B3474" s="78"/>
      <c r="C3474" s="140" t="s">
        <v>150</v>
      </c>
      <c r="D3474" s="66"/>
      <c r="E3474" s="66"/>
      <c r="F3474" s="66"/>
      <c r="G3474" s="66"/>
      <c r="H3474" s="66"/>
      <c r="I3474" s="66"/>
      <c r="J3474" s="66"/>
      <c r="K3474" s="66"/>
      <c r="L3474" s="66"/>
      <c r="M3474" s="66"/>
      <c r="N3474" s="66"/>
      <c r="O3474" s="72"/>
      <c r="P3474" s="141">
        <f t="shared" si="529"/>
        <v>0</v>
      </c>
      <c r="Q3474" s="52"/>
      <c r="R3474" s="390"/>
      <c r="S3474" s="387"/>
    </row>
    <row r="3475" spans="2:20" ht="18.75" customHeight="1" x14ac:dyDescent="0.2">
      <c r="B3475" s="78"/>
      <c r="C3475" s="140" t="s">
        <v>151</v>
      </c>
      <c r="D3475" s="66"/>
      <c r="E3475" s="66"/>
      <c r="F3475" s="66"/>
      <c r="G3475" s="66"/>
      <c r="H3475" s="66"/>
      <c r="I3475" s="66"/>
      <c r="J3475" s="66"/>
      <c r="K3475" s="66"/>
      <c r="L3475" s="66"/>
      <c r="M3475" s="66"/>
      <c r="N3475" s="66"/>
      <c r="O3475" s="72"/>
      <c r="P3475" s="141">
        <f t="shared" si="529"/>
        <v>0</v>
      </c>
      <c r="Q3475" s="52"/>
      <c r="R3475" s="390"/>
      <c r="S3475" s="387"/>
    </row>
    <row r="3476" spans="2:20" ht="18.75" customHeight="1" x14ac:dyDescent="0.2">
      <c r="B3476" s="78"/>
      <c r="C3476" s="140" t="s">
        <v>152</v>
      </c>
      <c r="D3476" s="66"/>
      <c r="E3476" s="66"/>
      <c r="F3476" s="66"/>
      <c r="G3476" s="66"/>
      <c r="H3476" s="66"/>
      <c r="I3476" s="66"/>
      <c r="J3476" s="66"/>
      <c r="K3476" s="66"/>
      <c r="L3476" s="66"/>
      <c r="M3476" s="66"/>
      <c r="N3476" s="66"/>
      <c r="O3476" s="72"/>
      <c r="P3476" s="141">
        <f t="shared" si="529"/>
        <v>0</v>
      </c>
      <c r="Q3476" s="52"/>
      <c r="R3476" s="390"/>
      <c r="S3476" s="387"/>
    </row>
    <row r="3477" spans="2:20" ht="18.75" customHeight="1" x14ac:dyDescent="0.2">
      <c r="B3477" s="78"/>
      <c r="C3477" s="140" t="s">
        <v>153</v>
      </c>
      <c r="D3477" s="66"/>
      <c r="E3477" s="66"/>
      <c r="F3477" s="66"/>
      <c r="G3477" s="66"/>
      <c r="H3477" s="66"/>
      <c r="I3477" s="66"/>
      <c r="J3477" s="66"/>
      <c r="K3477" s="66"/>
      <c r="L3477" s="66"/>
      <c r="M3477" s="66"/>
      <c r="N3477" s="66"/>
      <c r="O3477" s="72"/>
      <c r="P3477" s="141">
        <f t="shared" si="529"/>
        <v>0</v>
      </c>
      <c r="Q3477" s="52"/>
      <c r="R3477" s="390"/>
      <c r="S3477" s="387"/>
    </row>
    <row r="3478" spans="2:20" ht="18.75" customHeight="1" x14ac:dyDescent="0.2">
      <c r="B3478" s="78"/>
      <c r="C3478" s="156" t="s">
        <v>163</v>
      </c>
      <c r="D3478" s="68"/>
      <c r="E3478" s="68"/>
      <c r="F3478" s="68"/>
      <c r="G3478" s="68"/>
      <c r="H3478" s="68"/>
      <c r="I3478" s="68"/>
      <c r="J3478" s="68"/>
      <c r="K3478" s="68"/>
      <c r="L3478" s="68"/>
      <c r="M3478" s="68"/>
      <c r="N3478" s="68"/>
      <c r="O3478" s="73"/>
      <c r="P3478" s="142">
        <f t="shared" si="529"/>
        <v>0</v>
      </c>
      <c r="Q3478" s="52"/>
      <c r="R3478" s="391"/>
      <c r="S3478" s="392"/>
    </row>
    <row r="3479" spans="2:20" ht="18.75" customHeight="1" x14ac:dyDescent="0.2">
      <c r="B3479" s="78"/>
      <c r="C3479" s="157" t="s">
        <v>157</v>
      </c>
      <c r="D3479" s="148">
        <f>SUBTOTAL(9,D3469:D3478)</f>
        <v>0</v>
      </c>
      <c r="E3479" s="148">
        <f t="shared" ref="E3479:O3479" si="530">SUBTOTAL(9,E3469:E3478)</f>
        <v>0</v>
      </c>
      <c r="F3479" s="148">
        <f t="shared" si="530"/>
        <v>0</v>
      </c>
      <c r="G3479" s="148">
        <f t="shared" si="530"/>
        <v>0</v>
      </c>
      <c r="H3479" s="148">
        <f t="shared" si="530"/>
        <v>0</v>
      </c>
      <c r="I3479" s="148">
        <f t="shared" si="530"/>
        <v>0</v>
      </c>
      <c r="J3479" s="148">
        <f t="shared" si="530"/>
        <v>0</v>
      </c>
      <c r="K3479" s="148">
        <f t="shared" si="530"/>
        <v>0</v>
      </c>
      <c r="L3479" s="148">
        <f t="shared" si="530"/>
        <v>0</v>
      </c>
      <c r="M3479" s="148">
        <f t="shared" si="530"/>
        <v>0</v>
      </c>
      <c r="N3479" s="148">
        <f t="shared" si="530"/>
        <v>0</v>
      </c>
      <c r="O3479" s="149">
        <f t="shared" si="530"/>
        <v>0</v>
      </c>
      <c r="P3479" s="143">
        <f t="shared" si="529"/>
        <v>0</v>
      </c>
      <c r="Q3479" s="52"/>
      <c r="R3479" s="393"/>
      <c r="S3479" s="394"/>
    </row>
    <row r="3480" spans="2:20" ht="18.75" customHeight="1" x14ac:dyDescent="0.2">
      <c r="B3480" s="78"/>
      <c r="C3480" s="52"/>
      <c r="D3480" s="52"/>
      <c r="E3480" s="52"/>
      <c r="F3480" s="52"/>
      <c r="G3480" s="52"/>
      <c r="H3480" s="52"/>
      <c r="I3480" s="52"/>
      <c r="J3480" s="52"/>
      <c r="K3480" s="52"/>
      <c r="L3480" s="52"/>
      <c r="M3480" s="52"/>
      <c r="N3480" s="52"/>
      <c r="O3480" s="52"/>
      <c r="P3480" s="52"/>
      <c r="Q3480" s="52"/>
      <c r="R3480" s="55"/>
      <c r="S3480" s="55"/>
    </row>
    <row r="3481" spans="2:20" ht="6" customHeight="1" x14ac:dyDescent="0.2">
      <c r="B3481" s="78"/>
      <c r="C3481" s="140" t="s">
        <v>158</v>
      </c>
      <c r="D3481" s="67"/>
      <c r="E3481" s="67"/>
      <c r="F3481" s="67"/>
      <c r="G3481" s="67"/>
      <c r="H3481" s="67"/>
      <c r="I3481" s="67"/>
      <c r="J3481" s="67"/>
      <c r="K3481" s="67"/>
      <c r="L3481" s="67"/>
      <c r="M3481" s="67"/>
      <c r="N3481" s="67"/>
      <c r="O3481" s="74"/>
      <c r="P3481" s="146">
        <f t="shared" ref="P3481:P3482" si="531">SUM(D3481:O3481)</f>
        <v>0</v>
      </c>
      <c r="Q3481" s="52"/>
      <c r="R3481" s="395"/>
      <c r="S3481" s="395"/>
    </row>
    <row r="3482" spans="2:20" ht="18.75" customHeight="1" x14ac:dyDescent="0.2">
      <c r="B3482" s="81"/>
      <c r="C3482" s="140" t="s">
        <v>159</v>
      </c>
      <c r="D3482" s="67"/>
      <c r="E3482" s="67"/>
      <c r="F3482" s="67"/>
      <c r="G3482" s="67"/>
      <c r="H3482" s="67"/>
      <c r="I3482" s="67"/>
      <c r="J3482" s="67"/>
      <c r="K3482" s="67"/>
      <c r="L3482" s="67"/>
      <c r="M3482" s="67"/>
      <c r="N3482" s="69"/>
      <c r="O3482" s="75"/>
      <c r="P3482" s="147">
        <f t="shared" si="531"/>
        <v>0</v>
      </c>
      <c r="Q3482" s="52"/>
      <c r="R3482" s="396"/>
      <c r="S3482" s="396"/>
    </row>
    <row r="3483" spans="2:20" ht="18.75" customHeight="1" x14ac:dyDescent="0.2">
      <c r="B3483" s="81"/>
      <c r="C3483" s="93"/>
      <c r="D3483" s="82"/>
      <c r="E3483" s="82"/>
      <c r="F3483" s="82"/>
      <c r="G3483" s="82"/>
      <c r="H3483" s="82"/>
      <c r="I3483" s="82"/>
      <c r="J3483" s="82"/>
      <c r="K3483" s="82"/>
      <c r="L3483" s="82"/>
      <c r="M3483" s="82"/>
      <c r="N3483" s="397" t="s">
        <v>160</v>
      </c>
      <c r="O3483" s="397"/>
      <c r="P3483" s="145">
        <f>ROUND(IF(P3481*P3482=0,0,P3479/P3481*P3482),2)</f>
        <v>0</v>
      </c>
      <c r="Q3483" s="76"/>
      <c r="R3483" s="398"/>
      <c r="S3483" s="398"/>
    </row>
    <row r="3484" spans="2:20" s="77" customFormat="1" ht="18.75" customHeight="1" x14ac:dyDescent="0.2">
      <c r="B3484" s="79"/>
      <c r="C3484" s="52"/>
      <c r="D3484" s="52"/>
      <c r="E3484" s="52"/>
      <c r="F3484" s="52"/>
      <c r="G3484" s="52"/>
      <c r="H3484" s="52"/>
      <c r="I3484" s="52"/>
      <c r="J3484" s="52"/>
      <c r="K3484" s="52"/>
      <c r="L3484" s="52"/>
      <c r="M3484" s="52"/>
      <c r="N3484" s="52"/>
      <c r="O3484" s="52"/>
      <c r="P3484" s="52"/>
      <c r="Q3484" s="52"/>
      <c r="R3484" s="52"/>
      <c r="S3484" s="52"/>
      <c r="T3484" s="80"/>
    </row>
    <row r="3485" spans="2:20" ht="30" customHeight="1" x14ac:dyDescent="0.2">
      <c r="C3485" s="158" t="s">
        <v>124</v>
      </c>
      <c r="D3485" s="399"/>
      <c r="E3485" s="399"/>
      <c r="F3485" s="399"/>
      <c r="G3485" s="399"/>
      <c r="H3485" s="399"/>
      <c r="I3485" s="399"/>
      <c r="J3485" s="52"/>
      <c r="K3485" s="52"/>
      <c r="L3485" s="53"/>
      <c r="M3485" s="52"/>
      <c r="N3485" s="52"/>
      <c r="O3485" s="52"/>
      <c r="P3485" s="54"/>
      <c r="Q3485" s="52"/>
      <c r="R3485" s="54"/>
      <c r="S3485" s="54"/>
    </row>
    <row r="3486" spans="2:20" ht="18.75" customHeight="1" x14ac:dyDescent="0.2">
      <c r="B3486" s="78"/>
      <c r="C3486" s="152" t="s">
        <v>125</v>
      </c>
      <c r="D3486" s="395"/>
      <c r="E3486" s="395"/>
      <c r="F3486" s="395"/>
      <c r="G3486" s="395"/>
      <c r="H3486" s="395"/>
      <c r="I3486" s="395"/>
      <c r="J3486" s="52"/>
      <c r="K3486" s="51"/>
      <c r="L3486" s="51"/>
      <c r="M3486" s="51"/>
      <c r="N3486" s="51"/>
      <c r="O3486" s="51"/>
      <c r="P3486" s="51"/>
      <c r="Q3486" s="52"/>
      <c r="R3486" s="400" t="s">
        <v>126</v>
      </c>
      <c r="S3486" s="400"/>
    </row>
    <row r="3487" spans="2:20" ht="18.75" customHeight="1" x14ac:dyDescent="0.2">
      <c r="B3487" s="78"/>
      <c r="C3487" s="152" t="s">
        <v>7</v>
      </c>
      <c r="D3487" s="395"/>
      <c r="E3487" s="395"/>
      <c r="F3487" s="395"/>
      <c r="G3487" s="395"/>
      <c r="H3487" s="395"/>
      <c r="I3487" s="395"/>
      <c r="J3487" s="52"/>
      <c r="K3487" s="51"/>
      <c r="L3487" s="51"/>
      <c r="M3487" s="51"/>
      <c r="N3487" s="51"/>
      <c r="O3487" s="51"/>
      <c r="P3487" s="51"/>
      <c r="Q3487" s="52"/>
      <c r="R3487" s="139" t="s">
        <v>245</v>
      </c>
      <c r="S3487" s="63"/>
    </row>
    <row r="3488" spans="2:20" ht="18.75" customHeight="1" x14ac:dyDescent="0.2">
      <c r="B3488" s="78"/>
      <c r="C3488" s="153" t="s">
        <v>122</v>
      </c>
      <c r="D3488" s="395"/>
      <c r="E3488" s="395"/>
      <c r="F3488" s="395"/>
      <c r="G3488" s="395"/>
      <c r="H3488" s="395"/>
      <c r="I3488" s="395"/>
      <c r="J3488" s="52"/>
      <c r="K3488" s="51"/>
      <c r="L3488" s="51"/>
      <c r="M3488" s="51"/>
      <c r="N3488" s="51"/>
      <c r="O3488" s="51"/>
      <c r="P3488" s="51"/>
      <c r="Q3488" s="52"/>
      <c r="R3488" s="138" t="s">
        <v>132</v>
      </c>
      <c r="S3488" s="63"/>
    </row>
    <row r="3489" spans="2:24" ht="18.75" customHeight="1" x14ac:dyDescent="0.2">
      <c r="B3489" s="78"/>
      <c r="C3489" s="153" t="s">
        <v>134</v>
      </c>
      <c r="D3489" s="401"/>
      <c r="E3489" s="401"/>
      <c r="F3489" s="401"/>
      <c r="G3489" s="401"/>
      <c r="H3489" s="401"/>
      <c r="I3489" s="401"/>
      <c r="J3489" s="52"/>
      <c r="K3489" s="52"/>
      <c r="L3489" s="53"/>
      <c r="M3489" s="52"/>
      <c r="N3489" s="52"/>
      <c r="O3489" s="52"/>
      <c r="P3489" s="54"/>
      <c r="Q3489" s="52"/>
      <c r="R3489" s="139" t="s">
        <v>133</v>
      </c>
      <c r="S3489" s="63"/>
    </row>
    <row r="3490" spans="2:24" ht="18.75" customHeight="1" x14ac:dyDescent="0.2">
      <c r="B3490" s="78"/>
      <c r="C3490" s="52"/>
      <c r="D3490" s="52"/>
      <c r="E3490" s="52"/>
      <c r="F3490" s="52"/>
      <c r="G3490" s="52"/>
      <c r="H3490" s="52"/>
      <c r="I3490" s="52"/>
      <c r="J3490" s="52"/>
      <c r="K3490" s="52"/>
      <c r="L3490" s="52"/>
      <c r="M3490" s="52"/>
      <c r="N3490" s="52"/>
      <c r="O3490" s="52"/>
      <c r="P3490" s="52"/>
      <c r="Q3490" s="52"/>
      <c r="R3490" s="52"/>
      <c r="S3490" s="52"/>
    </row>
    <row r="3491" spans="2:24" ht="12" customHeight="1" x14ac:dyDescent="0.2">
      <c r="B3491" s="78"/>
      <c r="C3491" s="154" t="s">
        <v>128</v>
      </c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70"/>
      <c r="P3491" s="144" t="s">
        <v>129</v>
      </c>
      <c r="Q3491" s="76"/>
      <c r="R3491" s="404" t="s">
        <v>135</v>
      </c>
      <c r="S3491" s="404"/>
    </row>
    <row r="3492" spans="2:24" s="77" customFormat="1" ht="18.75" customHeight="1" x14ac:dyDescent="0.2">
      <c r="B3492" s="79"/>
      <c r="C3492" s="52"/>
      <c r="D3492" s="52"/>
      <c r="E3492" s="52"/>
      <c r="F3492" s="52"/>
      <c r="G3492" s="52"/>
      <c r="H3492" s="52"/>
      <c r="I3492" s="52"/>
      <c r="J3492" s="52"/>
      <c r="K3492" s="52"/>
      <c r="L3492" s="52"/>
      <c r="M3492" s="52"/>
      <c r="N3492" s="52"/>
      <c r="O3492" s="52"/>
      <c r="P3492" s="52"/>
      <c r="Q3492" s="52"/>
      <c r="R3492" s="52"/>
      <c r="S3492" s="52"/>
      <c r="T3492" s="80"/>
      <c r="V3492" s="59"/>
      <c r="W3492" s="59"/>
      <c r="X3492" s="59"/>
    </row>
    <row r="3493" spans="2:24" ht="6" customHeight="1" x14ac:dyDescent="0.2">
      <c r="B3493" s="78"/>
      <c r="C3493" s="155" t="s">
        <v>161</v>
      </c>
      <c r="D3493" s="65"/>
      <c r="E3493" s="65"/>
      <c r="F3493" s="65"/>
      <c r="G3493" s="65"/>
      <c r="H3493" s="65"/>
      <c r="I3493" s="65"/>
      <c r="J3493" s="65"/>
      <c r="K3493" s="65"/>
      <c r="L3493" s="65"/>
      <c r="M3493" s="65"/>
      <c r="N3493" s="65"/>
      <c r="O3493" s="71"/>
      <c r="P3493" s="141">
        <f t="shared" ref="P3493:P3503" si="532">SUM(D3493:O3493)</f>
        <v>0</v>
      </c>
      <c r="Q3493" s="52"/>
      <c r="R3493" s="395"/>
      <c r="S3493" s="395"/>
    </row>
    <row r="3494" spans="2:24" ht="18.75" customHeight="1" x14ac:dyDescent="0.2">
      <c r="B3494" s="78"/>
      <c r="C3494" s="140" t="s">
        <v>137</v>
      </c>
      <c r="D3494" s="110"/>
      <c r="E3494" s="110"/>
      <c r="F3494" s="110"/>
      <c r="G3494" s="110"/>
      <c r="H3494" s="110"/>
      <c r="I3494" s="110"/>
      <c r="J3494" s="110"/>
      <c r="K3494" s="110"/>
      <c r="L3494" s="110"/>
      <c r="M3494" s="110"/>
      <c r="N3494" s="110"/>
      <c r="O3494" s="111"/>
      <c r="P3494" s="141">
        <f t="shared" si="532"/>
        <v>0</v>
      </c>
      <c r="Q3494" s="52"/>
      <c r="R3494" s="395"/>
      <c r="S3494" s="395"/>
    </row>
    <row r="3495" spans="2:24" ht="18.75" customHeight="1" x14ac:dyDescent="0.2">
      <c r="B3495" s="78"/>
      <c r="C3495" s="94" t="s">
        <v>162</v>
      </c>
      <c r="D3495" s="65"/>
      <c r="E3495" s="65"/>
      <c r="F3495" s="65"/>
      <c r="G3495" s="65"/>
      <c r="H3495" s="65"/>
      <c r="I3495" s="65"/>
      <c r="J3495" s="65"/>
      <c r="K3495" s="65"/>
      <c r="L3495" s="65"/>
      <c r="M3495" s="65"/>
      <c r="N3495" s="65"/>
      <c r="O3495" s="71"/>
      <c r="P3495" s="141">
        <f t="shared" si="532"/>
        <v>0</v>
      </c>
      <c r="Q3495" s="52"/>
      <c r="R3495" s="395"/>
      <c r="S3495" s="395"/>
    </row>
    <row r="3496" spans="2:24" ht="18.75" customHeight="1" x14ac:dyDescent="0.2">
      <c r="B3496" s="78"/>
      <c r="C3496" s="140" t="s">
        <v>147</v>
      </c>
      <c r="D3496" s="66"/>
      <c r="E3496" s="66"/>
      <c r="F3496" s="66"/>
      <c r="G3496" s="66"/>
      <c r="H3496" s="66"/>
      <c r="I3496" s="66"/>
      <c r="J3496" s="66"/>
      <c r="K3496" s="66"/>
      <c r="L3496" s="66"/>
      <c r="M3496" s="66"/>
      <c r="N3496" s="66"/>
      <c r="O3496" s="72"/>
      <c r="P3496" s="141">
        <f t="shared" si="532"/>
        <v>0</v>
      </c>
      <c r="Q3496" s="52"/>
      <c r="R3496" s="395"/>
      <c r="S3496" s="395"/>
    </row>
    <row r="3497" spans="2:24" ht="18.75" customHeight="1" x14ac:dyDescent="0.2">
      <c r="B3497" s="78"/>
      <c r="C3497" s="140" t="s">
        <v>148</v>
      </c>
      <c r="D3497" s="66"/>
      <c r="E3497" s="66"/>
      <c r="F3497" s="66"/>
      <c r="G3497" s="66"/>
      <c r="H3497" s="66"/>
      <c r="I3497" s="66"/>
      <c r="J3497" s="66"/>
      <c r="K3497" s="66"/>
      <c r="L3497" s="66"/>
      <c r="M3497" s="66"/>
      <c r="N3497" s="66"/>
      <c r="O3497" s="72"/>
      <c r="P3497" s="141">
        <f t="shared" si="532"/>
        <v>0</v>
      </c>
      <c r="Q3497" s="52"/>
      <c r="R3497" s="395"/>
      <c r="S3497" s="395"/>
    </row>
    <row r="3498" spans="2:24" ht="18.75" customHeight="1" x14ac:dyDescent="0.2">
      <c r="B3498" s="78"/>
      <c r="C3498" s="140" t="s">
        <v>150</v>
      </c>
      <c r="D3498" s="66"/>
      <c r="E3498" s="66"/>
      <c r="F3498" s="66"/>
      <c r="G3498" s="66"/>
      <c r="H3498" s="66"/>
      <c r="I3498" s="66"/>
      <c r="J3498" s="66"/>
      <c r="K3498" s="66"/>
      <c r="L3498" s="66"/>
      <c r="M3498" s="66"/>
      <c r="N3498" s="66"/>
      <c r="O3498" s="72"/>
      <c r="P3498" s="141">
        <f t="shared" si="532"/>
        <v>0</v>
      </c>
      <c r="Q3498" s="52"/>
      <c r="R3498" s="395"/>
      <c r="S3498" s="395"/>
    </row>
    <row r="3499" spans="2:24" ht="18.75" customHeight="1" x14ac:dyDescent="0.2">
      <c r="B3499" s="78"/>
      <c r="C3499" s="140" t="s">
        <v>151</v>
      </c>
      <c r="D3499" s="66"/>
      <c r="E3499" s="66"/>
      <c r="F3499" s="66"/>
      <c r="G3499" s="66"/>
      <c r="H3499" s="66"/>
      <c r="I3499" s="66"/>
      <c r="J3499" s="66"/>
      <c r="K3499" s="66"/>
      <c r="L3499" s="66"/>
      <c r="M3499" s="66"/>
      <c r="N3499" s="66"/>
      <c r="O3499" s="72"/>
      <c r="P3499" s="141">
        <f t="shared" si="532"/>
        <v>0</v>
      </c>
      <c r="Q3499" s="52"/>
      <c r="R3499" s="395"/>
      <c r="S3499" s="395"/>
    </row>
    <row r="3500" spans="2:24" ht="18.75" customHeight="1" x14ac:dyDescent="0.2">
      <c r="B3500" s="78"/>
      <c r="C3500" s="140" t="s">
        <v>152</v>
      </c>
      <c r="D3500" s="66"/>
      <c r="E3500" s="66"/>
      <c r="F3500" s="66"/>
      <c r="G3500" s="66"/>
      <c r="H3500" s="66"/>
      <c r="I3500" s="66"/>
      <c r="J3500" s="66"/>
      <c r="K3500" s="66"/>
      <c r="L3500" s="66"/>
      <c r="M3500" s="66"/>
      <c r="N3500" s="66"/>
      <c r="O3500" s="72"/>
      <c r="P3500" s="141">
        <f t="shared" si="532"/>
        <v>0</v>
      </c>
      <c r="Q3500" s="52"/>
      <c r="R3500" s="395"/>
      <c r="S3500" s="395"/>
    </row>
    <row r="3501" spans="2:24" ht="18.75" customHeight="1" x14ac:dyDescent="0.2">
      <c r="B3501" s="78"/>
      <c r="C3501" s="140" t="s">
        <v>153</v>
      </c>
      <c r="D3501" s="66"/>
      <c r="E3501" s="66"/>
      <c r="F3501" s="66"/>
      <c r="G3501" s="66"/>
      <c r="H3501" s="66"/>
      <c r="I3501" s="66"/>
      <c r="J3501" s="66"/>
      <c r="K3501" s="66"/>
      <c r="L3501" s="66"/>
      <c r="M3501" s="66"/>
      <c r="N3501" s="66"/>
      <c r="O3501" s="72"/>
      <c r="P3501" s="141">
        <f t="shared" si="532"/>
        <v>0</v>
      </c>
      <c r="Q3501" s="52"/>
      <c r="R3501" s="395"/>
      <c r="S3501" s="395"/>
    </row>
    <row r="3502" spans="2:24" ht="18.75" customHeight="1" x14ac:dyDescent="0.2">
      <c r="B3502" s="78"/>
      <c r="C3502" s="156" t="s">
        <v>163</v>
      </c>
      <c r="D3502" s="68"/>
      <c r="E3502" s="68"/>
      <c r="F3502" s="68"/>
      <c r="G3502" s="68"/>
      <c r="H3502" s="68"/>
      <c r="I3502" s="68"/>
      <c r="J3502" s="68"/>
      <c r="K3502" s="68"/>
      <c r="L3502" s="68"/>
      <c r="M3502" s="68"/>
      <c r="N3502" s="68"/>
      <c r="O3502" s="73"/>
      <c r="P3502" s="142">
        <f t="shared" si="532"/>
        <v>0</v>
      </c>
      <c r="Q3502" s="52"/>
      <c r="R3502" s="396"/>
      <c r="S3502" s="396"/>
    </row>
    <row r="3503" spans="2:24" ht="18.75" customHeight="1" x14ac:dyDescent="0.2">
      <c r="B3503" s="78"/>
      <c r="C3503" s="157" t="s">
        <v>157</v>
      </c>
      <c r="D3503" s="148">
        <f t="shared" ref="D3503:O3503" si="533">SUBTOTAL(9,D3493:D3502)</f>
        <v>0</v>
      </c>
      <c r="E3503" s="148">
        <f t="shared" si="533"/>
        <v>0</v>
      </c>
      <c r="F3503" s="148">
        <f t="shared" si="533"/>
        <v>0</v>
      </c>
      <c r="G3503" s="148">
        <f t="shared" si="533"/>
        <v>0</v>
      </c>
      <c r="H3503" s="148">
        <f t="shared" si="533"/>
        <v>0</v>
      </c>
      <c r="I3503" s="148">
        <f t="shared" si="533"/>
        <v>0</v>
      </c>
      <c r="J3503" s="148">
        <f t="shared" si="533"/>
        <v>0</v>
      </c>
      <c r="K3503" s="148">
        <f t="shared" si="533"/>
        <v>0</v>
      </c>
      <c r="L3503" s="148">
        <f t="shared" si="533"/>
        <v>0</v>
      </c>
      <c r="M3503" s="148">
        <f t="shared" si="533"/>
        <v>0</v>
      </c>
      <c r="N3503" s="148">
        <f t="shared" si="533"/>
        <v>0</v>
      </c>
      <c r="O3503" s="149">
        <f t="shared" si="533"/>
        <v>0</v>
      </c>
      <c r="P3503" s="143">
        <f t="shared" si="532"/>
        <v>0</v>
      </c>
      <c r="Q3503" s="52"/>
      <c r="R3503" s="405"/>
      <c r="S3503" s="405"/>
    </row>
    <row r="3504" spans="2:24" ht="18.75" customHeight="1" x14ac:dyDescent="0.2">
      <c r="B3504" s="78"/>
      <c r="C3504" s="52"/>
      <c r="D3504" s="52"/>
      <c r="E3504" s="52"/>
      <c r="F3504" s="52"/>
      <c r="G3504" s="52"/>
      <c r="H3504" s="52"/>
      <c r="I3504" s="52"/>
      <c r="J3504" s="52"/>
      <c r="K3504" s="52"/>
      <c r="L3504" s="52"/>
      <c r="M3504" s="52"/>
      <c r="N3504" s="52"/>
      <c r="O3504" s="52"/>
      <c r="P3504" s="52"/>
      <c r="Q3504" s="52"/>
      <c r="R3504" s="55"/>
      <c r="S3504" s="55"/>
    </row>
    <row r="3505" spans="2:24" ht="6" customHeight="1" x14ac:dyDescent="0.2">
      <c r="B3505" s="78"/>
      <c r="C3505" s="140" t="s">
        <v>158</v>
      </c>
      <c r="D3505" s="67"/>
      <c r="E3505" s="67"/>
      <c r="F3505" s="67"/>
      <c r="G3505" s="67"/>
      <c r="H3505" s="67"/>
      <c r="I3505" s="67"/>
      <c r="J3505" s="67"/>
      <c r="K3505" s="67"/>
      <c r="L3505" s="67"/>
      <c r="M3505" s="67"/>
      <c r="N3505" s="67"/>
      <c r="O3505" s="74"/>
      <c r="P3505" s="146">
        <f t="shared" ref="P3505:P3506" si="534">SUM(D3505:O3505)</f>
        <v>0</v>
      </c>
      <c r="Q3505" s="52"/>
      <c r="R3505" s="395"/>
      <c r="S3505" s="395"/>
    </row>
    <row r="3506" spans="2:24" ht="18.75" customHeight="1" x14ac:dyDescent="0.2">
      <c r="B3506" s="81"/>
      <c r="C3506" s="140" t="s">
        <v>159</v>
      </c>
      <c r="D3506" s="67"/>
      <c r="E3506" s="67"/>
      <c r="F3506" s="67"/>
      <c r="G3506" s="67"/>
      <c r="H3506" s="67"/>
      <c r="I3506" s="67"/>
      <c r="J3506" s="67"/>
      <c r="K3506" s="67"/>
      <c r="L3506" s="67"/>
      <c r="M3506" s="67"/>
      <c r="N3506" s="69"/>
      <c r="O3506" s="75"/>
      <c r="P3506" s="147">
        <f t="shared" si="534"/>
        <v>0</v>
      </c>
      <c r="Q3506" s="52"/>
      <c r="R3506" s="396"/>
      <c r="S3506" s="396"/>
    </row>
    <row r="3507" spans="2:24" ht="18.75" customHeight="1" x14ac:dyDescent="0.2">
      <c r="B3507" s="81"/>
      <c r="C3507" s="93"/>
      <c r="D3507" s="82"/>
      <c r="E3507" s="82"/>
      <c r="F3507" s="82"/>
      <c r="G3507" s="82"/>
      <c r="H3507" s="82"/>
      <c r="I3507" s="82"/>
      <c r="J3507" s="82"/>
      <c r="K3507" s="82"/>
      <c r="L3507" s="82"/>
      <c r="M3507" s="82"/>
      <c r="N3507" s="397" t="s">
        <v>160</v>
      </c>
      <c r="O3507" s="397"/>
      <c r="P3507" s="145">
        <f t="shared" ref="P3507" si="535">ROUND(IF(P3505*P3506=0,0,P3503/P3505*P3506),2)</f>
        <v>0</v>
      </c>
      <c r="Q3507" s="76"/>
      <c r="R3507" s="398"/>
      <c r="S3507" s="398"/>
    </row>
    <row r="3508" spans="2:24" s="77" customFormat="1" ht="18.75" customHeight="1" x14ac:dyDescent="0.2">
      <c r="B3508" s="79"/>
      <c r="C3508" s="52"/>
      <c r="D3508" s="52"/>
      <c r="E3508" s="52"/>
      <c r="F3508" s="52"/>
      <c r="G3508" s="52"/>
      <c r="H3508" s="52"/>
      <c r="I3508" s="52"/>
      <c r="J3508" s="52"/>
      <c r="K3508" s="52"/>
      <c r="L3508" s="52"/>
      <c r="M3508" s="52"/>
      <c r="N3508" s="52"/>
      <c r="O3508" s="52"/>
      <c r="P3508" s="52"/>
      <c r="Q3508" s="52"/>
      <c r="R3508" s="52"/>
      <c r="S3508" s="52"/>
      <c r="T3508" s="80"/>
    </row>
    <row r="3509" spans="2:24" ht="30" customHeight="1" x14ac:dyDescent="0.2">
      <c r="C3509" s="158" t="s">
        <v>124</v>
      </c>
      <c r="D3509" s="399"/>
      <c r="E3509" s="399"/>
      <c r="F3509" s="399"/>
      <c r="G3509" s="399"/>
      <c r="H3509" s="399"/>
      <c r="I3509" s="399"/>
      <c r="J3509" s="52"/>
      <c r="K3509" s="52"/>
      <c r="L3509" s="53"/>
      <c r="M3509" s="52"/>
      <c r="N3509" s="52"/>
      <c r="O3509" s="52"/>
      <c r="P3509" s="54"/>
      <c r="Q3509" s="52"/>
      <c r="R3509" s="54"/>
      <c r="S3509" s="54"/>
    </row>
    <row r="3510" spans="2:24" ht="18.75" customHeight="1" x14ac:dyDescent="0.2">
      <c r="B3510" s="78"/>
      <c r="C3510" s="152" t="s">
        <v>125</v>
      </c>
      <c r="D3510" s="395"/>
      <c r="E3510" s="395"/>
      <c r="F3510" s="395"/>
      <c r="G3510" s="395"/>
      <c r="H3510" s="395"/>
      <c r="I3510" s="395"/>
      <c r="J3510" s="52"/>
      <c r="K3510" s="51"/>
      <c r="L3510" s="51"/>
      <c r="M3510" s="51"/>
      <c r="N3510" s="51"/>
      <c r="O3510" s="51"/>
      <c r="P3510" s="51"/>
      <c r="Q3510" s="52"/>
      <c r="R3510" s="400" t="s">
        <v>126</v>
      </c>
      <c r="S3510" s="400"/>
    </row>
    <row r="3511" spans="2:24" ht="18.75" customHeight="1" x14ac:dyDescent="0.2">
      <c r="B3511" s="78"/>
      <c r="C3511" s="152" t="s">
        <v>7</v>
      </c>
      <c r="D3511" s="395"/>
      <c r="E3511" s="395"/>
      <c r="F3511" s="395"/>
      <c r="G3511" s="395"/>
      <c r="H3511" s="395"/>
      <c r="I3511" s="395"/>
      <c r="J3511" s="52"/>
      <c r="K3511" s="51"/>
      <c r="L3511" s="51"/>
      <c r="M3511" s="51"/>
      <c r="N3511" s="51"/>
      <c r="O3511" s="51"/>
      <c r="P3511" s="51"/>
      <c r="Q3511" s="52"/>
      <c r="R3511" s="139" t="s">
        <v>245</v>
      </c>
      <c r="S3511" s="63"/>
    </row>
    <row r="3512" spans="2:24" ht="18.75" customHeight="1" x14ac:dyDescent="0.2">
      <c r="B3512" s="78"/>
      <c r="C3512" s="153" t="s">
        <v>122</v>
      </c>
      <c r="D3512" s="395"/>
      <c r="E3512" s="395"/>
      <c r="F3512" s="395"/>
      <c r="G3512" s="395"/>
      <c r="H3512" s="395"/>
      <c r="I3512" s="395"/>
      <c r="J3512" s="52"/>
      <c r="K3512" s="51"/>
      <c r="L3512" s="51"/>
      <c r="M3512" s="51"/>
      <c r="N3512" s="51"/>
      <c r="O3512" s="51"/>
      <c r="P3512" s="51"/>
      <c r="Q3512" s="52"/>
      <c r="R3512" s="138" t="s">
        <v>132</v>
      </c>
      <c r="S3512" s="63"/>
    </row>
    <row r="3513" spans="2:24" ht="18.75" customHeight="1" x14ac:dyDescent="0.2">
      <c r="B3513" s="78"/>
      <c r="C3513" s="153" t="s">
        <v>134</v>
      </c>
      <c r="D3513" s="401"/>
      <c r="E3513" s="401"/>
      <c r="F3513" s="401"/>
      <c r="G3513" s="401"/>
      <c r="H3513" s="401"/>
      <c r="I3513" s="401"/>
      <c r="J3513" s="52"/>
      <c r="K3513" s="52"/>
      <c r="L3513" s="53"/>
      <c r="M3513" s="52"/>
      <c r="N3513" s="52"/>
      <c r="O3513" s="52"/>
      <c r="P3513" s="54"/>
      <c r="Q3513" s="52"/>
      <c r="R3513" s="139" t="s">
        <v>133</v>
      </c>
      <c r="S3513" s="63"/>
    </row>
    <row r="3514" spans="2:24" ht="18.75" customHeight="1" x14ac:dyDescent="0.2">
      <c r="B3514" s="78"/>
      <c r="C3514" s="52"/>
      <c r="D3514" s="52"/>
      <c r="E3514" s="52"/>
      <c r="F3514" s="52"/>
      <c r="G3514" s="52"/>
      <c r="H3514" s="52"/>
      <c r="I3514" s="52"/>
      <c r="J3514" s="52"/>
      <c r="K3514" s="52"/>
      <c r="L3514" s="52"/>
      <c r="M3514" s="52"/>
      <c r="N3514" s="52"/>
      <c r="O3514" s="52"/>
      <c r="P3514" s="52"/>
      <c r="Q3514" s="52"/>
      <c r="R3514" s="52"/>
      <c r="S3514" s="52"/>
    </row>
    <row r="3515" spans="2:24" ht="12" customHeight="1" x14ac:dyDescent="0.2">
      <c r="B3515" s="78"/>
      <c r="C3515" s="154" t="s">
        <v>128</v>
      </c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70"/>
      <c r="P3515" s="144" t="s">
        <v>129</v>
      </c>
      <c r="Q3515" s="76"/>
      <c r="R3515" s="404" t="s">
        <v>135</v>
      </c>
      <c r="S3515" s="404"/>
    </row>
    <row r="3516" spans="2:24" s="77" customFormat="1" ht="18.75" customHeight="1" x14ac:dyDescent="0.2">
      <c r="B3516" s="79"/>
      <c r="C3516" s="52"/>
      <c r="D3516" s="52"/>
      <c r="E3516" s="52"/>
      <c r="F3516" s="52"/>
      <c r="G3516" s="52"/>
      <c r="H3516" s="52"/>
      <c r="I3516" s="52"/>
      <c r="J3516" s="52"/>
      <c r="K3516" s="52"/>
      <c r="L3516" s="52"/>
      <c r="M3516" s="52"/>
      <c r="N3516" s="52"/>
      <c r="O3516" s="52"/>
      <c r="P3516" s="52"/>
      <c r="Q3516" s="52"/>
      <c r="R3516" s="52"/>
      <c r="S3516" s="52"/>
      <c r="T3516" s="80"/>
      <c r="V3516" s="59"/>
      <c r="W3516" s="59"/>
      <c r="X3516" s="59"/>
    </row>
    <row r="3517" spans="2:24" ht="6" customHeight="1" x14ac:dyDescent="0.2">
      <c r="B3517" s="78"/>
      <c r="C3517" s="155" t="s">
        <v>161</v>
      </c>
      <c r="D3517" s="65"/>
      <c r="E3517" s="65"/>
      <c r="F3517" s="65"/>
      <c r="G3517" s="65"/>
      <c r="H3517" s="65"/>
      <c r="I3517" s="65"/>
      <c r="J3517" s="65"/>
      <c r="K3517" s="65"/>
      <c r="L3517" s="65"/>
      <c r="M3517" s="65"/>
      <c r="N3517" s="65"/>
      <c r="O3517" s="71"/>
      <c r="P3517" s="141">
        <f t="shared" ref="P3517:P3527" si="536">SUM(D3517:O3517)</f>
        <v>0</v>
      </c>
      <c r="Q3517" s="52"/>
      <c r="R3517" s="395"/>
      <c r="S3517" s="395"/>
    </row>
    <row r="3518" spans="2:24" ht="18.75" customHeight="1" x14ac:dyDescent="0.2">
      <c r="B3518" s="78"/>
      <c r="C3518" s="140" t="s">
        <v>137</v>
      </c>
      <c r="D3518" s="110"/>
      <c r="E3518" s="110"/>
      <c r="F3518" s="110"/>
      <c r="G3518" s="110"/>
      <c r="H3518" s="110"/>
      <c r="I3518" s="110"/>
      <c r="J3518" s="110"/>
      <c r="K3518" s="110"/>
      <c r="L3518" s="110"/>
      <c r="M3518" s="110"/>
      <c r="N3518" s="110"/>
      <c r="O3518" s="111"/>
      <c r="P3518" s="141">
        <f t="shared" si="536"/>
        <v>0</v>
      </c>
      <c r="Q3518" s="52"/>
      <c r="R3518" s="395"/>
      <c r="S3518" s="395"/>
    </row>
    <row r="3519" spans="2:24" ht="18.75" customHeight="1" x14ac:dyDescent="0.2">
      <c r="B3519" s="78"/>
      <c r="C3519" s="94" t="s">
        <v>162</v>
      </c>
      <c r="D3519" s="65"/>
      <c r="E3519" s="65"/>
      <c r="F3519" s="65"/>
      <c r="G3519" s="65"/>
      <c r="H3519" s="65"/>
      <c r="I3519" s="65"/>
      <c r="J3519" s="65"/>
      <c r="K3519" s="65"/>
      <c r="L3519" s="65"/>
      <c r="M3519" s="65"/>
      <c r="N3519" s="65"/>
      <c r="O3519" s="71"/>
      <c r="P3519" s="141">
        <f t="shared" si="536"/>
        <v>0</v>
      </c>
      <c r="Q3519" s="52"/>
      <c r="R3519" s="395"/>
      <c r="S3519" s="395"/>
    </row>
    <row r="3520" spans="2:24" ht="18.75" customHeight="1" x14ac:dyDescent="0.2">
      <c r="B3520" s="78"/>
      <c r="C3520" s="140" t="s">
        <v>147</v>
      </c>
      <c r="D3520" s="66"/>
      <c r="E3520" s="66"/>
      <c r="F3520" s="66"/>
      <c r="G3520" s="66"/>
      <c r="H3520" s="66"/>
      <c r="I3520" s="66"/>
      <c r="J3520" s="66"/>
      <c r="K3520" s="66"/>
      <c r="L3520" s="66"/>
      <c r="M3520" s="66"/>
      <c r="N3520" s="66"/>
      <c r="O3520" s="72"/>
      <c r="P3520" s="141">
        <f t="shared" si="536"/>
        <v>0</v>
      </c>
      <c r="Q3520" s="52"/>
      <c r="R3520" s="395"/>
      <c r="S3520" s="395"/>
    </row>
    <row r="3521" spans="2:20" ht="18.75" customHeight="1" x14ac:dyDescent="0.2">
      <c r="B3521" s="78"/>
      <c r="C3521" s="140" t="s">
        <v>148</v>
      </c>
      <c r="D3521" s="66"/>
      <c r="E3521" s="66"/>
      <c r="F3521" s="66"/>
      <c r="G3521" s="66"/>
      <c r="H3521" s="66"/>
      <c r="I3521" s="66"/>
      <c r="J3521" s="66"/>
      <c r="K3521" s="66"/>
      <c r="L3521" s="66"/>
      <c r="M3521" s="66"/>
      <c r="N3521" s="66"/>
      <c r="O3521" s="72"/>
      <c r="P3521" s="141">
        <f t="shared" si="536"/>
        <v>0</v>
      </c>
      <c r="Q3521" s="52"/>
      <c r="R3521" s="395"/>
      <c r="S3521" s="395"/>
    </row>
    <row r="3522" spans="2:20" ht="18.75" customHeight="1" x14ac:dyDescent="0.2">
      <c r="B3522" s="78"/>
      <c r="C3522" s="140" t="s">
        <v>150</v>
      </c>
      <c r="D3522" s="66"/>
      <c r="E3522" s="66"/>
      <c r="F3522" s="66"/>
      <c r="G3522" s="66"/>
      <c r="H3522" s="66"/>
      <c r="I3522" s="66"/>
      <c r="J3522" s="66"/>
      <c r="K3522" s="66"/>
      <c r="L3522" s="66"/>
      <c r="M3522" s="66"/>
      <c r="N3522" s="66"/>
      <c r="O3522" s="72"/>
      <c r="P3522" s="141">
        <f t="shared" si="536"/>
        <v>0</v>
      </c>
      <c r="Q3522" s="52"/>
      <c r="R3522" s="395"/>
      <c r="S3522" s="395"/>
    </row>
    <row r="3523" spans="2:20" ht="18.75" customHeight="1" x14ac:dyDescent="0.2">
      <c r="B3523" s="78"/>
      <c r="C3523" s="140" t="s">
        <v>151</v>
      </c>
      <c r="D3523" s="66"/>
      <c r="E3523" s="66"/>
      <c r="F3523" s="66"/>
      <c r="G3523" s="66"/>
      <c r="H3523" s="66"/>
      <c r="I3523" s="66"/>
      <c r="J3523" s="66"/>
      <c r="K3523" s="66"/>
      <c r="L3523" s="66"/>
      <c r="M3523" s="66"/>
      <c r="N3523" s="66"/>
      <c r="O3523" s="72"/>
      <c r="P3523" s="141">
        <f t="shared" si="536"/>
        <v>0</v>
      </c>
      <c r="Q3523" s="52"/>
      <c r="R3523" s="395"/>
      <c r="S3523" s="395"/>
    </row>
    <row r="3524" spans="2:20" ht="18.75" customHeight="1" x14ac:dyDescent="0.2">
      <c r="B3524" s="78"/>
      <c r="C3524" s="140" t="s">
        <v>152</v>
      </c>
      <c r="D3524" s="66"/>
      <c r="E3524" s="66"/>
      <c r="F3524" s="66"/>
      <c r="G3524" s="66"/>
      <c r="H3524" s="66"/>
      <c r="I3524" s="66"/>
      <c r="J3524" s="66"/>
      <c r="K3524" s="66"/>
      <c r="L3524" s="66"/>
      <c r="M3524" s="66"/>
      <c r="N3524" s="66"/>
      <c r="O3524" s="72"/>
      <c r="P3524" s="141">
        <f t="shared" si="536"/>
        <v>0</v>
      </c>
      <c r="Q3524" s="52"/>
      <c r="R3524" s="395"/>
      <c r="S3524" s="395"/>
    </row>
    <row r="3525" spans="2:20" ht="18.75" customHeight="1" x14ac:dyDescent="0.2">
      <c r="B3525" s="78"/>
      <c r="C3525" s="140" t="s">
        <v>153</v>
      </c>
      <c r="D3525" s="66"/>
      <c r="E3525" s="66"/>
      <c r="F3525" s="66"/>
      <c r="G3525" s="66"/>
      <c r="H3525" s="66"/>
      <c r="I3525" s="66"/>
      <c r="J3525" s="66"/>
      <c r="K3525" s="66"/>
      <c r="L3525" s="66"/>
      <c r="M3525" s="66"/>
      <c r="N3525" s="66"/>
      <c r="O3525" s="72"/>
      <c r="P3525" s="141">
        <f t="shared" si="536"/>
        <v>0</v>
      </c>
      <c r="Q3525" s="52"/>
      <c r="R3525" s="395"/>
      <c r="S3525" s="395"/>
    </row>
    <row r="3526" spans="2:20" ht="18.75" customHeight="1" x14ac:dyDescent="0.2">
      <c r="B3526" s="78"/>
      <c r="C3526" s="156" t="s">
        <v>163</v>
      </c>
      <c r="D3526" s="68"/>
      <c r="E3526" s="68"/>
      <c r="F3526" s="68"/>
      <c r="G3526" s="68"/>
      <c r="H3526" s="68"/>
      <c r="I3526" s="68"/>
      <c r="J3526" s="68"/>
      <c r="K3526" s="68"/>
      <c r="L3526" s="68"/>
      <c r="M3526" s="68"/>
      <c r="N3526" s="68"/>
      <c r="O3526" s="73"/>
      <c r="P3526" s="142">
        <f t="shared" si="536"/>
        <v>0</v>
      </c>
      <c r="Q3526" s="52"/>
      <c r="R3526" s="396"/>
      <c r="S3526" s="396"/>
    </row>
    <row r="3527" spans="2:20" ht="18.75" customHeight="1" x14ac:dyDescent="0.2">
      <c r="B3527" s="78"/>
      <c r="C3527" s="157" t="s">
        <v>157</v>
      </c>
      <c r="D3527" s="148">
        <f t="shared" ref="D3527:O3527" si="537">SUBTOTAL(9,D3517:D3526)</f>
        <v>0</v>
      </c>
      <c r="E3527" s="148">
        <f t="shared" si="537"/>
        <v>0</v>
      </c>
      <c r="F3527" s="148">
        <f t="shared" si="537"/>
        <v>0</v>
      </c>
      <c r="G3527" s="148">
        <f t="shared" si="537"/>
        <v>0</v>
      </c>
      <c r="H3527" s="148">
        <f t="shared" si="537"/>
        <v>0</v>
      </c>
      <c r="I3527" s="148">
        <f t="shared" si="537"/>
        <v>0</v>
      </c>
      <c r="J3527" s="148">
        <f t="shared" si="537"/>
        <v>0</v>
      </c>
      <c r="K3527" s="148">
        <f t="shared" si="537"/>
        <v>0</v>
      </c>
      <c r="L3527" s="148">
        <f t="shared" si="537"/>
        <v>0</v>
      </c>
      <c r="M3527" s="148">
        <f t="shared" si="537"/>
        <v>0</v>
      </c>
      <c r="N3527" s="148">
        <f t="shared" si="537"/>
        <v>0</v>
      </c>
      <c r="O3527" s="149">
        <f t="shared" si="537"/>
        <v>0</v>
      </c>
      <c r="P3527" s="143">
        <f t="shared" si="536"/>
        <v>0</v>
      </c>
      <c r="Q3527" s="52"/>
      <c r="R3527" s="405"/>
      <c r="S3527" s="405"/>
    </row>
    <row r="3528" spans="2:20" ht="18.75" customHeight="1" x14ac:dyDescent="0.2">
      <c r="B3528" s="78"/>
      <c r="C3528" s="52"/>
      <c r="D3528" s="52"/>
      <c r="E3528" s="52"/>
      <c r="F3528" s="52"/>
      <c r="G3528" s="52"/>
      <c r="H3528" s="52"/>
      <c r="I3528" s="52"/>
      <c r="J3528" s="52"/>
      <c r="K3528" s="52"/>
      <c r="L3528" s="52"/>
      <c r="M3528" s="52"/>
      <c r="N3528" s="52"/>
      <c r="O3528" s="52"/>
      <c r="P3528" s="52"/>
      <c r="Q3528" s="52"/>
      <c r="R3528" s="55"/>
      <c r="S3528" s="55"/>
    </row>
    <row r="3529" spans="2:20" ht="6" customHeight="1" x14ac:dyDescent="0.2">
      <c r="B3529" s="78"/>
      <c r="C3529" s="140" t="s">
        <v>158</v>
      </c>
      <c r="D3529" s="67"/>
      <c r="E3529" s="67"/>
      <c r="F3529" s="67"/>
      <c r="G3529" s="67"/>
      <c r="H3529" s="67"/>
      <c r="I3529" s="67"/>
      <c r="J3529" s="67"/>
      <c r="K3529" s="67"/>
      <c r="L3529" s="67"/>
      <c r="M3529" s="67"/>
      <c r="N3529" s="67"/>
      <c r="O3529" s="74"/>
      <c r="P3529" s="146">
        <f t="shared" ref="P3529:P3530" si="538">SUM(D3529:O3529)</f>
        <v>0</v>
      </c>
      <c r="Q3529" s="52"/>
      <c r="R3529" s="395"/>
      <c r="S3529" s="395"/>
    </row>
    <row r="3530" spans="2:20" ht="18.75" customHeight="1" x14ac:dyDescent="0.2">
      <c r="B3530" s="81"/>
      <c r="C3530" s="140" t="s">
        <v>159</v>
      </c>
      <c r="D3530" s="67"/>
      <c r="E3530" s="67"/>
      <c r="F3530" s="67"/>
      <c r="G3530" s="67"/>
      <c r="H3530" s="67"/>
      <c r="I3530" s="67"/>
      <c r="J3530" s="67"/>
      <c r="K3530" s="67"/>
      <c r="L3530" s="67"/>
      <c r="M3530" s="67"/>
      <c r="N3530" s="69"/>
      <c r="O3530" s="75"/>
      <c r="P3530" s="147">
        <f t="shared" si="538"/>
        <v>0</v>
      </c>
      <c r="Q3530" s="52"/>
      <c r="R3530" s="396"/>
      <c r="S3530" s="396"/>
    </row>
    <row r="3531" spans="2:20" ht="18.75" customHeight="1" x14ac:dyDescent="0.2">
      <c r="B3531" s="81"/>
      <c r="C3531" s="93"/>
      <c r="D3531" s="82"/>
      <c r="E3531" s="82"/>
      <c r="F3531" s="82"/>
      <c r="G3531" s="82"/>
      <c r="H3531" s="82"/>
      <c r="I3531" s="82"/>
      <c r="J3531" s="82"/>
      <c r="K3531" s="82"/>
      <c r="L3531" s="82"/>
      <c r="M3531" s="82"/>
      <c r="N3531" s="397" t="s">
        <v>160</v>
      </c>
      <c r="O3531" s="397"/>
      <c r="P3531" s="145">
        <f t="shared" ref="P3531" si="539">ROUND(IF(P3529*P3530=0,0,P3527/P3529*P3530),2)</f>
        <v>0</v>
      </c>
      <c r="Q3531" s="76"/>
      <c r="R3531" s="398"/>
      <c r="S3531" s="398"/>
    </row>
    <row r="3532" spans="2:20" s="77" customFormat="1" ht="18.75" customHeight="1" x14ac:dyDescent="0.2">
      <c r="B3532" s="79"/>
      <c r="C3532" s="52"/>
      <c r="D3532" s="52"/>
      <c r="E3532" s="52"/>
      <c r="F3532" s="52"/>
      <c r="G3532" s="52"/>
      <c r="H3532" s="52"/>
      <c r="I3532" s="52"/>
      <c r="J3532" s="52"/>
      <c r="K3532" s="52"/>
      <c r="L3532" s="52"/>
      <c r="M3532" s="52"/>
      <c r="N3532" s="52"/>
      <c r="O3532" s="52"/>
      <c r="P3532" s="52"/>
      <c r="Q3532" s="52"/>
      <c r="R3532" s="52"/>
      <c r="S3532" s="52"/>
      <c r="T3532" s="80"/>
    </row>
    <row r="3533" spans="2:20" ht="30" customHeight="1" x14ac:dyDescent="0.2">
      <c r="C3533" s="158" t="s">
        <v>124</v>
      </c>
      <c r="D3533" s="399"/>
      <c r="E3533" s="399"/>
      <c r="F3533" s="399"/>
      <c r="G3533" s="399"/>
      <c r="H3533" s="399"/>
      <c r="I3533" s="399"/>
      <c r="J3533" s="52"/>
      <c r="K3533" s="52"/>
      <c r="L3533" s="53"/>
      <c r="M3533" s="52"/>
      <c r="N3533" s="52"/>
      <c r="O3533" s="52"/>
      <c r="P3533" s="54"/>
      <c r="Q3533" s="52"/>
      <c r="R3533" s="54"/>
      <c r="S3533" s="54"/>
    </row>
    <row r="3534" spans="2:20" ht="18.75" customHeight="1" x14ac:dyDescent="0.2">
      <c r="B3534" s="78"/>
      <c r="C3534" s="152" t="s">
        <v>125</v>
      </c>
      <c r="D3534" s="395"/>
      <c r="E3534" s="395"/>
      <c r="F3534" s="395"/>
      <c r="G3534" s="395"/>
      <c r="H3534" s="395"/>
      <c r="I3534" s="395"/>
      <c r="J3534" s="52"/>
      <c r="K3534" s="51"/>
      <c r="L3534" s="51"/>
      <c r="M3534" s="51"/>
      <c r="N3534" s="51"/>
      <c r="O3534" s="51"/>
      <c r="P3534" s="51"/>
      <c r="Q3534" s="52"/>
      <c r="R3534" s="400" t="s">
        <v>126</v>
      </c>
      <c r="S3534" s="400"/>
    </row>
    <row r="3535" spans="2:20" ht="18.75" customHeight="1" x14ac:dyDescent="0.2">
      <c r="B3535" s="78"/>
      <c r="C3535" s="152" t="s">
        <v>7</v>
      </c>
      <c r="D3535" s="395"/>
      <c r="E3535" s="395"/>
      <c r="F3535" s="395"/>
      <c r="G3535" s="395"/>
      <c r="H3535" s="395"/>
      <c r="I3535" s="395"/>
      <c r="J3535" s="52"/>
      <c r="K3535" s="51"/>
      <c r="L3535" s="51"/>
      <c r="M3535" s="51"/>
      <c r="N3535" s="51"/>
      <c r="O3535" s="51"/>
      <c r="P3535" s="51"/>
      <c r="Q3535" s="52"/>
      <c r="R3535" s="139" t="s">
        <v>245</v>
      </c>
      <c r="S3535" s="63"/>
    </row>
    <row r="3536" spans="2:20" ht="18.75" customHeight="1" x14ac:dyDescent="0.2">
      <c r="B3536" s="78"/>
      <c r="C3536" s="153" t="s">
        <v>122</v>
      </c>
      <c r="D3536" s="395"/>
      <c r="E3536" s="395"/>
      <c r="F3536" s="395"/>
      <c r="G3536" s="395"/>
      <c r="H3536" s="395"/>
      <c r="I3536" s="395"/>
      <c r="J3536" s="52"/>
      <c r="K3536" s="51"/>
      <c r="L3536" s="51"/>
      <c r="M3536" s="51"/>
      <c r="N3536" s="51"/>
      <c r="O3536" s="51"/>
      <c r="P3536" s="51"/>
      <c r="Q3536" s="52"/>
      <c r="R3536" s="138" t="s">
        <v>132</v>
      </c>
      <c r="S3536" s="63"/>
    </row>
    <row r="3537" spans="2:24" ht="18.75" customHeight="1" x14ac:dyDescent="0.2">
      <c r="B3537" s="78"/>
      <c r="C3537" s="153" t="s">
        <v>134</v>
      </c>
      <c r="D3537" s="401"/>
      <c r="E3537" s="401"/>
      <c r="F3537" s="401"/>
      <c r="G3537" s="401"/>
      <c r="H3537" s="401"/>
      <c r="I3537" s="401"/>
      <c r="J3537" s="52"/>
      <c r="K3537" s="52"/>
      <c r="L3537" s="53"/>
      <c r="M3537" s="52"/>
      <c r="N3537" s="52"/>
      <c r="O3537" s="52"/>
      <c r="P3537" s="54"/>
      <c r="Q3537" s="52"/>
      <c r="R3537" s="139" t="s">
        <v>133</v>
      </c>
      <c r="S3537" s="63"/>
    </row>
    <row r="3538" spans="2:24" ht="18.75" customHeight="1" x14ac:dyDescent="0.2">
      <c r="B3538" s="78"/>
      <c r="C3538" s="52"/>
      <c r="D3538" s="52"/>
      <c r="E3538" s="52"/>
      <c r="F3538" s="52"/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</row>
    <row r="3539" spans="2:24" ht="12" customHeight="1" x14ac:dyDescent="0.2">
      <c r="B3539" s="78"/>
      <c r="C3539" s="154" t="s">
        <v>128</v>
      </c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70"/>
      <c r="P3539" s="144" t="s">
        <v>129</v>
      </c>
      <c r="Q3539" s="76"/>
      <c r="R3539" s="402" t="s">
        <v>135</v>
      </c>
      <c r="S3539" s="403"/>
    </row>
    <row r="3540" spans="2:24" s="77" customFormat="1" ht="18.75" customHeight="1" x14ac:dyDescent="0.2">
      <c r="B3540" s="79"/>
      <c r="C3540" s="52"/>
      <c r="D3540" s="52"/>
      <c r="E3540" s="52"/>
      <c r="F3540" s="52"/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80"/>
      <c r="V3540" s="59"/>
      <c r="W3540" s="59"/>
      <c r="X3540" s="59"/>
    </row>
    <row r="3541" spans="2:24" ht="6" customHeight="1" x14ac:dyDescent="0.2">
      <c r="B3541" s="78"/>
      <c r="C3541" s="155" t="s">
        <v>161</v>
      </c>
      <c r="D3541" s="65"/>
      <c r="E3541" s="65"/>
      <c r="F3541" s="65"/>
      <c r="G3541" s="65"/>
      <c r="H3541" s="65"/>
      <c r="I3541" s="65"/>
      <c r="J3541" s="65"/>
      <c r="K3541" s="65"/>
      <c r="L3541" s="65"/>
      <c r="M3541" s="65"/>
      <c r="N3541" s="65"/>
      <c r="O3541" s="71"/>
      <c r="P3541" s="141">
        <f>SUM(D3541:O3541)</f>
        <v>0</v>
      </c>
      <c r="Q3541" s="52"/>
      <c r="R3541" s="390"/>
      <c r="S3541" s="387"/>
    </row>
    <row r="3542" spans="2:24" ht="18.75" customHeight="1" x14ac:dyDescent="0.2">
      <c r="B3542" s="78"/>
      <c r="C3542" s="140" t="s">
        <v>137</v>
      </c>
      <c r="D3542" s="110"/>
      <c r="E3542" s="110"/>
      <c r="F3542" s="110"/>
      <c r="G3542" s="110"/>
      <c r="H3542" s="110"/>
      <c r="I3542" s="110"/>
      <c r="J3542" s="110"/>
      <c r="K3542" s="110"/>
      <c r="L3542" s="110"/>
      <c r="M3542" s="110"/>
      <c r="N3542" s="110"/>
      <c r="O3542" s="111"/>
      <c r="P3542" s="141">
        <f t="shared" ref="P3542:P3551" si="540">SUM(D3542:O3542)</f>
        <v>0</v>
      </c>
      <c r="Q3542" s="52"/>
      <c r="R3542" s="390"/>
      <c r="S3542" s="387"/>
    </row>
    <row r="3543" spans="2:24" ht="18.75" customHeight="1" x14ac:dyDescent="0.2">
      <c r="B3543" s="78"/>
      <c r="C3543" s="94" t="s">
        <v>162</v>
      </c>
      <c r="D3543" s="65"/>
      <c r="E3543" s="65"/>
      <c r="F3543" s="65"/>
      <c r="G3543" s="65"/>
      <c r="H3543" s="65"/>
      <c r="I3543" s="65"/>
      <c r="J3543" s="65"/>
      <c r="K3543" s="65"/>
      <c r="L3543" s="65"/>
      <c r="M3543" s="65"/>
      <c r="N3543" s="65"/>
      <c r="O3543" s="71"/>
      <c r="P3543" s="141">
        <f t="shared" si="540"/>
        <v>0</v>
      </c>
      <c r="Q3543" s="52"/>
      <c r="R3543" s="390"/>
      <c r="S3543" s="387"/>
    </row>
    <row r="3544" spans="2:24" ht="18.75" customHeight="1" x14ac:dyDescent="0.2">
      <c r="B3544" s="78"/>
      <c r="C3544" s="140" t="s">
        <v>147</v>
      </c>
      <c r="D3544" s="66"/>
      <c r="E3544" s="66"/>
      <c r="F3544" s="66"/>
      <c r="G3544" s="66"/>
      <c r="H3544" s="66"/>
      <c r="I3544" s="66"/>
      <c r="J3544" s="66"/>
      <c r="K3544" s="66"/>
      <c r="L3544" s="66"/>
      <c r="M3544" s="66"/>
      <c r="N3544" s="66"/>
      <c r="O3544" s="72"/>
      <c r="P3544" s="141">
        <f t="shared" si="540"/>
        <v>0</v>
      </c>
      <c r="Q3544" s="52"/>
      <c r="R3544" s="390"/>
      <c r="S3544" s="387"/>
    </row>
    <row r="3545" spans="2:24" ht="18.75" customHeight="1" x14ac:dyDescent="0.2">
      <c r="B3545" s="78"/>
      <c r="C3545" s="140" t="s">
        <v>148</v>
      </c>
      <c r="D3545" s="66"/>
      <c r="E3545" s="66"/>
      <c r="F3545" s="66"/>
      <c r="G3545" s="66"/>
      <c r="H3545" s="66"/>
      <c r="I3545" s="66"/>
      <c r="J3545" s="66"/>
      <c r="K3545" s="66"/>
      <c r="L3545" s="66"/>
      <c r="M3545" s="66"/>
      <c r="N3545" s="66"/>
      <c r="O3545" s="72"/>
      <c r="P3545" s="141">
        <f t="shared" si="540"/>
        <v>0</v>
      </c>
      <c r="Q3545" s="52"/>
      <c r="R3545" s="390"/>
      <c r="S3545" s="387"/>
    </row>
    <row r="3546" spans="2:24" ht="18.75" customHeight="1" x14ac:dyDescent="0.2">
      <c r="B3546" s="78"/>
      <c r="C3546" s="140" t="s">
        <v>150</v>
      </c>
      <c r="D3546" s="66"/>
      <c r="E3546" s="66"/>
      <c r="F3546" s="66"/>
      <c r="G3546" s="66"/>
      <c r="H3546" s="66"/>
      <c r="I3546" s="66"/>
      <c r="J3546" s="66"/>
      <c r="K3546" s="66"/>
      <c r="L3546" s="66"/>
      <c r="M3546" s="66"/>
      <c r="N3546" s="66"/>
      <c r="O3546" s="72"/>
      <c r="P3546" s="141">
        <f t="shared" si="540"/>
        <v>0</v>
      </c>
      <c r="Q3546" s="52"/>
      <c r="R3546" s="390"/>
      <c r="S3546" s="387"/>
    </row>
    <row r="3547" spans="2:24" ht="18.75" customHeight="1" x14ac:dyDescent="0.2">
      <c r="B3547" s="78"/>
      <c r="C3547" s="140" t="s">
        <v>151</v>
      </c>
      <c r="D3547" s="66"/>
      <c r="E3547" s="66"/>
      <c r="F3547" s="66"/>
      <c r="G3547" s="66"/>
      <c r="H3547" s="66"/>
      <c r="I3547" s="66"/>
      <c r="J3547" s="66"/>
      <c r="K3547" s="66"/>
      <c r="L3547" s="66"/>
      <c r="M3547" s="66"/>
      <c r="N3547" s="66"/>
      <c r="O3547" s="72"/>
      <c r="P3547" s="141">
        <f t="shared" si="540"/>
        <v>0</v>
      </c>
      <c r="Q3547" s="52"/>
      <c r="R3547" s="390"/>
      <c r="S3547" s="387"/>
    </row>
    <row r="3548" spans="2:24" ht="18.75" customHeight="1" x14ac:dyDescent="0.2">
      <c r="B3548" s="78"/>
      <c r="C3548" s="140" t="s">
        <v>152</v>
      </c>
      <c r="D3548" s="66"/>
      <c r="E3548" s="66"/>
      <c r="F3548" s="66"/>
      <c r="G3548" s="66"/>
      <c r="H3548" s="66"/>
      <c r="I3548" s="66"/>
      <c r="J3548" s="66"/>
      <c r="K3548" s="66"/>
      <c r="L3548" s="66"/>
      <c r="M3548" s="66"/>
      <c r="N3548" s="66"/>
      <c r="O3548" s="72"/>
      <c r="P3548" s="141">
        <f t="shared" si="540"/>
        <v>0</v>
      </c>
      <c r="Q3548" s="52"/>
      <c r="R3548" s="390"/>
      <c r="S3548" s="387"/>
    </row>
    <row r="3549" spans="2:24" ht="18.75" customHeight="1" x14ac:dyDescent="0.2">
      <c r="B3549" s="78"/>
      <c r="C3549" s="140" t="s">
        <v>153</v>
      </c>
      <c r="D3549" s="66"/>
      <c r="E3549" s="66"/>
      <c r="F3549" s="66"/>
      <c r="G3549" s="66"/>
      <c r="H3549" s="66"/>
      <c r="I3549" s="66"/>
      <c r="J3549" s="66"/>
      <c r="K3549" s="66"/>
      <c r="L3549" s="66"/>
      <c r="M3549" s="66"/>
      <c r="N3549" s="66"/>
      <c r="O3549" s="72"/>
      <c r="P3549" s="141">
        <f t="shared" si="540"/>
        <v>0</v>
      </c>
      <c r="Q3549" s="52"/>
      <c r="R3549" s="390"/>
      <c r="S3549" s="387"/>
    </row>
    <row r="3550" spans="2:24" ht="18.75" customHeight="1" x14ac:dyDescent="0.2">
      <c r="B3550" s="78"/>
      <c r="C3550" s="156" t="s">
        <v>163</v>
      </c>
      <c r="D3550" s="68"/>
      <c r="E3550" s="68"/>
      <c r="F3550" s="68"/>
      <c r="G3550" s="68"/>
      <c r="H3550" s="68"/>
      <c r="I3550" s="68"/>
      <c r="J3550" s="68"/>
      <c r="K3550" s="68"/>
      <c r="L3550" s="68"/>
      <c r="M3550" s="68"/>
      <c r="N3550" s="68"/>
      <c r="O3550" s="73"/>
      <c r="P3550" s="142">
        <f t="shared" si="540"/>
        <v>0</v>
      </c>
      <c r="Q3550" s="52"/>
      <c r="R3550" s="391"/>
      <c r="S3550" s="392"/>
    </row>
    <row r="3551" spans="2:24" ht="18.75" customHeight="1" x14ac:dyDescent="0.2">
      <c r="B3551" s="78"/>
      <c r="C3551" s="157" t="s">
        <v>157</v>
      </c>
      <c r="D3551" s="148">
        <f>SUBTOTAL(9,D3541:D3550)</f>
        <v>0</v>
      </c>
      <c r="E3551" s="148">
        <f t="shared" ref="E3551:O3551" si="541">SUBTOTAL(9,E3541:E3550)</f>
        <v>0</v>
      </c>
      <c r="F3551" s="148">
        <f t="shared" si="541"/>
        <v>0</v>
      </c>
      <c r="G3551" s="148">
        <f t="shared" si="541"/>
        <v>0</v>
      </c>
      <c r="H3551" s="148">
        <f t="shared" si="541"/>
        <v>0</v>
      </c>
      <c r="I3551" s="148">
        <f t="shared" si="541"/>
        <v>0</v>
      </c>
      <c r="J3551" s="148">
        <f t="shared" si="541"/>
        <v>0</v>
      </c>
      <c r="K3551" s="148">
        <f t="shared" si="541"/>
        <v>0</v>
      </c>
      <c r="L3551" s="148">
        <f t="shared" si="541"/>
        <v>0</v>
      </c>
      <c r="M3551" s="148">
        <f t="shared" si="541"/>
        <v>0</v>
      </c>
      <c r="N3551" s="148">
        <f t="shared" si="541"/>
        <v>0</v>
      </c>
      <c r="O3551" s="149">
        <f t="shared" si="541"/>
        <v>0</v>
      </c>
      <c r="P3551" s="143">
        <f t="shared" si="540"/>
        <v>0</v>
      </c>
      <c r="Q3551" s="52"/>
      <c r="R3551" s="393"/>
      <c r="S3551" s="394"/>
    </row>
    <row r="3552" spans="2:24" ht="18.75" customHeight="1" x14ac:dyDescent="0.2">
      <c r="B3552" s="78"/>
      <c r="C3552" s="52"/>
      <c r="D3552" s="52"/>
      <c r="E3552" s="52"/>
      <c r="F3552" s="52"/>
      <c r="G3552" s="52"/>
      <c r="H3552" s="52"/>
      <c r="I3552" s="52"/>
      <c r="J3552" s="52"/>
      <c r="K3552" s="52"/>
      <c r="L3552" s="52"/>
      <c r="M3552" s="52"/>
      <c r="N3552" s="52"/>
      <c r="O3552" s="52"/>
      <c r="P3552" s="52"/>
      <c r="Q3552" s="52"/>
      <c r="R3552" s="55"/>
      <c r="S3552" s="55"/>
    </row>
    <row r="3553" spans="2:24" ht="6" customHeight="1" x14ac:dyDescent="0.2">
      <c r="B3553" s="78"/>
      <c r="C3553" s="140" t="s">
        <v>158</v>
      </c>
      <c r="D3553" s="67"/>
      <c r="E3553" s="67"/>
      <c r="F3553" s="67"/>
      <c r="G3553" s="67"/>
      <c r="H3553" s="67"/>
      <c r="I3553" s="67"/>
      <c r="J3553" s="67"/>
      <c r="K3553" s="67"/>
      <c r="L3553" s="67"/>
      <c r="M3553" s="67"/>
      <c r="N3553" s="67"/>
      <c r="O3553" s="74"/>
      <c r="P3553" s="146">
        <f t="shared" ref="P3553:P3554" si="542">SUM(D3553:O3553)</f>
        <v>0</v>
      </c>
      <c r="Q3553" s="52"/>
      <c r="R3553" s="395"/>
      <c r="S3553" s="395"/>
    </row>
    <row r="3554" spans="2:24" ht="18.75" customHeight="1" x14ac:dyDescent="0.2">
      <c r="B3554" s="81"/>
      <c r="C3554" s="140" t="s">
        <v>159</v>
      </c>
      <c r="D3554" s="67"/>
      <c r="E3554" s="67"/>
      <c r="F3554" s="67"/>
      <c r="G3554" s="67"/>
      <c r="H3554" s="67"/>
      <c r="I3554" s="67"/>
      <c r="J3554" s="67"/>
      <c r="K3554" s="67"/>
      <c r="L3554" s="67"/>
      <c r="M3554" s="67"/>
      <c r="N3554" s="69"/>
      <c r="O3554" s="75"/>
      <c r="P3554" s="147">
        <f t="shared" si="542"/>
        <v>0</v>
      </c>
      <c r="Q3554" s="52"/>
      <c r="R3554" s="396"/>
      <c r="S3554" s="396"/>
    </row>
    <row r="3555" spans="2:24" ht="18.75" customHeight="1" x14ac:dyDescent="0.2">
      <c r="B3555" s="81"/>
      <c r="C3555" s="93"/>
      <c r="D3555" s="82"/>
      <c r="E3555" s="82"/>
      <c r="F3555" s="82"/>
      <c r="G3555" s="82"/>
      <c r="H3555" s="82"/>
      <c r="I3555" s="82"/>
      <c r="J3555" s="82"/>
      <c r="K3555" s="82"/>
      <c r="L3555" s="82"/>
      <c r="M3555" s="82"/>
      <c r="N3555" s="397" t="s">
        <v>160</v>
      </c>
      <c r="O3555" s="397"/>
      <c r="P3555" s="145">
        <f>ROUND(IF(P3553*P3554=0,0,P3551/P3553*P3554),2)</f>
        <v>0</v>
      </c>
      <c r="Q3555" s="76"/>
      <c r="R3555" s="398"/>
      <c r="S3555" s="398"/>
    </row>
    <row r="3556" spans="2:24" s="77" customFormat="1" ht="18.75" customHeight="1" x14ac:dyDescent="0.2">
      <c r="B3556" s="79"/>
      <c r="C3556" s="52"/>
      <c r="D3556" s="52"/>
      <c r="E3556" s="52"/>
      <c r="F3556" s="52"/>
      <c r="G3556" s="52"/>
      <c r="H3556" s="52"/>
      <c r="I3556" s="52"/>
      <c r="J3556" s="52"/>
      <c r="K3556" s="52"/>
      <c r="L3556" s="52"/>
      <c r="M3556" s="52"/>
      <c r="N3556" s="52"/>
      <c r="O3556" s="52"/>
      <c r="P3556" s="52"/>
      <c r="Q3556" s="52"/>
      <c r="R3556" s="52"/>
      <c r="S3556" s="52"/>
      <c r="T3556" s="80"/>
    </row>
    <row r="3557" spans="2:24" ht="30" customHeight="1" x14ac:dyDescent="0.2">
      <c r="C3557" s="158" t="s">
        <v>124</v>
      </c>
      <c r="D3557" s="399"/>
      <c r="E3557" s="399"/>
      <c r="F3557" s="399"/>
      <c r="G3557" s="399"/>
      <c r="H3557" s="399"/>
      <c r="I3557" s="399"/>
      <c r="J3557" s="52"/>
      <c r="K3557" s="52"/>
      <c r="L3557" s="53"/>
      <c r="M3557" s="52"/>
      <c r="N3557" s="52"/>
      <c r="O3557" s="52"/>
      <c r="P3557" s="54"/>
      <c r="Q3557" s="52"/>
      <c r="R3557" s="54"/>
      <c r="S3557" s="54"/>
    </row>
    <row r="3558" spans="2:24" ht="18.75" customHeight="1" x14ac:dyDescent="0.2">
      <c r="B3558" s="78"/>
      <c r="C3558" s="152" t="s">
        <v>125</v>
      </c>
      <c r="D3558" s="395"/>
      <c r="E3558" s="395"/>
      <c r="F3558" s="395"/>
      <c r="G3558" s="395"/>
      <c r="H3558" s="395"/>
      <c r="I3558" s="395"/>
      <c r="J3558" s="52"/>
      <c r="K3558" s="51"/>
      <c r="L3558" s="51"/>
      <c r="M3558" s="51"/>
      <c r="N3558" s="51"/>
      <c r="O3558" s="51"/>
      <c r="P3558" s="51"/>
      <c r="Q3558" s="52"/>
      <c r="R3558" s="400" t="s">
        <v>126</v>
      </c>
      <c r="S3558" s="400"/>
    </row>
    <row r="3559" spans="2:24" ht="18.75" customHeight="1" x14ac:dyDescent="0.2">
      <c r="B3559" s="78"/>
      <c r="C3559" s="152" t="s">
        <v>7</v>
      </c>
      <c r="D3559" s="395"/>
      <c r="E3559" s="395"/>
      <c r="F3559" s="395"/>
      <c r="G3559" s="395"/>
      <c r="H3559" s="395"/>
      <c r="I3559" s="395"/>
      <c r="J3559" s="52"/>
      <c r="K3559" s="51"/>
      <c r="L3559" s="51"/>
      <c r="M3559" s="51"/>
      <c r="N3559" s="51"/>
      <c r="O3559" s="51"/>
      <c r="P3559" s="51"/>
      <c r="Q3559" s="52"/>
      <c r="R3559" s="139" t="s">
        <v>245</v>
      </c>
      <c r="S3559" s="63"/>
    </row>
    <row r="3560" spans="2:24" ht="18.75" customHeight="1" x14ac:dyDescent="0.2">
      <c r="B3560" s="78"/>
      <c r="C3560" s="153" t="s">
        <v>122</v>
      </c>
      <c r="D3560" s="395"/>
      <c r="E3560" s="395"/>
      <c r="F3560" s="395"/>
      <c r="G3560" s="395"/>
      <c r="H3560" s="395"/>
      <c r="I3560" s="395"/>
      <c r="J3560" s="52"/>
      <c r="K3560" s="51"/>
      <c r="L3560" s="51"/>
      <c r="M3560" s="51"/>
      <c r="N3560" s="51"/>
      <c r="O3560" s="51"/>
      <c r="P3560" s="51"/>
      <c r="Q3560" s="52"/>
      <c r="R3560" s="138" t="s">
        <v>132</v>
      </c>
      <c r="S3560" s="63"/>
    </row>
    <row r="3561" spans="2:24" ht="18.75" customHeight="1" x14ac:dyDescent="0.2">
      <c r="B3561" s="78"/>
      <c r="C3561" s="153" t="s">
        <v>134</v>
      </c>
      <c r="D3561" s="401"/>
      <c r="E3561" s="401"/>
      <c r="F3561" s="401"/>
      <c r="G3561" s="401"/>
      <c r="H3561" s="401"/>
      <c r="I3561" s="401"/>
      <c r="J3561" s="52"/>
      <c r="K3561" s="52"/>
      <c r="L3561" s="53"/>
      <c r="M3561" s="52"/>
      <c r="N3561" s="52"/>
      <c r="O3561" s="52"/>
      <c r="P3561" s="54"/>
      <c r="Q3561" s="52"/>
      <c r="R3561" s="139" t="s">
        <v>133</v>
      </c>
      <c r="S3561" s="63"/>
    </row>
    <row r="3562" spans="2:24" ht="18.75" customHeight="1" x14ac:dyDescent="0.2">
      <c r="B3562" s="78"/>
      <c r="C3562" s="52"/>
      <c r="D3562" s="52"/>
      <c r="E3562" s="52"/>
      <c r="F3562" s="52"/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</row>
    <row r="3563" spans="2:24" ht="12" customHeight="1" x14ac:dyDescent="0.2">
      <c r="B3563" s="78"/>
      <c r="C3563" s="154" t="s">
        <v>128</v>
      </c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70"/>
      <c r="P3563" s="144" t="s">
        <v>129</v>
      </c>
      <c r="Q3563" s="76"/>
      <c r="R3563" s="404" t="s">
        <v>135</v>
      </c>
      <c r="S3563" s="404"/>
    </row>
    <row r="3564" spans="2:24" s="77" customFormat="1" ht="18.75" customHeight="1" x14ac:dyDescent="0.2">
      <c r="B3564" s="79"/>
      <c r="C3564" s="52"/>
      <c r="D3564" s="52"/>
      <c r="E3564" s="52"/>
      <c r="F3564" s="52"/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80"/>
      <c r="V3564" s="59"/>
      <c r="W3564" s="59"/>
      <c r="X3564" s="59"/>
    </row>
    <row r="3565" spans="2:24" ht="6" customHeight="1" x14ac:dyDescent="0.2">
      <c r="B3565" s="78"/>
      <c r="C3565" s="155" t="s">
        <v>161</v>
      </c>
      <c r="D3565" s="65"/>
      <c r="E3565" s="65"/>
      <c r="F3565" s="65"/>
      <c r="G3565" s="65"/>
      <c r="H3565" s="65"/>
      <c r="I3565" s="65"/>
      <c r="J3565" s="65"/>
      <c r="K3565" s="65"/>
      <c r="L3565" s="65"/>
      <c r="M3565" s="65"/>
      <c r="N3565" s="65"/>
      <c r="O3565" s="71"/>
      <c r="P3565" s="141">
        <f t="shared" ref="P3565:P3575" si="543">SUM(D3565:O3565)</f>
        <v>0</v>
      </c>
      <c r="Q3565" s="52"/>
      <c r="R3565" s="395"/>
      <c r="S3565" s="395"/>
    </row>
    <row r="3566" spans="2:24" ht="18.75" customHeight="1" x14ac:dyDescent="0.2">
      <c r="B3566" s="78"/>
      <c r="C3566" s="140" t="s">
        <v>137</v>
      </c>
      <c r="D3566" s="110"/>
      <c r="E3566" s="110"/>
      <c r="F3566" s="110"/>
      <c r="G3566" s="110"/>
      <c r="H3566" s="110"/>
      <c r="I3566" s="110"/>
      <c r="J3566" s="110"/>
      <c r="K3566" s="110"/>
      <c r="L3566" s="110"/>
      <c r="M3566" s="110"/>
      <c r="N3566" s="110"/>
      <c r="O3566" s="111"/>
      <c r="P3566" s="141">
        <f t="shared" si="543"/>
        <v>0</v>
      </c>
      <c r="Q3566" s="52"/>
      <c r="R3566" s="395"/>
      <c r="S3566" s="395"/>
    </row>
    <row r="3567" spans="2:24" ht="18.75" customHeight="1" x14ac:dyDescent="0.2">
      <c r="B3567" s="78"/>
      <c r="C3567" s="94" t="s">
        <v>162</v>
      </c>
      <c r="D3567" s="65"/>
      <c r="E3567" s="65"/>
      <c r="F3567" s="65"/>
      <c r="G3567" s="65"/>
      <c r="H3567" s="65"/>
      <c r="I3567" s="65"/>
      <c r="J3567" s="65"/>
      <c r="K3567" s="65"/>
      <c r="L3567" s="65"/>
      <c r="M3567" s="65"/>
      <c r="N3567" s="65"/>
      <c r="O3567" s="71"/>
      <c r="P3567" s="141">
        <f t="shared" si="543"/>
        <v>0</v>
      </c>
      <c r="Q3567" s="52"/>
      <c r="R3567" s="395"/>
      <c r="S3567" s="395"/>
    </row>
    <row r="3568" spans="2:24" ht="18.75" customHeight="1" x14ac:dyDescent="0.2">
      <c r="B3568" s="78"/>
      <c r="C3568" s="140" t="s">
        <v>147</v>
      </c>
      <c r="D3568" s="66"/>
      <c r="E3568" s="66"/>
      <c r="F3568" s="66"/>
      <c r="G3568" s="66"/>
      <c r="H3568" s="66"/>
      <c r="I3568" s="66"/>
      <c r="J3568" s="66"/>
      <c r="K3568" s="66"/>
      <c r="L3568" s="66"/>
      <c r="M3568" s="66"/>
      <c r="N3568" s="66"/>
      <c r="O3568" s="72"/>
      <c r="P3568" s="141">
        <f t="shared" si="543"/>
        <v>0</v>
      </c>
      <c r="Q3568" s="52"/>
      <c r="R3568" s="395"/>
      <c r="S3568" s="395"/>
    </row>
    <row r="3569" spans="2:20" ht="18.75" customHeight="1" x14ac:dyDescent="0.2">
      <c r="B3569" s="78"/>
      <c r="C3569" s="140" t="s">
        <v>148</v>
      </c>
      <c r="D3569" s="66"/>
      <c r="E3569" s="66"/>
      <c r="F3569" s="66"/>
      <c r="G3569" s="66"/>
      <c r="H3569" s="66"/>
      <c r="I3569" s="66"/>
      <c r="J3569" s="66"/>
      <c r="K3569" s="66"/>
      <c r="L3569" s="66"/>
      <c r="M3569" s="66"/>
      <c r="N3569" s="66"/>
      <c r="O3569" s="72"/>
      <c r="P3569" s="141">
        <f t="shared" si="543"/>
        <v>0</v>
      </c>
      <c r="Q3569" s="52"/>
      <c r="R3569" s="395"/>
      <c r="S3569" s="395"/>
    </row>
    <row r="3570" spans="2:20" ht="18.75" customHeight="1" x14ac:dyDescent="0.2">
      <c r="B3570" s="78"/>
      <c r="C3570" s="140" t="s">
        <v>150</v>
      </c>
      <c r="D3570" s="66"/>
      <c r="E3570" s="66"/>
      <c r="F3570" s="66"/>
      <c r="G3570" s="66"/>
      <c r="H3570" s="66"/>
      <c r="I3570" s="66"/>
      <c r="J3570" s="66"/>
      <c r="K3570" s="66"/>
      <c r="L3570" s="66"/>
      <c r="M3570" s="66"/>
      <c r="N3570" s="66"/>
      <c r="O3570" s="72"/>
      <c r="P3570" s="141">
        <f t="shared" si="543"/>
        <v>0</v>
      </c>
      <c r="Q3570" s="52"/>
      <c r="R3570" s="395"/>
      <c r="S3570" s="395"/>
    </row>
    <row r="3571" spans="2:20" ht="18.75" customHeight="1" x14ac:dyDescent="0.2">
      <c r="B3571" s="78"/>
      <c r="C3571" s="140" t="s">
        <v>151</v>
      </c>
      <c r="D3571" s="66"/>
      <c r="E3571" s="66"/>
      <c r="F3571" s="66"/>
      <c r="G3571" s="66"/>
      <c r="H3571" s="66"/>
      <c r="I3571" s="66"/>
      <c r="J3571" s="66"/>
      <c r="K3571" s="66"/>
      <c r="L3571" s="66"/>
      <c r="M3571" s="66"/>
      <c r="N3571" s="66"/>
      <c r="O3571" s="72"/>
      <c r="P3571" s="141">
        <f t="shared" si="543"/>
        <v>0</v>
      </c>
      <c r="Q3571" s="52"/>
      <c r="R3571" s="395"/>
      <c r="S3571" s="395"/>
    </row>
    <row r="3572" spans="2:20" ht="18.75" customHeight="1" x14ac:dyDescent="0.2">
      <c r="B3572" s="78"/>
      <c r="C3572" s="140" t="s">
        <v>152</v>
      </c>
      <c r="D3572" s="66"/>
      <c r="E3572" s="66"/>
      <c r="F3572" s="66"/>
      <c r="G3572" s="66"/>
      <c r="H3572" s="66"/>
      <c r="I3572" s="66"/>
      <c r="J3572" s="66"/>
      <c r="K3572" s="66"/>
      <c r="L3572" s="66"/>
      <c r="M3572" s="66"/>
      <c r="N3572" s="66"/>
      <c r="O3572" s="72"/>
      <c r="P3572" s="141">
        <f t="shared" si="543"/>
        <v>0</v>
      </c>
      <c r="Q3572" s="52"/>
      <c r="R3572" s="395"/>
      <c r="S3572" s="395"/>
    </row>
    <row r="3573" spans="2:20" ht="18.75" customHeight="1" x14ac:dyDescent="0.2">
      <c r="B3573" s="78"/>
      <c r="C3573" s="140" t="s">
        <v>153</v>
      </c>
      <c r="D3573" s="66"/>
      <c r="E3573" s="66"/>
      <c r="F3573" s="66"/>
      <c r="G3573" s="66"/>
      <c r="H3573" s="66"/>
      <c r="I3573" s="66"/>
      <c r="J3573" s="66"/>
      <c r="K3573" s="66"/>
      <c r="L3573" s="66"/>
      <c r="M3573" s="66"/>
      <c r="N3573" s="66"/>
      <c r="O3573" s="72"/>
      <c r="P3573" s="141">
        <f t="shared" si="543"/>
        <v>0</v>
      </c>
      <c r="Q3573" s="52"/>
      <c r="R3573" s="395"/>
      <c r="S3573" s="395"/>
    </row>
    <row r="3574" spans="2:20" ht="18.75" customHeight="1" x14ac:dyDescent="0.2">
      <c r="B3574" s="78"/>
      <c r="C3574" s="156" t="s">
        <v>163</v>
      </c>
      <c r="D3574" s="68"/>
      <c r="E3574" s="68"/>
      <c r="F3574" s="68"/>
      <c r="G3574" s="68"/>
      <c r="H3574" s="68"/>
      <c r="I3574" s="68"/>
      <c r="J3574" s="68"/>
      <c r="K3574" s="68"/>
      <c r="L3574" s="68"/>
      <c r="M3574" s="68"/>
      <c r="N3574" s="68"/>
      <c r="O3574" s="73"/>
      <c r="P3574" s="142">
        <f t="shared" si="543"/>
        <v>0</v>
      </c>
      <c r="Q3574" s="52"/>
      <c r="R3574" s="396"/>
      <c r="S3574" s="396"/>
    </row>
    <row r="3575" spans="2:20" ht="18.75" customHeight="1" x14ac:dyDescent="0.2">
      <c r="B3575" s="78"/>
      <c r="C3575" s="157" t="s">
        <v>157</v>
      </c>
      <c r="D3575" s="148">
        <f t="shared" ref="D3575:O3575" si="544">SUBTOTAL(9,D3565:D3574)</f>
        <v>0</v>
      </c>
      <c r="E3575" s="148">
        <f t="shared" si="544"/>
        <v>0</v>
      </c>
      <c r="F3575" s="148">
        <f t="shared" si="544"/>
        <v>0</v>
      </c>
      <c r="G3575" s="148">
        <f t="shared" si="544"/>
        <v>0</v>
      </c>
      <c r="H3575" s="148">
        <f t="shared" si="544"/>
        <v>0</v>
      </c>
      <c r="I3575" s="148">
        <f t="shared" si="544"/>
        <v>0</v>
      </c>
      <c r="J3575" s="148">
        <f t="shared" si="544"/>
        <v>0</v>
      </c>
      <c r="K3575" s="148">
        <f t="shared" si="544"/>
        <v>0</v>
      </c>
      <c r="L3575" s="148">
        <f t="shared" si="544"/>
        <v>0</v>
      </c>
      <c r="M3575" s="148">
        <f t="shared" si="544"/>
        <v>0</v>
      </c>
      <c r="N3575" s="148">
        <f t="shared" si="544"/>
        <v>0</v>
      </c>
      <c r="O3575" s="149">
        <f t="shared" si="544"/>
        <v>0</v>
      </c>
      <c r="P3575" s="143">
        <f t="shared" si="543"/>
        <v>0</v>
      </c>
      <c r="Q3575" s="52"/>
      <c r="R3575" s="405"/>
      <c r="S3575" s="405"/>
    </row>
    <row r="3576" spans="2:20" ht="18.75" customHeight="1" x14ac:dyDescent="0.2">
      <c r="B3576" s="78"/>
      <c r="C3576" s="52"/>
      <c r="D3576" s="52"/>
      <c r="E3576" s="52"/>
      <c r="F3576" s="52"/>
      <c r="G3576" s="52"/>
      <c r="H3576" s="52"/>
      <c r="I3576" s="52"/>
      <c r="J3576" s="52"/>
      <c r="K3576" s="52"/>
      <c r="L3576" s="52"/>
      <c r="M3576" s="52"/>
      <c r="N3576" s="52"/>
      <c r="O3576" s="52"/>
      <c r="P3576" s="52"/>
      <c r="Q3576" s="52"/>
      <c r="R3576" s="55"/>
      <c r="S3576" s="55"/>
    </row>
    <row r="3577" spans="2:20" ht="6" customHeight="1" x14ac:dyDescent="0.2">
      <c r="B3577" s="78"/>
      <c r="C3577" s="140" t="s">
        <v>158</v>
      </c>
      <c r="D3577" s="67"/>
      <c r="E3577" s="67"/>
      <c r="F3577" s="67"/>
      <c r="G3577" s="67"/>
      <c r="H3577" s="67"/>
      <c r="I3577" s="67"/>
      <c r="J3577" s="67"/>
      <c r="K3577" s="67"/>
      <c r="L3577" s="67"/>
      <c r="M3577" s="67"/>
      <c r="N3577" s="67"/>
      <c r="O3577" s="74"/>
      <c r="P3577" s="146">
        <f t="shared" ref="P3577:P3578" si="545">SUM(D3577:O3577)</f>
        <v>0</v>
      </c>
      <c r="Q3577" s="52"/>
      <c r="R3577" s="395"/>
      <c r="S3577" s="395"/>
    </row>
    <row r="3578" spans="2:20" ht="18.75" customHeight="1" x14ac:dyDescent="0.2">
      <c r="B3578" s="81"/>
      <c r="C3578" s="140" t="s">
        <v>159</v>
      </c>
      <c r="D3578" s="67"/>
      <c r="E3578" s="67"/>
      <c r="F3578" s="67"/>
      <c r="G3578" s="67"/>
      <c r="H3578" s="67"/>
      <c r="I3578" s="67"/>
      <c r="J3578" s="67"/>
      <c r="K3578" s="67"/>
      <c r="L3578" s="67"/>
      <c r="M3578" s="67"/>
      <c r="N3578" s="69"/>
      <c r="O3578" s="75"/>
      <c r="P3578" s="147">
        <f t="shared" si="545"/>
        <v>0</v>
      </c>
      <c r="Q3578" s="52"/>
      <c r="R3578" s="396"/>
      <c r="S3578" s="396"/>
    </row>
    <row r="3579" spans="2:20" ht="18.75" customHeight="1" x14ac:dyDescent="0.2">
      <c r="B3579" s="81"/>
      <c r="C3579" s="93"/>
      <c r="D3579" s="82"/>
      <c r="E3579" s="82"/>
      <c r="F3579" s="82"/>
      <c r="G3579" s="82"/>
      <c r="H3579" s="82"/>
      <c r="I3579" s="82"/>
      <c r="J3579" s="82"/>
      <c r="K3579" s="82"/>
      <c r="L3579" s="82"/>
      <c r="M3579" s="82"/>
      <c r="N3579" s="397" t="s">
        <v>160</v>
      </c>
      <c r="O3579" s="397"/>
      <c r="P3579" s="145">
        <f t="shared" ref="P3579" si="546">ROUND(IF(P3577*P3578=0,0,P3575/P3577*P3578),2)</f>
        <v>0</v>
      </c>
      <c r="Q3579" s="76"/>
      <c r="R3579" s="398"/>
      <c r="S3579" s="398"/>
    </row>
    <row r="3580" spans="2:20" s="77" customFormat="1" ht="18.75" customHeight="1" x14ac:dyDescent="0.2">
      <c r="B3580" s="79"/>
      <c r="C3580" s="52"/>
      <c r="D3580" s="52"/>
      <c r="E3580" s="52"/>
      <c r="F3580" s="52"/>
      <c r="G3580" s="52"/>
      <c r="H3580" s="52"/>
      <c r="I3580" s="52"/>
      <c r="J3580" s="52"/>
      <c r="K3580" s="52"/>
      <c r="L3580" s="52"/>
      <c r="M3580" s="52"/>
      <c r="N3580" s="52"/>
      <c r="O3580" s="52"/>
      <c r="P3580" s="52"/>
      <c r="Q3580" s="52"/>
      <c r="R3580" s="52"/>
      <c r="S3580" s="52"/>
      <c r="T3580" s="80"/>
    </row>
    <row r="3581" spans="2:20" ht="30" customHeight="1" x14ac:dyDescent="0.2">
      <c r="C3581" s="158" t="s">
        <v>124</v>
      </c>
      <c r="D3581" s="399"/>
      <c r="E3581" s="399"/>
      <c r="F3581" s="399"/>
      <c r="G3581" s="399"/>
      <c r="H3581" s="399"/>
      <c r="I3581" s="399"/>
      <c r="J3581" s="52"/>
      <c r="K3581" s="52"/>
      <c r="L3581" s="53"/>
      <c r="M3581" s="52"/>
      <c r="N3581" s="52"/>
      <c r="O3581" s="52"/>
      <c r="P3581" s="54"/>
      <c r="Q3581" s="52"/>
      <c r="R3581" s="54"/>
      <c r="S3581" s="54"/>
    </row>
    <row r="3582" spans="2:20" ht="18.75" customHeight="1" x14ac:dyDescent="0.2">
      <c r="B3582" s="78"/>
      <c r="C3582" s="152" t="s">
        <v>125</v>
      </c>
      <c r="D3582" s="395"/>
      <c r="E3582" s="395"/>
      <c r="F3582" s="395"/>
      <c r="G3582" s="395"/>
      <c r="H3582" s="395"/>
      <c r="I3582" s="395"/>
      <c r="J3582" s="52"/>
      <c r="K3582" s="51"/>
      <c r="L3582" s="51"/>
      <c r="M3582" s="51"/>
      <c r="N3582" s="51"/>
      <c r="O3582" s="51"/>
      <c r="P3582" s="51"/>
      <c r="Q3582" s="52"/>
      <c r="R3582" s="400" t="s">
        <v>126</v>
      </c>
      <c r="S3582" s="400"/>
    </row>
    <row r="3583" spans="2:20" ht="18.75" customHeight="1" x14ac:dyDescent="0.2">
      <c r="B3583" s="78"/>
      <c r="C3583" s="152" t="s">
        <v>7</v>
      </c>
      <c r="D3583" s="395"/>
      <c r="E3583" s="395"/>
      <c r="F3583" s="395"/>
      <c r="G3583" s="395"/>
      <c r="H3583" s="395"/>
      <c r="I3583" s="395"/>
      <c r="J3583" s="52"/>
      <c r="K3583" s="51"/>
      <c r="L3583" s="51"/>
      <c r="M3583" s="51"/>
      <c r="N3583" s="51"/>
      <c r="O3583" s="51"/>
      <c r="P3583" s="51"/>
      <c r="Q3583" s="52"/>
      <c r="R3583" s="139" t="s">
        <v>245</v>
      </c>
      <c r="S3583" s="63"/>
    </row>
    <row r="3584" spans="2:20" ht="18.75" customHeight="1" x14ac:dyDescent="0.2">
      <c r="B3584" s="78"/>
      <c r="C3584" s="153" t="s">
        <v>122</v>
      </c>
      <c r="D3584" s="395"/>
      <c r="E3584" s="395"/>
      <c r="F3584" s="395"/>
      <c r="G3584" s="395"/>
      <c r="H3584" s="395"/>
      <c r="I3584" s="395"/>
      <c r="J3584" s="52"/>
      <c r="K3584" s="51"/>
      <c r="L3584" s="51"/>
      <c r="M3584" s="51"/>
      <c r="N3584" s="51"/>
      <c r="O3584" s="51"/>
      <c r="P3584" s="51"/>
      <c r="Q3584" s="52"/>
      <c r="R3584" s="138" t="s">
        <v>132</v>
      </c>
      <c r="S3584" s="63"/>
    </row>
    <row r="3585" spans="2:24" ht="18.75" customHeight="1" x14ac:dyDescent="0.2">
      <c r="B3585" s="78"/>
      <c r="C3585" s="153" t="s">
        <v>134</v>
      </c>
      <c r="D3585" s="401"/>
      <c r="E3585" s="401"/>
      <c r="F3585" s="401"/>
      <c r="G3585" s="401"/>
      <c r="H3585" s="401"/>
      <c r="I3585" s="401"/>
      <c r="J3585" s="52"/>
      <c r="K3585" s="52"/>
      <c r="L3585" s="53"/>
      <c r="M3585" s="52"/>
      <c r="N3585" s="52"/>
      <c r="O3585" s="52"/>
      <c r="P3585" s="54"/>
      <c r="Q3585" s="52"/>
      <c r="R3585" s="139" t="s">
        <v>133</v>
      </c>
      <c r="S3585" s="63"/>
    </row>
    <row r="3586" spans="2:24" ht="18.75" customHeight="1" x14ac:dyDescent="0.2">
      <c r="B3586" s="78"/>
      <c r="C3586" s="52"/>
      <c r="D3586" s="52"/>
      <c r="E3586" s="52"/>
      <c r="F3586" s="52"/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</row>
    <row r="3587" spans="2:24" ht="21" customHeight="1" x14ac:dyDescent="0.2">
      <c r="B3587" s="78"/>
      <c r="C3587" s="154" t="s">
        <v>128</v>
      </c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70"/>
      <c r="P3587" s="144" t="s">
        <v>129</v>
      </c>
      <c r="Q3587" s="76"/>
      <c r="R3587" s="404" t="s">
        <v>135</v>
      </c>
      <c r="S3587" s="404"/>
    </row>
    <row r="3588" spans="2:24" s="77" customFormat="1" ht="18.75" customHeight="1" x14ac:dyDescent="0.2">
      <c r="B3588" s="79"/>
      <c r="C3588" s="52"/>
      <c r="D3588" s="52"/>
      <c r="E3588" s="52"/>
      <c r="F3588" s="52"/>
      <c r="G3588" s="52"/>
      <c r="H3588" s="52"/>
      <c r="I3588" s="52"/>
      <c r="J3588" s="52"/>
      <c r="K3588" s="52"/>
      <c r="L3588" s="52"/>
      <c r="M3588" s="52"/>
      <c r="N3588" s="52"/>
      <c r="O3588" s="52"/>
      <c r="P3588" s="52"/>
      <c r="Q3588" s="52"/>
      <c r="R3588" s="52"/>
      <c r="S3588" s="52"/>
      <c r="T3588" s="80"/>
      <c r="V3588" s="59"/>
      <c r="W3588" s="59"/>
      <c r="X3588" s="59"/>
    </row>
    <row r="3589" spans="2:24" ht="18.75" customHeight="1" x14ac:dyDescent="0.2">
      <c r="B3589" s="78"/>
      <c r="C3589" s="155" t="s">
        <v>161</v>
      </c>
      <c r="D3589" s="65"/>
      <c r="E3589" s="65"/>
      <c r="F3589" s="65"/>
      <c r="G3589" s="65"/>
      <c r="H3589" s="65"/>
      <c r="I3589" s="65"/>
      <c r="J3589" s="65"/>
      <c r="K3589" s="65"/>
      <c r="L3589" s="65"/>
      <c r="M3589" s="65"/>
      <c r="N3589" s="65"/>
      <c r="O3589" s="71"/>
      <c r="P3589" s="141">
        <f t="shared" ref="P3589:P3599" si="547">SUM(D3589:O3589)</f>
        <v>0</v>
      </c>
      <c r="Q3589" s="52"/>
      <c r="R3589" s="395"/>
      <c r="S3589" s="395"/>
    </row>
    <row r="3590" spans="2:24" ht="18.75" customHeight="1" x14ac:dyDescent="0.2">
      <c r="B3590" s="78"/>
      <c r="C3590" s="140" t="s">
        <v>137</v>
      </c>
      <c r="D3590" s="110"/>
      <c r="E3590" s="110"/>
      <c r="F3590" s="110"/>
      <c r="G3590" s="110"/>
      <c r="H3590" s="110"/>
      <c r="I3590" s="110"/>
      <c r="J3590" s="110"/>
      <c r="K3590" s="110"/>
      <c r="L3590" s="110"/>
      <c r="M3590" s="110"/>
      <c r="N3590" s="110"/>
      <c r="O3590" s="111"/>
      <c r="P3590" s="141">
        <f t="shared" si="547"/>
        <v>0</v>
      </c>
      <c r="Q3590" s="52"/>
      <c r="R3590" s="395"/>
      <c r="S3590" s="395"/>
    </row>
    <row r="3591" spans="2:24" ht="18.75" customHeight="1" x14ac:dyDescent="0.2">
      <c r="B3591" s="78"/>
      <c r="C3591" s="94" t="s">
        <v>162</v>
      </c>
      <c r="D3591" s="65"/>
      <c r="E3591" s="65"/>
      <c r="F3591" s="65"/>
      <c r="G3591" s="65"/>
      <c r="H3591" s="65"/>
      <c r="I3591" s="65"/>
      <c r="J3591" s="65"/>
      <c r="K3591" s="65"/>
      <c r="L3591" s="65"/>
      <c r="M3591" s="65"/>
      <c r="N3591" s="65"/>
      <c r="O3591" s="71"/>
      <c r="P3591" s="141">
        <f t="shared" si="547"/>
        <v>0</v>
      </c>
      <c r="Q3591" s="52"/>
      <c r="R3591" s="395"/>
      <c r="S3591" s="395"/>
    </row>
    <row r="3592" spans="2:24" ht="18.75" customHeight="1" x14ac:dyDescent="0.2">
      <c r="B3592" s="78"/>
      <c r="C3592" s="140" t="s">
        <v>147</v>
      </c>
      <c r="D3592" s="66"/>
      <c r="E3592" s="66"/>
      <c r="F3592" s="66"/>
      <c r="G3592" s="66"/>
      <c r="H3592" s="66"/>
      <c r="I3592" s="66"/>
      <c r="J3592" s="66"/>
      <c r="K3592" s="66"/>
      <c r="L3592" s="66"/>
      <c r="M3592" s="66"/>
      <c r="N3592" s="66"/>
      <c r="O3592" s="72"/>
      <c r="P3592" s="141">
        <f t="shared" si="547"/>
        <v>0</v>
      </c>
      <c r="Q3592" s="52"/>
      <c r="R3592" s="395"/>
      <c r="S3592" s="395"/>
    </row>
    <row r="3593" spans="2:24" ht="18.75" customHeight="1" x14ac:dyDescent="0.2">
      <c r="B3593" s="78"/>
      <c r="C3593" s="140" t="s">
        <v>148</v>
      </c>
      <c r="D3593" s="66"/>
      <c r="E3593" s="66"/>
      <c r="F3593" s="66"/>
      <c r="G3593" s="66"/>
      <c r="H3593" s="66"/>
      <c r="I3593" s="66"/>
      <c r="J3593" s="66"/>
      <c r="K3593" s="66"/>
      <c r="L3593" s="66"/>
      <c r="M3593" s="66"/>
      <c r="N3593" s="66"/>
      <c r="O3593" s="72"/>
      <c r="P3593" s="141">
        <f t="shared" si="547"/>
        <v>0</v>
      </c>
      <c r="Q3593" s="52"/>
      <c r="R3593" s="395"/>
      <c r="S3593" s="395"/>
    </row>
    <row r="3594" spans="2:24" ht="18.75" customHeight="1" x14ac:dyDescent="0.2">
      <c r="B3594" s="78"/>
      <c r="C3594" s="140" t="s">
        <v>150</v>
      </c>
      <c r="D3594" s="66"/>
      <c r="E3594" s="66"/>
      <c r="F3594" s="66"/>
      <c r="G3594" s="66"/>
      <c r="H3594" s="66"/>
      <c r="I3594" s="66"/>
      <c r="J3594" s="66"/>
      <c r="K3594" s="66"/>
      <c r="L3594" s="66"/>
      <c r="M3594" s="66"/>
      <c r="N3594" s="66"/>
      <c r="O3594" s="72"/>
      <c r="P3594" s="141">
        <f t="shared" si="547"/>
        <v>0</v>
      </c>
      <c r="Q3594" s="52"/>
      <c r="R3594" s="395"/>
      <c r="S3594" s="395"/>
    </row>
    <row r="3595" spans="2:24" ht="18.75" customHeight="1" x14ac:dyDescent="0.2">
      <c r="B3595" s="78"/>
      <c r="C3595" s="140" t="s">
        <v>151</v>
      </c>
      <c r="D3595" s="66"/>
      <c r="E3595" s="66"/>
      <c r="F3595" s="66"/>
      <c r="G3595" s="66"/>
      <c r="H3595" s="66"/>
      <c r="I3595" s="66"/>
      <c r="J3595" s="66"/>
      <c r="K3595" s="66"/>
      <c r="L3595" s="66"/>
      <c r="M3595" s="66"/>
      <c r="N3595" s="66"/>
      <c r="O3595" s="72"/>
      <c r="P3595" s="141">
        <f t="shared" si="547"/>
        <v>0</v>
      </c>
      <c r="Q3595" s="52"/>
      <c r="R3595" s="395"/>
      <c r="S3595" s="395"/>
    </row>
    <row r="3596" spans="2:24" ht="18.75" customHeight="1" x14ac:dyDescent="0.2">
      <c r="B3596" s="78"/>
      <c r="C3596" s="140" t="s">
        <v>152</v>
      </c>
      <c r="D3596" s="66"/>
      <c r="E3596" s="66"/>
      <c r="F3596" s="66"/>
      <c r="G3596" s="66"/>
      <c r="H3596" s="66"/>
      <c r="I3596" s="66"/>
      <c r="J3596" s="66"/>
      <c r="K3596" s="66"/>
      <c r="L3596" s="66"/>
      <c r="M3596" s="66"/>
      <c r="N3596" s="66"/>
      <c r="O3596" s="72"/>
      <c r="P3596" s="141">
        <f t="shared" si="547"/>
        <v>0</v>
      </c>
      <c r="Q3596" s="52"/>
      <c r="R3596" s="395"/>
      <c r="S3596" s="395"/>
    </row>
    <row r="3597" spans="2:24" ht="18.75" customHeight="1" x14ac:dyDescent="0.2">
      <c r="B3597" s="78"/>
      <c r="C3597" s="140" t="s">
        <v>153</v>
      </c>
      <c r="D3597" s="66"/>
      <c r="E3597" s="66"/>
      <c r="F3597" s="66"/>
      <c r="G3597" s="66"/>
      <c r="H3597" s="66"/>
      <c r="I3597" s="66"/>
      <c r="J3597" s="66"/>
      <c r="K3597" s="66"/>
      <c r="L3597" s="66"/>
      <c r="M3597" s="66"/>
      <c r="N3597" s="66"/>
      <c r="O3597" s="72"/>
      <c r="P3597" s="141">
        <f t="shared" si="547"/>
        <v>0</v>
      </c>
      <c r="Q3597" s="52"/>
      <c r="R3597" s="395"/>
      <c r="S3597" s="395"/>
    </row>
    <row r="3598" spans="2:24" ht="18.75" customHeight="1" x14ac:dyDescent="0.2">
      <c r="B3598" s="78"/>
      <c r="C3598" s="156" t="s">
        <v>163</v>
      </c>
      <c r="D3598" s="68"/>
      <c r="E3598" s="68"/>
      <c r="F3598" s="68"/>
      <c r="G3598" s="68"/>
      <c r="H3598" s="68"/>
      <c r="I3598" s="68"/>
      <c r="J3598" s="68"/>
      <c r="K3598" s="68"/>
      <c r="L3598" s="68"/>
      <c r="M3598" s="68"/>
      <c r="N3598" s="68"/>
      <c r="O3598" s="73"/>
      <c r="P3598" s="142">
        <f t="shared" si="547"/>
        <v>0</v>
      </c>
      <c r="Q3598" s="52"/>
      <c r="R3598" s="396"/>
      <c r="S3598" s="396"/>
    </row>
    <row r="3599" spans="2:24" ht="18.75" customHeight="1" x14ac:dyDescent="0.2">
      <c r="B3599" s="78"/>
      <c r="C3599" s="157" t="s">
        <v>157</v>
      </c>
      <c r="D3599" s="148">
        <f t="shared" ref="D3599:O3599" si="548">SUBTOTAL(9,D3589:D3598)</f>
        <v>0</v>
      </c>
      <c r="E3599" s="148">
        <f t="shared" si="548"/>
        <v>0</v>
      </c>
      <c r="F3599" s="148">
        <f t="shared" si="548"/>
        <v>0</v>
      </c>
      <c r="G3599" s="148">
        <f t="shared" si="548"/>
        <v>0</v>
      </c>
      <c r="H3599" s="148">
        <f t="shared" si="548"/>
        <v>0</v>
      </c>
      <c r="I3599" s="148">
        <f t="shared" si="548"/>
        <v>0</v>
      </c>
      <c r="J3599" s="148">
        <f t="shared" si="548"/>
        <v>0</v>
      </c>
      <c r="K3599" s="148">
        <f t="shared" si="548"/>
        <v>0</v>
      </c>
      <c r="L3599" s="148">
        <f t="shared" si="548"/>
        <v>0</v>
      </c>
      <c r="M3599" s="148">
        <f t="shared" si="548"/>
        <v>0</v>
      </c>
      <c r="N3599" s="148">
        <f t="shared" si="548"/>
        <v>0</v>
      </c>
      <c r="O3599" s="149">
        <f t="shared" si="548"/>
        <v>0</v>
      </c>
      <c r="P3599" s="143">
        <f t="shared" si="547"/>
        <v>0</v>
      </c>
      <c r="Q3599" s="52"/>
      <c r="R3599" s="405"/>
      <c r="S3599" s="405"/>
    </row>
    <row r="3600" spans="2:24" ht="18.75" customHeight="1" x14ac:dyDescent="0.2">
      <c r="B3600" s="78"/>
      <c r="C3600" s="52"/>
      <c r="D3600" s="52"/>
      <c r="E3600" s="52"/>
      <c r="F3600" s="52"/>
      <c r="G3600" s="52"/>
      <c r="H3600" s="52"/>
      <c r="I3600" s="52"/>
      <c r="J3600" s="52"/>
      <c r="K3600" s="52"/>
      <c r="L3600" s="52"/>
      <c r="M3600" s="52"/>
      <c r="N3600" s="52"/>
      <c r="O3600" s="52"/>
      <c r="P3600" s="52"/>
      <c r="Q3600" s="52"/>
      <c r="R3600" s="55"/>
      <c r="S3600" s="55"/>
    </row>
    <row r="3601" spans="2:20" ht="6" customHeight="1" x14ac:dyDescent="0.2">
      <c r="B3601" s="78"/>
      <c r="C3601" s="140" t="s">
        <v>158</v>
      </c>
      <c r="D3601" s="67"/>
      <c r="E3601" s="67"/>
      <c r="F3601" s="67"/>
      <c r="G3601" s="67"/>
      <c r="H3601" s="67"/>
      <c r="I3601" s="67"/>
      <c r="J3601" s="67"/>
      <c r="K3601" s="67"/>
      <c r="L3601" s="67"/>
      <c r="M3601" s="67"/>
      <c r="N3601" s="67"/>
      <c r="O3601" s="74"/>
      <c r="P3601" s="146">
        <f t="shared" ref="P3601:P3602" si="549">SUM(D3601:O3601)</f>
        <v>0</v>
      </c>
      <c r="Q3601" s="52"/>
      <c r="R3601" s="395"/>
      <c r="S3601" s="395"/>
    </row>
    <row r="3602" spans="2:20" ht="18.75" customHeight="1" x14ac:dyDescent="0.2">
      <c r="B3602" s="81"/>
      <c r="C3602" s="140" t="s">
        <v>159</v>
      </c>
      <c r="D3602" s="67"/>
      <c r="E3602" s="67"/>
      <c r="F3602" s="67"/>
      <c r="G3602" s="67"/>
      <c r="H3602" s="67"/>
      <c r="I3602" s="67"/>
      <c r="J3602" s="67"/>
      <c r="K3602" s="67"/>
      <c r="L3602" s="67"/>
      <c r="M3602" s="67"/>
      <c r="N3602" s="69"/>
      <c r="O3602" s="75"/>
      <c r="P3602" s="147">
        <f t="shared" si="549"/>
        <v>0</v>
      </c>
      <c r="Q3602" s="52"/>
      <c r="R3602" s="396"/>
      <c r="S3602" s="396"/>
    </row>
    <row r="3603" spans="2:20" ht="18.75" customHeight="1" x14ac:dyDescent="0.2">
      <c r="B3603" s="81"/>
      <c r="C3603" s="93"/>
      <c r="D3603" s="82"/>
      <c r="E3603" s="82"/>
      <c r="F3603" s="82"/>
      <c r="G3603" s="82"/>
      <c r="H3603" s="82"/>
      <c r="I3603" s="82"/>
      <c r="J3603" s="82"/>
      <c r="K3603" s="82"/>
      <c r="L3603" s="82"/>
      <c r="M3603" s="82"/>
      <c r="N3603" s="397" t="s">
        <v>160</v>
      </c>
      <c r="O3603" s="397"/>
      <c r="P3603" s="145">
        <f t="shared" ref="P3603" si="550">ROUND(IF(P3601*P3602=0,0,P3599/P3601*P3602),2)</f>
        <v>0</v>
      </c>
      <c r="Q3603" s="76"/>
      <c r="R3603" s="398"/>
      <c r="S3603" s="398"/>
    </row>
    <row r="3604" spans="2:20" s="77" customFormat="1" ht="18.75" customHeight="1" x14ac:dyDescent="0.2">
      <c r="B3604" s="79"/>
      <c r="C3604" s="52"/>
      <c r="D3604" s="52"/>
      <c r="E3604" s="52"/>
      <c r="F3604" s="52"/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80"/>
    </row>
    <row r="3605" spans="2:20" ht="15" x14ac:dyDescent="0.2">
      <c r="C3605" s="158" t="s">
        <v>124</v>
      </c>
      <c r="D3605" s="399"/>
      <c r="E3605" s="399"/>
      <c r="F3605" s="399"/>
      <c r="G3605" s="399"/>
      <c r="H3605" s="399"/>
      <c r="I3605" s="399"/>
      <c r="J3605" s="52"/>
      <c r="K3605" s="52"/>
      <c r="L3605" s="53"/>
      <c r="M3605" s="52"/>
      <c r="N3605" s="52"/>
      <c r="O3605" s="52"/>
      <c r="P3605" s="54"/>
      <c r="Q3605" s="52"/>
      <c r="R3605" s="54"/>
      <c r="S3605" s="54"/>
    </row>
    <row r="3606" spans="2:20" ht="15" x14ac:dyDescent="0.2">
      <c r="C3606" s="152" t="s">
        <v>125</v>
      </c>
      <c r="D3606" s="395"/>
      <c r="E3606" s="395"/>
      <c r="F3606" s="395"/>
      <c r="G3606" s="395"/>
      <c r="H3606" s="395"/>
      <c r="I3606" s="395"/>
      <c r="J3606" s="52"/>
      <c r="K3606" s="51"/>
      <c r="L3606" s="51"/>
      <c r="M3606" s="51"/>
      <c r="N3606" s="51"/>
      <c r="O3606" s="51"/>
      <c r="P3606" s="51"/>
      <c r="Q3606" s="52"/>
      <c r="R3606" s="400" t="s">
        <v>126</v>
      </c>
      <c r="S3606" s="400"/>
    </row>
    <row r="3607" spans="2:20" ht="14.25" x14ac:dyDescent="0.2">
      <c r="C3607" s="152" t="s">
        <v>7</v>
      </c>
      <c r="D3607" s="395"/>
      <c r="E3607" s="395"/>
      <c r="F3607" s="395"/>
      <c r="G3607" s="395"/>
      <c r="H3607" s="395"/>
      <c r="I3607" s="395"/>
      <c r="J3607" s="52"/>
      <c r="K3607" s="51"/>
      <c r="L3607" s="51"/>
      <c r="M3607" s="51"/>
      <c r="N3607" s="51"/>
      <c r="O3607" s="51"/>
      <c r="P3607" s="51"/>
      <c r="Q3607" s="52"/>
      <c r="R3607" s="139" t="s">
        <v>245</v>
      </c>
      <c r="S3607" s="63"/>
    </row>
    <row r="3608" spans="2:20" ht="14.25" x14ac:dyDescent="0.2">
      <c r="C3608" s="153" t="s">
        <v>122</v>
      </c>
      <c r="D3608" s="395"/>
      <c r="E3608" s="395"/>
      <c r="F3608" s="395"/>
      <c r="G3608" s="395"/>
      <c r="H3608" s="395"/>
      <c r="I3608" s="395"/>
      <c r="J3608" s="52"/>
      <c r="K3608" s="51"/>
      <c r="L3608" s="51"/>
      <c r="M3608" s="51"/>
      <c r="N3608" s="51"/>
      <c r="O3608" s="51"/>
      <c r="P3608" s="51"/>
      <c r="Q3608" s="52"/>
      <c r="R3608" s="138" t="s">
        <v>132</v>
      </c>
      <c r="S3608" s="63"/>
    </row>
    <row r="3609" spans="2:20" ht="15" x14ac:dyDescent="0.2">
      <c r="C3609" s="153" t="s">
        <v>134</v>
      </c>
      <c r="D3609" s="401"/>
      <c r="E3609" s="401"/>
      <c r="F3609" s="401"/>
      <c r="G3609" s="401"/>
      <c r="H3609" s="401"/>
      <c r="I3609" s="401"/>
      <c r="J3609" s="52"/>
      <c r="K3609" s="52"/>
      <c r="L3609" s="53"/>
      <c r="M3609" s="52"/>
      <c r="N3609" s="52"/>
      <c r="O3609" s="52"/>
      <c r="P3609" s="54"/>
      <c r="Q3609" s="52"/>
      <c r="R3609" s="139" t="s">
        <v>133</v>
      </c>
      <c r="S3609" s="63"/>
    </row>
    <row r="3610" spans="2:20" x14ac:dyDescent="0.2">
      <c r="C3610" s="52"/>
      <c r="D3610" s="52"/>
      <c r="E3610" s="52"/>
      <c r="F3610" s="52"/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</row>
    <row r="3611" spans="2:20" ht="15" x14ac:dyDescent="0.2">
      <c r="C3611" s="154" t="s">
        <v>128</v>
      </c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70"/>
      <c r="P3611" s="144" t="s">
        <v>129</v>
      </c>
      <c r="Q3611" s="76"/>
      <c r="R3611" s="402" t="s">
        <v>135</v>
      </c>
      <c r="S3611" s="403"/>
    </row>
    <row r="3612" spans="2:20" x14ac:dyDescent="0.2">
      <c r="C3612" s="52"/>
      <c r="D3612" s="52"/>
      <c r="E3612" s="52"/>
      <c r="F3612" s="52"/>
      <c r="G3612" s="52"/>
      <c r="H3612" s="52"/>
      <c r="I3612" s="52"/>
      <c r="J3612" s="52"/>
      <c r="K3612" s="52"/>
      <c r="L3612" s="52"/>
      <c r="M3612" s="52"/>
      <c r="N3612" s="52"/>
      <c r="O3612" s="52"/>
      <c r="P3612" s="52"/>
      <c r="Q3612" s="52"/>
      <c r="R3612" s="52"/>
      <c r="S3612" s="52"/>
    </row>
    <row r="3613" spans="2:20" ht="15" x14ac:dyDescent="0.2">
      <c r="C3613" s="155" t="s">
        <v>161</v>
      </c>
      <c r="D3613" s="65"/>
      <c r="E3613" s="65"/>
      <c r="F3613" s="65"/>
      <c r="G3613" s="65"/>
      <c r="H3613" s="65"/>
      <c r="I3613" s="65"/>
      <c r="J3613" s="65"/>
      <c r="K3613" s="65"/>
      <c r="L3613" s="65"/>
      <c r="M3613" s="65"/>
      <c r="N3613" s="65"/>
      <c r="O3613" s="71"/>
      <c r="P3613" s="141">
        <f>SUM(D3613:O3613)</f>
        <v>0</v>
      </c>
      <c r="Q3613" s="52"/>
      <c r="R3613" s="390"/>
      <c r="S3613" s="387"/>
    </row>
    <row r="3614" spans="2:20" ht="15" x14ac:dyDescent="0.2">
      <c r="C3614" s="140" t="s">
        <v>137</v>
      </c>
      <c r="D3614" s="110"/>
      <c r="E3614" s="110"/>
      <c r="F3614" s="110"/>
      <c r="G3614" s="110"/>
      <c r="H3614" s="110"/>
      <c r="I3614" s="110"/>
      <c r="J3614" s="110"/>
      <c r="K3614" s="110"/>
      <c r="L3614" s="110"/>
      <c r="M3614" s="110"/>
      <c r="N3614" s="110"/>
      <c r="O3614" s="111"/>
      <c r="P3614" s="141">
        <f t="shared" ref="P3614:P3623" si="551">SUM(D3614:O3614)</f>
        <v>0</v>
      </c>
      <c r="Q3614" s="52"/>
      <c r="R3614" s="390"/>
      <c r="S3614" s="387"/>
    </row>
    <row r="3615" spans="2:20" ht="15" x14ac:dyDescent="0.2">
      <c r="C3615" s="94" t="s">
        <v>162</v>
      </c>
      <c r="D3615" s="65"/>
      <c r="E3615" s="65"/>
      <c r="F3615" s="65"/>
      <c r="G3615" s="65"/>
      <c r="H3615" s="65"/>
      <c r="I3615" s="65"/>
      <c r="J3615" s="65"/>
      <c r="K3615" s="65"/>
      <c r="L3615" s="65"/>
      <c r="M3615" s="65"/>
      <c r="N3615" s="65"/>
      <c r="O3615" s="71"/>
      <c r="P3615" s="141">
        <f t="shared" si="551"/>
        <v>0</v>
      </c>
      <c r="Q3615" s="52"/>
      <c r="R3615" s="390"/>
      <c r="S3615" s="387"/>
    </row>
    <row r="3616" spans="2:20" ht="15" x14ac:dyDescent="0.2">
      <c r="C3616" s="140" t="s">
        <v>147</v>
      </c>
      <c r="D3616" s="66"/>
      <c r="E3616" s="66"/>
      <c r="F3616" s="66"/>
      <c r="G3616" s="66"/>
      <c r="H3616" s="66"/>
      <c r="I3616" s="66"/>
      <c r="J3616" s="66"/>
      <c r="K3616" s="66"/>
      <c r="L3616" s="66"/>
      <c r="M3616" s="66"/>
      <c r="N3616" s="66"/>
      <c r="O3616" s="72"/>
      <c r="P3616" s="141">
        <f t="shared" si="551"/>
        <v>0</v>
      </c>
      <c r="Q3616" s="52"/>
      <c r="R3616" s="390"/>
      <c r="S3616" s="387"/>
    </row>
    <row r="3617" spans="3:19" ht="15" x14ac:dyDescent="0.2">
      <c r="C3617" s="140" t="s">
        <v>148</v>
      </c>
      <c r="D3617" s="66"/>
      <c r="E3617" s="66"/>
      <c r="F3617" s="66"/>
      <c r="G3617" s="66"/>
      <c r="H3617" s="66"/>
      <c r="I3617" s="66"/>
      <c r="J3617" s="66"/>
      <c r="K3617" s="66"/>
      <c r="L3617" s="66"/>
      <c r="M3617" s="66"/>
      <c r="N3617" s="66"/>
      <c r="O3617" s="72"/>
      <c r="P3617" s="141">
        <f t="shared" si="551"/>
        <v>0</v>
      </c>
      <c r="Q3617" s="52"/>
      <c r="R3617" s="390"/>
      <c r="S3617" s="387"/>
    </row>
    <row r="3618" spans="3:19" ht="15" x14ac:dyDescent="0.2">
      <c r="C3618" s="140" t="s">
        <v>150</v>
      </c>
      <c r="D3618" s="66"/>
      <c r="E3618" s="66"/>
      <c r="F3618" s="66"/>
      <c r="G3618" s="66"/>
      <c r="H3618" s="66"/>
      <c r="I3618" s="66"/>
      <c r="J3618" s="66"/>
      <c r="K3618" s="66"/>
      <c r="L3618" s="66"/>
      <c r="M3618" s="66"/>
      <c r="N3618" s="66"/>
      <c r="O3618" s="72"/>
      <c r="P3618" s="141">
        <f t="shared" si="551"/>
        <v>0</v>
      </c>
      <c r="Q3618" s="52"/>
      <c r="R3618" s="390"/>
      <c r="S3618" s="387"/>
    </row>
    <row r="3619" spans="3:19" ht="15" x14ac:dyDescent="0.2">
      <c r="C3619" s="140" t="s">
        <v>151</v>
      </c>
      <c r="D3619" s="66"/>
      <c r="E3619" s="66"/>
      <c r="F3619" s="66"/>
      <c r="G3619" s="66"/>
      <c r="H3619" s="66"/>
      <c r="I3619" s="66"/>
      <c r="J3619" s="66"/>
      <c r="K3619" s="66"/>
      <c r="L3619" s="66"/>
      <c r="M3619" s="66"/>
      <c r="N3619" s="66"/>
      <c r="O3619" s="72"/>
      <c r="P3619" s="141">
        <f t="shared" si="551"/>
        <v>0</v>
      </c>
      <c r="Q3619" s="52"/>
      <c r="R3619" s="390"/>
      <c r="S3619" s="387"/>
    </row>
    <row r="3620" spans="3:19" ht="15" x14ac:dyDescent="0.2">
      <c r="C3620" s="140" t="s">
        <v>152</v>
      </c>
      <c r="D3620" s="66"/>
      <c r="E3620" s="66"/>
      <c r="F3620" s="66"/>
      <c r="G3620" s="66"/>
      <c r="H3620" s="66"/>
      <c r="I3620" s="66"/>
      <c r="J3620" s="66"/>
      <c r="K3620" s="66"/>
      <c r="L3620" s="66"/>
      <c r="M3620" s="66"/>
      <c r="N3620" s="66"/>
      <c r="O3620" s="72"/>
      <c r="P3620" s="141">
        <f t="shared" si="551"/>
        <v>0</v>
      </c>
      <c r="Q3620" s="52"/>
      <c r="R3620" s="390"/>
      <c r="S3620" s="387"/>
    </row>
    <row r="3621" spans="3:19" ht="15" x14ac:dyDescent="0.2">
      <c r="C3621" s="140" t="s">
        <v>153</v>
      </c>
      <c r="D3621" s="66"/>
      <c r="E3621" s="66"/>
      <c r="F3621" s="66"/>
      <c r="G3621" s="66"/>
      <c r="H3621" s="66"/>
      <c r="I3621" s="66"/>
      <c r="J3621" s="66"/>
      <c r="K3621" s="66"/>
      <c r="L3621" s="66"/>
      <c r="M3621" s="66"/>
      <c r="N3621" s="66"/>
      <c r="O3621" s="72"/>
      <c r="P3621" s="141">
        <f t="shared" si="551"/>
        <v>0</v>
      </c>
      <c r="Q3621" s="52"/>
      <c r="R3621" s="390"/>
      <c r="S3621" s="387"/>
    </row>
    <row r="3622" spans="3:19" ht="15" x14ac:dyDescent="0.2">
      <c r="C3622" s="156" t="s">
        <v>163</v>
      </c>
      <c r="D3622" s="68"/>
      <c r="E3622" s="68"/>
      <c r="F3622" s="68"/>
      <c r="G3622" s="68"/>
      <c r="H3622" s="68"/>
      <c r="I3622" s="68"/>
      <c r="J3622" s="68"/>
      <c r="K3622" s="68"/>
      <c r="L3622" s="68"/>
      <c r="M3622" s="68"/>
      <c r="N3622" s="68"/>
      <c r="O3622" s="73"/>
      <c r="P3622" s="142">
        <f t="shared" si="551"/>
        <v>0</v>
      </c>
      <c r="Q3622" s="52"/>
      <c r="R3622" s="391"/>
      <c r="S3622" s="392"/>
    </row>
    <row r="3623" spans="3:19" ht="15" x14ac:dyDescent="0.2">
      <c r="C3623" s="157" t="s">
        <v>157</v>
      </c>
      <c r="D3623" s="148">
        <f>SUBTOTAL(9,D3613:D3622)</f>
        <v>0</v>
      </c>
      <c r="E3623" s="148">
        <f t="shared" ref="E3623:O3623" si="552">SUBTOTAL(9,E3613:E3622)</f>
        <v>0</v>
      </c>
      <c r="F3623" s="148">
        <f t="shared" si="552"/>
        <v>0</v>
      </c>
      <c r="G3623" s="148">
        <f t="shared" si="552"/>
        <v>0</v>
      </c>
      <c r="H3623" s="148">
        <f t="shared" si="552"/>
        <v>0</v>
      </c>
      <c r="I3623" s="148">
        <f t="shared" si="552"/>
        <v>0</v>
      </c>
      <c r="J3623" s="148">
        <f t="shared" si="552"/>
        <v>0</v>
      </c>
      <c r="K3623" s="148">
        <f t="shared" si="552"/>
        <v>0</v>
      </c>
      <c r="L3623" s="148">
        <f t="shared" si="552"/>
        <v>0</v>
      </c>
      <c r="M3623" s="148">
        <f t="shared" si="552"/>
        <v>0</v>
      </c>
      <c r="N3623" s="148">
        <f t="shared" si="552"/>
        <v>0</v>
      </c>
      <c r="O3623" s="149">
        <f t="shared" si="552"/>
        <v>0</v>
      </c>
      <c r="P3623" s="143">
        <f t="shared" si="551"/>
        <v>0</v>
      </c>
      <c r="Q3623" s="52"/>
      <c r="R3623" s="393"/>
      <c r="S3623" s="394"/>
    </row>
    <row r="3624" spans="3:19" x14ac:dyDescent="0.2">
      <c r="C3624" s="52"/>
      <c r="D3624" s="52"/>
      <c r="E3624" s="52"/>
      <c r="F3624" s="52"/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5"/>
      <c r="S3624" s="55"/>
    </row>
    <row r="3625" spans="3:19" ht="15" x14ac:dyDescent="0.2">
      <c r="C3625" s="140" t="s">
        <v>158</v>
      </c>
      <c r="D3625" s="67"/>
      <c r="E3625" s="67"/>
      <c r="F3625" s="67"/>
      <c r="G3625" s="67"/>
      <c r="H3625" s="67"/>
      <c r="I3625" s="67"/>
      <c r="J3625" s="67"/>
      <c r="K3625" s="67"/>
      <c r="L3625" s="67"/>
      <c r="M3625" s="67"/>
      <c r="N3625" s="67"/>
      <c r="O3625" s="74"/>
      <c r="P3625" s="146">
        <f t="shared" ref="P3625:P3626" si="553">SUM(D3625:O3625)</f>
        <v>0</v>
      </c>
      <c r="Q3625" s="52"/>
      <c r="R3625" s="395"/>
      <c r="S3625" s="395"/>
    </row>
    <row r="3626" spans="3:19" ht="15" x14ac:dyDescent="0.2">
      <c r="C3626" s="140" t="s">
        <v>159</v>
      </c>
      <c r="D3626" s="67"/>
      <c r="E3626" s="67"/>
      <c r="F3626" s="67"/>
      <c r="G3626" s="67"/>
      <c r="H3626" s="67"/>
      <c r="I3626" s="67"/>
      <c r="J3626" s="67"/>
      <c r="K3626" s="67"/>
      <c r="L3626" s="67"/>
      <c r="M3626" s="67"/>
      <c r="N3626" s="69"/>
      <c r="O3626" s="75"/>
      <c r="P3626" s="147">
        <f t="shared" si="553"/>
        <v>0</v>
      </c>
      <c r="Q3626" s="52"/>
      <c r="R3626" s="396"/>
      <c r="S3626" s="396"/>
    </row>
    <row r="3627" spans="3:19" ht="15" x14ac:dyDescent="0.2">
      <c r="C3627" s="93"/>
      <c r="D3627" s="82"/>
      <c r="E3627" s="82"/>
      <c r="F3627" s="82"/>
      <c r="G3627" s="82"/>
      <c r="H3627" s="82"/>
      <c r="I3627" s="82"/>
      <c r="J3627" s="82"/>
      <c r="K3627" s="82"/>
      <c r="L3627" s="82"/>
      <c r="M3627" s="82"/>
      <c r="N3627" s="397" t="s">
        <v>160</v>
      </c>
      <c r="O3627" s="397"/>
      <c r="P3627" s="145">
        <f>ROUND(IF(P3625*P3626=0,0,P3623/P3625*P3626),2)</f>
        <v>0</v>
      </c>
      <c r="Q3627" s="76"/>
      <c r="R3627" s="398"/>
      <c r="S3627" s="398"/>
    </row>
    <row r="3628" spans="3:19" x14ac:dyDescent="0.2">
      <c r="C3628" s="52"/>
      <c r="D3628" s="52"/>
      <c r="E3628" s="52"/>
      <c r="F3628" s="52"/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</row>
    <row r="3629" spans="3:19" ht="15" x14ac:dyDescent="0.2">
      <c r="C3629" s="158" t="s">
        <v>124</v>
      </c>
      <c r="D3629" s="399"/>
      <c r="E3629" s="399"/>
      <c r="F3629" s="399"/>
      <c r="G3629" s="399"/>
      <c r="H3629" s="399"/>
      <c r="I3629" s="399"/>
      <c r="J3629" s="52"/>
      <c r="K3629" s="52"/>
      <c r="L3629" s="53"/>
      <c r="M3629" s="52"/>
      <c r="N3629" s="52"/>
      <c r="O3629" s="52"/>
      <c r="P3629" s="54"/>
      <c r="Q3629" s="52"/>
      <c r="R3629" s="54"/>
      <c r="S3629" s="54"/>
    </row>
    <row r="3630" spans="3:19" ht="15" x14ac:dyDescent="0.2">
      <c r="C3630" s="152" t="s">
        <v>125</v>
      </c>
      <c r="D3630" s="395"/>
      <c r="E3630" s="395"/>
      <c r="F3630" s="395"/>
      <c r="G3630" s="395"/>
      <c r="H3630" s="395"/>
      <c r="I3630" s="395"/>
      <c r="J3630" s="52"/>
      <c r="K3630" s="51"/>
      <c r="L3630" s="51"/>
      <c r="M3630" s="51"/>
      <c r="N3630" s="51"/>
      <c r="O3630" s="51"/>
      <c r="P3630" s="51"/>
      <c r="Q3630" s="52"/>
      <c r="R3630" s="400" t="s">
        <v>126</v>
      </c>
      <c r="S3630" s="400"/>
    </row>
    <row r="3631" spans="3:19" ht="14.25" x14ac:dyDescent="0.2">
      <c r="C3631" s="152" t="s">
        <v>7</v>
      </c>
      <c r="D3631" s="395"/>
      <c r="E3631" s="395"/>
      <c r="F3631" s="395"/>
      <c r="G3631" s="395"/>
      <c r="H3631" s="395"/>
      <c r="I3631" s="395"/>
      <c r="J3631" s="52"/>
      <c r="K3631" s="51"/>
      <c r="L3631" s="51"/>
      <c r="M3631" s="51"/>
      <c r="N3631" s="51"/>
      <c r="O3631" s="51"/>
      <c r="P3631" s="51"/>
      <c r="Q3631" s="52"/>
      <c r="R3631" s="139" t="s">
        <v>245</v>
      </c>
      <c r="S3631" s="63"/>
    </row>
    <row r="3632" spans="3:19" ht="14.25" x14ac:dyDescent="0.2">
      <c r="C3632" s="153" t="s">
        <v>122</v>
      </c>
      <c r="D3632" s="395"/>
      <c r="E3632" s="395"/>
      <c r="F3632" s="395"/>
      <c r="G3632" s="395"/>
      <c r="H3632" s="395"/>
      <c r="I3632" s="395"/>
      <c r="J3632" s="52"/>
      <c r="K3632" s="51"/>
      <c r="L3632" s="51"/>
      <c r="M3632" s="51"/>
      <c r="N3632" s="51"/>
      <c r="O3632" s="51"/>
      <c r="P3632" s="51"/>
      <c r="Q3632" s="52"/>
      <c r="R3632" s="138" t="s">
        <v>132</v>
      </c>
      <c r="S3632" s="63"/>
    </row>
    <row r="3633" spans="3:19" ht="15" x14ac:dyDescent="0.2">
      <c r="C3633" s="153" t="s">
        <v>134</v>
      </c>
      <c r="D3633" s="401"/>
      <c r="E3633" s="401"/>
      <c r="F3633" s="401"/>
      <c r="G3633" s="401"/>
      <c r="H3633" s="401"/>
      <c r="I3633" s="401"/>
      <c r="J3633" s="52"/>
      <c r="K3633" s="52"/>
      <c r="L3633" s="53"/>
      <c r="M3633" s="52"/>
      <c r="N3633" s="52"/>
      <c r="O3633" s="52"/>
      <c r="P3633" s="54"/>
      <c r="Q3633" s="52"/>
      <c r="R3633" s="139" t="s">
        <v>133</v>
      </c>
      <c r="S3633" s="63"/>
    </row>
    <row r="3634" spans="3:19" x14ac:dyDescent="0.2">
      <c r="C3634" s="52"/>
      <c r="D3634" s="52"/>
      <c r="E3634" s="52"/>
      <c r="F3634" s="52"/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</row>
    <row r="3635" spans="3:19" ht="15" x14ac:dyDescent="0.2">
      <c r="C3635" s="154" t="s">
        <v>128</v>
      </c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70"/>
      <c r="P3635" s="144" t="s">
        <v>129</v>
      </c>
      <c r="Q3635" s="76"/>
      <c r="R3635" s="404" t="s">
        <v>135</v>
      </c>
      <c r="S3635" s="404"/>
    </row>
    <row r="3636" spans="3:19" x14ac:dyDescent="0.2">
      <c r="C3636" s="52"/>
      <c r="D3636" s="52"/>
      <c r="E3636" s="52"/>
      <c r="F3636" s="52"/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</row>
    <row r="3637" spans="3:19" ht="15" x14ac:dyDescent="0.2">
      <c r="C3637" s="155" t="s">
        <v>161</v>
      </c>
      <c r="D3637" s="65"/>
      <c r="E3637" s="65"/>
      <c r="F3637" s="65"/>
      <c r="G3637" s="65"/>
      <c r="H3637" s="65"/>
      <c r="I3637" s="65"/>
      <c r="J3637" s="65"/>
      <c r="K3637" s="65"/>
      <c r="L3637" s="65"/>
      <c r="M3637" s="65"/>
      <c r="N3637" s="65"/>
      <c r="O3637" s="71"/>
      <c r="P3637" s="141">
        <f t="shared" ref="P3637:P3647" si="554">SUM(D3637:O3637)</f>
        <v>0</v>
      </c>
      <c r="Q3637" s="52"/>
      <c r="R3637" s="395"/>
      <c r="S3637" s="395"/>
    </row>
    <row r="3638" spans="3:19" ht="15" x14ac:dyDescent="0.2">
      <c r="C3638" s="140" t="s">
        <v>137</v>
      </c>
      <c r="D3638" s="110"/>
      <c r="E3638" s="110"/>
      <c r="F3638" s="110"/>
      <c r="G3638" s="110"/>
      <c r="H3638" s="110"/>
      <c r="I3638" s="110"/>
      <c r="J3638" s="110"/>
      <c r="K3638" s="110"/>
      <c r="L3638" s="110"/>
      <c r="M3638" s="110"/>
      <c r="N3638" s="110"/>
      <c r="O3638" s="111"/>
      <c r="P3638" s="141">
        <f t="shared" si="554"/>
        <v>0</v>
      </c>
      <c r="Q3638" s="52"/>
      <c r="R3638" s="395"/>
      <c r="S3638" s="395"/>
    </row>
    <row r="3639" spans="3:19" ht="15" x14ac:dyDescent="0.2">
      <c r="C3639" s="94" t="s">
        <v>162</v>
      </c>
      <c r="D3639" s="65"/>
      <c r="E3639" s="65"/>
      <c r="F3639" s="65"/>
      <c r="G3639" s="65"/>
      <c r="H3639" s="65"/>
      <c r="I3639" s="65"/>
      <c r="J3639" s="65"/>
      <c r="K3639" s="65"/>
      <c r="L3639" s="65"/>
      <c r="M3639" s="65"/>
      <c r="N3639" s="65"/>
      <c r="O3639" s="71"/>
      <c r="P3639" s="141">
        <f t="shared" si="554"/>
        <v>0</v>
      </c>
      <c r="Q3639" s="52"/>
      <c r="R3639" s="395"/>
      <c r="S3639" s="395"/>
    </row>
    <row r="3640" spans="3:19" ht="15" x14ac:dyDescent="0.2">
      <c r="C3640" s="140" t="s">
        <v>147</v>
      </c>
      <c r="D3640" s="66"/>
      <c r="E3640" s="66"/>
      <c r="F3640" s="66"/>
      <c r="G3640" s="66"/>
      <c r="H3640" s="66"/>
      <c r="I3640" s="66"/>
      <c r="J3640" s="66"/>
      <c r="K3640" s="66"/>
      <c r="L3640" s="66"/>
      <c r="M3640" s="66"/>
      <c r="N3640" s="66"/>
      <c r="O3640" s="72"/>
      <c r="P3640" s="141">
        <f t="shared" si="554"/>
        <v>0</v>
      </c>
      <c r="Q3640" s="52"/>
      <c r="R3640" s="395"/>
      <c r="S3640" s="395"/>
    </row>
    <row r="3641" spans="3:19" ht="15" x14ac:dyDescent="0.2">
      <c r="C3641" s="140" t="s">
        <v>148</v>
      </c>
      <c r="D3641" s="66"/>
      <c r="E3641" s="66"/>
      <c r="F3641" s="66"/>
      <c r="G3641" s="66"/>
      <c r="H3641" s="66"/>
      <c r="I3641" s="66"/>
      <c r="J3641" s="66"/>
      <c r="K3641" s="66"/>
      <c r="L3641" s="66"/>
      <c r="M3641" s="66"/>
      <c r="N3641" s="66"/>
      <c r="O3641" s="72"/>
      <c r="P3641" s="141">
        <f t="shared" si="554"/>
        <v>0</v>
      </c>
      <c r="Q3641" s="52"/>
      <c r="R3641" s="395"/>
      <c r="S3641" s="395"/>
    </row>
    <row r="3642" spans="3:19" ht="15" x14ac:dyDescent="0.2">
      <c r="C3642" s="140" t="s">
        <v>150</v>
      </c>
      <c r="D3642" s="66"/>
      <c r="E3642" s="66"/>
      <c r="F3642" s="66"/>
      <c r="G3642" s="66"/>
      <c r="H3642" s="66"/>
      <c r="I3642" s="66"/>
      <c r="J3642" s="66"/>
      <c r="K3642" s="66"/>
      <c r="L3642" s="66"/>
      <c r="M3642" s="66"/>
      <c r="N3642" s="66"/>
      <c r="O3642" s="72"/>
      <c r="P3642" s="141">
        <f t="shared" si="554"/>
        <v>0</v>
      </c>
      <c r="Q3642" s="52"/>
      <c r="R3642" s="395"/>
      <c r="S3642" s="395"/>
    </row>
    <row r="3643" spans="3:19" ht="15" x14ac:dyDescent="0.2">
      <c r="C3643" s="140" t="s">
        <v>151</v>
      </c>
      <c r="D3643" s="66"/>
      <c r="E3643" s="66"/>
      <c r="F3643" s="66"/>
      <c r="G3643" s="66"/>
      <c r="H3643" s="66"/>
      <c r="I3643" s="66"/>
      <c r="J3643" s="66"/>
      <c r="K3643" s="66"/>
      <c r="L3643" s="66"/>
      <c r="M3643" s="66"/>
      <c r="N3643" s="66"/>
      <c r="O3643" s="72"/>
      <c r="P3643" s="141">
        <f t="shared" si="554"/>
        <v>0</v>
      </c>
      <c r="Q3643" s="52"/>
      <c r="R3643" s="395"/>
      <c r="S3643" s="395"/>
    </row>
    <row r="3644" spans="3:19" ht="15" x14ac:dyDescent="0.2">
      <c r="C3644" s="140" t="s">
        <v>152</v>
      </c>
      <c r="D3644" s="66"/>
      <c r="E3644" s="66"/>
      <c r="F3644" s="66"/>
      <c r="G3644" s="66"/>
      <c r="H3644" s="66"/>
      <c r="I3644" s="66"/>
      <c r="J3644" s="66"/>
      <c r="K3644" s="66"/>
      <c r="L3644" s="66"/>
      <c r="M3644" s="66"/>
      <c r="N3644" s="66"/>
      <c r="O3644" s="72"/>
      <c r="P3644" s="141">
        <f t="shared" si="554"/>
        <v>0</v>
      </c>
      <c r="Q3644" s="52"/>
      <c r="R3644" s="395"/>
      <c r="S3644" s="395"/>
    </row>
    <row r="3645" spans="3:19" ht="15" x14ac:dyDescent="0.2">
      <c r="C3645" s="140" t="s">
        <v>153</v>
      </c>
      <c r="D3645" s="66"/>
      <c r="E3645" s="66"/>
      <c r="F3645" s="66"/>
      <c r="G3645" s="66"/>
      <c r="H3645" s="66"/>
      <c r="I3645" s="66"/>
      <c r="J3645" s="66"/>
      <c r="K3645" s="66"/>
      <c r="L3645" s="66"/>
      <c r="M3645" s="66"/>
      <c r="N3645" s="66"/>
      <c r="O3645" s="72"/>
      <c r="P3645" s="141">
        <f t="shared" si="554"/>
        <v>0</v>
      </c>
      <c r="Q3645" s="52"/>
      <c r="R3645" s="395"/>
      <c r="S3645" s="395"/>
    </row>
    <row r="3646" spans="3:19" ht="15" x14ac:dyDescent="0.2">
      <c r="C3646" s="156" t="s">
        <v>163</v>
      </c>
      <c r="D3646" s="68"/>
      <c r="E3646" s="68"/>
      <c r="F3646" s="68"/>
      <c r="G3646" s="68"/>
      <c r="H3646" s="68"/>
      <c r="I3646" s="68"/>
      <c r="J3646" s="68"/>
      <c r="K3646" s="68"/>
      <c r="L3646" s="68"/>
      <c r="M3646" s="68"/>
      <c r="N3646" s="68"/>
      <c r="O3646" s="73"/>
      <c r="P3646" s="142">
        <f t="shared" si="554"/>
        <v>0</v>
      </c>
      <c r="Q3646" s="52"/>
      <c r="R3646" s="396"/>
      <c r="S3646" s="396"/>
    </row>
    <row r="3647" spans="3:19" ht="15" x14ac:dyDescent="0.2">
      <c r="C3647" s="157" t="s">
        <v>157</v>
      </c>
      <c r="D3647" s="148">
        <f t="shared" ref="D3647:O3647" si="555">SUBTOTAL(9,D3637:D3646)</f>
        <v>0</v>
      </c>
      <c r="E3647" s="148">
        <f t="shared" si="555"/>
        <v>0</v>
      </c>
      <c r="F3647" s="148">
        <f t="shared" si="555"/>
        <v>0</v>
      </c>
      <c r="G3647" s="148">
        <f t="shared" si="555"/>
        <v>0</v>
      </c>
      <c r="H3647" s="148">
        <f t="shared" si="555"/>
        <v>0</v>
      </c>
      <c r="I3647" s="148">
        <f t="shared" si="555"/>
        <v>0</v>
      </c>
      <c r="J3647" s="148">
        <f t="shared" si="555"/>
        <v>0</v>
      </c>
      <c r="K3647" s="148">
        <f t="shared" si="555"/>
        <v>0</v>
      </c>
      <c r="L3647" s="148">
        <f t="shared" si="555"/>
        <v>0</v>
      </c>
      <c r="M3647" s="148">
        <f t="shared" si="555"/>
        <v>0</v>
      </c>
      <c r="N3647" s="148">
        <f t="shared" si="555"/>
        <v>0</v>
      </c>
      <c r="O3647" s="149">
        <f t="shared" si="555"/>
        <v>0</v>
      </c>
      <c r="P3647" s="143">
        <f t="shared" si="554"/>
        <v>0</v>
      </c>
      <c r="Q3647" s="52"/>
      <c r="R3647" s="405"/>
      <c r="S3647" s="405"/>
    </row>
    <row r="3648" spans="3:19" x14ac:dyDescent="0.2">
      <c r="C3648" s="52"/>
      <c r="D3648" s="52"/>
      <c r="E3648" s="52"/>
      <c r="F3648" s="52"/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5"/>
      <c r="S3648" s="55"/>
    </row>
    <row r="3649" spans="3:19" ht="15" x14ac:dyDescent="0.2">
      <c r="C3649" s="140" t="s">
        <v>158</v>
      </c>
      <c r="D3649" s="67"/>
      <c r="E3649" s="67"/>
      <c r="F3649" s="67"/>
      <c r="G3649" s="67"/>
      <c r="H3649" s="67"/>
      <c r="I3649" s="67"/>
      <c r="J3649" s="67"/>
      <c r="K3649" s="67"/>
      <c r="L3649" s="67"/>
      <c r="M3649" s="67"/>
      <c r="N3649" s="67"/>
      <c r="O3649" s="74"/>
      <c r="P3649" s="146">
        <f t="shared" ref="P3649:P3650" si="556">SUM(D3649:O3649)</f>
        <v>0</v>
      </c>
      <c r="Q3649" s="52"/>
      <c r="R3649" s="395"/>
      <c r="S3649" s="395"/>
    </row>
    <row r="3650" spans="3:19" ht="15" x14ac:dyDescent="0.2">
      <c r="C3650" s="140" t="s">
        <v>159</v>
      </c>
      <c r="D3650" s="67"/>
      <c r="E3650" s="67"/>
      <c r="F3650" s="67"/>
      <c r="G3650" s="67"/>
      <c r="H3650" s="67"/>
      <c r="I3650" s="67"/>
      <c r="J3650" s="67"/>
      <c r="K3650" s="67"/>
      <c r="L3650" s="67"/>
      <c r="M3650" s="67"/>
      <c r="N3650" s="69"/>
      <c r="O3650" s="75"/>
      <c r="P3650" s="147">
        <f t="shared" si="556"/>
        <v>0</v>
      </c>
      <c r="Q3650" s="52"/>
      <c r="R3650" s="396"/>
      <c r="S3650" s="396"/>
    </row>
    <row r="3651" spans="3:19" ht="15" x14ac:dyDescent="0.2">
      <c r="C3651" s="93"/>
      <c r="D3651" s="82"/>
      <c r="E3651" s="82"/>
      <c r="F3651" s="82"/>
      <c r="G3651" s="82"/>
      <c r="H3651" s="82"/>
      <c r="I3651" s="82"/>
      <c r="J3651" s="82"/>
      <c r="K3651" s="82"/>
      <c r="L3651" s="82"/>
      <c r="M3651" s="82"/>
      <c r="N3651" s="397" t="s">
        <v>160</v>
      </c>
      <c r="O3651" s="397"/>
      <c r="P3651" s="145">
        <f t="shared" ref="P3651" si="557">ROUND(IF(P3649*P3650=0,0,P3647/P3649*P3650),2)</f>
        <v>0</v>
      </c>
      <c r="Q3651" s="76"/>
      <c r="R3651" s="398"/>
      <c r="S3651" s="398"/>
    </row>
    <row r="3652" spans="3:19" x14ac:dyDescent="0.2">
      <c r="C3652" s="52"/>
      <c r="D3652" s="52"/>
      <c r="E3652" s="52"/>
      <c r="F3652" s="52"/>
      <c r="G3652" s="52"/>
      <c r="H3652" s="52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</row>
    <row r="3653" spans="3:19" ht="15" x14ac:dyDescent="0.2">
      <c r="C3653" s="158" t="s">
        <v>124</v>
      </c>
      <c r="D3653" s="399"/>
      <c r="E3653" s="399"/>
      <c r="F3653" s="399"/>
      <c r="G3653" s="399"/>
      <c r="H3653" s="399"/>
      <c r="I3653" s="399"/>
      <c r="J3653" s="52"/>
      <c r="K3653" s="52"/>
      <c r="L3653" s="53"/>
      <c r="M3653" s="52"/>
      <c r="N3653" s="52"/>
      <c r="O3653" s="52"/>
      <c r="P3653" s="54"/>
      <c r="Q3653" s="52"/>
      <c r="R3653" s="54"/>
      <c r="S3653" s="54"/>
    </row>
    <row r="3654" spans="3:19" ht="15" x14ac:dyDescent="0.2">
      <c r="C3654" s="152" t="s">
        <v>125</v>
      </c>
      <c r="D3654" s="395"/>
      <c r="E3654" s="395"/>
      <c r="F3654" s="395"/>
      <c r="G3654" s="395"/>
      <c r="H3654" s="395"/>
      <c r="I3654" s="395"/>
      <c r="J3654" s="52"/>
      <c r="K3654" s="51"/>
      <c r="L3654" s="51"/>
      <c r="M3654" s="51"/>
      <c r="N3654" s="51"/>
      <c r="O3654" s="51"/>
      <c r="P3654" s="51"/>
      <c r="Q3654" s="52"/>
      <c r="R3654" s="400" t="s">
        <v>126</v>
      </c>
      <c r="S3654" s="400"/>
    </row>
    <row r="3655" spans="3:19" ht="14.25" x14ac:dyDescent="0.2">
      <c r="C3655" s="152" t="s">
        <v>7</v>
      </c>
      <c r="D3655" s="395"/>
      <c r="E3655" s="395"/>
      <c r="F3655" s="395"/>
      <c r="G3655" s="395"/>
      <c r="H3655" s="395"/>
      <c r="I3655" s="395"/>
      <c r="J3655" s="52"/>
      <c r="K3655" s="51"/>
      <c r="L3655" s="51"/>
      <c r="M3655" s="51"/>
      <c r="N3655" s="51"/>
      <c r="O3655" s="51"/>
      <c r="P3655" s="51"/>
      <c r="Q3655" s="52"/>
      <c r="R3655" s="139" t="s">
        <v>245</v>
      </c>
      <c r="S3655" s="63"/>
    </row>
    <row r="3656" spans="3:19" ht="14.25" x14ac:dyDescent="0.2">
      <c r="C3656" s="153" t="s">
        <v>122</v>
      </c>
      <c r="D3656" s="395"/>
      <c r="E3656" s="395"/>
      <c r="F3656" s="395"/>
      <c r="G3656" s="395"/>
      <c r="H3656" s="395"/>
      <c r="I3656" s="395"/>
      <c r="J3656" s="52"/>
      <c r="K3656" s="51"/>
      <c r="L3656" s="51"/>
      <c r="M3656" s="51"/>
      <c r="N3656" s="51"/>
      <c r="O3656" s="51"/>
      <c r="P3656" s="51"/>
      <c r="Q3656" s="52"/>
      <c r="R3656" s="138" t="s">
        <v>132</v>
      </c>
      <c r="S3656" s="63"/>
    </row>
    <row r="3657" spans="3:19" ht="15" x14ac:dyDescent="0.2">
      <c r="C3657" s="153" t="s">
        <v>134</v>
      </c>
      <c r="D3657" s="401"/>
      <c r="E3657" s="401"/>
      <c r="F3657" s="401"/>
      <c r="G3657" s="401"/>
      <c r="H3657" s="401"/>
      <c r="I3657" s="401"/>
      <c r="J3657" s="52"/>
      <c r="K3657" s="52"/>
      <c r="L3657" s="53"/>
      <c r="M3657" s="52"/>
      <c r="N3657" s="52"/>
      <c r="O3657" s="52"/>
      <c r="P3657" s="54"/>
      <c r="Q3657" s="52"/>
      <c r="R3657" s="139" t="s">
        <v>133</v>
      </c>
      <c r="S3657" s="63"/>
    </row>
    <row r="3658" spans="3:19" x14ac:dyDescent="0.2">
      <c r="C3658" s="52"/>
      <c r="D3658" s="52"/>
      <c r="E3658" s="52"/>
      <c r="F3658" s="52"/>
      <c r="G3658" s="52"/>
      <c r="H3658" s="52"/>
      <c r="I3658" s="52"/>
      <c r="J3658" s="52"/>
      <c r="K3658" s="52"/>
      <c r="L3658" s="52"/>
      <c r="M3658" s="52"/>
      <c r="N3658" s="52"/>
      <c r="O3658" s="52"/>
      <c r="P3658" s="52"/>
      <c r="Q3658" s="52"/>
      <c r="R3658" s="52"/>
      <c r="S3658" s="52"/>
    </row>
    <row r="3659" spans="3:19" ht="15" x14ac:dyDescent="0.2">
      <c r="C3659" s="154" t="s">
        <v>128</v>
      </c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70"/>
      <c r="P3659" s="144" t="s">
        <v>129</v>
      </c>
      <c r="Q3659" s="76"/>
      <c r="R3659" s="404" t="s">
        <v>135</v>
      </c>
      <c r="S3659" s="404"/>
    </row>
    <row r="3660" spans="3:19" x14ac:dyDescent="0.2">
      <c r="C3660" s="52"/>
      <c r="D3660" s="52"/>
      <c r="E3660" s="52"/>
      <c r="F3660" s="52"/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</row>
    <row r="3661" spans="3:19" ht="15" x14ac:dyDescent="0.2">
      <c r="C3661" s="155" t="s">
        <v>161</v>
      </c>
      <c r="D3661" s="65"/>
      <c r="E3661" s="65"/>
      <c r="F3661" s="65"/>
      <c r="G3661" s="65"/>
      <c r="H3661" s="65"/>
      <c r="I3661" s="65"/>
      <c r="J3661" s="65"/>
      <c r="K3661" s="65"/>
      <c r="L3661" s="65"/>
      <c r="M3661" s="65"/>
      <c r="N3661" s="65"/>
      <c r="O3661" s="71"/>
      <c r="P3661" s="141">
        <f t="shared" ref="P3661:P3671" si="558">SUM(D3661:O3661)</f>
        <v>0</v>
      </c>
      <c r="Q3661" s="52"/>
      <c r="R3661" s="395"/>
      <c r="S3661" s="395"/>
    </row>
    <row r="3662" spans="3:19" ht="15" x14ac:dyDescent="0.2">
      <c r="C3662" s="140" t="s">
        <v>137</v>
      </c>
      <c r="D3662" s="110"/>
      <c r="E3662" s="110"/>
      <c r="F3662" s="110"/>
      <c r="G3662" s="110"/>
      <c r="H3662" s="110"/>
      <c r="I3662" s="110"/>
      <c r="J3662" s="110"/>
      <c r="K3662" s="110"/>
      <c r="L3662" s="110"/>
      <c r="M3662" s="110"/>
      <c r="N3662" s="110"/>
      <c r="O3662" s="111"/>
      <c r="P3662" s="141">
        <f t="shared" si="558"/>
        <v>0</v>
      </c>
      <c r="Q3662" s="52"/>
      <c r="R3662" s="395"/>
      <c r="S3662" s="395"/>
    </row>
    <row r="3663" spans="3:19" ht="15" x14ac:dyDescent="0.2">
      <c r="C3663" s="94" t="s">
        <v>162</v>
      </c>
      <c r="D3663" s="65"/>
      <c r="E3663" s="65"/>
      <c r="F3663" s="65"/>
      <c r="G3663" s="65"/>
      <c r="H3663" s="65"/>
      <c r="I3663" s="65"/>
      <c r="J3663" s="65"/>
      <c r="K3663" s="65"/>
      <c r="L3663" s="65"/>
      <c r="M3663" s="65"/>
      <c r="N3663" s="65"/>
      <c r="O3663" s="71"/>
      <c r="P3663" s="141">
        <f t="shared" si="558"/>
        <v>0</v>
      </c>
      <c r="Q3663" s="52"/>
      <c r="R3663" s="395"/>
      <c r="S3663" s="395"/>
    </row>
    <row r="3664" spans="3:19" ht="15" x14ac:dyDescent="0.2">
      <c r="C3664" s="140" t="s">
        <v>147</v>
      </c>
      <c r="D3664" s="66"/>
      <c r="E3664" s="66"/>
      <c r="F3664" s="66"/>
      <c r="G3664" s="66"/>
      <c r="H3664" s="66"/>
      <c r="I3664" s="66"/>
      <c r="J3664" s="66"/>
      <c r="K3664" s="66"/>
      <c r="L3664" s="66"/>
      <c r="M3664" s="66"/>
      <c r="N3664" s="66"/>
      <c r="O3664" s="72"/>
      <c r="P3664" s="141">
        <f t="shared" si="558"/>
        <v>0</v>
      </c>
      <c r="Q3664" s="52"/>
      <c r="R3664" s="395"/>
      <c r="S3664" s="395"/>
    </row>
    <row r="3665" spans="3:19" ht="15" x14ac:dyDescent="0.2">
      <c r="C3665" s="140" t="s">
        <v>148</v>
      </c>
      <c r="D3665" s="66"/>
      <c r="E3665" s="66"/>
      <c r="F3665" s="66"/>
      <c r="G3665" s="66"/>
      <c r="H3665" s="66"/>
      <c r="I3665" s="66"/>
      <c r="J3665" s="66"/>
      <c r="K3665" s="66"/>
      <c r="L3665" s="66"/>
      <c r="M3665" s="66"/>
      <c r="N3665" s="66"/>
      <c r="O3665" s="72"/>
      <c r="P3665" s="141">
        <f t="shared" si="558"/>
        <v>0</v>
      </c>
      <c r="Q3665" s="52"/>
      <c r="R3665" s="395"/>
      <c r="S3665" s="395"/>
    </row>
    <row r="3666" spans="3:19" ht="15" x14ac:dyDescent="0.2">
      <c r="C3666" s="140" t="s">
        <v>150</v>
      </c>
      <c r="D3666" s="66"/>
      <c r="E3666" s="66"/>
      <c r="F3666" s="66"/>
      <c r="G3666" s="66"/>
      <c r="H3666" s="66"/>
      <c r="I3666" s="66"/>
      <c r="J3666" s="66"/>
      <c r="K3666" s="66"/>
      <c r="L3666" s="66"/>
      <c r="M3666" s="66"/>
      <c r="N3666" s="66"/>
      <c r="O3666" s="72"/>
      <c r="P3666" s="141">
        <f t="shared" si="558"/>
        <v>0</v>
      </c>
      <c r="Q3666" s="52"/>
      <c r="R3666" s="395"/>
      <c r="S3666" s="395"/>
    </row>
    <row r="3667" spans="3:19" ht="15" x14ac:dyDescent="0.2">
      <c r="C3667" s="140" t="s">
        <v>151</v>
      </c>
      <c r="D3667" s="66"/>
      <c r="E3667" s="66"/>
      <c r="F3667" s="66"/>
      <c r="G3667" s="66"/>
      <c r="H3667" s="66"/>
      <c r="I3667" s="66"/>
      <c r="J3667" s="66"/>
      <c r="K3667" s="66"/>
      <c r="L3667" s="66"/>
      <c r="M3667" s="66"/>
      <c r="N3667" s="66"/>
      <c r="O3667" s="72"/>
      <c r="P3667" s="141">
        <f t="shared" si="558"/>
        <v>0</v>
      </c>
      <c r="Q3667" s="52"/>
      <c r="R3667" s="395"/>
      <c r="S3667" s="395"/>
    </row>
    <row r="3668" spans="3:19" ht="15" x14ac:dyDescent="0.2">
      <c r="C3668" s="140" t="s">
        <v>152</v>
      </c>
      <c r="D3668" s="66"/>
      <c r="E3668" s="66"/>
      <c r="F3668" s="66"/>
      <c r="G3668" s="66"/>
      <c r="H3668" s="66"/>
      <c r="I3668" s="66"/>
      <c r="J3668" s="66"/>
      <c r="K3668" s="66"/>
      <c r="L3668" s="66"/>
      <c r="M3668" s="66"/>
      <c r="N3668" s="66"/>
      <c r="O3668" s="72"/>
      <c r="P3668" s="141">
        <f t="shared" si="558"/>
        <v>0</v>
      </c>
      <c r="Q3668" s="52"/>
      <c r="R3668" s="395"/>
      <c r="S3668" s="395"/>
    </row>
    <row r="3669" spans="3:19" ht="15" x14ac:dyDescent="0.2">
      <c r="C3669" s="140" t="s">
        <v>153</v>
      </c>
      <c r="D3669" s="66"/>
      <c r="E3669" s="66"/>
      <c r="F3669" s="66"/>
      <c r="G3669" s="66"/>
      <c r="H3669" s="66"/>
      <c r="I3669" s="66"/>
      <c r="J3669" s="66"/>
      <c r="K3669" s="66"/>
      <c r="L3669" s="66"/>
      <c r="M3669" s="66"/>
      <c r="N3669" s="66"/>
      <c r="O3669" s="72"/>
      <c r="P3669" s="141">
        <f t="shared" si="558"/>
        <v>0</v>
      </c>
      <c r="Q3669" s="52"/>
      <c r="R3669" s="395"/>
      <c r="S3669" s="395"/>
    </row>
    <row r="3670" spans="3:19" ht="15" x14ac:dyDescent="0.2">
      <c r="C3670" s="156" t="s">
        <v>163</v>
      </c>
      <c r="D3670" s="68"/>
      <c r="E3670" s="68"/>
      <c r="F3670" s="68"/>
      <c r="G3670" s="68"/>
      <c r="H3670" s="68"/>
      <c r="I3670" s="68"/>
      <c r="J3670" s="68"/>
      <c r="K3670" s="68"/>
      <c r="L3670" s="68"/>
      <c r="M3670" s="68"/>
      <c r="N3670" s="68"/>
      <c r="O3670" s="73"/>
      <c r="P3670" s="142">
        <f t="shared" si="558"/>
        <v>0</v>
      </c>
      <c r="Q3670" s="52"/>
      <c r="R3670" s="396"/>
      <c r="S3670" s="396"/>
    </row>
    <row r="3671" spans="3:19" ht="15" x14ac:dyDescent="0.2">
      <c r="C3671" s="157" t="s">
        <v>157</v>
      </c>
      <c r="D3671" s="148">
        <f t="shared" ref="D3671:O3671" si="559">SUBTOTAL(9,D3661:D3670)</f>
        <v>0</v>
      </c>
      <c r="E3671" s="148">
        <f t="shared" si="559"/>
        <v>0</v>
      </c>
      <c r="F3671" s="148">
        <f t="shared" si="559"/>
        <v>0</v>
      </c>
      <c r="G3671" s="148">
        <f t="shared" si="559"/>
        <v>0</v>
      </c>
      <c r="H3671" s="148">
        <f t="shared" si="559"/>
        <v>0</v>
      </c>
      <c r="I3671" s="148">
        <f t="shared" si="559"/>
        <v>0</v>
      </c>
      <c r="J3671" s="148">
        <f t="shared" si="559"/>
        <v>0</v>
      </c>
      <c r="K3671" s="148">
        <f t="shared" si="559"/>
        <v>0</v>
      </c>
      <c r="L3671" s="148">
        <f t="shared" si="559"/>
        <v>0</v>
      </c>
      <c r="M3671" s="148">
        <f t="shared" si="559"/>
        <v>0</v>
      </c>
      <c r="N3671" s="148">
        <f t="shared" si="559"/>
        <v>0</v>
      </c>
      <c r="O3671" s="149">
        <f t="shared" si="559"/>
        <v>0</v>
      </c>
      <c r="P3671" s="143">
        <f t="shared" si="558"/>
        <v>0</v>
      </c>
      <c r="Q3671" s="52"/>
      <c r="R3671" s="405"/>
      <c r="S3671" s="405"/>
    </row>
    <row r="3672" spans="3:19" x14ac:dyDescent="0.2">
      <c r="C3672" s="52"/>
      <c r="D3672" s="52"/>
      <c r="E3672" s="52"/>
      <c r="F3672" s="52"/>
      <c r="G3672" s="52"/>
      <c r="H3672" s="52"/>
      <c r="I3672" s="52"/>
      <c r="J3672" s="52"/>
      <c r="K3672" s="52"/>
      <c r="L3672" s="52"/>
      <c r="M3672" s="52"/>
      <c r="N3672" s="52"/>
      <c r="O3672" s="52"/>
      <c r="P3672" s="52"/>
      <c r="Q3672" s="52"/>
      <c r="R3672" s="55"/>
      <c r="S3672" s="55"/>
    </row>
    <row r="3673" spans="3:19" ht="15" x14ac:dyDescent="0.2">
      <c r="C3673" s="140" t="s">
        <v>158</v>
      </c>
      <c r="D3673" s="67"/>
      <c r="E3673" s="67"/>
      <c r="F3673" s="67"/>
      <c r="G3673" s="67"/>
      <c r="H3673" s="67"/>
      <c r="I3673" s="67"/>
      <c r="J3673" s="67"/>
      <c r="K3673" s="67"/>
      <c r="L3673" s="67"/>
      <c r="M3673" s="67"/>
      <c r="N3673" s="67"/>
      <c r="O3673" s="74"/>
      <c r="P3673" s="146">
        <f t="shared" ref="P3673:P3674" si="560">SUM(D3673:O3673)</f>
        <v>0</v>
      </c>
      <c r="Q3673" s="52"/>
      <c r="R3673" s="395"/>
      <c r="S3673" s="395"/>
    </row>
    <row r="3674" spans="3:19" ht="15" x14ac:dyDescent="0.2">
      <c r="C3674" s="140" t="s">
        <v>159</v>
      </c>
      <c r="D3674" s="67"/>
      <c r="E3674" s="67"/>
      <c r="F3674" s="67"/>
      <c r="G3674" s="67"/>
      <c r="H3674" s="67"/>
      <c r="I3674" s="67"/>
      <c r="J3674" s="67"/>
      <c r="K3674" s="67"/>
      <c r="L3674" s="67"/>
      <c r="M3674" s="67"/>
      <c r="N3674" s="69"/>
      <c r="O3674" s="75"/>
      <c r="P3674" s="147">
        <f t="shared" si="560"/>
        <v>0</v>
      </c>
      <c r="Q3674" s="52"/>
      <c r="R3674" s="396"/>
      <c r="S3674" s="396"/>
    </row>
    <row r="3675" spans="3:19" ht="15" x14ac:dyDescent="0.2">
      <c r="C3675" s="93"/>
      <c r="D3675" s="82"/>
      <c r="E3675" s="82"/>
      <c r="F3675" s="82"/>
      <c r="G3675" s="82"/>
      <c r="H3675" s="82"/>
      <c r="I3675" s="82"/>
      <c r="J3675" s="82"/>
      <c r="K3675" s="82"/>
      <c r="L3675" s="82"/>
      <c r="M3675" s="82"/>
      <c r="N3675" s="397" t="s">
        <v>160</v>
      </c>
      <c r="O3675" s="397"/>
      <c r="P3675" s="145">
        <f t="shared" ref="P3675" si="561">ROUND(IF(P3673*P3674=0,0,P3671/P3673*P3674),2)</f>
        <v>0</v>
      </c>
      <c r="Q3675" s="76"/>
      <c r="R3675" s="398"/>
      <c r="S3675" s="398"/>
    </row>
    <row r="3676" spans="3:19" x14ac:dyDescent="0.2">
      <c r="C3676" s="52"/>
      <c r="D3676" s="52"/>
      <c r="E3676" s="52"/>
      <c r="F3676" s="52"/>
      <c r="G3676" s="52"/>
      <c r="H3676" s="52"/>
      <c r="I3676" s="52"/>
      <c r="J3676" s="52"/>
      <c r="K3676" s="52"/>
      <c r="L3676" s="52"/>
      <c r="M3676" s="52"/>
      <c r="N3676" s="52"/>
      <c r="O3676" s="52"/>
      <c r="P3676" s="52"/>
      <c r="Q3676" s="52"/>
      <c r="R3676" s="52"/>
      <c r="S3676" s="52"/>
    </row>
    <row r="3677" spans="3:19" ht="15" x14ac:dyDescent="0.2">
      <c r="C3677" s="158" t="s">
        <v>124</v>
      </c>
      <c r="D3677" s="399"/>
      <c r="E3677" s="399"/>
      <c r="F3677" s="399"/>
      <c r="G3677" s="399"/>
      <c r="H3677" s="399"/>
      <c r="I3677" s="399"/>
      <c r="J3677" s="52"/>
      <c r="K3677" s="52"/>
      <c r="L3677" s="53"/>
      <c r="M3677" s="52"/>
      <c r="N3677" s="52"/>
      <c r="O3677" s="52"/>
      <c r="P3677" s="54"/>
      <c r="Q3677" s="52"/>
      <c r="R3677" s="54"/>
      <c r="S3677" s="54"/>
    </row>
    <row r="3678" spans="3:19" ht="15" x14ac:dyDescent="0.2">
      <c r="C3678" s="152" t="s">
        <v>125</v>
      </c>
      <c r="D3678" s="395"/>
      <c r="E3678" s="395"/>
      <c r="F3678" s="395"/>
      <c r="G3678" s="395"/>
      <c r="H3678" s="395"/>
      <c r="I3678" s="395"/>
      <c r="J3678" s="52"/>
      <c r="K3678" s="51"/>
      <c r="L3678" s="51"/>
      <c r="M3678" s="51"/>
      <c r="N3678" s="51"/>
      <c r="O3678" s="51"/>
      <c r="P3678" s="51"/>
      <c r="Q3678" s="52"/>
      <c r="R3678" s="400" t="s">
        <v>126</v>
      </c>
      <c r="S3678" s="400"/>
    </row>
    <row r="3679" spans="3:19" ht="14.25" x14ac:dyDescent="0.2">
      <c r="C3679" s="152" t="s">
        <v>7</v>
      </c>
      <c r="D3679" s="395"/>
      <c r="E3679" s="395"/>
      <c r="F3679" s="395"/>
      <c r="G3679" s="395"/>
      <c r="H3679" s="395"/>
      <c r="I3679" s="395"/>
      <c r="J3679" s="52"/>
      <c r="K3679" s="51"/>
      <c r="L3679" s="51"/>
      <c r="M3679" s="51"/>
      <c r="N3679" s="51"/>
      <c r="O3679" s="51"/>
      <c r="P3679" s="51"/>
      <c r="Q3679" s="52"/>
      <c r="R3679" s="139" t="s">
        <v>245</v>
      </c>
      <c r="S3679" s="63"/>
    </row>
    <row r="3680" spans="3:19" ht="14.25" x14ac:dyDescent="0.2">
      <c r="C3680" s="153" t="s">
        <v>122</v>
      </c>
      <c r="D3680" s="395"/>
      <c r="E3680" s="395"/>
      <c r="F3680" s="395"/>
      <c r="G3680" s="395"/>
      <c r="H3680" s="395"/>
      <c r="I3680" s="395"/>
      <c r="J3680" s="52"/>
      <c r="K3680" s="51"/>
      <c r="L3680" s="51"/>
      <c r="M3680" s="51"/>
      <c r="N3680" s="51"/>
      <c r="O3680" s="51"/>
      <c r="P3680" s="51"/>
      <c r="Q3680" s="52"/>
      <c r="R3680" s="138" t="s">
        <v>132</v>
      </c>
      <c r="S3680" s="63"/>
    </row>
    <row r="3681" spans="3:19" ht="15" x14ac:dyDescent="0.2">
      <c r="C3681" s="153" t="s">
        <v>134</v>
      </c>
      <c r="D3681" s="401"/>
      <c r="E3681" s="401"/>
      <c r="F3681" s="401"/>
      <c r="G3681" s="401"/>
      <c r="H3681" s="401"/>
      <c r="I3681" s="401"/>
      <c r="J3681" s="52"/>
      <c r="K3681" s="52"/>
      <c r="L3681" s="53"/>
      <c r="M3681" s="52"/>
      <c r="N3681" s="52"/>
      <c r="O3681" s="52"/>
      <c r="P3681" s="54"/>
      <c r="Q3681" s="52"/>
      <c r="R3681" s="139" t="s">
        <v>133</v>
      </c>
      <c r="S3681" s="63"/>
    </row>
    <row r="3682" spans="3:19" x14ac:dyDescent="0.2">
      <c r="C3682" s="52"/>
      <c r="D3682" s="52"/>
      <c r="E3682" s="52"/>
      <c r="F3682" s="52"/>
      <c r="G3682" s="52"/>
      <c r="H3682" s="52"/>
      <c r="I3682" s="52"/>
      <c r="J3682" s="52"/>
      <c r="K3682" s="52"/>
      <c r="L3682" s="52"/>
      <c r="M3682" s="52"/>
      <c r="N3682" s="52"/>
      <c r="O3682" s="52"/>
      <c r="P3682" s="52"/>
      <c r="Q3682" s="52"/>
      <c r="R3682" s="52"/>
      <c r="S3682" s="52"/>
    </row>
    <row r="3683" spans="3:19" ht="15" x14ac:dyDescent="0.2">
      <c r="C3683" s="154" t="s">
        <v>128</v>
      </c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70"/>
      <c r="P3683" s="144" t="s">
        <v>129</v>
      </c>
      <c r="Q3683" s="76"/>
      <c r="R3683" s="402" t="s">
        <v>135</v>
      </c>
      <c r="S3683" s="403"/>
    </row>
    <row r="3684" spans="3:19" x14ac:dyDescent="0.2">
      <c r="C3684" s="52"/>
      <c r="D3684" s="52"/>
      <c r="E3684" s="52"/>
      <c r="F3684" s="52"/>
      <c r="G3684" s="52"/>
      <c r="H3684" s="52"/>
      <c r="I3684" s="52"/>
      <c r="J3684" s="52"/>
      <c r="K3684" s="52"/>
      <c r="L3684" s="52"/>
      <c r="M3684" s="52"/>
      <c r="N3684" s="52"/>
      <c r="O3684" s="52"/>
      <c r="P3684" s="52"/>
      <c r="Q3684" s="52"/>
      <c r="R3684" s="52"/>
      <c r="S3684" s="52"/>
    </row>
    <row r="3685" spans="3:19" ht="15" x14ac:dyDescent="0.2">
      <c r="C3685" s="155" t="s">
        <v>161</v>
      </c>
      <c r="D3685" s="65"/>
      <c r="E3685" s="65"/>
      <c r="F3685" s="65"/>
      <c r="G3685" s="65"/>
      <c r="H3685" s="65"/>
      <c r="I3685" s="65"/>
      <c r="J3685" s="65"/>
      <c r="K3685" s="65"/>
      <c r="L3685" s="65"/>
      <c r="M3685" s="65"/>
      <c r="N3685" s="65"/>
      <c r="O3685" s="71"/>
      <c r="P3685" s="141">
        <f>SUM(D3685:O3685)</f>
        <v>0</v>
      </c>
      <c r="Q3685" s="52"/>
      <c r="R3685" s="390"/>
      <c r="S3685" s="387"/>
    </row>
    <row r="3686" spans="3:19" ht="15" x14ac:dyDescent="0.2">
      <c r="C3686" s="140" t="s">
        <v>137</v>
      </c>
      <c r="D3686" s="110"/>
      <c r="E3686" s="110"/>
      <c r="F3686" s="110"/>
      <c r="G3686" s="110"/>
      <c r="H3686" s="110"/>
      <c r="I3686" s="110"/>
      <c r="J3686" s="110"/>
      <c r="K3686" s="110"/>
      <c r="L3686" s="110"/>
      <c r="M3686" s="110"/>
      <c r="N3686" s="110"/>
      <c r="O3686" s="111"/>
      <c r="P3686" s="141">
        <f t="shared" ref="P3686:P3695" si="562">SUM(D3686:O3686)</f>
        <v>0</v>
      </c>
      <c r="Q3686" s="52"/>
      <c r="R3686" s="390"/>
      <c r="S3686" s="387"/>
    </row>
    <row r="3687" spans="3:19" ht="15" x14ac:dyDescent="0.2">
      <c r="C3687" s="94" t="s">
        <v>162</v>
      </c>
      <c r="D3687" s="65"/>
      <c r="E3687" s="65"/>
      <c r="F3687" s="65"/>
      <c r="G3687" s="65"/>
      <c r="H3687" s="65"/>
      <c r="I3687" s="65"/>
      <c r="J3687" s="65"/>
      <c r="K3687" s="65"/>
      <c r="L3687" s="65"/>
      <c r="M3687" s="65"/>
      <c r="N3687" s="65"/>
      <c r="O3687" s="71"/>
      <c r="P3687" s="141">
        <f t="shared" si="562"/>
        <v>0</v>
      </c>
      <c r="Q3687" s="52"/>
      <c r="R3687" s="390"/>
      <c r="S3687" s="387"/>
    </row>
    <row r="3688" spans="3:19" ht="15" x14ac:dyDescent="0.2">
      <c r="C3688" s="140" t="s">
        <v>147</v>
      </c>
      <c r="D3688" s="66"/>
      <c r="E3688" s="66"/>
      <c r="F3688" s="66"/>
      <c r="G3688" s="66"/>
      <c r="H3688" s="66"/>
      <c r="I3688" s="66"/>
      <c r="J3688" s="66"/>
      <c r="K3688" s="66"/>
      <c r="L3688" s="66"/>
      <c r="M3688" s="66"/>
      <c r="N3688" s="66"/>
      <c r="O3688" s="72"/>
      <c r="P3688" s="141">
        <f t="shared" si="562"/>
        <v>0</v>
      </c>
      <c r="Q3688" s="52"/>
      <c r="R3688" s="390"/>
      <c r="S3688" s="387"/>
    </row>
    <row r="3689" spans="3:19" ht="15" x14ac:dyDescent="0.2">
      <c r="C3689" s="140" t="s">
        <v>148</v>
      </c>
      <c r="D3689" s="66"/>
      <c r="E3689" s="66"/>
      <c r="F3689" s="66"/>
      <c r="G3689" s="66"/>
      <c r="H3689" s="66"/>
      <c r="I3689" s="66"/>
      <c r="J3689" s="66"/>
      <c r="K3689" s="66"/>
      <c r="L3689" s="66"/>
      <c r="M3689" s="66"/>
      <c r="N3689" s="66"/>
      <c r="O3689" s="72"/>
      <c r="P3689" s="141">
        <f t="shared" si="562"/>
        <v>0</v>
      </c>
      <c r="Q3689" s="52"/>
      <c r="R3689" s="390"/>
      <c r="S3689" s="387"/>
    </row>
    <row r="3690" spans="3:19" ht="15" x14ac:dyDescent="0.2">
      <c r="C3690" s="140" t="s">
        <v>150</v>
      </c>
      <c r="D3690" s="66"/>
      <c r="E3690" s="66"/>
      <c r="F3690" s="66"/>
      <c r="G3690" s="66"/>
      <c r="H3690" s="66"/>
      <c r="I3690" s="66"/>
      <c r="J3690" s="66"/>
      <c r="K3690" s="66"/>
      <c r="L3690" s="66"/>
      <c r="M3690" s="66"/>
      <c r="N3690" s="66"/>
      <c r="O3690" s="72"/>
      <c r="P3690" s="141">
        <f t="shared" si="562"/>
        <v>0</v>
      </c>
      <c r="Q3690" s="52"/>
      <c r="R3690" s="390"/>
      <c r="S3690" s="387"/>
    </row>
    <row r="3691" spans="3:19" ht="15" x14ac:dyDescent="0.2">
      <c r="C3691" s="140" t="s">
        <v>151</v>
      </c>
      <c r="D3691" s="66"/>
      <c r="E3691" s="66"/>
      <c r="F3691" s="66"/>
      <c r="G3691" s="66"/>
      <c r="H3691" s="66"/>
      <c r="I3691" s="66"/>
      <c r="J3691" s="66"/>
      <c r="K3691" s="66"/>
      <c r="L3691" s="66"/>
      <c r="M3691" s="66"/>
      <c r="N3691" s="66"/>
      <c r="O3691" s="72"/>
      <c r="P3691" s="141">
        <f t="shared" si="562"/>
        <v>0</v>
      </c>
      <c r="Q3691" s="52"/>
      <c r="R3691" s="390"/>
      <c r="S3691" s="387"/>
    </row>
    <row r="3692" spans="3:19" ht="15" x14ac:dyDescent="0.2">
      <c r="C3692" s="140" t="s">
        <v>152</v>
      </c>
      <c r="D3692" s="66"/>
      <c r="E3692" s="66"/>
      <c r="F3692" s="66"/>
      <c r="G3692" s="66"/>
      <c r="H3692" s="66"/>
      <c r="I3692" s="66"/>
      <c r="J3692" s="66"/>
      <c r="K3692" s="66"/>
      <c r="L3692" s="66"/>
      <c r="M3692" s="66"/>
      <c r="N3692" s="66"/>
      <c r="O3692" s="72"/>
      <c r="P3692" s="141">
        <f t="shared" si="562"/>
        <v>0</v>
      </c>
      <c r="Q3692" s="52"/>
      <c r="R3692" s="390"/>
      <c r="S3692" s="387"/>
    </row>
    <row r="3693" spans="3:19" ht="15" x14ac:dyDescent="0.2">
      <c r="C3693" s="140" t="s">
        <v>153</v>
      </c>
      <c r="D3693" s="66"/>
      <c r="E3693" s="66"/>
      <c r="F3693" s="66"/>
      <c r="G3693" s="66"/>
      <c r="H3693" s="66"/>
      <c r="I3693" s="66"/>
      <c r="J3693" s="66"/>
      <c r="K3693" s="66"/>
      <c r="L3693" s="66"/>
      <c r="M3693" s="66"/>
      <c r="N3693" s="66"/>
      <c r="O3693" s="72"/>
      <c r="P3693" s="141">
        <f t="shared" si="562"/>
        <v>0</v>
      </c>
      <c r="Q3693" s="52"/>
      <c r="R3693" s="390"/>
      <c r="S3693" s="387"/>
    </row>
    <row r="3694" spans="3:19" ht="15" x14ac:dyDescent="0.2">
      <c r="C3694" s="156" t="s">
        <v>163</v>
      </c>
      <c r="D3694" s="68"/>
      <c r="E3694" s="68"/>
      <c r="F3694" s="68"/>
      <c r="G3694" s="68"/>
      <c r="H3694" s="68"/>
      <c r="I3694" s="68"/>
      <c r="J3694" s="68"/>
      <c r="K3694" s="68"/>
      <c r="L3694" s="68"/>
      <c r="M3694" s="68"/>
      <c r="N3694" s="68"/>
      <c r="O3694" s="73"/>
      <c r="P3694" s="142">
        <f t="shared" si="562"/>
        <v>0</v>
      </c>
      <c r="Q3694" s="52"/>
      <c r="R3694" s="391"/>
      <c r="S3694" s="392"/>
    </row>
    <row r="3695" spans="3:19" ht="15" x14ac:dyDescent="0.2">
      <c r="C3695" s="157" t="s">
        <v>157</v>
      </c>
      <c r="D3695" s="148">
        <f>SUBTOTAL(9,D3685:D3694)</f>
        <v>0</v>
      </c>
      <c r="E3695" s="148">
        <f t="shared" ref="E3695:O3695" si="563">SUBTOTAL(9,E3685:E3694)</f>
        <v>0</v>
      </c>
      <c r="F3695" s="148">
        <f t="shared" si="563"/>
        <v>0</v>
      </c>
      <c r="G3695" s="148">
        <f t="shared" si="563"/>
        <v>0</v>
      </c>
      <c r="H3695" s="148">
        <f t="shared" si="563"/>
        <v>0</v>
      </c>
      <c r="I3695" s="148">
        <f t="shared" si="563"/>
        <v>0</v>
      </c>
      <c r="J3695" s="148">
        <f t="shared" si="563"/>
        <v>0</v>
      </c>
      <c r="K3695" s="148">
        <f t="shared" si="563"/>
        <v>0</v>
      </c>
      <c r="L3695" s="148">
        <f t="shared" si="563"/>
        <v>0</v>
      </c>
      <c r="M3695" s="148">
        <f t="shared" si="563"/>
        <v>0</v>
      </c>
      <c r="N3695" s="148">
        <f t="shared" si="563"/>
        <v>0</v>
      </c>
      <c r="O3695" s="149">
        <f t="shared" si="563"/>
        <v>0</v>
      </c>
      <c r="P3695" s="143">
        <f t="shared" si="562"/>
        <v>0</v>
      </c>
      <c r="Q3695" s="52"/>
      <c r="R3695" s="393"/>
      <c r="S3695" s="394"/>
    </row>
    <row r="3696" spans="3:19" x14ac:dyDescent="0.2">
      <c r="C3696" s="52"/>
      <c r="D3696" s="52"/>
      <c r="E3696" s="52"/>
      <c r="F3696" s="52"/>
      <c r="G3696" s="52"/>
      <c r="H3696" s="52"/>
      <c r="I3696" s="52"/>
      <c r="J3696" s="52"/>
      <c r="K3696" s="52"/>
      <c r="L3696" s="52"/>
      <c r="M3696" s="52"/>
      <c r="N3696" s="52"/>
      <c r="O3696" s="52"/>
      <c r="P3696" s="52"/>
      <c r="Q3696" s="52"/>
      <c r="R3696" s="55"/>
      <c r="S3696" s="55"/>
    </row>
    <row r="3697" spans="3:19" ht="15" x14ac:dyDescent="0.2">
      <c r="C3697" s="140" t="s">
        <v>158</v>
      </c>
      <c r="D3697" s="67"/>
      <c r="E3697" s="67"/>
      <c r="F3697" s="67"/>
      <c r="G3697" s="67"/>
      <c r="H3697" s="67"/>
      <c r="I3697" s="67"/>
      <c r="J3697" s="67"/>
      <c r="K3697" s="67"/>
      <c r="L3697" s="67"/>
      <c r="M3697" s="67"/>
      <c r="N3697" s="67"/>
      <c r="O3697" s="74"/>
      <c r="P3697" s="146">
        <f t="shared" ref="P3697:P3698" si="564">SUM(D3697:O3697)</f>
        <v>0</v>
      </c>
      <c r="Q3697" s="52"/>
      <c r="R3697" s="395"/>
      <c r="S3697" s="395"/>
    </row>
    <row r="3698" spans="3:19" ht="15" x14ac:dyDescent="0.2">
      <c r="C3698" s="140" t="s">
        <v>159</v>
      </c>
      <c r="D3698" s="67"/>
      <c r="E3698" s="67"/>
      <c r="F3698" s="67"/>
      <c r="G3698" s="67"/>
      <c r="H3698" s="67"/>
      <c r="I3698" s="67"/>
      <c r="J3698" s="67"/>
      <c r="K3698" s="67"/>
      <c r="L3698" s="67"/>
      <c r="M3698" s="67"/>
      <c r="N3698" s="69"/>
      <c r="O3698" s="75"/>
      <c r="P3698" s="147">
        <f t="shared" si="564"/>
        <v>0</v>
      </c>
      <c r="Q3698" s="52"/>
      <c r="R3698" s="396"/>
      <c r="S3698" s="396"/>
    </row>
    <row r="3699" spans="3:19" ht="15" x14ac:dyDescent="0.2">
      <c r="C3699" s="93"/>
      <c r="D3699" s="82"/>
      <c r="E3699" s="82"/>
      <c r="F3699" s="82"/>
      <c r="G3699" s="82"/>
      <c r="H3699" s="82"/>
      <c r="I3699" s="82"/>
      <c r="J3699" s="82"/>
      <c r="K3699" s="82"/>
      <c r="L3699" s="82"/>
      <c r="M3699" s="82"/>
      <c r="N3699" s="397" t="s">
        <v>160</v>
      </c>
      <c r="O3699" s="397"/>
      <c r="P3699" s="145">
        <f>ROUND(IF(P3697*P3698=0,0,P3695/P3697*P3698),2)</f>
        <v>0</v>
      </c>
      <c r="Q3699" s="76"/>
      <c r="R3699" s="398"/>
      <c r="S3699" s="398"/>
    </row>
    <row r="3700" spans="3:19" x14ac:dyDescent="0.2">
      <c r="C3700" s="52"/>
      <c r="D3700" s="52"/>
      <c r="E3700" s="52"/>
      <c r="F3700" s="52"/>
      <c r="G3700" s="52"/>
      <c r="H3700" s="52"/>
      <c r="I3700" s="52"/>
      <c r="J3700" s="52"/>
      <c r="K3700" s="52"/>
      <c r="L3700" s="52"/>
      <c r="M3700" s="52"/>
      <c r="N3700" s="52"/>
      <c r="O3700" s="52"/>
      <c r="P3700" s="52"/>
      <c r="Q3700" s="52"/>
      <c r="R3700" s="52"/>
      <c r="S3700" s="52"/>
    </row>
    <row r="3701" spans="3:19" ht="15" x14ac:dyDescent="0.2">
      <c r="C3701" s="158" t="s">
        <v>124</v>
      </c>
      <c r="D3701" s="399"/>
      <c r="E3701" s="399"/>
      <c r="F3701" s="399"/>
      <c r="G3701" s="399"/>
      <c r="H3701" s="399"/>
      <c r="I3701" s="399"/>
      <c r="J3701" s="52"/>
      <c r="K3701" s="52"/>
      <c r="L3701" s="53"/>
      <c r="M3701" s="52"/>
      <c r="N3701" s="52"/>
      <c r="O3701" s="52"/>
      <c r="P3701" s="54"/>
      <c r="Q3701" s="52"/>
      <c r="R3701" s="54"/>
      <c r="S3701" s="54"/>
    </row>
    <row r="3702" spans="3:19" ht="15" x14ac:dyDescent="0.2">
      <c r="C3702" s="152" t="s">
        <v>125</v>
      </c>
      <c r="D3702" s="395"/>
      <c r="E3702" s="395"/>
      <c r="F3702" s="395"/>
      <c r="G3702" s="395"/>
      <c r="H3702" s="395"/>
      <c r="I3702" s="395"/>
      <c r="J3702" s="52"/>
      <c r="K3702" s="51"/>
      <c r="L3702" s="51"/>
      <c r="M3702" s="51"/>
      <c r="N3702" s="51"/>
      <c r="O3702" s="51"/>
      <c r="P3702" s="51"/>
      <c r="Q3702" s="52"/>
      <c r="R3702" s="400" t="s">
        <v>126</v>
      </c>
      <c r="S3702" s="400"/>
    </row>
    <row r="3703" spans="3:19" ht="14.25" x14ac:dyDescent="0.2">
      <c r="C3703" s="152" t="s">
        <v>7</v>
      </c>
      <c r="D3703" s="395"/>
      <c r="E3703" s="395"/>
      <c r="F3703" s="395"/>
      <c r="G3703" s="395"/>
      <c r="H3703" s="395"/>
      <c r="I3703" s="395"/>
      <c r="J3703" s="52"/>
      <c r="K3703" s="51"/>
      <c r="L3703" s="51"/>
      <c r="M3703" s="51"/>
      <c r="N3703" s="51"/>
      <c r="O3703" s="51"/>
      <c r="P3703" s="51"/>
      <c r="Q3703" s="52"/>
      <c r="R3703" s="139" t="s">
        <v>245</v>
      </c>
      <c r="S3703" s="63"/>
    </row>
    <row r="3704" spans="3:19" ht="14.25" x14ac:dyDescent="0.2">
      <c r="C3704" s="153" t="s">
        <v>122</v>
      </c>
      <c r="D3704" s="395"/>
      <c r="E3704" s="395"/>
      <c r="F3704" s="395"/>
      <c r="G3704" s="395"/>
      <c r="H3704" s="395"/>
      <c r="I3704" s="395"/>
      <c r="J3704" s="52"/>
      <c r="K3704" s="51"/>
      <c r="L3704" s="51"/>
      <c r="M3704" s="51"/>
      <c r="N3704" s="51"/>
      <c r="O3704" s="51"/>
      <c r="P3704" s="51"/>
      <c r="Q3704" s="52"/>
      <c r="R3704" s="138" t="s">
        <v>132</v>
      </c>
      <c r="S3704" s="63"/>
    </row>
    <row r="3705" spans="3:19" ht="15" x14ac:dyDescent="0.2">
      <c r="C3705" s="153" t="s">
        <v>134</v>
      </c>
      <c r="D3705" s="401"/>
      <c r="E3705" s="401"/>
      <c r="F3705" s="401"/>
      <c r="G3705" s="401"/>
      <c r="H3705" s="401"/>
      <c r="I3705" s="401"/>
      <c r="J3705" s="52"/>
      <c r="K3705" s="52"/>
      <c r="L3705" s="53"/>
      <c r="M3705" s="52"/>
      <c r="N3705" s="52"/>
      <c r="O3705" s="52"/>
      <c r="P3705" s="54"/>
      <c r="Q3705" s="52"/>
      <c r="R3705" s="139" t="s">
        <v>133</v>
      </c>
      <c r="S3705" s="63"/>
    </row>
    <row r="3706" spans="3:19" x14ac:dyDescent="0.2">
      <c r="C3706" s="52"/>
      <c r="D3706" s="52"/>
      <c r="E3706" s="52"/>
      <c r="F3706" s="52"/>
      <c r="G3706" s="52"/>
      <c r="H3706" s="52"/>
      <c r="I3706" s="52"/>
      <c r="J3706" s="52"/>
      <c r="K3706" s="52"/>
      <c r="L3706" s="52"/>
      <c r="M3706" s="52"/>
      <c r="N3706" s="52"/>
      <c r="O3706" s="52"/>
      <c r="P3706" s="52"/>
      <c r="Q3706" s="52"/>
      <c r="R3706" s="52"/>
      <c r="S3706" s="52"/>
    </row>
    <row r="3707" spans="3:19" ht="15" x14ac:dyDescent="0.2">
      <c r="C3707" s="154" t="s">
        <v>128</v>
      </c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70"/>
      <c r="P3707" s="144" t="s">
        <v>129</v>
      </c>
      <c r="Q3707" s="76"/>
      <c r="R3707" s="404" t="s">
        <v>135</v>
      </c>
      <c r="S3707" s="404"/>
    </row>
    <row r="3708" spans="3:19" x14ac:dyDescent="0.2">
      <c r="C3708" s="52"/>
      <c r="D3708" s="52"/>
      <c r="E3708" s="52"/>
      <c r="F3708" s="52"/>
      <c r="G3708" s="52"/>
      <c r="H3708" s="52"/>
      <c r="I3708" s="52"/>
      <c r="J3708" s="52"/>
      <c r="K3708" s="52"/>
      <c r="L3708" s="52"/>
      <c r="M3708" s="52"/>
      <c r="N3708" s="52"/>
      <c r="O3708" s="52"/>
      <c r="P3708" s="52"/>
      <c r="Q3708" s="52"/>
      <c r="R3708" s="52"/>
      <c r="S3708" s="52"/>
    </row>
    <row r="3709" spans="3:19" ht="15" x14ac:dyDescent="0.2">
      <c r="C3709" s="155" t="s">
        <v>161</v>
      </c>
      <c r="D3709" s="65"/>
      <c r="E3709" s="65"/>
      <c r="F3709" s="65"/>
      <c r="G3709" s="65"/>
      <c r="H3709" s="65"/>
      <c r="I3709" s="65"/>
      <c r="J3709" s="65"/>
      <c r="K3709" s="65"/>
      <c r="L3709" s="65"/>
      <c r="M3709" s="65"/>
      <c r="N3709" s="65"/>
      <c r="O3709" s="71"/>
      <c r="P3709" s="141">
        <f t="shared" ref="P3709:P3719" si="565">SUM(D3709:O3709)</f>
        <v>0</v>
      </c>
      <c r="Q3709" s="52"/>
      <c r="R3709" s="395"/>
      <c r="S3709" s="395"/>
    </row>
    <row r="3710" spans="3:19" ht="15" x14ac:dyDescent="0.2">
      <c r="C3710" s="140" t="s">
        <v>137</v>
      </c>
      <c r="D3710" s="110"/>
      <c r="E3710" s="110"/>
      <c r="F3710" s="110"/>
      <c r="G3710" s="110"/>
      <c r="H3710" s="110"/>
      <c r="I3710" s="110"/>
      <c r="J3710" s="110"/>
      <c r="K3710" s="110"/>
      <c r="L3710" s="110"/>
      <c r="M3710" s="110"/>
      <c r="N3710" s="110"/>
      <c r="O3710" s="111"/>
      <c r="P3710" s="141">
        <f t="shared" si="565"/>
        <v>0</v>
      </c>
      <c r="Q3710" s="52"/>
      <c r="R3710" s="395"/>
      <c r="S3710" s="395"/>
    </row>
    <row r="3711" spans="3:19" ht="15" x14ac:dyDescent="0.2">
      <c r="C3711" s="94" t="s">
        <v>162</v>
      </c>
      <c r="D3711" s="65"/>
      <c r="E3711" s="65"/>
      <c r="F3711" s="65"/>
      <c r="G3711" s="65"/>
      <c r="H3711" s="65"/>
      <c r="I3711" s="65"/>
      <c r="J3711" s="65"/>
      <c r="K3711" s="65"/>
      <c r="L3711" s="65"/>
      <c r="M3711" s="65"/>
      <c r="N3711" s="65"/>
      <c r="O3711" s="71"/>
      <c r="P3711" s="141">
        <f t="shared" si="565"/>
        <v>0</v>
      </c>
      <c r="Q3711" s="52"/>
      <c r="R3711" s="395"/>
      <c r="S3711" s="395"/>
    </row>
    <row r="3712" spans="3:19" ht="15" x14ac:dyDescent="0.2">
      <c r="C3712" s="140" t="s">
        <v>147</v>
      </c>
      <c r="D3712" s="66"/>
      <c r="E3712" s="66"/>
      <c r="F3712" s="66"/>
      <c r="G3712" s="66"/>
      <c r="H3712" s="66"/>
      <c r="I3712" s="66"/>
      <c r="J3712" s="66"/>
      <c r="K3712" s="66"/>
      <c r="L3712" s="66"/>
      <c r="M3712" s="66"/>
      <c r="N3712" s="66"/>
      <c r="O3712" s="72"/>
      <c r="P3712" s="141">
        <f t="shared" si="565"/>
        <v>0</v>
      </c>
      <c r="Q3712" s="52"/>
      <c r="R3712" s="395"/>
      <c r="S3712" s="395"/>
    </row>
    <row r="3713" spans="3:19" ht="15" x14ac:dyDescent="0.2">
      <c r="C3713" s="140" t="s">
        <v>148</v>
      </c>
      <c r="D3713" s="66"/>
      <c r="E3713" s="66"/>
      <c r="F3713" s="66"/>
      <c r="G3713" s="66"/>
      <c r="H3713" s="66"/>
      <c r="I3713" s="66"/>
      <c r="J3713" s="66"/>
      <c r="K3713" s="66"/>
      <c r="L3713" s="66"/>
      <c r="M3713" s="66"/>
      <c r="N3713" s="66"/>
      <c r="O3713" s="72"/>
      <c r="P3713" s="141">
        <f t="shared" si="565"/>
        <v>0</v>
      </c>
      <c r="Q3713" s="52"/>
      <c r="R3713" s="395"/>
      <c r="S3713" s="395"/>
    </row>
    <row r="3714" spans="3:19" ht="15" x14ac:dyDescent="0.2">
      <c r="C3714" s="140" t="s">
        <v>150</v>
      </c>
      <c r="D3714" s="66"/>
      <c r="E3714" s="66"/>
      <c r="F3714" s="66"/>
      <c r="G3714" s="66"/>
      <c r="H3714" s="66"/>
      <c r="I3714" s="66"/>
      <c r="J3714" s="66"/>
      <c r="K3714" s="66"/>
      <c r="L3714" s="66"/>
      <c r="M3714" s="66"/>
      <c r="N3714" s="66"/>
      <c r="O3714" s="72"/>
      <c r="P3714" s="141">
        <f t="shared" si="565"/>
        <v>0</v>
      </c>
      <c r="Q3714" s="52"/>
      <c r="R3714" s="395"/>
      <c r="S3714" s="395"/>
    </row>
    <row r="3715" spans="3:19" ht="15" x14ac:dyDescent="0.2">
      <c r="C3715" s="140" t="s">
        <v>151</v>
      </c>
      <c r="D3715" s="66"/>
      <c r="E3715" s="66"/>
      <c r="F3715" s="66"/>
      <c r="G3715" s="66"/>
      <c r="H3715" s="66"/>
      <c r="I3715" s="66"/>
      <c r="J3715" s="66"/>
      <c r="K3715" s="66"/>
      <c r="L3715" s="66"/>
      <c r="M3715" s="66"/>
      <c r="N3715" s="66"/>
      <c r="O3715" s="72"/>
      <c r="P3715" s="141">
        <f t="shared" si="565"/>
        <v>0</v>
      </c>
      <c r="Q3715" s="52"/>
      <c r="R3715" s="395"/>
      <c r="S3715" s="395"/>
    </row>
    <row r="3716" spans="3:19" ht="15" x14ac:dyDescent="0.2">
      <c r="C3716" s="140" t="s">
        <v>152</v>
      </c>
      <c r="D3716" s="66"/>
      <c r="E3716" s="66"/>
      <c r="F3716" s="66"/>
      <c r="G3716" s="66"/>
      <c r="H3716" s="66"/>
      <c r="I3716" s="66"/>
      <c r="J3716" s="66"/>
      <c r="K3716" s="66"/>
      <c r="L3716" s="66"/>
      <c r="M3716" s="66"/>
      <c r="N3716" s="66"/>
      <c r="O3716" s="72"/>
      <c r="P3716" s="141">
        <f t="shared" si="565"/>
        <v>0</v>
      </c>
      <c r="Q3716" s="52"/>
      <c r="R3716" s="395"/>
      <c r="S3716" s="395"/>
    </row>
    <row r="3717" spans="3:19" ht="15" x14ac:dyDescent="0.2">
      <c r="C3717" s="140" t="s">
        <v>153</v>
      </c>
      <c r="D3717" s="66"/>
      <c r="E3717" s="66"/>
      <c r="F3717" s="66"/>
      <c r="G3717" s="66"/>
      <c r="H3717" s="66"/>
      <c r="I3717" s="66"/>
      <c r="J3717" s="66"/>
      <c r="K3717" s="66"/>
      <c r="L3717" s="66"/>
      <c r="M3717" s="66"/>
      <c r="N3717" s="66"/>
      <c r="O3717" s="72"/>
      <c r="P3717" s="141">
        <f t="shared" si="565"/>
        <v>0</v>
      </c>
      <c r="Q3717" s="52"/>
      <c r="R3717" s="395"/>
      <c r="S3717" s="395"/>
    </row>
    <row r="3718" spans="3:19" ht="15" x14ac:dyDescent="0.2">
      <c r="C3718" s="156" t="s">
        <v>163</v>
      </c>
      <c r="D3718" s="68"/>
      <c r="E3718" s="68"/>
      <c r="F3718" s="68"/>
      <c r="G3718" s="68"/>
      <c r="H3718" s="68"/>
      <c r="I3718" s="68"/>
      <c r="J3718" s="68"/>
      <c r="K3718" s="68"/>
      <c r="L3718" s="68"/>
      <c r="M3718" s="68"/>
      <c r="N3718" s="68"/>
      <c r="O3718" s="73"/>
      <c r="P3718" s="142">
        <f t="shared" si="565"/>
        <v>0</v>
      </c>
      <c r="Q3718" s="52"/>
      <c r="R3718" s="396"/>
      <c r="S3718" s="396"/>
    </row>
    <row r="3719" spans="3:19" ht="15" x14ac:dyDescent="0.2">
      <c r="C3719" s="157" t="s">
        <v>157</v>
      </c>
      <c r="D3719" s="148">
        <f t="shared" ref="D3719:O3719" si="566">SUBTOTAL(9,D3709:D3718)</f>
        <v>0</v>
      </c>
      <c r="E3719" s="148">
        <f t="shared" si="566"/>
        <v>0</v>
      </c>
      <c r="F3719" s="148">
        <f t="shared" si="566"/>
        <v>0</v>
      </c>
      <c r="G3719" s="148">
        <f t="shared" si="566"/>
        <v>0</v>
      </c>
      <c r="H3719" s="148">
        <f t="shared" si="566"/>
        <v>0</v>
      </c>
      <c r="I3719" s="148">
        <f t="shared" si="566"/>
        <v>0</v>
      </c>
      <c r="J3719" s="148">
        <f t="shared" si="566"/>
        <v>0</v>
      </c>
      <c r="K3719" s="148">
        <f t="shared" si="566"/>
        <v>0</v>
      </c>
      <c r="L3719" s="148">
        <f t="shared" si="566"/>
        <v>0</v>
      </c>
      <c r="M3719" s="148">
        <f t="shared" si="566"/>
        <v>0</v>
      </c>
      <c r="N3719" s="148">
        <f t="shared" si="566"/>
        <v>0</v>
      </c>
      <c r="O3719" s="149">
        <f t="shared" si="566"/>
        <v>0</v>
      </c>
      <c r="P3719" s="143">
        <f t="shared" si="565"/>
        <v>0</v>
      </c>
      <c r="Q3719" s="52"/>
      <c r="R3719" s="405"/>
      <c r="S3719" s="405"/>
    </row>
    <row r="3720" spans="3:19" x14ac:dyDescent="0.2">
      <c r="C3720" s="52"/>
      <c r="D3720" s="52"/>
      <c r="E3720" s="52"/>
      <c r="F3720" s="52"/>
      <c r="G3720" s="52"/>
      <c r="H3720" s="52"/>
      <c r="I3720" s="52"/>
      <c r="J3720" s="52"/>
      <c r="K3720" s="52"/>
      <c r="L3720" s="52"/>
      <c r="M3720" s="52"/>
      <c r="N3720" s="52"/>
      <c r="O3720" s="52"/>
      <c r="P3720" s="52"/>
      <c r="Q3720" s="52"/>
      <c r="R3720" s="55"/>
      <c r="S3720" s="55"/>
    </row>
    <row r="3721" spans="3:19" ht="15" x14ac:dyDescent="0.2">
      <c r="C3721" s="140" t="s">
        <v>158</v>
      </c>
      <c r="D3721" s="67"/>
      <c r="E3721" s="67"/>
      <c r="F3721" s="67"/>
      <c r="G3721" s="67"/>
      <c r="H3721" s="67"/>
      <c r="I3721" s="67"/>
      <c r="J3721" s="67"/>
      <c r="K3721" s="67"/>
      <c r="L3721" s="67"/>
      <c r="M3721" s="67"/>
      <c r="N3721" s="67"/>
      <c r="O3721" s="74"/>
      <c r="P3721" s="146">
        <f t="shared" ref="P3721:P3722" si="567">SUM(D3721:O3721)</f>
        <v>0</v>
      </c>
      <c r="Q3721" s="52"/>
      <c r="R3721" s="395"/>
      <c r="S3721" s="395"/>
    </row>
    <row r="3722" spans="3:19" ht="15" x14ac:dyDescent="0.2">
      <c r="C3722" s="140" t="s">
        <v>159</v>
      </c>
      <c r="D3722" s="67"/>
      <c r="E3722" s="67"/>
      <c r="F3722" s="67"/>
      <c r="G3722" s="67"/>
      <c r="H3722" s="67"/>
      <c r="I3722" s="67"/>
      <c r="J3722" s="67"/>
      <c r="K3722" s="67"/>
      <c r="L3722" s="67"/>
      <c r="M3722" s="67"/>
      <c r="N3722" s="69"/>
      <c r="O3722" s="75"/>
      <c r="P3722" s="147">
        <f t="shared" si="567"/>
        <v>0</v>
      </c>
      <c r="Q3722" s="52"/>
      <c r="R3722" s="396"/>
      <c r="S3722" s="396"/>
    </row>
    <row r="3723" spans="3:19" ht="15" x14ac:dyDescent="0.2">
      <c r="C3723" s="93"/>
      <c r="D3723" s="82"/>
      <c r="E3723" s="82"/>
      <c r="F3723" s="82"/>
      <c r="G3723" s="82"/>
      <c r="H3723" s="82"/>
      <c r="I3723" s="82"/>
      <c r="J3723" s="82"/>
      <c r="K3723" s="82"/>
      <c r="L3723" s="82"/>
      <c r="M3723" s="82"/>
      <c r="N3723" s="397" t="s">
        <v>160</v>
      </c>
      <c r="O3723" s="397"/>
      <c r="P3723" s="145">
        <f t="shared" ref="P3723" si="568">ROUND(IF(P3721*P3722=0,0,P3719/P3721*P3722),2)</f>
        <v>0</v>
      </c>
      <c r="Q3723" s="76"/>
      <c r="R3723" s="398"/>
      <c r="S3723" s="398"/>
    </row>
    <row r="3724" spans="3:19" x14ac:dyDescent="0.2">
      <c r="C3724" s="52"/>
      <c r="D3724" s="52"/>
      <c r="E3724" s="52"/>
      <c r="F3724" s="52"/>
      <c r="G3724" s="52"/>
      <c r="H3724" s="52"/>
      <c r="I3724" s="52"/>
      <c r="J3724" s="52"/>
      <c r="K3724" s="52"/>
      <c r="L3724" s="52"/>
      <c r="M3724" s="52"/>
      <c r="N3724" s="52"/>
      <c r="O3724" s="52"/>
      <c r="P3724" s="52"/>
      <c r="Q3724" s="52"/>
      <c r="R3724" s="52"/>
      <c r="S3724" s="52"/>
    </row>
    <row r="3725" spans="3:19" ht="15" x14ac:dyDescent="0.2">
      <c r="C3725" s="158" t="s">
        <v>124</v>
      </c>
      <c r="D3725" s="399"/>
      <c r="E3725" s="399"/>
      <c r="F3725" s="399"/>
      <c r="G3725" s="399"/>
      <c r="H3725" s="399"/>
      <c r="I3725" s="399"/>
      <c r="J3725" s="52"/>
      <c r="K3725" s="52"/>
      <c r="L3725" s="53"/>
      <c r="M3725" s="52"/>
      <c r="N3725" s="52"/>
      <c r="O3725" s="52"/>
      <c r="P3725" s="54"/>
      <c r="Q3725" s="52"/>
      <c r="R3725" s="54"/>
      <c r="S3725" s="54"/>
    </row>
    <row r="3726" spans="3:19" ht="15" x14ac:dyDescent="0.2">
      <c r="C3726" s="152" t="s">
        <v>125</v>
      </c>
      <c r="D3726" s="395"/>
      <c r="E3726" s="395"/>
      <c r="F3726" s="395"/>
      <c r="G3726" s="395"/>
      <c r="H3726" s="395"/>
      <c r="I3726" s="395"/>
      <c r="J3726" s="52"/>
      <c r="K3726" s="51"/>
      <c r="L3726" s="51"/>
      <c r="M3726" s="51"/>
      <c r="N3726" s="51"/>
      <c r="O3726" s="51"/>
      <c r="P3726" s="51"/>
      <c r="Q3726" s="52"/>
      <c r="R3726" s="400" t="s">
        <v>126</v>
      </c>
      <c r="S3726" s="400"/>
    </row>
    <row r="3727" spans="3:19" ht="14.25" x14ac:dyDescent="0.2">
      <c r="C3727" s="152" t="s">
        <v>7</v>
      </c>
      <c r="D3727" s="395"/>
      <c r="E3727" s="395"/>
      <c r="F3727" s="395"/>
      <c r="G3727" s="395"/>
      <c r="H3727" s="395"/>
      <c r="I3727" s="395"/>
      <c r="J3727" s="52"/>
      <c r="K3727" s="51"/>
      <c r="L3727" s="51"/>
      <c r="M3727" s="51"/>
      <c r="N3727" s="51"/>
      <c r="O3727" s="51"/>
      <c r="P3727" s="51"/>
      <c r="Q3727" s="52"/>
      <c r="R3727" s="139" t="s">
        <v>245</v>
      </c>
      <c r="S3727" s="63"/>
    </row>
    <row r="3728" spans="3:19" ht="14.25" x14ac:dyDescent="0.2">
      <c r="C3728" s="153" t="s">
        <v>122</v>
      </c>
      <c r="D3728" s="395"/>
      <c r="E3728" s="395"/>
      <c r="F3728" s="395"/>
      <c r="G3728" s="395"/>
      <c r="H3728" s="395"/>
      <c r="I3728" s="395"/>
      <c r="J3728" s="52"/>
      <c r="K3728" s="51"/>
      <c r="L3728" s="51"/>
      <c r="M3728" s="51"/>
      <c r="N3728" s="51"/>
      <c r="O3728" s="51"/>
      <c r="P3728" s="51"/>
      <c r="Q3728" s="52"/>
      <c r="R3728" s="138" t="s">
        <v>132</v>
      </c>
      <c r="S3728" s="63"/>
    </row>
    <row r="3729" spans="3:19" ht="15" x14ac:dyDescent="0.2">
      <c r="C3729" s="153" t="s">
        <v>134</v>
      </c>
      <c r="D3729" s="401"/>
      <c r="E3729" s="401"/>
      <c r="F3729" s="401"/>
      <c r="G3729" s="401"/>
      <c r="H3729" s="401"/>
      <c r="I3729" s="401"/>
      <c r="J3729" s="52"/>
      <c r="K3729" s="52"/>
      <c r="L3729" s="53"/>
      <c r="M3729" s="52"/>
      <c r="N3729" s="52"/>
      <c r="O3729" s="52"/>
      <c r="P3729" s="54"/>
      <c r="Q3729" s="52"/>
      <c r="R3729" s="139" t="s">
        <v>133</v>
      </c>
      <c r="S3729" s="63"/>
    </row>
    <row r="3730" spans="3:19" x14ac:dyDescent="0.2">
      <c r="C3730" s="52"/>
      <c r="D3730" s="52"/>
      <c r="E3730" s="52"/>
      <c r="F3730" s="52"/>
      <c r="G3730" s="52"/>
      <c r="H3730" s="52"/>
      <c r="I3730" s="52"/>
      <c r="J3730" s="52"/>
      <c r="K3730" s="52"/>
      <c r="L3730" s="52"/>
      <c r="M3730" s="52"/>
      <c r="N3730" s="52"/>
      <c r="O3730" s="52"/>
      <c r="P3730" s="52"/>
      <c r="Q3730" s="52"/>
      <c r="R3730" s="52"/>
      <c r="S3730" s="52"/>
    </row>
    <row r="3731" spans="3:19" ht="15" x14ac:dyDescent="0.2">
      <c r="C3731" s="154" t="s">
        <v>128</v>
      </c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70"/>
      <c r="P3731" s="144" t="s">
        <v>129</v>
      </c>
      <c r="Q3731" s="76"/>
      <c r="R3731" s="404" t="s">
        <v>135</v>
      </c>
      <c r="S3731" s="404"/>
    </row>
    <row r="3732" spans="3:19" x14ac:dyDescent="0.2">
      <c r="C3732" s="52"/>
      <c r="D3732" s="52"/>
      <c r="E3732" s="52"/>
      <c r="F3732" s="52"/>
      <c r="G3732" s="52"/>
      <c r="H3732" s="52"/>
      <c r="I3732" s="52"/>
      <c r="J3732" s="52"/>
      <c r="K3732" s="52"/>
      <c r="L3732" s="52"/>
      <c r="M3732" s="52"/>
      <c r="N3732" s="52"/>
      <c r="O3732" s="52"/>
      <c r="P3732" s="52"/>
      <c r="Q3732" s="52"/>
      <c r="R3732" s="52"/>
      <c r="S3732" s="52"/>
    </row>
    <row r="3733" spans="3:19" ht="15" x14ac:dyDescent="0.2">
      <c r="C3733" s="155" t="s">
        <v>161</v>
      </c>
      <c r="D3733" s="65"/>
      <c r="E3733" s="65"/>
      <c r="F3733" s="65"/>
      <c r="G3733" s="65"/>
      <c r="H3733" s="65"/>
      <c r="I3733" s="65"/>
      <c r="J3733" s="65"/>
      <c r="K3733" s="65"/>
      <c r="L3733" s="65"/>
      <c r="M3733" s="65"/>
      <c r="N3733" s="65"/>
      <c r="O3733" s="71"/>
      <c r="P3733" s="141">
        <f t="shared" ref="P3733:P3743" si="569">SUM(D3733:O3733)</f>
        <v>0</v>
      </c>
      <c r="Q3733" s="52"/>
      <c r="R3733" s="395"/>
      <c r="S3733" s="395"/>
    </row>
    <row r="3734" spans="3:19" ht="15" x14ac:dyDescent="0.2">
      <c r="C3734" s="140" t="s">
        <v>137</v>
      </c>
      <c r="D3734" s="110"/>
      <c r="E3734" s="110"/>
      <c r="F3734" s="110"/>
      <c r="G3734" s="110"/>
      <c r="H3734" s="110"/>
      <c r="I3734" s="110"/>
      <c r="J3734" s="110"/>
      <c r="K3734" s="110"/>
      <c r="L3734" s="110"/>
      <c r="M3734" s="110"/>
      <c r="N3734" s="110"/>
      <c r="O3734" s="111"/>
      <c r="P3734" s="141">
        <f t="shared" si="569"/>
        <v>0</v>
      </c>
      <c r="Q3734" s="52"/>
      <c r="R3734" s="395"/>
      <c r="S3734" s="395"/>
    </row>
    <row r="3735" spans="3:19" ht="15" x14ac:dyDescent="0.2">
      <c r="C3735" s="94" t="s">
        <v>162</v>
      </c>
      <c r="D3735" s="65"/>
      <c r="E3735" s="65"/>
      <c r="F3735" s="65"/>
      <c r="G3735" s="65"/>
      <c r="H3735" s="65"/>
      <c r="I3735" s="65"/>
      <c r="J3735" s="65"/>
      <c r="K3735" s="65"/>
      <c r="L3735" s="65"/>
      <c r="M3735" s="65"/>
      <c r="N3735" s="65"/>
      <c r="O3735" s="71"/>
      <c r="P3735" s="141">
        <f t="shared" si="569"/>
        <v>0</v>
      </c>
      <c r="Q3735" s="52"/>
      <c r="R3735" s="395"/>
      <c r="S3735" s="395"/>
    </row>
    <row r="3736" spans="3:19" ht="15" x14ac:dyDescent="0.2">
      <c r="C3736" s="140" t="s">
        <v>147</v>
      </c>
      <c r="D3736" s="66"/>
      <c r="E3736" s="66"/>
      <c r="F3736" s="66"/>
      <c r="G3736" s="66"/>
      <c r="H3736" s="66"/>
      <c r="I3736" s="66"/>
      <c r="J3736" s="66"/>
      <c r="K3736" s="66"/>
      <c r="L3736" s="66"/>
      <c r="M3736" s="66"/>
      <c r="N3736" s="66"/>
      <c r="O3736" s="72"/>
      <c r="P3736" s="141">
        <f t="shared" si="569"/>
        <v>0</v>
      </c>
      <c r="Q3736" s="52"/>
      <c r="R3736" s="395"/>
      <c r="S3736" s="395"/>
    </row>
    <row r="3737" spans="3:19" ht="15" x14ac:dyDescent="0.2">
      <c r="C3737" s="140" t="s">
        <v>148</v>
      </c>
      <c r="D3737" s="66"/>
      <c r="E3737" s="66"/>
      <c r="F3737" s="66"/>
      <c r="G3737" s="66"/>
      <c r="H3737" s="66"/>
      <c r="I3737" s="66"/>
      <c r="J3737" s="66"/>
      <c r="K3737" s="66"/>
      <c r="L3737" s="66"/>
      <c r="M3737" s="66"/>
      <c r="N3737" s="66"/>
      <c r="O3737" s="72"/>
      <c r="P3737" s="141">
        <f t="shared" si="569"/>
        <v>0</v>
      </c>
      <c r="Q3737" s="52"/>
      <c r="R3737" s="395"/>
      <c r="S3737" s="395"/>
    </row>
    <row r="3738" spans="3:19" ht="15" x14ac:dyDescent="0.2">
      <c r="C3738" s="140" t="s">
        <v>150</v>
      </c>
      <c r="D3738" s="66"/>
      <c r="E3738" s="66"/>
      <c r="F3738" s="66"/>
      <c r="G3738" s="66"/>
      <c r="H3738" s="66"/>
      <c r="I3738" s="66"/>
      <c r="J3738" s="66"/>
      <c r="K3738" s="66"/>
      <c r="L3738" s="66"/>
      <c r="M3738" s="66"/>
      <c r="N3738" s="66"/>
      <c r="O3738" s="72"/>
      <c r="P3738" s="141">
        <f t="shared" si="569"/>
        <v>0</v>
      </c>
      <c r="Q3738" s="52"/>
      <c r="R3738" s="395"/>
      <c r="S3738" s="395"/>
    </row>
    <row r="3739" spans="3:19" ht="15" x14ac:dyDescent="0.2">
      <c r="C3739" s="140" t="s">
        <v>151</v>
      </c>
      <c r="D3739" s="66"/>
      <c r="E3739" s="66"/>
      <c r="F3739" s="66"/>
      <c r="G3739" s="66"/>
      <c r="H3739" s="66"/>
      <c r="I3739" s="66"/>
      <c r="J3739" s="66"/>
      <c r="K3739" s="66"/>
      <c r="L3739" s="66"/>
      <c r="M3739" s="66"/>
      <c r="N3739" s="66"/>
      <c r="O3739" s="72"/>
      <c r="P3739" s="141">
        <f t="shared" si="569"/>
        <v>0</v>
      </c>
      <c r="Q3739" s="52"/>
      <c r="R3739" s="395"/>
      <c r="S3739" s="395"/>
    </row>
    <row r="3740" spans="3:19" ht="15" x14ac:dyDescent="0.2">
      <c r="C3740" s="140" t="s">
        <v>152</v>
      </c>
      <c r="D3740" s="66"/>
      <c r="E3740" s="66"/>
      <c r="F3740" s="66"/>
      <c r="G3740" s="66"/>
      <c r="H3740" s="66"/>
      <c r="I3740" s="66"/>
      <c r="J3740" s="66"/>
      <c r="K3740" s="66"/>
      <c r="L3740" s="66"/>
      <c r="M3740" s="66"/>
      <c r="N3740" s="66"/>
      <c r="O3740" s="72"/>
      <c r="P3740" s="141">
        <f t="shared" si="569"/>
        <v>0</v>
      </c>
      <c r="Q3740" s="52"/>
      <c r="R3740" s="395"/>
      <c r="S3740" s="395"/>
    </row>
    <row r="3741" spans="3:19" ht="15" x14ac:dyDescent="0.2">
      <c r="C3741" s="140" t="s">
        <v>153</v>
      </c>
      <c r="D3741" s="66"/>
      <c r="E3741" s="66"/>
      <c r="F3741" s="66"/>
      <c r="G3741" s="66"/>
      <c r="H3741" s="66"/>
      <c r="I3741" s="66"/>
      <c r="J3741" s="66"/>
      <c r="K3741" s="66"/>
      <c r="L3741" s="66"/>
      <c r="M3741" s="66"/>
      <c r="N3741" s="66"/>
      <c r="O3741" s="72"/>
      <c r="P3741" s="141">
        <f t="shared" si="569"/>
        <v>0</v>
      </c>
      <c r="Q3741" s="52"/>
      <c r="R3741" s="395"/>
      <c r="S3741" s="395"/>
    </row>
    <row r="3742" spans="3:19" ht="15" x14ac:dyDescent="0.2">
      <c r="C3742" s="156" t="s">
        <v>163</v>
      </c>
      <c r="D3742" s="68"/>
      <c r="E3742" s="68"/>
      <c r="F3742" s="68"/>
      <c r="G3742" s="68"/>
      <c r="H3742" s="68"/>
      <c r="I3742" s="68"/>
      <c r="J3742" s="68"/>
      <c r="K3742" s="68"/>
      <c r="L3742" s="68"/>
      <c r="M3742" s="68"/>
      <c r="N3742" s="68"/>
      <c r="O3742" s="73"/>
      <c r="P3742" s="142">
        <f t="shared" si="569"/>
        <v>0</v>
      </c>
      <c r="Q3742" s="52"/>
      <c r="R3742" s="396"/>
      <c r="S3742" s="396"/>
    </row>
    <row r="3743" spans="3:19" ht="15" x14ac:dyDescent="0.2">
      <c r="C3743" s="157" t="s">
        <v>157</v>
      </c>
      <c r="D3743" s="148">
        <f t="shared" ref="D3743:O3743" si="570">SUBTOTAL(9,D3733:D3742)</f>
        <v>0</v>
      </c>
      <c r="E3743" s="148">
        <f t="shared" si="570"/>
        <v>0</v>
      </c>
      <c r="F3743" s="148">
        <f t="shared" si="570"/>
        <v>0</v>
      </c>
      <c r="G3743" s="148">
        <f t="shared" si="570"/>
        <v>0</v>
      </c>
      <c r="H3743" s="148">
        <f t="shared" si="570"/>
        <v>0</v>
      </c>
      <c r="I3743" s="148">
        <f t="shared" si="570"/>
        <v>0</v>
      </c>
      <c r="J3743" s="148">
        <f t="shared" si="570"/>
        <v>0</v>
      </c>
      <c r="K3743" s="148">
        <f t="shared" si="570"/>
        <v>0</v>
      </c>
      <c r="L3743" s="148">
        <f t="shared" si="570"/>
        <v>0</v>
      </c>
      <c r="M3743" s="148">
        <f t="shared" si="570"/>
        <v>0</v>
      </c>
      <c r="N3743" s="148">
        <f t="shared" si="570"/>
        <v>0</v>
      </c>
      <c r="O3743" s="149">
        <f t="shared" si="570"/>
        <v>0</v>
      </c>
      <c r="P3743" s="143">
        <f t="shared" si="569"/>
        <v>0</v>
      </c>
      <c r="Q3743" s="52"/>
      <c r="R3743" s="405"/>
      <c r="S3743" s="405"/>
    </row>
    <row r="3744" spans="3:19" x14ac:dyDescent="0.2">
      <c r="C3744" s="52"/>
      <c r="D3744" s="52"/>
      <c r="E3744" s="52"/>
      <c r="F3744" s="52"/>
      <c r="G3744" s="52"/>
      <c r="H3744" s="52"/>
      <c r="I3744" s="52"/>
      <c r="J3744" s="52"/>
      <c r="K3744" s="52"/>
      <c r="L3744" s="52"/>
      <c r="M3744" s="52"/>
      <c r="N3744" s="52"/>
      <c r="O3744" s="52"/>
      <c r="P3744" s="52"/>
      <c r="Q3744" s="52"/>
      <c r="R3744" s="55"/>
      <c r="S3744" s="55"/>
    </row>
    <row r="3745" spans="3:19" ht="15" x14ac:dyDescent="0.2">
      <c r="C3745" s="140" t="s">
        <v>158</v>
      </c>
      <c r="D3745" s="67"/>
      <c r="E3745" s="67"/>
      <c r="F3745" s="67"/>
      <c r="G3745" s="67"/>
      <c r="H3745" s="67"/>
      <c r="I3745" s="67"/>
      <c r="J3745" s="67"/>
      <c r="K3745" s="67"/>
      <c r="L3745" s="67"/>
      <c r="M3745" s="67"/>
      <c r="N3745" s="67"/>
      <c r="O3745" s="74"/>
      <c r="P3745" s="146">
        <f t="shared" ref="P3745:P3746" si="571">SUM(D3745:O3745)</f>
        <v>0</v>
      </c>
      <c r="Q3745" s="52"/>
      <c r="R3745" s="395"/>
      <c r="S3745" s="395"/>
    </row>
    <row r="3746" spans="3:19" ht="15" x14ac:dyDescent="0.2">
      <c r="C3746" s="140" t="s">
        <v>159</v>
      </c>
      <c r="D3746" s="67"/>
      <c r="E3746" s="67"/>
      <c r="F3746" s="67"/>
      <c r="G3746" s="67"/>
      <c r="H3746" s="67"/>
      <c r="I3746" s="67"/>
      <c r="J3746" s="67"/>
      <c r="K3746" s="67"/>
      <c r="L3746" s="67"/>
      <c r="M3746" s="67"/>
      <c r="N3746" s="69"/>
      <c r="O3746" s="75"/>
      <c r="P3746" s="147">
        <f t="shared" si="571"/>
        <v>0</v>
      </c>
      <c r="Q3746" s="52"/>
      <c r="R3746" s="396"/>
      <c r="S3746" s="396"/>
    </row>
    <row r="3747" spans="3:19" ht="15" x14ac:dyDescent="0.2">
      <c r="C3747" s="93"/>
      <c r="D3747" s="82"/>
      <c r="E3747" s="82"/>
      <c r="F3747" s="82"/>
      <c r="G3747" s="82"/>
      <c r="H3747" s="82"/>
      <c r="I3747" s="82"/>
      <c r="J3747" s="82"/>
      <c r="K3747" s="82"/>
      <c r="L3747" s="82"/>
      <c r="M3747" s="82"/>
      <c r="N3747" s="397" t="s">
        <v>160</v>
      </c>
      <c r="O3747" s="397"/>
      <c r="P3747" s="145">
        <f t="shared" ref="P3747" si="572">ROUND(IF(P3745*P3746=0,0,P3743/P3745*P3746),2)</f>
        <v>0</v>
      </c>
      <c r="Q3747" s="76"/>
      <c r="R3747" s="398"/>
      <c r="S3747" s="398"/>
    </row>
    <row r="3748" spans="3:19" x14ac:dyDescent="0.2">
      <c r="C3748" s="52"/>
      <c r="D3748" s="52"/>
      <c r="E3748" s="52"/>
      <c r="F3748" s="52"/>
      <c r="G3748" s="52"/>
      <c r="H3748" s="52"/>
      <c r="I3748" s="52"/>
      <c r="J3748" s="52"/>
      <c r="K3748" s="52"/>
      <c r="L3748" s="52"/>
      <c r="M3748" s="52"/>
      <c r="N3748" s="52"/>
      <c r="O3748" s="52"/>
      <c r="P3748" s="52"/>
      <c r="Q3748" s="52"/>
      <c r="R3748" s="52"/>
      <c r="S3748" s="52"/>
    </row>
    <row r="3749" spans="3:19" ht="15" x14ac:dyDescent="0.2">
      <c r="C3749" s="158" t="s">
        <v>124</v>
      </c>
      <c r="D3749" s="399"/>
      <c r="E3749" s="399"/>
      <c r="F3749" s="399"/>
      <c r="G3749" s="399"/>
      <c r="H3749" s="399"/>
      <c r="I3749" s="399"/>
      <c r="J3749" s="52"/>
      <c r="K3749" s="52"/>
      <c r="L3749" s="53"/>
      <c r="M3749" s="52"/>
      <c r="N3749" s="52"/>
      <c r="O3749" s="52"/>
      <c r="P3749" s="54"/>
      <c r="Q3749" s="52"/>
      <c r="R3749" s="54"/>
      <c r="S3749" s="54"/>
    </row>
    <row r="3750" spans="3:19" ht="15" x14ac:dyDescent="0.2">
      <c r="C3750" s="152" t="s">
        <v>125</v>
      </c>
      <c r="D3750" s="395"/>
      <c r="E3750" s="395"/>
      <c r="F3750" s="395"/>
      <c r="G3750" s="395"/>
      <c r="H3750" s="395"/>
      <c r="I3750" s="395"/>
      <c r="J3750" s="52"/>
      <c r="K3750" s="51"/>
      <c r="L3750" s="51"/>
      <c r="M3750" s="51"/>
      <c r="N3750" s="51"/>
      <c r="O3750" s="51"/>
      <c r="P3750" s="51"/>
      <c r="Q3750" s="52"/>
      <c r="R3750" s="400" t="s">
        <v>126</v>
      </c>
      <c r="S3750" s="400"/>
    </row>
    <row r="3751" spans="3:19" ht="14.25" x14ac:dyDescent="0.2">
      <c r="C3751" s="152" t="s">
        <v>7</v>
      </c>
      <c r="D3751" s="395"/>
      <c r="E3751" s="395"/>
      <c r="F3751" s="395"/>
      <c r="G3751" s="395"/>
      <c r="H3751" s="395"/>
      <c r="I3751" s="395"/>
      <c r="J3751" s="52"/>
      <c r="K3751" s="51"/>
      <c r="L3751" s="51"/>
      <c r="M3751" s="51"/>
      <c r="N3751" s="51"/>
      <c r="O3751" s="51"/>
      <c r="P3751" s="51"/>
      <c r="Q3751" s="52"/>
      <c r="R3751" s="139" t="s">
        <v>245</v>
      </c>
      <c r="S3751" s="63"/>
    </row>
    <row r="3752" spans="3:19" ht="14.25" x14ac:dyDescent="0.2">
      <c r="C3752" s="153" t="s">
        <v>122</v>
      </c>
      <c r="D3752" s="395"/>
      <c r="E3752" s="395"/>
      <c r="F3752" s="395"/>
      <c r="G3752" s="395"/>
      <c r="H3752" s="395"/>
      <c r="I3752" s="395"/>
      <c r="J3752" s="52"/>
      <c r="K3752" s="51"/>
      <c r="L3752" s="51"/>
      <c r="M3752" s="51"/>
      <c r="N3752" s="51"/>
      <c r="O3752" s="51"/>
      <c r="P3752" s="51"/>
      <c r="Q3752" s="52"/>
      <c r="R3752" s="138" t="s">
        <v>132</v>
      </c>
      <c r="S3752" s="63"/>
    </row>
    <row r="3753" spans="3:19" ht="15" x14ac:dyDescent="0.2">
      <c r="C3753" s="153" t="s">
        <v>134</v>
      </c>
      <c r="D3753" s="401"/>
      <c r="E3753" s="401"/>
      <c r="F3753" s="401"/>
      <c r="G3753" s="401"/>
      <c r="H3753" s="401"/>
      <c r="I3753" s="401"/>
      <c r="J3753" s="52"/>
      <c r="K3753" s="52"/>
      <c r="L3753" s="53"/>
      <c r="M3753" s="52"/>
      <c r="N3753" s="52"/>
      <c r="O3753" s="52"/>
      <c r="P3753" s="54"/>
      <c r="Q3753" s="52"/>
      <c r="R3753" s="139" t="s">
        <v>133</v>
      </c>
      <c r="S3753" s="63"/>
    </row>
    <row r="3754" spans="3:19" x14ac:dyDescent="0.2">
      <c r="C3754" s="52"/>
      <c r="D3754" s="52"/>
      <c r="E3754" s="52"/>
      <c r="F3754" s="52"/>
      <c r="G3754" s="52"/>
      <c r="H3754" s="52"/>
      <c r="I3754" s="52"/>
      <c r="J3754" s="52"/>
      <c r="K3754" s="52"/>
      <c r="L3754" s="52"/>
      <c r="M3754" s="52"/>
      <c r="N3754" s="52"/>
      <c r="O3754" s="52"/>
      <c r="P3754" s="52"/>
      <c r="Q3754" s="52"/>
      <c r="R3754" s="52"/>
      <c r="S3754" s="52"/>
    </row>
    <row r="3755" spans="3:19" ht="15" x14ac:dyDescent="0.2">
      <c r="C3755" s="154" t="s">
        <v>128</v>
      </c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70"/>
      <c r="P3755" s="144" t="s">
        <v>129</v>
      </c>
      <c r="Q3755" s="76"/>
      <c r="R3755" s="402" t="s">
        <v>135</v>
      </c>
      <c r="S3755" s="403"/>
    </row>
    <row r="3756" spans="3:19" x14ac:dyDescent="0.2">
      <c r="C3756" s="52"/>
      <c r="D3756" s="52"/>
      <c r="E3756" s="52"/>
      <c r="F3756" s="52"/>
      <c r="G3756" s="52"/>
      <c r="H3756" s="52"/>
      <c r="I3756" s="52"/>
      <c r="J3756" s="52"/>
      <c r="K3756" s="52"/>
      <c r="L3756" s="52"/>
      <c r="M3756" s="52"/>
      <c r="N3756" s="52"/>
      <c r="O3756" s="52"/>
      <c r="P3756" s="52"/>
      <c r="Q3756" s="52"/>
      <c r="R3756" s="52"/>
      <c r="S3756" s="52"/>
    </row>
    <row r="3757" spans="3:19" ht="15" x14ac:dyDescent="0.2">
      <c r="C3757" s="155" t="s">
        <v>161</v>
      </c>
      <c r="D3757" s="65"/>
      <c r="E3757" s="65"/>
      <c r="F3757" s="65"/>
      <c r="G3757" s="65"/>
      <c r="H3757" s="65"/>
      <c r="I3757" s="65"/>
      <c r="J3757" s="65"/>
      <c r="K3757" s="65"/>
      <c r="L3757" s="65"/>
      <c r="M3757" s="65"/>
      <c r="N3757" s="65"/>
      <c r="O3757" s="71"/>
      <c r="P3757" s="141">
        <f>SUM(D3757:O3757)</f>
        <v>0</v>
      </c>
      <c r="Q3757" s="52"/>
      <c r="R3757" s="390"/>
      <c r="S3757" s="387"/>
    </row>
    <row r="3758" spans="3:19" ht="15" x14ac:dyDescent="0.2">
      <c r="C3758" s="140" t="s">
        <v>137</v>
      </c>
      <c r="D3758" s="110"/>
      <c r="E3758" s="110"/>
      <c r="F3758" s="110"/>
      <c r="G3758" s="110"/>
      <c r="H3758" s="110"/>
      <c r="I3758" s="110"/>
      <c r="J3758" s="110"/>
      <c r="K3758" s="110"/>
      <c r="L3758" s="110"/>
      <c r="M3758" s="110"/>
      <c r="N3758" s="110"/>
      <c r="O3758" s="111"/>
      <c r="P3758" s="141">
        <f t="shared" ref="P3758:P3767" si="573">SUM(D3758:O3758)</f>
        <v>0</v>
      </c>
      <c r="Q3758" s="52"/>
      <c r="R3758" s="390"/>
      <c r="S3758" s="387"/>
    </row>
    <row r="3759" spans="3:19" ht="15" x14ac:dyDescent="0.2">
      <c r="C3759" s="94" t="s">
        <v>162</v>
      </c>
      <c r="D3759" s="65"/>
      <c r="E3759" s="65"/>
      <c r="F3759" s="65"/>
      <c r="G3759" s="65"/>
      <c r="H3759" s="65"/>
      <c r="I3759" s="65"/>
      <c r="J3759" s="65"/>
      <c r="K3759" s="65"/>
      <c r="L3759" s="65"/>
      <c r="M3759" s="65"/>
      <c r="N3759" s="65"/>
      <c r="O3759" s="71"/>
      <c r="P3759" s="141">
        <f t="shared" si="573"/>
        <v>0</v>
      </c>
      <c r="Q3759" s="52"/>
      <c r="R3759" s="390"/>
      <c r="S3759" s="387"/>
    </row>
    <row r="3760" spans="3:19" ht="15" x14ac:dyDescent="0.2">
      <c r="C3760" s="140" t="s">
        <v>147</v>
      </c>
      <c r="D3760" s="66"/>
      <c r="E3760" s="66"/>
      <c r="F3760" s="66"/>
      <c r="G3760" s="66"/>
      <c r="H3760" s="66"/>
      <c r="I3760" s="66"/>
      <c r="J3760" s="66"/>
      <c r="K3760" s="66"/>
      <c r="L3760" s="66"/>
      <c r="M3760" s="66"/>
      <c r="N3760" s="66"/>
      <c r="O3760" s="72"/>
      <c r="P3760" s="141">
        <f t="shared" si="573"/>
        <v>0</v>
      </c>
      <c r="Q3760" s="52"/>
      <c r="R3760" s="390"/>
      <c r="S3760" s="387"/>
    </row>
    <row r="3761" spans="3:19" ht="15" x14ac:dyDescent="0.2">
      <c r="C3761" s="140" t="s">
        <v>148</v>
      </c>
      <c r="D3761" s="66"/>
      <c r="E3761" s="66"/>
      <c r="F3761" s="66"/>
      <c r="G3761" s="66"/>
      <c r="H3761" s="66"/>
      <c r="I3761" s="66"/>
      <c r="J3761" s="66"/>
      <c r="K3761" s="66"/>
      <c r="L3761" s="66"/>
      <c r="M3761" s="66"/>
      <c r="N3761" s="66"/>
      <c r="O3761" s="72"/>
      <c r="P3761" s="141">
        <f t="shared" si="573"/>
        <v>0</v>
      </c>
      <c r="Q3761" s="52"/>
      <c r="R3761" s="390"/>
      <c r="S3761" s="387"/>
    </row>
    <row r="3762" spans="3:19" ht="15" x14ac:dyDescent="0.2">
      <c r="C3762" s="140" t="s">
        <v>150</v>
      </c>
      <c r="D3762" s="66"/>
      <c r="E3762" s="66"/>
      <c r="F3762" s="66"/>
      <c r="G3762" s="66"/>
      <c r="H3762" s="66"/>
      <c r="I3762" s="66"/>
      <c r="J3762" s="66"/>
      <c r="K3762" s="66"/>
      <c r="L3762" s="66"/>
      <c r="M3762" s="66"/>
      <c r="N3762" s="66"/>
      <c r="O3762" s="72"/>
      <c r="P3762" s="141">
        <f t="shared" si="573"/>
        <v>0</v>
      </c>
      <c r="Q3762" s="52"/>
      <c r="R3762" s="390"/>
      <c r="S3762" s="387"/>
    </row>
    <row r="3763" spans="3:19" ht="15" x14ac:dyDescent="0.2">
      <c r="C3763" s="140" t="s">
        <v>151</v>
      </c>
      <c r="D3763" s="66"/>
      <c r="E3763" s="66"/>
      <c r="F3763" s="66"/>
      <c r="G3763" s="66"/>
      <c r="H3763" s="66"/>
      <c r="I3763" s="66"/>
      <c r="J3763" s="66"/>
      <c r="K3763" s="66"/>
      <c r="L3763" s="66"/>
      <c r="M3763" s="66"/>
      <c r="N3763" s="66"/>
      <c r="O3763" s="72"/>
      <c r="P3763" s="141">
        <f t="shared" si="573"/>
        <v>0</v>
      </c>
      <c r="Q3763" s="52"/>
      <c r="R3763" s="390"/>
      <c r="S3763" s="387"/>
    </row>
    <row r="3764" spans="3:19" ht="15" x14ac:dyDescent="0.2">
      <c r="C3764" s="140" t="s">
        <v>152</v>
      </c>
      <c r="D3764" s="66"/>
      <c r="E3764" s="66"/>
      <c r="F3764" s="66"/>
      <c r="G3764" s="66"/>
      <c r="H3764" s="66"/>
      <c r="I3764" s="66"/>
      <c r="J3764" s="66"/>
      <c r="K3764" s="66"/>
      <c r="L3764" s="66"/>
      <c r="M3764" s="66"/>
      <c r="N3764" s="66"/>
      <c r="O3764" s="72"/>
      <c r="P3764" s="141">
        <f t="shared" si="573"/>
        <v>0</v>
      </c>
      <c r="Q3764" s="52"/>
      <c r="R3764" s="390"/>
      <c r="S3764" s="387"/>
    </row>
    <row r="3765" spans="3:19" ht="15" x14ac:dyDescent="0.2">
      <c r="C3765" s="140" t="s">
        <v>153</v>
      </c>
      <c r="D3765" s="66"/>
      <c r="E3765" s="66"/>
      <c r="F3765" s="66"/>
      <c r="G3765" s="66"/>
      <c r="H3765" s="66"/>
      <c r="I3765" s="66"/>
      <c r="J3765" s="66"/>
      <c r="K3765" s="66"/>
      <c r="L3765" s="66"/>
      <c r="M3765" s="66"/>
      <c r="N3765" s="66"/>
      <c r="O3765" s="72"/>
      <c r="P3765" s="141">
        <f t="shared" si="573"/>
        <v>0</v>
      </c>
      <c r="Q3765" s="52"/>
      <c r="R3765" s="390"/>
      <c r="S3765" s="387"/>
    </row>
    <row r="3766" spans="3:19" ht="15" x14ac:dyDescent="0.2">
      <c r="C3766" s="156" t="s">
        <v>163</v>
      </c>
      <c r="D3766" s="68"/>
      <c r="E3766" s="68"/>
      <c r="F3766" s="68"/>
      <c r="G3766" s="68"/>
      <c r="H3766" s="68"/>
      <c r="I3766" s="68"/>
      <c r="J3766" s="68"/>
      <c r="K3766" s="68"/>
      <c r="L3766" s="68"/>
      <c r="M3766" s="68"/>
      <c r="N3766" s="68"/>
      <c r="O3766" s="73"/>
      <c r="P3766" s="142">
        <f t="shared" si="573"/>
        <v>0</v>
      </c>
      <c r="Q3766" s="52"/>
      <c r="R3766" s="391"/>
      <c r="S3766" s="392"/>
    </row>
    <row r="3767" spans="3:19" ht="15" x14ac:dyDescent="0.2">
      <c r="C3767" s="157" t="s">
        <v>157</v>
      </c>
      <c r="D3767" s="148">
        <f>SUBTOTAL(9,D3757:D3766)</f>
        <v>0</v>
      </c>
      <c r="E3767" s="148">
        <f t="shared" ref="E3767:O3767" si="574">SUBTOTAL(9,E3757:E3766)</f>
        <v>0</v>
      </c>
      <c r="F3767" s="148">
        <f t="shared" si="574"/>
        <v>0</v>
      </c>
      <c r="G3767" s="148">
        <f t="shared" si="574"/>
        <v>0</v>
      </c>
      <c r="H3767" s="148">
        <f t="shared" si="574"/>
        <v>0</v>
      </c>
      <c r="I3767" s="148">
        <f t="shared" si="574"/>
        <v>0</v>
      </c>
      <c r="J3767" s="148">
        <f t="shared" si="574"/>
        <v>0</v>
      </c>
      <c r="K3767" s="148">
        <f t="shared" si="574"/>
        <v>0</v>
      </c>
      <c r="L3767" s="148">
        <f t="shared" si="574"/>
        <v>0</v>
      </c>
      <c r="M3767" s="148">
        <f t="shared" si="574"/>
        <v>0</v>
      </c>
      <c r="N3767" s="148">
        <f t="shared" si="574"/>
        <v>0</v>
      </c>
      <c r="O3767" s="149">
        <f t="shared" si="574"/>
        <v>0</v>
      </c>
      <c r="P3767" s="143">
        <f t="shared" si="573"/>
        <v>0</v>
      </c>
      <c r="Q3767" s="52"/>
      <c r="R3767" s="393"/>
      <c r="S3767" s="394"/>
    </row>
    <row r="3768" spans="3:19" x14ac:dyDescent="0.2">
      <c r="C3768" s="52"/>
      <c r="D3768" s="52"/>
      <c r="E3768" s="52"/>
      <c r="F3768" s="52"/>
      <c r="G3768" s="52"/>
      <c r="H3768" s="52"/>
      <c r="I3768" s="52"/>
      <c r="J3768" s="52"/>
      <c r="K3768" s="52"/>
      <c r="L3768" s="52"/>
      <c r="M3768" s="52"/>
      <c r="N3768" s="52"/>
      <c r="O3768" s="52"/>
      <c r="P3768" s="52"/>
      <c r="Q3768" s="52"/>
      <c r="R3768" s="55"/>
      <c r="S3768" s="55"/>
    </row>
    <row r="3769" spans="3:19" ht="15" x14ac:dyDescent="0.2">
      <c r="C3769" s="140" t="s">
        <v>158</v>
      </c>
      <c r="D3769" s="67"/>
      <c r="E3769" s="67"/>
      <c r="F3769" s="67"/>
      <c r="G3769" s="67"/>
      <c r="H3769" s="67"/>
      <c r="I3769" s="67"/>
      <c r="J3769" s="67"/>
      <c r="K3769" s="67"/>
      <c r="L3769" s="67"/>
      <c r="M3769" s="67"/>
      <c r="N3769" s="67"/>
      <c r="O3769" s="74"/>
      <c r="P3769" s="146">
        <f t="shared" ref="P3769:P3770" si="575">SUM(D3769:O3769)</f>
        <v>0</v>
      </c>
      <c r="Q3769" s="52"/>
      <c r="R3769" s="395"/>
      <c r="S3769" s="395"/>
    </row>
    <row r="3770" spans="3:19" ht="15" x14ac:dyDescent="0.2">
      <c r="C3770" s="140" t="s">
        <v>159</v>
      </c>
      <c r="D3770" s="67"/>
      <c r="E3770" s="67"/>
      <c r="F3770" s="67"/>
      <c r="G3770" s="67"/>
      <c r="H3770" s="67"/>
      <c r="I3770" s="67"/>
      <c r="J3770" s="67"/>
      <c r="K3770" s="67"/>
      <c r="L3770" s="67"/>
      <c r="M3770" s="67"/>
      <c r="N3770" s="69"/>
      <c r="O3770" s="75"/>
      <c r="P3770" s="147">
        <f t="shared" si="575"/>
        <v>0</v>
      </c>
      <c r="Q3770" s="52"/>
      <c r="R3770" s="396"/>
      <c r="S3770" s="396"/>
    </row>
    <row r="3771" spans="3:19" ht="15" x14ac:dyDescent="0.2">
      <c r="C3771" s="93"/>
      <c r="D3771" s="82"/>
      <c r="E3771" s="82"/>
      <c r="F3771" s="82"/>
      <c r="G3771" s="82"/>
      <c r="H3771" s="82"/>
      <c r="I3771" s="82"/>
      <c r="J3771" s="82"/>
      <c r="K3771" s="82"/>
      <c r="L3771" s="82"/>
      <c r="M3771" s="82"/>
      <c r="N3771" s="397" t="s">
        <v>160</v>
      </c>
      <c r="O3771" s="397"/>
      <c r="P3771" s="145">
        <f>ROUND(IF(P3769*P3770=0,0,P3767/P3769*P3770),2)</f>
        <v>0</v>
      </c>
      <c r="Q3771" s="76"/>
      <c r="R3771" s="398"/>
      <c r="S3771" s="398"/>
    </row>
    <row r="3772" spans="3:19" x14ac:dyDescent="0.2">
      <c r="C3772" s="52"/>
      <c r="D3772" s="52"/>
      <c r="E3772" s="52"/>
      <c r="F3772" s="52"/>
      <c r="G3772" s="52"/>
      <c r="H3772" s="52"/>
      <c r="I3772" s="52"/>
      <c r="J3772" s="52"/>
      <c r="K3772" s="52"/>
      <c r="L3772" s="52"/>
      <c r="M3772" s="52"/>
      <c r="N3772" s="52"/>
      <c r="O3772" s="52"/>
      <c r="P3772" s="52"/>
      <c r="Q3772" s="52"/>
      <c r="R3772" s="52"/>
      <c r="S3772" s="52"/>
    </row>
    <row r="3773" spans="3:19" ht="15" x14ac:dyDescent="0.2">
      <c r="C3773" s="158" t="s">
        <v>124</v>
      </c>
      <c r="D3773" s="399"/>
      <c r="E3773" s="399"/>
      <c r="F3773" s="399"/>
      <c r="G3773" s="399"/>
      <c r="H3773" s="399"/>
      <c r="I3773" s="399"/>
      <c r="J3773" s="52"/>
      <c r="K3773" s="52"/>
      <c r="L3773" s="53"/>
      <c r="M3773" s="52"/>
      <c r="N3773" s="52"/>
      <c r="O3773" s="52"/>
      <c r="P3773" s="54"/>
      <c r="Q3773" s="52"/>
      <c r="R3773" s="54"/>
      <c r="S3773" s="54"/>
    </row>
    <row r="3774" spans="3:19" ht="15" x14ac:dyDescent="0.2">
      <c r="C3774" s="152" t="s">
        <v>125</v>
      </c>
      <c r="D3774" s="395"/>
      <c r="E3774" s="395"/>
      <c r="F3774" s="395"/>
      <c r="G3774" s="395"/>
      <c r="H3774" s="395"/>
      <c r="I3774" s="395"/>
      <c r="J3774" s="52"/>
      <c r="K3774" s="51"/>
      <c r="L3774" s="51"/>
      <c r="M3774" s="51"/>
      <c r="N3774" s="51"/>
      <c r="O3774" s="51"/>
      <c r="P3774" s="51"/>
      <c r="Q3774" s="52"/>
      <c r="R3774" s="400" t="s">
        <v>126</v>
      </c>
      <c r="S3774" s="400"/>
    </row>
    <row r="3775" spans="3:19" ht="14.25" x14ac:dyDescent="0.2">
      <c r="C3775" s="152" t="s">
        <v>7</v>
      </c>
      <c r="D3775" s="395"/>
      <c r="E3775" s="395"/>
      <c r="F3775" s="395"/>
      <c r="G3775" s="395"/>
      <c r="H3775" s="395"/>
      <c r="I3775" s="395"/>
      <c r="J3775" s="52"/>
      <c r="K3775" s="51"/>
      <c r="L3775" s="51"/>
      <c r="M3775" s="51"/>
      <c r="N3775" s="51"/>
      <c r="O3775" s="51"/>
      <c r="P3775" s="51"/>
      <c r="Q3775" s="52"/>
      <c r="R3775" s="139" t="s">
        <v>245</v>
      </c>
      <c r="S3775" s="63"/>
    </row>
    <row r="3776" spans="3:19" ht="14.25" x14ac:dyDescent="0.2">
      <c r="C3776" s="153" t="s">
        <v>122</v>
      </c>
      <c r="D3776" s="395"/>
      <c r="E3776" s="395"/>
      <c r="F3776" s="395"/>
      <c r="G3776" s="395"/>
      <c r="H3776" s="395"/>
      <c r="I3776" s="395"/>
      <c r="J3776" s="52"/>
      <c r="K3776" s="51"/>
      <c r="L3776" s="51"/>
      <c r="M3776" s="51"/>
      <c r="N3776" s="51"/>
      <c r="O3776" s="51"/>
      <c r="P3776" s="51"/>
      <c r="Q3776" s="52"/>
      <c r="R3776" s="138" t="s">
        <v>132</v>
      </c>
      <c r="S3776" s="63"/>
    </row>
    <row r="3777" spans="3:19" ht="15" x14ac:dyDescent="0.2">
      <c r="C3777" s="153" t="s">
        <v>134</v>
      </c>
      <c r="D3777" s="401"/>
      <c r="E3777" s="401"/>
      <c r="F3777" s="401"/>
      <c r="G3777" s="401"/>
      <c r="H3777" s="401"/>
      <c r="I3777" s="401"/>
      <c r="J3777" s="52"/>
      <c r="K3777" s="52"/>
      <c r="L3777" s="53"/>
      <c r="M3777" s="52"/>
      <c r="N3777" s="52"/>
      <c r="O3777" s="52"/>
      <c r="P3777" s="54"/>
      <c r="Q3777" s="52"/>
      <c r="R3777" s="139" t="s">
        <v>133</v>
      </c>
      <c r="S3777" s="63"/>
    </row>
    <row r="3778" spans="3:19" x14ac:dyDescent="0.2">
      <c r="C3778" s="52"/>
      <c r="D3778" s="52"/>
      <c r="E3778" s="52"/>
      <c r="F3778" s="52"/>
      <c r="G3778" s="52"/>
      <c r="H3778" s="52"/>
      <c r="I3778" s="52"/>
      <c r="J3778" s="52"/>
      <c r="K3778" s="52"/>
      <c r="L3778" s="52"/>
      <c r="M3778" s="52"/>
      <c r="N3778" s="52"/>
      <c r="O3778" s="52"/>
      <c r="P3778" s="52"/>
      <c r="Q3778" s="52"/>
      <c r="R3778" s="52"/>
      <c r="S3778" s="52"/>
    </row>
    <row r="3779" spans="3:19" ht="15" x14ac:dyDescent="0.2">
      <c r="C3779" s="154" t="s">
        <v>128</v>
      </c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70"/>
      <c r="P3779" s="144" t="s">
        <v>129</v>
      </c>
      <c r="Q3779" s="76"/>
      <c r="R3779" s="404" t="s">
        <v>135</v>
      </c>
      <c r="S3779" s="404"/>
    </row>
    <row r="3780" spans="3:19" x14ac:dyDescent="0.2">
      <c r="C3780" s="52"/>
      <c r="D3780" s="52"/>
      <c r="E3780" s="52"/>
      <c r="F3780" s="52"/>
      <c r="G3780" s="52"/>
      <c r="H3780" s="52"/>
      <c r="I3780" s="52"/>
      <c r="J3780" s="52"/>
      <c r="K3780" s="52"/>
      <c r="L3780" s="52"/>
      <c r="M3780" s="52"/>
      <c r="N3780" s="52"/>
      <c r="O3780" s="52"/>
      <c r="P3780" s="52"/>
      <c r="Q3780" s="52"/>
      <c r="R3780" s="52"/>
      <c r="S3780" s="52"/>
    </row>
    <row r="3781" spans="3:19" ht="15" x14ac:dyDescent="0.2">
      <c r="C3781" s="155" t="s">
        <v>161</v>
      </c>
      <c r="D3781" s="65"/>
      <c r="E3781" s="65"/>
      <c r="F3781" s="65"/>
      <c r="G3781" s="65"/>
      <c r="H3781" s="65"/>
      <c r="I3781" s="65"/>
      <c r="J3781" s="65"/>
      <c r="K3781" s="65"/>
      <c r="L3781" s="65"/>
      <c r="M3781" s="65"/>
      <c r="N3781" s="65"/>
      <c r="O3781" s="71"/>
      <c r="P3781" s="141">
        <f t="shared" ref="P3781:P3791" si="576">SUM(D3781:O3781)</f>
        <v>0</v>
      </c>
      <c r="Q3781" s="52"/>
      <c r="R3781" s="395"/>
      <c r="S3781" s="395"/>
    </row>
    <row r="3782" spans="3:19" ht="15" x14ac:dyDescent="0.2">
      <c r="C3782" s="140" t="s">
        <v>137</v>
      </c>
      <c r="D3782" s="110"/>
      <c r="E3782" s="110"/>
      <c r="F3782" s="110"/>
      <c r="G3782" s="110"/>
      <c r="H3782" s="110"/>
      <c r="I3782" s="110"/>
      <c r="J3782" s="110"/>
      <c r="K3782" s="110"/>
      <c r="L3782" s="110"/>
      <c r="M3782" s="110"/>
      <c r="N3782" s="110"/>
      <c r="O3782" s="111"/>
      <c r="P3782" s="141">
        <f t="shared" si="576"/>
        <v>0</v>
      </c>
      <c r="Q3782" s="52"/>
      <c r="R3782" s="395"/>
      <c r="S3782" s="395"/>
    </row>
    <row r="3783" spans="3:19" ht="15" x14ac:dyDescent="0.2">
      <c r="C3783" s="94" t="s">
        <v>162</v>
      </c>
      <c r="D3783" s="65"/>
      <c r="E3783" s="65"/>
      <c r="F3783" s="65"/>
      <c r="G3783" s="65"/>
      <c r="H3783" s="65"/>
      <c r="I3783" s="65"/>
      <c r="J3783" s="65"/>
      <c r="K3783" s="65"/>
      <c r="L3783" s="65"/>
      <c r="M3783" s="65"/>
      <c r="N3783" s="65"/>
      <c r="O3783" s="71"/>
      <c r="P3783" s="141">
        <f t="shared" si="576"/>
        <v>0</v>
      </c>
      <c r="Q3783" s="52"/>
      <c r="R3783" s="395"/>
      <c r="S3783" s="395"/>
    </row>
    <row r="3784" spans="3:19" ht="15" x14ac:dyDescent="0.2">
      <c r="C3784" s="140" t="s">
        <v>147</v>
      </c>
      <c r="D3784" s="66"/>
      <c r="E3784" s="66"/>
      <c r="F3784" s="66"/>
      <c r="G3784" s="66"/>
      <c r="H3784" s="66"/>
      <c r="I3784" s="66"/>
      <c r="J3784" s="66"/>
      <c r="K3784" s="66"/>
      <c r="L3784" s="66"/>
      <c r="M3784" s="66"/>
      <c r="N3784" s="66"/>
      <c r="O3784" s="72"/>
      <c r="P3784" s="141">
        <f t="shared" si="576"/>
        <v>0</v>
      </c>
      <c r="Q3784" s="52"/>
      <c r="R3784" s="395"/>
      <c r="S3784" s="395"/>
    </row>
    <row r="3785" spans="3:19" ht="15" x14ac:dyDescent="0.2">
      <c r="C3785" s="140" t="s">
        <v>148</v>
      </c>
      <c r="D3785" s="66"/>
      <c r="E3785" s="66"/>
      <c r="F3785" s="66"/>
      <c r="G3785" s="66"/>
      <c r="H3785" s="66"/>
      <c r="I3785" s="66"/>
      <c r="J3785" s="66"/>
      <c r="K3785" s="66"/>
      <c r="L3785" s="66"/>
      <c r="M3785" s="66"/>
      <c r="N3785" s="66"/>
      <c r="O3785" s="72"/>
      <c r="P3785" s="141">
        <f t="shared" si="576"/>
        <v>0</v>
      </c>
      <c r="Q3785" s="52"/>
      <c r="R3785" s="395"/>
      <c r="S3785" s="395"/>
    </row>
    <row r="3786" spans="3:19" ht="15" x14ac:dyDescent="0.2">
      <c r="C3786" s="140" t="s">
        <v>150</v>
      </c>
      <c r="D3786" s="66"/>
      <c r="E3786" s="66"/>
      <c r="F3786" s="66"/>
      <c r="G3786" s="66"/>
      <c r="H3786" s="66"/>
      <c r="I3786" s="66"/>
      <c r="J3786" s="66"/>
      <c r="K3786" s="66"/>
      <c r="L3786" s="66"/>
      <c r="M3786" s="66"/>
      <c r="N3786" s="66"/>
      <c r="O3786" s="72"/>
      <c r="P3786" s="141">
        <f t="shared" si="576"/>
        <v>0</v>
      </c>
      <c r="Q3786" s="52"/>
      <c r="R3786" s="395"/>
      <c r="S3786" s="395"/>
    </row>
    <row r="3787" spans="3:19" ht="15" x14ac:dyDescent="0.2">
      <c r="C3787" s="140" t="s">
        <v>151</v>
      </c>
      <c r="D3787" s="66"/>
      <c r="E3787" s="66"/>
      <c r="F3787" s="66"/>
      <c r="G3787" s="66"/>
      <c r="H3787" s="66"/>
      <c r="I3787" s="66"/>
      <c r="J3787" s="66"/>
      <c r="K3787" s="66"/>
      <c r="L3787" s="66"/>
      <c r="M3787" s="66"/>
      <c r="N3787" s="66"/>
      <c r="O3787" s="72"/>
      <c r="P3787" s="141">
        <f t="shared" si="576"/>
        <v>0</v>
      </c>
      <c r="Q3787" s="52"/>
      <c r="R3787" s="395"/>
      <c r="S3787" s="395"/>
    </row>
    <row r="3788" spans="3:19" ht="15" x14ac:dyDescent="0.2">
      <c r="C3788" s="140" t="s">
        <v>152</v>
      </c>
      <c r="D3788" s="66"/>
      <c r="E3788" s="66"/>
      <c r="F3788" s="66"/>
      <c r="G3788" s="66"/>
      <c r="H3788" s="66"/>
      <c r="I3788" s="66"/>
      <c r="J3788" s="66"/>
      <c r="K3788" s="66"/>
      <c r="L3788" s="66"/>
      <c r="M3788" s="66"/>
      <c r="N3788" s="66"/>
      <c r="O3788" s="72"/>
      <c r="P3788" s="141">
        <f t="shared" si="576"/>
        <v>0</v>
      </c>
      <c r="Q3788" s="52"/>
      <c r="R3788" s="395"/>
      <c r="S3788" s="395"/>
    </row>
    <row r="3789" spans="3:19" ht="15" x14ac:dyDescent="0.2">
      <c r="C3789" s="140" t="s">
        <v>153</v>
      </c>
      <c r="D3789" s="66"/>
      <c r="E3789" s="66"/>
      <c r="F3789" s="66"/>
      <c r="G3789" s="66"/>
      <c r="H3789" s="66"/>
      <c r="I3789" s="66"/>
      <c r="J3789" s="66"/>
      <c r="K3789" s="66"/>
      <c r="L3789" s="66"/>
      <c r="M3789" s="66"/>
      <c r="N3789" s="66"/>
      <c r="O3789" s="72"/>
      <c r="P3789" s="141">
        <f t="shared" si="576"/>
        <v>0</v>
      </c>
      <c r="Q3789" s="52"/>
      <c r="R3789" s="395"/>
      <c r="S3789" s="395"/>
    </row>
    <row r="3790" spans="3:19" ht="15" x14ac:dyDescent="0.2">
      <c r="C3790" s="156" t="s">
        <v>163</v>
      </c>
      <c r="D3790" s="68"/>
      <c r="E3790" s="68"/>
      <c r="F3790" s="68"/>
      <c r="G3790" s="68"/>
      <c r="H3790" s="68"/>
      <c r="I3790" s="68"/>
      <c r="J3790" s="68"/>
      <c r="K3790" s="68"/>
      <c r="L3790" s="68"/>
      <c r="M3790" s="68"/>
      <c r="N3790" s="68"/>
      <c r="O3790" s="73"/>
      <c r="P3790" s="142">
        <f t="shared" si="576"/>
        <v>0</v>
      </c>
      <c r="Q3790" s="52"/>
      <c r="R3790" s="396"/>
      <c r="S3790" s="396"/>
    </row>
    <row r="3791" spans="3:19" ht="15" x14ac:dyDescent="0.2">
      <c r="C3791" s="157" t="s">
        <v>157</v>
      </c>
      <c r="D3791" s="148">
        <f t="shared" ref="D3791:O3791" si="577">SUBTOTAL(9,D3781:D3790)</f>
        <v>0</v>
      </c>
      <c r="E3791" s="148">
        <f t="shared" si="577"/>
        <v>0</v>
      </c>
      <c r="F3791" s="148">
        <f t="shared" si="577"/>
        <v>0</v>
      </c>
      <c r="G3791" s="148">
        <f t="shared" si="577"/>
        <v>0</v>
      </c>
      <c r="H3791" s="148">
        <f t="shared" si="577"/>
        <v>0</v>
      </c>
      <c r="I3791" s="148">
        <f t="shared" si="577"/>
        <v>0</v>
      </c>
      <c r="J3791" s="148">
        <f t="shared" si="577"/>
        <v>0</v>
      </c>
      <c r="K3791" s="148">
        <f t="shared" si="577"/>
        <v>0</v>
      </c>
      <c r="L3791" s="148">
        <f t="shared" si="577"/>
        <v>0</v>
      </c>
      <c r="M3791" s="148">
        <f t="shared" si="577"/>
        <v>0</v>
      </c>
      <c r="N3791" s="148">
        <f t="shared" si="577"/>
        <v>0</v>
      </c>
      <c r="O3791" s="149">
        <f t="shared" si="577"/>
        <v>0</v>
      </c>
      <c r="P3791" s="143">
        <f t="shared" si="576"/>
        <v>0</v>
      </c>
      <c r="Q3791" s="52"/>
      <c r="R3791" s="405"/>
      <c r="S3791" s="405"/>
    </row>
    <row r="3792" spans="3:19" x14ac:dyDescent="0.2">
      <c r="C3792" s="52"/>
      <c r="D3792" s="52"/>
      <c r="E3792" s="52"/>
      <c r="F3792" s="52"/>
      <c r="G3792" s="52"/>
      <c r="H3792" s="52"/>
      <c r="I3792" s="52"/>
      <c r="J3792" s="52"/>
      <c r="K3792" s="52"/>
      <c r="L3792" s="52"/>
      <c r="M3792" s="52"/>
      <c r="N3792" s="52"/>
      <c r="O3792" s="52"/>
      <c r="P3792" s="52"/>
      <c r="Q3792" s="52"/>
      <c r="R3792" s="55"/>
      <c r="S3792" s="55"/>
    </row>
    <row r="3793" spans="3:19" ht="15" x14ac:dyDescent="0.2">
      <c r="C3793" s="140" t="s">
        <v>158</v>
      </c>
      <c r="D3793" s="67"/>
      <c r="E3793" s="67"/>
      <c r="F3793" s="67"/>
      <c r="G3793" s="67"/>
      <c r="H3793" s="67"/>
      <c r="I3793" s="67"/>
      <c r="J3793" s="67"/>
      <c r="K3793" s="67"/>
      <c r="L3793" s="67"/>
      <c r="M3793" s="67"/>
      <c r="N3793" s="67"/>
      <c r="O3793" s="74"/>
      <c r="P3793" s="146">
        <f t="shared" ref="P3793:P3794" si="578">SUM(D3793:O3793)</f>
        <v>0</v>
      </c>
      <c r="Q3793" s="52"/>
      <c r="R3793" s="395"/>
      <c r="S3793" s="395"/>
    </row>
    <row r="3794" spans="3:19" ht="15" x14ac:dyDescent="0.2">
      <c r="C3794" s="140" t="s">
        <v>159</v>
      </c>
      <c r="D3794" s="67"/>
      <c r="E3794" s="67"/>
      <c r="F3794" s="67"/>
      <c r="G3794" s="67"/>
      <c r="H3794" s="67"/>
      <c r="I3794" s="67"/>
      <c r="J3794" s="67"/>
      <c r="K3794" s="67"/>
      <c r="L3794" s="67"/>
      <c r="M3794" s="67"/>
      <c r="N3794" s="69"/>
      <c r="O3794" s="75"/>
      <c r="P3794" s="147">
        <f t="shared" si="578"/>
        <v>0</v>
      </c>
      <c r="Q3794" s="52"/>
      <c r="R3794" s="396"/>
      <c r="S3794" s="396"/>
    </row>
    <row r="3795" spans="3:19" ht="15" x14ac:dyDescent="0.2">
      <c r="C3795" s="93"/>
      <c r="D3795" s="82"/>
      <c r="E3795" s="82"/>
      <c r="F3795" s="82"/>
      <c r="G3795" s="82"/>
      <c r="H3795" s="82"/>
      <c r="I3795" s="82"/>
      <c r="J3795" s="82"/>
      <c r="K3795" s="82"/>
      <c r="L3795" s="82"/>
      <c r="M3795" s="82"/>
      <c r="N3795" s="397" t="s">
        <v>160</v>
      </c>
      <c r="O3795" s="397"/>
      <c r="P3795" s="145">
        <f t="shared" ref="P3795" si="579">ROUND(IF(P3793*P3794=0,0,P3791/P3793*P3794),2)</f>
        <v>0</v>
      </c>
      <c r="Q3795" s="76"/>
      <c r="R3795" s="398"/>
      <c r="S3795" s="398"/>
    </row>
    <row r="3796" spans="3:19" x14ac:dyDescent="0.2">
      <c r="C3796" s="52"/>
      <c r="D3796" s="52"/>
      <c r="E3796" s="52"/>
      <c r="F3796" s="52"/>
      <c r="G3796" s="52"/>
      <c r="H3796" s="52"/>
      <c r="I3796" s="52"/>
      <c r="J3796" s="52"/>
      <c r="K3796" s="52"/>
      <c r="L3796" s="52"/>
      <c r="M3796" s="52"/>
      <c r="N3796" s="52"/>
      <c r="O3796" s="52"/>
      <c r="P3796" s="52"/>
      <c r="Q3796" s="52"/>
      <c r="R3796" s="52"/>
      <c r="S3796" s="52"/>
    </row>
    <row r="3797" spans="3:19" ht="15" x14ac:dyDescent="0.2">
      <c r="C3797" s="158" t="s">
        <v>124</v>
      </c>
      <c r="D3797" s="399"/>
      <c r="E3797" s="399"/>
      <c r="F3797" s="399"/>
      <c r="G3797" s="399"/>
      <c r="H3797" s="399"/>
      <c r="I3797" s="399"/>
      <c r="J3797" s="52"/>
      <c r="K3797" s="52"/>
      <c r="L3797" s="53"/>
      <c r="M3797" s="52"/>
      <c r="N3797" s="52"/>
      <c r="O3797" s="52"/>
      <c r="P3797" s="54"/>
      <c r="Q3797" s="52"/>
      <c r="R3797" s="54"/>
      <c r="S3797" s="54"/>
    </row>
    <row r="3798" spans="3:19" ht="15" x14ac:dyDescent="0.2">
      <c r="C3798" s="152" t="s">
        <v>125</v>
      </c>
      <c r="D3798" s="395"/>
      <c r="E3798" s="395"/>
      <c r="F3798" s="395"/>
      <c r="G3798" s="395"/>
      <c r="H3798" s="395"/>
      <c r="I3798" s="395"/>
      <c r="J3798" s="52"/>
      <c r="K3798" s="51"/>
      <c r="L3798" s="51"/>
      <c r="M3798" s="51"/>
      <c r="N3798" s="51"/>
      <c r="O3798" s="51"/>
      <c r="P3798" s="51"/>
      <c r="Q3798" s="52"/>
      <c r="R3798" s="400" t="s">
        <v>126</v>
      </c>
      <c r="S3798" s="400"/>
    </row>
    <row r="3799" spans="3:19" ht="14.25" x14ac:dyDescent="0.2">
      <c r="C3799" s="152" t="s">
        <v>7</v>
      </c>
      <c r="D3799" s="395"/>
      <c r="E3799" s="395"/>
      <c r="F3799" s="395"/>
      <c r="G3799" s="395"/>
      <c r="H3799" s="395"/>
      <c r="I3799" s="395"/>
      <c r="J3799" s="52"/>
      <c r="K3799" s="51"/>
      <c r="L3799" s="51"/>
      <c r="M3799" s="51"/>
      <c r="N3799" s="51"/>
      <c r="O3799" s="51"/>
      <c r="P3799" s="51"/>
      <c r="Q3799" s="52"/>
      <c r="R3799" s="139" t="s">
        <v>245</v>
      </c>
      <c r="S3799" s="63"/>
    </row>
    <row r="3800" spans="3:19" ht="14.25" x14ac:dyDescent="0.2">
      <c r="C3800" s="153" t="s">
        <v>122</v>
      </c>
      <c r="D3800" s="395"/>
      <c r="E3800" s="395"/>
      <c r="F3800" s="395"/>
      <c r="G3800" s="395"/>
      <c r="H3800" s="395"/>
      <c r="I3800" s="395"/>
      <c r="J3800" s="52"/>
      <c r="K3800" s="51"/>
      <c r="L3800" s="51"/>
      <c r="M3800" s="51"/>
      <c r="N3800" s="51"/>
      <c r="O3800" s="51"/>
      <c r="P3800" s="51"/>
      <c r="Q3800" s="52"/>
      <c r="R3800" s="138" t="s">
        <v>132</v>
      </c>
      <c r="S3800" s="63"/>
    </row>
    <row r="3801" spans="3:19" ht="15" x14ac:dyDescent="0.2">
      <c r="C3801" s="153" t="s">
        <v>134</v>
      </c>
      <c r="D3801" s="401"/>
      <c r="E3801" s="401"/>
      <c r="F3801" s="401"/>
      <c r="G3801" s="401"/>
      <c r="H3801" s="401"/>
      <c r="I3801" s="401"/>
      <c r="J3801" s="52"/>
      <c r="K3801" s="52"/>
      <c r="L3801" s="53"/>
      <c r="M3801" s="52"/>
      <c r="N3801" s="52"/>
      <c r="O3801" s="52"/>
      <c r="P3801" s="54"/>
      <c r="Q3801" s="52"/>
      <c r="R3801" s="139" t="s">
        <v>133</v>
      </c>
      <c r="S3801" s="63"/>
    </row>
    <row r="3802" spans="3:19" x14ac:dyDescent="0.2">
      <c r="C3802" s="52"/>
      <c r="D3802" s="52"/>
      <c r="E3802" s="52"/>
      <c r="F3802" s="52"/>
      <c r="G3802" s="52"/>
      <c r="H3802" s="52"/>
      <c r="I3802" s="52"/>
      <c r="J3802" s="52"/>
      <c r="K3802" s="52"/>
      <c r="L3802" s="52"/>
      <c r="M3802" s="52"/>
      <c r="N3802" s="52"/>
      <c r="O3802" s="52"/>
      <c r="P3802" s="52"/>
      <c r="Q3802" s="52"/>
      <c r="R3802" s="52"/>
      <c r="S3802" s="52"/>
    </row>
    <row r="3803" spans="3:19" ht="15" x14ac:dyDescent="0.2">
      <c r="C3803" s="154" t="s">
        <v>128</v>
      </c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70"/>
      <c r="P3803" s="144" t="s">
        <v>129</v>
      </c>
      <c r="Q3803" s="76"/>
      <c r="R3803" s="404" t="s">
        <v>135</v>
      </c>
      <c r="S3803" s="404"/>
    </row>
    <row r="3804" spans="3:19" x14ac:dyDescent="0.2">
      <c r="C3804" s="52"/>
      <c r="D3804" s="52"/>
      <c r="E3804" s="52"/>
      <c r="F3804" s="52"/>
      <c r="G3804" s="52"/>
      <c r="H3804" s="52"/>
      <c r="I3804" s="52"/>
      <c r="J3804" s="52"/>
      <c r="K3804" s="52"/>
      <c r="L3804" s="52"/>
      <c r="M3804" s="52"/>
      <c r="N3804" s="52"/>
      <c r="O3804" s="52"/>
      <c r="P3804" s="52"/>
      <c r="Q3804" s="52"/>
      <c r="R3804" s="52"/>
      <c r="S3804" s="52"/>
    </row>
    <row r="3805" spans="3:19" ht="15" x14ac:dyDescent="0.2">
      <c r="C3805" s="155" t="s">
        <v>161</v>
      </c>
      <c r="D3805" s="65"/>
      <c r="E3805" s="65"/>
      <c r="F3805" s="65"/>
      <c r="G3805" s="65"/>
      <c r="H3805" s="65"/>
      <c r="I3805" s="65"/>
      <c r="J3805" s="65"/>
      <c r="K3805" s="65"/>
      <c r="L3805" s="65"/>
      <c r="M3805" s="65"/>
      <c r="N3805" s="65"/>
      <c r="O3805" s="71"/>
      <c r="P3805" s="141">
        <f t="shared" ref="P3805:P3815" si="580">SUM(D3805:O3805)</f>
        <v>0</v>
      </c>
      <c r="Q3805" s="52"/>
      <c r="R3805" s="395"/>
      <c r="S3805" s="395"/>
    </row>
    <row r="3806" spans="3:19" ht="15" x14ac:dyDescent="0.2">
      <c r="C3806" s="140" t="s">
        <v>137</v>
      </c>
      <c r="D3806" s="110"/>
      <c r="E3806" s="110"/>
      <c r="F3806" s="110"/>
      <c r="G3806" s="110"/>
      <c r="H3806" s="110"/>
      <c r="I3806" s="110"/>
      <c r="J3806" s="110"/>
      <c r="K3806" s="110"/>
      <c r="L3806" s="110"/>
      <c r="M3806" s="110"/>
      <c r="N3806" s="110"/>
      <c r="O3806" s="111"/>
      <c r="P3806" s="141">
        <f t="shared" si="580"/>
        <v>0</v>
      </c>
      <c r="Q3806" s="52"/>
      <c r="R3806" s="395"/>
      <c r="S3806" s="395"/>
    </row>
    <row r="3807" spans="3:19" ht="15" x14ac:dyDescent="0.2">
      <c r="C3807" s="94" t="s">
        <v>162</v>
      </c>
      <c r="D3807" s="65"/>
      <c r="E3807" s="65"/>
      <c r="F3807" s="65"/>
      <c r="G3807" s="65"/>
      <c r="H3807" s="65"/>
      <c r="I3807" s="65"/>
      <c r="J3807" s="65"/>
      <c r="K3807" s="65"/>
      <c r="L3807" s="65"/>
      <c r="M3807" s="65"/>
      <c r="N3807" s="65"/>
      <c r="O3807" s="71"/>
      <c r="P3807" s="141">
        <f t="shared" si="580"/>
        <v>0</v>
      </c>
      <c r="Q3807" s="52"/>
      <c r="R3807" s="395"/>
      <c r="S3807" s="395"/>
    </row>
    <row r="3808" spans="3:19" ht="15" x14ac:dyDescent="0.2">
      <c r="C3808" s="140" t="s">
        <v>147</v>
      </c>
      <c r="D3808" s="66"/>
      <c r="E3808" s="66"/>
      <c r="F3808" s="66"/>
      <c r="G3808" s="66"/>
      <c r="H3808" s="66"/>
      <c r="I3808" s="66"/>
      <c r="J3808" s="66"/>
      <c r="K3808" s="66"/>
      <c r="L3808" s="66"/>
      <c r="M3808" s="66"/>
      <c r="N3808" s="66"/>
      <c r="O3808" s="72"/>
      <c r="P3808" s="141">
        <f t="shared" si="580"/>
        <v>0</v>
      </c>
      <c r="Q3808" s="52"/>
      <c r="R3808" s="395"/>
      <c r="S3808" s="395"/>
    </row>
    <row r="3809" spans="3:19" ht="15" x14ac:dyDescent="0.2">
      <c r="C3809" s="140" t="s">
        <v>148</v>
      </c>
      <c r="D3809" s="66"/>
      <c r="E3809" s="66"/>
      <c r="F3809" s="66"/>
      <c r="G3809" s="66"/>
      <c r="H3809" s="66"/>
      <c r="I3809" s="66"/>
      <c r="J3809" s="66"/>
      <c r="K3809" s="66"/>
      <c r="L3809" s="66"/>
      <c r="M3809" s="66"/>
      <c r="N3809" s="66"/>
      <c r="O3809" s="72"/>
      <c r="P3809" s="141">
        <f t="shared" si="580"/>
        <v>0</v>
      </c>
      <c r="Q3809" s="52"/>
      <c r="R3809" s="395"/>
      <c r="S3809" s="395"/>
    </row>
    <row r="3810" spans="3:19" ht="15" x14ac:dyDescent="0.2">
      <c r="C3810" s="140" t="s">
        <v>150</v>
      </c>
      <c r="D3810" s="66"/>
      <c r="E3810" s="66"/>
      <c r="F3810" s="66"/>
      <c r="G3810" s="66"/>
      <c r="H3810" s="66"/>
      <c r="I3810" s="66"/>
      <c r="J3810" s="66"/>
      <c r="K3810" s="66"/>
      <c r="L3810" s="66"/>
      <c r="M3810" s="66"/>
      <c r="N3810" s="66"/>
      <c r="O3810" s="72"/>
      <c r="P3810" s="141">
        <f t="shared" si="580"/>
        <v>0</v>
      </c>
      <c r="Q3810" s="52"/>
      <c r="R3810" s="395"/>
      <c r="S3810" s="395"/>
    </row>
    <row r="3811" spans="3:19" ht="15" x14ac:dyDescent="0.2">
      <c r="C3811" s="140" t="s">
        <v>151</v>
      </c>
      <c r="D3811" s="66"/>
      <c r="E3811" s="66"/>
      <c r="F3811" s="66"/>
      <c r="G3811" s="66"/>
      <c r="H3811" s="66"/>
      <c r="I3811" s="66"/>
      <c r="J3811" s="66"/>
      <c r="K3811" s="66"/>
      <c r="L3811" s="66"/>
      <c r="M3811" s="66"/>
      <c r="N3811" s="66"/>
      <c r="O3811" s="72"/>
      <c r="P3811" s="141">
        <f t="shared" si="580"/>
        <v>0</v>
      </c>
      <c r="Q3811" s="52"/>
      <c r="R3811" s="395"/>
      <c r="S3811" s="395"/>
    </row>
    <row r="3812" spans="3:19" ht="15" x14ac:dyDescent="0.2">
      <c r="C3812" s="140" t="s">
        <v>152</v>
      </c>
      <c r="D3812" s="66"/>
      <c r="E3812" s="66"/>
      <c r="F3812" s="66"/>
      <c r="G3812" s="66"/>
      <c r="H3812" s="66"/>
      <c r="I3812" s="66"/>
      <c r="J3812" s="66"/>
      <c r="K3812" s="66"/>
      <c r="L3812" s="66"/>
      <c r="M3812" s="66"/>
      <c r="N3812" s="66"/>
      <c r="O3812" s="72"/>
      <c r="P3812" s="141">
        <f t="shared" si="580"/>
        <v>0</v>
      </c>
      <c r="Q3812" s="52"/>
      <c r="R3812" s="395"/>
      <c r="S3812" s="395"/>
    </row>
    <row r="3813" spans="3:19" ht="15" x14ac:dyDescent="0.2">
      <c r="C3813" s="140" t="s">
        <v>153</v>
      </c>
      <c r="D3813" s="66"/>
      <c r="E3813" s="66"/>
      <c r="F3813" s="66"/>
      <c r="G3813" s="66"/>
      <c r="H3813" s="66"/>
      <c r="I3813" s="66"/>
      <c r="J3813" s="66"/>
      <c r="K3813" s="66"/>
      <c r="L3813" s="66"/>
      <c r="M3813" s="66"/>
      <c r="N3813" s="66"/>
      <c r="O3813" s="72"/>
      <c r="P3813" s="141">
        <f t="shared" si="580"/>
        <v>0</v>
      </c>
      <c r="Q3813" s="52"/>
      <c r="R3813" s="395"/>
      <c r="S3813" s="395"/>
    </row>
    <row r="3814" spans="3:19" ht="15" x14ac:dyDescent="0.2">
      <c r="C3814" s="156" t="s">
        <v>163</v>
      </c>
      <c r="D3814" s="68"/>
      <c r="E3814" s="68"/>
      <c r="F3814" s="68"/>
      <c r="G3814" s="68"/>
      <c r="H3814" s="68"/>
      <c r="I3814" s="68"/>
      <c r="J3814" s="68"/>
      <c r="K3814" s="68"/>
      <c r="L3814" s="68"/>
      <c r="M3814" s="68"/>
      <c r="N3814" s="68"/>
      <c r="O3814" s="73"/>
      <c r="P3814" s="142">
        <f>SUM(D3814:O3814)</f>
        <v>0</v>
      </c>
      <c r="Q3814" s="52"/>
      <c r="R3814" s="396"/>
      <c r="S3814" s="396"/>
    </row>
    <row r="3815" spans="3:19" ht="15" x14ac:dyDescent="0.2">
      <c r="C3815" s="157" t="s">
        <v>157</v>
      </c>
      <c r="D3815" s="148">
        <f t="shared" ref="D3815:O3815" si="581">SUBTOTAL(9,D3805:D3814)</f>
        <v>0</v>
      </c>
      <c r="E3815" s="148">
        <f t="shared" si="581"/>
        <v>0</v>
      </c>
      <c r="F3815" s="148">
        <f t="shared" si="581"/>
        <v>0</v>
      </c>
      <c r="G3815" s="148">
        <f t="shared" si="581"/>
        <v>0</v>
      </c>
      <c r="H3815" s="148">
        <f t="shared" si="581"/>
        <v>0</v>
      </c>
      <c r="I3815" s="148">
        <f t="shared" si="581"/>
        <v>0</v>
      </c>
      <c r="J3815" s="148">
        <f>SUBTOTAL(9,J3805:J3814)</f>
        <v>0</v>
      </c>
      <c r="K3815" s="148">
        <f t="shared" si="581"/>
        <v>0</v>
      </c>
      <c r="L3815" s="148">
        <f t="shared" si="581"/>
        <v>0</v>
      </c>
      <c r="M3815" s="148">
        <f t="shared" si="581"/>
        <v>0</v>
      </c>
      <c r="N3815" s="148">
        <f t="shared" si="581"/>
        <v>0</v>
      </c>
      <c r="O3815" s="149">
        <f t="shared" si="581"/>
        <v>0</v>
      </c>
      <c r="P3815" s="143">
        <f t="shared" si="580"/>
        <v>0</v>
      </c>
      <c r="Q3815" s="52"/>
      <c r="R3815" s="405"/>
      <c r="S3815" s="405"/>
    </row>
    <row r="3816" spans="3:19" x14ac:dyDescent="0.2">
      <c r="C3816" s="52"/>
      <c r="D3816" s="52"/>
      <c r="E3816" s="52"/>
      <c r="F3816" s="52"/>
      <c r="G3816" s="52"/>
      <c r="H3816" s="52"/>
      <c r="I3816" s="52"/>
      <c r="J3816" s="52"/>
      <c r="K3816" s="52"/>
      <c r="L3816" s="52"/>
      <c r="M3816" s="52"/>
      <c r="N3816" s="52"/>
      <c r="O3816" s="52"/>
      <c r="P3816" s="52"/>
      <c r="Q3816" s="52"/>
      <c r="R3816" s="55"/>
      <c r="S3816" s="55"/>
    </row>
    <row r="3817" spans="3:19" ht="15" x14ac:dyDescent="0.2">
      <c r="C3817" s="140" t="s">
        <v>158</v>
      </c>
      <c r="D3817" s="67"/>
      <c r="E3817" s="67"/>
      <c r="F3817" s="67"/>
      <c r="G3817" s="67"/>
      <c r="H3817" s="67"/>
      <c r="I3817" s="67"/>
      <c r="J3817" s="67"/>
      <c r="K3817" s="67"/>
      <c r="L3817" s="67"/>
      <c r="M3817" s="67"/>
      <c r="N3817" s="67"/>
      <c r="O3817" s="74"/>
      <c r="P3817" s="146">
        <f t="shared" ref="P3817:P3818" si="582">SUM(D3817:O3817)</f>
        <v>0</v>
      </c>
      <c r="Q3817" s="52"/>
      <c r="R3817" s="395"/>
      <c r="S3817" s="395"/>
    </row>
    <row r="3818" spans="3:19" ht="15" x14ac:dyDescent="0.2">
      <c r="C3818" s="140" t="s">
        <v>159</v>
      </c>
      <c r="D3818" s="67"/>
      <c r="E3818" s="67"/>
      <c r="F3818" s="67"/>
      <c r="G3818" s="67"/>
      <c r="H3818" s="67"/>
      <c r="I3818" s="67"/>
      <c r="J3818" s="67"/>
      <c r="K3818" s="67"/>
      <c r="L3818" s="67"/>
      <c r="M3818" s="67"/>
      <c r="N3818" s="69"/>
      <c r="O3818" s="75"/>
      <c r="P3818" s="147">
        <f t="shared" si="582"/>
        <v>0</v>
      </c>
      <c r="Q3818" s="52"/>
      <c r="R3818" s="396"/>
      <c r="S3818" s="396"/>
    </row>
    <row r="3819" spans="3:19" ht="15" x14ac:dyDescent="0.2">
      <c r="C3819" s="93"/>
      <c r="D3819" s="82"/>
      <c r="E3819" s="82"/>
      <c r="F3819" s="82"/>
      <c r="G3819" s="82"/>
      <c r="H3819" s="82"/>
      <c r="I3819" s="82"/>
      <c r="J3819" s="82"/>
      <c r="K3819" s="82"/>
      <c r="L3819" s="82"/>
      <c r="M3819" s="82"/>
      <c r="N3819" s="397" t="s">
        <v>160</v>
      </c>
      <c r="O3819" s="397"/>
      <c r="P3819" s="145">
        <f>ROUND(IF(P3817*P3818=0,0,P3815/P3817*P3818),2)</f>
        <v>0</v>
      </c>
      <c r="Q3819" s="76"/>
      <c r="R3819" s="398"/>
      <c r="S3819" s="398"/>
    </row>
    <row r="3820" spans="3:19" x14ac:dyDescent="0.2">
      <c r="C3820" s="52"/>
      <c r="D3820" s="52"/>
      <c r="E3820" s="52"/>
      <c r="F3820" s="52"/>
      <c r="G3820" s="52"/>
      <c r="H3820" s="52"/>
      <c r="I3820" s="52"/>
      <c r="J3820" s="52"/>
      <c r="K3820" s="52"/>
      <c r="L3820" s="52"/>
      <c r="M3820" s="52"/>
      <c r="N3820" s="52"/>
      <c r="O3820" s="52"/>
      <c r="P3820" s="52"/>
      <c r="Q3820" s="52"/>
      <c r="R3820" s="52"/>
      <c r="S3820" s="52"/>
    </row>
    <row r="3821" spans="3:19" ht="15" x14ac:dyDescent="0.2">
      <c r="C3821" s="158" t="s">
        <v>124</v>
      </c>
      <c r="D3821" s="399"/>
      <c r="E3821" s="399"/>
      <c r="F3821" s="399"/>
      <c r="G3821" s="399"/>
      <c r="H3821" s="399"/>
      <c r="I3821" s="399"/>
      <c r="J3821" s="52"/>
      <c r="K3821" s="52"/>
      <c r="L3821" s="53"/>
      <c r="M3821" s="52"/>
      <c r="N3821" s="52"/>
      <c r="O3821" s="52"/>
      <c r="P3821" s="54"/>
      <c r="Q3821" s="52"/>
      <c r="R3821" s="54"/>
      <c r="S3821" s="54"/>
    </row>
    <row r="3822" spans="3:19" ht="15" x14ac:dyDescent="0.2">
      <c r="C3822" s="152" t="s">
        <v>125</v>
      </c>
      <c r="D3822" s="395"/>
      <c r="E3822" s="395"/>
      <c r="F3822" s="395"/>
      <c r="G3822" s="395"/>
      <c r="H3822" s="395"/>
      <c r="I3822" s="395"/>
      <c r="J3822" s="52"/>
      <c r="K3822" s="51"/>
      <c r="L3822" s="51"/>
      <c r="M3822" s="51"/>
      <c r="N3822" s="51"/>
      <c r="O3822" s="51"/>
      <c r="P3822" s="51"/>
      <c r="Q3822" s="52"/>
      <c r="R3822" s="400" t="s">
        <v>126</v>
      </c>
      <c r="S3822" s="400"/>
    </row>
    <row r="3823" spans="3:19" ht="14.25" x14ac:dyDescent="0.2">
      <c r="C3823" s="152" t="s">
        <v>7</v>
      </c>
      <c r="D3823" s="395"/>
      <c r="E3823" s="395"/>
      <c r="F3823" s="395"/>
      <c r="G3823" s="395"/>
      <c r="H3823" s="395"/>
      <c r="I3823" s="395"/>
      <c r="J3823" s="52"/>
      <c r="K3823" s="51"/>
      <c r="L3823" s="51"/>
      <c r="M3823" s="51"/>
      <c r="N3823" s="51"/>
      <c r="O3823" s="51"/>
      <c r="P3823" s="51"/>
      <c r="Q3823" s="52"/>
      <c r="R3823" s="139" t="s">
        <v>245</v>
      </c>
      <c r="S3823" s="63"/>
    </row>
    <row r="3824" spans="3:19" ht="14.25" x14ac:dyDescent="0.2">
      <c r="C3824" s="153" t="s">
        <v>122</v>
      </c>
      <c r="D3824" s="395"/>
      <c r="E3824" s="395"/>
      <c r="F3824" s="395"/>
      <c r="G3824" s="395"/>
      <c r="H3824" s="395"/>
      <c r="I3824" s="395"/>
      <c r="J3824" s="52"/>
      <c r="K3824" s="51"/>
      <c r="L3824" s="51"/>
      <c r="M3824" s="51"/>
      <c r="N3824" s="51"/>
      <c r="O3824" s="51"/>
      <c r="P3824" s="51"/>
      <c r="Q3824" s="52"/>
      <c r="R3824" s="138" t="s">
        <v>132</v>
      </c>
      <c r="S3824" s="63"/>
    </row>
    <row r="3825" spans="3:19" ht="15" x14ac:dyDescent="0.2">
      <c r="C3825" s="153" t="s">
        <v>134</v>
      </c>
      <c r="D3825" s="401"/>
      <c r="E3825" s="401"/>
      <c r="F3825" s="401"/>
      <c r="G3825" s="401"/>
      <c r="H3825" s="401"/>
      <c r="I3825" s="401"/>
      <c r="J3825" s="52"/>
      <c r="K3825" s="52"/>
      <c r="L3825" s="53"/>
      <c r="M3825" s="52"/>
      <c r="N3825" s="52"/>
      <c r="O3825" s="52"/>
      <c r="P3825" s="54"/>
      <c r="Q3825" s="52"/>
      <c r="R3825" s="139" t="s">
        <v>133</v>
      </c>
      <c r="S3825" s="63"/>
    </row>
    <row r="3826" spans="3:19" x14ac:dyDescent="0.2">
      <c r="C3826" s="52"/>
      <c r="D3826" s="52"/>
      <c r="E3826" s="52"/>
      <c r="F3826" s="52"/>
      <c r="G3826" s="52"/>
      <c r="H3826" s="52"/>
      <c r="I3826" s="52"/>
      <c r="J3826" s="52"/>
      <c r="K3826" s="52"/>
      <c r="L3826" s="52"/>
      <c r="M3826" s="52"/>
      <c r="N3826" s="52"/>
      <c r="O3826" s="52"/>
      <c r="P3826" s="52"/>
      <c r="Q3826" s="52"/>
      <c r="R3826" s="52"/>
      <c r="S3826" s="52"/>
    </row>
    <row r="3827" spans="3:19" ht="15" x14ac:dyDescent="0.2">
      <c r="C3827" s="154" t="s">
        <v>128</v>
      </c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70"/>
      <c r="P3827" s="144" t="s">
        <v>129</v>
      </c>
      <c r="Q3827" s="76"/>
      <c r="R3827" s="402" t="s">
        <v>135</v>
      </c>
      <c r="S3827" s="403"/>
    </row>
    <row r="3828" spans="3:19" x14ac:dyDescent="0.2">
      <c r="C3828" s="52"/>
      <c r="D3828" s="52"/>
      <c r="E3828" s="52"/>
      <c r="F3828" s="52"/>
      <c r="G3828" s="52"/>
      <c r="H3828" s="52"/>
      <c r="I3828" s="52"/>
      <c r="J3828" s="52"/>
      <c r="K3828" s="52"/>
      <c r="L3828" s="52"/>
      <c r="M3828" s="52"/>
      <c r="N3828" s="52"/>
      <c r="O3828" s="52"/>
      <c r="P3828" s="52"/>
      <c r="Q3828" s="52"/>
      <c r="R3828" s="52"/>
      <c r="S3828" s="52"/>
    </row>
    <row r="3829" spans="3:19" ht="15" x14ac:dyDescent="0.2">
      <c r="C3829" s="155" t="s">
        <v>161</v>
      </c>
      <c r="D3829" s="65"/>
      <c r="E3829" s="65"/>
      <c r="F3829" s="65"/>
      <c r="G3829" s="65"/>
      <c r="H3829" s="65"/>
      <c r="I3829" s="65"/>
      <c r="J3829" s="65"/>
      <c r="K3829" s="65"/>
      <c r="L3829" s="65"/>
      <c r="M3829" s="65"/>
      <c r="N3829" s="65"/>
      <c r="O3829" s="71"/>
      <c r="P3829" s="141">
        <f>SUM(D3829:O3829)</f>
        <v>0</v>
      </c>
      <c r="Q3829" s="52"/>
      <c r="R3829" s="390"/>
      <c r="S3829" s="387"/>
    </row>
    <row r="3830" spans="3:19" ht="15" x14ac:dyDescent="0.2">
      <c r="C3830" s="140" t="s">
        <v>137</v>
      </c>
      <c r="D3830" s="110"/>
      <c r="E3830" s="110"/>
      <c r="F3830" s="110"/>
      <c r="G3830" s="110"/>
      <c r="H3830" s="110"/>
      <c r="I3830" s="110"/>
      <c r="J3830" s="110"/>
      <c r="K3830" s="110"/>
      <c r="L3830" s="110"/>
      <c r="M3830" s="110"/>
      <c r="N3830" s="110"/>
      <c r="O3830" s="111"/>
      <c r="P3830" s="141">
        <f t="shared" ref="P3830:P3839" si="583">SUM(D3830:O3830)</f>
        <v>0</v>
      </c>
      <c r="Q3830" s="52"/>
      <c r="R3830" s="390"/>
      <c r="S3830" s="387"/>
    </row>
    <row r="3831" spans="3:19" ht="15" x14ac:dyDescent="0.2">
      <c r="C3831" s="94" t="s">
        <v>162</v>
      </c>
      <c r="D3831" s="65"/>
      <c r="E3831" s="65"/>
      <c r="F3831" s="65"/>
      <c r="G3831" s="65"/>
      <c r="H3831" s="65"/>
      <c r="I3831" s="65"/>
      <c r="J3831" s="65"/>
      <c r="K3831" s="65"/>
      <c r="L3831" s="65"/>
      <c r="M3831" s="65"/>
      <c r="N3831" s="65"/>
      <c r="O3831" s="71"/>
      <c r="P3831" s="141">
        <f t="shared" si="583"/>
        <v>0</v>
      </c>
      <c r="Q3831" s="52"/>
      <c r="R3831" s="390"/>
      <c r="S3831" s="387"/>
    </row>
    <row r="3832" spans="3:19" ht="15" x14ac:dyDescent="0.2">
      <c r="C3832" s="140" t="s">
        <v>147</v>
      </c>
      <c r="D3832" s="66"/>
      <c r="E3832" s="66"/>
      <c r="F3832" s="66"/>
      <c r="G3832" s="66"/>
      <c r="H3832" s="66"/>
      <c r="I3832" s="66"/>
      <c r="J3832" s="66"/>
      <c r="K3832" s="66"/>
      <c r="L3832" s="66"/>
      <c r="M3832" s="66"/>
      <c r="N3832" s="66"/>
      <c r="O3832" s="72"/>
      <c r="P3832" s="141">
        <f t="shared" si="583"/>
        <v>0</v>
      </c>
      <c r="Q3832" s="52"/>
      <c r="R3832" s="390"/>
      <c r="S3832" s="387"/>
    </row>
    <row r="3833" spans="3:19" ht="15" x14ac:dyDescent="0.2">
      <c r="C3833" s="140" t="s">
        <v>148</v>
      </c>
      <c r="D3833" s="66"/>
      <c r="E3833" s="66"/>
      <c r="F3833" s="66"/>
      <c r="G3833" s="66"/>
      <c r="H3833" s="66"/>
      <c r="I3833" s="66"/>
      <c r="J3833" s="66"/>
      <c r="K3833" s="66"/>
      <c r="L3833" s="66"/>
      <c r="M3833" s="66"/>
      <c r="N3833" s="66"/>
      <c r="O3833" s="72"/>
      <c r="P3833" s="141">
        <f t="shared" si="583"/>
        <v>0</v>
      </c>
      <c r="Q3833" s="52"/>
      <c r="R3833" s="390"/>
      <c r="S3833" s="387"/>
    </row>
    <row r="3834" spans="3:19" ht="15" x14ac:dyDescent="0.2">
      <c r="C3834" s="140" t="s">
        <v>150</v>
      </c>
      <c r="D3834" s="66"/>
      <c r="E3834" s="66"/>
      <c r="F3834" s="66"/>
      <c r="G3834" s="66"/>
      <c r="H3834" s="66"/>
      <c r="I3834" s="66"/>
      <c r="J3834" s="66"/>
      <c r="K3834" s="66"/>
      <c r="L3834" s="66"/>
      <c r="M3834" s="66"/>
      <c r="N3834" s="66"/>
      <c r="O3834" s="72"/>
      <c r="P3834" s="141">
        <f t="shared" si="583"/>
        <v>0</v>
      </c>
      <c r="Q3834" s="52"/>
      <c r="R3834" s="390"/>
      <c r="S3834" s="387"/>
    </row>
    <row r="3835" spans="3:19" ht="15" x14ac:dyDescent="0.2">
      <c r="C3835" s="140" t="s">
        <v>151</v>
      </c>
      <c r="D3835" s="66"/>
      <c r="E3835" s="66"/>
      <c r="F3835" s="66"/>
      <c r="G3835" s="66"/>
      <c r="H3835" s="66"/>
      <c r="I3835" s="66"/>
      <c r="J3835" s="66"/>
      <c r="K3835" s="66"/>
      <c r="L3835" s="66"/>
      <c r="M3835" s="66"/>
      <c r="N3835" s="66"/>
      <c r="O3835" s="72"/>
      <c r="P3835" s="141">
        <f t="shared" si="583"/>
        <v>0</v>
      </c>
      <c r="Q3835" s="52"/>
      <c r="R3835" s="390"/>
      <c r="S3835" s="387"/>
    </row>
    <row r="3836" spans="3:19" ht="15" x14ac:dyDescent="0.2">
      <c r="C3836" s="140" t="s">
        <v>152</v>
      </c>
      <c r="D3836" s="66"/>
      <c r="E3836" s="66"/>
      <c r="F3836" s="66"/>
      <c r="G3836" s="66"/>
      <c r="H3836" s="66"/>
      <c r="I3836" s="66"/>
      <c r="J3836" s="66"/>
      <c r="K3836" s="66"/>
      <c r="L3836" s="66"/>
      <c r="M3836" s="66"/>
      <c r="N3836" s="66"/>
      <c r="O3836" s="72"/>
      <c r="P3836" s="141">
        <f t="shared" si="583"/>
        <v>0</v>
      </c>
      <c r="Q3836" s="52"/>
      <c r="R3836" s="390"/>
      <c r="S3836" s="387"/>
    </row>
    <row r="3837" spans="3:19" ht="15" x14ac:dyDescent="0.2">
      <c r="C3837" s="140" t="s">
        <v>153</v>
      </c>
      <c r="D3837" s="66"/>
      <c r="E3837" s="66"/>
      <c r="F3837" s="66"/>
      <c r="G3837" s="66"/>
      <c r="H3837" s="66"/>
      <c r="I3837" s="66"/>
      <c r="J3837" s="66"/>
      <c r="K3837" s="66"/>
      <c r="L3837" s="66"/>
      <c r="M3837" s="66"/>
      <c r="N3837" s="66"/>
      <c r="O3837" s="72"/>
      <c r="P3837" s="141">
        <f t="shared" si="583"/>
        <v>0</v>
      </c>
      <c r="Q3837" s="52"/>
      <c r="R3837" s="390"/>
      <c r="S3837" s="387"/>
    </row>
    <row r="3838" spans="3:19" ht="15" x14ac:dyDescent="0.2">
      <c r="C3838" s="156" t="s">
        <v>163</v>
      </c>
      <c r="D3838" s="68"/>
      <c r="E3838" s="68"/>
      <c r="F3838" s="68"/>
      <c r="G3838" s="68"/>
      <c r="H3838" s="68"/>
      <c r="I3838" s="68"/>
      <c r="J3838" s="68"/>
      <c r="K3838" s="68"/>
      <c r="L3838" s="68"/>
      <c r="M3838" s="68"/>
      <c r="N3838" s="68"/>
      <c r="O3838" s="73"/>
      <c r="P3838" s="142">
        <f>SUM(D3838:O3838)</f>
        <v>0</v>
      </c>
      <c r="Q3838" s="52"/>
      <c r="R3838" s="391"/>
      <c r="S3838" s="392"/>
    </row>
    <row r="3839" spans="3:19" ht="15" x14ac:dyDescent="0.2">
      <c r="C3839" s="157" t="s">
        <v>157</v>
      </c>
      <c r="D3839" s="148">
        <f>SUBTOTAL(9,D3829:D3838)</f>
        <v>0</v>
      </c>
      <c r="E3839" s="148">
        <f t="shared" ref="E3839:O3839" si="584">SUBTOTAL(9,E3829:E3838)</f>
        <v>0</v>
      </c>
      <c r="F3839" s="148">
        <f t="shared" si="584"/>
        <v>0</v>
      </c>
      <c r="G3839" s="148">
        <f t="shared" si="584"/>
        <v>0</v>
      </c>
      <c r="H3839" s="148">
        <f t="shared" si="584"/>
        <v>0</v>
      </c>
      <c r="I3839" s="148">
        <f t="shared" si="584"/>
        <v>0</v>
      </c>
      <c r="J3839" s="148">
        <f t="shared" si="584"/>
        <v>0</v>
      </c>
      <c r="K3839" s="148">
        <f t="shared" si="584"/>
        <v>0</v>
      </c>
      <c r="L3839" s="148">
        <f t="shared" si="584"/>
        <v>0</v>
      </c>
      <c r="M3839" s="148">
        <f t="shared" si="584"/>
        <v>0</v>
      </c>
      <c r="N3839" s="148">
        <f t="shared" si="584"/>
        <v>0</v>
      </c>
      <c r="O3839" s="149">
        <f t="shared" si="584"/>
        <v>0</v>
      </c>
      <c r="P3839" s="143">
        <f t="shared" si="583"/>
        <v>0</v>
      </c>
      <c r="Q3839" s="52"/>
      <c r="R3839" s="393"/>
      <c r="S3839" s="394"/>
    </row>
    <row r="3840" spans="3:19" x14ac:dyDescent="0.2">
      <c r="C3840" s="52"/>
      <c r="D3840" s="52"/>
      <c r="E3840" s="52"/>
      <c r="F3840" s="52"/>
      <c r="G3840" s="52"/>
      <c r="H3840" s="52"/>
      <c r="I3840" s="52"/>
      <c r="J3840" s="52"/>
      <c r="K3840" s="52"/>
      <c r="L3840" s="52"/>
      <c r="M3840" s="52"/>
      <c r="N3840" s="52"/>
      <c r="O3840" s="52"/>
      <c r="P3840" s="52"/>
      <c r="Q3840" s="52"/>
      <c r="R3840" s="55"/>
      <c r="S3840" s="55"/>
    </row>
    <row r="3841" spans="3:19" ht="15" x14ac:dyDescent="0.2">
      <c r="C3841" s="140" t="s">
        <v>158</v>
      </c>
      <c r="D3841" s="67"/>
      <c r="E3841" s="67"/>
      <c r="F3841" s="67"/>
      <c r="G3841" s="67"/>
      <c r="H3841" s="67"/>
      <c r="I3841" s="67"/>
      <c r="J3841" s="67"/>
      <c r="K3841" s="67"/>
      <c r="L3841" s="67"/>
      <c r="M3841" s="67"/>
      <c r="N3841" s="67"/>
      <c r="O3841" s="74"/>
      <c r="P3841" s="146">
        <f t="shared" ref="P3841" si="585">SUM(D3841:O3841)</f>
        <v>0</v>
      </c>
      <c r="Q3841" s="52"/>
      <c r="R3841" s="395"/>
      <c r="S3841" s="395"/>
    </row>
    <row r="3842" spans="3:19" ht="15" x14ac:dyDescent="0.2">
      <c r="C3842" s="140" t="s">
        <v>159</v>
      </c>
      <c r="D3842" s="67"/>
      <c r="E3842" s="67"/>
      <c r="F3842" s="67"/>
      <c r="G3842" s="67"/>
      <c r="H3842" s="67"/>
      <c r="I3842" s="67"/>
      <c r="J3842" s="67"/>
      <c r="K3842" s="67"/>
      <c r="L3842" s="67"/>
      <c r="M3842" s="67"/>
      <c r="N3842" s="69"/>
      <c r="O3842" s="75"/>
      <c r="P3842" s="147">
        <f>SUM(D3842:O3842)</f>
        <v>0</v>
      </c>
      <c r="Q3842" s="52"/>
      <c r="R3842" s="396"/>
      <c r="S3842" s="396"/>
    </row>
    <row r="3843" spans="3:19" ht="15" x14ac:dyDescent="0.2">
      <c r="C3843" s="93"/>
      <c r="D3843" s="82"/>
      <c r="E3843" s="82"/>
      <c r="F3843" s="82"/>
      <c r="G3843" s="82"/>
      <c r="H3843" s="82"/>
      <c r="I3843" s="82"/>
      <c r="J3843" s="82"/>
      <c r="K3843" s="82"/>
      <c r="L3843" s="82"/>
      <c r="M3843" s="82"/>
      <c r="N3843" s="397" t="s">
        <v>160</v>
      </c>
      <c r="O3843" s="397"/>
      <c r="P3843" s="145">
        <f>ROUND(IF(P3841*P3842=0,0,P3839/P3841*P3842),2)</f>
        <v>0</v>
      </c>
      <c r="Q3843" s="76"/>
      <c r="R3843" s="398"/>
      <c r="S3843" s="398"/>
    </row>
  </sheetData>
  <sheetProtection algorithmName="SHA-512" hashValue="1Rh6f4LbChIWanN0qUyG/NN3SZjjrlNEZN+9H+6pri56hxkAHi5rUjih6WL1Kl6VzDj1nEYa5w/LRZXWZU+k/g==" saltValue="ih7QWNDWcWHdpJOtfp9g7w==" spinCount="100000" sheet="1" formatCells="0" formatColumns="0" formatRows="0" insertColumns="0" insertRows="0" deleteColumns="0" deleteRows="0"/>
  <mergeCells count="3520">
    <mergeCell ref="R3603:S3603"/>
    <mergeCell ref="R3596:S3596"/>
    <mergeCell ref="R3597:S3597"/>
    <mergeCell ref="R3598:S3598"/>
    <mergeCell ref="R3599:S3599"/>
    <mergeCell ref="R3592:S3592"/>
    <mergeCell ref="R3593:S3593"/>
    <mergeCell ref="R3594:S3594"/>
    <mergeCell ref="R3595:S3595"/>
    <mergeCell ref="R3590:S3590"/>
    <mergeCell ref="R3591:S3591"/>
    <mergeCell ref="D3584:I3584"/>
    <mergeCell ref="D3585:I3585"/>
    <mergeCell ref="R3541:S3541"/>
    <mergeCell ref="D3560:I3560"/>
    <mergeCell ref="D3561:I3561"/>
    <mergeCell ref="D3558:I3558"/>
    <mergeCell ref="D3559:I3559"/>
    <mergeCell ref="R3554:S3554"/>
    <mergeCell ref="R3555:S3555"/>
    <mergeCell ref="R3548:S3548"/>
    <mergeCell ref="R3549:S3549"/>
    <mergeCell ref="R3550:S3550"/>
    <mergeCell ref="R3551:S3551"/>
    <mergeCell ref="R3544:S3544"/>
    <mergeCell ref="R3545:S3545"/>
    <mergeCell ref="R3546:S3546"/>
    <mergeCell ref="R3547:S3547"/>
    <mergeCell ref="R3553:S3553"/>
    <mergeCell ref="N3555:O3555"/>
    <mergeCell ref="D3557:I3557"/>
    <mergeCell ref="R3558:S3558"/>
    <mergeCell ref="R3520:S3520"/>
    <mergeCell ref="R3521:S3521"/>
    <mergeCell ref="R3522:S3522"/>
    <mergeCell ref="R3523:S3523"/>
    <mergeCell ref="R3518:S3518"/>
    <mergeCell ref="R3519:S3519"/>
    <mergeCell ref="D3512:I3512"/>
    <mergeCell ref="D3513:I3513"/>
    <mergeCell ref="D3510:I3510"/>
    <mergeCell ref="D3511:I3511"/>
    <mergeCell ref="R3506:S3506"/>
    <mergeCell ref="R3507:S3507"/>
    <mergeCell ref="R3510:S3510"/>
    <mergeCell ref="R3515:S3515"/>
    <mergeCell ref="R3517:S3517"/>
    <mergeCell ref="R3542:S3542"/>
    <mergeCell ref="R3543:S3543"/>
    <mergeCell ref="D3536:I3536"/>
    <mergeCell ref="D3537:I3537"/>
    <mergeCell ref="D3534:I3534"/>
    <mergeCell ref="D3535:I3535"/>
    <mergeCell ref="R3530:S3530"/>
    <mergeCell ref="R3531:S3531"/>
    <mergeCell ref="R3524:S3524"/>
    <mergeCell ref="R3525:S3525"/>
    <mergeCell ref="R3526:S3526"/>
    <mergeCell ref="R3527:S3527"/>
    <mergeCell ref="R3529:S3529"/>
    <mergeCell ref="N3531:O3531"/>
    <mergeCell ref="D3533:I3533"/>
    <mergeCell ref="R3534:S3534"/>
    <mergeCell ref="R3539:S3539"/>
    <mergeCell ref="R3483:S3483"/>
    <mergeCell ref="R3476:S3476"/>
    <mergeCell ref="R3477:S3477"/>
    <mergeCell ref="R3478:S3478"/>
    <mergeCell ref="R3479:S3479"/>
    <mergeCell ref="R3472:S3472"/>
    <mergeCell ref="R3473:S3473"/>
    <mergeCell ref="R3474:S3474"/>
    <mergeCell ref="R3475:S3475"/>
    <mergeCell ref="R3470:S3470"/>
    <mergeCell ref="R3471:S3471"/>
    <mergeCell ref="D3464:I3464"/>
    <mergeCell ref="D3465:I3465"/>
    <mergeCell ref="R3500:S3500"/>
    <mergeCell ref="R3501:S3501"/>
    <mergeCell ref="R3502:S3502"/>
    <mergeCell ref="R3503:S3503"/>
    <mergeCell ref="R3496:S3496"/>
    <mergeCell ref="R3497:S3497"/>
    <mergeCell ref="R3498:S3498"/>
    <mergeCell ref="R3499:S3499"/>
    <mergeCell ref="R3494:S3494"/>
    <mergeCell ref="R3495:S3495"/>
    <mergeCell ref="D3488:I3488"/>
    <mergeCell ref="D3489:I3489"/>
    <mergeCell ref="D3486:I3486"/>
    <mergeCell ref="D3487:I3487"/>
    <mergeCell ref="R3421:S3421"/>
    <mergeCell ref="D3440:I3440"/>
    <mergeCell ref="D3441:I3441"/>
    <mergeCell ref="D3438:I3438"/>
    <mergeCell ref="D3439:I3439"/>
    <mergeCell ref="R3434:S3434"/>
    <mergeCell ref="R3435:S3435"/>
    <mergeCell ref="R3428:S3428"/>
    <mergeCell ref="R3429:S3429"/>
    <mergeCell ref="R3430:S3430"/>
    <mergeCell ref="R3431:S3431"/>
    <mergeCell ref="R3424:S3424"/>
    <mergeCell ref="R3425:S3425"/>
    <mergeCell ref="R3426:S3426"/>
    <mergeCell ref="R3427:S3427"/>
    <mergeCell ref="R3433:S3433"/>
    <mergeCell ref="N3435:O3435"/>
    <mergeCell ref="D3437:I3437"/>
    <mergeCell ref="R3438:S3438"/>
    <mergeCell ref="R3400:S3400"/>
    <mergeCell ref="R3401:S3401"/>
    <mergeCell ref="R3402:S3402"/>
    <mergeCell ref="R3403:S3403"/>
    <mergeCell ref="R3398:S3398"/>
    <mergeCell ref="R3399:S3399"/>
    <mergeCell ref="D3392:I3392"/>
    <mergeCell ref="D3393:I3393"/>
    <mergeCell ref="D3390:I3390"/>
    <mergeCell ref="D3391:I3391"/>
    <mergeCell ref="R3386:S3386"/>
    <mergeCell ref="R3387:S3387"/>
    <mergeCell ref="R3390:S3390"/>
    <mergeCell ref="R3395:S3395"/>
    <mergeCell ref="R3397:S3397"/>
    <mergeCell ref="R3422:S3422"/>
    <mergeCell ref="R3423:S3423"/>
    <mergeCell ref="D3416:I3416"/>
    <mergeCell ref="D3417:I3417"/>
    <mergeCell ref="D3414:I3414"/>
    <mergeCell ref="D3415:I3415"/>
    <mergeCell ref="R3410:S3410"/>
    <mergeCell ref="R3411:S3411"/>
    <mergeCell ref="R3404:S3404"/>
    <mergeCell ref="R3405:S3405"/>
    <mergeCell ref="R3406:S3406"/>
    <mergeCell ref="R3407:S3407"/>
    <mergeCell ref="R3409:S3409"/>
    <mergeCell ref="N3411:O3411"/>
    <mergeCell ref="D3413:I3413"/>
    <mergeCell ref="R3414:S3414"/>
    <mergeCell ref="R3419:S3419"/>
    <mergeCell ref="R3363:S3363"/>
    <mergeCell ref="R3356:S3356"/>
    <mergeCell ref="R3357:S3357"/>
    <mergeCell ref="R3358:S3358"/>
    <mergeCell ref="R3359:S3359"/>
    <mergeCell ref="R3352:S3352"/>
    <mergeCell ref="R3353:S3353"/>
    <mergeCell ref="R3354:S3354"/>
    <mergeCell ref="R3355:S3355"/>
    <mergeCell ref="R3350:S3350"/>
    <mergeCell ref="R3351:S3351"/>
    <mergeCell ref="D3344:I3344"/>
    <mergeCell ref="D3345:I3345"/>
    <mergeCell ref="R3380:S3380"/>
    <mergeCell ref="R3381:S3381"/>
    <mergeCell ref="R3382:S3382"/>
    <mergeCell ref="R3383:S3383"/>
    <mergeCell ref="R3376:S3376"/>
    <mergeCell ref="R3377:S3377"/>
    <mergeCell ref="R3378:S3378"/>
    <mergeCell ref="R3379:S3379"/>
    <mergeCell ref="R3374:S3374"/>
    <mergeCell ref="R3375:S3375"/>
    <mergeCell ref="D3368:I3368"/>
    <mergeCell ref="D3369:I3369"/>
    <mergeCell ref="D3366:I3366"/>
    <mergeCell ref="D3367:I3367"/>
    <mergeCell ref="D3320:I3320"/>
    <mergeCell ref="D3321:I3321"/>
    <mergeCell ref="D3318:I3318"/>
    <mergeCell ref="D3319:I3319"/>
    <mergeCell ref="R3314:S3314"/>
    <mergeCell ref="R3315:S3315"/>
    <mergeCell ref="R3308:S3308"/>
    <mergeCell ref="R3309:S3309"/>
    <mergeCell ref="R3310:S3310"/>
    <mergeCell ref="R3311:S3311"/>
    <mergeCell ref="R3304:S3304"/>
    <mergeCell ref="R3305:S3305"/>
    <mergeCell ref="R3306:S3306"/>
    <mergeCell ref="R3307:S3307"/>
    <mergeCell ref="R3313:S3313"/>
    <mergeCell ref="N3315:O3315"/>
    <mergeCell ref="D3317:I3317"/>
    <mergeCell ref="R3318:S3318"/>
    <mergeCell ref="R3302:S3302"/>
    <mergeCell ref="R3303:S3303"/>
    <mergeCell ref="D3296:I3296"/>
    <mergeCell ref="D3297:I3297"/>
    <mergeCell ref="D3294:I3294"/>
    <mergeCell ref="D3295:I3295"/>
    <mergeCell ref="R3290:S3290"/>
    <mergeCell ref="R3291:S3291"/>
    <mergeCell ref="R3284:S3284"/>
    <mergeCell ref="R3285:S3285"/>
    <mergeCell ref="R3286:S3286"/>
    <mergeCell ref="R3287:S3287"/>
    <mergeCell ref="R3289:S3289"/>
    <mergeCell ref="N3291:O3291"/>
    <mergeCell ref="D3293:I3293"/>
    <mergeCell ref="R3294:S3294"/>
    <mergeCell ref="R3299:S3299"/>
    <mergeCell ref="R3301:S3301"/>
    <mergeCell ref="R3280:S3280"/>
    <mergeCell ref="R3281:S3281"/>
    <mergeCell ref="R3282:S3282"/>
    <mergeCell ref="R3283:S3283"/>
    <mergeCell ref="R3278:S3278"/>
    <mergeCell ref="R3279:S3279"/>
    <mergeCell ref="D3272:I3272"/>
    <mergeCell ref="D3273:I3273"/>
    <mergeCell ref="D3270:I3270"/>
    <mergeCell ref="D3271:I3271"/>
    <mergeCell ref="R3265:S3265"/>
    <mergeCell ref="R3266:S3266"/>
    <mergeCell ref="N3267:O3267"/>
    <mergeCell ref="R3267:S3267"/>
    <mergeCell ref="D3269:I3269"/>
    <mergeCell ref="R3270:S3270"/>
    <mergeCell ref="R3275:S3275"/>
    <mergeCell ref="R3277:S3277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R2099:S2099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R2089:S2089"/>
    <mergeCell ref="R2090:S2090"/>
    <mergeCell ref="N2091:O2091"/>
    <mergeCell ref="R2091:S2091"/>
    <mergeCell ref="R2083:S2083"/>
    <mergeCell ref="R2084:S2084"/>
    <mergeCell ref="R2085:S2085"/>
    <mergeCell ref="R2086:S2086"/>
    <mergeCell ref="R2087:S2087"/>
    <mergeCell ref="R2079:S2079"/>
    <mergeCell ref="R2080:S2080"/>
    <mergeCell ref="R2081:S2081"/>
    <mergeCell ref="R2082:S2082"/>
    <mergeCell ref="R2075:S2075"/>
    <mergeCell ref="R2077:S2077"/>
    <mergeCell ref="R2078:S2078"/>
    <mergeCell ref="D2071:I2071"/>
    <mergeCell ref="D2072:I2072"/>
    <mergeCell ref="D2073:I2073"/>
    <mergeCell ref="D2069:I2069"/>
    <mergeCell ref="D2070:I2070"/>
    <mergeCell ref="R2070:S2070"/>
    <mergeCell ref="R2065:S2065"/>
    <mergeCell ref="R2066:S2066"/>
    <mergeCell ref="N2067:O2067"/>
    <mergeCell ref="R2067:S2067"/>
    <mergeCell ref="R2059:S2059"/>
    <mergeCell ref="R2060:S2060"/>
    <mergeCell ref="R2061:S2061"/>
    <mergeCell ref="R2062:S2062"/>
    <mergeCell ref="R2063:S2063"/>
    <mergeCell ref="R2055:S2055"/>
    <mergeCell ref="R2056:S2056"/>
    <mergeCell ref="R2057:S2057"/>
    <mergeCell ref="R2058:S2058"/>
    <mergeCell ref="R2051:S2051"/>
    <mergeCell ref="R2053:S2053"/>
    <mergeCell ref="R2054:S2054"/>
    <mergeCell ref="D2047:I2047"/>
    <mergeCell ref="D2048:I2048"/>
    <mergeCell ref="D2049:I2049"/>
    <mergeCell ref="D2045:I2045"/>
    <mergeCell ref="D2046:I2046"/>
    <mergeCell ref="R2046:S2046"/>
    <mergeCell ref="R2041:S2041"/>
    <mergeCell ref="R2042:S2042"/>
    <mergeCell ref="N2043:O2043"/>
    <mergeCell ref="R2043:S2043"/>
    <mergeCell ref="R2035:S2035"/>
    <mergeCell ref="R2036:S2036"/>
    <mergeCell ref="R2037:S2037"/>
    <mergeCell ref="R2038:S2038"/>
    <mergeCell ref="R2039:S2039"/>
    <mergeCell ref="R2031:S2031"/>
    <mergeCell ref="R2032:S2032"/>
    <mergeCell ref="R2033:S2033"/>
    <mergeCell ref="R2034:S2034"/>
    <mergeCell ref="R2027:S2027"/>
    <mergeCell ref="R2029:S2029"/>
    <mergeCell ref="R2030:S2030"/>
    <mergeCell ref="D2023:I2023"/>
    <mergeCell ref="D2024:I2024"/>
    <mergeCell ref="D2025:I2025"/>
    <mergeCell ref="D2021:I2021"/>
    <mergeCell ref="D2022:I2022"/>
    <mergeCell ref="R2022:S2022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R1889:S1889"/>
    <mergeCell ref="R1890:S1890"/>
    <mergeCell ref="R1891:S1891"/>
    <mergeCell ref="R1892:S1892"/>
    <mergeCell ref="R1893:S1893"/>
    <mergeCell ref="R1894:S1894"/>
    <mergeCell ref="R1921:S1921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79:I79"/>
    <mergeCell ref="D80:I80"/>
    <mergeCell ref="D81:I81"/>
    <mergeCell ref="D77:I77"/>
    <mergeCell ref="R3323:S3323"/>
    <mergeCell ref="R3325:S3325"/>
    <mergeCell ref="R3337:S3337"/>
    <mergeCell ref="N3339:O3339"/>
    <mergeCell ref="D3341:I3341"/>
    <mergeCell ref="R3342:S3342"/>
    <mergeCell ref="R3347:S3347"/>
    <mergeCell ref="R3349:S3349"/>
    <mergeCell ref="R3361:S3361"/>
    <mergeCell ref="N3363:O3363"/>
    <mergeCell ref="D3365:I3365"/>
    <mergeCell ref="R3366:S3366"/>
    <mergeCell ref="R3371:S3371"/>
    <mergeCell ref="R3373:S3373"/>
    <mergeCell ref="R3385:S3385"/>
    <mergeCell ref="N3387:O3387"/>
    <mergeCell ref="D3389:I3389"/>
    <mergeCell ref="D3342:I3342"/>
    <mergeCell ref="D3343:I3343"/>
    <mergeCell ref="R3338:S3338"/>
    <mergeCell ref="R3339:S3339"/>
    <mergeCell ref="R3332:S3332"/>
    <mergeCell ref="R3333:S3333"/>
    <mergeCell ref="R3334:S3334"/>
    <mergeCell ref="R3335:S3335"/>
    <mergeCell ref="R3328:S3328"/>
    <mergeCell ref="R3329:S3329"/>
    <mergeCell ref="R3330:S3330"/>
    <mergeCell ref="R3331:S3331"/>
    <mergeCell ref="R3326:S3326"/>
    <mergeCell ref="R3327:S3327"/>
    <mergeCell ref="R3362:S3362"/>
    <mergeCell ref="R3443:S3443"/>
    <mergeCell ref="R3445:S3445"/>
    <mergeCell ref="R3457:S3457"/>
    <mergeCell ref="N3459:O3459"/>
    <mergeCell ref="D3461:I3461"/>
    <mergeCell ref="R3462:S3462"/>
    <mergeCell ref="R3467:S3467"/>
    <mergeCell ref="R3469:S3469"/>
    <mergeCell ref="R3481:S3481"/>
    <mergeCell ref="N3483:O3483"/>
    <mergeCell ref="D3485:I3485"/>
    <mergeCell ref="R3486:S3486"/>
    <mergeCell ref="R3491:S3491"/>
    <mergeCell ref="R3493:S3493"/>
    <mergeCell ref="R3505:S3505"/>
    <mergeCell ref="N3507:O3507"/>
    <mergeCell ref="D3509:I3509"/>
    <mergeCell ref="D3462:I3462"/>
    <mergeCell ref="D3463:I3463"/>
    <mergeCell ref="R3458:S3458"/>
    <mergeCell ref="R3459:S3459"/>
    <mergeCell ref="R3452:S3452"/>
    <mergeCell ref="R3453:S3453"/>
    <mergeCell ref="R3454:S3454"/>
    <mergeCell ref="R3455:S3455"/>
    <mergeCell ref="R3448:S3448"/>
    <mergeCell ref="R3449:S3449"/>
    <mergeCell ref="R3450:S3450"/>
    <mergeCell ref="R3451:S3451"/>
    <mergeCell ref="R3446:S3446"/>
    <mergeCell ref="R3447:S3447"/>
    <mergeCell ref="R3482:S3482"/>
    <mergeCell ref="R3563:S3563"/>
    <mergeCell ref="R3565:S3565"/>
    <mergeCell ref="R3577:S3577"/>
    <mergeCell ref="N3579:O3579"/>
    <mergeCell ref="D3581:I3581"/>
    <mergeCell ref="R3582:S3582"/>
    <mergeCell ref="R3587:S3587"/>
    <mergeCell ref="R3589:S3589"/>
    <mergeCell ref="R3601:S3601"/>
    <mergeCell ref="N3603:O3603"/>
    <mergeCell ref="D3605:I3605"/>
    <mergeCell ref="D3606:I3606"/>
    <mergeCell ref="R3606:S3606"/>
    <mergeCell ref="D3607:I3607"/>
    <mergeCell ref="D3608:I3608"/>
    <mergeCell ref="D3609:I3609"/>
    <mergeCell ref="R3611:S3611"/>
    <mergeCell ref="D3582:I3582"/>
    <mergeCell ref="D3583:I3583"/>
    <mergeCell ref="R3578:S3578"/>
    <mergeCell ref="R3579:S3579"/>
    <mergeCell ref="R3572:S3572"/>
    <mergeCell ref="R3573:S3573"/>
    <mergeCell ref="R3574:S3574"/>
    <mergeCell ref="R3575:S3575"/>
    <mergeCell ref="R3568:S3568"/>
    <mergeCell ref="R3569:S3569"/>
    <mergeCell ref="R3570:S3570"/>
    <mergeCell ref="R3571:S3571"/>
    <mergeCell ref="R3566:S3566"/>
    <mergeCell ref="R3567:S3567"/>
    <mergeCell ref="R3602:S360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5:S3625"/>
    <mergeCell ref="R3626:S3626"/>
    <mergeCell ref="N3627:O3627"/>
    <mergeCell ref="R3627:S3627"/>
    <mergeCell ref="D3629:I3629"/>
    <mergeCell ref="D3630:I3630"/>
    <mergeCell ref="R3630:S3630"/>
    <mergeCell ref="D3631:I3631"/>
    <mergeCell ref="D3632:I3632"/>
    <mergeCell ref="D3633:I3633"/>
    <mergeCell ref="R3635:S3635"/>
    <mergeCell ref="R3637:S3637"/>
    <mergeCell ref="R3638:S3638"/>
    <mergeCell ref="R3639:S3639"/>
    <mergeCell ref="R3640:S3640"/>
    <mergeCell ref="R3641:S3641"/>
    <mergeCell ref="R3642:S3642"/>
    <mergeCell ref="R3643:S3643"/>
    <mergeCell ref="R3644:S3644"/>
    <mergeCell ref="R3645:S3645"/>
    <mergeCell ref="R3646:S3646"/>
    <mergeCell ref="R3647:S3647"/>
    <mergeCell ref="R3649:S3649"/>
    <mergeCell ref="R3650:S3650"/>
    <mergeCell ref="N3651:O3651"/>
    <mergeCell ref="R3651:S3651"/>
    <mergeCell ref="D3653:I3653"/>
    <mergeCell ref="D3654:I3654"/>
    <mergeCell ref="R3654:S3654"/>
    <mergeCell ref="D3655:I3655"/>
    <mergeCell ref="D3656:I3656"/>
    <mergeCell ref="D3657:I3657"/>
    <mergeCell ref="R3659:S3659"/>
    <mergeCell ref="R3661:S3661"/>
    <mergeCell ref="R3662:S3662"/>
    <mergeCell ref="R3663:S3663"/>
    <mergeCell ref="R3664:S3664"/>
    <mergeCell ref="R3665:S3665"/>
    <mergeCell ref="R3666:S3666"/>
    <mergeCell ref="R3667:S3667"/>
    <mergeCell ref="R3668:S3668"/>
    <mergeCell ref="R3669:S3669"/>
    <mergeCell ref="R3670:S3670"/>
    <mergeCell ref="R3671:S3671"/>
    <mergeCell ref="R3673:S3673"/>
    <mergeCell ref="R3674:S3674"/>
    <mergeCell ref="N3675:O3675"/>
    <mergeCell ref="R3675:S3675"/>
    <mergeCell ref="D3677:I3677"/>
    <mergeCell ref="D3678:I3678"/>
    <mergeCell ref="R3678:S3678"/>
    <mergeCell ref="D3679:I3679"/>
    <mergeCell ref="D3680:I3680"/>
    <mergeCell ref="D3681:I3681"/>
    <mergeCell ref="R3683:S3683"/>
    <mergeCell ref="R3685:S3685"/>
    <mergeCell ref="R3686:S3686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7:S3697"/>
    <mergeCell ref="R3698:S3698"/>
    <mergeCell ref="N3699:O3699"/>
    <mergeCell ref="R3699:S3699"/>
    <mergeCell ref="D3701:I3701"/>
    <mergeCell ref="D3702:I3702"/>
    <mergeCell ref="R3702:S3702"/>
    <mergeCell ref="D3703:I3703"/>
    <mergeCell ref="D3704:I3704"/>
    <mergeCell ref="D3705:I3705"/>
    <mergeCell ref="R3707:S3707"/>
    <mergeCell ref="R3709:S3709"/>
    <mergeCell ref="R3710:S3710"/>
    <mergeCell ref="R3711:S3711"/>
    <mergeCell ref="R3712:S3712"/>
    <mergeCell ref="R3713:S3713"/>
    <mergeCell ref="R3714:S3714"/>
    <mergeCell ref="R3715:S3715"/>
    <mergeCell ref="R3716:S3716"/>
    <mergeCell ref="R3717:S3717"/>
    <mergeCell ref="R3718:S3718"/>
    <mergeCell ref="R3719:S3719"/>
    <mergeCell ref="R3721:S3721"/>
    <mergeCell ref="R3722:S3722"/>
    <mergeCell ref="N3723:O3723"/>
    <mergeCell ref="R3723:S3723"/>
    <mergeCell ref="D3725:I3725"/>
    <mergeCell ref="D3726:I3726"/>
    <mergeCell ref="R3726:S3726"/>
    <mergeCell ref="D3727:I3727"/>
    <mergeCell ref="D3728:I3728"/>
    <mergeCell ref="D3729:I3729"/>
    <mergeCell ref="R3731:S3731"/>
    <mergeCell ref="R3733:S3733"/>
    <mergeCell ref="R3734:S3734"/>
    <mergeCell ref="R3735:S3735"/>
    <mergeCell ref="R3736:S3736"/>
    <mergeCell ref="R3737:S3737"/>
    <mergeCell ref="R3738:S3738"/>
    <mergeCell ref="R3739:S3739"/>
    <mergeCell ref="R3740:S3740"/>
    <mergeCell ref="R3741:S3741"/>
    <mergeCell ref="R3742:S3742"/>
    <mergeCell ref="R3743:S3743"/>
    <mergeCell ref="R3745:S3745"/>
    <mergeCell ref="R3746:S3746"/>
    <mergeCell ref="N3747:O3747"/>
    <mergeCell ref="R3747:S3747"/>
    <mergeCell ref="D3749:I3749"/>
    <mergeCell ref="D3750:I3750"/>
    <mergeCell ref="R3750:S3750"/>
    <mergeCell ref="D3751:I3751"/>
    <mergeCell ref="D3752:I3752"/>
    <mergeCell ref="D3753:I3753"/>
    <mergeCell ref="R3755:S3755"/>
    <mergeCell ref="R3757:S3757"/>
    <mergeCell ref="R3758:S3758"/>
    <mergeCell ref="R3759:S3759"/>
    <mergeCell ref="R3760:S3760"/>
    <mergeCell ref="R3761:S3761"/>
    <mergeCell ref="R3762:S3762"/>
    <mergeCell ref="R3763:S3763"/>
    <mergeCell ref="R3764:S3764"/>
    <mergeCell ref="R3765:S3765"/>
    <mergeCell ref="R3766:S3766"/>
    <mergeCell ref="R3767:S3767"/>
    <mergeCell ref="R3769:S3769"/>
    <mergeCell ref="R3770:S3770"/>
    <mergeCell ref="N3771:O3771"/>
    <mergeCell ref="R3771:S3771"/>
    <mergeCell ref="D3773:I3773"/>
    <mergeCell ref="D3774:I3774"/>
    <mergeCell ref="R3774:S3774"/>
    <mergeCell ref="D3775:I3775"/>
    <mergeCell ref="D3776:I3776"/>
    <mergeCell ref="D3777:I3777"/>
    <mergeCell ref="R3779:S3779"/>
    <mergeCell ref="R3781:S3781"/>
    <mergeCell ref="R3782:S3782"/>
    <mergeCell ref="R3783:S3783"/>
    <mergeCell ref="R3784:S3784"/>
    <mergeCell ref="R3785:S3785"/>
    <mergeCell ref="R3786:S3786"/>
    <mergeCell ref="R3787:S3787"/>
    <mergeCell ref="R3788:S3788"/>
    <mergeCell ref="R3789:S3789"/>
    <mergeCell ref="R3790:S3790"/>
    <mergeCell ref="R3791:S3791"/>
    <mergeCell ref="R3793:S3793"/>
    <mergeCell ref="R3794:S3794"/>
    <mergeCell ref="N3795:O3795"/>
    <mergeCell ref="R3795:S3795"/>
    <mergeCell ref="D3797:I3797"/>
    <mergeCell ref="D3798:I3798"/>
    <mergeCell ref="R3798:S3798"/>
    <mergeCell ref="D3799:I3799"/>
    <mergeCell ref="D3800:I3800"/>
    <mergeCell ref="D3801:I3801"/>
    <mergeCell ref="R3803:S3803"/>
    <mergeCell ref="R3805:S3805"/>
    <mergeCell ref="R3806:S3806"/>
    <mergeCell ref="R3807:S3807"/>
    <mergeCell ref="R3808:S3808"/>
    <mergeCell ref="R3809:S3809"/>
    <mergeCell ref="R3810:S3810"/>
    <mergeCell ref="R3811:S3811"/>
    <mergeCell ref="R3812:S3812"/>
    <mergeCell ref="R3813:S3813"/>
    <mergeCell ref="R3814:S3814"/>
    <mergeCell ref="R3815:S3815"/>
    <mergeCell ref="R3817:S3817"/>
    <mergeCell ref="R3818:S3818"/>
    <mergeCell ref="R3837:S3837"/>
    <mergeCell ref="R3838:S3838"/>
    <mergeCell ref="R3839:S3839"/>
    <mergeCell ref="R3841:S3841"/>
    <mergeCell ref="R3842:S3842"/>
    <mergeCell ref="N3843:O3843"/>
    <mergeCell ref="R3843:S3843"/>
    <mergeCell ref="N3819:O3819"/>
    <mergeCell ref="R3819:S3819"/>
    <mergeCell ref="D3821:I3821"/>
    <mergeCell ref="D3822:I3822"/>
    <mergeCell ref="R3822:S3822"/>
    <mergeCell ref="D3823:I3823"/>
    <mergeCell ref="D3824:I3824"/>
    <mergeCell ref="D3825:I3825"/>
    <mergeCell ref="R3827:S3827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</mergeCells>
  <dataValidations count="2">
    <dataValidation allowBlank="1" showInputMessage="1" showErrorMessage="1" prompt="Geben Sie hier Pos. und lfd. Nr. des Belegs ein. Z.B.: a.1) 1" sqref="D6:I6 D30:I30 D54:I54 D78:I78 D102:I102 D126:I126 D150:I150 D174:I174 D198:I198 D222:I222 D246:I246 D270:I270 D294:I294 D318:I318 D342:I342 D366:I366 D2550:I2550 D2574:I2574 D2598:I2598 D2622:I2622 D2646:I2646 D2670:I2670 D2694:I2694 D2718:I2718 D2742:I2742 D2766:I2766 D2790:I2790 D2814:I2814 D2838:I2838 D2862:I2862 D2886:I2886 D2910:I2910 D1542:I1542 D1566:I1566 D1590:I1590 D1614:I1614 D1638:I1638 D1662:I1662 D1686:I1686 D1710:I1710 D1734:I1734 D1758:I1758 D2934:I2934 D2958:I2958 D2982:I2982 D3006:I3006 D3030:I3030 D3054:I3054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" xr:uid="{00000000-0002-0000-0700-000000000000}"/>
    <dataValidation allowBlank="1" showInputMessage="1" showErrorMessage="1" prompt="Mittels &quot;P&quot; (groß geschrieben) wird hier ein Hakerl gesetzt." sqref="S7:S9 S31:S33 S55:S57 S79:S81 S103:S105 S127:S129 S151:S153 S175:S177 S199:S201 S223:S225 S247:S249 S271:S273 S295:S297 S319:S321 S343:S345 S367:S369 S2551:S2553 S2575:S2577 S2599:S2601 S2623:S2625 S2647:S2649 S2671:S2673 S2695:S2697 S2719:S2721 S2743:S2745 S2767:S2769 S2791:S2793 S2815:S2817 S2839:S2841 S2863:S2865 S2887:S2889 S2911:S2913 S1543:S1545 S1567:S1569 S1591:S1593 S1615:S1617 S1639:S1641 S1663:S1665 S1687:S1689 S1711:S1713 S1735:S1737 S1759:S1761 S2935:S2937 S2959:S2961 S2983:S2985 S3007:S3009 S3031:S3033 S3055:S3057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" xr:uid="{00000000-0002-0000-07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Bitte hier das Bundesland aus der Dropdown-Liste auswählen." xr:uid="{00000000-0002-0000-0700-000002000000}">
          <x14:formula1>
            <xm:f>Datenquelle!#REF!</xm:f>
          </x14:formula1>
          <xm:sqref>D32:I32 D104:I104 D176:I176 D248:I248 D320:I320 D2552:I2552 D2624:I2624 D2720:I2720 D2792:I2792 D2864:I2864 D2936:I2936 D2240:I2240 D1568:I1568 D1640:I1640 D1712:I1712 D3008:I3008 D416:I416 D488:I488 D560:I560 D632:I632 D704:I704 D1784:I1784 D800:I800 D872:I872 D944:I944 D1016:I1016 D1088:I1088 D1184:I1184 D1256:I1256 D1328:I1328 D1400:I1400 D1472:I1472 D1856:I1856 D1952:I1952 D2024:I2024 D2096:I2096 D2168:I2168 D2336:I2336 D2408:I2408 D2480:I2480 D3104:I3104 D3176:I3176 D3248:I3248 D3320:I3320 D3392:I3392 D3488:I3488 D3560:I3560 D3632:I3632 D3704:I3704 D3776:I3776</xm:sqref>
        </x14:dataValidation>
        <x14:dataValidation type="list" allowBlank="1" showInputMessage="1" showErrorMessage="1" prompt="Bitte hier das Bundesland aus der Dropdown-Liste auswählen." xr:uid="{00000000-0002-0000-0700-000003000000}">
          <x14:formula1>
            <xm:f>Datenquelle!#REF!</xm:f>
          </x14:formula1>
          <xm:sqref>D56:I56 D128:I128 D200:I200 D272:I272 D344:I344 D2576:I2576 D2648:I2648 D2744:I2744 D2816:I2816 D2888:I2888 D1592:I1592 D1664:I1664 D1736:I1736 D1808:I1808 D2960:I2960 D3032:I3032 D440:I440 D512:I512 D584:I584 D656:I656 D728:I728 D1880:I1880 D824:I824 D896:I896 D968:I968 D1040:I1040 D1112:I1112 D1208:I1208 D1280:I1280 D1352:I1352 D1424:I1424 D1496:I1496 D1976:I1976 D2048:I2048 D2120:I2120 D2192:I2192 D2264:I2264 D2360:I2360 D2432:I2432 D2504:I2504 D3128:I3128 D3200:I3200 D3272:I3272 D3344:I3344 D3416:I3416 D3512:I3512 D3584:I3584 D3656:I3656 D3728:I3728 D3800:I3800</xm:sqref>
        </x14:dataValidation>
        <x14:dataValidation type="list" allowBlank="1" showInputMessage="1" showErrorMessage="1" prompt="Bitte hier das Bundesland aus der Dropdown-Liste auswählen." xr:uid="{00000000-0002-0000-0700-000004000000}">
          <x14:formula1>
            <xm:f>Datenquelle!$B$3:$B$11</xm:f>
          </x14:formula1>
          <xm:sqref>D8:I8 D80:I80 D152:I152 D224:I224 D296:I296 D368:I368 D2600:I2600 D2672:I2672 D2696:I2696 D2768:I2768 D2840:I2840 D1616:I1616 D1688:I1688 D2912:I2912 D2984:I2984 D3056:I3056 D392:I392 D464:I464 D536:I536 D608:I608 D680:I680 D752:I752 D920:I920 D992:I992 D1064:I1064 D1136:I1136 D1160:I1160 D1232:I1232 D1304:I1304 D1376:I1376 D1448:I1448 D1520:I1520 D1760:I1760 D1832:I1832 D1904:I1904 D1928:I1928 D2000:I2000 D2072:I2072 D2144:I2144 D2216:I2216 D2288:I2288 D776:I776 D848:I848 D1544:I1544 D2312:I2312 D2384:I2384 D2456:I2456 D2528:I2528 D3080:I3080 D3152:I3152 D3224:I3224 D3296:I3296 D3368:I3368 D3440:I3440 D3464:I3464 D3536:I3536 D3608:I3608 D3680:I3680 D3752:I3752 D3824:I3824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theme="4" tint="0.39997558519241921"/>
    <pageSetUpPr fitToPage="1"/>
  </sheetPr>
  <dimension ref="A1:BH165"/>
  <sheetViews>
    <sheetView showGridLines="0" zoomScaleNormal="100" workbookViewId="0">
      <selection activeCell="L46" sqref="L46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95" customWidth="1"/>
    <col min="7" max="7" width="12.28515625" style="195" customWidth="1"/>
    <col min="8" max="8" width="16.7109375" style="197" customWidth="1"/>
    <col min="9" max="9" width="10.7109375" style="197" customWidth="1"/>
    <col min="10" max="12" width="30.7109375" style="197" customWidth="1"/>
    <col min="13" max="13" width="15.85546875" style="199" customWidth="1"/>
    <col min="14" max="15" width="16.28515625" style="298" hidden="1" customWidth="1" outlineLevel="1"/>
    <col min="16" max="17" width="30.7109375" style="197" hidden="1" customWidth="1" outlineLevel="1"/>
    <col min="18" max="18" width="30.7109375" style="197" hidden="1" customWidth="1" outlineLevel="2"/>
    <col min="19" max="19" width="2.7109375" style="197" hidden="1" customWidth="1" outlineLevel="2"/>
    <col min="20" max="21" width="30.7109375" style="226" hidden="1" customWidth="1" outlineLevel="2"/>
    <col min="22" max="22" width="2.7109375" style="197" hidden="1" customWidth="1" outlineLevel="2"/>
    <col min="23" max="32" width="10.7109375" style="197" hidden="1" customWidth="1" outlineLevel="2"/>
    <col min="33" max="33" width="2.7109375" style="197" hidden="1" customWidth="1" outlineLevel="2"/>
    <col min="34" max="36" width="10.7109375" style="19" hidden="1" customWidth="1" outlineLevel="2"/>
    <col min="37" max="38" width="10.7109375" style="224" hidden="1" customWidth="1" outlineLevel="2"/>
    <col min="39" max="39" width="21.28515625" style="19" hidden="1" customWidth="1" outlineLevel="1"/>
    <col min="40" max="40" width="3.7109375" style="19" hidden="1" customWidth="1" outlineLevel="1"/>
    <col min="41" max="41" width="15" style="19" customWidth="1" collapsed="1"/>
    <col min="42" max="58" width="10.85546875" style="19" customWidth="1"/>
    <col min="59" max="16384" width="10.85546875" style="19"/>
  </cols>
  <sheetData>
    <row r="1" spans="2:43" x14ac:dyDescent="0.2">
      <c r="D1" s="225" t="str">
        <f>IF(Deckblatt!D7="","","Projektnummer: " &amp; Deckblatt!D6 &amp; ", Projektträger: " &amp; Deckblatt!D7)</f>
        <v/>
      </c>
      <c r="M1" s="198"/>
      <c r="N1" s="290"/>
      <c r="O1" s="290"/>
    </row>
    <row r="2" spans="2:43" x14ac:dyDescent="0.2">
      <c r="B2" s="2"/>
      <c r="C2" s="2"/>
      <c r="D2" s="2"/>
      <c r="E2" s="2"/>
      <c r="F2" s="201"/>
      <c r="G2" s="201"/>
      <c r="H2" s="203"/>
      <c r="I2" s="203"/>
      <c r="J2" s="203"/>
      <c r="K2" s="203"/>
      <c r="L2" s="203"/>
      <c r="M2" s="1"/>
      <c r="N2" s="290"/>
      <c r="O2" s="290"/>
      <c r="P2" s="203"/>
      <c r="Q2" s="203"/>
      <c r="R2" s="203"/>
      <c r="S2" s="203"/>
      <c r="T2" s="228"/>
      <c r="U2" s="228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"/>
      <c r="AI2" s="2"/>
      <c r="AJ2" s="2"/>
      <c r="AK2" s="227"/>
      <c r="AL2" s="227"/>
      <c r="AO2" s="204"/>
    </row>
    <row r="3" spans="2:43" ht="15.75" x14ac:dyDescent="0.2">
      <c r="B3" s="2"/>
      <c r="D3" s="205" t="s">
        <v>19</v>
      </c>
      <c r="E3" s="205"/>
      <c r="F3" s="201"/>
      <c r="G3" s="201"/>
      <c r="H3" s="203"/>
      <c r="I3" s="203"/>
      <c r="J3" s="203"/>
      <c r="K3" s="203"/>
      <c r="L3" s="203"/>
      <c r="M3" s="1"/>
      <c r="N3" s="290"/>
      <c r="O3" s="290"/>
      <c r="P3" s="203"/>
      <c r="Q3" s="203"/>
      <c r="R3" s="203"/>
      <c r="S3" s="205"/>
      <c r="T3" s="205" t="s">
        <v>184</v>
      </c>
      <c r="U3" s="228"/>
      <c r="V3" s="205"/>
      <c r="W3" s="205" t="s">
        <v>199</v>
      </c>
      <c r="X3" s="203"/>
      <c r="Y3" s="203"/>
      <c r="Z3" s="203"/>
      <c r="AA3" s="203"/>
      <c r="AB3" s="203"/>
      <c r="AC3" s="203"/>
      <c r="AD3" s="203"/>
      <c r="AE3" s="203"/>
      <c r="AF3" s="203"/>
      <c r="AG3" s="205"/>
      <c r="AH3" s="205" t="s">
        <v>99</v>
      </c>
      <c r="AI3" s="2"/>
      <c r="AJ3" s="2"/>
      <c r="AK3" s="227"/>
      <c r="AL3" s="227"/>
      <c r="AO3" s="204"/>
    </row>
    <row r="4" spans="2:43" x14ac:dyDescent="0.2">
      <c r="B4" s="2"/>
      <c r="C4" s="2"/>
      <c r="D4" s="2"/>
      <c r="E4" s="2"/>
      <c r="F4" s="201"/>
      <c r="G4" s="201"/>
      <c r="H4" s="203"/>
      <c r="I4" s="203"/>
      <c r="J4" s="203"/>
      <c r="K4" s="203"/>
      <c r="L4" s="203"/>
      <c r="M4" s="1"/>
      <c r="N4" s="290"/>
      <c r="O4" s="290"/>
      <c r="P4" s="203"/>
      <c r="Q4" s="203"/>
      <c r="R4" s="203"/>
      <c r="S4" s="203"/>
      <c r="T4" s="228"/>
      <c r="U4" s="228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"/>
      <c r="AI4" s="2"/>
      <c r="AJ4" s="2"/>
      <c r="AK4" s="227"/>
      <c r="AL4" s="227"/>
      <c r="AO4" s="204"/>
    </row>
    <row r="5" spans="2:43" s="206" customFormat="1" ht="63.75" x14ac:dyDescent="0.2">
      <c r="B5" s="207"/>
      <c r="C5" s="208" t="s">
        <v>5</v>
      </c>
      <c r="D5" s="208" t="s">
        <v>1</v>
      </c>
      <c r="E5" s="208" t="s">
        <v>2</v>
      </c>
      <c r="F5" s="209" t="s">
        <v>231</v>
      </c>
      <c r="G5" s="209" t="s">
        <v>13</v>
      </c>
      <c r="H5" s="211" t="s">
        <v>76</v>
      </c>
      <c r="I5" s="211" t="s">
        <v>77</v>
      </c>
      <c r="J5" s="211" t="s">
        <v>14</v>
      </c>
      <c r="K5" s="211" t="s">
        <v>20</v>
      </c>
      <c r="L5" s="211" t="s">
        <v>233</v>
      </c>
      <c r="M5" s="212" t="s">
        <v>9</v>
      </c>
      <c r="N5" s="231" t="s">
        <v>94</v>
      </c>
      <c r="O5" s="231" t="s">
        <v>205</v>
      </c>
      <c r="P5" s="214" t="s">
        <v>93</v>
      </c>
      <c r="Q5" s="214" t="s">
        <v>91</v>
      </c>
      <c r="R5" s="214" t="s">
        <v>92</v>
      </c>
      <c r="S5" s="232" t="s">
        <v>74</v>
      </c>
      <c r="T5" s="233" t="s">
        <v>184</v>
      </c>
      <c r="U5" s="213" t="s">
        <v>185</v>
      </c>
      <c r="V5" s="232" t="s">
        <v>69</v>
      </c>
      <c r="W5" s="234" t="s">
        <v>252</v>
      </c>
      <c r="X5" s="234" t="s">
        <v>238</v>
      </c>
      <c r="Y5" s="234" t="s">
        <v>202</v>
      </c>
      <c r="Z5" s="234" t="s">
        <v>201</v>
      </c>
      <c r="AA5" s="234" t="s">
        <v>247</v>
      </c>
      <c r="AB5" s="234" t="s">
        <v>28</v>
      </c>
      <c r="AC5" s="234" t="s">
        <v>203</v>
      </c>
      <c r="AD5" s="234" t="s">
        <v>27</v>
      </c>
      <c r="AE5" s="234" t="s">
        <v>26</v>
      </c>
      <c r="AF5" s="234" t="s">
        <v>29</v>
      </c>
      <c r="AG5" s="291" t="s">
        <v>70</v>
      </c>
      <c r="AH5" s="235" t="s">
        <v>3</v>
      </c>
      <c r="AI5" s="235" t="s">
        <v>4</v>
      </c>
      <c r="AJ5" s="235" t="s">
        <v>190</v>
      </c>
      <c r="AK5" s="236" t="s">
        <v>191</v>
      </c>
      <c r="AL5" s="236" t="s">
        <v>192</v>
      </c>
      <c r="AM5" s="207"/>
      <c r="AN5" s="19"/>
      <c r="AO5" s="19"/>
      <c r="AP5" s="19"/>
      <c r="AQ5" s="204"/>
    </row>
    <row r="6" spans="2:43" s="23" customFormat="1" hidden="1" x14ac:dyDescent="0.2">
      <c r="B6" s="238"/>
      <c r="C6" s="238">
        <f>IF(TabB1[[#This Row],[Zufalls-
zahl wenn
lfd. Nr.]]=0,0,IF(RANK(TabB1[[#This Row],[Zufalls-
zahl wenn
lfd. Nr.]],TabB1[Zufalls-
zahl wenn
lfd. Nr.])&lt;=TabB1[[#Totals],[Zufalls-
zahl]],1,0))</f>
        <v>0</v>
      </c>
      <c r="D6" s="239"/>
      <c r="E6" s="239"/>
      <c r="F6" s="240"/>
      <c r="G6" s="286"/>
      <c r="H6" s="243"/>
      <c r="I6" s="292"/>
      <c r="J6" s="241"/>
      <c r="K6" s="241"/>
      <c r="L6" s="241"/>
      <c r="M6" s="242"/>
      <c r="N6" s="293"/>
      <c r="O6" s="294">
        <f>(TabB1[[#This Row],[förderfähiger 
Betrag nach Prüfung ÖIF (€)]]-TabB1[[#This Row],[eingereichter
Betrag (€)]])*IF(TabB1[[#This Row],[Stich-
probe]]&gt;0,1,0)</f>
        <v>0</v>
      </c>
      <c r="P6" s="241"/>
      <c r="Q6" s="241"/>
      <c r="R6" s="241"/>
      <c r="S6" s="244"/>
      <c r="T6" s="245"/>
      <c r="U6" s="245" t="str">
        <f>IF(ISERROR(VLOOKUP(TabB1[[#This Row],[Grund für Differenz]],Datenquelle!$F$3:$G$17,2,FALSE)),"",VLOOKUP(TabB1[[#This Row],[Grund für Differenz]],Datenquelle!$F$3:$G$17,2,FALSE))</f>
        <v/>
      </c>
      <c r="V6" s="244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4"/>
      <c r="AH6" s="238" t="str">
        <f>IF(OR(TabB1[[#This Row],[eingereichter
Betrag (€)]]=0,TabB1[[#This Row],[eingereichter
Betrag (€)]]=""),"",COUNTA($M$6:$M6)-COUNTIF(($M$6:$M6),0))</f>
        <v/>
      </c>
      <c r="AI6" s="247">
        <f t="shared" ref="AI6:AI37" ca="1" si="0">RAND()</f>
        <v>0.53836045917214492</v>
      </c>
      <c r="AJ6" s="248">
        <f>IF(TabB1[[#This Row],[Lfd.
Nr. f.
Stich-
probe]]&lt;&gt;"",TabB1[[#This Row],[Zufalls-
zahl]],0)</f>
        <v>0</v>
      </c>
      <c r="AK6" s="249">
        <f>IF(TabB1[[#This Row],[Stich-
probe]]&gt;0,IF(TabB1[[#This Row],[Differenz
förderfähig/
eingereicht nach Prüfung ÖIF (€)]]&lt;&gt;0,1,0),0)</f>
        <v>0</v>
      </c>
      <c r="AL6" s="250">
        <f>IF(TabB1[[#This Row],[Stich-
probe]]=0,0,TabB1[[#This Row],[Stich-
probe]]*TabB1[[#This Row],[Differenz
förderfähig/
eingereicht nach Prüfung ÖIF (€)]]/TabB1[[#This Row],[eingereichter
Betrag (€)]]*-1)</f>
        <v>0</v>
      </c>
      <c r="AM6" s="238"/>
    </row>
    <row r="7" spans="2:43" x14ac:dyDescent="0.2">
      <c r="B7" s="2"/>
      <c r="C7" s="251">
        <f>IF(TabB1[[#This Row],[Zufalls-
zahl wenn
lfd. Nr.]]=0,0,IF(RANK(TabB1[[#This Row],[Zufalls-
zahl wenn
lfd. Nr.]],TabB1[Zufalls-
zahl wenn
lfd. Nr.])&lt;=TabB1[[#Totals],[Zufalls-
zahl]],1,0))</f>
        <v>0</v>
      </c>
      <c r="D7" s="194" t="s">
        <v>21</v>
      </c>
      <c r="E7" s="207">
        <v>1</v>
      </c>
      <c r="F7" s="7"/>
      <c r="G7" s="17"/>
      <c r="H7" s="35"/>
      <c r="I7" s="101"/>
      <c r="J7" s="4"/>
      <c r="K7" s="4"/>
      <c r="L7" s="4"/>
      <c r="M7" s="128"/>
      <c r="N7" s="295"/>
      <c r="O7" s="296">
        <f>(TabB1[[#This Row],[förderfähiger 
Betrag nach Prüfung ÖIF (€)]]-TabB1[[#This Row],[eingereichter
Betrag (€)]])*IF(TabB1[[#This Row],[Stich-
probe]]&gt;0,1,0)</f>
        <v>0</v>
      </c>
      <c r="P7" s="215"/>
      <c r="Q7" s="215"/>
      <c r="R7" s="215"/>
      <c r="S7" s="253"/>
      <c r="T7" s="6"/>
      <c r="U7" s="6" t="str">
        <f>IF(ISERROR(VLOOKUP(TabB1[[#This Row],[Grund für Differenz]],Datenquelle!$F$3:$G$17,2,FALSE)),"",VLOOKUP(TabB1[[#This Row],[Grund für Differenz]],Datenquelle!$F$3:$G$17,2,FALSE))</f>
        <v/>
      </c>
      <c r="V7" s="253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3"/>
      <c r="AH7" s="2" t="str">
        <f>IF(OR(TabB1[[#This Row],[eingereichter
Betrag (€)]]=0,TabB1[[#This Row],[eingereichter
Betrag (€)]]=""),"",COUNTA($M$6:$M7)-COUNTIF(($M$6:$M7),0))</f>
        <v/>
      </c>
      <c r="AI7" s="255">
        <f t="shared" ca="1" si="0"/>
        <v>0.76030309036146282</v>
      </c>
      <c r="AJ7" s="256">
        <f>IF(TabB1[[#This Row],[Lfd.
Nr. f.
Stich-
probe]]&lt;&gt;"",TabB1[[#This Row],[Zufalls-
zahl]],0)</f>
        <v>0</v>
      </c>
      <c r="AK7" s="257">
        <f>IF(TabB1[[#This Row],[Stich-
probe]]&gt;0,IF(TabB1[[#This Row],[Differenz
förderfähig/
eingereicht nach Prüfung ÖIF (€)]]&lt;&gt;0,1,0),0)</f>
        <v>0</v>
      </c>
      <c r="AL7" s="258">
        <f>IF(TabB1[[#This Row],[Stich-
probe]]=0,0,TabB1[[#This Row],[Stich-
probe]]*TabB1[[#This Row],[Differenz
förderfähig/
eingereicht nach Prüfung ÖIF (€)]]/TabB1[[#This Row],[eingereichter
Betrag (€)]]*-1)</f>
        <v>0</v>
      </c>
      <c r="AM7" s="2"/>
    </row>
    <row r="8" spans="2:43" x14ac:dyDescent="0.2">
      <c r="B8" s="2"/>
      <c r="C8" s="251">
        <f>IF(TabB1[[#This Row],[Zufalls-
zahl wenn
lfd. Nr.]]=0,0,IF(RANK(TabB1[[#This Row],[Zufalls-
zahl wenn
lfd. Nr.]],TabB1[Zufalls-
zahl wenn
lfd. Nr.])&lt;=TabB1[[#Totals],[Zufalls-
zahl]],1,0))</f>
        <v>0</v>
      </c>
      <c r="D8" s="194" t="s">
        <v>21</v>
      </c>
      <c r="E8" s="207">
        <v>2</v>
      </c>
      <c r="F8" s="7"/>
      <c r="G8" s="17"/>
      <c r="H8" s="35"/>
      <c r="I8" s="101"/>
      <c r="J8" s="4"/>
      <c r="K8" s="4"/>
      <c r="L8" s="4"/>
      <c r="M8" s="128"/>
      <c r="N8" s="295"/>
      <c r="O8" s="296">
        <f>(TabB1[[#This Row],[förderfähiger 
Betrag nach Prüfung ÖIF (€)]]-TabB1[[#This Row],[eingereichter
Betrag (€)]])*IF(TabB1[[#This Row],[Stich-
probe]]&gt;0,1,0)</f>
        <v>0</v>
      </c>
      <c r="P8" s="215"/>
      <c r="Q8" s="215"/>
      <c r="R8" s="215"/>
      <c r="S8" s="253"/>
      <c r="T8" s="6"/>
      <c r="U8" s="6" t="str">
        <f>IF(ISERROR(VLOOKUP(TabB1[[#This Row],[Grund für Differenz]],Datenquelle!$F$3:$G$17,2,FALSE)),"",VLOOKUP(TabB1[[#This Row],[Grund für Differenz]],Datenquelle!$F$3:$G$17,2,FALSE))</f>
        <v/>
      </c>
      <c r="V8" s="253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3"/>
      <c r="AH8" s="2" t="str">
        <f>IF(OR(TabB1[[#This Row],[eingereichter
Betrag (€)]]=0,TabB1[[#This Row],[eingereichter
Betrag (€)]]=""),"",COUNTA($M$6:$M8)-COUNTIF(($M$6:$M8),0))</f>
        <v/>
      </c>
      <c r="AI8" s="255">
        <f t="shared" ca="1" si="0"/>
        <v>0.56309236268397855</v>
      </c>
      <c r="AJ8" s="256">
        <f>IF(TabB1[[#This Row],[Lfd.
Nr. f.
Stich-
probe]]&lt;&gt;"",TabB1[[#This Row],[Zufalls-
zahl]],0)</f>
        <v>0</v>
      </c>
      <c r="AK8" s="257">
        <f>IF(TabB1[[#This Row],[Stich-
probe]]&gt;0,IF(TabB1[[#This Row],[Differenz
förderfähig/
eingereicht nach Prüfung ÖIF (€)]]&lt;&gt;0,1,0),0)</f>
        <v>0</v>
      </c>
      <c r="AL8" s="258">
        <f>IF(TabB1[[#This Row],[Stich-
probe]]=0,0,TabB1[[#This Row],[Stich-
probe]]*TabB1[[#This Row],[Differenz
förderfähig/
eingereicht nach Prüfung ÖIF (€)]]/TabB1[[#This Row],[eingereichter
Betrag (€)]]*-1)</f>
        <v>0</v>
      </c>
      <c r="AM8" s="2"/>
      <c r="AQ8" s="197"/>
    </row>
    <row r="9" spans="2:43" x14ac:dyDescent="0.2">
      <c r="B9" s="2"/>
      <c r="C9" s="251">
        <f>IF(TabB1[[#This Row],[Zufalls-
zahl wenn
lfd. Nr.]]=0,0,IF(RANK(TabB1[[#This Row],[Zufalls-
zahl wenn
lfd. Nr.]],TabB1[Zufalls-
zahl wenn
lfd. Nr.])&lt;=TabB1[[#Totals],[Zufalls-
zahl]],1,0))</f>
        <v>0</v>
      </c>
      <c r="D9" s="194" t="s">
        <v>21</v>
      </c>
      <c r="E9" s="207">
        <v>3</v>
      </c>
      <c r="F9" s="7"/>
      <c r="G9" s="17"/>
      <c r="H9" s="35"/>
      <c r="I9" s="101"/>
      <c r="J9" s="4"/>
      <c r="K9" s="4"/>
      <c r="L9" s="4"/>
      <c r="M9" s="128"/>
      <c r="N9" s="295"/>
      <c r="O9" s="296">
        <f>(TabB1[[#This Row],[förderfähiger 
Betrag nach Prüfung ÖIF (€)]]-TabB1[[#This Row],[eingereichter
Betrag (€)]])*IF(TabB1[[#This Row],[Stich-
probe]]&gt;0,1,0)</f>
        <v>0</v>
      </c>
      <c r="P9" s="215"/>
      <c r="Q9" s="215"/>
      <c r="R9" s="215"/>
      <c r="S9" s="253"/>
      <c r="T9" s="6"/>
      <c r="U9" s="6" t="str">
        <f>IF(ISERROR(VLOOKUP(TabB1[[#This Row],[Grund für Differenz]],Datenquelle!$F$3:$G$17,2,FALSE)),"",VLOOKUP(TabB1[[#This Row],[Grund für Differenz]],Datenquelle!$F$3:$G$17,2,FALSE))</f>
        <v/>
      </c>
      <c r="V9" s="253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3"/>
      <c r="AH9" s="2" t="str">
        <f>IF(OR(TabB1[[#This Row],[eingereichter
Betrag (€)]]=0,TabB1[[#This Row],[eingereichter
Betrag (€)]]=""),"",COUNTA($M$6:$M9)-COUNTIF(($M$6:$M9),0))</f>
        <v/>
      </c>
      <c r="AI9" s="255">
        <f t="shared" ca="1" si="0"/>
        <v>0.65992901468197362</v>
      </c>
      <c r="AJ9" s="256">
        <f>IF(TabB1[[#This Row],[Lfd.
Nr. f.
Stich-
probe]]&lt;&gt;"",TabB1[[#This Row],[Zufalls-
zahl]],0)</f>
        <v>0</v>
      </c>
      <c r="AK9" s="257">
        <f>IF(TabB1[[#This Row],[Stich-
probe]]&gt;0,IF(TabB1[[#This Row],[Differenz
förderfähig/
eingereicht nach Prüfung ÖIF (€)]]&lt;&gt;0,1,0),0)</f>
        <v>0</v>
      </c>
      <c r="AL9" s="258">
        <f>IF(TabB1[[#This Row],[Stich-
probe]]=0,0,TabB1[[#This Row],[Stich-
probe]]*TabB1[[#This Row],[Differenz
förderfähig/
eingereicht nach Prüfung ÖIF (€)]]/TabB1[[#This Row],[eingereichter
Betrag (€)]]*-1)</f>
        <v>0</v>
      </c>
      <c r="AM9" s="2"/>
      <c r="AQ9" s="197"/>
    </row>
    <row r="10" spans="2:43" x14ac:dyDescent="0.2">
      <c r="B10" s="2"/>
      <c r="C10" s="251">
        <f>IF(TabB1[[#This Row],[Zufalls-
zahl wenn
lfd. Nr.]]=0,0,IF(RANK(TabB1[[#This Row],[Zufalls-
zahl wenn
lfd. Nr.]],TabB1[Zufalls-
zahl wenn
lfd. Nr.])&lt;=TabB1[[#Totals],[Zufalls-
zahl]],1,0))</f>
        <v>0</v>
      </c>
      <c r="D10" s="194" t="s">
        <v>21</v>
      </c>
      <c r="E10" s="207">
        <v>4</v>
      </c>
      <c r="F10" s="7"/>
      <c r="G10" s="17"/>
      <c r="H10" s="35"/>
      <c r="I10" s="101"/>
      <c r="J10" s="4"/>
      <c r="K10" s="4"/>
      <c r="L10" s="4"/>
      <c r="M10" s="128"/>
      <c r="N10" s="295"/>
      <c r="O10" s="296">
        <f>(TabB1[[#This Row],[förderfähiger 
Betrag nach Prüfung ÖIF (€)]]-TabB1[[#This Row],[eingereichter
Betrag (€)]])*IF(TabB1[[#This Row],[Stich-
probe]]&gt;0,1,0)</f>
        <v>0</v>
      </c>
      <c r="P10" s="215"/>
      <c r="Q10" s="215"/>
      <c r="R10" s="215"/>
      <c r="S10" s="253"/>
      <c r="T10" s="6"/>
      <c r="U10" s="6" t="str">
        <f>IF(ISERROR(VLOOKUP(TabB1[[#This Row],[Grund für Differenz]],Datenquelle!$F$3:$G$17,2,FALSE)),"",VLOOKUP(TabB1[[#This Row],[Grund für Differenz]],Datenquelle!$F$3:$G$17,2,FALSE))</f>
        <v/>
      </c>
      <c r="V10" s="253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3"/>
      <c r="AH10" s="2" t="str">
        <f>IF(OR(TabB1[[#This Row],[eingereichter
Betrag (€)]]=0,TabB1[[#This Row],[eingereichter
Betrag (€)]]=""),"",COUNTA($M$6:$M10)-COUNTIF(($M$6:$M10),0))</f>
        <v/>
      </c>
      <c r="AI10" s="255">
        <f t="shared" ca="1" si="0"/>
        <v>0.60987188193432951</v>
      </c>
      <c r="AJ10" s="256">
        <f>IF(TabB1[[#This Row],[Lfd.
Nr. f.
Stich-
probe]]&lt;&gt;"",TabB1[[#This Row],[Zufalls-
zahl]],0)</f>
        <v>0</v>
      </c>
      <c r="AK10" s="257">
        <f>IF(TabB1[[#This Row],[Stich-
probe]]&gt;0,IF(TabB1[[#This Row],[Differenz
förderfähig/
eingereicht nach Prüfung ÖIF (€)]]&lt;&gt;0,1,0),0)</f>
        <v>0</v>
      </c>
      <c r="AL1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" s="2"/>
      <c r="AQ10" s="197"/>
    </row>
    <row r="11" spans="2:43" x14ac:dyDescent="0.2">
      <c r="B11" s="2"/>
      <c r="C11" s="251">
        <f>IF(TabB1[[#This Row],[Zufalls-
zahl wenn
lfd. Nr.]]=0,0,IF(RANK(TabB1[[#This Row],[Zufalls-
zahl wenn
lfd. Nr.]],TabB1[Zufalls-
zahl wenn
lfd. Nr.])&lt;=TabB1[[#Totals],[Zufalls-
zahl]],1,0))</f>
        <v>0</v>
      </c>
      <c r="D11" s="194" t="s">
        <v>21</v>
      </c>
      <c r="E11" s="207">
        <v>5</v>
      </c>
      <c r="F11" s="7"/>
      <c r="G11" s="17"/>
      <c r="H11" s="35"/>
      <c r="I11" s="101"/>
      <c r="J11" s="4"/>
      <c r="K11" s="4"/>
      <c r="L11" s="4"/>
      <c r="M11" s="128"/>
      <c r="N11" s="295"/>
      <c r="O11" s="296">
        <f>(TabB1[[#This Row],[förderfähiger 
Betrag nach Prüfung ÖIF (€)]]-TabB1[[#This Row],[eingereichter
Betrag (€)]])*IF(TabB1[[#This Row],[Stich-
probe]]&gt;0,1,0)</f>
        <v>0</v>
      </c>
      <c r="P11" s="215"/>
      <c r="Q11" s="215"/>
      <c r="R11" s="215"/>
      <c r="S11" s="253"/>
      <c r="T11" s="6"/>
      <c r="U11" s="6" t="str">
        <f>IF(ISERROR(VLOOKUP(TabB1[[#This Row],[Grund für Differenz]],Datenquelle!$F$3:$G$17,2,FALSE)),"",VLOOKUP(TabB1[[#This Row],[Grund für Differenz]],Datenquelle!$F$3:$G$17,2,FALSE))</f>
        <v/>
      </c>
      <c r="V11" s="253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3"/>
      <c r="AH11" s="2" t="str">
        <f>IF(OR(TabB1[[#This Row],[eingereichter
Betrag (€)]]=0,TabB1[[#This Row],[eingereichter
Betrag (€)]]=""),"",COUNTA($M$6:$M11)-COUNTIF(($M$6:$M11),0))</f>
        <v/>
      </c>
      <c r="AI11" s="255">
        <f t="shared" ca="1" si="0"/>
        <v>0.68617260156617566</v>
      </c>
      <c r="AJ11" s="256">
        <f>IF(TabB1[[#This Row],[Lfd.
Nr. f.
Stich-
probe]]&lt;&gt;"",TabB1[[#This Row],[Zufalls-
zahl]],0)</f>
        <v>0</v>
      </c>
      <c r="AK11" s="257">
        <f>IF(TabB1[[#This Row],[Stich-
probe]]&gt;0,IF(TabB1[[#This Row],[Differenz
förderfähig/
eingereicht nach Prüfung ÖIF (€)]]&lt;&gt;0,1,0),0)</f>
        <v>0</v>
      </c>
      <c r="AL1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" s="2"/>
      <c r="AQ11" s="197"/>
    </row>
    <row r="12" spans="2:43" x14ac:dyDescent="0.2">
      <c r="B12" s="2"/>
      <c r="C12" s="251">
        <f>IF(TabB1[[#This Row],[Zufalls-
zahl wenn
lfd. Nr.]]=0,0,IF(RANK(TabB1[[#This Row],[Zufalls-
zahl wenn
lfd. Nr.]],TabB1[Zufalls-
zahl wenn
lfd. Nr.])&lt;=TabB1[[#Totals],[Zufalls-
zahl]],1,0))</f>
        <v>0</v>
      </c>
      <c r="D12" s="194" t="s">
        <v>21</v>
      </c>
      <c r="E12" s="207">
        <v>6</v>
      </c>
      <c r="F12" s="7"/>
      <c r="G12" s="17"/>
      <c r="H12" s="35"/>
      <c r="I12" s="101"/>
      <c r="J12" s="4"/>
      <c r="K12" s="4"/>
      <c r="L12" s="4"/>
      <c r="M12" s="128"/>
      <c r="N12" s="295"/>
      <c r="O12" s="296">
        <f>(TabB1[[#This Row],[förderfähiger 
Betrag nach Prüfung ÖIF (€)]]-TabB1[[#This Row],[eingereichter
Betrag (€)]])*IF(TabB1[[#This Row],[Stich-
probe]]&gt;0,1,0)</f>
        <v>0</v>
      </c>
      <c r="P12" s="215"/>
      <c r="Q12" s="215"/>
      <c r="R12" s="215"/>
      <c r="S12" s="253"/>
      <c r="T12" s="6"/>
      <c r="U12" s="6" t="str">
        <f>IF(ISERROR(VLOOKUP(TabB1[[#This Row],[Grund für Differenz]],Datenquelle!$F$3:$G$17,2,FALSE)),"",VLOOKUP(TabB1[[#This Row],[Grund für Differenz]],Datenquelle!$F$3:$G$17,2,FALSE))</f>
        <v/>
      </c>
      <c r="V12" s="253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3"/>
      <c r="AH12" s="2" t="str">
        <f>IF(OR(TabB1[[#This Row],[eingereichter
Betrag (€)]]=0,TabB1[[#This Row],[eingereichter
Betrag (€)]]=""),"",COUNTA($M$6:$M12)-COUNTIF(($M$6:$M12),0))</f>
        <v/>
      </c>
      <c r="AI12" s="255">
        <f t="shared" ca="1" si="0"/>
        <v>0.19439717218205255</v>
      </c>
      <c r="AJ12" s="256">
        <f>IF(TabB1[[#This Row],[Lfd.
Nr. f.
Stich-
probe]]&lt;&gt;"",TabB1[[#This Row],[Zufalls-
zahl]],0)</f>
        <v>0</v>
      </c>
      <c r="AK12" s="257">
        <f>IF(TabB1[[#This Row],[Stich-
probe]]&gt;0,IF(TabB1[[#This Row],[Differenz
förderfähig/
eingereicht nach Prüfung ÖIF (€)]]&lt;&gt;0,1,0),0)</f>
        <v>0</v>
      </c>
      <c r="AL1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" s="2"/>
      <c r="AQ12" s="197"/>
    </row>
    <row r="13" spans="2:43" x14ac:dyDescent="0.2">
      <c r="B13" s="2"/>
      <c r="C13" s="251">
        <f>IF(TabB1[[#This Row],[Zufalls-
zahl wenn
lfd. Nr.]]=0,0,IF(RANK(TabB1[[#This Row],[Zufalls-
zahl wenn
lfd. Nr.]],TabB1[Zufalls-
zahl wenn
lfd. Nr.])&lt;=TabB1[[#Totals],[Zufalls-
zahl]],1,0))</f>
        <v>0</v>
      </c>
      <c r="D13" s="194" t="s">
        <v>21</v>
      </c>
      <c r="E13" s="207">
        <v>7</v>
      </c>
      <c r="F13" s="7"/>
      <c r="G13" s="17"/>
      <c r="H13" s="35"/>
      <c r="I13" s="101"/>
      <c r="J13" s="4"/>
      <c r="K13" s="4"/>
      <c r="L13" s="4"/>
      <c r="M13" s="128"/>
      <c r="N13" s="295"/>
      <c r="O13" s="296">
        <f>(TabB1[[#This Row],[förderfähiger 
Betrag nach Prüfung ÖIF (€)]]-TabB1[[#This Row],[eingereichter
Betrag (€)]])*IF(TabB1[[#This Row],[Stich-
probe]]&gt;0,1,0)</f>
        <v>0</v>
      </c>
      <c r="P13" s="215"/>
      <c r="Q13" s="215"/>
      <c r="R13" s="215"/>
      <c r="S13" s="253"/>
      <c r="T13" s="6"/>
      <c r="U13" s="6" t="str">
        <f>IF(ISERROR(VLOOKUP(TabB1[[#This Row],[Grund für Differenz]],Datenquelle!$F$3:$G$17,2,FALSE)),"",VLOOKUP(TabB1[[#This Row],[Grund für Differenz]],Datenquelle!$F$3:$G$17,2,FALSE))</f>
        <v/>
      </c>
      <c r="V13" s="253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3"/>
      <c r="AH13" s="2" t="str">
        <f>IF(OR(TabB1[[#This Row],[eingereichter
Betrag (€)]]=0,TabB1[[#This Row],[eingereichter
Betrag (€)]]=""),"",COUNTA($M$6:$M13)-COUNTIF(($M$6:$M13),0))</f>
        <v/>
      </c>
      <c r="AI13" s="255">
        <f t="shared" ca="1" si="0"/>
        <v>0.13789079876078081</v>
      </c>
      <c r="AJ13" s="256">
        <f>IF(TabB1[[#This Row],[Lfd.
Nr. f.
Stich-
probe]]&lt;&gt;"",TabB1[[#This Row],[Zufalls-
zahl]],0)</f>
        <v>0</v>
      </c>
      <c r="AK13" s="257">
        <f>IF(TabB1[[#This Row],[Stich-
probe]]&gt;0,IF(TabB1[[#This Row],[Differenz
förderfähig/
eingereicht nach Prüfung ÖIF (€)]]&lt;&gt;0,1,0),0)</f>
        <v>0</v>
      </c>
      <c r="AL1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" s="2"/>
      <c r="AQ13" s="197"/>
    </row>
    <row r="14" spans="2:43" x14ac:dyDescent="0.2">
      <c r="B14" s="2"/>
      <c r="C14" s="251">
        <f>IF(TabB1[[#This Row],[Zufalls-
zahl wenn
lfd. Nr.]]=0,0,IF(RANK(TabB1[[#This Row],[Zufalls-
zahl wenn
lfd. Nr.]],TabB1[Zufalls-
zahl wenn
lfd. Nr.])&lt;=TabB1[[#Totals],[Zufalls-
zahl]],1,0))</f>
        <v>0</v>
      </c>
      <c r="D14" s="194" t="s">
        <v>21</v>
      </c>
      <c r="E14" s="207">
        <v>8</v>
      </c>
      <c r="F14" s="7"/>
      <c r="G14" s="17"/>
      <c r="H14" s="35"/>
      <c r="I14" s="101"/>
      <c r="J14" s="4"/>
      <c r="K14" s="4"/>
      <c r="L14" s="4"/>
      <c r="M14" s="128"/>
      <c r="N14" s="295"/>
      <c r="O14" s="296">
        <f>(TabB1[[#This Row],[förderfähiger 
Betrag nach Prüfung ÖIF (€)]]-TabB1[[#This Row],[eingereichter
Betrag (€)]])*IF(TabB1[[#This Row],[Stich-
probe]]&gt;0,1,0)</f>
        <v>0</v>
      </c>
      <c r="P14" s="215"/>
      <c r="Q14" s="215"/>
      <c r="R14" s="215"/>
      <c r="S14" s="253"/>
      <c r="T14" s="6"/>
      <c r="U14" s="6" t="str">
        <f>IF(ISERROR(VLOOKUP(TabB1[[#This Row],[Grund für Differenz]],Datenquelle!$F$3:$G$17,2,FALSE)),"",VLOOKUP(TabB1[[#This Row],[Grund für Differenz]],Datenquelle!$F$3:$G$17,2,FALSE))</f>
        <v/>
      </c>
      <c r="V14" s="253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3"/>
      <c r="AH14" s="2" t="str">
        <f>IF(OR(TabB1[[#This Row],[eingereichter
Betrag (€)]]=0,TabB1[[#This Row],[eingereichter
Betrag (€)]]=""),"",COUNTA($M$6:$M14)-COUNTIF(($M$6:$M14),0))</f>
        <v/>
      </c>
      <c r="AI14" s="255">
        <f t="shared" ca="1" si="0"/>
        <v>6.1045651625777464E-2</v>
      </c>
      <c r="AJ14" s="256">
        <f>IF(TabB1[[#This Row],[Lfd.
Nr. f.
Stich-
probe]]&lt;&gt;"",TabB1[[#This Row],[Zufalls-
zahl]],0)</f>
        <v>0</v>
      </c>
      <c r="AK14" s="257">
        <f>IF(TabB1[[#This Row],[Stich-
probe]]&gt;0,IF(TabB1[[#This Row],[Differenz
förderfähig/
eingereicht nach Prüfung ÖIF (€)]]&lt;&gt;0,1,0),0)</f>
        <v>0</v>
      </c>
      <c r="AL1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" s="2"/>
      <c r="AQ14" s="197"/>
    </row>
    <row r="15" spans="2:43" x14ac:dyDescent="0.2">
      <c r="B15" s="2"/>
      <c r="C15" s="251">
        <f>IF(TabB1[[#This Row],[Zufalls-
zahl wenn
lfd. Nr.]]=0,0,IF(RANK(TabB1[[#This Row],[Zufalls-
zahl wenn
lfd. Nr.]],TabB1[Zufalls-
zahl wenn
lfd. Nr.])&lt;=TabB1[[#Totals],[Zufalls-
zahl]],1,0))</f>
        <v>0</v>
      </c>
      <c r="D15" s="194" t="s">
        <v>21</v>
      </c>
      <c r="E15" s="207">
        <v>9</v>
      </c>
      <c r="F15" s="7"/>
      <c r="G15" s="17"/>
      <c r="H15" s="35"/>
      <c r="I15" s="101"/>
      <c r="J15" s="4"/>
      <c r="K15" s="4"/>
      <c r="L15" s="4"/>
      <c r="M15" s="128"/>
      <c r="N15" s="295"/>
      <c r="O15" s="296">
        <f>(TabB1[[#This Row],[förderfähiger 
Betrag nach Prüfung ÖIF (€)]]-TabB1[[#This Row],[eingereichter
Betrag (€)]])*IF(TabB1[[#This Row],[Stich-
probe]]&gt;0,1,0)</f>
        <v>0</v>
      </c>
      <c r="P15" s="215"/>
      <c r="Q15" s="215"/>
      <c r="R15" s="215"/>
      <c r="S15" s="253"/>
      <c r="T15" s="6"/>
      <c r="U15" s="6" t="str">
        <f>IF(ISERROR(VLOOKUP(TabB1[[#This Row],[Grund für Differenz]],Datenquelle!$F$3:$G$17,2,FALSE)),"",VLOOKUP(TabB1[[#This Row],[Grund für Differenz]],Datenquelle!$F$3:$G$17,2,FALSE))</f>
        <v/>
      </c>
      <c r="V15" s="253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3"/>
      <c r="AH15" s="2" t="str">
        <f>IF(OR(TabB1[[#This Row],[eingereichter
Betrag (€)]]=0,TabB1[[#This Row],[eingereichter
Betrag (€)]]=""),"",COUNTA($M$6:$M15)-COUNTIF(($M$6:$M15),0))</f>
        <v/>
      </c>
      <c r="AI15" s="255">
        <f t="shared" ca="1" si="0"/>
        <v>0.21357401351821781</v>
      </c>
      <c r="AJ15" s="256">
        <f>IF(TabB1[[#This Row],[Lfd.
Nr. f.
Stich-
probe]]&lt;&gt;"",TabB1[[#This Row],[Zufalls-
zahl]],0)</f>
        <v>0</v>
      </c>
      <c r="AK15" s="257">
        <f>IF(TabB1[[#This Row],[Stich-
probe]]&gt;0,IF(TabB1[[#This Row],[Differenz
förderfähig/
eingereicht nach Prüfung ÖIF (€)]]&lt;&gt;0,1,0),0)</f>
        <v>0</v>
      </c>
      <c r="AL1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" s="2"/>
      <c r="AQ15" s="197"/>
    </row>
    <row r="16" spans="2:43" x14ac:dyDescent="0.2">
      <c r="B16" s="2"/>
      <c r="C16" s="251">
        <f>IF(TabB1[[#This Row],[Zufalls-
zahl wenn
lfd. Nr.]]=0,0,IF(RANK(TabB1[[#This Row],[Zufalls-
zahl wenn
lfd. Nr.]],TabB1[Zufalls-
zahl wenn
lfd. Nr.])&lt;=TabB1[[#Totals],[Zufalls-
zahl]],1,0))</f>
        <v>0</v>
      </c>
      <c r="D16" s="194" t="s">
        <v>21</v>
      </c>
      <c r="E16" s="207">
        <v>10</v>
      </c>
      <c r="F16" s="7"/>
      <c r="G16" s="17"/>
      <c r="H16" s="35"/>
      <c r="I16" s="101"/>
      <c r="J16" s="4"/>
      <c r="K16" s="4"/>
      <c r="L16" s="4"/>
      <c r="M16" s="128"/>
      <c r="N16" s="295"/>
      <c r="O16" s="296">
        <f>(TabB1[[#This Row],[förderfähiger 
Betrag nach Prüfung ÖIF (€)]]-TabB1[[#This Row],[eingereichter
Betrag (€)]])*IF(TabB1[[#This Row],[Stich-
probe]]&gt;0,1,0)</f>
        <v>0</v>
      </c>
      <c r="P16" s="215"/>
      <c r="Q16" s="215"/>
      <c r="R16" s="215"/>
      <c r="S16" s="253"/>
      <c r="T16" s="6"/>
      <c r="U16" s="6" t="str">
        <f>IF(ISERROR(VLOOKUP(TabB1[[#This Row],[Grund für Differenz]],Datenquelle!$F$3:$G$17,2,FALSE)),"",VLOOKUP(TabB1[[#This Row],[Grund für Differenz]],Datenquelle!$F$3:$G$17,2,FALSE))</f>
        <v/>
      </c>
      <c r="V16" s="253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3"/>
      <c r="AH16" s="2" t="str">
        <f>IF(OR(TabB1[[#This Row],[eingereichter
Betrag (€)]]=0,TabB1[[#This Row],[eingereichter
Betrag (€)]]=""),"",COUNTA($M$6:$M16)-COUNTIF(($M$6:$M16),0))</f>
        <v/>
      </c>
      <c r="AI16" s="255">
        <f t="shared" ca="1" si="0"/>
        <v>0.4285390013252236</v>
      </c>
      <c r="AJ16" s="256">
        <f>IF(TabB1[[#This Row],[Lfd.
Nr. f.
Stich-
probe]]&lt;&gt;"",TabB1[[#This Row],[Zufalls-
zahl]],0)</f>
        <v>0</v>
      </c>
      <c r="AK16" s="257">
        <f>IF(TabB1[[#This Row],[Stich-
probe]]&gt;0,IF(TabB1[[#This Row],[Differenz
förderfähig/
eingereicht nach Prüfung ÖIF (€)]]&lt;&gt;0,1,0),0)</f>
        <v>0</v>
      </c>
      <c r="AL1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6" s="2"/>
      <c r="AQ16" s="197"/>
    </row>
    <row r="17" spans="2:43" x14ac:dyDescent="0.2">
      <c r="B17" s="2"/>
      <c r="C17" s="251">
        <f>IF(TabB1[[#This Row],[Zufalls-
zahl wenn
lfd. Nr.]]=0,0,IF(RANK(TabB1[[#This Row],[Zufalls-
zahl wenn
lfd. Nr.]],TabB1[Zufalls-
zahl wenn
lfd. Nr.])&lt;=TabB1[[#Totals],[Zufalls-
zahl]],1,0))</f>
        <v>0</v>
      </c>
      <c r="D17" s="194" t="s">
        <v>21</v>
      </c>
      <c r="E17" s="207">
        <v>11</v>
      </c>
      <c r="F17" s="7"/>
      <c r="G17" s="17"/>
      <c r="H17" s="35"/>
      <c r="I17" s="101"/>
      <c r="J17" s="4"/>
      <c r="K17" s="4"/>
      <c r="L17" s="4"/>
      <c r="M17" s="128"/>
      <c r="N17" s="295"/>
      <c r="O17" s="296">
        <f>(TabB1[[#This Row],[förderfähiger 
Betrag nach Prüfung ÖIF (€)]]-TabB1[[#This Row],[eingereichter
Betrag (€)]])*IF(TabB1[[#This Row],[Stich-
probe]]&gt;0,1,0)</f>
        <v>0</v>
      </c>
      <c r="P17" s="215"/>
      <c r="Q17" s="215"/>
      <c r="R17" s="215"/>
      <c r="S17" s="253"/>
      <c r="T17" s="6"/>
      <c r="U17" s="6" t="str">
        <f>IF(ISERROR(VLOOKUP(TabB1[[#This Row],[Grund für Differenz]],Datenquelle!$F$3:$G$17,2,FALSE)),"",VLOOKUP(TabB1[[#This Row],[Grund für Differenz]],Datenquelle!$F$3:$G$17,2,FALSE))</f>
        <v/>
      </c>
      <c r="V17" s="253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3"/>
      <c r="AH17" s="2" t="str">
        <f>IF(OR(TabB1[[#This Row],[eingereichter
Betrag (€)]]=0,TabB1[[#This Row],[eingereichter
Betrag (€)]]=""),"",COUNTA($M$6:$M17)-COUNTIF(($M$6:$M17),0))</f>
        <v/>
      </c>
      <c r="AI17" s="255">
        <f t="shared" ca="1" si="0"/>
        <v>0.36547957276306919</v>
      </c>
      <c r="AJ17" s="256">
        <f>IF(TabB1[[#This Row],[Lfd.
Nr. f.
Stich-
probe]]&lt;&gt;"",TabB1[[#This Row],[Zufalls-
zahl]],0)</f>
        <v>0</v>
      </c>
      <c r="AK17" s="257">
        <f>IF(TabB1[[#This Row],[Stich-
probe]]&gt;0,IF(TabB1[[#This Row],[Differenz
förderfähig/
eingereicht nach Prüfung ÖIF (€)]]&lt;&gt;0,1,0),0)</f>
        <v>0</v>
      </c>
      <c r="AL1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7" s="2"/>
      <c r="AQ17" s="197"/>
    </row>
    <row r="18" spans="2:43" x14ac:dyDescent="0.2">
      <c r="B18" s="2"/>
      <c r="C18" s="251">
        <f>IF(TabB1[[#This Row],[Zufalls-
zahl wenn
lfd. Nr.]]=0,0,IF(RANK(TabB1[[#This Row],[Zufalls-
zahl wenn
lfd. Nr.]],TabB1[Zufalls-
zahl wenn
lfd. Nr.])&lt;=TabB1[[#Totals],[Zufalls-
zahl]],1,0))</f>
        <v>0</v>
      </c>
      <c r="D18" s="194" t="s">
        <v>21</v>
      </c>
      <c r="E18" s="207">
        <v>12</v>
      </c>
      <c r="F18" s="7"/>
      <c r="G18" s="17"/>
      <c r="H18" s="35"/>
      <c r="I18" s="101"/>
      <c r="J18" s="4"/>
      <c r="K18" s="4"/>
      <c r="L18" s="4"/>
      <c r="M18" s="128"/>
      <c r="N18" s="295"/>
      <c r="O18" s="296">
        <f>(TabB1[[#This Row],[förderfähiger 
Betrag nach Prüfung ÖIF (€)]]-TabB1[[#This Row],[eingereichter
Betrag (€)]])*IF(TabB1[[#This Row],[Stich-
probe]]&gt;0,1,0)</f>
        <v>0</v>
      </c>
      <c r="P18" s="215"/>
      <c r="Q18" s="215"/>
      <c r="R18" s="215"/>
      <c r="S18" s="253"/>
      <c r="T18" s="6"/>
      <c r="U18" s="6" t="str">
        <f>IF(ISERROR(VLOOKUP(TabB1[[#This Row],[Grund für Differenz]],Datenquelle!$F$3:$G$17,2,FALSE)),"",VLOOKUP(TabB1[[#This Row],[Grund für Differenz]],Datenquelle!$F$3:$G$17,2,FALSE))</f>
        <v/>
      </c>
      <c r="V18" s="253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3"/>
      <c r="AH18" s="2" t="str">
        <f>IF(OR(TabB1[[#This Row],[eingereichter
Betrag (€)]]=0,TabB1[[#This Row],[eingereichter
Betrag (€)]]=""),"",COUNTA($M$6:$M18)-COUNTIF(($M$6:$M18),0))</f>
        <v/>
      </c>
      <c r="AI18" s="255">
        <f t="shared" ca="1" si="0"/>
        <v>0.53496083541399542</v>
      </c>
      <c r="AJ18" s="256">
        <f>IF(TabB1[[#This Row],[Lfd.
Nr. f.
Stich-
probe]]&lt;&gt;"",TabB1[[#This Row],[Zufalls-
zahl]],0)</f>
        <v>0</v>
      </c>
      <c r="AK18" s="257">
        <f>IF(TabB1[[#This Row],[Stich-
probe]]&gt;0,IF(TabB1[[#This Row],[Differenz
förderfähig/
eingereicht nach Prüfung ÖIF (€)]]&lt;&gt;0,1,0),0)</f>
        <v>0</v>
      </c>
      <c r="AL1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8" s="2"/>
      <c r="AQ18" s="197"/>
    </row>
    <row r="19" spans="2:43" x14ac:dyDescent="0.2">
      <c r="B19" s="2"/>
      <c r="C19" s="251">
        <f>IF(TabB1[[#This Row],[Zufalls-
zahl wenn
lfd. Nr.]]=0,0,IF(RANK(TabB1[[#This Row],[Zufalls-
zahl wenn
lfd. Nr.]],TabB1[Zufalls-
zahl wenn
lfd. Nr.])&lt;=TabB1[[#Totals],[Zufalls-
zahl]],1,0))</f>
        <v>0</v>
      </c>
      <c r="D19" s="194" t="s">
        <v>21</v>
      </c>
      <c r="E19" s="207">
        <v>13</v>
      </c>
      <c r="F19" s="7"/>
      <c r="G19" s="17"/>
      <c r="H19" s="35"/>
      <c r="I19" s="101"/>
      <c r="J19" s="4"/>
      <c r="K19" s="4"/>
      <c r="L19" s="4"/>
      <c r="M19" s="128"/>
      <c r="N19" s="295"/>
      <c r="O19" s="296">
        <f>(TabB1[[#This Row],[förderfähiger 
Betrag nach Prüfung ÖIF (€)]]-TabB1[[#This Row],[eingereichter
Betrag (€)]])*IF(TabB1[[#This Row],[Stich-
probe]]&gt;0,1,0)</f>
        <v>0</v>
      </c>
      <c r="P19" s="215"/>
      <c r="Q19" s="215"/>
      <c r="R19" s="215"/>
      <c r="S19" s="253"/>
      <c r="T19" s="6"/>
      <c r="U19" s="6" t="str">
        <f>IF(ISERROR(VLOOKUP(TabB1[[#This Row],[Grund für Differenz]],Datenquelle!$F$3:$G$17,2,FALSE)),"",VLOOKUP(TabB1[[#This Row],[Grund für Differenz]],Datenquelle!$F$3:$G$17,2,FALSE))</f>
        <v/>
      </c>
      <c r="V19" s="253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3"/>
      <c r="AH19" s="2" t="str">
        <f>IF(OR(TabB1[[#This Row],[eingereichter
Betrag (€)]]=0,TabB1[[#This Row],[eingereichter
Betrag (€)]]=""),"",COUNTA($M$6:$M19)-COUNTIF(($M$6:$M19),0))</f>
        <v/>
      </c>
      <c r="AI19" s="255">
        <f t="shared" ca="1" si="0"/>
        <v>0.48549577298512048</v>
      </c>
      <c r="AJ19" s="256">
        <f>IF(TabB1[[#This Row],[Lfd.
Nr. f.
Stich-
probe]]&lt;&gt;"",TabB1[[#This Row],[Zufalls-
zahl]],0)</f>
        <v>0</v>
      </c>
      <c r="AK19" s="257">
        <f>IF(TabB1[[#This Row],[Stich-
probe]]&gt;0,IF(TabB1[[#This Row],[Differenz
förderfähig/
eingereicht nach Prüfung ÖIF (€)]]&lt;&gt;0,1,0),0)</f>
        <v>0</v>
      </c>
      <c r="AL1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9" s="2"/>
      <c r="AQ19" s="197"/>
    </row>
    <row r="20" spans="2:43" x14ac:dyDescent="0.2">
      <c r="B20" s="2"/>
      <c r="C20" s="251">
        <f>IF(TabB1[[#This Row],[Zufalls-
zahl wenn
lfd. Nr.]]=0,0,IF(RANK(TabB1[[#This Row],[Zufalls-
zahl wenn
lfd. Nr.]],TabB1[Zufalls-
zahl wenn
lfd. Nr.])&lt;=TabB1[[#Totals],[Zufalls-
zahl]],1,0))</f>
        <v>0</v>
      </c>
      <c r="D20" s="194" t="s">
        <v>21</v>
      </c>
      <c r="E20" s="207">
        <v>14</v>
      </c>
      <c r="F20" s="7"/>
      <c r="G20" s="17"/>
      <c r="H20" s="35"/>
      <c r="I20" s="101"/>
      <c r="J20" s="4"/>
      <c r="K20" s="4"/>
      <c r="L20" s="4"/>
      <c r="M20" s="128"/>
      <c r="N20" s="295"/>
      <c r="O20" s="296">
        <f>(TabB1[[#This Row],[förderfähiger 
Betrag nach Prüfung ÖIF (€)]]-TabB1[[#This Row],[eingereichter
Betrag (€)]])*IF(TabB1[[#This Row],[Stich-
probe]]&gt;0,1,0)</f>
        <v>0</v>
      </c>
      <c r="P20" s="215"/>
      <c r="Q20" s="215"/>
      <c r="R20" s="215"/>
      <c r="S20" s="253"/>
      <c r="T20" s="6"/>
      <c r="U20" s="6" t="str">
        <f>IF(ISERROR(VLOOKUP(TabB1[[#This Row],[Grund für Differenz]],Datenquelle!$F$3:$G$17,2,FALSE)),"",VLOOKUP(TabB1[[#This Row],[Grund für Differenz]],Datenquelle!$F$3:$G$17,2,FALSE))</f>
        <v/>
      </c>
      <c r="V20" s="253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3"/>
      <c r="AH20" s="2" t="str">
        <f>IF(OR(TabB1[[#This Row],[eingereichter
Betrag (€)]]=0,TabB1[[#This Row],[eingereichter
Betrag (€)]]=""),"",COUNTA($M$6:$M20)-COUNTIF(($M$6:$M20),0))</f>
        <v/>
      </c>
      <c r="AI20" s="255">
        <f t="shared" ca="1" si="0"/>
        <v>0.16439830885262996</v>
      </c>
      <c r="AJ20" s="256">
        <f>IF(TabB1[[#This Row],[Lfd.
Nr. f.
Stich-
probe]]&lt;&gt;"",TabB1[[#This Row],[Zufalls-
zahl]],0)</f>
        <v>0</v>
      </c>
      <c r="AK20" s="257">
        <f>IF(TabB1[[#This Row],[Stich-
probe]]&gt;0,IF(TabB1[[#This Row],[Differenz
förderfähig/
eingereicht nach Prüfung ÖIF (€)]]&lt;&gt;0,1,0),0)</f>
        <v>0</v>
      </c>
      <c r="AL20" s="258">
        <f>IF(TabB1[[#This Row],[Stich-
probe]]=0,0,TabB1[[#This Row],[Stich-
probe]]*TabB1[[#This Row],[Differenz
förderfähig/
eingereicht nach Prüfung ÖIF (€)]]/TabB1[[#This Row],[eingereichter
Betrag (€)]]*-1)</f>
        <v>0</v>
      </c>
      <c r="AM20" s="2"/>
      <c r="AQ20" s="197"/>
    </row>
    <row r="21" spans="2:43" x14ac:dyDescent="0.2">
      <c r="B21" s="2"/>
      <c r="C21" s="251">
        <f>IF(TabB1[[#This Row],[Zufalls-
zahl wenn
lfd. Nr.]]=0,0,IF(RANK(TabB1[[#This Row],[Zufalls-
zahl wenn
lfd. Nr.]],TabB1[Zufalls-
zahl wenn
lfd. Nr.])&lt;=TabB1[[#Totals],[Zufalls-
zahl]],1,0))</f>
        <v>0</v>
      </c>
      <c r="D21" s="194" t="s">
        <v>21</v>
      </c>
      <c r="E21" s="207">
        <v>15</v>
      </c>
      <c r="F21" s="7"/>
      <c r="G21" s="17"/>
      <c r="H21" s="35"/>
      <c r="I21" s="101"/>
      <c r="J21" s="4"/>
      <c r="K21" s="4"/>
      <c r="L21" s="4"/>
      <c r="M21" s="128"/>
      <c r="N21" s="295"/>
      <c r="O21" s="296">
        <f>(TabB1[[#This Row],[förderfähiger 
Betrag nach Prüfung ÖIF (€)]]-TabB1[[#This Row],[eingereichter
Betrag (€)]])*IF(TabB1[[#This Row],[Stich-
probe]]&gt;0,1,0)</f>
        <v>0</v>
      </c>
      <c r="P21" s="215"/>
      <c r="Q21" s="215"/>
      <c r="R21" s="215"/>
      <c r="S21" s="253"/>
      <c r="T21" s="6"/>
      <c r="U21" s="6" t="str">
        <f>IF(ISERROR(VLOOKUP(TabB1[[#This Row],[Grund für Differenz]],Datenquelle!$F$3:$G$17,2,FALSE)),"",VLOOKUP(TabB1[[#This Row],[Grund für Differenz]],Datenquelle!$F$3:$G$17,2,FALSE))</f>
        <v/>
      </c>
      <c r="V21" s="253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3"/>
      <c r="AH21" s="2" t="str">
        <f>IF(OR(TabB1[[#This Row],[eingereichter
Betrag (€)]]=0,TabB1[[#This Row],[eingereichter
Betrag (€)]]=""),"",COUNTA($M$6:$M21)-COUNTIF(($M$6:$M21),0))</f>
        <v/>
      </c>
      <c r="AI21" s="255">
        <f t="shared" ca="1" si="0"/>
        <v>0.92999097850211332</v>
      </c>
      <c r="AJ21" s="256">
        <f>IF(TabB1[[#This Row],[Lfd.
Nr. f.
Stich-
probe]]&lt;&gt;"",TabB1[[#This Row],[Zufalls-
zahl]],0)</f>
        <v>0</v>
      </c>
      <c r="AK21" s="257">
        <f>IF(TabB1[[#This Row],[Stich-
probe]]&gt;0,IF(TabB1[[#This Row],[Differenz
förderfähig/
eingereicht nach Prüfung ÖIF (€)]]&lt;&gt;0,1,0),0)</f>
        <v>0</v>
      </c>
      <c r="AL21" s="258">
        <f>IF(TabB1[[#This Row],[Stich-
probe]]=0,0,TabB1[[#This Row],[Stich-
probe]]*TabB1[[#This Row],[Differenz
förderfähig/
eingereicht nach Prüfung ÖIF (€)]]/TabB1[[#This Row],[eingereichter
Betrag (€)]]*-1)</f>
        <v>0</v>
      </c>
      <c r="AM21" s="2"/>
      <c r="AQ21" s="197"/>
    </row>
    <row r="22" spans="2:43" x14ac:dyDescent="0.2">
      <c r="B22" s="2"/>
      <c r="C22" s="251">
        <f>IF(TabB1[[#This Row],[Zufalls-
zahl wenn
lfd. Nr.]]=0,0,IF(RANK(TabB1[[#This Row],[Zufalls-
zahl wenn
lfd. Nr.]],TabB1[Zufalls-
zahl wenn
lfd. Nr.])&lt;=TabB1[[#Totals],[Zufalls-
zahl]],1,0))</f>
        <v>0</v>
      </c>
      <c r="D22" s="194" t="s">
        <v>21</v>
      </c>
      <c r="E22" s="207">
        <v>16</v>
      </c>
      <c r="F22" s="7"/>
      <c r="G22" s="17"/>
      <c r="H22" s="35"/>
      <c r="I22" s="101"/>
      <c r="J22" s="4"/>
      <c r="K22" s="4"/>
      <c r="L22" s="4"/>
      <c r="M22" s="128"/>
      <c r="N22" s="295"/>
      <c r="O22" s="296">
        <f>(TabB1[[#This Row],[förderfähiger 
Betrag nach Prüfung ÖIF (€)]]-TabB1[[#This Row],[eingereichter
Betrag (€)]])*IF(TabB1[[#This Row],[Stich-
probe]]&gt;0,1,0)</f>
        <v>0</v>
      </c>
      <c r="P22" s="215"/>
      <c r="Q22" s="215"/>
      <c r="R22" s="215"/>
      <c r="S22" s="253"/>
      <c r="T22" s="6"/>
      <c r="U22" s="6" t="str">
        <f>IF(ISERROR(VLOOKUP(TabB1[[#This Row],[Grund für Differenz]],Datenquelle!$F$3:$G$17,2,FALSE)),"",VLOOKUP(TabB1[[#This Row],[Grund für Differenz]],Datenquelle!$F$3:$G$17,2,FALSE))</f>
        <v/>
      </c>
      <c r="V22" s="253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3"/>
      <c r="AH22" s="2" t="str">
        <f>IF(OR(TabB1[[#This Row],[eingereichter
Betrag (€)]]=0,TabB1[[#This Row],[eingereichter
Betrag (€)]]=""),"",COUNTA($M$6:$M22)-COUNTIF(($M$6:$M22),0))</f>
        <v/>
      </c>
      <c r="AI22" s="255">
        <f t="shared" ca="1" si="0"/>
        <v>0.39703288666419101</v>
      </c>
      <c r="AJ22" s="256">
        <f>IF(TabB1[[#This Row],[Lfd.
Nr. f.
Stich-
probe]]&lt;&gt;"",TabB1[[#This Row],[Zufalls-
zahl]],0)</f>
        <v>0</v>
      </c>
      <c r="AK22" s="257">
        <f>IF(TabB1[[#This Row],[Stich-
probe]]&gt;0,IF(TabB1[[#This Row],[Differenz
förderfähig/
eingereicht nach Prüfung ÖIF (€)]]&lt;&gt;0,1,0),0)</f>
        <v>0</v>
      </c>
      <c r="AL22" s="258">
        <f>IF(TabB1[[#This Row],[Stich-
probe]]=0,0,TabB1[[#This Row],[Stich-
probe]]*TabB1[[#This Row],[Differenz
förderfähig/
eingereicht nach Prüfung ÖIF (€)]]/TabB1[[#This Row],[eingereichter
Betrag (€)]]*-1)</f>
        <v>0</v>
      </c>
      <c r="AM22" s="2"/>
      <c r="AQ22" s="197"/>
    </row>
    <row r="23" spans="2:43" x14ac:dyDescent="0.2">
      <c r="B23" s="2"/>
      <c r="C23" s="251">
        <f>IF(TabB1[[#This Row],[Zufalls-
zahl wenn
lfd. Nr.]]=0,0,IF(RANK(TabB1[[#This Row],[Zufalls-
zahl wenn
lfd. Nr.]],TabB1[Zufalls-
zahl wenn
lfd. Nr.])&lt;=TabB1[[#Totals],[Zufalls-
zahl]],1,0))</f>
        <v>0</v>
      </c>
      <c r="D23" s="194" t="s">
        <v>21</v>
      </c>
      <c r="E23" s="207">
        <v>17</v>
      </c>
      <c r="F23" s="7"/>
      <c r="G23" s="17"/>
      <c r="H23" s="35"/>
      <c r="I23" s="101"/>
      <c r="J23" s="4"/>
      <c r="K23" s="4"/>
      <c r="L23" s="4"/>
      <c r="M23" s="128"/>
      <c r="N23" s="295"/>
      <c r="O23" s="296">
        <f>(TabB1[[#This Row],[förderfähiger 
Betrag nach Prüfung ÖIF (€)]]-TabB1[[#This Row],[eingereichter
Betrag (€)]])*IF(TabB1[[#This Row],[Stich-
probe]]&gt;0,1,0)</f>
        <v>0</v>
      </c>
      <c r="P23" s="215"/>
      <c r="Q23" s="215"/>
      <c r="R23" s="215"/>
      <c r="S23" s="253"/>
      <c r="T23" s="6"/>
      <c r="U23" s="6" t="str">
        <f>IF(ISERROR(VLOOKUP(TabB1[[#This Row],[Grund für Differenz]],Datenquelle!$F$3:$G$17,2,FALSE)),"",VLOOKUP(TabB1[[#This Row],[Grund für Differenz]],Datenquelle!$F$3:$G$17,2,FALSE))</f>
        <v/>
      </c>
      <c r="V23" s="253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3"/>
      <c r="AH23" s="2" t="str">
        <f>IF(OR(TabB1[[#This Row],[eingereichter
Betrag (€)]]=0,TabB1[[#This Row],[eingereichter
Betrag (€)]]=""),"",COUNTA($M$6:$M23)-COUNTIF(($M$6:$M23),0))</f>
        <v/>
      </c>
      <c r="AI23" s="255">
        <f t="shared" ca="1" si="0"/>
        <v>0.17615929903632654</v>
      </c>
      <c r="AJ23" s="256">
        <f>IF(TabB1[[#This Row],[Lfd.
Nr. f.
Stich-
probe]]&lt;&gt;"",TabB1[[#This Row],[Zufalls-
zahl]],0)</f>
        <v>0</v>
      </c>
      <c r="AK23" s="257">
        <f>IF(TabB1[[#This Row],[Stich-
probe]]&gt;0,IF(TabB1[[#This Row],[Differenz
förderfähig/
eingereicht nach Prüfung ÖIF (€)]]&lt;&gt;0,1,0),0)</f>
        <v>0</v>
      </c>
      <c r="AL23" s="258">
        <f>IF(TabB1[[#This Row],[Stich-
probe]]=0,0,TabB1[[#This Row],[Stich-
probe]]*TabB1[[#This Row],[Differenz
förderfähig/
eingereicht nach Prüfung ÖIF (€)]]/TabB1[[#This Row],[eingereichter
Betrag (€)]]*-1)</f>
        <v>0</v>
      </c>
      <c r="AM23" s="2"/>
      <c r="AQ23" s="197"/>
    </row>
    <row r="24" spans="2:43" x14ac:dyDescent="0.2">
      <c r="B24" s="2"/>
      <c r="C24" s="251">
        <f>IF(TabB1[[#This Row],[Zufalls-
zahl wenn
lfd. Nr.]]=0,0,IF(RANK(TabB1[[#This Row],[Zufalls-
zahl wenn
lfd. Nr.]],TabB1[Zufalls-
zahl wenn
lfd. Nr.])&lt;=TabB1[[#Totals],[Zufalls-
zahl]],1,0))</f>
        <v>0</v>
      </c>
      <c r="D24" s="194" t="s">
        <v>21</v>
      </c>
      <c r="E24" s="207">
        <v>18</v>
      </c>
      <c r="F24" s="7"/>
      <c r="G24" s="17"/>
      <c r="H24" s="35"/>
      <c r="I24" s="101"/>
      <c r="J24" s="4"/>
      <c r="K24" s="4"/>
      <c r="L24" s="4"/>
      <c r="M24" s="128"/>
      <c r="N24" s="295"/>
      <c r="O24" s="296">
        <f>(TabB1[[#This Row],[förderfähiger 
Betrag nach Prüfung ÖIF (€)]]-TabB1[[#This Row],[eingereichter
Betrag (€)]])*IF(TabB1[[#This Row],[Stich-
probe]]&gt;0,1,0)</f>
        <v>0</v>
      </c>
      <c r="P24" s="215"/>
      <c r="Q24" s="215"/>
      <c r="R24" s="215"/>
      <c r="S24" s="253"/>
      <c r="T24" s="6"/>
      <c r="U24" s="6" t="str">
        <f>IF(ISERROR(VLOOKUP(TabB1[[#This Row],[Grund für Differenz]],Datenquelle!$F$3:$G$17,2,FALSE)),"",VLOOKUP(TabB1[[#This Row],[Grund für Differenz]],Datenquelle!$F$3:$G$17,2,FALSE))</f>
        <v/>
      </c>
      <c r="V24" s="253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3"/>
      <c r="AH24" s="2" t="str">
        <f>IF(OR(TabB1[[#This Row],[eingereichter
Betrag (€)]]=0,TabB1[[#This Row],[eingereichter
Betrag (€)]]=""),"",COUNTA($M$6:$M24)-COUNTIF(($M$6:$M24),0))</f>
        <v/>
      </c>
      <c r="AI24" s="255">
        <f t="shared" ca="1" si="0"/>
        <v>0.39654271311629807</v>
      </c>
      <c r="AJ24" s="256">
        <f>IF(TabB1[[#This Row],[Lfd.
Nr. f.
Stich-
probe]]&lt;&gt;"",TabB1[[#This Row],[Zufalls-
zahl]],0)</f>
        <v>0</v>
      </c>
      <c r="AK24" s="257">
        <f>IF(TabB1[[#This Row],[Stich-
probe]]&gt;0,IF(TabB1[[#This Row],[Differenz
förderfähig/
eingereicht nach Prüfung ÖIF (€)]]&lt;&gt;0,1,0),0)</f>
        <v>0</v>
      </c>
      <c r="AL24" s="258">
        <f>IF(TabB1[[#This Row],[Stich-
probe]]=0,0,TabB1[[#This Row],[Stich-
probe]]*TabB1[[#This Row],[Differenz
förderfähig/
eingereicht nach Prüfung ÖIF (€)]]/TabB1[[#This Row],[eingereichter
Betrag (€)]]*-1)</f>
        <v>0</v>
      </c>
      <c r="AM24" s="2"/>
    </row>
    <row r="25" spans="2:43" x14ac:dyDescent="0.2">
      <c r="B25" s="2"/>
      <c r="C25" s="251">
        <f>IF(TabB1[[#This Row],[Zufalls-
zahl wenn
lfd. Nr.]]=0,0,IF(RANK(TabB1[[#This Row],[Zufalls-
zahl wenn
lfd. Nr.]],TabB1[Zufalls-
zahl wenn
lfd. Nr.])&lt;=TabB1[[#Totals],[Zufalls-
zahl]],1,0))</f>
        <v>0</v>
      </c>
      <c r="D25" s="194" t="s">
        <v>21</v>
      </c>
      <c r="E25" s="207">
        <v>19</v>
      </c>
      <c r="F25" s="7"/>
      <c r="G25" s="17"/>
      <c r="H25" s="35"/>
      <c r="I25" s="101"/>
      <c r="J25" s="4"/>
      <c r="K25" s="4"/>
      <c r="L25" s="4"/>
      <c r="M25" s="128"/>
      <c r="N25" s="295"/>
      <c r="O25" s="296">
        <f>(TabB1[[#This Row],[förderfähiger 
Betrag nach Prüfung ÖIF (€)]]-TabB1[[#This Row],[eingereichter
Betrag (€)]])*IF(TabB1[[#This Row],[Stich-
probe]]&gt;0,1,0)</f>
        <v>0</v>
      </c>
      <c r="P25" s="215"/>
      <c r="Q25" s="215"/>
      <c r="R25" s="215"/>
      <c r="S25" s="253"/>
      <c r="T25" s="6"/>
      <c r="U25" s="6" t="str">
        <f>IF(ISERROR(VLOOKUP(TabB1[[#This Row],[Grund für Differenz]],Datenquelle!$F$3:$G$17,2,FALSE)),"",VLOOKUP(TabB1[[#This Row],[Grund für Differenz]],Datenquelle!$F$3:$G$17,2,FALSE))</f>
        <v/>
      </c>
      <c r="V25" s="253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3"/>
      <c r="AH25" s="2" t="str">
        <f>IF(OR(TabB1[[#This Row],[eingereichter
Betrag (€)]]=0,TabB1[[#This Row],[eingereichter
Betrag (€)]]=""),"",COUNTA($M$6:$M25)-COUNTIF(($M$6:$M25),0))</f>
        <v/>
      </c>
      <c r="AI25" s="255">
        <f t="shared" ca="1" si="0"/>
        <v>0.62094549937823906</v>
      </c>
      <c r="AJ25" s="256">
        <f>IF(TabB1[[#This Row],[Lfd.
Nr. f.
Stich-
probe]]&lt;&gt;"",TabB1[[#This Row],[Zufalls-
zahl]],0)</f>
        <v>0</v>
      </c>
      <c r="AK25" s="257">
        <f>IF(TabB1[[#This Row],[Stich-
probe]]&gt;0,IF(TabB1[[#This Row],[Differenz
förderfähig/
eingereicht nach Prüfung ÖIF (€)]]&lt;&gt;0,1,0),0)</f>
        <v>0</v>
      </c>
      <c r="AL25" s="258">
        <f>IF(TabB1[[#This Row],[Stich-
probe]]=0,0,TabB1[[#This Row],[Stich-
probe]]*TabB1[[#This Row],[Differenz
förderfähig/
eingereicht nach Prüfung ÖIF (€)]]/TabB1[[#This Row],[eingereichter
Betrag (€)]]*-1)</f>
        <v>0</v>
      </c>
      <c r="AM25" s="2"/>
    </row>
    <row r="26" spans="2:43" x14ac:dyDescent="0.2">
      <c r="B26" s="2"/>
      <c r="C26" s="251">
        <f>IF(TabB1[[#This Row],[Zufalls-
zahl wenn
lfd. Nr.]]=0,0,IF(RANK(TabB1[[#This Row],[Zufalls-
zahl wenn
lfd. Nr.]],TabB1[Zufalls-
zahl wenn
lfd. Nr.])&lt;=TabB1[[#Totals],[Zufalls-
zahl]],1,0))</f>
        <v>0</v>
      </c>
      <c r="D26" s="194" t="s">
        <v>21</v>
      </c>
      <c r="E26" s="207">
        <v>20</v>
      </c>
      <c r="F26" s="7"/>
      <c r="G26" s="17"/>
      <c r="H26" s="35"/>
      <c r="I26" s="101"/>
      <c r="J26" s="4"/>
      <c r="K26" s="4"/>
      <c r="L26" s="4"/>
      <c r="M26" s="128"/>
      <c r="N26" s="295"/>
      <c r="O26" s="296">
        <f>(TabB1[[#This Row],[förderfähiger 
Betrag nach Prüfung ÖIF (€)]]-TabB1[[#This Row],[eingereichter
Betrag (€)]])*IF(TabB1[[#This Row],[Stich-
probe]]&gt;0,1,0)</f>
        <v>0</v>
      </c>
      <c r="P26" s="215"/>
      <c r="Q26" s="215"/>
      <c r="R26" s="215"/>
      <c r="S26" s="253"/>
      <c r="T26" s="6"/>
      <c r="U26" s="6" t="str">
        <f>IF(ISERROR(VLOOKUP(TabB1[[#This Row],[Grund für Differenz]],Datenquelle!$F$3:$G$17,2,FALSE)),"",VLOOKUP(TabB1[[#This Row],[Grund für Differenz]],Datenquelle!$F$3:$G$17,2,FALSE))</f>
        <v/>
      </c>
      <c r="V26" s="253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3"/>
      <c r="AH26" s="2" t="str">
        <f>IF(OR(TabB1[[#This Row],[eingereichter
Betrag (€)]]=0,TabB1[[#This Row],[eingereichter
Betrag (€)]]=""),"",COUNTA($M$6:$M26)-COUNTIF(($M$6:$M26),0))</f>
        <v/>
      </c>
      <c r="AI26" s="255">
        <f t="shared" ca="1" si="0"/>
        <v>0.22584498612466242</v>
      </c>
      <c r="AJ26" s="256">
        <f>IF(TabB1[[#This Row],[Lfd.
Nr. f.
Stich-
probe]]&lt;&gt;"",TabB1[[#This Row],[Zufalls-
zahl]],0)</f>
        <v>0</v>
      </c>
      <c r="AK26" s="257">
        <f>IF(TabB1[[#This Row],[Stich-
probe]]&gt;0,IF(TabB1[[#This Row],[Differenz
förderfähig/
eingereicht nach Prüfung ÖIF (€)]]&lt;&gt;0,1,0),0)</f>
        <v>0</v>
      </c>
      <c r="AL26" s="258">
        <f>IF(TabB1[[#This Row],[Stich-
probe]]=0,0,TabB1[[#This Row],[Stich-
probe]]*TabB1[[#This Row],[Differenz
förderfähig/
eingereicht nach Prüfung ÖIF (€)]]/TabB1[[#This Row],[eingereichter
Betrag (€)]]*-1)</f>
        <v>0</v>
      </c>
      <c r="AM26" s="2"/>
    </row>
    <row r="27" spans="2:43" x14ac:dyDescent="0.2">
      <c r="B27" s="2"/>
      <c r="C27" s="251">
        <f>IF(TabB1[[#This Row],[Zufalls-
zahl wenn
lfd. Nr.]]=0,0,IF(RANK(TabB1[[#This Row],[Zufalls-
zahl wenn
lfd. Nr.]],TabB1[Zufalls-
zahl wenn
lfd. Nr.])&lt;=TabB1[[#Totals],[Zufalls-
zahl]],1,0))</f>
        <v>0</v>
      </c>
      <c r="D27" s="194" t="s">
        <v>21</v>
      </c>
      <c r="E27" s="207">
        <v>21</v>
      </c>
      <c r="F27" s="7"/>
      <c r="G27" s="17"/>
      <c r="H27" s="35"/>
      <c r="I27" s="101"/>
      <c r="J27" s="4"/>
      <c r="K27" s="4"/>
      <c r="L27" s="4"/>
      <c r="M27" s="128"/>
      <c r="N27" s="295"/>
      <c r="O27" s="296">
        <f>(TabB1[[#This Row],[förderfähiger 
Betrag nach Prüfung ÖIF (€)]]-TabB1[[#This Row],[eingereichter
Betrag (€)]])*IF(TabB1[[#This Row],[Stich-
probe]]&gt;0,1,0)</f>
        <v>0</v>
      </c>
      <c r="P27" s="215"/>
      <c r="Q27" s="215"/>
      <c r="R27" s="215"/>
      <c r="S27" s="253"/>
      <c r="T27" s="6"/>
      <c r="U27" s="6" t="str">
        <f>IF(ISERROR(VLOOKUP(TabB1[[#This Row],[Grund für Differenz]],Datenquelle!$F$3:$G$17,2,FALSE)),"",VLOOKUP(TabB1[[#This Row],[Grund für Differenz]],Datenquelle!$F$3:$G$17,2,FALSE))</f>
        <v/>
      </c>
      <c r="V27" s="253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3"/>
      <c r="AH27" s="2" t="str">
        <f>IF(OR(TabB1[[#This Row],[eingereichter
Betrag (€)]]=0,TabB1[[#This Row],[eingereichter
Betrag (€)]]=""),"",COUNTA($M$6:$M27)-COUNTIF(($M$6:$M27),0))</f>
        <v/>
      </c>
      <c r="AI27" s="255">
        <f t="shared" ca="1" si="0"/>
        <v>0.32006420534373259</v>
      </c>
      <c r="AJ27" s="256">
        <f>IF(TabB1[[#This Row],[Lfd.
Nr. f.
Stich-
probe]]&lt;&gt;"",TabB1[[#This Row],[Zufalls-
zahl]],0)</f>
        <v>0</v>
      </c>
      <c r="AK27" s="257">
        <f>IF(TabB1[[#This Row],[Stich-
probe]]&gt;0,IF(TabB1[[#This Row],[Differenz
förderfähig/
eingereicht nach Prüfung ÖIF (€)]]&lt;&gt;0,1,0),0)</f>
        <v>0</v>
      </c>
      <c r="AL27" s="258">
        <f>IF(TabB1[[#This Row],[Stich-
probe]]=0,0,TabB1[[#This Row],[Stich-
probe]]*TabB1[[#This Row],[Differenz
förderfähig/
eingereicht nach Prüfung ÖIF (€)]]/TabB1[[#This Row],[eingereichter
Betrag (€)]]*-1)</f>
        <v>0</v>
      </c>
      <c r="AM27" s="2"/>
    </row>
    <row r="28" spans="2:43" x14ac:dyDescent="0.2">
      <c r="B28" s="2"/>
      <c r="C28" s="251">
        <f>IF(TabB1[[#This Row],[Zufalls-
zahl wenn
lfd. Nr.]]=0,0,IF(RANK(TabB1[[#This Row],[Zufalls-
zahl wenn
lfd. Nr.]],TabB1[Zufalls-
zahl wenn
lfd. Nr.])&lt;=TabB1[[#Totals],[Zufalls-
zahl]],1,0))</f>
        <v>0</v>
      </c>
      <c r="D28" s="194" t="s">
        <v>21</v>
      </c>
      <c r="E28" s="207">
        <v>22</v>
      </c>
      <c r="F28" s="7"/>
      <c r="G28" s="17"/>
      <c r="H28" s="35"/>
      <c r="I28" s="101"/>
      <c r="J28" s="4"/>
      <c r="K28" s="4"/>
      <c r="L28" s="4"/>
      <c r="M28" s="128"/>
      <c r="N28" s="295"/>
      <c r="O28" s="296">
        <f>(TabB1[[#This Row],[förderfähiger 
Betrag nach Prüfung ÖIF (€)]]-TabB1[[#This Row],[eingereichter
Betrag (€)]])*IF(TabB1[[#This Row],[Stich-
probe]]&gt;0,1,0)</f>
        <v>0</v>
      </c>
      <c r="P28" s="215"/>
      <c r="Q28" s="215"/>
      <c r="R28" s="215"/>
      <c r="S28" s="253"/>
      <c r="T28" s="6"/>
      <c r="U28" s="6" t="str">
        <f>IF(ISERROR(VLOOKUP(TabB1[[#This Row],[Grund für Differenz]],Datenquelle!$F$3:$G$17,2,FALSE)),"",VLOOKUP(TabB1[[#This Row],[Grund für Differenz]],Datenquelle!$F$3:$G$17,2,FALSE))</f>
        <v/>
      </c>
      <c r="V28" s="253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3"/>
      <c r="AH28" s="2" t="str">
        <f>IF(OR(TabB1[[#This Row],[eingereichter
Betrag (€)]]=0,TabB1[[#This Row],[eingereichter
Betrag (€)]]=""),"",COUNTA($M$6:$M28)-COUNTIF(($M$6:$M28),0))</f>
        <v/>
      </c>
      <c r="AI28" s="255">
        <f t="shared" ca="1" si="0"/>
        <v>0.75012785302628304</v>
      </c>
      <c r="AJ28" s="256">
        <f>IF(TabB1[[#This Row],[Lfd.
Nr. f.
Stich-
probe]]&lt;&gt;"",TabB1[[#This Row],[Zufalls-
zahl]],0)</f>
        <v>0</v>
      </c>
      <c r="AK28" s="257">
        <f>IF(TabB1[[#This Row],[Stich-
probe]]&gt;0,IF(TabB1[[#This Row],[Differenz
förderfähig/
eingereicht nach Prüfung ÖIF (€)]]&lt;&gt;0,1,0),0)</f>
        <v>0</v>
      </c>
      <c r="AL28" s="258">
        <f>IF(TabB1[[#This Row],[Stich-
probe]]=0,0,TabB1[[#This Row],[Stich-
probe]]*TabB1[[#This Row],[Differenz
förderfähig/
eingereicht nach Prüfung ÖIF (€)]]/TabB1[[#This Row],[eingereichter
Betrag (€)]]*-1)</f>
        <v>0</v>
      </c>
      <c r="AM28" s="2"/>
    </row>
    <row r="29" spans="2:43" x14ac:dyDescent="0.2">
      <c r="B29" s="2"/>
      <c r="C29" s="251">
        <f>IF(TabB1[[#This Row],[Zufalls-
zahl wenn
lfd. Nr.]]=0,0,IF(RANK(TabB1[[#This Row],[Zufalls-
zahl wenn
lfd. Nr.]],TabB1[Zufalls-
zahl wenn
lfd. Nr.])&lt;=TabB1[[#Totals],[Zufalls-
zahl]],1,0))</f>
        <v>0</v>
      </c>
      <c r="D29" s="194" t="s">
        <v>21</v>
      </c>
      <c r="E29" s="207">
        <v>23</v>
      </c>
      <c r="F29" s="7"/>
      <c r="G29" s="17"/>
      <c r="H29" s="35"/>
      <c r="I29" s="101"/>
      <c r="J29" s="4"/>
      <c r="K29" s="4"/>
      <c r="L29" s="4"/>
      <c r="M29" s="128"/>
      <c r="N29" s="295"/>
      <c r="O29" s="296">
        <f>(TabB1[[#This Row],[förderfähiger 
Betrag nach Prüfung ÖIF (€)]]-TabB1[[#This Row],[eingereichter
Betrag (€)]])*IF(TabB1[[#This Row],[Stich-
probe]]&gt;0,1,0)</f>
        <v>0</v>
      </c>
      <c r="P29" s="215"/>
      <c r="Q29" s="215"/>
      <c r="R29" s="215"/>
      <c r="S29" s="253"/>
      <c r="T29" s="6"/>
      <c r="U29" s="6" t="str">
        <f>IF(ISERROR(VLOOKUP(TabB1[[#This Row],[Grund für Differenz]],Datenquelle!$F$3:$G$17,2,FALSE)),"",VLOOKUP(TabB1[[#This Row],[Grund für Differenz]],Datenquelle!$F$3:$G$17,2,FALSE))</f>
        <v/>
      </c>
      <c r="V29" s="253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3"/>
      <c r="AH29" s="2" t="str">
        <f>IF(OR(TabB1[[#This Row],[eingereichter
Betrag (€)]]=0,TabB1[[#This Row],[eingereichter
Betrag (€)]]=""),"",COUNTA($M$6:$M29)-COUNTIF(($M$6:$M29),0))</f>
        <v/>
      </c>
      <c r="AI29" s="255">
        <f t="shared" ca="1" si="0"/>
        <v>0.42631845407487245</v>
      </c>
      <c r="AJ29" s="256">
        <f>IF(TabB1[[#This Row],[Lfd.
Nr. f.
Stich-
probe]]&lt;&gt;"",TabB1[[#This Row],[Zufalls-
zahl]],0)</f>
        <v>0</v>
      </c>
      <c r="AK29" s="257">
        <f>IF(TabB1[[#This Row],[Stich-
probe]]&gt;0,IF(TabB1[[#This Row],[Differenz
förderfähig/
eingereicht nach Prüfung ÖIF (€)]]&lt;&gt;0,1,0),0)</f>
        <v>0</v>
      </c>
      <c r="AL29" s="258">
        <f>IF(TabB1[[#This Row],[Stich-
probe]]=0,0,TabB1[[#This Row],[Stich-
probe]]*TabB1[[#This Row],[Differenz
förderfähig/
eingereicht nach Prüfung ÖIF (€)]]/TabB1[[#This Row],[eingereichter
Betrag (€)]]*-1)</f>
        <v>0</v>
      </c>
      <c r="AM29" s="2"/>
    </row>
    <row r="30" spans="2:43" x14ac:dyDescent="0.2">
      <c r="B30" s="2"/>
      <c r="C30" s="251">
        <f>IF(TabB1[[#This Row],[Zufalls-
zahl wenn
lfd. Nr.]]=0,0,IF(RANK(TabB1[[#This Row],[Zufalls-
zahl wenn
lfd. Nr.]],TabB1[Zufalls-
zahl wenn
lfd. Nr.])&lt;=TabB1[[#Totals],[Zufalls-
zahl]],1,0))</f>
        <v>0</v>
      </c>
      <c r="D30" s="194" t="s">
        <v>21</v>
      </c>
      <c r="E30" s="207">
        <v>24</v>
      </c>
      <c r="F30" s="7"/>
      <c r="G30" s="17"/>
      <c r="H30" s="35"/>
      <c r="I30" s="101"/>
      <c r="J30" s="4"/>
      <c r="K30" s="4"/>
      <c r="L30" s="4"/>
      <c r="M30" s="128"/>
      <c r="N30" s="295"/>
      <c r="O30" s="296">
        <f>(TabB1[[#This Row],[förderfähiger 
Betrag nach Prüfung ÖIF (€)]]-TabB1[[#This Row],[eingereichter
Betrag (€)]])*IF(TabB1[[#This Row],[Stich-
probe]]&gt;0,1,0)</f>
        <v>0</v>
      </c>
      <c r="P30" s="215"/>
      <c r="Q30" s="215"/>
      <c r="R30" s="215"/>
      <c r="S30" s="253"/>
      <c r="T30" s="6"/>
      <c r="U30" s="6" t="str">
        <f>IF(ISERROR(VLOOKUP(TabB1[[#This Row],[Grund für Differenz]],Datenquelle!$F$3:$G$17,2,FALSE)),"",VLOOKUP(TabB1[[#This Row],[Grund für Differenz]],Datenquelle!$F$3:$G$17,2,FALSE))</f>
        <v/>
      </c>
      <c r="V30" s="253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3"/>
      <c r="AH30" s="2" t="str">
        <f>IF(OR(TabB1[[#This Row],[eingereichter
Betrag (€)]]=0,TabB1[[#This Row],[eingereichter
Betrag (€)]]=""),"",COUNTA($M$6:$M30)-COUNTIF(($M$6:$M30),0))</f>
        <v/>
      </c>
      <c r="AI30" s="255">
        <f t="shared" ca="1" si="0"/>
        <v>0.92674897262276945</v>
      </c>
      <c r="AJ30" s="256">
        <f>IF(TabB1[[#This Row],[Lfd.
Nr. f.
Stich-
probe]]&lt;&gt;"",TabB1[[#This Row],[Zufalls-
zahl]],0)</f>
        <v>0</v>
      </c>
      <c r="AK30" s="257">
        <f>IF(TabB1[[#This Row],[Stich-
probe]]&gt;0,IF(TabB1[[#This Row],[Differenz
förderfähig/
eingereicht nach Prüfung ÖIF (€)]]&lt;&gt;0,1,0),0)</f>
        <v>0</v>
      </c>
      <c r="AL30" s="258">
        <f>IF(TabB1[[#This Row],[Stich-
probe]]=0,0,TabB1[[#This Row],[Stich-
probe]]*TabB1[[#This Row],[Differenz
förderfähig/
eingereicht nach Prüfung ÖIF (€)]]/TabB1[[#This Row],[eingereichter
Betrag (€)]]*-1)</f>
        <v>0</v>
      </c>
      <c r="AM30" s="2"/>
    </row>
    <row r="31" spans="2:43" x14ac:dyDescent="0.2">
      <c r="B31" s="2"/>
      <c r="C31" s="251">
        <f>IF(TabB1[[#This Row],[Zufalls-
zahl wenn
lfd. Nr.]]=0,0,IF(RANK(TabB1[[#This Row],[Zufalls-
zahl wenn
lfd. Nr.]],TabB1[Zufalls-
zahl wenn
lfd. Nr.])&lt;=TabB1[[#Totals],[Zufalls-
zahl]],1,0))</f>
        <v>0</v>
      </c>
      <c r="D31" s="194" t="s">
        <v>21</v>
      </c>
      <c r="E31" s="207">
        <v>25</v>
      </c>
      <c r="F31" s="7"/>
      <c r="G31" s="17"/>
      <c r="H31" s="35"/>
      <c r="I31" s="101"/>
      <c r="J31" s="4"/>
      <c r="K31" s="4"/>
      <c r="L31" s="4"/>
      <c r="M31" s="128"/>
      <c r="N31" s="295"/>
      <c r="O31" s="296">
        <f>(TabB1[[#This Row],[förderfähiger 
Betrag nach Prüfung ÖIF (€)]]-TabB1[[#This Row],[eingereichter
Betrag (€)]])*IF(TabB1[[#This Row],[Stich-
probe]]&gt;0,1,0)</f>
        <v>0</v>
      </c>
      <c r="P31" s="215"/>
      <c r="Q31" s="215"/>
      <c r="R31" s="215"/>
      <c r="S31" s="253"/>
      <c r="T31" s="6"/>
      <c r="U31" s="6" t="str">
        <f>IF(ISERROR(VLOOKUP(TabB1[[#This Row],[Grund für Differenz]],Datenquelle!$F$3:$G$17,2,FALSE)),"",VLOOKUP(TabB1[[#This Row],[Grund für Differenz]],Datenquelle!$F$3:$G$17,2,FALSE))</f>
        <v/>
      </c>
      <c r="V31" s="253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3"/>
      <c r="AH31" s="2" t="str">
        <f>IF(OR(TabB1[[#This Row],[eingereichter
Betrag (€)]]=0,TabB1[[#This Row],[eingereichter
Betrag (€)]]=""),"",COUNTA($M$6:$M31)-COUNTIF(($M$6:$M31),0))</f>
        <v/>
      </c>
      <c r="AI31" s="255">
        <f t="shared" ca="1" si="0"/>
        <v>0.9630683552472874</v>
      </c>
      <c r="AJ31" s="256">
        <f>IF(TabB1[[#This Row],[Lfd.
Nr. f.
Stich-
probe]]&lt;&gt;"",TabB1[[#This Row],[Zufalls-
zahl]],0)</f>
        <v>0</v>
      </c>
      <c r="AK31" s="257">
        <f>IF(TabB1[[#This Row],[Stich-
probe]]&gt;0,IF(TabB1[[#This Row],[Differenz
förderfähig/
eingereicht nach Prüfung ÖIF (€)]]&lt;&gt;0,1,0),0)</f>
        <v>0</v>
      </c>
      <c r="AL31" s="258">
        <f>IF(TabB1[[#This Row],[Stich-
probe]]=0,0,TabB1[[#This Row],[Stich-
probe]]*TabB1[[#This Row],[Differenz
förderfähig/
eingereicht nach Prüfung ÖIF (€)]]/TabB1[[#This Row],[eingereichter
Betrag (€)]]*-1)</f>
        <v>0</v>
      </c>
      <c r="AM31" s="2"/>
    </row>
    <row r="32" spans="2:43" x14ac:dyDescent="0.2">
      <c r="B32" s="2"/>
      <c r="C32" s="251">
        <f>IF(TabB1[[#This Row],[Zufalls-
zahl wenn
lfd. Nr.]]=0,0,IF(RANK(TabB1[[#This Row],[Zufalls-
zahl wenn
lfd. Nr.]],TabB1[Zufalls-
zahl wenn
lfd. Nr.])&lt;=TabB1[[#Totals],[Zufalls-
zahl]],1,0))</f>
        <v>0</v>
      </c>
      <c r="D32" s="194" t="s">
        <v>21</v>
      </c>
      <c r="E32" s="207">
        <v>26</v>
      </c>
      <c r="F32" s="7"/>
      <c r="G32" s="17"/>
      <c r="H32" s="35"/>
      <c r="I32" s="101"/>
      <c r="J32" s="4"/>
      <c r="K32" s="4"/>
      <c r="L32" s="4"/>
      <c r="M32" s="128"/>
      <c r="N32" s="295"/>
      <c r="O32" s="296">
        <f>(TabB1[[#This Row],[förderfähiger 
Betrag nach Prüfung ÖIF (€)]]-TabB1[[#This Row],[eingereichter
Betrag (€)]])*IF(TabB1[[#This Row],[Stich-
probe]]&gt;0,1,0)</f>
        <v>0</v>
      </c>
      <c r="P32" s="215"/>
      <c r="Q32" s="215"/>
      <c r="R32" s="215"/>
      <c r="S32" s="253"/>
      <c r="T32" s="6"/>
      <c r="U32" s="6" t="str">
        <f>IF(ISERROR(VLOOKUP(TabB1[[#This Row],[Grund für Differenz]],Datenquelle!$F$3:$G$17,2,FALSE)),"",VLOOKUP(TabB1[[#This Row],[Grund für Differenz]],Datenquelle!$F$3:$G$17,2,FALSE))</f>
        <v/>
      </c>
      <c r="V32" s="253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3"/>
      <c r="AH32" s="2" t="str">
        <f>IF(OR(TabB1[[#This Row],[eingereichter
Betrag (€)]]=0,TabB1[[#This Row],[eingereichter
Betrag (€)]]=""),"",COUNTA($M$6:$M32)-COUNTIF(($M$6:$M32),0))</f>
        <v/>
      </c>
      <c r="AI32" s="255">
        <f t="shared" ca="1" si="0"/>
        <v>0.95999108237961439</v>
      </c>
      <c r="AJ32" s="256">
        <f>IF(TabB1[[#This Row],[Lfd.
Nr. f.
Stich-
probe]]&lt;&gt;"",TabB1[[#This Row],[Zufalls-
zahl]],0)</f>
        <v>0</v>
      </c>
      <c r="AK32" s="257">
        <f>IF(TabB1[[#This Row],[Stich-
probe]]&gt;0,IF(TabB1[[#This Row],[Differenz
förderfähig/
eingereicht nach Prüfung ÖIF (€)]]&lt;&gt;0,1,0),0)</f>
        <v>0</v>
      </c>
      <c r="AL32" s="258">
        <f>IF(TabB1[[#This Row],[Stich-
probe]]=0,0,TabB1[[#This Row],[Stich-
probe]]*TabB1[[#This Row],[Differenz
förderfähig/
eingereicht nach Prüfung ÖIF (€)]]/TabB1[[#This Row],[eingereichter
Betrag (€)]]*-1)</f>
        <v>0</v>
      </c>
      <c r="AM32" s="2"/>
    </row>
    <row r="33" spans="2:39" x14ac:dyDescent="0.2">
      <c r="B33" s="2"/>
      <c r="C33" s="251">
        <f>IF(TabB1[[#This Row],[Zufalls-
zahl wenn
lfd. Nr.]]=0,0,IF(RANK(TabB1[[#This Row],[Zufalls-
zahl wenn
lfd. Nr.]],TabB1[Zufalls-
zahl wenn
lfd. Nr.])&lt;=TabB1[[#Totals],[Zufalls-
zahl]],1,0))</f>
        <v>0</v>
      </c>
      <c r="D33" s="194" t="s">
        <v>21</v>
      </c>
      <c r="E33" s="207">
        <v>27</v>
      </c>
      <c r="F33" s="7"/>
      <c r="G33" s="17"/>
      <c r="H33" s="35"/>
      <c r="I33" s="101"/>
      <c r="J33" s="4"/>
      <c r="K33" s="4"/>
      <c r="L33" s="4"/>
      <c r="M33" s="128"/>
      <c r="N33" s="295"/>
      <c r="O33" s="296">
        <f>(TabB1[[#This Row],[förderfähiger 
Betrag nach Prüfung ÖIF (€)]]-TabB1[[#This Row],[eingereichter
Betrag (€)]])*IF(TabB1[[#This Row],[Stich-
probe]]&gt;0,1,0)</f>
        <v>0</v>
      </c>
      <c r="P33" s="215"/>
      <c r="Q33" s="215"/>
      <c r="R33" s="215"/>
      <c r="S33" s="253"/>
      <c r="T33" s="6"/>
      <c r="U33" s="6" t="str">
        <f>IF(ISERROR(VLOOKUP(TabB1[[#This Row],[Grund für Differenz]],Datenquelle!$F$3:$G$17,2,FALSE)),"",VLOOKUP(TabB1[[#This Row],[Grund für Differenz]],Datenquelle!$F$3:$G$17,2,FALSE))</f>
        <v/>
      </c>
      <c r="V33" s="253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3"/>
      <c r="AH33" s="2" t="str">
        <f>IF(OR(TabB1[[#This Row],[eingereichter
Betrag (€)]]=0,TabB1[[#This Row],[eingereichter
Betrag (€)]]=""),"",COUNTA($M$6:$M33)-COUNTIF(($M$6:$M33),0))</f>
        <v/>
      </c>
      <c r="AI33" s="255">
        <f t="shared" ca="1" si="0"/>
        <v>0.77847380103394803</v>
      </c>
      <c r="AJ33" s="256">
        <f>IF(TabB1[[#This Row],[Lfd.
Nr. f.
Stich-
probe]]&lt;&gt;"",TabB1[[#This Row],[Zufalls-
zahl]],0)</f>
        <v>0</v>
      </c>
      <c r="AK33" s="257">
        <f>IF(TabB1[[#This Row],[Stich-
probe]]&gt;0,IF(TabB1[[#This Row],[Differenz
förderfähig/
eingereicht nach Prüfung ÖIF (€)]]&lt;&gt;0,1,0),0)</f>
        <v>0</v>
      </c>
      <c r="AL33" s="258">
        <f>IF(TabB1[[#This Row],[Stich-
probe]]=0,0,TabB1[[#This Row],[Stich-
probe]]*TabB1[[#This Row],[Differenz
förderfähig/
eingereicht nach Prüfung ÖIF (€)]]/TabB1[[#This Row],[eingereichter
Betrag (€)]]*-1)</f>
        <v>0</v>
      </c>
      <c r="AM33" s="2"/>
    </row>
    <row r="34" spans="2:39" x14ac:dyDescent="0.2">
      <c r="B34" s="2"/>
      <c r="C34" s="251">
        <f>IF(TabB1[[#This Row],[Zufalls-
zahl wenn
lfd. Nr.]]=0,0,IF(RANK(TabB1[[#This Row],[Zufalls-
zahl wenn
lfd. Nr.]],TabB1[Zufalls-
zahl wenn
lfd. Nr.])&lt;=TabB1[[#Totals],[Zufalls-
zahl]],1,0))</f>
        <v>0</v>
      </c>
      <c r="D34" s="194" t="s">
        <v>21</v>
      </c>
      <c r="E34" s="207">
        <v>28</v>
      </c>
      <c r="F34" s="7"/>
      <c r="G34" s="17"/>
      <c r="H34" s="35"/>
      <c r="I34" s="101"/>
      <c r="J34" s="4"/>
      <c r="K34" s="4"/>
      <c r="L34" s="4"/>
      <c r="M34" s="128"/>
      <c r="N34" s="295"/>
      <c r="O34" s="296">
        <f>(TabB1[[#This Row],[förderfähiger 
Betrag nach Prüfung ÖIF (€)]]-TabB1[[#This Row],[eingereichter
Betrag (€)]])*IF(TabB1[[#This Row],[Stich-
probe]]&gt;0,1,0)</f>
        <v>0</v>
      </c>
      <c r="P34" s="215"/>
      <c r="Q34" s="215"/>
      <c r="R34" s="215"/>
      <c r="S34" s="253"/>
      <c r="T34" s="6"/>
      <c r="U34" s="6" t="str">
        <f>IF(ISERROR(VLOOKUP(TabB1[[#This Row],[Grund für Differenz]],Datenquelle!$F$3:$G$17,2,FALSE)),"",VLOOKUP(TabB1[[#This Row],[Grund für Differenz]],Datenquelle!$F$3:$G$17,2,FALSE))</f>
        <v/>
      </c>
      <c r="V34" s="253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3"/>
      <c r="AH34" s="2" t="str">
        <f>IF(OR(TabB1[[#This Row],[eingereichter
Betrag (€)]]=0,TabB1[[#This Row],[eingereichter
Betrag (€)]]=""),"",COUNTA($M$6:$M34)-COUNTIF(($M$6:$M34),0))</f>
        <v/>
      </c>
      <c r="AI34" s="255">
        <f t="shared" ca="1" si="0"/>
        <v>0.29799751830762677</v>
      </c>
      <c r="AJ34" s="256">
        <f>IF(TabB1[[#This Row],[Lfd.
Nr. f.
Stich-
probe]]&lt;&gt;"",TabB1[[#This Row],[Zufalls-
zahl]],0)</f>
        <v>0</v>
      </c>
      <c r="AK34" s="257">
        <f>IF(TabB1[[#This Row],[Stich-
probe]]&gt;0,IF(TabB1[[#This Row],[Differenz
förderfähig/
eingereicht nach Prüfung ÖIF (€)]]&lt;&gt;0,1,0),0)</f>
        <v>0</v>
      </c>
      <c r="AL34" s="258">
        <f>IF(TabB1[[#This Row],[Stich-
probe]]=0,0,TabB1[[#This Row],[Stich-
probe]]*TabB1[[#This Row],[Differenz
förderfähig/
eingereicht nach Prüfung ÖIF (€)]]/TabB1[[#This Row],[eingereichter
Betrag (€)]]*-1)</f>
        <v>0</v>
      </c>
      <c r="AM34" s="2"/>
    </row>
    <row r="35" spans="2:39" x14ac:dyDescent="0.2">
      <c r="B35" s="2"/>
      <c r="C35" s="251">
        <f>IF(TabB1[[#This Row],[Zufalls-
zahl wenn
lfd. Nr.]]=0,0,IF(RANK(TabB1[[#This Row],[Zufalls-
zahl wenn
lfd. Nr.]],TabB1[Zufalls-
zahl wenn
lfd. Nr.])&lt;=TabB1[[#Totals],[Zufalls-
zahl]],1,0))</f>
        <v>0</v>
      </c>
      <c r="D35" s="194" t="s">
        <v>21</v>
      </c>
      <c r="E35" s="207">
        <v>29</v>
      </c>
      <c r="F35" s="7"/>
      <c r="G35" s="17"/>
      <c r="H35" s="35"/>
      <c r="I35" s="101"/>
      <c r="J35" s="4"/>
      <c r="K35" s="4"/>
      <c r="L35" s="4"/>
      <c r="M35" s="128"/>
      <c r="N35" s="295"/>
      <c r="O35" s="296">
        <f>(TabB1[[#This Row],[förderfähiger 
Betrag nach Prüfung ÖIF (€)]]-TabB1[[#This Row],[eingereichter
Betrag (€)]])*IF(TabB1[[#This Row],[Stich-
probe]]&gt;0,1,0)</f>
        <v>0</v>
      </c>
      <c r="P35" s="215"/>
      <c r="Q35" s="215"/>
      <c r="R35" s="215"/>
      <c r="S35" s="253"/>
      <c r="T35" s="6"/>
      <c r="U35" s="6" t="str">
        <f>IF(ISERROR(VLOOKUP(TabB1[[#This Row],[Grund für Differenz]],Datenquelle!$F$3:$G$17,2,FALSE)),"",VLOOKUP(TabB1[[#This Row],[Grund für Differenz]],Datenquelle!$F$3:$G$17,2,FALSE))</f>
        <v/>
      </c>
      <c r="V35" s="253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3"/>
      <c r="AH35" s="2" t="str">
        <f>IF(OR(TabB1[[#This Row],[eingereichter
Betrag (€)]]=0,TabB1[[#This Row],[eingereichter
Betrag (€)]]=""),"",COUNTA($M$6:$M35)-COUNTIF(($M$6:$M35),0))</f>
        <v/>
      </c>
      <c r="AI35" s="255">
        <f t="shared" ca="1" si="0"/>
        <v>0.31425737904016304</v>
      </c>
      <c r="AJ35" s="256">
        <f>IF(TabB1[[#This Row],[Lfd.
Nr. f.
Stich-
probe]]&lt;&gt;"",TabB1[[#This Row],[Zufalls-
zahl]],0)</f>
        <v>0</v>
      </c>
      <c r="AK35" s="257">
        <f>IF(TabB1[[#This Row],[Stich-
probe]]&gt;0,IF(TabB1[[#This Row],[Differenz
förderfähig/
eingereicht nach Prüfung ÖIF (€)]]&lt;&gt;0,1,0),0)</f>
        <v>0</v>
      </c>
      <c r="AL35" s="258">
        <f>IF(TabB1[[#This Row],[Stich-
probe]]=0,0,TabB1[[#This Row],[Stich-
probe]]*TabB1[[#This Row],[Differenz
förderfähig/
eingereicht nach Prüfung ÖIF (€)]]/TabB1[[#This Row],[eingereichter
Betrag (€)]]*-1)</f>
        <v>0</v>
      </c>
      <c r="AM35" s="2"/>
    </row>
    <row r="36" spans="2:39" x14ac:dyDescent="0.2">
      <c r="B36" s="2"/>
      <c r="C36" s="251">
        <f>IF(TabB1[[#This Row],[Zufalls-
zahl wenn
lfd. Nr.]]=0,0,IF(RANK(TabB1[[#This Row],[Zufalls-
zahl wenn
lfd. Nr.]],TabB1[Zufalls-
zahl wenn
lfd. Nr.])&lt;=TabB1[[#Totals],[Zufalls-
zahl]],1,0))</f>
        <v>0</v>
      </c>
      <c r="D36" s="194" t="s">
        <v>21</v>
      </c>
      <c r="E36" s="207">
        <v>30</v>
      </c>
      <c r="F36" s="7"/>
      <c r="G36" s="17"/>
      <c r="H36" s="35"/>
      <c r="I36" s="101"/>
      <c r="J36" s="4"/>
      <c r="K36" s="4"/>
      <c r="L36" s="4"/>
      <c r="M36" s="128"/>
      <c r="N36" s="295"/>
      <c r="O36" s="296">
        <f>(TabB1[[#This Row],[förderfähiger 
Betrag nach Prüfung ÖIF (€)]]-TabB1[[#This Row],[eingereichter
Betrag (€)]])*IF(TabB1[[#This Row],[Stich-
probe]]&gt;0,1,0)</f>
        <v>0</v>
      </c>
      <c r="P36" s="215"/>
      <c r="Q36" s="215"/>
      <c r="R36" s="215"/>
      <c r="S36" s="253"/>
      <c r="T36" s="6"/>
      <c r="U36" s="6" t="str">
        <f>IF(ISERROR(VLOOKUP(TabB1[[#This Row],[Grund für Differenz]],Datenquelle!$F$3:$G$17,2,FALSE)),"",VLOOKUP(TabB1[[#This Row],[Grund für Differenz]],Datenquelle!$F$3:$G$17,2,FALSE))</f>
        <v/>
      </c>
      <c r="V36" s="253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3"/>
      <c r="AH36" s="2" t="str">
        <f>IF(OR(TabB1[[#This Row],[eingereichter
Betrag (€)]]=0,TabB1[[#This Row],[eingereichter
Betrag (€)]]=""),"",COUNTA($M$6:$M36)-COUNTIF(($M$6:$M36),0))</f>
        <v/>
      </c>
      <c r="AI36" s="255">
        <f t="shared" ca="1" si="0"/>
        <v>0.981639666420145</v>
      </c>
      <c r="AJ36" s="256">
        <f>IF(TabB1[[#This Row],[Lfd.
Nr. f.
Stich-
probe]]&lt;&gt;"",TabB1[[#This Row],[Zufalls-
zahl]],0)</f>
        <v>0</v>
      </c>
      <c r="AK36" s="257">
        <f>IF(TabB1[[#This Row],[Stich-
probe]]&gt;0,IF(TabB1[[#This Row],[Differenz
förderfähig/
eingereicht nach Prüfung ÖIF (€)]]&lt;&gt;0,1,0),0)</f>
        <v>0</v>
      </c>
      <c r="AL36" s="258">
        <f>IF(TabB1[[#This Row],[Stich-
probe]]=0,0,TabB1[[#This Row],[Stich-
probe]]*TabB1[[#This Row],[Differenz
förderfähig/
eingereicht nach Prüfung ÖIF (€)]]/TabB1[[#This Row],[eingereichter
Betrag (€)]]*-1)</f>
        <v>0</v>
      </c>
      <c r="AM36" s="2"/>
    </row>
    <row r="37" spans="2:39" x14ac:dyDescent="0.2">
      <c r="B37" s="2"/>
      <c r="C37" s="251">
        <f>IF(TabB1[[#This Row],[Zufalls-
zahl wenn
lfd. Nr.]]=0,0,IF(RANK(TabB1[[#This Row],[Zufalls-
zahl wenn
lfd. Nr.]],TabB1[Zufalls-
zahl wenn
lfd. Nr.])&lt;=TabB1[[#Totals],[Zufalls-
zahl]],1,0))</f>
        <v>0</v>
      </c>
      <c r="D37" s="194" t="s">
        <v>21</v>
      </c>
      <c r="E37" s="207">
        <v>31</v>
      </c>
      <c r="F37" s="7"/>
      <c r="G37" s="17"/>
      <c r="H37" s="35"/>
      <c r="I37" s="101"/>
      <c r="J37" s="4"/>
      <c r="K37" s="4"/>
      <c r="L37" s="4"/>
      <c r="M37" s="128"/>
      <c r="N37" s="295"/>
      <c r="O37" s="296">
        <f>(TabB1[[#This Row],[förderfähiger 
Betrag nach Prüfung ÖIF (€)]]-TabB1[[#This Row],[eingereichter
Betrag (€)]])*IF(TabB1[[#This Row],[Stich-
probe]]&gt;0,1,0)</f>
        <v>0</v>
      </c>
      <c r="P37" s="215"/>
      <c r="Q37" s="215"/>
      <c r="R37" s="215"/>
      <c r="S37" s="253"/>
      <c r="T37" s="6"/>
      <c r="U37" s="6" t="str">
        <f>IF(ISERROR(VLOOKUP(TabB1[[#This Row],[Grund für Differenz]],Datenquelle!$F$3:$G$17,2,FALSE)),"",VLOOKUP(TabB1[[#This Row],[Grund für Differenz]],Datenquelle!$F$3:$G$17,2,FALSE))</f>
        <v/>
      </c>
      <c r="V37" s="253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3"/>
      <c r="AH37" s="2" t="str">
        <f>IF(OR(TabB1[[#This Row],[eingereichter
Betrag (€)]]=0,TabB1[[#This Row],[eingereichter
Betrag (€)]]=""),"",COUNTA($M$6:$M37)-COUNTIF(($M$6:$M37),0))</f>
        <v/>
      </c>
      <c r="AI37" s="255">
        <f t="shared" ca="1" si="0"/>
        <v>0.23355957915008041</v>
      </c>
      <c r="AJ37" s="256">
        <f>IF(TabB1[[#This Row],[Lfd.
Nr. f.
Stich-
probe]]&lt;&gt;"",TabB1[[#This Row],[Zufalls-
zahl]],0)</f>
        <v>0</v>
      </c>
      <c r="AK37" s="257">
        <f>IF(TabB1[[#This Row],[Stich-
probe]]&gt;0,IF(TabB1[[#This Row],[Differenz
förderfähig/
eingereicht nach Prüfung ÖIF (€)]]&lt;&gt;0,1,0),0)</f>
        <v>0</v>
      </c>
      <c r="AL37" s="258">
        <f>IF(TabB1[[#This Row],[Stich-
probe]]=0,0,TabB1[[#This Row],[Stich-
probe]]*TabB1[[#This Row],[Differenz
förderfähig/
eingereicht nach Prüfung ÖIF (€)]]/TabB1[[#This Row],[eingereichter
Betrag (€)]]*-1)</f>
        <v>0</v>
      </c>
      <c r="AM37" s="2"/>
    </row>
    <row r="38" spans="2:39" x14ac:dyDescent="0.2">
      <c r="B38" s="2"/>
      <c r="C38" s="251">
        <f>IF(TabB1[[#This Row],[Zufalls-
zahl wenn
lfd. Nr.]]=0,0,IF(RANK(TabB1[[#This Row],[Zufalls-
zahl wenn
lfd. Nr.]],TabB1[Zufalls-
zahl wenn
lfd. Nr.])&lt;=TabB1[[#Totals],[Zufalls-
zahl]],1,0))</f>
        <v>0</v>
      </c>
      <c r="D38" s="194" t="s">
        <v>21</v>
      </c>
      <c r="E38" s="207">
        <v>32</v>
      </c>
      <c r="F38" s="7"/>
      <c r="G38" s="17"/>
      <c r="H38" s="35"/>
      <c r="I38" s="101"/>
      <c r="J38" s="4"/>
      <c r="K38" s="4"/>
      <c r="L38" s="4"/>
      <c r="M38" s="128"/>
      <c r="N38" s="295"/>
      <c r="O38" s="296">
        <f>(TabB1[[#This Row],[förderfähiger 
Betrag nach Prüfung ÖIF (€)]]-TabB1[[#This Row],[eingereichter
Betrag (€)]])*IF(TabB1[[#This Row],[Stich-
probe]]&gt;0,1,0)</f>
        <v>0</v>
      </c>
      <c r="P38" s="215"/>
      <c r="Q38" s="215"/>
      <c r="R38" s="215"/>
      <c r="S38" s="253"/>
      <c r="T38" s="6"/>
      <c r="U38" s="6" t="str">
        <f>IF(ISERROR(VLOOKUP(TabB1[[#This Row],[Grund für Differenz]],Datenquelle!$F$3:$G$17,2,FALSE)),"",VLOOKUP(TabB1[[#This Row],[Grund für Differenz]],Datenquelle!$F$3:$G$17,2,FALSE))</f>
        <v/>
      </c>
      <c r="V38" s="253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3"/>
      <c r="AH38" s="2" t="str">
        <f>IF(OR(TabB1[[#This Row],[eingereichter
Betrag (€)]]=0,TabB1[[#This Row],[eingereichter
Betrag (€)]]=""),"",COUNTA($M$6:$M38)-COUNTIF(($M$6:$M38),0))</f>
        <v/>
      </c>
      <c r="AI38" s="255">
        <f t="shared" ref="AI38:AI52" ca="1" si="1">RAND()</f>
        <v>0.38141129615689251</v>
      </c>
      <c r="AJ38" s="256">
        <f>IF(TabB1[[#This Row],[Lfd.
Nr. f.
Stich-
probe]]&lt;&gt;"",TabB1[[#This Row],[Zufalls-
zahl]],0)</f>
        <v>0</v>
      </c>
      <c r="AK38" s="257">
        <f>IF(TabB1[[#This Row],[Stich-
probe]]&gt;0,IF(TabB1[[#This Row],[Differenz
förderfähig/
eingereicht nach Prüfung ÖIF (€)]]&lt;&gt;0,1,0),0)</f>
        <v>0</v>
      </c>
      <c r="AL38" s="258">
        <f>IF(TabB1[[#This Row],[Stich-
probe]]=0,0,TabB1[[#This Row],[Stich-
probe]]*TabB1[[#This Row],[Differenz
förderfähig/
eingereicht nach Prüfung ÖIF (€)]]/TabB1[[#This Row],[eingereichter
Betrag (€)]]*-1)</f>
        <v>0</v>
      </c>
      <c r="AM38" s="2"/>
    </row>
    <row r="39" spans="2:39" x14ac:dyDescent="0.2">
      <c r="B39" s="2"/>
      <c r="C39" s="251">
        <f>IF(TabB1[[#This Row],[Zufalls-
zahl wenn
lfd. Nr.]]=0,0,IF(RANK(TabB1[[#This Row],[Zufalls-
zahl wenn
lfd. Nr.]],TabB1[Zufalls-
zahl wenn
lfd. Nr.])&lt;=TabB1[[#Totals],[Zufalls-
zahl]],1,0))</f>
        <v>0</v>
      </c>
      <c r="D39" s="194" t="s">
        <v>21</v>
      </c>
      <c r="E39" s="207">
        <v>33</v>
      </c>
      <c r="F39" s="7"/>
      <c r="G39" s="17"/>
      <c r="H39" s="35"/>
      <c r="I39" s="101"/>
      <c r="J39" s="4"/>
      <c r="K39" s="4"/>
      <c r="L39" s="4"/>
      <c r="M39" s="128"/>
      <c r="N39" s="295"/>
      <c r="O39" s="296">
        <f>(TabB1[[#This Row],[förderfähiger 
Betrag nach Prüfung ÖIF (€)]]-TabB1[[#This Row],[eingereichter
Betrag (€)]])*IF(TabB1[[#This Row],[Stich-
probe]]&gt;0,1,0)</f>
        <v>0</v>
      </c>
      <c r="P39" s="215"/>
      <c r="Q39" s="215"/>
      <c r="R39" s="215"/>
      <c r="S39" s="253"/>
      <c r="T39" s="6"/>
      <c r="U39" s="6" t="str">
        <f>IF(ISERROR(VLOOKUP(TabB1[[#This Row],[Grund für Differenz]],Datenquelle!$F$3:$G$17,2,FALSE)),"",VLOOKUP(TabB1[[#This Row],[Grund für Differenz]],Datenquelle!$F$3:$G$17,2,FALSE))</f>
        <v/>
      </c>
      <c r="V39" s="253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3"/>
      <c r="AH39" s="2" t="str">
        <f>IF(OR(TabB1[[#This Row],[eingereichter
Betrag (€)]]=0,TabB1[[#This Row],[eingereichter
Betrag (€)]]=""),"",COUNTA($M$6:$M39)-COUNTIF(($M$6:$M39),0))</f>
        <v/>
      </c>
      <c r="AI39" s="255">
        <f t="shared" ca="1" si="1"/>
        <v>0.79280074683791135</v>
      </c>
      <c r="AJ39" s="256">
        <f>IF(TabB1[[#This Row],[Lfd.
Nr. f.
Stich-
probe]]&lt;&gt;"",TabB1[[#This Row],[Zufalls-
zahl]],0)</f>
        <v>0</v>
      </c>
      <c r="AK39" s="257">
        <f>IF(TabB1[[#This Row],[Stich-
probe]]&gt;0,IF(TabB1[[#This Row],[Differenz
förderfähig/
eingereicht nach Prüfung ÖIF (€)]]&lt;&gt;0,1,0),0)</f>
        <v>0</v>
      </c>
      <c r="AL39" s="258">
        <f>IF(TabB1[[#This Row],[Stich-
probe]]=0,0,TabB1[[#This Row],[Stich-
probe]]*TabB1[[#This Row],[Differenz
förderfähig/
eingereicht nach Prüfung ÖIF (€)]]/TabB1[[#This Row],[eingereichter
Betrag (€)]]*-1)</f>
        <v>0</v>
      </c>
      <c r="AM39" s="2"/>
    </row>
    <row r="40" spans="2:39" x14ac:dyDescent="0.2">
      <c r="B40" s="2"/>
      <c r="C40" s="251">
        <f>IF(TabB1[[#This Row],[Zufalls-
zahl wenn
lfd. Nr.]]=0,0,IF(RANK(TabB1[[#This Row],[Zufalls-
zahl wenn
lfd. Nr.]],TabB1[Zufalls-
zahl wenn
lfd. Nr.])&lt;=TabB1[[#Totals],[Zufalls-
zahl]],1,0))</f>
        <v>0</v>
      </c>
      <c r="D40" s="194" t="s">
        <v>21</v>
      </c>
      <c r="E40" s="207">
        <v>34</v>
      </c>
      <c r="F40" s="7"/>
      <c r="G40" s="17"/>
      <c r="H40" s="35"/>
      <c r="I40" s="101"/>
      <c r="J40" s="4"/>
      <c r="K40" s="4"/>
      <c r="L40" s="4"/>
      <c r="M40" s="128"/>
      <c r="N40" s="295"/>
      <c r="O40" s="296">
        <f>(TabB1[[#This Row],[förderfähiger 
Betrag nach Prüfung ÖIF (€)]]-TabB1[[#This Row],[eingereichter
Betrag (€)]])*IF(TabB1[[#This Row],[Stich-
probe]]&gt;0,1,0)</f>
        <v>0</v>
      </c>
      <c r="P40" s="215"/>
      <c r="Q40" s="215"/>
      <c r="R40" s="215"/>
      <c r="S40" s="253"/>
      <c r="T40" s="6"/>
      <c r="U40" s="6" t="str">
        <f>IF(ISERROR(VLOOKUP(TabB1[[#This Row],[Grund für Differenz]],Datenquelle!$F$3:$G$17,2,FALSE)),"",VLOOKUP(TabB1[[#This Row],[Grund für Differenz]],Datenquelle!$F$3:$G$17,2,FALSE))</f>
        <v/>
      </c>
      <c r="V40" s="253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3"/>
      <c r="AH40" s="2" t="str">
        <f>IF(OR(TabB1[[#This Row],[eingereichter
Betrag (€)]]=0,TabB1[[#This Row],[eingereichter
Betrag (€)]]=""),"",COUNTA($M$6:$M40)-COUNTIF(($M$6:$M40),0))</f>
        <v/>
      </c>
      <c r="AI40" s="255">
        <f t="shared" ca="1" si="1"/>
        <v>0.18699313079472224</v>
      </c>
      <c r="AJ40" s="256">
        <f>IF(TabB1[[#This Row],[Lfd.
Nr. f.
Stich-
probe]]&lt;&gt;"",TabB1[[#This Row],[Zufalls-
zahl]],0)</f>
        <v>0</v>
      </c>
      <c r="AK40" s="257">
        <f>IF(TabB1[[#This Row],[Stich-
probe]]&gt;0,IF(TabB1[[#This Row],[Differenz
förderfähig/
eingereicht nach Prüfung ÖIF (€)]]&lt;&gt;0,1,0),0)</f>
        <v>0</v>
      </c>
      <c r="AL40" s="258">
        <f>IF(TabB1[[#This Row],[Stich-
probe]]=0,0,TabB1[[#This Row],[Stich-
probe]]*TabB1[[#This Row],[Differenz
förderfähig/
eingereicht nach Prüfung ÖIF (€)]]/TabB1[[#This Row],[eingereichter
Betrag (€)]]*-1)</f>
        <v>0</v>
      </c>
      <c r="AM40" s="2"/>
    </row>
    <row r="41" spans="2:39" x14ac:dyDescent="0.2">
      <c r="B41" s="2"/>
      <c r="C41" s="251">
        <f>IF(TabB1[[#This Row],[Zufalls-
zahl wenn
lfd. Nr.]]=0,0,IF(RANK(TabB1[[#This Row],[Zufalls-
zahl wenn
lfd. Nr.]],TabB1[Zufalls-
zahl wenn
lfd. Nr.])&lt;=TabB1[[#Totals],[Zufalls-
zahl]],1,0))</f>
        <v>0</v>
      </c>
      <c r="D41" s="194" t="s">
        <v>21</v>
      </c>
      <c r="E41" s="207">
        <v>35</v>
      </c>
      <c r="F41" s="7"/>
      <c r="G41" s="17"/>
      <c r="H41" s="35"/>
      <c r="I41" s="101"/>
      <c r="J41" s="4"/>
      <c r="K41" s="4"/>
      <c r="L41" s="4"/>
      <c r="M41" s="128"/>
      <c r="N41" s="295"/>
      <c r="O41" s="296">
        <f>(TabB1[[#This Row],[förderfähiger 
Betrag nach Prüfung ÖIF (€)]]-TabB1[[#This Row],[eingereichter
Betrag (€)]])*IF(TabB1[[#This Row],[Stich-
probe]]&gt;0,1,0)</f>
        <v>0</v>
      </c>
      <c r="P41" s="215"/>
      <c r="Q41" s="215"/>
      <c r="R41" s="215"/>
      <c r="S41" s="253"/>
      <c r="T41" s="6"/>
      <c r="U41" s="6" t="str">
        <f>IF(ISERROR(VLOOKUP(TabB1[[#This Row],[Grund für Differenz]],Datenquelle!$F$3:$G$17,2,FALSE)),"",VLOOKUP(TabB1[[#This Row],[Grund für Differenz]],Datenquelle!$F$3:$G$17,2,FALSE))</f>
        <v/>
      </c>
      <c r="V41" s="253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3"/>
      <c r="AH41" s="2" t="str">
        <f>IF(OR(TabB1[[#This Row],[eingereichter
Betrag (€)]]=0,TabB1[[#This Row],[eingereichter
Betrag (€)]]=""),"",COUNTA($M$6:$M41)-COUNTIF(($M$6:$M41),0))</f>
        <v/>
      </c>
      <c r="AI41" s="255">
        <f t="shared" ca="1" si="1"/>
        <v>0.98931077579550064</v>
      </c>
      <c r="AJ41" s="256">
        <f>IF(TabB1[[#This Row],[Lfd.
Nr. f.
Stich-
probe]]&lt;&gt;"",TabB1[[#This Row],[Zufalls-
zahl]],0)</f>
        <v>0</v>
      </c>
      <c r="AK41" s="257">
        <f>IF(TabB1[[#This Row],[Stich-
probe]]&gt;0,IF(TabB1[[#This Row],[Differenz
förderfähig/
eingereicht nach Prüfung ÖIF (€)]]&lt;&gt;0,1,0),0)</f>
        <v>0</v>
      </c>
      <c r="AL41" s="258">
        <f>IF(TabB1[[#This Row],[Stich-
probe]]=0,0,TabB1[[#This Row],[Stich-
probe]]*TabB1[[#This Row],[Differenz
förderfähig/
eingereicht nach Prüfung ÖIF (€)]]/TabB1[[#This Row],[eingereichter
Betrag (€)]]*-1)</f>
        <v>0</v>
      </c>
      <c r="AM41" s="2"/>
    </row>
    <row r="42" spans="2:39" x14ac:dyDescent="0.2">
      <c r="B42" s="2"/>
      <c r="C42" s="251">
        <f>IF(TabB1[[#This Row],[Zufalls-
zahl wenn
lfd. Nr.]]=0,0,IF(RANK(TabB1[[#This Row],[Zufalls-
zahl wenn
lfd. Nr.]],TabB1[Zufalls-
zahl wenn
lfd. Nr.])&lt;=TabB1[[#Totals],[Zufalls-
zahl]],1,0))</f>
        <v>0</v>
      </c>
      <c r="D42" s="194" t="s">
        <v>21</v>
      </c>
      <c r="E42" s="207">
        <v>36</v>
      </c>
      <c r="F42" s="7"/>
      <c r="G42" s="17"/>
      <c r="H42" s="35"/>
      <c r="I42" s="101"/>
      <c r="J42" s="4"/>
      <c r="K42" s="4"/>
      <c r="L42" s="4"/>
      <c r="M42" s="128"/>
      <c r="N42" s="295"/>
      <c r="O42" s="296">
        <f>(TabB1[[#This Row],[förderfähiger 
Betrag nach Prüfung ÖIF (€)]]-TabB1[[#This Row],[eingereichter
Betrag (€)]])*IF(TabB1[[#This Row],[Stich-
probe]]&gt;0,1,0)</f>
        <v>0</v>
      </c>
      <c r="P42" s="215"/>
      <c r="Q42" s="215"/>
      <c r="R42" s="215"/>
      <c r="S42" s="253"/>
      <c r="T42" s="6"/>
      <c r="U42" s="6" t="str">
        <f>IF(ISERROR(VLOOKUP(TabB1[[#This Row],[Grund für Differenz]],Datenquelle!$F$3:$G$17,2,FALSE)),"",VLOOKUP(TabB1[[#This Row],[Grund für Differenz]],Datenquelle!$F$3:$G$17,2,FALSE))</f>
        <v/>
      </c>
      <c r="V42" s="253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3"/>
      <c r="AH42" s="2" t="str">
        <f>IF(OR(TabB1[[#This Row],[eingereichter
Betrag (€)]]=0,TabB1[[#This Row],[eingereichter
Betrag (€)]]=""),"",COUNTA($M$6:$M42)-COUNTIF(($M$6:$M42),0))</f>
        <v/>
      </c>
      <c r="AI42" s="255">
        <f t="shared" ca="1" si="1"/>
        <v>0.70726736116246214</v>
      </c>
      <c r="AJ42" s="256">
        <f>IF(TabB1[[#This Row],[Lfd.
Nr. f.
Stich-
probe]]&lt;&gt;"",TabB1[[#This Row],[Zufalls-
zahl]],0)</f>
        <v>0</v>
      </c>
      <c r="AK42" s="257">
        <f>IF(TabB1[[#This Row],[Stich-
probe]]&gt;0,IF(TabB1[[#This Row],[Differenz
förderfähig/
eingereicht nach Prüfung ÖIF (€)]]&lt;&gt;0,1,0),0)</f>
        <v>0</v>
      </c>
      <c r="AL42" s="258">
        <f>IF(TabB1[[#This Row],[Stich-
probe]]=0,0,TabB1[[#This Row],[Stich-
probe]]*TabB1[[#This Row],[Differenz
förderfähig/
eingereicht nach Prüfung ÖIF (€)]]/TabB1[[#This Row],[eingereichter
Betrag (€)]]*-1)</f>
        <v>0</v>
      </c>
      <c r="AM42" s="2"/>
    </row>
    <row r="43" spans="2:39" x14ac:dyDescent="0.2">
      <c r="B43" s="2"/>
      <c r="C43" s="251">
        <f>IF(TabB1[[#This Row],[Zufalls-
zahl wenn
lfd. Nr.]]=0,0,IF(RANK(TabB1[[#This Row],[Zufalls-
zahl wenn
lfd. Nr.]],TabB1[Zufalls-
zahl wenn
lfd. Nr.])&lt;=TabB1[[#Totals],[Zufalls-
zahl]],1,0))</f>
        <v>0</v>
      </c>
      <c r="D43" s="194" t="s">
        <v>21</v>
      </c>
      <c r="E43" s="207">
        <v>37</v>
      </c>
      <c r="F43" s="7"/>
      <c r="G43" s="17"/>
      <c r="H43" s="35"/>
      <c r="I43" s="101"/>
      <c r="J43" s="4"/>
      <c r="K43" s="4"/>
      <c r="L43" s="4"/>
      <c r="M43" s="128"/>
      <c r="N43" s="295"/>
      <c r="O43" s="296">
        <f>(TabB1[[#This Row],[förderfähiger 
Betrag nach Prüfung ÖIF (€)]]-TabB1[[#This Row],[eingereichter
Betrag (€)]])*IF(TabB1[[#This Row],[Stich-
probe]]&gt;0,1,0)</f>
        <v>0</v>
      </c>
      <c r="P43" s="215"/>
      <c r="Q43" s="215"/>
      <c r="R43" s="215"/>
      <c r="S43" s="253"/>
      <c r="T43" s="6"/>
      <c r="U43" s="6" t="str">
        <f>IF(ISERROR(VLOOKUP(TabB1[[#This Row],[Grund für Differenz]],Datenquelle!$F$3:$G$17,2,FALSE)),"",VLOOKUP(TabB1[[#This Row],[Grund für Differenz]],Datenquelle!$F$3:$G$17,2,FALSE))</f>
        <v/>
      </c>
      <c r="V43" s="253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3"/>
      <c r="AH43" s="2" t="str">
        <f>IF(OR(TabB1[[#This Row],[eingereichter
Betrag (€)]]=0,TabB1[[#This Row],[eingereichter
Betrag (€)]]=""),"",COUNTA($M$6:$M43)-COUNTIF(($M$6:$M43),0))</f>
        <v/>
      </c>
      <c r="AI43" s="255">
        <f t="shared" ca="1" si="1"/>
        <v>0.15449050264911801</v>
      </c>
      <c r="AJ43" s="256">
        <f>IF(TabB1[[#This Row],[Lfd.
Nr. f.
Stich-
probe]]&lt;&gt;"",TabB1[[#This Row],[Zufalls-
zahl]],0)</f>
        <v>0</v>
      </c>
      <c r="AK43" s="257">
        <f>IF(TabB1[[#This Row],[Stich-
probe]]&gt;0,IF(TabB1[[#This Row],[Differenz
förderfähig/
eingereicht nach Prüfung ÖIF (€)]]&lt;&gt;0,1,0),0)</f>
        <v>0</v>
      </c>
      <c r="AL43" s="258">
        <f>IF(TabB1[[#This Row],[Stich-
probe]]=0,0,TabB1[[#This Row],[Stich-
probe]]*TabB1[[#This Row],[Differenz
förderfähig/
eingereicht nach Prüfung ÖIF (€)]]/TabB1[[#This Row],[eingereichter
Betrag (€)]]*-1)</f>
        <v>0</v>
      </c>
      <c r="AM43" s="2"/>
    </row>
    <row r="44" spans="2:39" x14ac:dyDescent="0.2">
      <c r="B44" s="2"/>
      <c r="C44" s="251">
        <f>IF(TabB1[[#This Row],[Zufalls-
zahl wenn
lfd. Nr.]]=0,0,IF(RANK(TabB1[[#This Row],[Zufalls-
zahl wenn
lfd. Nr.]],TabB1[Zufalls-
zahl wenn
lfd. Nr.])&lt;=TabB1[[#Totals],[Zufalls-
zahl]],1,0))</f>
        <v>0</v>
      </c>
      <c r="D44" s="194" t="s">
        <v>21</v>
      </c>
      <c r="E44" s="207">
        <v>38</v>
      </c>
      <c r="F44" s="7"/>
      <c r="G44" s="17"/>
      <c r="H44" s="35"/>
      <c r="I44" s="101"/>
      <c r="J44" s="4"/>
      <c r="K44" s="4"/>
      <c r="L44" s="4"/>
      <c r="M44" s="128"/>
      <c r="N44" s="295"/>
      <c r="O44" s="296">
        <f>(TabB1[[#This Row],[förderfähiger 
Betrag nach Prüfung ÖIF (€)]]-TabB1[[#This Row],[eingereichter
Betrag (€)]])*IF(TabB1[[#This Row],[Stich-
probe]]&gt;0,1,0)</f>
        <v>0</v>
      </c>
      <c r="P44" s="215"/>
      <c r="Q44" s="215"/>
      <c r="R44" s="215"/>
      <c r="S44" s="253"/>
      <c r="T44" s="6"/>
      <c r="U44" s="6" t="str">
        <f>IF(ISERROR(VLOOKUP(TabB1[[#This Row],[Grund für Differenz]],Datenquelle!$F$3:$G$17,2,FALSE)),"",VLOOKUP(TabB1[[#This Row],[Grund für Differenz]],Datenquelle!$F$3:$G$17,2,FALSE))</f>
        <v/>
      </c>
      <c r="V44" s="253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3"/>
      <c r="AH44" s="2" t="str">
        <f>IF(OR(TabB1[[#This Row],[eingereichter
Betrag (€)]]=0,TabB1[[#This Row],[eingereichter
Betrag (€)]]=""),"",COUNTA($M$6:$M44)-COUNTIF(($M$6:$M44),0))</f>
        <v/>
      </c>
      <c r="AI44" s="255">
        <f t="shared" ca="1" si="1"/>
        <v>0.22307728335511856</v>
      </c>
      <c r="AJ44" s="256">
        <f>IF(TabB1[[#This Row],[Lfd.
Nr. f.
Stich-
probe]]&lt;&gt;"",TabB1[[#This Row],[Zufalls-
zahl]],0)</f>
        <v>0</v>
      </c>
      <c r="AK44" s="257">
        <f>IF(TabB1[[#This Row],[Stich-
probe]]&gt;0,IF(TabB1[[#This Row],[Differenz
förderfähig/
eingereicht nach Prüfung ÖIF (€)]]&lt;&gt;0,1,0),0)</f>
        <v>0</v>
      </c>
      <c r="AL44" s="258">
        <f>IF(TabB1[[#This Row],[Stich-
probe]]=0,0,TabB1[[#This Row],[Stich-
probe]]*TabB1[[#This Row],[Differenz
förderfähig/
eingereicht nach Prüfung ÖIF (€)]]/TabB1[[#This Row],[eingereichter
Betrag (€)]]*-1)</f>
        <v>0</v>
      </c>
      <c r="AM44" s="2"/>
    </row>
    <row r="45" spans="2:39" x14ac:dyDescent="0.2">
      <c r="B45" s="2"/>
      <c r="C45" s="251">
        <f>IF(TabB1[[#This Row],[Zufalls-
zahl wenn
lfd. Nr.]]=0,0,IF(RANK(TabB1[[#This Row],[Zufalls-
zahl wenn
lfd. Nr.]],TabB1[Zufalls-
zahl wenn
lfd. Nr.])&lt;=TabB1[[#Totals],[Zufalls-
zahl]],1,0))</f>
        <v>0</v>
      </c>
      <c r="D45" s="194" t="s">
        <v>21</v>
      </c>
      <c r="E45" s="207">
        <v>39</v>
      </c>
      <c r="F45" s="7"/>
      <c r="G45" s="17"/>
      <c r="H45" s="35"/>
      <c r="I45" s="101"/>
      <c r="J45" s="4"/>
      <c r="K45" s="4"/>
      <c r="L45" s="4"/>
      <c r="M45" s="128"/>
      <c r="N45" s="295"/>
      <c r="O45" s="296">
        <f>(TabB1[[#This Row],[förderfähiger 
Betrag nach Prüfung ÖIF (€)]]-TabB1[[#This Row],[eingereichter
Betrag (€)]])*IF(TabB1[[#This Row],[Stich-
probe]]&gt;0,1,0)</f>
        <v>0</v>
      </c>
      <c r="P45" s="215"/>
      <c r="Q45" s="215"/>
      <c r="R45" s="215"/>
      <c r="S45" s="253"/>
      <c r="T45" s="6"/>
      <c r="U45" s="6" t="str">
        <f>IF(ISERROR(VLOOKUP(TabB1[[#This Row],[Grund für Differenz]],Datenquelle!$F$3:$G$17,2,FALSE)),"",VLOOKUP(TabB1[[#This Row],[Grund für Differenz]],Datenquelle!$F$3:$G$17,2,FALSE))</f>
        <v/>
      </c>
      <c r="V45" s="253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3"/>
      <c r="AH45" s="2" t="str">
        <f>IF(OR(TabB1[[#This Row],[eingereichter
Betrag (€)]]=0,TabB1[[#This Row],[eingereichter
Betrag (€)]]=""),"",COUNTA($M$6:$M45)-COUNTIF(($M$6:$M45),0))</f>
        <v/>
      </c>
      <c r="AI45" s="255">
        <f t="shared" ca="1" si="1"/>
        <v>0.49743195476769742</v>
      </c>
      <c r="AJ45" s="256">
        <f>IF(TabB1[[#This Row],[Lfd.
Nr. f.
Stich-
probe]]&lt;&gt;"",TabB1[[#This Row],[Zufalls-
zahl]],0)</f>
        <v>0</v>
      </c>
      <c r="AK45" s="257">
        <f>IF(TabB1[[#This Row],[Stich-
probe]]&gt;0,IF(TabB1[[#This Row],[Differenz
förderfähig/
eingereicht nach Prüfung ÖIF (€)]]&lt;&gt;0,1,0),0)</f>
        <v>0</v>
      </c>
      <c r="AL45" s="258">
        <f>IF(TabB1[[#This Row],[Stich-
probe]]=0,0,TabB1[[#This Row],[Stich-
probe]]*TabB1[[#This Row],[Differenz
förderfähig/
eingereicht nach Prüfung ÖIF (€)]]/TabB1[[#This Row],[eingereichter
Betrag (€)]]*-1)</f>
        <v>0</v>
      </c>
      <c r="AM45" s="2"/>
    </row>
    <row r="46" spans="2:39" x14ac:dyDescent="0.2">
      <c r="B46" s="2"/>
      <c r="C46" s="251">
        <f>IF(TabB1[[#This Row],[Zufalls-
zahl wenn
lfd. Nr.]]=0,0,IF(RANK(TabB1[[#This Row],[Zufalls-
zahl wenn
lfd. Nr.]],TabB1[Zufalls-
zahl wenn
lfd. Nr.])&lt;=TabB1[[#Totals],[Zufalls-
zahl]],1,0))</f>
        <v>0</v>
      </c>
      <c r="D46" s="194" t="s">
        <v>21</v>
      </c>
      <c r="E46" s="207">
        <v>40</v>
      </c>
      <c r="F46" s="7"/>
      <c r="G46" s="17"/>
      <c r="H46" s="35"/>
      <c r="I46" s="101"/>
      <c r="J46" s="4"/>
      <c r="K46" s="4"/>
      <c r="L46" s="4"/>
      <c r="M46" s="128"/>
      <c r="N46" s="295"/>
      <c r="O46" s="296">
        <f>(TabB1[[#This Row],[förderfähiger 
Betrag nach Prüfung ÖIF (€)]]-TabB1[[#This Row],[eingereichter
Betrag (€)]])*IF(TabB1[[#This Row],[Stich-
probe]]&gt;0,1,0)</f>
        <v>0</v>
      </c>
      <c r="P46" s="215"/>
      <c r="Q46" s="215"/>
      <c r="R46" s="215"/>
      <c r="S46" s="253"/>
      <c r="T46" s="6"/>
      <c r="U46" s="6" t="str">
        <f>IF(ISERROR(VLOOKUP(TabB1[[#This Row],[Grund für Differenz]],Datenquelle!$F$3:$G$17,2,FALSE)),"",VLOOKUP(TabB1[[#This Row],[Grund für Differenz]],Datenquelle!$F$3:$G$17,2,FALSE))</f>
        <v/>
      </c>
      <c r="V46" s="253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3"/>
      <c r="AH46" s="2" t="str">
        <f>IF(OR(TabB1[[#This Row],[eingereichter
Betrag (€)]]=0,TabB1[[#This Row],[eingereichter
Betrag (€)]]=""),"",COUNTA($M$6:$M46)-COUNTIF(($M$6:$M46),0))</f>
        <v/>
      </c>
      <c r="AI46" s="255">
        <f t="shared" ca="1" si="1"/>
        <v>0.13486421301403639</v>
      </c>
      <c r="AJ46" s="256">
        <f>IF(TabB1[[#This Row],[Lfd.
Nr. f.
Stich-
probe]]&lt;&gt;"",TabB1[[#This Row],[Zufalls-
zahl]],0)</f>
        <v>0</v>
      </c>
      <c r="AK46" s="257">
        <f>IF(TabB1[[#This Row],[Stich-
probe]]&gt;0,IF(TabB1[[#This Row],[Differenz
förderfähig/
eingereicht nach Prüfung ÖIF (€)]]&lt;&gt;0,1,0),0)</f>
        <v>0</v>
      </c>
      <c r="AL46" s="258">
        <f>IF(TabB1[[#This Row],[Stich-
probe]]=0,0,TabB1[[#This Row],[Stich-
probe]]*TabB1[[#This Row],[Differenz
förderfähig/
eingereicht nach Prüfung ÖIF (€)]]/TabB1[[#This Row],[eingereichter
Betrag (€)]]*-1)</f>
        <v>0</v>
      </c>
      <c r="AM46" s="2"/>
    </row>
    <row r="47" spans="2:39" x14ac:dyDescent="0.2">
      <c r="B47" s="2"/>
      <c r="C47" s="251">
        <f>IF(TabB1[[#This Row],[Zufalls-
zahl wenn
lfd. Nr.]]=0,0,IF(RANK(TabB1[[#This Row],[Zufalls-
zahl wenn
lfd. Nr.]],TabB1[Zufalls-
zahl wenn
lfd. Nr.])&lt;=TabB1[[#Totals],[Zufalls-
zahl]],1,0))</f>
        <v>0</v>
      </c>
      <c r="D47" s="194" t="s">
        <v>21</v>
      </c>
      <c r="E47" s="207">
        <v>41</v>
      </c>
      <c r="F47" s="7"/>
      <c r="G47" s="17"/>
      <c r="H47" s="35"/>
      <c r="I47" s="101"/>
      <c r="J47" s="4"/>
      <c r="K47" s="4"/>
      <c r="L47" s="4"/>
      <c r="M47" s="128"/>
      <c r="N47" s="295"/>
      <c r="O47" s="296">
        <f>(TabB1[[#This Row],[förderfähiger 
Betrag nach Prüfung ÖIF (€)]]-TabB1[[#This Row],[eingereichter
Betrag (€)]])*IF(TabB1[[#This Row],[Stich-
probe]]&gt;0,1,0)</f>
        <v>0</v>
      </c>
      <c r="P47" s="215"/>
      <c r="Q47" s="215"/>
      <c r="R47" s="215"/>
      <c r="S47" s="253"/>
      <c r="T47" s="6"/>
      <c r="U47" s="6" t="str">
        <f>IF(ISERROR(VLOOKUP(TabB1[[#This Row],[Grund für Differenz]],Datenquelle!$F$3:$G$17,2,FALSE)),"",VLOOKUP(TabB1[[#This Row],[Grund für Differenz]],Datenquelle!$F$3:$G$17,2,FALSE))</f>
        <v/>
      </c>
      <c r="V47" s="253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3"/>
      <c r="AH47" s="2" t="str">
        <f>IF(OR(TabB1[[#This Row],[eingereichter
Betrag (€)]]=0,TabB1[[#This Row],[eingereichter
Betrag (€)]]=""),"",COUNTA($M$6:$M47)-COUNTIF(($M$6:$M47),0))</f>
        <v/>
      </c>
      <c r="AI47" s="255">
        <f t="shared" ca="1" si="1"/>
        <v>2.1034051350773408E-3</v>
      </c>
      <c r="AJ47" s="256">
        <f>IF(TabB1[[#This Row],[Lfd.
Nr. f.
Stich-
probe]]&lt;&gt;"",TabB1[[#This Row],[Zufalls-
zahl]],0)</f>
        <v>0</v>
      </c>
      <c r="AK47" s="257">
        <f>IF(TabB1[[#This Row],[Stich-
probe]]&gt;0,IF(TabB1[[#This Row],[Differenz
förderfähig/
eingereicht nach Prüfung ÖIF (€)]]&lt;&gt;0,1,0),0)</f>
        <v>0</v>
      </c>
      <c r="AL47" s="258">
        <f>IF(TabB1[[#This Row],[Stich-
probe]]=0,0,TabB1[[#This Row],[Stich-
probe]]*TabB1[[#This Row],[Differenz
förderfähig/
eingereicht nach Prüfung ÖIF (€)]]/TabB1[[#This Row],[eingereichter
Betrag (€)]]*-1)</f>
        <v>0</v>
      </c>
      <c r="AM47" s="2"/>
    </row>
    <row r="48" spans="2:39" x14ac:dyDescent="0.2">
      <c r="B48" s="2"/>
      <c r="C48" s="251">
        <f>IF(TabB1[[#This Row],[Zufalls-
zahl wenn
lfd. Nr.]]=0,0,IF(RANK(TabB1[[#This Row],[Zufalls-
zahl wenn
lfd. Nr.]],TabB1[Zufalls-
zahl wenn
lfd. Nr.])&lt;=TabB1[[#Totals],[Zufalls-
zahl]],1,0))</f>
        <v>0</v>
      </c>
      <c r="D48" s="194" t="s">
        <v>21</v>
      </c>
      <c r="E48" s="207">
        <v>42</v>
      </c>
      <c r="F48" s="7"/>
      <c r="G48" s="17"/>
      <c r="H48" s="35"/>
      <c r="I48" s="101"/>
      <c r="J48" s="4"/>
      <c r="K48" s="4"/>
      <c r="L48" s="4"/>
      <c r="M48" s="128"/>
      <c r="N48" s="295"/>
      <c r="O48" s="296">
        <f>(TabB1[[#This Row],[förderfähiger 
Betrag nach Prüfung ÖIF (€)]]-TabB1[[#This Row],[eingereichter
Betrag (€)]])*IF(TabB1[[#This Row],[Stich-
probe]]&gt;0,1,0)</f>
        <v>0</v>
      </c>
      <c r="P48" s="215"/>
      <c r="Q48" s="215"/>
      <c r="R48" s="215"/>
      <c r="S48" s="253"/>
      <c r="T48" s="6"/>
      <c r="U48" s="6" t="str">
        <f>IF(ISERROR(VLOOKUP(TabB1[[#This Row],[Grund für Differenz]],Datenquelle!$F$3:$G$17,2,FALSE)),"",VLOOKUP(TabB1[[#This Row],[Grund für Differenz]],Datenquelle!$F$3:$G$17,2,FALSE))</f>
        <v/>
      </c>
      <c r="V48" s="253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3"/>
      <c r="AH48" s="2" t="str">
        <f>IF(OR(TabB1[[#This Row],[eingereichter
Betrag (€)]]=0,TabB1[[#This Row],[eingereichter
Betrag (€)]]=""),"",COUNTA($M$6:$M48)-COUNTIF(($M$6:$M48),0))</f>
        <v/>
      </c>
      <c r="AI48" s="255">
        <f t="shared" ca="1" si="1"/>
        <v>0.57188857892032774</v>
      </c>
      <c r="AJ48" s="256">
        <f>IF(TabB1[[#This Row],[Lfd.
Nr. f.
Stich-
probe]]&lt;&gt;"",TabB1[[#This Row],[Zufalls-
zahl]],0)</f>
        <v>0</v>
      </c>
      <c r="AK48" s="257">
        <f>IF(TabB1[[#This Row],[Stich-
probe]]&gt;0,IF(TabB1[[#This Row],[Differenz
förderfähig/
eingereicht nach Prüfung ÖIF (€)]]&lt;&gt;0,1,0),0)</f>
        <v>0</v>
      </c>
      <c r="AL48" s="258">
        <f>IF(TabB1[[#This Row],[Stich-
probe]]=0,0,TabB1[[#This Row],[Stich-
probe]]*TabB1[[#This Row],[Differenz
förderfähig/
eingereicht nach Prüfung ÖIF (€)]]/TabB1[[#This Row],[eingereichter
Betrag (€)]]*-1)</f>
        <v>0</v>
      </c>
      <c r="AM48" s="2"/>
    </row>
    <row r="49" spans="2:39" x14ac:dyDescent="0.2">
      <c r="B49" s="2"/>
      <c r="C49" s="251">
        <f>IF(TabB1[[#This Row],[Zufalls-
zahl wenn
lfd. Nr.]]=0,0,IF(RANK(TabB1[[#This Row],[Zufalls-
zahl wenn
lfd. Nr.]],TabB1[Zufalls-
zahl wenn
lfd. Nr.])&lt;=TabB1[[#Totals],[Zufalls-
zahl]],1,0))</f>
        <v>0</v>
      </c>
      <c r="D49" s="194" t="s">
        <v>21</v>
      </c>
      <c r="E49" s="207">
        <v>43</v>
      </c>
      <c r="F49" s="7"/>
      <c r="G49" s="17"/>
      <c r="H49" s="35"/>
      <c r="I49" s="101"/>
      <c r="J49" s="4"/>
      <c r="K49" s="4"/>
      <c r="L49" s="4"/>
      <c r="M49" s="128"/>
      <c r="N49" s="295"/>
      <c r="O49" s="296">
        <f>(TabB1[[#This Row],[förderfähiger 
Betrag nach Prüfung ÖIF (€)]]-TabB1[[#This Row],[eingereichter
Betrag (€)]])*IF(TabB1[[#This Row],[Stich-
probe]]&gt;0,1,0)</f>
        <v>0</v>
      </c>
      <c r="P49" s="215"/>
      <c r="Q49" s="215"/>
      <c r="R49" s="215"/>
      <c r="S49" s="253"/>
      <c r="T49" s="6"/>
      <c r="U49" s="6" t="str">
        <f>IF(ISERROR(VLOOKUP(TabB1[[#This Row],[Grund für Differenz]],Datenquelle!$F$3:$G$17,2,FALSE)),"",VLOOKUP(TabB1[[#This Row],[Grund für Differenz]],Datenquelle!$F$3:$G$17,2,FALSE))</f>
        <v/>
      </c>
      <c r="V49" s="253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3"/>
      <c r="AH49" s="2" t="str">
        <f>IF(OR(TabB1[[#This Row],[eingereichter
Betrag (€)]]=0,TabB1[[#This Row],[eingereichter
Betrag (€)]]=""),"",COUNTA($M$6:$M49)-COUNTIF(($M$6:$M49),0))</f>
        <v/>
      </c>
      <c r="AI49" s="255">
        <f t="shared" ca="1" si="1"/>
        <v>0.5813985850967256</v>
      </c>
      <c r="AJ49" s="256">
        <f>IF(TabB1[[#This Row],[Lfd.
Nr. f.
Stich-
probe]]&lt;&gt;"",TabB1[[#This Row],[Zufalls-
zahl]],0)</f>
        <v>0</v>
      </c>
      <c r="AK49" s="257">
        <f>IF(TabB1[[#This Row],[Stich-
probe]]&gt;0,IF(TabB1[[#This Row],[Differenz
förderfähig/
eingereicht nach Prüfung ÖIF (€)]]&lt;&gt;0,1,0),0)</f>
        <v>0</v>
      </c>
      <c r="AL49" s="258">
        <f>IF(TabB1[[#This Row],[Stich-
probe]]=0,0,TabB1[[#This Row],[Stich-
probe]]*TabB1[[#This Row],[Differenz
förderfähig/
eingereicht nach Prüfung ÖIF (€)]]/TabB1[[#This Row],[eingereichter
Betrag (€)]]*-1)</f>
        <v>0</v>
      </c>
      <c r="AM49" s="2"/>
    </row>
    <row r="50" spans="2:39" x14ac:dyDescent="0.2">
      <c r="B50" s="2"/>
      <c r="C50" s="251">
        <f>IF(TabB1[[#This Row],[Zufalls-
zahl wenn
lfd. Nr.]]=0,0,IF(RANK(TabB1[[#This Row],[Zufalls-
zahl wenn
lfd. Nr.]],TabB1[Zufalls-
zahl wenn
lfd. Nr.])&lt;=TabB1[[#Totals],[Zufalls-
zahl]],1,0))</f>
        <v>0</v>
      </c>
      <c r="D50" s="194" t="s">
        <v>21</v>
      </c>
      <c r="E50" s="207">
        <v>44</v>
      </c>
      <c r="F50" s="7"/>
      <c r="G50" s="17"/>
      <c r="H50" s="35"/>
      <c r="I50" s="101"/>
      <c r="J50" s="4"/>
      <c r="K50" s="4"/>
      <c r="L50" s="4"/>
      <c r="M50" s="128"/>
      <c r="N50" s="295"/>
      <c r="O50" s="296">
        <f>(TabB1[[#This Row],[förderfähiger 
Betrag nach Prüfung ÖIF (€)]]-TabB1[[#This Row],[eingereichter
Betrag (€)]])*IF(TabB1[[#This Row],[Stich-
probe]]&gt;0,1,0)</f>
        <v>0</v>
      </c>
      <c r="P50" s="215"/>
      <c r="Q50" s="215"/>
      <c r="R50" s="215"/>
      <c r="S50" s="253"/>
      <c r="T50" s="6"/>
      <c r="U50" s="6" t="str">
        <f>IF(ISERROR(VLOOKUP(TabB1[[#This Row],[Grund für Differenz]],Datenquelle!$F$3:$G$17,2,FALSE)),"",VLOOKUP(TabB1[[#This Row],[Grund für Differenz]],Datenquelle!$F$3:$G$17,2,FALSE))</f>
        <v/>
      </c>
      <c r="V50" s="253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3"/>
      <c r="AH50" s="2" t="str">
        <f>IF(OR(TabB1[[#This Row],[eingereichter
Betrag (€)]]=0,TabB1[[#This Row],[eingereichter
Betrag (€)]]=""),"",COUNTA($M$6:$M50)-COUNTIF(($M$6:$M50),0))</f>
        <v/>
      </c>
      <c r="AI50" s="255">
        <f t="shared" ca="1" si="1"/>
        <v>0.88810460822776593</v>
      </c>
      <c r="AJ50" s="256">
        <f>IF(TabB1[[#This Row],[Lfd.
Nr. f.
Stich-
probe]]&lt;&gt;"",TabB1[[#This Row],[Zufalls-
zahl]],0)</f>
        <v>0</v>
      </c>
      <c r="AK50" s="257">
        <f>IF(TabB1[[#This Row],[Stich-
probe]]&gt;0,IF(TabB1[[#This Row],[Differenz
förderfähig/
eingereicht nach Prüfung ÖIF (€)]]&lt;&gt;0,1,0),0)</f>
        <v>0</v>
      </c>
      <c r="AL50" s="258">
        <f>IF(TabB1[[#This Row],[Stich-
probe]]=0,0,TabB1[[#This Row],[Stich-
probe]]*TabB1[[#This Row],[Differenz
förderfähig/
eingereicht nach Prüfung ÖIF (€)]]/TabB1[[#This Row],[eingereichter
Betrag (€)]]*-1)</f>
        <v>0</v>
      </c>
      <c r="AM50" s="2"/>
    </row>
    <row r="51" spans="2:39" x14ac:dyDescent="0.2">
      <c r="B51" s="2"/>
      <c r="C51" s="251">
        <f>IF(TabB1[[#This Row],[Zufalls-
zahl wenn
lfd. Nr.]]=0,0,IF(RANK(TabB1[[#This Row],[Zufalls-
zahl wenn
lfd. Nr.]],TabB1[Zufalls-
zahl wenn
lfd. Nr.])&lt;=TabB1[[#Totals],[Zufalls-
zahl]],1,0))</f>
        <v>0</v>
      </c>
      <c r="D51" s="194" t="s">
        <v>21</v>
      </c>
      <c r="E51" s="207">
        <v>45</v>
      </c>
      <c r="F51" s="7"/>
      <c r="G51" s="17"/>
      <c r="H51" s="35"/>
      <c r="I51" s="101"/>
      <c r="J51" s="4"/>
      <c r="K51" s="4"/>
      <c r="L51" s="4"/>
      <c r="M51" s="128"/>
      <c r="N51" s="295"/>
      <c r="O51" s="296">
        <f>(TabB1[[#This Row],[förderfähiger 
Betrag nach Prüfung ÖIF (€)]]-TabB1[[#This Row],[eingereichter
Betrag (€)]])*IF(TabB1[[#This Row],[Stich-
probe]]&gt;0,1,0)</f>
        <v>0</v>
      </c>
      <c r="P51" s="215"/>
      <c r="Q51" s="215"/>
      <c r="R51" s="215"/>
      <c r="S51" s="253"/>
      <c r="T51" s="6"/>
      <c r="U51" s="6" t="str">
        <f>IF(ISERROR(VLOOKUP(TabB1[[#This Row],[Grund für Differenz]],Datenquelle!$F$3:$G$17,2,FALSE)),"",VLOOKUP(TabB1[[#This Row],[Grund für Differenz]],Datenquelle!$F$3:$G$17,2,FALSE))</f>
        <v/>
      </c>
      <c r="V51" s="253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3"/>
      <c r="AH51" s="2" t="str">
        <f>IF(OR(TabB1[[#This Row],[eingereichter
Betrag (€)]]=0,TabB1[[#This Row],[eingereichter
Betrag (€)]]=""),"",COUNTA($M$6:$M51)-COUNTIF(($M$6:$M51),0))</f>
        <v/>
      </c>
      <c r="AI51" s="255">
        <f t="shared" ca="1" si="1"/>
        <v>0.828315710799578</v>
      </c>
      <c r="AJ51" s="256">
        <f>IF(TabB1[[#This Row],[Lfd.
Nr. f.
Stich-
probe]]&lt;&gt;"",TabB1[[#This Row],[Zufalls-
zahl]],0)</f>
        <v>0</v>
      </c>
      <c r="AK51" s="257">
        <f>IF(TabB1[[#This Row],[Stich-
probe]]&gt;0,IF(TabB1[[#This Row],[Differenz
förderfähig/
eingereicht nach Prüfung ÖIF (€)]]&lt;&gt;0,1,0),0)</f>
        <v>0</v>
      </c>
      <c r="AL51" s="258">
        <f>IF(TabB1[[#This Row],[Stich-
probe]]=0,0,TabB1[[#This Row],[Stich-
probe]]*TabB1[[#This Row],[Differenz
förderfähig/
eingereicht nach Prüfung ÖIF (€)]]/TabB1[[#This Row],[eingereichter
Betrag (€)]]*-1)</f>
        <v>0</v>
      </c>
      <c r="AM51" s="2"/>
    </row>
    <row r="52" spans="2:39" x14ac:dyDescent="0.2">
      <c r="B52" s="2"/>
      <c r="C52" s="251">
        <f>IF(TabB1[[#This Row],[Zufalls-
zahl wenn
lfd. Nr.]]=0,0,IF(RANK(TabB1[[#This Row],[Zufalls-
zahl wenn
lfd. Nr.]],TabB1[Zufalls-
zahl wenn
lfd. Nr.])&lt;=TabB1[[#Totals],[Zufalls-
zahl]],1,0))</f>
        <v>0</v>
      </c>
      <c r="D52" s="194" t="s">
        <v>21</v>
      </c>
      <c r="E52" s="207">
        <v>46</v>
      </c>
      <c r="F52" s="7"/>
      <c r="G52" s="17"/>
      <c r="H52" s="35"/>
      <c r="I52" s="101"/>
      <c r="J52" s="4"/>
      <c r="K52" s="4"/>
      <c r="L52" s="4"/>
      <c r="M52" s="128"/>
      <c r="N52" s="295"/>
      <c r="O52" s="296">
        <f>(TabB1[[#This Row],[förderfähiger 
Betrag nach Prüfung ÖIF (€)]]-TabB1[[#This Row],[eingereichter
Betrag (€)]])*IF(TabB1[[#This Row],[Stich-
probe]]&gt;0,1,0)</f>
        <v>0</v>
      </c>
      <c r="P52" s="215"/>
      <c r="Q52" s="215"/>
      <c r="R52" s="215"/>
      <c r="S52" s="253"/>
      <c r="T52" s="6"/>
      <c r="U52" s="6" t="str">
        <f>IF(ISERROR(VLOOKUP(TabB1[[#This Row],[Grund für Differenz]],Datenquelle!$F$3:$G$17,2,FALSE)),"",VLOOKUP(TabB1[[#This Row],[Grund für Differenz]],Datenquelle!$F$3:$G$17,2,FALSE))</f>
        <v/>
      </c>
      <c r="V52" s="253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3"/>
      <c r="AH52" s="2" t="str">
        <f>IF(OR(TabB1[[#This Row],[eingereichter
Betrag (€)]]=0,TabB1[[#This Row],[eingereichter
Betrag (€)]]=""),"",COUNTA($M$6:$M52)-COUNTIF(($M$6:$M52),0))</f>
        <v/>
      </c>
      <c r="AI52" s="255">
        <f t="shared" ca="1" si="1"/>
        <v>0.68766332675900843</v>
      </c>
      <c r="AJ52" s="256">
        <f>IF(TabB1[[#This Row],[Lfd.
Nr. f.
Stich-
probe]]&lt;&gt;"",TabB1[[#This Row],[Zufalls-
zahl]],0)</f>
        <v>0</v>
      </c>
      <c r="AK52" s="257">
        <f>IF(TabB1[[#This Row],[Stich-
probe]]&gt;0,IF(TabB1[[#This Row],[Differenz
förderfähig/
eingereicht nach Prüfung ÖIF (€)]]&lt;&gt;0,1,0),0)</f>
        <v>0</v>
      </c>
      <c r="AL52" s="258">
        <f>IF(TabB1[[#This Row],[Stich-
probe]]=0,0,TabB1[[#This Row],[Stich-
probe]]*TabB1[[#This Row],[Differenz
förderfähig/
eingereicht nach Prüfung ÖIF (€)]]/TabB1[[#This Row],[eingereichter
Betrag (€)]]*-1)</f>
        <v>0</v>
      </c>
      <c r="AM52" s="2"/>
    </row>
    <row r="53" spans="2:39" x14ac:dyDescent="0.2">
      <c r="B53" s="2"/>
      <c r="C53" s="251">
        <f>IF(TabB1[[#This Row],[Zufalls-
zahl wenn
lfd. Nr.]]=0,0,IF(RANK(TabB1[[#This Row],[Zufalls-
zahl wenn
lfd. Nr.]],TabB1[Zufalls-
zahl wenn
lfd. Nr.])&lt;=TabB1[[#Totals],[Zufalls-
zahl]],1,0))</f>
        <v>0</v>
      </c>
      <c r="D53" s="194" t="s">
        <v>21</v>
      </c>
      <c r="E53" s="207">
        <v>47</v>
      </c>
      <c r="F53" s="7"/>
      <c r="G53" s="17"/>
      <c r="H53" s="35"/>
      <c r="I53" s="101"/>
      <c r="J53" s="4"/>
      <c r="K53" s="4"/>
      <c r="L53" s="4"/>
      <c r="M53" s="128"/>
      <c r="N53" s="295"/>
      <c r="O53" s="296">
        <f>(TabB1[[#This Row],[förderfähiger 
Betrag nach Prüfung ÖIF (€)]]-TabB1[[#This Row],[eingereichter
Betrag (€)]])*IF(TabB1[[#This Row],[Stich-
probe]]&gt;0,1,0)</f>
        <v>0</v>
      </c>
      <c r="P53" s="215"/>
      <c r="Q53" s="215"/>
      <c r="R53" s="215"/>
      <c r="S53" s="253"/>
      <c r="T53" s="6"/>
      <c r="U53" s="6" t="str">
        <f>IF(ISERROR(VLOOKUP(TabB1[[#This Row],[Grund für Differenz]],Datenquelle!$F$3:$G$17,2,FALSE)),"",VLOOKUP(TabB1[[#This Row],[Grund für Differenz]],Datenquelle!$F$3:$G$17,2,FALSE))</f>
        <v/>
      </c>
      <c r="V53" s="253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3"/>
      <c r="AH53" s="2" t="str">
        <f>IF(OR(TabB1[[#This Row],[eingereichter
Betrag (€)]]=0,TabB1[[#This Row],[eingereichter
Betrag (€)]]=""),"",COUNTA($M$6:$M53)-COUNTIF(($M$6:$M53),0))</f>
        <v/>
      </c>
      <c r="AI53" s="255">
        <f t="shared" ref="AI53:AI67" ca="1" si="2">RAND()</f>
        <v>2.4958825837514631E-2</v>
      </c>
      <c r="AJ53" s="256">
        <f>IF(TabB1[[#This Row],[Lfd.
Nr. f.
Stich-
probe]]&lt;&gt;"",TabB1[[#This Row],[Zufalls-
zahl]],0)</f>
        <v>0</v>
      </c>
      <c r="AK53" s="257">
        <f>IF(TabB1[[#This Row],[Stich-
probe]]&gt;0,IF(TabB1[[#This Row],[Differenz
förderfähig/
eingereicht nach Prüfung ÖIF (€)]]&lt;&gt;0,1,0),0)</f>
        <v>0</v>
      </c>
      <c r="AL53" s="258">
        <f>IF(TabB1[[#This Row],[Stich-
probe]]=0,0,TabB1[[#This Row],[Stich-
probe]]*TabB1[[#This Row],[Differenz
förderfähig/
eingereicht nach Prüfung ÖIF (€)]]/TabB1[[#This Row],[eingereichter
Betrag (€)]]*-1)</f>
        <v>0</v>
      </c>
      <c r="AM53" s="2"/>
    </row>
    <row r="54" spans="2:39" x14ac:dyDescent="0.2">
      <c r="B54" s="2"/>
      <c r="C54" s="251">
        <f>IF(TabB1[[#This Row],[Zufalls-
zahl wenn
lfd. Nr.]]=0,0,IF(RANK(TabB1[[#This Row],[Zufalls-
zahl wenn
lfd. Nr.]],TabB1[Zufalls-
zahl wenn
lfd. Nr.])&lt;=TabB1[[#Totals],[Zufalls-
zahl]],1,0))</f>
        <v>0</v>
      </c>
      <c r="D54" s="194" t="s">
        <v>21</v>
      </c>
      <c r="E54" s="207">
        <v>48</v>
      </c>
      <c r="F54" s="7"/>
      <c r="G54" s="17"/>
      <c r="H54" s="35"/>
      <c r="I54" s="101"/>
      <c r="J54" s="4"/>
      <c r="K54" s="4"/>
      <c r="L54" s="4"/>
      <c r="M54" s="128"/>
      <c r="N54" s="295"/>
      <c r="O54" s="296">
        <f>(TabB1[[#This Row],[förderfähiger 
Betrag nach Prüfung ÖIF (€)]]-TabB1[[#This Row],[eingereichter
Betrag (€)]])*IF(TabB1[[#This Row],[Stich-
probe]]&gt;0,1,0)</f>
        <v>0</v>
      </c>
      <c r="P54" s="215"/>
      <c r="Q54" s="215"/>
      <c r="R54" s="215"/>
      <c r="S54" s="253"/>
      <c r="T54" s="6"/>
      <c r="U54" s="6" t="str">
        <f>IF(ISERROR(VLOOKUP(TabB1[[#This Row],[Grund für Differenz]],Datenquelle!$F$3:$G$17,2,FALSE)),"",VLOOKUP(TabB1[[#This Row],[Grund für Differenz]],Datenquelle!$F$3:$G$17,2,FALSE))</f>
        <v/>
      </c>
      <c r="V54" s="253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3"/>
      <c r="AH54" s="2" t="str">
        <f>IF(OR(TabB1[[#This Row],[eingereichter
Betrag (€)]]=0,TabB1[[#This Row],[eingereichter
Betrag (€)]]=""),"",COUNTA($M$6:$M54)-COUNTIF(($M$6:$M54),0))</f>
        <v/>
      </c>
      <c r="AI54" s="255">
        <f t="shared" ca="1" si="2"/>
        <v>0.62773107852683208</v>
      </c>
      <c r="AJ54" s="256">
        <f>IF(TabB1[[#This Row],[Lfd.
Nr. f.
Stich-
probe]]&lt;&gt;"",TabB1[[#This Row],[Zufalls-
zahl]],0)</f>
        <v>0</v>
      </c>
      <c r="AK54" s="257">
        <f>IF(TabB1[[#This Row],[Stich-
probe]]&gt;0,IF(TabB1[[#This Row],[Differenz
förderfähig/
eingereicht nach Prüfung ÖIF (€)]]&lt;&gt;0,1,0),0)</f>
        <v>0</v>
      </c>
      <c r="AL54" s="258">
        <f>IF(TabB1[[#This Row],[Stich-
probe]]=0,0,TabB1[[#This Row],[Stich-
probe]]*TabB1[[#This Row],[Differenz
förderfähig/
eingereicht nach Prüfung ÖIF (€)]]/TabB1[[#This Row],[eingereichter
Betrag (€)]]*-1)</f>
        <v>0</v>
      </c>
      <c r="AM54" s="2"/>
    </row>
    <row r="55" spans="2:39" x14ac:dyDescent="0.2">
      <c r="B55" s="2"/>
      <c r="C55" s="251">
        <f>IF(TabB1[[#This Row],[Zufalls-
zahl wenn
lfd. Nr.]]=0,0,IF(RANK(TabB1[[#This Row],[Zufalls-
zahl wenn
lfd. Nr.]],TabB1[Zufalls-
zahl wenn
lfd. Nr.])&lt;=TabB1[[#Totals],[Zufalls-
zahl]],1,0))</f>
        <v>0</v>
      </c>
      <c r="D55" s="194" t="s">
        <v>21</v>
      </c>
      <c r="E55" s="207">
        <v>49</v>
      </c>
      <c r="F55" s="7"/>
      <c r="G55" s="17"/>
      <c r="H55" s="35"/>
      <c r="I55" s="101"/>
      <c r="J55" s="4"/>
      <c r="K55" s="4"/>
      <c r="L55" s="4"/>
      <c r="M55" s="128"/>
      <c r="N55" s="295"/>
      <c r="O55" s="296">
        <f>(TabB1[[#This Row],[förderfähiger 
Betrag nach Prüfung ÖIF (€)]]-TabB1[[#This Row],[eingereichter
Betrag (€)]])*IF(TabB1[[#This Row],[Stich-
probe]]&gt;0,1,0)</f>
        <v>0</v>
      </c>
      <c r="P55" s="215"/>
      <c r="Q55" s="215"/>
      <c r="R55" s="215"/>
      <c r="S55" s="253"/>
      <c r="T55" s="6"/>
      <c r="U55" s="6" t="str">
        <f>IF(ISERROR(VLOOKUP(TabB1[[#This Row],[Grund für Differenz]],Datenquelle!$F$3:$G$17,2,FALSE)),"",VLOOKUP(TabB1[[#This Row],[Grund für Differenz]],Datenquelle!$F$3:$G$17,2,FALSE))</f>
        <v/>
      </c>
      <c r="V55" s="253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3"/>
      <c r="AH55" s="2" t="str">
        <f>IF(OR(TabB1[[#This Row],[eingereichter
Betrag (€)]]=0,TabB1[[#This Row],[eingereichter
Betrag (€)]]=""),"",COUNTA($M$6:$M55)-COUNTIF(($M$6:$M55),0))</f>
        <v/>
      </c>
      <c r="AI55" s="255">
        <f t="shared" ca="1" si="2"/>
        <v>0.94336832042158436</v>
      </c>
      <c r="AJ55" s="256">
        <f>IF(TabB1[[#This Row],[Lfd.
Nr. f.
Stich-
probe]]&lt;&gt;"",TabB1[[#This Row],[Zufalls-
zahl]],0)</f>
        <v>0</v>
      </c>
      <c r="AK55" s="257">
        <f>IF(TabB1[[#This Row],[Stich-
probe]]&gt;0,IF(TabB1[[#This Row],[Differenz
förderfähig/
eingereicht nach Prüfung ÖIF (€)]]&lt;&gt;0,1,0),0)</f>
        <v>0</v>
      </c>
      <c r="AL55" s="258">
        <f>IF(TabB1[[#This Row],[Stich-
probe]]=0,0,TabB1[[#This Row],[Stich-
probe]]*TabB1[[#This Row],[Differenz
förderfähig/
eingereicht nach Prüfung ÖIF (€)]]/TabB1[[#This Row],[eingereichter
Betrag (€)]]*-1)</f>
        <v>0</v>
      </c>
      <c r="AM55" s="2"/>
    </row>
    <row r="56" spans="2:39" x14ac:dyDescent="0.2">
      <c r="B56" s="2"/>
      <c r="C56" s="251">
        <f>IF(TabB1[[#This Row],[Zufalls-
zahl wenn
lfd. Nr.]]=0,0,IF(RANK(TabB1[[#This Row],[Zufalls-
zahl wenn
lfd. Nr.]],TabB1[Zufalls-
zahl wenn
lfd. Nr.])&lt;=TabB1[[#Totals],[Zufalls-
zahl]],1,0))</f>
        <v>0</v>
      </c>
      <c r="D56" s="194" t="s">
        <v>21</v>
      </c>
      <c r="E56" s="207">
        <v>50</v>
      </c>
      <c r="F56" s="7"/>
      <c r="G56" s="17"/>
      <c r="H56" s="35"/>
      <c r="I56" s="101"/>
      <c r="J56" s="4"/>
      <c r="K56" s="4"/>
      <c r="L56" s="4"/>
      <c r="M56" s="128"/>
      <c r="N56" s="295"/>
      <c r="O56" s="296">
        <f>(TabB1[[#This Row],[förderfähiger 
Betrag nach Prüfung ÖIF (€)]]-TabB1[[#This Row],[eingereichter
Betrag (€)]])*IF(TabB1[[#This Row],[Stich-
probe]]&gt;0,1,0)</f>
        <v>0</v>
      </c>
      <c r="P56" s="215"/>
      <c r="Q56" s="215"/>
      <c r="R56" s="215"/>
      <c r="S56" s="253"/>
      <c r="T56" s="6"/>
      <c r="U56" s="6" t="str">
        <f>IF(ISERROR(VLOOKUP(TabB1[[#This Row],[Grund für Differenz]],Datenquelle!$F$3:$G$17,2,FALSE)),"",VLOOKUP(TabB1[[#This Row],[Grund für Differenz]],Datenquelle!$F$3:$G$17,2,FALSE))</f>
        <v/>
      </c>
      <c r="V56" s="253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3"/>
      <c r="AH56" s="2" t="str">
        <f>IF(OR(TabB1[[#This Row],[eingereichter
Betrag (€)]]=0,TabB1[[#This Row],[eingereichter
Betrag (€)]]=""),"",COUNTA($M$6:$M56)-COUNTIF(($M$6:$M56),0))</f>
        <v/>
      </c>
      <c r="AI56" s="255">
        <f t="shared" ca="1" si="2"/>
        <v>0.19824689806249407</v>
      </c>
      <c r="AJ56" s="256">
        <f>IF(TabB1[[#This Row],[Lfd.
Nr. f.
Stich-
probe]]&lt;&gt;"",TabB1[[#This Row],[Zufalls-
zahl]],0)</f>
        <v>0</v>
      </c>
      <c r="AK56" s="257">
        <f>IF(TabB1[[#This Row],[Stich-
probe]]&gt;0,IF(TabB1[[#This Row],[Differenz
förderfähig/
eingereicht nach Prüfung ÖIF (€)]]&lt;&gt;0,1,0),0)</f>
        <v>0</v>
      </c>
      <c r="AL56" s="258">
        <f>IF(TabB1[[#This Row],[Stich-
probe]]=0,0,TabB1[[#This Row],[Stich-
probe]]*TabB1[[#This Row],[Differenz
förderfähig/
eingereicht nach Prüfung ÖIF (€)]]/TabB1[[#This Row],[eingereichter
Betrag (€)]]*-1)</f>
        <v>0</v>
      </c>
      <c r="AM56" s="2"/>
    </row>
    <row r="57" spans="2:39" x14ac:dyDescent="0.2">
      <c r="B57" s="2"/>
      <c r="C57" s="251">
        <f>IF(TabB1[[#This Row],[Zufalls-
zahl wenn
lfd. Nr.]]=0,0,IF(RANK(TabB1[[#This Row],[Zufalls-
zahl wenn
lfd. Nr.]],TabB1[Zufalls-
zahl wenn
lfd. Nr.])&lt;=TabB1[[#Totals],[Zufalls-
zahl]],1,0))</f>
        <v>0</v>
      </c>
      <c r="D57" s="194" t="s">
        <v>21</v>
      </c>
      <c r="E57" s="207">
        <v>51</v>
      </c>
      <c r="F57" s="7"/>
      <c r="G57" s="17"/>
      <c r="H57" s="35"/>
      <c r="I57" s="101"/>
      <c r="J57" s="4"/>
      <c r="K57" s="4"/>
      <c r="L57" s="4"/>
      <c r="M57" s="128"/>
      <c r="N57" s="295"/>
      <c r="O57" s="296">
        <f>(TabB1[[#This Row],[förderfähiger 
Betrag nach Prüfung ÖIF (€)]]-TabB1[[#This Row],[eingereichter
Betrag (€)]])*IF(TabB1[[#This Row],[Stich-
probe]]&gt;0,1,0)</f>
        <v>0</v>
      </c>
      <c r="P57" s="215"/>
      <c r="Q57" s="215"/>
      <c r="R57" s="215"/>
      <c r="S57" s="253"/>
      <c r="T57" s="6"/>
      <c r="U57" s="6" t="str">
        <f>IF(ISERROR(VLOOKUP(TabB1[[#This Row],[Grund für Differenz]],Datenquelle!$F$3:$G$17,2,FALSE)),"",VLOOKUP(TabB1[[#This Row],[Grund für Differenz]],Datenquelle!$F$3:$G$17,2,FALSE))</f>
        <v/>
      </c>
      <c r="V57" s="253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3"/>
      <c r="AH57" s="2" t="str">
        <f>IF(OR(TabB1[[#This Row],[eingereichter
Betrag (€)]]=0,TabB1[[#This Row],[eingereichter
Betrag (€)]]=""),"",COUNTA($M$6:$M57)-COUNTIF(($M$6:$M57),0))</f>
        <v/>
      </c>
      <c r="AI57" s="255">
        <f t="shared" ca="1" si="2"/>
        <v>0.53237385002384641</v>
      </c>
      <c r="AJ57" s="256">
        <f>IF(TabB1[[#This Row],[Lfd.
Nr. f.
Stich-
probe]]&lt;&gt;"",TabB1[[#This Row],[Zufalls-
zahl]],0)</f>
        <v>0</v>
      </c>
      <c r="AK57" s="257">
        <f>IF(TabB1[[#This Row],[Stich-
probe]]&gt;0,IF(TabB1[[#This Row],[Differenz
förderfähig/
eingereicht nach Prüfung ÖIF (€)]]&lt;&gt;0,1,0),0)</f>
        <v>0</v>
      </c>
      <c r="AL57" s="258">
        <f>IF(TabB1[[#This Row],[Stich-
probe]]=0,0,TabB1[[#This Row],[Stich-
probe]]*TabB1[[#This Row],[Differenz
förderfähig/
eingereicht nach Prüfung ÖIF (€)]]/TabB1[[#This Row],[eingereichter
Betrag (€)]]*-1)</f>
        <v>0</v>
      </c>
      <c r="AM57" s="2"/>
    </row>
    <row r="58" spans="2:39" x14ac:dyDescent="0.2">
      <c r="B58" s="2"/>
      <c r="C58" s="251">
        <f>IF(TabB1[[#This Row],[Zufalls-
zahl wenn
lfd. Nr.]]=0,0,IF(RANK(TabB1[[#This Row],[Zufalls-
zahl wenn
lfd. Nr.]],TabB1[Zufalls-
zahl wenn
lfd. Nr.])&lt;=TabB1[[#Totals],[Zufalls-
zahl]],1,0))</f>
        <v>0</v>
      </c>
      <c r="D58" s="194" t="s">
        <v>21</v>
      </c>
      <c r="E58" s="207">
        <v>52</v>
      </c>
      <c r="F58" s="7"/>
      <c r="G58" s="17"/>
      <c r="H58" s="35"/>
      <c r="I58" s="101"/>
      <c r="J58" s="4"/>
      <c r="K58" s="4"/>
      <c r="L58" s="4"/>
      <c r="M58" s="128"/>
      <c r="N58" s="295"/>
      <c r="O58" s="296">
        <f>(TabB1[[#This Row],[förderfähiger 
Betrag nach Prüfung ÖIF (€)]]-TabB1[[#This Row],[eingereichter
Betrag (€)]])*IF(TabB1[[#This Row],[Stich-
probe]]&gt;0,1,0)</f>
        <v>0</v>
      </c>
      <c r="P58" s="215"/>
      <c r="Q58" s="215"/>
      <c r="R58" s="215"/>
      <c r="S58" s="253"/>
      <c r="T58" s="6"/>
      <c r="U58" s="6" t="str">
        <f>IF(ISERROR(VLOOKUP(TabB1[[#This Row],[Grund für Differenz]],Datenquelle!$F$3:$G$17,2,FALSE)),"",VLOOKUP(TabB1[[#This Row],[Grund für Differenz]],Datenquelle!$F$3:$G$17,2,FALSE))</f>
        <v/>
      </c>
      <c r="V58" s="253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3"/>
      <c r="AH58" s="2" t="str">
        <f>IF(OR(TabB1[[#This Row],[eingereichter
Betrag (€)]]=0,TabB1[[#This Row],[eingereichter
Betrag (€)]]=""),"",COUNTA($M$6:$M58)-COUNTIF(($M$6:$M58),0))</f>
        <v/>
      </c>
      <c r="AI58" s="255">
        <f t="shared" ca="1" si="2"/>
        <v>0.75663639037132546</v>
      </c>
      <c r="AJ58" s="256">
        <f>IF(TabB1[[#This Row],[Lfd.
Nr. f.
Stich-
probe]]&lt;&gt;"",TabB1[[#This Row],[Zufalls-
zahl]],0)</f>
        <v>0</v>
      </c>
      <c r="AK58" s="257">
        <f>IF(TabB1[[#This Row],[Stich-
probe]]&gt;0,IF(TabB1[[#This Row],[Differenz
förderfähig/
eingereicht nach Prüfung ÖIF (€)]]&lt;&gt;0,1,0),0)</f>
        <v>0</v>
      </c>
      <c r="AL58" s="258">
        <f>IF(TabB1[[#This Row],[Stich-
probe]]=0,0,TabB1[[#This Row],[Stich-
probe]]*TabB1[[#This Row],[Differenz
förderfähig/
eingereicht nach Prüfung ÖIF (€)]]/TabB1[[#This Row],[eingereichter
Betrag (€)]]*-1)</f>
        <v>0</v>
      </c>
      <c r="AM58" s="2"/>
    </row>
    <row r="59" spans="2:39" x14ac:dyDescent="0.2">
      <c r="B59" s="2"/>
      <c r="C59" s="251">
        <f>IF(TabB1[[#This Row],[Zufalls-
zahl wenn
lfd. Nr.]]=0,0,IF(RANK(TabB1[[#This Row],[Zufalls-
zahl wenn
lfd. Nr.]],TabB1[Zufalls-
zahl wenn
lfd. Nr.])&lt;=TabB1[[#Totals],[Zufalls-
zahl]],1,0))</f>
        <v>0</v>
      </c>
      <c r="D59" s="194" t="s">
        <v>21</v>
      </c>
      <c r="E59" s="207">
        <v>53</v>
      </c>
      <c r="F59" s="7"/>
      <c r="G59" s="17"/>
      <c r="H59" s="35"/>
      <c r="I59" s="101"/>
      <c r="J59" s="4"/>
      <c r="K59" s="4"/>
      <c r="L59" s="4"/>
      <c r="M59" s="128"/>
      <c r="N59" s="295"/>
      <c r="O59" s="296">
        <f>(TabB1[[#This Row],[förderfähiger 
Betrag nach Prüfung ÖIF (€)]]-TabB1[[#This Row],[eingereichter
Betrag (€)]])*IF(TabB1[[#This Row],[Stich-
probe]]&gt;0,1,0)</f>
        <v>0</v>
      </c>
      <c r="P59" s="215"/>
      <c r="Q59" s="215"/>
      <c r="R59" s="215"/>
      <c r="S59" s="253"/>
      <c r="T59" s="6"/>
      <c r="U59" s="6" t="str">
        <f>IF(ISERROR(VLOOKUP(TabB1[[#This Row],[Grund für Differenz]],Datenquelle!$F$3:$G$17,2,FALSE)),"",VLOOKUP(TabB1[[#This Row],[Grund für Differenz]],Datenquelle!$F$3:$G$17,2,FALSE))</f>
        <v/>
      </c>
      <c r="V59" s="253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3"/>
      <c r="AH59" s="2" t="str">
        <f>IF(OR(TabB1[[#This Row],[eingereichter
Betrag (€)]]=0,TabB1[[#This Row],[eingereichter
Betrag (€)]]=""),"",COUNTA($M$6:$M59)-COUNTIF(($M$6:$M59),0))</f>
        <v/>
      </c>
      <c r="AI59" s="255">
        <f t="shared" ca="1" si="2"/>
        <v>0.30365690057836225</v>
      </c>
      <c r="AJ59" s="256">
        <f>IF(TabB1[[#This Row],[Lfd.
Nr. f.
Stich-
probe]]&lt;&gt;"",TabB1[[#This Row],[Zufalls-
zahl]],0)</f>
        <v>0</v>
      </c>
      <c r="AK59" s="257">
        <f>IF(TabB1[[#This Row],[Stich-
probe]]&gt;0,IF(TabB1[[#This Row],[Differenz
förderfähig/
eingereicht nach Prüfung ÖIF (€)]]&lt;&gt;0,1,0),0)</f>
        <v>0</v>
      </c>
      <c r="AL59" s="258">
        <f>IF(TabB1[[#This Row],[Stich-
probe]]=0,0,TabB1[[#This Row],[Stich-
probe]]*TabB1[[#This Row],[Differenz
förderfähig/
eingereicht nach Prüfung ÖIF (€)]]/TabB1[[#This Row],[eingereichter
Betrag (€)]]*-1)</f>
        <v>0</v>
      </c>
      <c r="AM59" s="2"/>
    </row>
    <row r="60" spans="2:39" x14ac:dyDescent="0.2">
      <c r="B60" s="2"/>
      <c r="C60" s="251">
        <f>IF(TabB1[[#This Row],[Zufalls-
zahl wenn
lfd. Nr.]]=0,0,IF(RANK(TabB1[[#This Row],[Zufalls-
zahl wenn
lfd. Nr.]],TabB1[Zufalls-
zahl wenn
lfd. Nr.])&lt;=TabB1[[#Totals],[Zufalls-
zahl]],1,0))</f>
        <v>0</v>
      </c>
      <c r="D60" s="194" t="s">
        <v>21</v>
      </c>
      <c r="E60" s="207">
        <v>54</v>
      </c>
      <c r="F60" s="7"/>
      <c r="G60" s="17"/>
      <c r="H60" s="35"/>
      <c r="I60" s="101"/>
      <c r="J60" s="4"/>
      <c r="K60" s="4"/>
      <c r="L60" s="4"/>
      <c r="M60" s="128"/>
      <c r="N60" s="295"/>
      <c r="O60" s="296">
        <f>(TabB1[[#This Row],[förderfähiger 
Betrag nach Prüfung ÖIF (€)]]-TabB1[[#This Row],[eingereichter
Betrag (€)]])*IF(TabB1[[#This Row],[Stich-
probe]]&gt;0,1,0)</f>
        <v>0</v>
      </c>
      <c r="P60" s="215"/>
      <c r="Q60" s="215"/>
      <c r="R60" s="215"/>
      <c r="S60" s="253"/>
      <c r="T60" s="6"/>
      <c r="U60" s="6" t="str">
        <f>IF(ISERROR(VLOOKUP(TabB1[[#This Row],[Grund für Differenz]],Datenquelle!$F$3:$G$17,2,FALSE)),"",VLOOKUP(TabB1[[#This Row],[Grund für Differenz]],Datenquelle!$F$3:$G$17,2,FALSE))</f>
        <v/>
      </c>
      <c r="V60" s="253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3"/>
      <c r="AH60" s="2" t="str">
        <f>IF(OR(TabB1[[#This Row],[eingereichter
Betrag (€)]]=0,TabB1[[#This Row],[eingereichter
Betrag (€)]]=""),"",COUNTA($M$6:$M60)-COUNTIF(($M$6:$M60),0))</f>
        <v/>
      </c>
      <c r="AI60" s="255">
        <f t="shared" ca="1" si="2"/>
        <v>2.966331258578081E-2</v>
      </c>
      <c r="AJ60" s="256">
        <f>IF(TabB1[[#This Row],[Lfd.
Nr. f.
Stich-
probe]]&lt;&gt;"",TabB1[[#This Row],[Zufalls-
zahl]],0)</f>
        <v>0</v>
      </c>
      <c r="AK60" s="257">
        <f>IF(TabB1[[#This Row],[Stich-
probe]]&gt;0,IF(TabB1[[#This Row],[Differenz
förderfähig/
eingereicht nach Prüfung ÖIF (€)]]&lt;&gt;0,1,0),0)</f>
        <v>0</v>
      </c>
      <c r="AL60" s="258">
        <f>IF(TabB1[[#This Row],[Stich-
probe]]=0,0,TabB1[[#This Row],[Stich-
probe]]*TabB1[[#This Row],[Differenz
förderfähig/
eingereicht nach Prüfung ÖIF (€)]]/TabB1[[#This Row],[eingereichter
Betrag (€)]]*-1)</f>
        <v>0</v>
      </c>
      <c r="AM60" s="2"/>
    </row>
    <row r="61" spans="2:39" x14ac:dyDescent="0.2">
      <c r="B61" s="2"/>
      <c r="C61" s="251">
        <f>IF(TabB1[[#This Row],[Zufalls-
zahl wenn
lfd. Nr.]]=0,0,IF(RANK(TabB1[[#This Row],[Zufalls-
zahl wenn
lfd. Nr.]],TabB1[Zufalls-
zahl wenn
lfd. Nr.])&lt;=TabB1[[#Totals],[Zufalls-
zahl]],1,0))</f>
        <v>0</v>
      </c>
      <c r="D61" s="194" t="s">
        <v>21</v>
      </c>
      <c r="E61" s="207">
        <v>55</v>
      </c>
      <c r="F61" s="7"/>
      <c r="G61" s="17"/>
      <c r="H61" s="35"/>
      <c r="I61" s="101"/>
      <c r="J61" s="4"/>
      <c r="K61" s="4"/>
      <c r="L61" s="4"/>
      <c r="M61" s="128"/>
      <c r="N61" s="295"/>
      <c r="O61" s="296">
        <f>(TabB1[[#This Row],[förderfähiger 
Betrag nach Prüfung ÖIF (€)]]-TabB1[[#This Row],[eingereichter
Betrag (€)]])*IF(TabB1[[#This Row],[Stich-
probe]]&gt;0,1,0)</f>
        <v>0</v>
      </c>
      <c r="P61" s="215"/>
      <c r="Q61" s="215"/>
      <c r="R61" s="215"/>
      <c r="S61" s="253"/>
      <c r="T61" s="6"/>
      <c r="U61" s="6" t="str">
        <f>IF(ISERROR(VLOOKUP(TabB1[[#This Row],[Grund für Differenz]],Datenquelle!$F$3:$G$17,2,FALSE)),"",VLOOKUP(TabB1[[#This Row],[Grund für Differenz]],Datenquelle!$F$3:$G$17,2,FALSE))</f>
        <v/>
      </c>
      <c r="V61" s="253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3"/>
      <c r="AH61" s="2" t="str">
        <f>IF(OR(TabB1[[#This Row],[eingereichter
Betrag (€)]]=0,TabB1[[#This Row],[eingereichter
Betrag (€)]]=""),"",COUNTA($M$6:$M61)-COUNTIF(($M$6:$M61),0))</f>
        <v/>
      </c>
      <c r="AI61" s="255">
        <f t="shared" ca="1" si="2"/>
        <v>0.66199770244422684</v>
      </c>
      <c r="AJ61" s="256">
        <f>IF(TabB1[[#This Row],[Lfd.
Nr. f.
Stich-
probe]]&lt;&gt;"",TabB1[[#This Row],[Zufalls-
zahl]],0)</f>
        <v>0</v>
      </c>
      <c r="AK61" s="257">
        <f>IF(TabB1[[#This Row],[Stich-
probe]]&gt;0,IF(TabB1[[#This Row],[Differenz
förderfähig/
eingereicht nach Prüfung ÖIF (€)]]&lt;&gt;0,1,0),0)</f>
        <v>0</v>
      </c>
      <c r="AL61" s="258">
        <f>IF(TabB1[[#This Row],[Stich-
probe]]=0,0,TabB1[[#This Row],[Stich-
probe]]*TabB1[[#This Row],[Differenz
förderfähig/
eingereicht nach Prüfung ÖIF (€)]]/TabB1[[#This Row],[eingereichter
Betrag (€)]]*-1)</f>
        <v>0</v>
      </c>
      <c r="AM61" s="2"/>
    </row>
    <row r="62" spans="2:39" x14ac:dyDescent="0.2">
      <c r="B62" s="2"/>
      <c r="C62" s="251">
        <f>IF(TabB1[[#This Row],[Zufalls-
zahl wenn
lfd. Nr.]]=0,0,IF(RANK(TabB1[[#This Row],[Zufalls-
zahl wenn
lfd. Nr.]],TabB1[Zufalls-
zahl wenn
lfd. Nr.])&lt;=TabB1[[#Totals],[Zufalls-
zahl]],1,0))</f>
        <v>0</v>
      </c>
      <c r="D62" s="194" t="s">
        <v>21</v>
      </c>
      <c r="E62" s="207">
        <v>56</v>
      </c>
      <c r="F62" s="7"/>
      <c r="G62" s="17"/>
      <c r="H62" s="35"/>
      <c r="I62" s="101"/>
      <c r="J62" s="4"/>
      <c r="K62" s="4"/>
      <c r="L62" s="4"/>
      <c r="M62" s="128"/>
      <c r="N62" s="295"/>
      <c r="O62" s="296">
        <f>(TabB1[[#This Row],[förderfähiger 
Betrag nach Prüfung ÖIF (€)]]-TabB1[[#This Row],[eingereichter
Betrag (€)]])*IF(TabB1[[#This Row],[Stich-
probe]]&gt;0,1,0)</f>
        <v>0</v>
      </c>
      <c r="P62" s="215"/>
      <c r="Q62" s="215"/>
      <c r="R62" s="215"/>
      <c r="S62" s="253"/>
      <c r="T62" s="6"/>
      <c r="U62" s="6" t="str">
        <f>IF(ISERROR(VLOOKUP(TabB1[[#This Row],[Grund für Differenz]],Datenquelle!$F$3:$G$17,2,FALSE)),"",VLOOKUP(TabB1[[#This Row],[Grund für Differenz]],Datenquelle!$F$3:$G$17,2,FALSE))</f>
        <v/>
      </c>
      <c r="V62" s="253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3"/>
      <c r="AH62" s="2" t="str">
        <f>IF(OR(TabB1[[#This Row],[eingereichter
Betrag (€)]]=0,TabB1[[#This Row],[eingereichter
Betrag (€)]]=""),"",COUNTA($M$6:$M62)-COUNTIF(($M$6:$M62),0))</f>
        <v/>
      </c>
      <c r="AI62" s="255">
        <f t="shared" ca="1" si="2"/>
        <v>0.29345278007100573</v>
      </c>
      <c r="AJ62" s="256">
        <f>IF(TabB1[[#This Row],[Lfd.
Nr. f.
Stich-
probe]]&lt;&gt;"",TabB1[[#This Row],[Zufalls-
zahl]],0)</f>
        <v>0</v>
      </c>
      <c r="AK62" s="257">
        <f>IF(TabB1[[#This Row],[Stich-
probe]]&gt;0,IF(TabB1[[#This Row],[Differenz
förderfähig/
eingereicht nach Prüfung ÖIF (€)]]&lt;&gt;0,1,0),0)</f>
        <v>0</v>
      </c>
      <c r="AL62" s="258">
        <f>IF(TabB1[[#This Row],[Stich-
probe]]=0,0,TabB1[[#This Row],[Stich-
probe]]*TabB1[[#This Row],[Differenz
förderfähig/
eingereicht nach Prüfung ÖIF (€)]]/TabB1[[#This Row],[eingereichter
Betrag (€)]]*-1)</f>
        <v>0</v>
      </c>
      <c r="AM62" s="2"/>
    </row>
    <row r="63" spans="2:39" x14ac:dyDescent="0.2">
      <c r="B63" s="2"/>
      <c r="C63" s="251">
        <f>IF(TabB1[[#This Row],[Zufalls-
zahl wenn
lfd. Nr.]]=0,0,IF(RANK(TabB1[[#This Row],[Zufalls-
zahl wenn
lfd. Nr.]],TabB1[Zufalls-
zahl wenn
lfd. Nr.])&lt;=TabB1[[#Totals],[Zufalls-
zahl]],1,0))</f>
        <v>0</v>
      </c>
      <c r="D63" s="194" t="s">
        <v>21</v>
      </c>
      <c r="E63" s="207">
        <v>57</v>
      </c>
      <c r="F63" s="7"/>
      <c r="G63" s="17"/>
      <c r="H63" s="35"/>
      <c r="I63" s="101"/>
      <c r="J63" s="4"/>
      <c r="K63" s="4"/>
      <c r="L63" s="4"/>
      <c r="M63" s="128"/>
      <c r="N63" s="295"/>
      <c r="O63" s="296">
        <f>(TabB1[[#This Row],[förderfähiger 
Betrag nach Prüfung ÖIF (€)]]-TabB1[[#This Row],[eingereichter
Betrag (€)]])*IF(TabB1[[#This Row],[Stich-
probe]]&gt;0,1,0)</f>
        <v>0</v>
      </c>
      <c r="P63" s="215"/>
      <c r="Q63" s="215"/>
      <c r="R63" s="215"/>
      <c r="S63" s="253"/>
      <c r="T63" s="6"/>
      <c r="U63" s="6" t="str">
        <f>IF(ISERROR(VLOOKUP(TabB1[[#This Row],[Grund für Differenz]],Datenquelle!$F$3:$G$17,2,FALSE)),"",VLOOKUP(TabB1[[#This Row],[Grund für Differenz]],Datenquelle!$F$3:$G$17,2,FALSE))</f>
        <v/>
      </c>
      <c r="V63" s="253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3"/>
      <c r="AH63" s="2" t="str">
        <f>IF(OR(TabB1[[#This Row],[eingereichter
Betrag (€)]]=0,TabB1[[#This Row],[eingereichter
Betrag (€)]]=""),"",COUNTA($M$6:$M63)-COUNTIF(($M$6:$M63),0))</f>
        <v/>
      </c>
      <c r="AI63" s="255">
        <f t="shared" ca="1" si="2"/>
        <v>0.79202964480193128</v>
      </c>
      <c r="AJ63" s="256">
        <f>IF(TabB1[[#This Row],[Lfd.
Nr. f.
Stich-
probe]]&lt;&gt;"",TabB1[[#This Row],[Zufalls-
zahl]],0)</f>
        <v>0</v>
      </c>
      <c r="AK63" s="257">
        <f>IF(TabB1[[#This Row],[Stich-
probe]]&gt;0,IF(TabB1[[#This Row],[Differenz
förderfähig/
eingereicht nach Prüfung ÖIF (€)]]&lt;&gt;0,1,0),0)</f>
        <v>0</v>
      </c>
      <c r="AL63" s="258">
        <f>IF(TabB1[[#This Row],[Stich-
probe]]=0,0,TabB1[[#This Row],[Stich-
probe]]*TabB1[[#This Row],[Differenz
förderfähig/
eingereicht nach Prüfung ÖIF (€)]]/TabB1[[#This Row],[eingereichter
Betrag (€)]]*-1)</f>
        <v>0</v>
      </c>
      <c r="AM63" s="2"/>
    </row>
    <row r="64" spans="2:39" x14ac:dyDescent="0.2">
      <c r="B64" s="2"/>
      <c r="C64" s="251">
        <f>IF(TabB1[[#This Row],[Zufalls-
zahl wenn
lfd. Nr.]]=0,0,IF(RANK(TabB1[[#This Row],[Zufalls-
zahl wenn
lfd. Nr.]],TabB1[Zufalls-
zahl wenn
lfd. Nr.])&lt;=TabB1[[#Totals],[Zufalls-
zahl]],1,0))</f>
        <v>0</v>
      </c>
      <c r="D64" s="194" t="s">
        <v>21</v>
      </c>
      <c r="E64" s="207">
        <v>58</v>
      </c>
      <c r="F64" s="7"/>
      <c r="G64" s="17"/>
      <c r="H64" s="35"/>
      <c r="I64" s="101"/>
      <c r="J64" s="4"/>
      <c r="K64" s="4"/>
      <c r="L64" s="4"/>
      <c r="M64" s="128"/>
      <c r="N64" s="295"/>
      <c r="O64" s="296">
        <f>(TabB1[[#This Row],[förderfähiger 
Betrag nach Prüfung ÖIF (€)]]-TabB1[[#This Row],[eingereichter
Betrag (€)]])*IF(TabB1[[#This Row],[Stich-
probe]]&gt;0,1,0)</f>
        <v>0</v>
      </c>
      <c r="P64" s="215"/>
      <c r="Q64" s="215"/>
      <c r="R64" s="215"/>
      <c r="S64" s="253"/>
      <c r="T64" s="6"/>
      <c r="U64" s="6" t="str">
        <f>IF(ISERROR(VLOOKUP(TabB1[[#This Row],[Grund für Differenz]],Datenquelle!$F$3:$G$17,2,FALSE)),"",VLOOKUP(TabB1[[#This Row],[Grund für Differenz]],Datenquelle!$F$3:$G$17,2,FALSE))</f>
        <v/>
      </c>
      <c r="V64" s="253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3"/>
      <c r="AH64" s="2" t="str">
        <f>IF(OR(TabB1[[#This Row],[eingereichter
Betrag (€)]]=0,TabB1[[#This Row],[eingereichter
Betrag (€)]]=""),"",COUNTA($M$6:$M64)-COUNTIF(($M$6:$M64),0))</f>
        <v/>
      </c>
      <c r="AI64" s="255">
        <f t="shared" ca="1" si="2"/>
        <v>5.3716862223490036E-2</v>
      </c>
      <c r="AJ64" s="256">
        <f>IF(TabB1[[#This Row],[Lfd.
Nr. f.
Stich-
probe]]&lt;&gt;"",TabB1[[#This Row],[Zufalls-
zahl]],0)</f>
        <v>0</v>
      </c>
      <c r="AK64" s="257">
        <f>IF(TabB1[[#This Row],[Stich-
probe]]&gt;0,IF(TabB1[[#This Row],[Differenz
förderfähig/
eingereicht nach Prüfung ÖIF (€)]]&lt;&gt;0,1,0),0)</f>
        <v>0</v>
      </c>
      <c r="AL64" s="258">
        <f>IF(TabB1[[#This Row],[Stich-
probe]]=0,0,TabB1[[#This Row],[Stich-
probe]]*TabB1[[#This Row],[Differenz
förderfähig/
eingereicht nach Prüfung ÖIF (€)]]/TabB1[[#This Row],[eingereichter
Betrag (€)]]*-1)</f>
        <v>0</v>
      </c>
      <c r="AM64" s="2"/>
    </row>
    <row r="65" spans="2:39" x14ac:dyDescent="0.2">
      <c r="B65" s="2"/>
      <c r="C65" s="251">
        <f>IF(TabB1[[#This Row],[Zufalls-
zahl wenn
lfd. Nr.]]=0,0,IF(RANK(TabB1[[#This Row],[Zufalls-
zahl wenn
lfd. Nr.]],TabB1[Zufalls-
zahl wenn
lfd. Nr.])&lt;=TabB1[[#Totals],[Zufalls-
zahl]],1,0))</f>
        <v>0</v>
      </c>
      <c r="D65" s="194" t="s">
        <v>21</v>
      </c>
      <c r="E65" s="207">
        <v>59</v>
      </c>
      <c r="F65" s="7"/>
      <c r="G65" s="17"/>
      <c r="H65" s="35"/>
      <c r="I65" s="101"/>
      <c r="J65" s="4"/>
      <c r="K65" s="4"/>
      <c r="L65" s="4"/>
      <c r="M65" s="128"/>
      <c r="N65" s="295"/>
      <c r="O65" s="296">
        <f>(TabB1[[#This Row],[förderfähiger 
Betrag nach Prüfung ÖIF (€)]]-TabB1[[#This Row],[eingereichter
Betrag (€)]])*IF(TabB1[[#This Row],[Stich-
probe]]&gt;0,1,0)</f>
        <v>0</v>
      </c>
      <c r="P65" s="215"/>
      <c r="Q65" s="215"/>
      <c r="R65" s="215"/>
      <c r="S65" s="253"/>
      <c r="T65" s="6"/>
      <c r="U65" s="6" t="str">
        <f>IF(ISERROR(VLOOKUP(TabB1[[#This Row],[Grund für Differenz]],Datenquelle!$F$3:$G$17,2,FALSE)),"",VLOOKUP(TabB1[[#This Row],[Grund für Differenz]],Datenquelle!$F$3:$G$17,2,FALSE))</f>
        <v/>
      </c>
      <c r="V65" s="253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3"/>
      <c r="AH65" s="2" t="str">
        <f>IF(OR(TabB1[[#This Row],[eingereichter
Betrag (€)]]=0,TabB1[[#This Row],[eingereichter
Betrag (€)]]=""),"",COUNTA($M$6:$M65)-COUNTIF(($M$6:$M65),0))</f>
        <v/>
      </c>
      <c r="AI65" s="255">
        <f t="shared" ca="1" si="2"/>
        <v>0.66341189087794228</v>
      </c>
      <c r="AJ65" s="256">
        <f>IF(TabB1[[#This Row],[Lfd.
Nr. f.
Stich-
probe]]&lt;&gt;"",TabB1[[#This Row],[Zufalls-
zahl]],0)</f>
        <v>0</v>
      </c>
      <c r="AK65" s="257">
        <f>IF(TabB1[[#This Row],[Stich-
probe]]&gt;0,IF(TabB1[[#This Row],[Differenz
förderfähig/
eingereicht nach Prüfung ÖIF (€)]]&lt;&gt;0,1,0),0)</f>
        <v>0</v>
      </c>
      <c r="AL65" s="258">
        <f>IF(TabB1[[#This Row],[Stich-
probe]]=0,0,TabB1[[#This Row],[Stich-
probe]]*TabB1[[#This Row],[Differenz
förderfähig/
eingereicht nach Prüfung ÖIF (€)]]/TabB1[[#This Row],[eingereichter
Betrag (€)]]*-1)</f>
        <v>0</v>
      </c>
      <c r="AM65" s="2"/>
    </row>
    <row r="66" spans="2:39" x14ac:dyDescent="0.2">
      <c r="B66" s="2"/>
      <c r="C66" s="251">
        <f>IF(TabB1[[#This Row],[Zufalls-
zahl wenn
lfd. Nr.]]=0,0,IF(RANK(TabB1[[#This Row],[Zufalls-
zahl wenn
lfd. Nr.]],TabB1[Zufalls-
zahl wenn
lfd. Nr.])&lt;=TabB1[[#Totals],[Zufalls-
zahl]],1,0))</f>
        <v>0</v>
      </c>
      <c r="D66" s="194" t="s">
        <v>21</v>
      </c>
      <c r="E66" s="207">
        <v>60</v>
      </c>
      <c r="F66" s="7"/>
      <c r="G66" s="17"/>
      <c r="H66" s="35"/>
      <c r="I66" s="101"/>
      <c r="J66" s="4"/>
      <c r="K66" s="4"/>
      <c r="L66" s="4"/>
      <c r="M66" s="128"/>
      <c r="N66" s="295"/>
      <c r="O66" s="296">
        <f>(TabB1[[#This Row],[förderfähiger 
Betrag nach Prüfung ÖIF (€)]]-TabB1[[#This Row],[eingereichter
Betrag (€)]])*IF(TabB1[[#This Row],[Stich-
probe]]&gt;0,1,0)</f>
        <v>0</v>
      </c>
      <c r="P66" s="215"/>
      <c r="Q66" s="215"/>
      <c r="R66" s="215"/>
      <c r="S66" s="253"/>
      <c r="T66" s="6"/>
      <c r="U66" s="6" t="str">
        <f>IF(ISERROR(VLOOKUP(TabB1[[#This Row],[Grund für Differenz]],Datenquelle!$F$3:$G$17,2,FALSE)),"",VLOOKUP(TabB1[[#This Row],[Grund für Differenz]],Datenquelle!$F$3:$G$17,2,FALSE))</f>
        <v/>
      </c>
      <c r="V66" s="253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3"/>
      <c r="AH66" s="2" t="str">
        <f>IF(OR(TabB1[[#This Row],[eingereichter
Betrag (€)]]=0,TabB1[[#This Row],[eingereichter
Betrag (€)]]=""),"",COUNTA($M$6:$M66)-COUNTIF(($M$6:$M66),0))</f>
        <v/>
      </c>
      <c r="AI66" s="255">
        <f t="shared" ca="1" si="2"/>
        <v>0.72067796786518779</v>
      </c>
      <c r="AJ66" s="256">
        <f>IF(TabB1[[#This Row],[Lfd.
Nr. f.
Stich-
probe]]&lt;&gt;"",TabB1[[#This Row],[Zufalls-
zahl]],0)</f>
        <v>0</v>
      </c>
      <c r="AK66" s="257">
        <f>IF(TabB1[[#This Row],[Stich-
probe]]&gt;0,IF(TabB1[[#This Row],[Differenz
förderfähig/
eingereicht nach Prüfung ÖIF (€)]]&lt;&gt;0,1,0),0)</f>
        <v>0</v>
      </c>
      <c r="AL66" s="258">
        <f>IF(TabB1[[#This Row],[Stich-
probe]]=0,0,TabB1[[#This Row],[Stich-
probe]]*TabB1[[#This Row],[Differenz
förderfähig/
eingereicht nach Prüfung ÖIF (€)]]/TabB1[[#This Row],[eingereichter
Betrag (€)]]*-1)</f>
        <v>0</v>
      </c>
      <c r="AM66" s="2"/>
    </row>
    <row r="67" spans="2:39" x14ac:dyDescent="0.2">
      <c r="B67" s="2"/>
      <c r="C67" s="251">
        <f>IF(TabB1[[#This Row],[Zufalls-
zahl wenn
lfd. Nr.]]=0,0,IF(RANK(TabB1[[#This Row],[Zufalls-
zahl wenn
lfd. Nr.]],TabB1[Zufalls-
zahl wenn
lfd. Nr.])&lt;=TabB1[[#Totals],[Zufalls-
zahl]],1,0))</f>
        <v>0</v>
      </c>
      <c r="D67" s="194" t="s">
        <v>21</v>
      </c>
      <c r="E67" s="207">
        <v>61</v>
      </c>
      <c r="F67" s="7"/>
      <c r="G67" s="17"/>
      <c r="H67" s="35"/>
      <c r="I67" s="101"/>
      <c r="J67" s="4"/>
      <c r="K67" s="4"/>
      <c r="L67" s="4"/>
      <c r="M67" s="128"/>
      <c r="N67" s="295"/>
      <c r="O67" s="296">
        <f>(TabB1[[#This Row],[förderfähiger 
Betrag nach Prüfung ÖIF (€)]]-TabB1[[#This Row],[eingereichter
Betrag (€)]])*IF(TabB1[[#This Row],[Stich-
probe]]&gt;0,1,0)</f>
        <v>0</v>
      </c>
      <c r="P67" s="215"/>
      <c r="Q67" s="215"/>
      <c r="R67" s="215"/>
      <c r="S67" s="253"/>
      <c r="T67" s="6"/>
      <c r="U67" s="6" t="str">
        <f>IF(ISERROR(VLOOKUP(TabB1[[#This Row],[Grund für Differenz]],Datenquelle!$F$3:$G$17,2,FALSE)),"",VLOOKUP(TabB1[[#This Row],[Grund für Differenz]],Datenquelle!$F$3:$G$17,2,FALSE))</f>
        <v/>
      </c>
      <c r="V67" s="253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3"/>
      <c r="AH67" s="2" t="str">
        <f>IF(OR(TabB1[[#This Row],[eingereichter
Betrag (€)]]=0,TabB1[[#This Row],[eingereichter
Betrag (€)]]=""),"",COUNTA($M$6:$M67)-COUNTIF(($M$6:$M67),0))</f>
        <v/>
      </c>
      <c r="AI67" s="255">
        <f t="shared" ca="1" si="2"/>
        <v>0.30842670985304077</v>
      </c>
      <c r="AJ67" s="256">
        <f>IF(TabB1[[#This Row],[Lfd.
Nr. f.
Stich-
probe]]&lt;&gt;"",TabB1[[#This Row],[Zufalls-
zahl]],0)</f>
        <v>0</v>
      </c>
      <c r="AK67" s="257">
        <f>IF(TabB1[[#This Row],[Stich-
probe]]&gt;0,IF(TabB1[[#This Row],[Differenz
förderfähig/
eingereicht nach Prüfung ÖIF (€)]]&lt;&gt;0,1,0),0)</f>
        <v>0</v>
      </c>
      <c r="AL67" s="258">
        <f>IF(TabB1[[#This Row],[Stich-
probe]]=0,0,TabB1[[#This Row],[Stich-
probe]]*TabB1[[#This Row],[Differenz
förderfähig/
eingereicht nach Prüfung ÖIF (€)]]/TabB1[[#This Row],[eingereichter
Betrag (€)]]*-1)</f>
        <v>0</v>
      </c>
      <c r="AM67" s="2"/>
    </row>
    <row r="68" spans="2:39" x14ac:dyDescent="0.2">
      <c r="B68" s="2"/>
      <c r="C68" s="251">
        <f>IF(TabB1[[#This Row],[Zufalls-
zahl wenn
lfd. Nr.]]=0,0,IF(RANK(TabB1[[#This Row],[Zufalls-
zahl wenn
lfd. Nr.]],TabB1[Zufalls-
zahl wenn
lfd. Nr.])&lt;=TabB1[[#Totals],[Zufalls-
zahl]],1,0))</f>
        <v>0</v>
      </c>
      <c r="D68" s="194" t="s">
        <v>21</v>
      </c>
      <c r="E68" s="207">
        <v>62</v>
      </c>
      <c r="F68" s="7"/>
      <c r="G68" s="17"/>
      <c r="H68" s="35"/>
      <c r="I68" s="101"/>
      <c r="J68" s="4"/>
      <c r="K68" s="4"/>
      <c r="L68" s="4"/>
      <c r="M68" s="128"/>
      <c r="N68" s="295"/>
      <c r="O68" s="296">
        <f>(TabB1[[#This Row],[förderfähiger 
Betrag nach Prüfung ÖIF (€)]]-TabB1[[#This Row],[eingereichter
Betrag (€)]])*IF(TabB1[[#This Row],[Stich-
probe]]&gt;0,1,0)</f>
        <v>0</v>
      </c>
      <c r="P68" s="215"/>
      <c r="Q68" s="215"/>
      <c r="R68" s="215"/>
      <c r="S68" s="253"/>
      <c r="T68" s="6"/>
      <c r="U68" s="6" t="str">
        <f>IF(ISERROR(VLOOKUP(TabB1[[#This Row],[Grund für Differenz]],Datenquelle!$F$3:$G$17,2,FALSE)),"",VLOOKUP(TabB1[[#This Row],[Grund für Differenz]],Datenquelle!$F$3:$G$17,2,FALSE))</f>
        <v/>
      </c>
      <c r="V68" s="253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3"/>
      <c r="AH68" s="2" t="str">
        <f>IF(OR(TabB1[[#This Row],[eingereichter
Betrag (€)]]=0,TabB1[[#This Row],[eingereichter
Betrag (€)]]=""),"",COUNTA($M$6:$M68)-COUNTIF(($M$6:$M68),0))</f>
        <v/>
      </c>
      <c r="AI68" s="255">
        <f t="shared" ref="AI68:AI82" ca="1" si="3">RAND()</f>
        <v>0.21732580820309222</v>
      </c>
      <c r="AJ68" s="256">
        <f>IF(TabB1[[#This Row],[Lfd.
Nr. f.
Stich-
probe]]&lt;&gt;"",TabB1[[#This Row],[Zufalls-
zahl]],0)</f>
        <v>0</v>
      </c>
      <c r="AK68" s="257">
        <f>IF(TabB1[[#This Row],[Stich-
probe]]&gt;0,IF(TabB1[[#This Row],[Differenz
förderfähig/
eingereicht nach Prüfung ÖIF (€)]]&lt;&gt;0,1,0),0)</f>
        <v>0</v>
      </c>
      <c r="AL68" s="258">
        <f>IF(TabB1[[#This Row],[Stich-
probe]]=0,0,TabB1[[#This Row],[Stich-
probe]]*TabB1[[#This Row],[Differenz
förderfähig/
eingereicht nach Prüfung ÖIF (€)]]/TabB1[[#This Row],[eingereichter
Betrag (€)]]*-1)</f>
        <v>0</v>
      </c>
      <c r="AM68" s="2"/>
    </row>
    <row r="69" spans="2:39" x14ac:dyDescent="0.2">
      <c r="B69" s="2"/>
      <c r="C69" s="251">
        <f>IF(TabB1[[#This Row],[Zufalls-
zahl wenn
lfd. Nr.]]=0,0,IF(RANK(TabB1[[#This Row],[Zufalls-
zahl wenn
lfd. Nr.]],TabB1[Zufalls-
zahl wenn
lfd. Nr.])&lt;=TabB1[[#Totals],[Zufalls-
zahl]],1,0))</f>
        <v>0</v>
      </c>
      <c r="D69" s="194" t="s">
        <v>21</v>
      </c>
      <c r="E69" s="207">
        <v>63</v>
      </c>
      <c r="F69" s="7"/>
      <c r="G69" s="17"/>
      <c r="H69" s="35"/>
      <c r="I69" s="101"/>
      <c r="J69" s="4"/>
      <c r="K69" s="4"/>
      <c r="L69" s="4"/>
      <c r="M69" s="128"/>
      <c r="N69" s="295"/>
      <c r="O69" s="296">
        <f>(TabB1[[#This Row],[förderfähiger 
Betrag nach Prüfung ÖIF (€)]]-TabB1[[#This Row],[eingereichter
Betrag (€)]])*IF(TabB1[[#This Row],[Stich-
probe]]&gt;0,1,0)</f>
        <v>0</v>
      </c>
      <c r="P69" s="215"/>
      <c r="Q69" s="215"/>
      <c r="R69" s="215"/>
      <c r="S69" s="253"/>
      <c r="T69" s="6"/>
      <c r="U69" s="6" t="str">
        <f>IF(ISERROR(VLOOKUP(TabB1[[#This Row],[Grund für Differenz]],Datenquelle!$F$3:$G$17,2,FALSE)),"",VLOOKUP(TabB1[[#This Row],[Grund für Differenz]],Datenquelle!$F$3:$G$17,2,FALSE))</f>
        <v/>
      </c>
      <c r="V69" s="253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3"/>
      <c r="AH69" s="2" t="str">
        <f>IF(OR(TabB1[[#This Row],[eingereichter
Betrag (€)]]=0,TabB1[[#This Row],[eingereichter
Betrag (€)]]=""),"",COUNTA($M$6:$M69)-COUNTIF(($M$6:$M69),0))</f>
        <v/>
      </c>
      <c r="AI69" s="255">
        <f t="shared" ca="1" si="3"/>
        <v>3.0543458025085957E-2</v>
      </c>
      <c r="AJ69" s="256">
        <f>IF(TabB1[[#This Row],[Lfd.
Nr. f.
Stich-
probe]]&lt;&gt;"",TabB1[[#This Row],[Zufalls-
zahl]],0)</f>
        <v>0</v>
      </c>
      <c r="AK69" s="257">
        <f>IF(TabB1[[#This Row],[Stich-
probe]]&gt;0,IF(TabB1[[#This Row],[Differenz
förderfähig/
eingereicht nach Prüfung ÖIF (€)]]&lt;&gt;0,1,0),0)</f>
        <v>0</v>
      </c>
      <c r="AL69" s="258">
        <f>IF(TabB1[[#This Row],[Stich-
probe]]=0,0,TabB1[[#This Row],[Stich-
probe]]*TabB1[[#This Row],[Differenz
förderfähig/
eingereicht nach Prüfung ÖIF (€)]]/TabB1[[#This Row],[eingereichter
Betrag (€)]]*-1)</f>
        <v>0</v>
      </c>
      <c r="AM69" s="2"/>
    </row>
    <row r="70" spans="2:39" x14ac:dyDescent="0.2">
      <c r="B70" s="2"/>
      <c r="C70" s="251">
        <f>IF(TabB1[[#This Row],[Zufalls-
zahl wenn
lfd. Nr.]]=0,0,IF(RANK(TabB1[[#This Row],[Zufalls-
zahl wenn
lfd. Nr.]],TabB1[Zufalls-
zahl wenn
lfd. Nr.])&lt;=TabB1[[#Totals],[Zufalls-
zahl]],1,0))</f>
        <v>0</v>
      </c>
      <c r="D70" s="194" t="s">
        <v>21</v>
      </c>
      <c r="E70" s="207">
        <v>64</v>
      </c>
      <c r="F70" s="7"/>
      <c r="G70" s="17"/>
      <c r="H70" s="35"/>
      <c r="I70" s="101"/>
      <c r="J70" s="4"/>
      <c r="K70" s="4"/>
      <c r="L70" s="4"/>
      <c r="M70" s="128"/>
      <c r="N70" s="295"/>
      <c r="O70" s="296">
        <f>(TabB1[[#This Row],[förderfähiger 
Betrag nach Prüfung ÖIF (€)]]-TabB1[[#This Row],[eingereichter
Betrag (€)]])*IF(TabB1[[#This Row],[Stich-
probe]]&gt;0,1,0)</f>
        <v>0</v>
      </c>
      <c r="P70" s="215"/>
      <c r="Q70" s="215"/>
      <c r="R70" s="215"/>
      <c r="S70" s="253"/>
      <c r="T70" s="6"/>
      <c r="U70" s="6" t="str">
        <f>IF(ISERROR(VLOOKUP(TabB1[[#This Row],[Grund für Differenz]],Datenquelle!$F$3:$G$17,2,FALSE)),"",VLOOKUP(TabB1[[#This Row],[Grund für Differenz]],Datenquelle!$F$3:$G$17,2,FALSE))</f>
        <v/>
      </c>
      <c r="V70" s="253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3"/>
      <c r="AH70" s="2" t="str">
        <f>IF(OR(TabB1[[#This Row],[eingereichter
Betrag (€)]]=0,TabB1[[#This Row],[eingereichter
Betrag (€)]]=""),"",COUNTA($M$6:$M70)-COUNTIF(($M$6:$M70),0))</f>
        <v/>
      </c>
      <c r="AI70" s="255">
        <f t="shared" ca="1" si="3"/>
        <v>0.52638052465041063</v>
      </c>
      <c r="AJ70" s="256">
        <f>IF(TabB1[[#This Row],[Lfd.
Nr. f.
Stich-
probe]]&lt;&gt;"",TabB1[[#This Row],[Zufalls-
zahl]],0)</f>
        <v>0</v>
      </c>
      <c r="AK70" s="257">
        <f>IF(TabB1[[#This Row],[Stich-
probe]]&gt;0,IF(TabB1[[#This Row],[Differenz
förderfähig/
eingereicht nach Prüfung ÖIF (€)]]&lt;&gt;0,1,0),0)</f>
        <v>0</v>
      </c>
      <c r="AL70" s="258">
        <f>IF(TabB1[[#This Row],[Stich-
probe]]=0,0,TabB1[[#This Row],[Stich-
probe]]*TabB1[[#This Row],[Differenz
förderfähig/
eingereicht nach Prüfung ÖIF (€)]]/TabB1[[#This Row],[eingereichter
Betrag (€)]]*-1)</f>
        <v>0</v>
      </c>
      <c r="AM70" s="2"/>
    </row>
    <row r="71" spans="2:39" x14ac:dyDescent="0.2">
      <c r="B71" s="2"/>
      <c r="C71" s="251">
        <f>IF(TabB1[[#This Row],[Zufalls-
zahl wenn
lfd. Nr.]]=0,0,IF(RANK(TabB1[[#This Row],[Zufalls-
zahl wenn
lfd. Nr.]],TabB1[Zufalls-
zahl wenn
lfd. Nr.])&lt;=TabB1[[#Totals],[Zufalls-
zahl]],1,0))</f>
        <v>0</v>
      </c>
      <c r="D71" s="194" t="s">
        <v>21</v>
      </c>
      <c r="E71" s="207">
        <v>65</v>
      </c>
      <c r="F71" s="7"/>
      <c r="G71" s="17"/>
      <c r="H71" s="35"/>
      <c r="I71" s="101"/>
      <c r="J71" s="4"/>
      <c r="K71" s="4"/>
      <c r="L71" s="4"/>
      <c r="M71" s="128"/>
      <c r="N71" s="295"/>
      <c r="O71" s="296">
        <f>(TabB1[[#This Row],[förderfähiger 
Betrag nach Prüfung ÖIF (€)]]-TabB1[[#This Row],[eingereichter
Betrag (€)]])*IF(TabB1[[#This Row],[Stich-
probe]]&gt;0,1,0)</f>
        <v>0</v>
      </c>
      <c r="P71" s="215"/>
      <c r="Q71" s="215"/>
      <c r="R71" s="215"/>
      <c r="S71" s="253"/>
      <c r="T71" s="6"/>
      <c r="U71" s="6" t="str">
        <f>IF(ISERROR(VLOOKUP(TabB1[[#This Row],[Grund für Differenz]],Datenquelle!$F$3:$G$17,2,FALSE)),"",VLOOKUP(TabB1[[#This Row],[Grund für Differenz]],Datenquelle!$F$3:$G$17,2,FALSE))</f>
        <v/>
      </c>
      <c r="V71" s="253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3"/>
      <c r="AH71" s="2" t="str">
        <f>IF(OR(TabB1[[#This Row],[eingereichter
Betrag (€)]]=0,TabB1[[#This Row],[eingereichter
Betrag (€)]]=""),"",COUNTA($M$6:$M71)-COUNTIF(($M$6:$M71),0))</f>
        <v/>
      </c>
      <c r="AI71" s="255">
        <f t="shared" ca="1" si="3"/>
        <v>0.33040436055693145</v>
      </c>
      <c r="AJ71" s="256">
        <f>IF(TabB1[[#This Row],[Lfd.
Nr. f.
Stich-
probe]]&lt;&gt;"",TabB1[[#This Row],[Zufalls-
zahl]],0)</f>
        <v>0</v>
      </c>
      <c r="AK71" s="257">
        <f>IF(TabB1[[#This Row],[Stich-
probe]]&gt;0,IF(TabB1[[#This Row],[Differenz
förderfähig/
eingereicht nach Prüfung ÖIF (€)]]&lt;&gt;0,1,0),0)</f>
        <v>0</v>
      </c>
      <c r="AL71" s="258">
        <f>IF(TabB1[[#This Row],[Stich-
probe]]=0,0,TabB1[[#This Row],[Stich-
probe]]*TabB1[[#This Row],[Differenz
förderfähig/
eingereicht nach Prüfung ÖIF (€)]]/TabB1[[#This Row],[eingereichter
Betrag (€)]]*-1)</f>
        <v>0</v>
      </c>
      <c r="AM71" s="2"/>
    </row>
    <row r="72" spans="2:39" x14ac:dyDescent="0.2">
      <c r="B72" s="2"/>
      <c r="C72" s="251">
        <f>IF(TabB1[[#This Row],[Zufalls-
zahl wenn
lfd. Nr.]]=0,0,IF(RANK(TabB1[[#This Row],[Zufalls-
zahl wenn
lfd. Nr.]],TabB1[Zufalls-
zahl wenn
lfd. Nr.])&lt;=TabB1[[#Totals],[Zufalls-
zahl]],1,0))</f>
        <v>0</v>
      </c>
      <c r="D72" s="194" t="s">
        <v>21</v>
      </c>
      <c r="E72" s="207">
        <v>66</v>
      </c>
      <c r="F72" s="7"/>
      <c r="G72" s="17"/>
      <c r="H72" s="35"/>
      <c r="I72" s="101"/>
      <c r="J72" s="4"/>
      <c r="K72" s="4"/>
      <c r="L72" s="4"/>
      <c r="M72" s="128"/>
      <c r="N72" s="295"/>
      <c r="O72" s="296">
        <f>(TabB1[[#This Row],[förderfähiger 
Betrag nach Prüfung ÖIF (€)]]-TabB1[[#This Row],[eingereichter
Betrag (€)]])*IF(TabB1[[#This Row],[Stich-
probe]]&gt;0,1,0)</f>
        <v>0</v>
      </c>
      <c r="P72" s="215"/>
      <c r="Q72" s="215"/>
      <c r="R72" s="215"/>
      <c r="S72" s="253"/>
      <c r="T72" s="6"/>
      <c r="U72" s="6" t="str">
        <f>IF(ISERROR(VLOOKUP(TabB1[[#This Row],[Grund für Differenz]],Datenquelle!$F$3:$G$17,2,FALSE)),"",VLOOKUP(TabB1[[#This Row],[Grund für Differenz]],Datenquelle!$F$3:$G$17,2,FALSE))</f>
        <v/>
      </c>
      <c r="V72" s="253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3"/>
      <c r="AH72" s="2" t="str">
        <f>IF(OR(TabB1[[#This Row],[eingereichter
Betrag (€)]]=0,TabB1[[#This Row],[eingereichter
Betrag (€)]]=""),"",COUNTA($M$6:$M72)-COUNTIF(($M$6:$M72),0))</f>
        <v/>
      </c>
      <c r="AI72" s="255">
        <f t="shared" ca="1" si="3"/>
        <v>0.47903711368905921</v>
      </c>
      <c r="AJ72" s="256">
        <f>IF(TabB1[[#This Row],[Lfd.
Nr. f.
Stich-
probe]]&lt;&gt;"",TabB1[[#This Row],[Zufalls-
zahl]],0)</f>
        <v>0</v>
      </c>
      <c r="AK72" s="257">
        <f>IF(TabB1[[#This Row],[Stich-
probe]]&gt;0,IF(TabB1[[#This Row],[Differenz
förderfähig/
eingereicht nach Prüfung ÖIF (€)]]&lt;&gt;0,1,0),0)</f>
        <v>0</v>
      </c>
      <c r="AL72" s="258">
        <f>IF(TabB1[[#This Row],[Stich-
probe]]=0,0,TabB1[[#This Row],[Stich-
probe]]*TabB1[[#This Row],[Differenz
förderfähig/
eingereicht nach Prüfung ÖIF (€)]]/TabB1[[#This Row],[eingereichter
Betrag (€)]]*-1)</f>
        <v>0</v>
      </c>
      <c r="AM72" s="2"/>
    </row>
    <row r="73" spans="2:39" x14ac:dyDescent="0.2">
      <c r="B73" s="2"/>
      <c r="C73" s="251">
        <f>IF(TabB1[[#This Row],[Zufalls-
zahl wenn
lfd. Nr.]]=0,0,IF(RANK(TabB1[[#This Row],[Zufalls-
zahl wenn
lfd. Nr.]],TabB1[Zufalls-
zahl wenn
lfd. Nr.])&lt;=TabB1[[#Totals],[Zufalls-
zahl]],1,0))</f>
        <v>0</v>
      </c>
      <c r="D73" s="194" t="s">
        <v>21</v>
      </c>
      <c r="E73" s="207">
        <v>67</v>
      </c>
      <c r="F73" s="7"/>
      <c r="G73" s="17"/>
      <c r="H73" s="35"/>
      <c r="I73" s="101"/>
      <c r="J73" s="4"/>
      <c r="K73" s="4"/>
      <c r="L73" s="4"/>
      <c r="M73" s="128"/>
      <c r="N73" s="295"/>
      <c r="O73" s="296">
        <f>(TabB1[[#This Row],[förderfähiger 
Betrag nach Prüfung ÖIF (€)]]-TabB1[[#This Row],[eingereichter
Betrag (€)]])*IF(TabB1[[#This Row],[Stich-
probe]]&gt;0,1,0)</f>
        <v>0</v>
      </c>
      <c r="P73" s="215"/>
      <c r="Q73" s="215"/>
      <c r="R73" s="215"/>
      <c r="S73" s="253"/>
      <c r="T73" s="6"/>
      <c r="U73" s="6" t="str">
        <f>IF(ISERROR(VLOOKUP(TabB1[[#This Row],[Grund für Differenz]],Datenquelle!$F$3:$G$17,2,FALSE)),"",VLOOKUP(TabB1[[#This Row],[Grund für Differenz]],Datenquelle!$F$3:$G$17,2,FALSE))</f>
        <v/>
      </c>
      <c r="V73" s="253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3"/>
      <c r="AH73" s="2" t="str">
        <f>IF(OR(TabB1[[#This Row],[eingereichter
Betrag (€)]]=0,TabB1[[#This Row],[eingereichter
Betrag (€)]]=""),"",COUNTA($M$6:$M73)-COUNTIF(($M$6:$M73),0))</f>
        <v/>
      </c>
      <c r="AI73" s="255">
        <f t="shared" ca="1" si="3"/>
        <v>0.96349373629043067</v>
      </c>
      <c r="AJ73" s="256">
        <f>IF(TabB1[[#This Row],[Lfd.
Nr. f.
Stich-
probe]]&lt;&gt;"",TabB1[[#This Row],[Zufalls-
zahl]],0)</f>
        <v>0</v>
      </c>
      <c r="AK73" s="257">
        <f>IF(TabB1[[#This Row],[Stich-
probe]]&gt;0,IF(TabB1[[#This Row],[Differenz
förderfähig/
eingereicht nach Prüfung ÖIF (€)]]&lt;&gt;0,1,0),0)</f>
        <v>0</v>
      </c>
      <c r="AL73" s="258">
        <f>IF(TabB1[[#This Row],[Stich-
probe]]=0,0,TabB1[[#This Row],[Stich-
probe]]*TabB1[[#This Row],[Differenz
förderfähig/
eingereicht nach Prüfung ÖIF (€)]]/TabB1[[#This Row],[eingereichter
Betrag (€)]]*-1)</f>
        <v>0</v>
      </c>
      <c r="AM73" s="2"/>
    </row>
    <row r="74" spans="2:39" x14ac:dyDescent="0.2">
      <c r="B74" s="2"/>
      <c r="C74" s="251">
        <f>IF(TabB1[[#This Row],[Zufalls-
zahl wenn
lfd. Nr.]]=0,0,IF(RANK(TabB1[[#This Row],[Zufalls-
zahl wenn
lfd. Nr.]],TabB1[Zufalls-
zahl wenn
lfd. Nr.])&lt;=TabB1[[#Totals],[Zufalls-
zahl]],1,0))</f>
        <v>0</v>
      </c>
      <c r="D74" s="194" t="s">
        <v>21</v>
      </c>
      <c r="E74" s="207">
        <v>68</v>
      </c>
      <c r="F74" s="7"/>
      <c r="G74" s="17"/>
      <c r="H74" s="35"/>
      <c r="I74" s="101"/>
      <c r="J74" s="4"/>
      <c r="K74" s="4"/>
      <c r="L74" s="4"/>
      <c r="M74" s="128"/>
      <c r="N74" s="295"/>
      <c r="O74" s="296">
        <f>(TabB1[[#This Row],[förderfähiger 
Betrag nach Prüfung ÖIF (€)]]-TabB1[[#This Row],[eingereichter
Betrag (€)]])*IF(TabB1[[#This Row],[Stich-
probe]]&gt;0,1,0)</f>
        <v>0</v>
      </c>
      <c r="P74" s="215"/>
      <c r="Q74" s="215"/>
      <c r="R74" s="215"/>
      <c r="S74" s="253"/>
      <c r="T74" s="6"/>
      <c r="U74" s="6" t="str">
        <f>IF(ISERROR(VLOOKUP(TabB1[[#This Row],[Grund für Differenz]],Datenquelle!$F$3:$G$17,2,FALSE)),"",VLOOKUP(TabB1[[#This Row],[Grund für Differenz]],Datenquelle!$F$3:$G$17,2,FALSE))</f>
        <v/>
      </c>
      <c r="V74" s="253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3"/>
      <c r="AH74" s="2" t="str">
        <f>IF(OR(TabB1[[#This Row],[eingereichter
Betrag (€)]]=0,TabB1[[#This Row],[eingereichter
Betrag (€)]]=""),"",COUNTA($M$6:$M74)-COUNTIF(($M$6:$M74),0))</f>
        <v/>
      </c>
      <c r="AI74" s="255">
        <f t="shared" ca="1" si="3"/>
        <v>0.67039998034621873</v>
      </c>
      <c r="AJ74" s="256">
        <f>IF(TabB1[[#This Row],[Lfd.
Nr. f.
Stich-
probe]]&lt;&gt;"",TabB1[[#This Row],[Zufalls-
zahl]],0)</f>
        <v>0</v>
      </c>
      <c r="AK74" s="257">
        <f>IF(TabB1[[#This Row],[Stich-
probe]]&gt;0,IF(TabB1[[#This Row],[Differenz
förderfähig/
eingereicht nach Prüfung ÖIF (€)]]&lt;&gt;0,1,0),0)</f>
        <v>0</v>
      </c>
      <c r="AL74" s="258">
        <f>IF(TabB1[[#This Row],[Stich-
probe]]=0,0,TabB1[[#This Row],[Stich-
probe]]*TabB1[[#This Row],[Differenz
förderfähig/
eingereicht nach Prüfung ÖIF (€)]]/TabB1[[#This Row],[eingereichter
Betrag (€)]]*-1)</f>
        <v>0</v>
      </c>
      <c r="AM74" s="2"/>
    </row>
    <row r="75" spans="2:39" x14ac:dyDescent="0.2">
      <c r="B75" s="2"/>
      <c r="C75" s="251">
        <f>IF(TabB1[[#This Row],[Zufalls-
zahl wenn
lfd. Nr.]]=0,0,IF(RANK(TabB1[[#This Row],[Zufalls-
zahl wenn
lfd. Nr.]],TabB1[Zufalls-
zahl wenn
lfd. Nr.])&lt;=TabB1[[#Totals],[Zufalls-
zahl]],1,0))</f>
        <v>0</v>
      </c>
      <c r="D75" s="194" t="s">
        <v>21</v>
      </c>
      <c r="E75" s="207">
        <v>69</v>
      </c>
      <c r="F75" s="7"/>
      <c r="G75" s="17"/>
      <c r="H75" s="35"/>
      <c r="I75" s="101"/>
      <c r="J75" s="4"/>
      <c r="K75" s="4"/>
      <c r="L75" s="4"/>
      <c r="M75" s="128"/>
      <c r="N75" s="295"/>
      <c r="O75" s="296">
        <f>(TabB1[[#This Row],[förderfähiger 
Betrag nach Prüfung ÖIF (€)]]-TabB1[[#This Row],[eingereichter
Betrag (€)]])*IF(TabB1[[#This Row],[Stich-
probe]]&gt;0,1,0)</f>
        <v>0</v>
      </c>
      <c r="P75" s="215"/>
      <c r="Q75" s="215"/>
      <c r="R75" s="215"/>
      <c r="S75" s="253"/>
      <c r="T75" s="6"/>
      <c r="U75" s="6" t="str">
        <f>IF(ISERROR(VLOOKUP(TabB1[[#This Row],[Grund für Differenz]],Datenquelle!$F$3:$G$17,2,FALSE)),"",VLOOKUP(TabB1[[#This Row],[Grund für Differenz]],Datenquelle!$F$3:$G$17,2,FALSE))</f>
        <v/>
      </c>
      <c r="V75" s="253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3"/>
      <c r="AH75" s="2" t="str">
        <f>IF(OR(TabB1[[#This Row],[eingereichter
Betrag (€)]]=0,TabB1[[#This Row],[eingereichter
Betrag (€)]]=""),"",COUNTA($M$6:$M75)-COUNTIF(($M$6:$M75),0))</f>
        <v/>
      </c>
      <c r="AI75" s="255">
        <f t="shared" ca="1" si="3"/>
        <v>0.69450919516769016</v>
      </c>
      <c r="AJ75" s="256">
        <f>IF(TabB1[[#This Row],[Lfd.
Nr. f.
Stich-
probe]]&lt;&gt;"",TabB1[[#This Row],[Zufalls-
zahl]],0)</f>
        <v>0</v>
      </c>
      <c r="AK75" s="257">
        <f>IF(TabB1[[#This Row],[Stich-
probe]]&gt;0,IF(TabB1[[#This Row],[Differenz
förderfähig/
eingereicht nach Prüfung ÖIF (€)]]&lt;&gt;0,1,0),0)</f>
        <v>0</v>
      </c>
      <c r="AL75" s="258">
        <f>IF(TabB1[[#This Row],[Stich-
probe]]=0,0,TabB1[[#This Row],[Stich-
probe]]*TabB1[[#This Row],[Differenz
förderfähig/
eingereicht nach Prüfung ÖIF (€)]]/TabB1[[#This Row],[eingereichter
Betrag (€)]]*-1)</f>
        <v>0</v>
      </c>
      <c r="AM75" s="2"/>
    </row>
    <row r="76" spans="2:39" x14ac:dyDescent="0.2">
      <c r="B76" s="2"/>
      <c r="C76" s="251">
        <f>IF(TabB1[[#This Row],[Zufalls-
zahl wenn
lfd. Nr.]]=0,0,IF(RANK(TabB1[[#This Row],[Zufalls-
zahl wenn
lfd. Nr.]],TabB1[Zufalls-
zahl wenn
lfd. Nr.])&lt;=TabB1[[#Totals],[Zufalls-
zahl]],1,0))</f>
        <v>0</v>
      </c>
      <c r="D76" s="194" t="s">
        <v>21</v>
      </c>
      <c r="E76" s="207">
        <v>70</v>
      </c>
      <c r="F76" s="7"/>
      <c r="G76" s="17"/>
      <c r="H76" s="35"/>
      <c r="I76" s="101"/>
      <c r="J76" s="4"/>
      <c r="K76" s="4"/>
      <c r="L76" s="4"/>
      <c r="M76" s="128"/>
      <c r="N76" s="295"/>
      <c r="O76" s="296">
        <f>(TabB1[[#This Row],[förderfähiger 
Betrag nach Prüfung ÖIF (€)]]-TabB1[[#This Row],[eingereichter
Betrag (€)]])*IF(TabB1[[#This Row],[Stich-
probe]]&gt;0,1,0)</f>
        <v>0</v>
      </c>
      <c r="P76" s="215"/>
      <c r="Q76" s="215"/>
      <c r="R76" s="215"/>
      <c r="S76" s="253"/>
      <c r="T76" s="6"/>
      <c r="U76" s="6" t="str">
        <f>IF(ISERROR(VLOOKUP(TabB1[[#This Row],[Grund für Differenz]],Datenquelle!$F$3:$G$17,2,FALSE)),"",VLOOKUP(TabB1[[#This Row],[Grund für Differenz]],Datenquelle!$F$3:$G$17,2,FALSE))</f>
        <v/>
      </c>
      <c r="V76" s="253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3"/>
      <c r="AH76" s="2" t="str">
        <f>IF(OR(TabB1[[#This Row],[eingereichter
Betrag (€)]]=0,TabB1[[#This Row],[eingereichter
Betrag (€)]]=""),"",COUNTA($M$6:$M76)-COUNTIF(($M$6:$M76),0))</f>
        <v/>
      </c>
      <c r="AI76" s="255">
        <f t="shared" ca="1" si="3"/>
        <v>0.44389947449784939</v>
      </c>
      <c r="AJ76" s="256">
        <f>IF(TabB1[[#This Row],[Lfd.
Nr. f.
Stich-
probe]]&lt;&gt;"",TabB1[[#This Row],[Zufalls-
zahl]],0)</f>
        <v>0</v>
      </c>
      <c r="AK76" s="257">
        <f>IF(TabB1[[#This Row],[Stich-
probe]]&gt;0,IF(TabB1[[#This Row],[Differenz
förderfähig/
eingereicht nach Prüfung ÖIF (€)]]&lt;&gt;0,1,0),0)</f>
        <v>0</v>
      </c>
      <c r="AL76" s="258">
        <f>IF(TabB1[[#This Row],[Stich-
probe]]=0,0,TabB1[[#This Row],[Stich-
probe]]*TabB1[[#This Row],[Differenz
förderfähig/
eingereicht nach Prüfung ÖIF (€)]]/TabB1[[#This Row],[eingereichter
Betrag (€)]]*-1)</f>
        <v>0</v>
      </c>
      <c r="AM76" s="2"/>
    </row>
    <row r="77" spans="2:39" x14ac:dyDescent="0.2">
      <c r="B77" s="2"/>
      <c r="C77" s="251">
        <f>IF(TabB1[[#This Row],[Zufalls-
zahl wenn
lfd. Nr.]]=0,0,IF(RANK(TabB1[[#This Row],[Zufalls-
zahl wenn
lfd. Nr.]],TabB1[Zufalls-
zahl wenn
lfd. Nr.])&lt;=TabB1[[#Totals],[Zufalls-
zahl]],1,0))</f>
        <v>0</v>
      </c>
      <c r="D77" s="194" t="s">
        <v>21</v>
      </c>
      <c r="E77" s="207">
        <v>71</v>
      </c>
      <c r="F77" s="7"/>
      <c r="G77" s="17"/>
      <c r="H77" s="35"/>
      <c r="I77" s="101"/>
      <c r="J77" s="4"/>
      <c r="K77" s="4"/>
      <c r="L77" s="4"/>
      <c r="M77" s="128"/>
      <c r="N77" s="295"/>
      <c r="O77" s="296">
        <f>(TabB1[[#This Row],[förderfähiger 
Betrag nach Prüfung ÖIF (€)]]-TabB1[[#This Row],[eingereichter
Betrag (€)]])*IF(TabB1[[#This Row],[Stich-
probe]]&gt;0,1,0)</f>
        <v>0</v>
      </c>
      <c r="P77" s="215"/>
      <c r="Q77" s="215"/>
      <c r="R77" s="215"/>
      <c r="S77" s="253"/>
      <c r="T77" s="6"/>
      <c r="U77" s="6" t="str">
        <f>IF(ISERROR(VLOOKUP(TabB1[[#This Row],[Grund für Differenz]],Datenquelle!$F$3:$G$17,2,FALSE)),"",VLOOKUP(TabB1[[#This Row],[Grund für Differenz]],Datenquelle!$F$3:$G$17,2,FALSE))</f>
        <v/>
      </c>
      <c r="V77" s="253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3"/>
      <c r="AH77" s="2" t="str">
        <f>IF(OR(TabB1[[#This Row],[eingereichter
Betrag (€)]]=0,TabB1[[#This Row],[eingereichter
Betrag (€)]]=""),"",COUNTA($M$6:$M77)-COUNTIF(($M$6:$M77),0))</f>
        <v/>
      </c>
      <c r="AI77" s="255">
        <f t="shared" ca="1" si="3"/>
        <v>0.90246035928234247</v>
      </c>
      <c r="AJ77" s="256">
        <f>IF(TabB1[[#This Row],[Lfd.
Nr. f.
Stich-
probe]]&lt;&gt;"",TabB1[[#This Row],[Zufalls-
zahl]],0)</f>
        <v>0</v>
      </c>
      <c r="AK77" s="257">
        <f>IF(TabB1[[#This Row],[Stich-
probe]]&gt;0,IF(TabB1[[#This Row],[Differenz
förderfähig/
eingereicht nach Prüfung ÖIF (€)]]&lt;&gt;0,1,0),0)</f>
        <v>0</v>
      </c>
      <c r="AL77" s="258">
        <f>IF(TabB1[[#This Row],[Stich-
probe]]=0,0,TabB1[[#This Row],[Stich-
probe]]*TabB1[[#This Row],[Differenz
förderfähig/
eingereicht nach Prüfung ÖIF (€)]]/TabB1[[#This Row],[eingereichter
Betrag (€)]]*-1)</f>
        <v>0</v>
      </c>
      <c r="AM77" s="2"/>
    </row>
    <row r="78" spans="2:39" x14ac:dyDescent="0.2">
      <c r="B78" s="2"/>
      <c r="C78" s="251">
        <f>IF(TabB1[[#This Row],[Zufalls-
zahl wenn
lfd. Nr.]]=0,0,IF(RANK(TabB1[[#This Row],[Zufalls-
zahl wenn
lfd. Nr.]],TabB1[Zufalls-
zahl wenn
lfd. Nr.])&lt;=TabB1[[#Totals],[Zufalls-
zahl]],1,0))</f>
        <v>0</v>
      </c>
      <c r="D78" s="194" t="s">
        <v>21</v>
      </c>
      <c r="E78" s="207">
        <v>72</v>
      </c>
      <c r="F78" s="7"/>
      <c r="G78" s="17"/>
      <c r="H78" s="35"/>
      <c r="I78" s="101"/>
      <c r="J78" s="4"/>
      <c r="K78" s="4"/>
      <c r="L78" s="4"/>
      <c r="M78" s="128"/>
      <c r="N78" s="295"/>
      <c r="O78" s="296">
        <f>(TabB1[[#This Row],[förderfähiger 
Betrag nach Prüfung ÖIF (€)]]-TabB1[[#This Row],[eingereichter
Betrag (€)]])*IF(TabB1[[#This Row],[Stich-
probe]]&gt;0,1,0)</f>
        <v>0</v>
      </c>
      <c r="P78" s="215"/>
      <c r="Q78" s="215"/>
      <c r="R78" s="215"/>
      <c r="S78" s="253"/>
      <c r="T78" s="6"/>
      <c r="U78" s="6" t="str">
        <f>IF(ISERROR(VLOOKUP(TabB1[[#This Row],[Grund für Differenz]],Datenquelle!$F$3:$G$17,2,FALSE)),"",VLOOKUP(TabB1[[#This Row],[Grund für Differenz]],Datenquelle!$F$3:$G$17,2,FALSE))</f>
        <v/>
      </c>
      <c r="V78" s="253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3"/>
      <c r="AH78" s="2" t="str">
        <f>IF(OR(TabB1[[#This Row],[eingereichter
Betrag (€)]]=0,TabB1[[#This Row],[eingereichter
Betrag (€)]]=""),"",COUNTA($M$6:$M78)-COUNTIF(($M$6:$M78),0))</f>
        <v/>
      </c>
      <c r="AI78" s="255">
        <f t="shared" ca="1" si="3"/>
        <v>0.12000834243372216</v>
      </c>
      <c r="AJ78" s="256">
        <f>IF(TabB1[[#This Row],[Lfd.
Nr. f.
Stich-
probe]]&lt;&gt;"",TabB1[[#This Row],[Zufalls-
zahl]],0)</f>
        <v>0</v>
      </c>
      <c r="AK78" s="257">
        <f>IF(TabB1[[#This Row],[Stich-
probe]]&gt;0,IF(TabB1[[#This Row],[Differenz
förderfähig/
eingereicht nach Prüfung ÖIF (€)]]&lt;&gt;0,1,0),0)</f>
        <v>0</v>
      </c>
      <c r="AL78" s="258">
        <f>IF(TabB1[[#This Row],[Stich-
probe]]=0,0,TabB1[[#This Row],[Stich-
probe]]*TabB1[[#This Row],[Differenz
förderfähig/
eingereicht nach Prüfung ÖIF (€)]]/TabB1[[#This Row],[eingereichter
Betrag (€)]]*-1)</f>
        <v>0</v>
      </c>
      <c r="AM78" s="2"/>
    </row>
    <row r="79" spans="2:39" x14ac:dyDescent="0.2">
      <c r="B79" s="2"/>
      <c r="C79" s="251">
        <f>IF(TabB1[[#This Row],[Zufalls-
zahl wenn
lfd. Nr.]]=0,0,IF(RANK(TabB1[[#This Row],[Zufalls-
zahl wenn
lfd. Nr.]],TabB1[Zufalls-
zahl wenn
lfd. Nr.])&lt;=TabB1[[#Totals],[Zufalls-
zahl]],1,0))</f>
        <v>0</v>
      </c>
      <c r="D79" s="194" t="s">
        <v>21</v>
      </c>
      <c r="E79" s="207">
        <v>73</v>
      </c>
      <c r="F79" s="7"/>
      <c r="G79" s="17"/>
      <c r="H79" s="35"/>
      <c r="I79" s="101"/>
      <c r="J79" s="4"/>
      <c r="K79" s="4"/>
      <c r="L79" s="4"/>
      <c r="M79" s="128"/>
      <c r="N79" s="295"/>
      <c r="O79" s="296">
        <f>(TabB1[[#This Row],[förderfähiger 
Betrag nach Prüfung ÖIF (€)]]-TabB1[[#This Row],[eingereichter
Betrag (€)]])*IF(TabB1[[#This Row],[Stich-
probe]]&gt;0,1,0)</f>
        <v>0</v>
      </c>
      <c r="P79" s="215"/>
      <c r="Q79" s="215"/>
      <c r="R79" s="215"/>
      <c r="S79" s="253"/>
      <c r="T79" s="6"/>
      <c r="U79" s="6" t="str">
        <f>IF(ISERROR(VLOOKUP(TabB1[[#This Row],[Grund für Differenz]],Datenquelle!$F$3:$G$17,2,FALSE)),"",VLOOKUP(TabB1[[#This Row],[Grund für Differenz]],Datenquelle!$F$3:$G$17,2,FALSE))</f>
        <v/>
      </c>
      <c r="V79" s="253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3"/>
      <c r="AH79" s="2" t="str">
        <f>IF(OR(TabB1[[#This Row],[eingereichter
Betrag (€)]]=0,TabB1[[#This Row],[eingereichter
Betrag (€)]]=""),"",COUNTA($M$6:$M79)-COUNTIF(($M$6:$M79),0))</f>
        <v/>
      </c>
      <c r="AI79" s="255">
        <f t="shared" ca="1" si="3"/>
        <v>0.83652333650025057</v>
      </c>
      <c r="AJ79" s="256">
        <f>IF(TabB1[[#This Row],[Lfd.
Nr. f.
Stich-
probe]]&lt;&gt;"",TabB1[[#This Row],[Zufalls-
zahl]],0)</f>
        <v>0</v>
      </c>
      <c r="AK79" s="257">
        <f>IF(TabB1[[#This Row],[Stich-
probe]]&gt;0,IF(TabB1[[#This Row],[Differenz
förderfähig/
eingereicht nach Prüfung ÖIF (€)]]&lt;&gt;0,1,0),0)</f>
        <v>0</v>
      </c>
      <c r="AL79" s="258">
        <f>IF(TabB1[[#This Row],[Stich-
probe]]=0,0,TabB1[[#This Row],[Stich-
probe]]*TabB1[[#This Row],[Differenz
förderfähig/
eingereicht nach Prüfung ÖIF (€)]]/TabB1[[#This Row],[eingereichter
Betrag (€)]]*-1)</f>
        <v>0</v>
      </c>
      <c r="AM79" s="2"/>
    </row>
    <row r="80" spans="2:39" x14ac:dyDescent="0.2">
      <c r="B80" s="2"/>
      <c r="C80" s="251">
        <f>IF(TabB1[[#This Row],[Zufalls-
zahl wenn
lfd. Nr.]]=0,0,IF(RANK(TabB1[[#This Row],[Zufalls-
zahl wenn
lfd. Nr.]],TabB1[Zufalls-
zahl wenn
lfd. Nr.])&lt;=TabB1[[#Totals],[Zufalls-
zahl]],1,0))</f>
        <v>0</v>
      </c>
      <c r="D80" s="194" t="s">
        <v>21</v>
      </c>
      <c r="E80" s="207">
        <v>74</v>
      </c>
      <c r="F80" s="7"/>
      <c r="G80" s="17"/>
      <c r="H80" s="35"/>
      <c r="I80" s="101"/>
      <c r="J80" s="4"/>
      <c r="K80" s="4"/>
      <c r="L80" s="4"/>
      <c r="M80" s="128"/>
      <c r="N80" s="295"/>
      <c r="O80" s="296">
        <f>(TabB1[[#This Row],[förderfähiger 
Betrag nach Prüfung ÖIF (€)]]-TabB1[[#This Row],[eingereichter
Betrag (€)]])*IF(TabB1[[#This Row],[Stich-
probe]]&gt;0,1,0)</f>
        <v>0</v>
      </c>
      <c r="P80" s="215"/>
      <c r="Q80" s="215"/>
      <c r="R80" s="215"/>
      <c r="S80" s="253"/>
      <c r="T80" s="6"/>
      <c r="U80" s="6" t="str">
        <f>IF(ISERROR(VLOOKUP(TabB1[[#This Row],[Grund für Differenz]],Datenquelle!$F$3:$G$17,2,FALSE)),"",VLOOKUP(TabB1[[#This Row],[Grund für Differenz]],Datenquelle!$F$3:$G$17,2,FALSE))</f>
        <v/>
      </c>
      <c r="V80" s="253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3"/>
      <c r="AH80" s="2" t="str">
        <f>IF(OR(TabB1[[#This Row],[eingereichter
Betrag (€)]]=0,TabB1[[#This Row],[eingereichter
Betrag (€)]]=""),"",COUNTA($M$6:$M80)-COUNTIF(($M$6:$M80),0))</f>
        <v/>
      </c>
      <c r="AI80" s="255">
        <f t="shared" ca="1" si="3"/>
        <v>0.94728321212754785</v>
      </c>
      <c r="AJ80" s="256">
        <f>IF(TabB1[[#This Row],[Lfd.
Nr. f.
Stich-
probe]]&lt;&gt;"",TabB1[[#This Row],[Zufalls-
zahl]],0)</f>
        <v>0</v>
      </c>
      <c r="AK80" s="257">
        <f>IF(TabB1[[#This Row],[Stich-
probe]]&gt;0,IF(TabB1[[#This Row],[Differenz
förderfähig/
eingereicht nach Prüfung ÖIF (€)]]&lt;&gt;0,1,0),0)</f>
        <v>0</v>
      </c>
      <c r="AL80" s="258">
        <f>IF(TabB1[[#This Row],[Stich-
probe]]=0,0,TabB1[[#This Row],[Stich-
probe]]*TabB1[[#This Row],[Differenz
förderfähig/
eingereicht nach Prüfung ÖIF (€)]]/TabB1[[#This Row],[eingereichter
Betrag (€)]]*-1)</f>
        <v>0</v>
      </c>
      <c r="AM80" s="2"/>
    </row>
    <row r="81" spans="2:39" x14ac:dyDescent="0.2">
      <c r="B81" s="2"/>
      <c r="C81" s="251">
        <f>IF(TabB1[[#This Row],[Zufalls-
zahl wenn
lfd. Nr.]]=0,0,IF(RANK(TabB1[[#This Row],[Zufalls-
zahl wenn
lfd. Nr.]],TabB1[Zufalls-
zahl wenn
lfd. Nr.])&lt;=TabB1[[#Totals],[Zufalls-
zahl]],1,0))</f>
        <v>0</v>
      </c>
      <c r="D81" s="194" t="s">
        <v>21</v>
      </c>
      <c r="E81" s="207">
        <v>75</v>
      </c>
      <c r="F81" s="7"/>
      <c r="G81" s="17"/>
      <c r="H81" s="35"/>
      <c r="I81" s="101"/>
      <c r="J81" s="4"/>
      <c r="K81" s="4"/>
      <c r="L81" s="4"/>
      <c r="M81" s="128"/>
      <c r="N81" s="295"/>
      <c r="O81" s="296">
        <f>(TabB1[[#This Row],[förderfähiger 
Betrag nach Prüfung ÖIF (€)]]-TabB1[[#This Row],[eingereichter
Betrag (€)]])*IF(TabB1[[#This Row],[Stich-
probe]]&gt;0,1,0)</f>
        <v>0</v>
      </c>
      <c r="P81" s="215"/>
      <c r="Q81" s="215"/>
      <c r="R81" s="215"/>
      <c r="S81" s="253"/>
      <c r="T81" s="6"/>
      <c r="U81" s="6" t="str">
        <f>IF(ISERROR(VLOOKUP(TabB1[[#This Row],[Grund für Differenz]],Datenquelle!$F$3:$G$17,2,FALSE)),"",VLOOKUP(TabB1[[#This Row],[Grund für Differenz]],Datenquelle!$F$3:$G$17,2,FALSE))</f>
        <v/>
      </c>
      <c r="V81" s="253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3"/>
      <c r="AH81" s="2" t="str">
        <f>IF(OR(TabB1[[#This Row],[eingereichter
Betrag (€)]]=0,TabB1[[#This Row],[eingereichter
Betrag (€)]]=""),"",COUNTA($M$6:$M81)-COUNTIF(($M$6:$M81),0))</f>
        <v/>
      </c>
      <c r="AI81" s="255">
        <f t="shared" ca="1" si="3"/>
        <v>0.56910733456639206</v>
      </c>
      <c r="AJ81" s="256">
        <f>IF(TabB1[[#This Row],[Lfd.
Nr. f.
Stich-
probe]]&lt;&gt;"",TabB1[[#This Row],[Zufalls-
zahl]],0)</f>
        <v>0</v>
      </c>
      <c r="AK81" s="257">
        <f>IF(TabB1[[#This Row],[Stich-
probe]]&gt;0,IF(TabB1[[#This Row],[Differenz
förderfähig/
eingereicht nach Prüfung ÖIF (€)]]&lt;&gt;0,1,0),0)</f>
        <v>0</v>
      </c>
      <c r="AL81" s="258">
        <f>IF(TabB1[[#This Row],[Stich-
probe]]=0,0,TabB1[[#This Row],[Stich-
probe]]*TabB1[[#This Row],[Differenz
förderfähig/
eingereicht nach Prüfung ÖIF (€)]]/TabB1[[#This Row],[eingereichter
Betrag (€)]]*-1)</f>
        <v>0</v>
      </c>
      <c r="AM81" s="2"/>
    </row>
    <row r="82" spans="2:39" x14ac:dyDescent="0.2">
      <c r="B82" s="2"/>
      <c r="C82" s="251">
        <f>IF(TabB1[[#This Row],[Zufalls-
zahl wenn
lfd. Nr.]]=0,0,IF(RANK(TabB1[[#This Row],[Zufalls-
zahl wenn
lfd. Nr.]],TabB1[Zufalls-
zahl wenn
lfd. Nr.])&lt;=TabB1[[#Totals],[Zufalls-
zahl]],1,0))</f>
        <v>0</v>
      </c>
      <c r="D82" s="194" t="s">
        <v>21</v>
      </c>
      <c r="E82" s="207">
        <v>76</v>
      </c>
      <c r="F82" s="7"/>
      <c r="G82" s="17"/>
      <c r="H82" s="35"/>
      <c r="I82" s="101"/>
      <c r="J82" s="4"/>
      <c r="K82" s="4"/>
      <c r="L82" s="4"/>
      <c r="M82" s="128"/>
      <c r="N82" s="295"/>
      <c r="O82" s="296">
        <f>(TabB1[[#This Row],[förderfähiger 
Betrag nach Prüfung ÖIF (€)]]-TabB1[[#This Row],[eingereichter
Betrag (€)]])*IF(TabB1[[#This Row],[Stich-
probe]]&gt;0,1,0)</f>
        <v>0</v>
      </c>
      <c r="P82" s="215"/>
      <c r="Q82" s="215"/>
      <c r="R82" s="215"/>
      <c r="S82" s="253"/>
      <c r="T82" s="6"/>
      <c r="U82" s="6" t="str">
        <f>IF(ISERROR(VLOOKUP(TabB1[[#This Row],[Grund für Differenz]],Datenquelle!$F$3:$G$17,2,FALSE)),"",VLOOKUP(TabB1[[#This Row],[Grund für Differenz]],Datenquelle!$F$3:$G$17,2,FALSE))</f>
        <v/>
      </c>
      <c r="V82" s="253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3"/>
      <c r="AH82" s="2" t="str">
        <f>IF(OR(TabB1[[#This Row],[eingereichter
Betrag (€)]]=0,TabB1[[#This Row],[eingereichter
Betrag (€)]]=""),"",COUNTA($M$6:$M82)-COUNTIF(($M$6:$M82),0))</f>
        <v/>
      </c>
      <c r="AI82" s="255">
        <f t="shared" ca="1" si="3"/>
        <v>0.49565286720481194</v>
      </c>
      <c r="AJ82" s="256">
        <f>IF(TabB1[[#This Row],[Lfd.
Nr. f.
Stich-
probe]]&lt;&gt;"",TabB1[[#This Row],[Zufalls-
zahl]],0)</f>
        <v>0</v>
      </c>
      <c r="AK82" s="257">
        <f>IF(TabB1[[#This Row],[Stich-
probe]]&gt;0,IF(TabB1[[#This Row],[Differenz
förderfähig/
eingereicht nach Prüfung ÖIF (€)]]&lt;&gt;0,1,0),0)</f>
        <v>0</v>
      </c>
      <c r="AL82" s="258">
        <f>IF(TabB1[[#This Row],[Stich-
probe]]=0,0,TabB1[[#This Row],[Stich-
probe]]*TabB1[[#This Row],[Differenz
förderfähig/
eingereicht nach Prüfung ÖIF (€)]]/TabB1[[#This Row],[eingereichter
Betrag (€)]]*-1)</f>
        <v>0</v>
      </c>
      <c r="AM82" s="2"/>
    </row>
    <row r="83" spans="2:39" x14ac:dyDescent="0.2">
      <c r="B83" s="2"/>
      <c r="C83" s="251">
        <f>IF(TabB1[[#This Row],[Zufalls-
zahl wenn
lfd. Nr.]]=0,0,IF(RANK(TabB1[[#This Row],[Zufalls-
zahl wenn
lfd. Nr.]],TabB1[Zufalls-
zahl wenn
lfd. Nr.])&lt;=TabB1[[#Totals],[Zufalls-
zahl]],1,0))</f>
        <v>0</v>
      </c>
      <c r="D83" s="194" t="s">
        <v>21</v>
      </c>
      <c r="E83" s="207">
        <v>77</v>
      </c>
      <c r="F83" s="7"/>
      <c r="G83" s="17"/>
      <c r="H83" s="35"/>
      <c r="I83" s="101"/>
      <c r="J83" s="4"/>
      <c r="K83" s="4"/>
      <c r="L83" s="4"/>
      <c r="M83" s="128"/>
      <c r="N83" s="295"/>
      <c r="O83" s="296">
        <f>(TabB1[[#This Row],[förderfähiger 
Betrag nach Prüfung ÖIF (€)]]-TabB1[[#This Row],[eingereichter
Betrag (€)]])*IF(TabB1[[#This Row],[Stich-
probe]]&gt;0,1,0)</f>
        <v>0</v>
      </c>
      <c r="P83" s="215"/>
      <c r="Q83" s="215"/>
      <c r="R83" s="215"/>
      <c r="S83" s="253"/>
      <c r="T83" s="6"/>
      <c r="U83" s="6" t="str">
        <f>IF(ISERROR(VLOOKUP(TabB1[[#This Row],[Grund für Differenz]],Datenquelle!$F$3:$G$17,2,FALSE)),"",VLOOKUP(TabB1[[#This Row],[Grund für Differenz]],Datenquelle!$F$3:$G$17,2,FALSE))</f>
        <v/>
      </c>
      <c r="V83" s="253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3"/>
      <c r="AH83" s="2" t="str">
        <f>IF(OR(TabB1[[#This Row],[eingereichter
Betrag (€)]]=0,TabB1[[#This Row],[eingereichter
Betrag (€)]]=""),"",COUNTA($M$6:$M83)-COUNTIF(($M$6:$M83),0))</f>
        <v/>
      </c>
      <c r="AI83" s="255">
        <f t="shared" ref="AI83:AI97" ca="1" si="4">RAND()</f>
        <v>0.47723970194664267</v>
      </c>
      <c r="AJ83" s="256">
        <f>IF(TabB1[[#This Row],[Lfd.
Nr. f.
Stich-
probe]]&lt;&gt;"",TabB1[[#This Row],[Zufalls-
zahl]],0)</f>
        <v>0</v>
      </c>
      <c r="AK83" s="257">
        <f>IF(TabB1[[#This Row],[Stich-
probe]]&gt;0,IF(TabB1[[#This Row],[Differenz
förderfähig/
eingereicht nach Prüfung ÖIF (€)]]&lt;&gt;0,1,0),0)</f>
        <v>0</v>
      </c>
      <c r="AL83" s="258">
        <f>IF(TabB1[[#This Row],[Stich-
probe]]=0,0,TabB1[[#This Row],[Stich-
probe]]*TabB1[[#This Row],[Differenz
förderfähig/
eingereicht nach Prüfung ÖIF (€)]]/TabB1[[#This Row],[eingereichter
Betrag (€)]]*-1)</f>
        <v>0</v>
      </c>
      <c r="AM83" s="2"/>
    </row>
    <row r="84" spans="2:39" x14ac:dyDescent="0.2">
      <c r="B84" s="2"/>
      <c r="C84" s="251">
        <f>IF(TabB1[[#This Row],[Zufalls-
zahl wenn
lfd. Nr.]]=0,0,IF(RANK(TabB1[[#This Row],[Zufalls-
zahl wenn
lfd. Nr.]],TabB1[Zufalls-
zahl wenn
lfd. Nr.])&lt;=TabB1[[#Totals],[Zufalls-
zahl]],1,0))</f>
        <v>0</v>
      </c>
      <c r="D84" s="194" t="s">
        <v>21</v>
      </c>
      <c r="E84" s="207">
        <v>78</v>
      </c>
      <c r="F84" s="7"/>
      <c r="G84" s="17"/>
      <c r="H84" s="35"/>
      <c r="I84" s="101"/>
      <c r="J84" s="4"/>
      <c r="K84" s="4"/>
      <c r="L84" s="4"/>
      <c r="M84" s="128"/>
      <c r="N84" s="295"/>
      <c r="O84" s="296">
        <f>(TabB1[[#This Row],[förderfähiger 
Betrag nach Prüfung ÖIF (€)]]-TabB1[[#This Row],[eingereichter
Betrag (€)]])*IF(TabB1[[#This Row],[Stich-
probe]]&gt;0,1,0)</f>
        <v>0</v>
      </c>
      <c r="P84" s="215"/>
      <c r="Q84" s="215"/>
      <c r="R84" s="215"/>
      <c r="S84" s="253"/>
      <c r="T84" s="6"/>
      <c r="U84" s="6" t="str">
        <f>IF(ISERROR(VLOOKUP(TabB1[[#This Row],[Grund für Differenz]],Datenquelle!$F$3:$G$17,2,FALSE)),"",VLOOKUP(TabB1[[#This Row],[Grund für Differenz]],Datenquelle!$F$3:$G$17,2,FALSE))</f>
        <v/>
      </c>
      <c r="V84" s="253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3"/>
      <c r="AH84" s="2" t="str">
        <f>IF(OR(TabB1[[#This Row],[eingereichter
Betrag (€)]]=0,TabB1[[#This Row],[eingereichter
Betrag (€)]]=""),"",COUNTA($M$6:$M84)-COUNTIF(($M$6:$M84),0))</f>
        <v/>
      </c>
      <c r="AI84" s="255">
        <f t="shared" ca="1" si="4"/>
        <v>0.31323615881460931</v>
      </c>
      <c r="AJ84" s="256">
        <f>IF(TabB1[[#This Row],[Lfd.
Nr. f.
Stich-
probe]]&lt;&gt;"",TabB1[[#This Row],[Zufalls-
zahl]],0)</f>
        <v>0</v>
      </c>
      <c r="AK84" s="257">
        <f>IF(TabB1[[#This Row],[Stich-
probe]]&gt;0,IF(TabB1[[#This Row],[Differenz
förderfähig/
eingereicht nach Prüfung ÖIF (€)]]&lt;&gt;0,1,0),0)</f>
        <v>0</v>
      </c>
      <c r="AL84" s="258">
        <f>IF(TabB1[[#This Row],[Stich-
probe]]=0,0,TabB1[[#This Row],[Stich-
probe]]*TabB1[[#This Row],[Differenz
förderfähig/
eingereicht nach Prüfung ÖIF (€)]]/TabB1[[#This Row],[eingereichter
Betrag (€)]]*-1)</f>
        <v>0</v>
      </c>
      <c r="AM84" s="2"/>
    </row>
    <row r="85" spans="2:39" x14ac:dyDescent="0.2">
      <c r="B85" s="2"/>
      <c r="C85" s="251">
        <f>IF(TabB1[[#This Row],[Zufalls-
zahl wenn
lfd. Nr.]]=0,0,IF(RANK(TabB1[[#This Row],[Zufalls-
zahl wenn
lfd. Nr.]],TabB1[Zufalls-
zahl wenn
lfd. Nr.])&lt;=TabB1[[#Totals],[Zufalls-
zahl]],1,0))</f>
        <v>0</v>
      </c>
      <c r="D85" s="194" t="s">
        <v>21</v>
      </c>
      <c r="E85" s="207">
        <v>79</v>
      </c>
      <c r="F85" s="7"/>
      <c r="G85" s="17"/>
      <c r="H85" s="35"/>
      <c r="I85" s="101"/>
      <c r="J85" s="4"/>
      <c r="K85" s="4"/>
      <c r="L85" s="4"/>
      <c r="M85" s="128"/>
      <c r="N85" s="295"/>
      <c r="O85" s="296">
        <f>(TabB1[[#This Row],[förderfähiger 
Betrag nach Prüfung ÖIF (€)]]-TabB1[[#This Row],[eingereichter
Betrag (€)]])*IF(TabB1[[#This Row],[Stich-
probe]]&gt;0,1,0)</f>
        <v>0</v>
      </c>
      <c r="P85" s="215"/>
      <c r="Q85" s="215"/>
      <c r="R85" s="215"/>
      <c r="S85" s="253"/>
      <c r="T85" s="6"/>
      <c r="U85" s="6" t="str">
        <f>IF(ISERROR(VLOOKUP(TabB1[[#This Row],[Grund für Differenz]],Datenquelle!$F$3:$G$17,2,FALSE)),"",VLOOKUP(TabB1[[#This Row],[Grund für Differenz]],Datenquelle!$F$3:$G$17,2,FALSE))</f>
        <v/>
      </c>
      <c r="V85" s="253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3"/>
      <c r="AH85" s="2" t="str">
        <f>IF(OR(TabB1[[#This Row],[eingereichter
Betrag (€)]]=0,TabB1[[#This Row],[eingereichter
Betrag (€)]]=""),"",COUNTA($M$6:$M85)-COUNTIF(($M$6:$M85),0))</f>
        <v/>
      </c>
      <c r="AI85" s="255">
        <f t="shared" ca="1" si="4"/>
        <v>0.65744237049414056</v>
      </c>
      <c r="AJ85" s="256">
        <f>IF(TabB1[[#This Row],[Lfd.
Nr. f.
Stich-
probe]]&lt;&gt;"",TabB1[[#This Row],[Zufalls-
zahl]],0)</f>
        <v>0</v>
      </c>
      <c r="AK85" s="257">
        <f>IF(TabB1[[#This Row],[Stich-
probe]]&gt;0,IF(TabB1[[#This Row],[Differenz
förderfähig/
eingereicht nach Prüfung ÖIF (€)]]&lt;&gt;0,1,0),0)</f>
        <v>0</v>
      </c>
      <c r="AL85" s="258">
        <f>IF(TabB1[[#This Row],[Stich-
probe]]=0,0,TabB1[[#This Row],[Stich-
probe]]*TabB1[[#This Row],[Differenz
förderfähig/
eingereicht nach Prüfung ÖIF (€)]]/TabB1[[#This Row],[eingereichter
Betrag (€)]]*-1)</f>
        <v>0</v>
      </c>
      <c r="AM85" s="2"/>
    </row>
    <row r="86" spans="2:39" x14ac:dyDescent="0.2">
      <c r="B86" s="2"/>
      <c r="C86" s="251">
        <f>IF(TabB1[[#This Row],[Zufalls-
zahl wenn
lfd. Nr.]]=0,0,IF(RANK(TabB1[[#This Row],[Zufalls-
zahl wenn
lfd. Nr.]],TabB1[Zufalls-
zahl wenn
lfd. Nr.])&lt;=TabB1[[#Totals],[Zufalls-
zahl]],1,0))</f>
        <v>0</v>
      </c>
      <c r="D86" s="194" t="s">
        <v>21</v>
      </c>
      <c r="E86" s="207">
        <v>80</v>
      </c>
      <c r="F86" s="7"/>
      <c r="G86" s="17"/>
      <c r="H86" s="35"/>
      <c r="I86" s="101"/>
      <c r="J86" s="4"/>
      <c r="K86" s="4"/>
      <c r="L86" s="4"/>
      <c r="M86" s="128"/>
      <c r="N86" s="295"/>
      <c r="O86" s="296">
        <f>(TabB1[[#This Row],[förderfähiger 
Betrag nach Prüfung ÖIF (€)]]-TabB1[[#This Row],[eingereichter
Betrag (€)]])*IF(TabB1[[#This Row],[Stich-
probe]]&gt;0,1,0)</f>
        <v>0</v>
      </c>
      <c r="P86" s="215"/>
      <c r="Q86" s="215"/>
      <c r="R86" s="215"/>
      <c r="S86" s="253"/>
      <c r="T86" s="6"/>
      <c r="U86" s="6" t="str">
        <f>IF(ISERROR(VLOOKUP(TabB1[[#This Row],[Grund für Differenz]],Datenquelle!$F$3:$G$17,2,FALSE)),"",VLOOKUP(TabB1[[#This Row],[Grund für Differenz]],Datenquelle!$F$3:$G$17,2,FALSE))</f>
        <v/>
      </c>
      <c r="V86" s="253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3"/>
      <c r="AH86" s="2" t="str">
        <f>IF(OR(TabB1[[#This Row],[eingereichter
Betrag (€)]]=0,TabB1[[#This Row],[eingereichter
Betrag (€)]]=""),"",COUNTA($M$6:$M86)-COUNTIF(($M$6:$M86),0))</f>
        <v/>
      </c>
      <c r="AI86" s="255">
        <f t="shared" ca="1" si="4"/>
        <v>0.10545809939779294</v>
      </c>
      <c r="AJ86" s="256">
        <f>IF(TabB1[[#This Row],[Lfd.
Nr. f.
Stich-
probe]]&lt;&gt;"",TabB1[[#This Row],[Zufalls-
zahl]],0)</f>
        <v>0</v>
      </c>
      <c r="AK86" s="257">
        <f>IF(TabB1[[#This Row],[Stich-
probe]]&gt;0,IF(TabB1[[#This Row],[Differenz
förderfähig/
eingereicht nach Prüfung ÖIF (€)]]&lt;&gt;0,1,0),0)</f>
        <v>0</v>
      </c>
      <c r="AL86" s="258">
        <f>IF(TabB1[[#This Row],[Stich-
probe]]=0,0,TabB1[[#This Row],[Stich-
probe]]*TabB1[[#This Row],[Differenz
förderfähig/
eingereicht nach Prüfung ÖIF (€)]]/TabB1[[#This Row],[eingereichter
Betrag (€)]]*-1)</f>
        <v>0</v>
      </c>
      <c r="AM86" s="2"/>
    </row>
    <row r="87" spans="2:39" x14ac:dyDescent="0.2">
      <c r="B87" s="2"/>
      <c r="C87" s="251">
        <f>IF(TabB1[[#This Row],[Zufalls-
zahl wenn
lfd. Nr.]]=0,0,IF(RANK(TabB1[[#This Row],[Zufalls-
zahl wenn
lfd. Nr.]],TabB1[Zufalls-
zahl wenn
lfd. Nr.])&lt;=TabB1[[#Totals],[Zufalls-
zahl]],1,0))</f>
        <v>0</v>
      </c>
      <c r="D87" s="194" t="s">
        <v>21</v>
      </c>
      <c r="E87" s="207">
        <v>81</v>
      </c>
      <c r="F87" s="7"/>
      <c r="G87" s="17"/>
      <c r="H87" s="35"/>
      <c r="I87" s="101"/>
      <c r="J87" s="4"/>
      <c r="K87" s="4"/>
      <c r="L87" s="4"/>
      <c r="M87" s="128"/>
      <c r="N87" s="295"/>
      <c r="O87" s="296">
        <f>(TabB1[[#This Row],[förderfähiger 
Betrag nach Prüfung ÖIF (€)]]-TabB1[[#This Row],[eingereichter
Betrag (€)]])*IF(TabB1[[#This Row],[Stich-
probe]]&gt;0,1,0)</f>
        <v>0</v>
      </c>
      <c r="P87" s="215"/>
      <c r="Q87" s="215"/>
      <c r="R87" s="215"/>
      <c r="S87" s="253"/>
      <c r="T87" s="6"/>
      <c r="U87" s="6" t="str">
        <f>IF(ISERROR(VLOOKUP(TabB1[[#This Row],[Grund für Differenz]],Datenquelle!$F$3:$G$17,2,FALSE)),"",VLOOKUP(TabB1[[#This Row],[Grund für Differenz]],Datenquelle!$F$3:$G$17,2,FALSE))</f>
        <v/>
      </c>
      <c r="V87" s="253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3"/>
      <c r="AH87" s="2" t="str">
        <f>IF(OR(TabB1[[#This Row],[eingereichter
Betrag (€)]]=0,TabB1[[#This Row],[eingereichter
Betrag (€)]]=""),"",COUNTA($M$6:$M87)-COUNTIF(($M$6:$M87),0))</f>
        <v/>
      </c>
      <c r="AI87" s="255">
        <f t="shared" ca="1" si="4"/>
        <v>0.38020650630885089</v>
      </c>
      <c r="AJ87" s="256">
        <f>IF(TabB1[[#This Row],[Lfd.
Nr. f.
Stich-
probe]]&lt;&gt;"",TabB1[[#This Row],[Zufalls-
zahl]],0)</f>
        <v>0</v>
      </c>
      <c r="AK87" s="257">
        <f>IF(TabB1[[#This Row],[Stich-
probe]]&gt;0,IF(TabB1[[#This Row],[Differenz
förderfähig/
eingereicht nach Prüfung ÖIF (€)]]&lt;&gt;0,1,0),0)</f>
        <v>0</v>
      </c>
      <c r="AL87" s="258">
        <f>IF(TabB1[[#This Row],[Stich-
probe]]=0,0,TabB1[[#This Row],[Stich-
probe]]*TabB1[[#This Row],[Differenz
förderfähig/
eingereicht nach Prüfung ÖIF (€)]]/TabB1[[#This Row],[eingereichter
Betrag (€)]]*-1)</f>
        <v>0</v>
      </c>
      <c r="AM87" s="2"/>
    </row>
    <row r="88" spans="2:39" x14ac:dyDescent="0.2">
      <c r="B88" s="2"/>
      <c r="C88" s="251">
        <f>IF(TabB1[[#This Row],[Zufalls-
zahl wenn
lfd. Nr.]]=0,0,IF(RANK(TabB1[[#This Row],[Zufalls-
zahl wenn
lfd. Nr.]],TabB1[Zufalls-
zahl wenn
lfd. Nr.])&lt;=TabB1[[#Totals],[Zufalls-
zahl]],1,0))</f>
        <v>0</v>
      </c>
      <c r="D88" s="194" t="s">
        <v>21</v>
      </c>
      <c r="E88" s="207">
        <v>82</v>
      </c>
      <c r="F88" s="7"/>
      <c r="G88" s="17"/>
      <c r="H88" s="35"/>
      <c r="I88" s="101"/>
      <c r="J88" s="4"/>
      <c r="K88" s="4"/>
      <c r="L88" s="4"/>
      <c r="M88" s="128"/>
      <c r="N88" s="295"/>
      <c r="O88" s="296">
        <f>(TabB1[[#This Row],[förderfähiger 
Betrag nach Prüfung ÖIF (€)]]-TabB1[[#This Row],[eingereichter
Betrag (€)]])*IF(TabB1[[#This Row],[Stich-
probe]]&gt;0,1,0)</f>
        <v>0</v>
      </c>
      <c r="P88" s="215"/>
      <c r="Q88" s="215"/>
      <c r="R88" s="215"/>
      <c r="S88" s="253"/>
      <c r="T88" s="6"/>
      <c r="U88" s="6" t="str">
        <f>IF(ISERROR(VLOOKUP(TabB1[[#This Row],[Grund für Differenz]],Datenquelle!$F$3:$G$17,2,FALSE)),"",VLOOKUP(TabB1[[#This Row],[Grund für Differenz]],Datenquelle!$F$3:$G$17,2,FALSE))</f>
        <v/>
      </c>
      <c r="V88" s="253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3"/>
      <c r="AH88" s="2" t="str">
        <f>IF(OR(TabB1[[#This Row],[eingereichter
Betrag (€)]]=0,TabB1[[#This Row],[eingereichter
Betrag (€)]]=""),"",COUNTA($M$6:$M88)-COUNTIF(($M$6:$M88),0))</f>
        <v/>
      </c>
      <c r="AI88" s="255">
        <f t="shared" ca="1" si="4"/>
        <v>0.89979820043999348</v>
      </c>
      <c r="AJ88" s="256">
        <f>IF(TabB1[[#This Row],[Lfd.
Nr. f.
Stich-
probe]]&lt;&gt;"",TabB1[[#This Row],[Zufalls-
zahl]],0)</f>
        <v>0</v>
      </c>
      <c r="AK88" s="257">
        <f>IF(TabB1[[#This Row],[Stich-
probe]]&gt;0,IF(TabB1[[#This Row],[Differenz
förderfähig/
eingereicht nach Prüfung ÖIF (€)]]&lt;&gt;0,1,0),0)</f>
        <v>0</v>
      </c>
      <c r="AL88" s="258">
        <f>IF(TabB1[[#This Row],[Stich-
probe]]=0,0,TabB1[[#This Row],[Stich-
probe]]*TabB1[[#This Row],[Differenz
förderfähig/
eingereicht nach Prüfung ÖIF (€)]]/TabB1[[#This Row],[eingereichter
Betrag (€)]]*-1)</f>
        <v>0</v>
      </c>
      <c r="AM88" s="2"/>
    </row>
    <row r="89" spans="2:39" x14ac:dyDescent="0.2">
      <c r="B89" s="2"/>
      <c r="C89" s="251">
        <f>IF(TabB1[[#This Row],[Zufalls-
zahl wenn
lfd. Nr.]]=0,0,IF(RANK(TabB1[[#This Row],[Zufalls-
zahl wenn
lfd. Nr.]],TabB1[Zufalls-
zahl wenn
lfd. Nr.])&lt;=TabB1[[#Totals],[Zufalls-
zahl]],1,0))</f>
        <v>0</v>
      </c>
      <c r="D89" s="194" t="s">
        <v>21</v>
      </c>
      <c r="E89" s="207">
        <v>83</v>
      </c>
      <c r="F89" s="7"/>
      <c r="G89" s="17"/>
      <c r="H89" s="35"/>
      <c r="I89" s="101"/>
      <c r="J89" s="4"/>
      <c r="K89" s="4"/>
      <c r="L89" s="4"/>
      <c r="M89" s="128"/>
      <c r="N89" s="295"/>
      <c r="O89" s="296">
        <f>(TabB1[[#This Row],[förderfähiger 
Betrag nach Prüfung ÖIF (€)]]-TabB1[[#This Row],[eingereichter
Betrag (€)]])*IF(TabB1[[#This Row],[Stich-
probe]]&gt;0,1,0)</f>
        <v>0</v>
      </c>
      <c r="P89" s="215"/>
      <c r="Q89" s="215"/>
      <c r="R89" s="215"/>
      <c r="S89" s="253"/>
      <c r="T89" s="6"/>
      <c r="U89" s="6" t="str">
        <f>IF(ISERROR(VLOOKUP(TabB1[[#This Row],[Grund für Differenz]],Datenquelle!$F$3:$G$17,2,FALSE)),"",VLOOKUP(TabB1[[#This Row],[Grund für Differenz]],Datenquelle!$F$3:$G$17,2,FALSE))</f>
        <v/>
      </c>
      <c r="V89" s="253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3"/>
      <c r="AH89" s="2" t="str">
        <f>IF(OR(TabB1[[#This Row],[eingereichter
Betrag (€)]]=0,TabB1[[#This Row],[eingereichter
Betrag (€)]]=""),"",COUNTA($M$6:$M89)-COUNTIF(($M$6:$M89),0))</f>
        <v/>
      </c>
      <c r="AI89" s="255">
        <f ca="1">RAND()</f>
        <v>0.35361502137552592</v>
      </c>
      <c r="AJ89" s="256">
        <f>IF(TabB1[[#This Row],[Lfd.
Nr. f.
Stich-
probe]]&lt;&gt;"",TabB1[[#This Row],[Zufalls-
zahl]],0)</f>
        <v>0</v>
      </c>
      <c r="AK89" s="257">
        <f>IF(TabB1[[#This Row],[Stich-
probe]]&gt;0,IF(TabB1[[#This Row],[Differenz
förderfähig/
eingereicht nach Prüfung ÖIF (€)]]&lt;&gt;0,1,0),0)</f>
        <v>0</v>
      </c>
      <c r="AL89" s="258">
        <f>IF(TabB1[[#This Row],[Stich-
probe]]=0,0,TabB1[[#This Row],[Stich-
probe]]*TabB1[[#This Row],[Differenz
förderfähig/
eingereicht nach Prüfung ÖIF (€)]]/TabB1[[#This Row],[eingereichter
Betrag (€)]]*-1)</f>
        <v>0</v>
      </c>
      <c r="AM89" s="2"/>
    </row>
    <row r="90" spans="2:39" x14ac:dyDescent="0.2">
      <c r="B90" s="2"/>
      <c r="C90" s="251">
        <f>IF(TabB1[[#This Row],[Zufalls-
zahl wenn
lfd. Nr.]]=0,0,IF(RANK(TabB1[[#This Row],[Zufalls-
zahl wenn
lfd. Nr.]],TabB1[Zufalls-
zahl wenn
lfd. Nr.])&lt;=TabB1[[#Totals],[Zufalls-
zahl]],1,0))</f>
        <v>0</v>
      </c>
      <c r="D90" s="194" t="s">
        <v>21</v>
      </c>
      <c r="E90" s="207">
        <v>84</v>
      </c>
      <c r="F90" s="7"/>
      <c r="G90" s="17"/>
      <c r="H90" s="35"/>
      <c r="I90" s="101"/>
      <c r="J90" s="4"/>
      <c r="K90" s="4"/>
      <c r="L90" s="4"/>
      <c r="M90" s="128"/>
      <c r="N90" s="295"/>
      <c r="O90" s="296">
        <f>(TabB1[[#This Row],[förderfähiger 
Betrag nach Prüfung ÖIF (€)]]-TabB1[[#This Row],[eingereichter
Betrag (€)]])*IF(TabB1[[#This Row],[Stich-
probe]]&gt;0,1,0)</f>
        <v>0</v>
      </c>
      <c r="P90" s="215"/>
      <c r="Q90" s="215"/>
      <c r="R90" s="215"/>
      <c r="S90" s="253"/>
      <c r="T90" s="6"/>
      <c r="U90" s="6" t="str">
        <f>IF(ISERROR(VLOOKUP(TabB1[[#This Row],[Grund für Differenz]],Datenquelle!$F$3:$G$17,2,FALSE)),"",VLOOKUP(TabB1[[#This Row],[Grund für Differenz]],Datenquelle!$F$3:$G$17,2,FALSE))</f>
        <v/>
      </c>
      <c r="V90" s="253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3"/>
      <c r="AH90" s="2" t="str">
        <f>IF(OR(TabB1[[#This Row],[eingereichter
Betrag (€)]]=0,TabB1[[#This Row],[eingereichter
Betrag (€)]]=""),"",COUNTA($M$6:$M90)-COUNTIF(($M$6:$M90),0))</f>
        <v/>
      </c>
      <c r="AI90" s="255">
        <f t="shared" ca="1" si="4"/>
        <v>0.38539905409622666</v>
      </c>
      <c r="AJ90" s="256">
        <f>IF(TabB1[[#This Row],[Lfd.
Nr. f.
Stich-
probe]]&lt;&gt;"",TabB1[[#This Row],[Zufalls-
zahl]],0)</f>
        <v>0</v>
      </c>
      <c r="AK90" s="257">
        <f>IF(TabB1[[#This Row],[Stich-
probe]]&gt;0,IF(TabB1[[#This Row],[Differenz
förderfähig/
eingereicht nach Prüfung ÖIF (€)]]&lt;&gt;0,1,0),0)</f>
        <v>0</v>
      </c>
      <c r="AL90" s="258">
        <f>IF(TabB1[[#This Row],[Stich-
probe]]=0,0,TabB1[[#This Row],[Stich-
probe]]*TabB1[[#This Row],[Differenz
förderfähig/
eingereicht nach Prüfung ÖIF (€)]]/TabB1[[#This Row],[eingereichter
Betrag (€)]]*-1)</f>
        <v>0</v>
      </c>
      <c r="AM90" s="2"/>
    </row>
    <row r="91" spans="2:39" x14ac:dyDescent="0.2">
      <c r="B91" s="2"/>
      <c r="C91" s="251">
        <f>IF(TabB1[[#This Row],[Zufalls-
zahl wenn
lfd. Nr.]]=0,0,IF(RANK(TabB1[[#This Row],[Zufalls-
zahl wenn
lfd. Nr.]],TabB1[Zufalls-
zahl wenn
lfd. Nr.])&lt;=TabB1[[#Totals],[Zufalls-
zahl]],1,0))</f>
        <v>0</v>
      </c>
      <c r="D91" s="194" t="s">
        <v>21</v>
      </c>
      <c r="E91" s="207">
        <v>85</v>
      </c>
      <c r="F91" s="7"/>
      <c r="G91" s="17"/>
      <c r="H91" s="35"/>
      <c r="I91" s="101"/>
      <c r="J91" s="4"/>
      <c r="K91" s="4"/>
      <c r="L91" s="4"/>
      <c r="M91" s="128"/>
      <c r="N91" s="295"/>
      <c r="O91" s="296">
        <f>(TabB1[[#This Row],[förderfähiger 
Betrag nach Prüfung ÖIF (€)]]-TabB1[[#This Row],[eingereichter
Betrag (€)]])*IF(TabB1[[#This Row],[Stich-
probe]]&gt;0,1,0)</f>
        <v>0</v>
      </c>
      <c r="P91" s="215"/>
      <c r="Q91" s="215"/>
      <c r="R91" s="215"/>
      <c r="S91" s="253"/>
      <c r="T91" s="6"/>
      <c r="U91" s="6" t="str">
        <f>IF(ISERROR(VLOOKUP(TabB1[[#This Row],[Grund für Differenz]],Datenquelle!$F$3:$G$17,2,FALSE)),"",VLOOKUP(TabB1[[#This Row],[Grund für Differenz]],Datenquelle!$F$3:$G$17,2,FALSE))</f>
        <v/>
      </c>
      <c r="V91" s="253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3"/>
      <c r="AH91" s="2" t="str">
        <f>IF(OR(TabB1[[#This Row],[eingereichter
Betrag (€)]]=0,TabB1[[#This Row],[eingereichter
Betrag (€)]]=""),"",COUNTA($M$6:$M91)-COUNTIF(($M$6:$M91),0))</f>
        <v/>
      </c>
      <c r="AI91" s="255">
        <f t="shared" ca="1" si="4"/>
        <v>0.20064465717249602</v>
      </c>
      <c r="AJ91" s="256">
        <f>IF(TabB1[[#This Row],[Lfd.
Nr. f.
Stich-
probe]]&lt;&gt;"",TabB1[[#This Row],[Zufalls-
zahl]],0)</f>
        <v>0</v>
      </c>
      <c r="AK91" s="257">
        <f>IF(TabB1[[#This Row],[Stich-
probe]]&gt;0,IF(TabB1[[#This Row],[Differenz
förderfähig/
eingereicht nach Prüfung ÖIF (€)]]&lt;&gt;0,1,0),0)</f>
        <v>0</v>
      </c>
      <c r="AL91" s="258">
        <f>IF(TabB1[[#This Row],[Stich-
probe]]=0,0,TabB1[[#This Row],[Stich-
probe]]*TabB1[[#This Row],[Differenz
förderfähig/
eingereicht nach Prüfung ÖIF (€)]]/TabB1[[#This Row],[eingereichter
Betrag (€)]]*-1)</f>
        <v>0</v>
      </c>
      <c r="AM91" s="2"/>
    </row>
    <row r="92" spans="2:39" x14ac:dyDescent="0.2">
      <c r="B92" s="2"/>
      <c r="C92" s="251">
        <f>IF(TabB1[[#This Row],[Zufalls-
zahl wenn
lfd. Nr.]]=0,0,IF(RANK(TabB1[[#This Row],[Zufalls-
zahl wenn
lfd. Nr.]],TabB1[Zufalls-
zahl wenn
lfd. Nr.])&lt;=TabB1[[#Totals],[Zufalls-
zahl]],1,0))</f>
        <v>0</v>
      </c>
      <c r="D92" s="194" t="s">
        <v>21</v>
      </c>
      <c r="E92" s="207">
        <v>86</v>
      </c>
      <c r="F92" s="7"/>
      <c r="G92" s="17"/>
      <c r="H92" s="35"/>
      <c r="I92" s="101"/>
      <c r="J92" s="4"/>
      <c r="K92" s="4"/>
      <c r="L92" s="4"/>
      <c r="M92" s="128"/>
      <c r="N92" s="295"/>
      <c r="O92" s="296">
        <f>(TabB1[[#This Row],[förderfähiger 
Betrag nach Prüfung ÖIF (€)]]-TabB1[[#This Row],[eingereichter
Betrag (€)]])*IF(TabB1[[#This Row],[Stich-
probe]]&gt;0,1,0)</f>
        <v>0</v>
      </c>
      <c r="P92" s="215"/>
      <c r="Q92" s="215"/>
      <c r="R92" s="215"/>
      <c r="S92" s="253"/>
      <c r="T92" s="6"/>
      <c r="U92" s="6" t="str">
        <f>IF(ISERROR(VLOOKUP(TabB1[[#This Row],[Grund für Differenz]],Datenquelle!$F$3:$G$17,2,FALSE)),"",VLOOKUP(TabB1[[#This Row],[Grund für Differenz]],Datenquelle!$F$3:$G$17,2,FALSE))</f>
        <v/>
      </c>
      <c r="V92" s="253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3"/>
      <c r="AH92" s="2" t="str">
        <f>IF(OR(TabB1[[#This Row],[eingereichter
Betrag (€)]]=0,TabB1[[#This Row],[eingereichter
Betrag (€)]]=""),"",COUNTA($M$6:$M92)-COUNTIF(($M$6:$M92),0))</f>
        <v/>
      </c>
      <c r="AI92" s="255">
        <f t="shared" ca="1" si="4"/>
        <v>0.33179204982371113</v>
      </c>
      <c r="AJ92" s="256">
        <f>IF(TabB1[[#This Row],[Lfd.
Nr. f.
Stich-
probe]]&lt;&gt;"",TabB1[[#This Row],[Zufalls-
zahl]],0)</f>
        <v>0</v>
      </c>
      <c r="AK92" s="257">
        <f>IF(TabB1[[#This Row],[Stich-
probe]]&gt;0,IF(TabB1[[#This Row],[Differenz
förderfähig/
eingereicht nach Prüfung ÖIF (€)]]&lt;&gt;0,1,0),0)</f>
        <v>0</v>
      </c>
      <c r="AL92" s="258">
        <f>IF(TabB1[[#This Row],[Stich-
probe]]=0,0,TabB1[[#This Row],[Stich-
probe]]*TabB1[[#This Row],[Differenz
förderfähig/
eingereicht nach Prüfung ÖIF (€)]]/TabB1[[#This Row],[eingereichter
Betrag (€)]]*-1)</f>
        <v>0</v>
      </c>
      <c r="AM92" s="2"/>
    </row>
    <row r="93" spans="2:39" x14ac:dyDescent="0.2">
      <c r="B93" s="2"/>
      <c r="C93" s="251">
        <f>IF(TabB1[[#This Row],[Zufalls-
zahl wenn
lfd. Nr.]]=0,0,IF(RANK(TabB1[[#This Row],[Zufalls-
zahl wenn
lfd. Nr.]],TabB1[Zufalls-
zahl wenn
lfd. Nr.])&lt;=TabB1[[#Totals],[Zufalls-
zahl]],1,0))</f>
        <v>0</v>
      </c>
      <c r="D93" s="194" t="s">
        <v>21</v>
      </c>
      <c r="E93" s="207">
        <v>87</v>
      </c>
      <c r="F93" s="7"/>
      <c r="G93" s="17"/>
      <c r="H93" s="35"/>
      <c r="I93" s="101"/>
      <c r="J93" s="4"/>
      <c r="K93" s="4"/>
      <c r="L93" s="4"/>
      <c r="M93" s="128"/>
      <c r="N93" s="295"/>
      <c r="O93" s="296">
        <f>(TabB1[[#This Row],[förderfähiger 
Betrag nach Prüfung ÖIF (€)]]-TabB1[[#This Row],[eingereichter
Betrag (€)]])*IF(TabB1[[#This Row],[Stich-
probe]]&gt;0,1,0)</f>
        <v>0</v>
      </c>
      <c r="P93" s="215"/>
      <c r="Q93" s="215"/>
      <c r="R93" s="215"/>
      <c r="S93" s="253"/>
      <c r="T93" s="6"/>
      <c r="U93" s="6" t="str">
        <f>IF(ISERROR(VLOOKUP(TabB1[[#This Row],[Grund für Differenz]],Datenquelle!$F$3:$G$17,2,FALSE)),"",VLOOKUP(TabB1[[#This Row],[Grund für Differenz]],Datenquelle!$F$3:$G$17,2,FALSE))</f>
        <v/>
      </c>
      <c r="V93" s="253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3"/>
      <c r="AH93" s="2" t="str">
        <f>IF(OR(TabB1[[#This Row],[eingereichter
Betrag (€)]]=0,TabB1[[#This Row],[eingereichter
Betrag (€)]]=""),"",COUNTA($M$6:$M93)-COUNTIF(($M$6:$M93),0))</f>
        <v/>
      </c>
      <c r="AI93" s="255">
        <f t="shared" ca="1" si="4"/>
        <v>0.92217226165175814</v>
      </c>
      <c r="AJ93" s="256">
        <f>IF(TabB1[[#This Row],[Lfd.
Nr. f.
Stich-
probe]]&lt;&gt;"",TabB1[[#This Row],[Zufalls-
zahl]],0)</f>
        <v>0</v>
      </c>
      <c r="AK93" s="257">
        <f>IF(TabB1[[#This Row],[Stich-
probe]]&gt;0,IF(TabB1[[#This Row],[Differenz
förderfähig/
eingereicht nach Prüfung ÖIF (€)]]&lt;&gt;0,1,0),0)</f>
        <v>0</v>
      </c>
      <c r="AL93" s="258">
        <f>IF(TabB1[[#This Row],[Stich-
probe]]=0,0,TabB1[[#This Row],[Stich-
probe]]*TabB1[[#This Row],[Differenz
förderfähig/
eingereicht nach Prüfung ÖIF (€)]]/TabB1[[#This Row],[eingereichter
Betrag (€)]]*-1)</f>
        <v>0</v>
      </c>
      <c r="AM93" s="2"/>
    </row>
    <row r="94" spans="2:39" x14ac:dyDescent="0.2">
      <c r="B94" s="2"/>
      <c r="C94" s="251">
        <f>IF(TabB1[[#This Row],[Zufalls-
zahl wenn
lfd. Nr.]]=0,0,IF(RANK(TabB1[[#This Row],[Zufalls-
zahl wenn
lfd. Nr.]],TabB1[Zufalls-
zahl wenn
lfd. Nr.])&lt;=TabB1[[#Totals],[Zufalls-
zahl]],1,0))</f>
        <v>0</v>
      </c>
      <c r="D94" s="194" t="s">
        <v>21</v>
      </c>
      <c r="E94" s="207">
        <v>88</v>
      </c>
      <c r="F94" s="7"/>
      <c r="G94" s="17"/>
      <c r="H94" s="35"/>
      <c r="I94" s="101"/>
      <c r="J94" s="4"/>
      <c r="K94" s="4"/>
      <c r="L94" s="4"/>
      <c r="M94" s="128"/>
      <c r="N94" s="295"/>
      <c r="O94" s="296">
        <f>(TabB1[[#This Row],[förderfähiger 
Betrag nach Prüfung ÖIF (€)]]-TabB1[[#This Row],[eingereichter
Betrag (€)]])*IF(TabB1[[#This Row],[Stich-
probe]]&gt;0,1,0)</f>
        <v>0</v>
      </c>
      <c r="P94" s="215"/>
      <c r="Q94" s="215"/>
      <c r="R94" s="215"/>
      <c r="S94" s="253"/>
      <c r="T94" s="6"/>
      <c r="U94" s="6" t="str">
        <f>IF(ISERROR(VLOOKUP(TabB1[[#This Row],[Grund für Differenz]],Datenquelle!$F$3:$G$17,2,FALSE)),"",VLOOKUP(TabB1[[#This Row],[Grund für Differenz]],Datenquelle!$F$3:$G$17,2,FALSE))</f>
        <v/>
      </c>
      <c r="V94" s="253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3"/>
      <c r="AH94" s="2" t="str">
        <f>IF(OR(TabB1[[#This Row],[eingereichter
Betrag (€)]]=0,TabB1[[#This Row],[eingereichter
Betrag (€)]]=""),"",COUNTA($M$6:$M94)-COUNTIF(($M$6:$M94),0))</f>
        <v/>
      </c>
      <c r="AI94" s="255">
        <f t="shared" ca="1" si="4"/>
        <v>0.6647469226275764</v>
      </c>
      <c r="AJ94" s="256">
        <f>IF(TabB1[[#This Row],[Lfd.
Nr. f.
Stich-
probe]]&lt;&gt;"",TabB1[[#This Row],[Zufalls-
zahl]],0)</f>
        <v>0</v>
      </c>
      <c r="AK94" s="257">
        <f>IF(TabB1[[#This Row],[Stich-
probe]]&gt;0,IF(TabB1[[#This Row],[Differenz
förderfähig/
eingereicht nach Prüfung ÖIF (€)]]&lt;&gt;0,1,0),0)</f>
        <v>0</v>
      </c>
      <c r="AL94" s="258">
        <f>IF(TabB1[[#This Row],[Stich-
probe]]=0,0,TabB1[[#This Row],[Stich-
probe]]*TabB1[[#This Row],[Differenz
förderfähig/
eingereicht nach Prüfung ÖIF (€)]]/TabB1[[#This Row],[eingereichter
Betrag (€)]]*-1)</f>
        <v>0</v>
      </c>
      <c r="AM94" s="2"/>
    </row>
    <row r="95" spans="2:39" x14ac:dyDescent="0.2">
      <c r="B95" s="2"/>
      <c r="C95" s="251">
        <f>IF(TabB1[[#This Row],[Zufalls-
zahl wenn
lfd. Nr.]]=0,0,IF(RANK(TabB1[[#This Row],[Zufalls-
zahl wenn
lfd. Nr.]],TabB1[Zufalls-
zahl wenn
lfd. Nr.])&lt;=TabB1[[#Totals],[Zufalls-
zahl]],1,0))</f>
        <v>0</v>
      </c>
      <c r="D95" s="194" t="s">
        <v>21</v>
      </c>
      <c r="E95" s="207">
        <v>89</v>
      </c>
      <c r="F95" s="7"/>
      <c r="G95" s="17"/>
      <c r="H95" s="35"/>
      <c r="I95" s="101"/>
      <c r="J95" s="4"/>
      <c r="K95" s="4"/>
      <c r="L95" s="4"/>
      <c r="M95" s="128"/>
      <c r="N95" s="295"/>
      <c r="O95" s="296">
        <f>(TabB1[[#This Row],[förderfähiger 
Betrag nach Prüfung ÖIF (€)]]-TabB1[[#This Row],[eingereichter
Betrag (€)]])*IF(TabB1[[#This Row],[Stich-
probe]]&gt;0,1,0)</f>
        <v>0</v>
      </c>
      <c r="P95" s="215"/>
      <c r="Q95" s="215"/>
      <c r="R95" s="215"/>
      <c r="S95" s="253"/>
      <c r="T95" s="6"/>
      <c r="U95" s="6" t="str">
        <f>IF(ISERROR(VLOOKUP(TabB1[[#This Row],[Grund für Differenz]],Datenquelle!$F$3:$G$17,2,FALSE)),"",VLOOKUP(TabB1[[#This Row],[Grund für Differenz]],Datenquelle!$F$3:$G$17,2,FALSE))</f>
        <v/>
      </c>
      <c r="V95" s="253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3"/>
      <c r="AH95" s="2" t="str">
        <f>IF(OR(TabB1[[#This Row],[eingereichter
Betrag (€)]]=0,TabB1[[#This Row],[eingereichter
Betrag (€)]]=""),"",COUNTA($M$6:$M95)-COUNTIF(($M$6:$M95),0))</f>
        <v/>
      </c>
      <c r="AI95" s="255">
        <f t="shared" ca="1" si="4"/>
        <v>0.96098517806470851</v>
      </c>
      <c r="AJ95" s="256">
        <f>IF(TabB1[[#This Row],[Lfd.
Nr. f.
Stich-
probe]]&lt;&gt;"",TabB1[[#This Row],[Zufalls-
zahl]],0)</f>
        <v>0</v>
      </c>
      <c r="AK95" s="257">
        <f>IF(TabB1[[#This Row],[Stich-
probe]]&gt;0,IF(TabB1[[#This Row],[Differenz
förderfähig/
eingereicht nach Prüfung ÖIF (€)]]&lt;&gt;0,1,0),0)</f>
        <v>0</v>
      </c>
      <c r="AL95" s="258">
        <f>IF(TabB1[[#This Row],[Stich-
probe]]=0,0,TabB1[[#This Row],[Stich-
probe]]*TabB1[[#This Row],[Differenz
förderfähig/
eingereicht nach Prüfung ÖIF (€)]]/TabB1[[#This Row],[eingereichter
Betrag (€)]]*-1)</f>
        <v>0</v>
      </c>
      <c r="AM95" s="2"/>
    </row>
    <row r="96" spans="2:39" x14ac:dyDescent="0.2">
      <c r="B96" s="2"/>
      <c r="C96" s="251">
        <f>IF(TabB1[[#This Row],[Zufalls-
zahl wenn
lfd. Nr.]]=0,0,IF(RANK(TabB1[[#This Row],[Zufalls-
zahl wenn
lfd. Nr.]],TabB1[Zufalls-
zahl wenn
lfd. Nr.])&lt;=TabB1[[#Totals],[Zufalls-
zahl]],1,0))</f>
        <v>0</v>
      </c>
      <c r="D96" s="194" t="s">
        <v>21</v>
      </c>
      <c r="E96" s="207">
        <v>90</v>
      </c>
      <c r="F96" s="7"/>
      <c r="G96" s="17"/>
      <c r="H96" s="35"/>
      <c r="I96" s="101"/>
      <c r="J96" s="4"/>
      <c r="K96" s="4"/>
      <c r="L96" s="4"/>
      <c r="M96" s="128"/>
      <c r="N96" s="295"/>
      <c r="O96" s="296">
        <f>(TabB1[[#This Row],[förderfähiger 
Betrag nach Prüfung ÖIF (€)]]-TabB1[[#This Row],[eingereichter
Betrag (€)]])*IF(TabB1[[#This Row],[Stich-
probe]]&gt;0,1,0)</f>
        <v>0</v>
      </c>
      <c r="P96" s="215"/>
      <c r="Q96" s="215"/>
      <c r="R96" s="215"/>
      <c r="S96" s="253"/>
      <c r="T96" s="6"/>
      <c r="U96" s="6" t="str">
        <f>IF(ISERROR(VLOOKUP(TabB1[[#This Row],[Grund für Differenz]],Datenquelle!$F$3:$G$17,2,FALSE)),"",VLOOKUP(TabB1[[#This Row],[Grund für Differenz]],Datenquelle!$F$3:$G$17,2,FALSE))</f>
        <v/>
      </c>
      <c r="V96" s="253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3"/>
      <c r="AH96" s="2" t="str">
        <f>IF(OR(TabB1[[#This Row],[eingereichter
Betrag (€)]]=0,TabB1[[#This Row],[eingereichter
Betrag (€)]]=""),"",COUNTA($M$6:$M96)-COUNTIF(($M$6:$M96),0))</f>
        <v/>
      </c>
      <c r="AI96" s="255">
        <f t="shared" ca="1" si="4"/>
        <v>0.87254446761242366</v>
      </c>
      <c r="AJ96" s="256">
        <f>IF(TabB1[[#This Row],[Lfd.
Nr. f.
Stich-
probe]]&lt;&gt;"",TabB1[[#This Row],[Zufalls-
zahl]],0)</f>
        <v>0</v>
      </c>
      <c r="AK96" s="257">
        <f>IF(TabB1[[#This Row],[Stich-
probe]]&gt;0,IF(TabB1[[#This Row],[Differenz
förderfähig/
eingereicht nach Prüfung ÖIF (€)]]&lt;&gt;0,1,0),0)</f>
        <v>0</v>
      </c>
      <c r="AL96" s="258">
        <f>IF(TabB1[[#This Row],[Stich-
probe]]=0,0,TabB1[[#This Row],[Stich-
probe]]*TabB1[[#This Row],[Differenz
förderfähig/
eingereicht nach Prüfung ÖIF (€)]]/TabB1[[#This Row],[eingereichter
Betrag (€)]]*-1)</f>
        <v>0</v>
      </c>
      <c r="AM96" s="2"/>
    </row>
    <row r="97" spans="2:39" x14ac:dyDescent="0.2">
      <c r="B97" s="2"/>
      <c r="C97" s="251">
        <f>IF(TabB1[[#This Row],[Zufalls-
zahl wenn
lfd. Nr.]]=0,0,IF(RANK(TabB1[[#This Row],[Zufalls-
zahl wenn
lfd. Nr.]],TabB1[Zufalls-
zahl wenn
lfd. Nr.])&lt;=TabB1[[#Totals],[Zufalls-
zahl]],1,0))</f>
        <v>0</v>
      </c>
      <c r="D97" s="194" t="s">
        <v>21</v>
      </c>
      <c r="E97" s="207">
        <v>91</v>
      </c>
      <c r="F97" s="7"/>
      <c r="G97" s="17"/>
      <c r="H97" s="35"/>
      <c r="I97" s="101"/>
      <c r="J97" s="4"/>
      <c r="K97" s="4"/>
      <c r="L97" s="4"/>
      <c r="M97" s="128"/>
      <c r="N97" s="295"/>
      <c r="O97" s="296">
        <f>(TabB1[[#This Row],[förderfähiger 
Betrag nach Prüfung ÖIF (€)]]-TabB1[[#This Row],[eingereichter
Betrag (€)]])*IF(TabB1[[#This Row],[Stich-
probe]]&gt;0,1,0)</f>
        <v>0</v>
      </c>
      <c r="P97" s="215"/>
      <c r="Q97" s="215"/>
      <c r="R97" s="215"/>
      <c r="S97" s="253"/>
      <c r="T97" s="6"/>
      <c r="U97" s="6" t="str">
        <f>IF(ISERROR(VLOOKUP(TabB1[[#This Row],[Grund für Differenz]],Datenquelle!$F$3:$G$17,2,FALSE)),"",VLOOKUP(TabB1[[#This Row],[Grund für Differenz]],Datenquelle!$F$3:$G$17,2,FALSE))</f>
        <v/>
      </c>
      <c r="V97" s="253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3"/>
      <c r="AH97" s="2" t="str">
        <f>IF(OR(TabB1[[#This Row],[eingereichter
Betrag (€)]]=0,TabB1[[#This Row],[eingereichter
Betrag (€)]]=""),"",COUNTA($M$6:$M97)-COUNTIF(($M$6:$M97),0))</f>
        <v/>
      </c>
      <c r="AI97" s="255">
        <f t="shared" ca="1" si="4"/>
        <v>0.26492348278616951</v>
      </c>
      <c r="AJ97" s="256">
        <f>IF(TabB1[[#This Row],[Lfd.
Nr. f.
Stich-
probe]]&lt;&gt;"",TabB1[[#This Row],[Zufalls-
zahl]],0)</f>
        <v>0</v>
      </c>
      <c r="AK97" s="257">
        <f>IF(TabB1[[#This Row],[Stich-
probe]]&gt;0,IF(TabB1[[#This Row],[Differenz
förderfähig/
eingereicht nach Prüfung ÖIF (€)]]&lt;&gt;0,1,0),0)</f>
        <v>0</v>
      </c>
      <c r="AL97" s="258">
        <f>IF(TabB1[[#This Row],[Stich-
probe]]=0,0,TabB1[[#This Row],[Stich-
probe]]*TabB1[[#This Row],[Differenz
förderfähig/
eingereicht nach Prüfung ÖIF (€)]]/TabB1[[#This Row],[eingereichter
Betrag (€)]]*-1)</f>
        <v>0</v>
      </c>
      <c r="AM97" s="2"/>
    </row>
    <row r="98" spans="2:39" x14ac:dyDescent="0.2">
      <c r="B98" s="2"/>
      <c r="C98" s="251">
        <f>IF(TabB1[[#This Row],[Zufalls-
zahl wenn
lfd. Nr.]]=0,0,IF(RANK(TabB1[[#This Row],[Zufalls-
zahl wenn
lfd. Nr.]],TabB1[Zufalls-
zahl wenn
lfd. Nr.])&lt;=TabB1[[#Totals],[Zufalls-
zahl]],1,0))</f>
        <v>0</v>
      </c>
      <c r="D98" s="194" t="s">
        <v>21</v>
      </c>
      <c r="E98" s="207">
        <v>92</v>
      </c>
      <c r="F98" s="7"/>
      <c r="G98" s="17"/>
      <c r="H98" s="35"/>
      <c r="I98" s="101"/>
      <c r="J98" s="4"/>
      <c r="K98" s="4"/>
      <c r="L98" s="4"/>
      <c r="M98" s="128"/>
      <c r="N98" s="295"/>
      <c r="O98" s="296">
        <f>(TabB1[[#This Row],[förderfähiger 
Betrag nach Prüfung ÖIF (€)]]-TabB1[[#This Row],[eingereichter
Betrag (€)]])*IF(TabB1[[#This Row],[Stich-
probe]]&gt;0,1,0)</f>
        <v>0</v>
      </c>
      <c r="P98" s="215"/>
      <c r="Q98" s="215"/>
      <c r="R98" s="215"/>
      <c r="S98" s="253"/>
      <c r="T98" s="6"/>
      <c r="U98" s="6" t="str">
        <f>IF(ISERROR(VLOOKUP(TabB1[[#This Row],[Grund für Differenz]],Datenquelle!$F$3:$G$17,2,FALSE)),"",VLOOKUP(TabB1[[#This Row],[Grund für Differenz]],Datenquelle!$F$3:$G$17,2,FALSE))</f>
        <v/>
      </c>
      <c r="V98" s="253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3"/>
      <c r="AH98" s="2" t="str">
        <f>IF(OR(TabB1[[#This Row],[eingereichter
Betrag (€)]]=0,TabB1[[#This Row],[eingereichter
Betrag (€)]]=""),"",COUNTA($M$6:$M98)-COUNTIF(($M$6:$M98),0))</f>
        <v/>
      </c>
      <c r="AI98" s="255">
        <f t="shared" ref="AI98:AI156" ca="1" si="5">RAND()</f>
        <v>0.12407307189206118</v>
      </c>
      <c r="AJ98" s="256">
        <f>IF(TabB1[[#This Row],[Lfd.
Nr. f.
Stich-
probe]]&lt;&gt;"",TabB1[[#This Row],[Zufalls-
zahl]],0)</f>
        <v>0</v>
      </c>
      <c r="AK98" s="257">
        <f>IF(TabB1[[#This Row],[Stich-
probe]]&gt;0,IF(TabB1[[#This Row],[Differenz
förderfähig/
eingereicht nach Prüfung ÖIF (€)]]&lt;&gt;0,1,0),0)</f>
        <v>0</v>
      </c>
      <c r="AL98" s="258">
        <f>IF(TabB1[[#This Row],[Stich-
probe]]=0,0,TabB1[[#This Row],[Stich-
probe]]*TabB1[[#This Row],[Differenz
förderfähig/
eingereicht nach Prüfung ÖIF (€)]]/TabB1[[#This Row],[eingereichter
Betrag (€)]]*-1)</f>
        <v>0</v>
      </c>
      <c r="AM98" s="2"/>
    </row>
    <row r="99" spans="2:39" x14ac:dyDescent="0.2">
      <c r="B99" s="2"/>
      <c r="C99" s="251">
        <f>IF(TabB1[[#This Row],[Zufalls-
zahl wenn
lfd. Nr.]]=0,0,IF(RANK(TabB1[[#This Row],[Zufalls-
zahl wenn
lfd. Nr.]],TabB1[Zufalls-
zahl wenn
lfd. Nr.])&lt;=TabB1[[#Totals],[Zufalls-
zahl]],1,0))</f>
        <v>0</v>
      </c>
      <c r="D99" s="194" t="s">
        <v>21</v>
      </c>
      <c r="E99" s="207">
        <v>93</v>
      </c>
      <c r="F99" s="7"/>
      <c r="G99" s="17"/>
      <c r="H99" s="35"/>
      <c r="I99" s="101"/>
      <c r="J99" s="4"/>
      <c r="K99" s="4"/>
      <c r="L99" s="4"/>
      <c r="M99" s="128"/>
      <c r="N99" s="295"/>
      <c r="O99" s="296">
        <f>(TabB1[[#This Row],[förderfähiger 
Betrag nach Prüfung ÖIF (€)]]-TabB1[[#This Row],[eingereichter
Betrag (€)]])*IF(TabB1[[#This Row],[Stich-
probe]]&gt;0,1,0)</f>
        <v>0</v>
      </c>
      <c r="P99" s="215"/>
      <c r="Q99" s="215"/>
      <c r="R99" s="215"/>
      <c r="S99" s="253"/>
      <c r="T99" s="6"/>
      <c r="U99" s="6" t="str">
        <f>IF(ISERROR(VLOOKUP(TabB1[[#This Row],[Grund für Differenz]],Datenquelle!$F$3:$G$17,2,FALSE)),"",VLOOKUP(TabB1[[#This Row],[Grund für Differenz]],Datenquelle!$F$3:$G$17,2,FALSE))</f>
        <v/>
      </c>
      <c r="V99" s="253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3"/>
      <c r="AH99" s="2" t="str">
        <f>IF(OR(TabB1[[#This Row],[eingereichter
Betrag (€)]]=0,TabB1[[#This Row],[eingereichter
Betrag (€)]]=""),"",COUNTA($M$6:$M99)-COUNTIF(($M$6:$M99),0))</f>
        <v/>
      </c>
      <c r="AI99" s="255">
        <f t="shared" ca="1" si="5"/>
        <v>0.50336589000787746</v>
      </c>
      <c r="AJ99" s="256">
        <f>IF(TabB1[[#This Row],[Lfd.
Nr. f.
Stich-
probe]]&lt;&gt;"",TabB1[[#This Row],[Zufalls-
zahl]],0)</f>
        <v>0</v>
      </c>
      <c r="AK99" s="257">
        <f>IF(TabB1[[#This Row],[Stich-
probe]]&gt;0,IF(TabB1[[#This Row],[Differenz
förderfähig/
eingereicht nach Prüfung ÖIF (€)]]&lt;&gt;0,1,0),0)</f>
        <v>0</v>
      </c>
      <c r="AL99" s="258">
        <f>IF(TabB1[[#This Row],[Stich-
probe]]=0,0,TabB1[[#This Row],[Stich-
probe]]*TabB1[[#This Row],[Differenz
förderfähig/
eingereicht nach Prüfung ÖIF (€)]]/TabB1[[#This Row],[eingereichter
Betrag (€)]]*-1)</f>
        <v>0</v>
      </c>
      <c r="AM99" s="2"/>
    </row>
    <row r="100" spans="2:39" x14ac:dyDescent="0.2">
      <c r="B100" s="2"/>
      <c r="C100" s="251">
        <f>IF(TabB1[[#This Row],[Zufalls-
zahl wenn
lfd. Nr.]]=0,0,IF(RANK(TabB1[[#This Row],[Zufalls-
zahl wenn
lfd. Nr.]],TabB1[Zufalls-
zahl wenn
lfd. Nr.])&lt;=TabB1[[#Totals],[Zufalls-
zahl]],1,0))</f>
        <v>0</v>
      </c>
      <c r="D100" s="194" t="s">
        <v>21</v>
      </c>
      <c r="E100" s="207">
        <v>94</v>
      </c>
      <c r="F100" s="7"/>
      <c r="G100" s="17"/>
      <c r="H100" s="35"/>
      <c r="I100" s="101"/>
      <c r="J100" s="4"/>
      <c r="K100" s="4"/>
      <c r="L100" s="4"/>
      <c r="M100" s="128"/>
      <c r="N100" s="295"/>
      <c r="O100" s="296">
        <f>(TabB1[[#This Row],[förderfähiger 
Betrag nach Prüfung ÖIF (€)]]-TabB1[[#This Row],[eingereichter
Betrag (€)]])*IF(TabB1[[#This Row],[Stich-
probe]]&gt;0,1,0)</f>
        <v>0</v>
      </c>
      <c r="P100" s="215"/>
      <c r="Q100" s="215"/>
      <c r="R100" s="215"/>
      <c r="S100" s="253"/>
      <c r="T100" s="6"/>
      <c r="U100" s="6" t="str">
        <f>IF(ISERROR(VLOOKUP(TabB1[[#This Row],[Grund für Differenz]],Datenquelle!$F$3:$G$17,2,FALSE)),"",VLOOKUP(TabB1[[#This Row],[Grund für Differenz]],Datenquelle!$F$3:$G$17,2,FALSE))</f>
        <v/>
      </c>
      <c r="V100" s="253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3"/>
      <c r="AH100" s="2" t="str">
        <f>IF(OR(TabB1[[#This Row],[eingereichter
Betrag (€)]]=0,TabB1[[#This Row],[eingereichter
Betrag (€)]]=""),"",COUNTA($M$6:$M100)-COUNTIF(($M$6:$M100),0))</f>
        <v/>
      </c>
      <c r="AI100" s="255">
        <f t="shared" ca="1" si="5"/>
        <v>0.32926523451648015</v>
      </c>
      <c r="AJ100" s="256">
        <f>IF(TabB1[[#This Row],[Lfd.
Nr. f.
Stich-
probe]]&lt;&gt;"",TabB1[[#This Row],[Zufalls-
zahl]],0)</f>
        <v>0</v>
      </c>
      <c r="AK100" s="257">
        <f>IF(TabB1[[#This Row],[Stich-
probe]]&gt;0,IF(TabB1[[#This Row],[Differenz
förderfähig/
eingereicht nach Prüfung ÖIF (€)]]&lt;&gt;0,1,0),0)</f>
        <v>0</v>
      </c>
      <c r="AL10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0" s="2"/>
    </row>
    <row r="101" spans="2:39" x14ac:dyDescent="0.2">
      <c r="B101" s="2"/>
      <c r="C101" s="251">
        <f>IF(TabB1[[#This Row],[Zufalls-
zahl wenn
lfd. Nr.]]=0,0,IF(RANK(TabB1[[#This Row],[Zufalls-
zahl wenn
lfd. Nr.]],TabB1[Zufalls-
zahl wenn
lfd. Nr.])&lt;=TabB1[[#Totals],[Zufalls-
zahl]],1,0))</f>
        <v>0</v>
      </c>
      <c r="D101" s="194" t="s">
        <v>21</v>
      </c>
      <c r="E101" s="207">
        <v>95</v>
      </c>
      <c r="F101" s="7"/>
      <c r="G101" s="17"/>
      <c r="H101" s="35"/>
      <c r="I101" s="101"/>
      <c r="J101" s="4"/>
      <c r="K101" s="4"/>
      <c r="L101" s="4"/>
      <c r="M101" s="128"/>
      <c r="N101" s="295"/>
      <c r="O101" s="296">
        <f>(TabB1[[#This Row],[förderfähiger 
Betrag nach Prüfung ÖIF (€)]]-TabB1[[#This Row],[eingereichter
Betrag (€)]])*IF(TabB1[[#This Row],[Stich-
probe]]&gt;0,1,0)</f>
        <v>0</v>
      </c>
      <c r="P101" s="215"/>
      <c r="Q101" s="215"/>
      <c r="R101" s="215"/>
      <c r="S101" s="253"/>
      <c r="T101" s="6"/>
      <c r="U101" s="6" t="str">
        <f>IF(ISERROR(VLOOKUP(TabB1[[#This Row],[Grund für Differenz]],Datenquelle!$F$3:$G$17,2,FALSE)),"",VLOOKUP(TabB1[[#This Row],[Grund für Differenz]],Datenquelle!$F$3:$G$17,2,FALSE))</f>
        <v/>
      </c>
      <c r="V101" s="253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3"/>
      <c r="AH101" s="2" t="str">
        <f>IF(OR(TabB1[[#This Row],[eingereichter
Betrag (€)]]=0,TabB1[[#This Row],[eingereichter
Betrag (€)]]=""),"",COUNTA($M$6:$M101)-COUNTIF(($M$6:$M101),0))</f>
        <v/>
      </c>
      <c r="AI101" s="255">
        <f t="shared" ca="1" si="5"/>
        <v>0.16420528653468724</v>
      </c>
      <c r="AJ101" s="256">
        <f>IF(TabB1[[#This Row],[Lfd.
Nr. f.
Stich-
probe]]&lt;&gt;"",TabB1[[#This Row],[Zufalls-
zahl]],0)</f>
        <v>0</v>
      </c>
      <c r="AK101" s="257">
        <f>IF(TabB1[[#This Row],[Stich-
probe]]&gt;0,IF(TabB1[[#This Row],[Differenz
förderfähig/
eingereicht nach Prüfung ÖIF (€)]]&lt;&gt;0,1,0),0)</f>
        <v>0</v>
      </c>
      <c r="AL10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1" s="2"/>
    </row>
    <row r="102" spans="2:39" x14ac:dyDescent="0.2">
      <c r="B102" s="2"/>
      <c r="C102" s="251">
        <f>IF(TabB1[[#This Row],[Zufalls-
zahl wenn
lfd. Nr.]]=0,0,IF(RANK(TabB1[[#This Row],[Zufalls-
zahl wenn
lfd. Nr.]],TabB1[Zufalls-
zahl wenn
lfd. Nr.])&lt;=TabB1[[#Totals],[Zufalls-
zahl]],1,0))</f>
        <v>0</v>
      </c>
      <c r="D102" s="194" t="s">
        <v>21</v>
      </c>
      <c r="E102" s="207">
        <v>96</v>
      </c>
      <c r="F102" s="7"/>
      <c r="G102" s="17"/>
      <c r="H102" s="35"/>
      <c r="I102" s="101"/>
      <c r="J102" s="4"/>
      <c r="K102" s="4"/>
      <c r="L102" s="4"/>
      <c r="M102" s="128"/>
      <c r="N102" s="295"/>
      <c r="O102" s="296">
        <f>(TabB1[[#This Row],[förderfähiger 
Betrag nach Prüfung ÖIF (€)]]-TabB1[[#This Row],[eingereichter
Betrag (€)]])*IF(TabB1[[#This Row],[Stich-
probe]]&gt;0,1,0)</f>
        <v>0</v>
      </c>
      <c r="P102" s="215"/>
      <c r="Q102" s="215"/>
      <c r="R102" s="215"/>
      <c r="S102" s="253"/>
      <c r="T102" s="6"/>
      <c r="U102" s="6" t="str">
        <f>IF(ISERROR(VLOOKUP(TabB1[[#This Row],[Grund für Differenz]],Datenquelle!$F$3:$G$17,2,FALSE)),"",VLOOKUP(TabB1[[#This Row],[Grund für Differenz]],Datenquelle!$F$3:$G$17,2,FALSE))</f>
        <v/>
      </c>
      <c r="V102" s="253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3"/>
      <c r="AH102" s="2" t="str">
        <f>IF(OR(TabB1[[#This Row],[eingereichter
Betrag (€)]]=0,TabB1[[#This Row],[eingereichter
Betrag (€)]]=""),"",COUNTA($M$6:$M102)-COUNTIF(($M$6:$M102),0))</f>
        <v/>
      </c>
      <c r="AI102" s="255">
        <f t="shared" ca="1" si="5"/>
        <v>0.1154048765520308</v>
      </c>
      <c r="AJ102" s="256">
        <f>IF(TabB1[[#This Row],[Lfd.
Nr. f.
Stich-
probe]]&lt;&gt;"",TabB1[[#This Row],[Zufalls-
zahl]],0)</f>
        <v>0</v>
      </c>
      <c r="AK102" s="257">
        <f>IF(TabB1[[#This Row],[Stich-
probe]]&gt;0,IF(TabB1[[#This Row],[Differenz
förderfähig/
eingereicht nach Prüfung ÖIF (€)]]&lt;&gt;0,1,0),0)</f>
        <v>0</v>
      </c>
      <c r="AL10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2" s="2"/>
    </row>
    <row r="103" spans="2:39" x14ac:dyDescent="0.2">
      <c r="B103" s="2"/>
      <c r="C103" s="251">
        <f>IF(TabB1[[#This Row],[Zufalls-
zahl wenn
lfd. Nr.]]=0,0,IF(RANK(TabB1[[#This Row],[Zufalls-
zahl wenn
lfd. Nr.]],TabB1[Zufalls-
zahl wenn
lfd. Nr.])&lt;=TabB1[[#Totals],[Zufalls-
zahl]],1,0))</f>
        <v>0</v>
      </c>
      <c r="D103" s="194" t="s">
        <v>21</v>
      </c>
      <c r="E103" s="207">
        <v>97</v>
      </c>
      <c r="F103" s="7"/>
      <c r="G103" s="17"/>
      <c r="H103" s="35"/>
      <c r="I103" s="101"/>
      <c r="J103" s="4"/>
      <c r="K103" s="4"/>
      <c r="L103" s="4"/>
      <c r="M103" s="128"/>
      <c r="N103" s="295"/>
      <c r="O103" s="296">
        <f>(TabB1[[#This Row],[förderfähiger 
Betrag nach Prüfung ÖIF (€)]]-TabB1[[#This Row],[eingereichter
Betrag (€)]])*IF(TabB1[[#This Row],[Stich-
probe]]&gt;0,1,0)</f>
        <v>0</v>
      </c>
      <c r="P103" s="215"/>
      <c r="Q103" s="215"/>
      <c r="R103" s="215"/>
      <c r="S103" s="253"/>
      <c r="T103" s="6"/>
      <c r="U103" s="6" t="str">
        <f>IF(ISERROR(VLOOKUP(TabB1[[#This Row],[Grund für Differenz]],Datenquelle!$F$3:$G$17,2,FALSE)),"",VLOOKUP(TabB1[[#This Row],[Grund für Differenz]],Datenquelle!$F$3:$G$17,2,FALSE))</f>
        <v/>
      </c>
      <c r="V103" s="253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3"/>
      <c r="AH103" s="2" t="str">
        <f>IF(OR(TabB1[[#This Row],[eingereichter
Betrag (€)]]=0,TabB1[[#This Row],[eingereichter
Betrag (€)]]=""),"",COUNTA($M$6:$M103)-COUNTIF(($M$6:$M103),0))</f>
        <v/>
      </c>
      <c r="AI103" s="255">
        <f t="shared" ca="1" si="5"/>
        <v>0.49660874638213226</v>
      </c>
      <c r="AJ103" s="256">
        <f>IF(TabB1[[#This Row],[Lfd.
Nr. f.
Stich-
probe]]&lt;&gt;"",TabB1[[#This Row],[Zufalls-
zahl]],0)</f>
        <v>0</v>
      </c>
      <c r="AK103" s="257">
        <f>IF(TabB1[[#This Row],[Stich-
probe]]&gt;0,IF(TabB1[[#This Row],[Differenz
förderfähig/
eingereicht nach Prüfung ÖIF (€)]]&lt;&gt;0,1,0),0)</f>
        <v>0</v>
      </c>
      <c r="AL10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3" s="2"/>
    </row>
    <row r="104" spans="2:39" x14ac:dyDescent="0.2">
      <c r="B104" s="2"/>
      <c r="C104" s="251">
        <f>IF(TabB1[[#This Row],[Zufalls-
zahl wenn
lfd. Nr.]]=0,0,IF(RANK(TabB1[[#This Row],[Zufalls-
zahl wenn
lfd. Nr.]],TabB1[Zufalls-
zahl wenn
lfd. Nr.])&lt;=TabB1[[#Totals],[Zufalls-
zahl]],1,0))</f>
        <v>0</v>
      </c>
      <c r="D104" s="194" t="s">
        <v>21</v>
      </c>
      <c r="E104" s="207">
        <v>98</v>
      </c>
      <c r="F104" s="7"/>
      <c r="G104" s="17"/>
      <c r="H104" s="35"/>
      <c r="I104" s="101"/>
      <c r="J104" s="4"/>
      <c r="K104" s="4"/>
      <c r="L104" s="4"/>
      <c r="M104" s="128"/>
      <c r="N104" s="295"/>
      <c r="O104" s="296">
        <f>(TabB1[[#This Row],[förderfähiger 
Betrag nach Prüfung ÖIF (€)]]-TabB1[[#This Row],[eingereichter
Betrag (€)]])*IF(TabB1[[#This Row],[Stich-
probe]]&gt;0,1,0)</f>
        <v>0</v>
      </c>
      <c r="P104" s="215"/>
      <c r="Q104" s="215"/>
      <c r="R104" s="215"/>
      <c r="S104" s="253"/>
      <c r="T104" s="6"/>
      <c r="U104" s="6" t="str">
        <f>IF(ISERROR(VLOOKUP(TabB1[[#This Row],[Grund für Differenz]],Datenquelle!$F$3:$G$17,2,FALSE)),"",VLOOKUP(TabB1[[#This Row],[Grund für Differenz]],Datenquelle!$F$3:$G$17,2,FALSE))</f>
        <v/>
      </c>
      <c r="V104" s="253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3"/>
      <c r="AH104" s="2" t="str">
        <f>IF(OR(TabB1[[#This Row],[eingereichter
Betrag (€)]]=0,TabB1[[#This Row],[eingereichter
Betrag (€)]]=""),"",COUNTA($M$6:$M104)-COUNTIF(($M$6:$M104),0))</f>
        <v/>
      </c>
      <c r="AI104" s="255">
        <f t="shared" ca="1" si="5"/>
        <v>0.52039321299001851</v>
      </c>
      <c r="AJ104" s="256">
        <f>IF(TabB1[[#This Row],[Lfd.
Nr. f.
Stich-
probe]]&lt;&gt;"",TabB1[[#This Row],[Zufalls-
zahl]],0)</f>
        <v>0</v>
      </c>
      <c r="AK104" s="257">
        <f>IF(TabB1[[#This Row],[Stich-
probe]]&gt;0,IF(TabB1[[#This Row],[Differenz
förderfähig/
eingereicht nach Prüfung ÖIF (€)]]&lt;&gt;0,1,0),0)</f>
        <v>0</v>
      </c>
      <c r="AL10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4" s="2"/>
    </row>
    <row r="105" spans="2:39" x14ac:dyDescent="0.2">
      <c r="B105" s="2"/>
      <c r="C105" s="251">
        <f>IF(TabB1[[#This Row],[Zufalls-
zahl wenn
lfd. Nr.]]=0,0,IF(RANK(TabB1[[#This Row],[Zufalls-
zahl wenn
lfd. Nr.]],TabB1[Zufalls-
zahl wenn
lfd. Nr.])&lt;=TabB1[[#Totals],[Zufalls-
zahl]],1,0))</f>
        <v>0</v>
      </c>
      <c r="D105" s="194" t="s">
        <v>21</v>
      </c>
      <c r="E105" s="207">
        <v>99</v>
      </c>
      <c r="F105" s="7"/>
      <c r="G105" s="17"/>
      <c r="H105" s="35"/>
      <c r="I105" s="101"/>
      <c r="J105" s="4"/>
      <c r="K105" s="4"/>
      <c r="L105" s="4"/>
      <c r="M105" s="128"/>
      <c r="N105" s="295"/>
      <c r="O105" s="296">
        <f>(TabB1[[#This Row],[förderfähiger 
Betrag nach Prüfung ÖIF (€)]]-TabB1[[#This Row],[eingereichter
Betrag (€)]])*IF(TabB1[[#This Row],[Stich-
probe]]&gt;0,1,0)</f>
        <v>0</v>
      </c>
      <c r="P105" s="215"/>
      <c r="Q105" s="215"/>
      <c r="R105" s="215"/>
      <c r="S105" s="253"/>
      <c r="T105" s="6"/>
      <c r="U105" s="6" t="str">
        <f>IF(ISERROR(VLOOKUP(TabB1[[#This Row],[Grund für Differenz]],Datenquelle!$F$3:$G$17,2,FALSE)),"",VLOOKUP(TabB1[[#This Row],[Grund für Differenz]],Datenquelle!$F$3:$G$17,2,FALSE))</f>
        <v/>
      </c>
      <c r="V105" s="253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3"/>
      <c r="AH105" s="2" t="str">
        <f>IF(OR(TabB1[[#This Row],[eingereichter
Betrag (€)]]=0,TabB1[[#This Row],[eingereichter
Betrag (€)]]=""),"",COUNTA($M$6:$M105)-COUNTIF(($M$6:$M105),0))</f>
        <v/>
      </c>
      <c r="AI105" s="255">
        <f t="shared" ca="1" si="5"/>
        <v>0.40645644186057661</v>
      </c>
      <c r="AJ105" s="256">
        <f>IF(TabB1[[#This Row],[Lfd.
Nr. f.
Stich-
probe]]&lt;&gt;"",TabB1[[#This Row],[Zufalls-
zahl]],0)</f>
        <v>0</v>
      </c>
      <c r="AK105" s="257">
        <f>IF(TabB1[[#This Row],[Stich-
probe]]&gt;0,IF(TabB1[[#This Row],[Differenz
förderfähig/
eingereicht nach Prüfung ÖIF (€)]]&lt;&gt;0,1,0),0)</f>
        <v>0</v>
      </c>
      <c r="AL10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5" s="2"/>
    </row>
    <row r="106" spans="2:39" x14ac:dyDescent="0.2">
      <c r="B106" s="2"/>
      <c r="C106" s="251">
        <f>IF(TabB1[[#This Row],[Zufalls-
zahl wenn
lfd. Nr.]]=0,0,IF(RANK(TabB1[[#This Row],[Zufalls-
zahl wenn
lfd. Nr.]],TabB1[Zufalls-
zahl wenn
lfd. Nr.])&lt;=TabB1[[#Totals],[Zufalls-
zahl]],1,0))</f>
        <v>0</v>
      </c>
      <c r="D106" s="194" t="s">
        <v>21</v>
      </c>
      <c r="E106" s="207">
        <v>100</v>
      </c>
      <c r="F106" s="7"/>
      <c r="G106" s="17"/>
      <c r="H106" s="35"/>
      <c r="I106" s="101"/>
      <c r="J106" s="4"/>
      <c r="K106" s="4"/>
      <c r="L106" s="4"/>
      <c r="M106" s="128"/>
      <c r="N106" s="295"/>
      <c r="O106" s="296">
        <f>(TabB1[[#This Row],[förderfähiger 
Betrag nach Prüfung ÖIF (€)]]-TabB1[[#This Row],[eingereichter
Betrag (€)]])*IF(TabB1[[#This Row],[Stich-
probe]]&gt;0,1,0)</f>
        <v>0</v>
      </c>
      <c r="P106" s="215"/>
      <c r="Q106" s="215"/>
      <c r="R106" s="215"/>
      <c r="S106" s="253"/>
      <c r="T106" s="6"/>
      <c r="U106" s="6" t="str">
        <f>IF(ISERROR(VLOOKUP(TabB1[[#This Row],[Grund für Differenz]],Datenquelle!$F$3:$G$17,2,FALSE)),"",VLOOKUP(TabB1[[#This Row],[Grund für Differenz]],Datenquelle!$F$3:$G$17,2,FALSE))</f>
        <v/>
      </c>
      <c r="V106" s="253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3"/>
      <c r="AH106" s="251" t="str">
        <f>IF(OR(TabB1[[#This Row],[eingereichter
Betrag (€)]]=0,TabB1[[#This Row],[eingereichter
Betrag (€)]]=""),"",COUNTA($M$6:$M156)-COUNTIF(($M$6:$M156),0))</f>
        <v/>
      </c>
      <c r="AI106" s="255">
        <f t="shared" ca="1" si="5"/>
        <v>0.82968698724604961</v>
      </c>
      <c r="AJ106" s="256">
        <f>IF(TabB1[[#This Row],[Lfd.
Nr. f.
Stich-
probe]]&lt;&gt;"",TabB1[[#This Row],[Zufalls-
zahl]],0)</f>
        <v>0</v>
      </c>
      <c r="AK106" s="257">
        <f>IF(TabB1[[#This Row],[Stich-
probe]]&gt;0,IF(TabB1[[#This Row],[Differenz
förderfähig/
eingereicht nach Prüfung ÖIF (€)]]&lt;&gt;0,1,0),0)</f>
        <v>0</v>
      </c>
      <c r="AL10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6" s="2"/>
    </row>
    <row r="107" spans="2:39" x14ac:dyDescent="0.2">
      <c r="B107" s="2"/>
      <c r="C107" s="226">
        <f>IF(TabB1[[#This Row],[Zufalls-
zahl wenn
lfd. Nr.]]=0,0,IF(RANK(TabB1[[#This Row],[Zufalls-
zahl wenn
lfd. Nr.]],TabB1[Zufalls-
zahl wenn
lfd. Nr.])&lt;=TabB1[[#Totals],[Zufalls-
zahl]],1,0))</f>
        <v>0</v>
      </c>
      <c r="D107" s="194" t="s">
        <v>21</v>
      </c>
      <c r="E107" s="207">
        <v>101</v>
      </c>
      <c r="F107" s="7"/>
      <c r="G107" s="17"/>
      <c r="H107" s="35"/>
      <c r="I107" s="101"/>
      <c r="J107" s="4"/>
      <c r="K107" s="4"/>
      <c r="L107" s="4"/>
      <c r="M107" s="128"/>
      <c r="N107" s="295"/>
      <c r="O107" s="296">
        <f>(TabB1[[#This Row],[förderfähiger 
Betrag nach Prüfung ÖIF (€)]]-TabB1[[#This Row],[eingereichter
Betrag (€)]])*IF(TabB1[[#This Row],[Stich-
probe]]&gt;0,1,0)</f>
        <v>0</v>
      </c>
      <c r="P107" s="215"/>
      <c r="Q107" s="215"/>
      <c r="R107" s="215"/>
      <c r="S107" s="253"/>
      <c r="T107" s="6"/>
      <c r="U107" s="6" t="str">
        <f>IF(ISERROR(VLOOKUP(TabB1[[#This Row],[Grund für Differenz]],Datenquelle!$F$3:$G$17,2,FALSE)),"",VLOOKUP(TabB1[[#This Row],[Grund für Differenz]],Datenquelle!$F$3:$G$17,2,FALSE))</f>
        <v/>
      </c>
      <c r="V107" s="253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3"/>
      <c r="AH107" s="2" t="str">
        <f>IF(OR(TabB1[[#This Row],[eingereichter
Betrag (€)]]=0,TabB1[[#This Row],[eingereichter
Betrag (€)]]=""),"",COUNTA($M$6:$M107)-COUNTIF(($M$6:$M107),0))</f>
        <v/>
      </c>
      <c r="AI107" s="255">
        <f t="shared" ca="1" si="5"/>
        <v>0.602921431321917</v>
      </c>
      <c r="AJ107" s="256">
        <f>IF(TabB1[[#This Row],[Lfd.
Nr. f.
Stich-
probe]]&lt;&gt;"",TabB1[[#This Row],[Zufalls-
zahl]],0)</f>
        <v>0</v>
      </c>
      <c r="AK107" s="257">
        <f>IF(TabB1[[#This Row],[Stich-
probe]]&gt;0,IF(TabB1[[#This Row],[Differenz
förderfähig/
eingereicht nach Prüfung ÖIF (€)]]&lt;&gt;0,1,0),0)</f>
        <v>0</v>
      </c>
      <c r="AL10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7" s="2"/>
    </row>
    <row r="108" spans="2:39" x14ac:dyDescent="0.2">
      <c r="B108" s="2"/>
      <c r="C108" s="226">
        <f>IF(TabB1[[#This Row],[Zufalls-
zahl wenn
lfd. Nr.]]=0,0,IF(RANK(TabB1[[#This Row],[Zufalls-
zahl wenn
lfd. Nr.]],TabB1[Zufalls-
zahl wenn
lfd. Nr.])&lt;=TabB1[[#Totals],[Zufalls-
zahl]],1,0))</f>
        <v>0</v>
      </c>
      <c r="D108" s="194" t="s">
        <v>21</v>
      </c>
      <c r="E108" s="207">
        <v>102</v>
      </c>
      <c r="F108" s="7"/>
      <c r="G108" s="17"/>
      <c r="H108" s="35"/>
      <c r="I108" s="101"/>
      <c r="J108" s="4"/>
      <c r="K108" s="4"/>
      <c r="L108" s="4"/>
      <c r="M108" s="128"/>
      <c r="N108" s="295"/>
      <c r="O108" s="296">
        <f>(TabB1[[#This Row],[förderfähiger 
Betrag nach Prüfung ÖIF (€)]]-TabB1[[#This Row],[eingereichter
Betrag (€)]])*IF(TabB1[[#This Row],[Stich-
probe]]&gt;0,1,0)</f>
        <v>0</v>
      </c>
      <c r="P108" s="215"/>
      <c r="Q108" s="215"/>
      <c r="R108" s="215"/>
      <c r="S108" s="253"/>
      <c r="T108" s="6"/>
      <c r="U108" s="6" t="str">
        <f>IF(ISERROR(VLOOKUP(TabB1[[#This Row],[Grund für Differenz]],Datenquelle!$F$3:$G$17,2,FALSE)),"",VLOOKUP(TabB1[[#This Row],[Grund für Differenz]],Datenquelle!$F$3:$G$17,2,FALSE))</f>
        <v/>
      </c>
      <c r="V108" s="253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3"/>
      <c r="AH108" s="2" t="str">
        <f>IF(OR(TabB1[[#This Row],[eingereichter
Betrag (€)]]=0,TabB1[[#This Row],[eingereichter
Betrag (€)]]=""),"",COUNTA($M$6:$M108)-COUNTIF(($M$6:$M108),0))</f>
        <v/>
      </c>
      <c r="AI108" s="255">
        <f t="shared" ca="1" si="5"/>
        <v>0.39395071756980837</v>
      </c>
      <c r="AJ108" s="256">
        <f>IF(TabB1[[#This Row],[Lfd.
Nr. f.
Stich-
probe]]&lt;&gt;"",TabB1[[#This Row],[Zufalls-
zahl]],0)</f>
        <v>0</v>
      </c>
      <c r="AK108" s="257">
        <f>IF(TabB1[[#This Row],[Stich-
probe]]&gt;0,IF(TabB1[[#This Row],[Differenz
förderfähig/
eingereicht nach Prüfung ÖIF (€)]]&lt;&gt;0,1,0),0)</f>
        <v>0</v>
      </c>
      <c r="AL10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8" s="2"/>
    </row>
    <row r="109" spans="2:39" x14ac:dyDescent="0.2">
      <c r="B109" s="2"/>
      <c r="C109" s="226">
        <f>IF(TabB1[[#This Row],[Zufalls-
zahl wenn
lfd. Nr.]]=0,0,IF(RANK(TabB1[[#This Row],[Zufalls-
zahl wenn
lfd. Nr.]],TabB1[Zufalls-
zahl wenn
lfd. Nr.])&lt;=TabB1[[#Totals],[Zufalls-
zahl]],1,0))</f>
        <v>0</v>
      </c>
      <c r="D109" s="194" t="s">
        <v>21</v>
      </c>
      <c r="E109" s="207">
        <v>103</v>
      </c>
      <c r="F109" s="7"/>
      <c r="G109" s="17"/>
      <c r="H109" s="35"/>
      <c r="I109" s="101"/>
      <c r="J109" s="4"/>
      <c r="K109" s="4"/>
      <c r="L109" s="4"/>
      <c r="M109" s="128"/>
      <c r="N109" s="295"/>
      <c r="O109" s="296">
        <f>(TabB1[[#This Row],[förderfähiger 
Betrag nach Prüfung ÖIF (€)]]-TabB1[[#This Row],[eingereichter
Betrag (€)]])*IF(TabB1[[#This Row],[Stich-
probe]]&gt;0,1,0)</f>
        <v>0</v>
      </c>
      <c r="P109" s="215"/>
      <c r="Q109" s="215"/>
      <c r="R109" s="215"/>
      <c r="S109" s="253"/>
      <c r="T109" s="6"/>
      <c r="U109" s="6" t="str">
        <f>IF(ISERROR(VLOOKUP(TabB1[[#This Row],[Grund für Differenz]],Datenquelle!$F$3:$G$17,2,FALSE)),"",VLOOKUP(TabB1[[#This Row],[Grund für Differenz]],Datenquelle!$F$3:$G$17,2,FALSE))</f>
        <v/>
      </c>
      <c r="V109" s="253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3"/>
      <c r="AH109" s="2" t="str">
        <f>IF(OR(TabB1[[#This Row],[eingereichter
Betrag (€)]]=0,TabB1[[#This Row],[eingereichter
Betrag (€)]]=""),"",COUNTA($M$6:$M109)-COUNTIF(($M$6:$M109),0))</f>
        <v/>
      </c>
      <c r="AI109" s="255">
        <f t="shared" ca="1" si="5"/>
        <v>0.61206766191506856</v>
      </c>
      <c r="AJ109" s="256">
        <f>IF(TabB1[[#This Row],[Lfd.
Nr. f.
Stich-
probe]]&lt;&gt;"",TabB1[[#This Row],[Zufalls-
zahl]],0)</f>
        <v>0</v>
      </c>
      <c r="AK109" s="257">
        <f>IF(TabB1[[#This Row],[Stich-
probe]]&gt;0,IF(TabB1[[#This Row],[Differenz
förderfähig/
eingereicht nach Prüfung ÖIF (€)]]&lt;&gt;0,1,0),0)</f>
        <v>0</v>
      </c>
      <c r="AL10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09" s="2"/>
    </row>
    <row r="110" spans="2:39" x14ac:dyDescent="0.2">
      <c r="B110" s="2"/>
      <c r="C110" s="226">
        <f>IF(TabB1[[#This Row],[Zufalls-
zahl wenn
lfd. Nr.]]=0,0,IF(RANK(TabB1[[#This Row],[Zufalls-
zahl wenn
lfd. Nr.]],TabB1[Zufalls-
zahl wenn
lfd. Nr.])&lt;=TabB1[[#Totals],[Zufalls-
zahl]],1,0))</f>
        <v>0</v>
      </c>
      <c r="D110" s="194" t="s">
        <v>21</v>
      </c>
      <c r="E110" s="207">
        <v>104</v>
      </c>
      <c r="F110" s="7"/>
      <c r="G110" s="17"/>
      <c r="H110" s="35"/>
      <c r="I110" s="101"/>
      <c r="J110" s="4"/>
      <c r="K110" s="4"/>
      <c r="L110" s="4"/>
      <c r="M110" s="128"/>
      <c r="N110" s="295"/>
      <c r="O110" s="296">
        <f>(TabB1[[#This Row],[förderfähiger 
Betrag nach Prüfung ÖIF (€)]]-TabB1[[#This Row],[eingereichter
Betrag (€)]])*IF(TabB1[[#This Row],[Stich-
probe]]&gt;0,1,0)</f>
        <v>0</v>
      </c>
      <c r="P110" s="215"/>
      <c r="Q110" s="215"/>
      <c r="R110" s="215"/>
      <c r="S110" s="253"/>
      <c r="T110" s="6"/>
      <c r="U110" s="6" t="str">
        <f>IF(ISERROR(VLOOKUP(TabB1[[#This Row],[Grund für Differenz]],Datenquelle!$F$3:$G$17,2,FALSE)),"",VLOOKUP(TabB1[[#This Row],[Grund für Differenz]],Datenquelle!$F$3:$G$17,2,FALSE))</f>
        <v/>
      </c>
      <c r="V110" s="253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3"/>
      <c r="AH110" s="2" t="str">
        <f>IF(OR(TabB1[[#This Row],[eingereichter
Betrag (€)]]=0,TabB1[[#This Row],[eingereichter
Betrag (€)]]=""),"",COUNTA($M$6:$M110)-COUNTIF(($M$6:$M110),0))</f>
        <v/>
      </c>
      <c r="AI110" s="255">
        <f t="shared" ca="1" si="5"/>
        <v>2.4457503231321231E-2</v>
      </c>
      <c r="AJ110" s="256">
        <f>IF(TabB1[[#This Row],[Lfd.
Nr. f.
Stich-
probe]]&lt;&gt;"",TabB1[[#This Row],[Zufalls-
zahl]],0)</f>
        <v>0</v>
      </c>
      <c r="AK110" s="257">
        <f>IF(TabB1[[#This Row],[Stich-
probe]]&gt;0,IF(TabB1[[#This Row],[Differenz
förderfähig/
eingereicht nach Prüfung ÖIF (€)]]&lt;&gt;0,1,0),0)</f>
        <v>0</v>
      </c>
      <c r="AL11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0" s="2"/>
    </row>
    <row r="111" spans="2:39" x14ac:dyDescent="0.2">
      <c r="B111" s="2"/>
      <c r="C111" s="226">
        <f>IF(TabB1[[#This Row],[Zufalls-
zahl wenn
lfd. Nr.]]=0,0,IF(RANK(TabB1[[#This Row],[Zufalls-
zahl wenn
lfd. Nr.]],TabB1[Zufalls-
zahl wenn
lfd. Nr.])&lt;=TabB1[[#Totals],[Zufalls-
zahl]],1,0))</f>
        <v>0</v>
      </c>
      <c r="D111" s="194" t="s">
        <v>21</v>
      </c>
      <c r="E111" s="207">
        <v>105</v>
      </c>
      <c r="F111" s="7"/>
      <c r="G111" s="17"/>
      <c r="H111" s="35"/>
      <c r="I111" s="101"/>
      <c r="J111" s="4"/>
      <c r="K111" s="4"/>
      <c r="L111" s="4"/>
      <c r="M111" s="128"/>
      <c r="N111" s="295"/>
      <c r="O111" s="296">
        <f>(TabB1[[#This Row],[förderfähiger 
Betrag nach Prüfung ÖIF (€)]]-TabB1[[#This Row],[eingereichter
Betrag (€)]])*IF(TabB1[[#This Row],[Stich-
probe]]&gt;0,1,0)</f>
        <v>0</v>
      </c>
      <c r="P111" s="215"/>
      <c r="Q111" s="215"/>
      <c r="R111" s="215"/>
      <c r="S111" s="253"/>
      <c r="T111" s="6"/>
      <c r="U111" s="6" t="str">
        <f>IF(ISERROR(VLOOKUP(TabB1[[#This Row],[Grund für Differenz]],Datenquelle!$F$3:$G$17,2,FALSE)),"",VLOOKUP(TabB1[[#This Row],[Grund für Differenz]],Datenquelle!$F$3:$G$17,2,FALSE))</f>
        <v/>
      </c>
      <c r="V111" s="253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3"/>
      <c r="AH111" s="2" t="str">
        <f>IF(OR(TabB1[[#This Row],[eingereichter
Betrag (€)]]=0,TabB1[[#This Row],[eingereichter
Betrag (€)]]=""),"",COUNTA($M$6:$M111)-COUNTIF(($M$6:$M111),0))</f>
        <v/>
      </c>
      <c r="AI111" s="255">
        <f t="shared" ca="1" si="5"/>
        <v>0.32833536469723845</v>
      </c>
      <c r="AJ111" s="256">
        <f>IF(TabB1[[#This Row],[Lfd.
Nr. f.
Stich-
probe]]&lt;&gt;"",TabB1[[#This Row],[Zufalls-
zahl]],0)</f>
        <v>0</v>
      </c>
      <c r="AK111" s="257">
        <f>IF(TabB1[[#This Row],[Stich-
probe]]&gt;0,IF(TabB1[[#This Row],[Differenz
förderfähig/
eingereicht nach Prüfung ÖIF (€)]]&lt;&gt;0,1,0),0)</f>
        <v>0</v>
      </c>
      <c r="AL11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1" s="2"/>
    </row>
    <row r="112" spans="2:39" x14ac:dyDescent="0.2">
      <c r="B112" s="2"/>
      <c r="C112" s="226">
        <f>IF(TabB1[[#This Row],[Zufalls-
zahl wenn
lfd. Nr.]]=0,0,IF(RANK(TabB1[[#This Row],[Zufalls-
zahl wenn
lfd. Nr.]],TabB1[Zufalls-
zahl wenn
lfd. Nr.])&lt;=TabB1[[#Totals],[Zufalls-
zahl]],1,0))</f>
        <v>0</v>
      </c>
      <c r="D112" s="194" t="s">
        <v>21</v>
      </c>
      <c r="E112" s="207">
        <v>106</v>
      </c>
      <c r="F112" s="7"/>
      <c r="G112" s="17"/>
      <c r="H112" s="35"/>
      <c r="I112" s="101"/>
      <c r="J112" s="4"/>
      <c r="K112" s="4"/>
      <c r="L112" s="4"/>
      <c r="M112" s="128"/>
      <c r="N112" s="295"/>
      <c r="O112" s="296">
        <f>(TabB1[[#This Row],[förderfähiger 
Betrag nach Prüfung ÖIF (€)]]-TabB1[[#This Row],[eingereichter
Betrag (€)]])*IF(TabB1[[#This Row],[Stich-
probe]]&gt;0,1,0)</f>
        <v>0</v>
      </c>
      <c r="P112" s="215"/>
      <c r="Q112" s="215"/>
      <c r="R112" s="215"/>
      <c r="S112" s="253"/>
      <c r="T112" s="6"/>
      <c r="U112" s="6" t="str">
        <f>IF(ISERROR(VLOOKUP(TabB1[[#This Row],[Grund für Differenz]],Datenquelle!$F$3:$G$17,2,FALSE)),"",VLOOKUP(TabB1[[#This Row],[Grund für Differenz]],Datenquelle!$F$3:$G$17,2,FALSE))</f>
        <v/>
      </c>
      <c r="V112" s="253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3"/>
      <c r="AH112" s="2" t="str">
        <f>IF(OR(TabB1[[#This Row],[eingereichter
Betrag (€)]]=0,TabB1[[#This Row],[eingereichter
Betrag (€)]]=""),"",COUNTA($M$6:$M112)-COUNTIF(($M$6:$M112),0))</f>
        <v/>
      </c>
      <c r="AI112" s="255">
        <f t="shared" ca="1" si="5"/>
        <v>3.4512746106243108E-2</v>
      </c>
      <c r="AJ112" s="256">
        <f>IF(TabB1[[#This Row],[Lfd.
Nr. f.
Stich-
probe]]&lt;&gt;"",TabB1[[#This Row],[Zufalls-
zahl]],0)</f>
        <v>0</v>
      </c>
      <c r="AK112" s="257">
        <f>IF(TabB1[[#This Row],[Stich-
probe]]&gt;0,IF(TabB1[[#This Row],[Differenz
förderfähig/
eingereicht nach Prüfung ÖIF (€)]]&lt;&gt;0,1,0),0)</f>
        <v>0</v>
      </c>
      <c r="AL11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2" s="2"/>
    </row>
    <row r="113" spans="2:39" x14ac:dyDescent="0.2">
      <c r="B113" s="2"/>
      <c r="C113" s="226">
        <f>IF(TabB1[[#This Row],[Zufalls-
zahl wenn
lfd. Nr.]]=0,0,IF(RANK(TabB1[[#This Row],[Zufalls-
zahl wenn
lfd. Nr.]],TabB1[Zufalls-
zahl wenn
lfd. Nr.])&lt;=TabB1[[#Totals],[Zufalls-
zahl]],1,0))</f>
        <v>0</v>
      </c>
      <c r="D113" s="194" t="s">
        <v>21</v>
      </c>
      <c r="E113" s="207">
        <v>107</v>
      </c>
      <c r="F113" s="7"/>
      <c r="G113" s="17"/>
      <c r="H113" s="35"/>
      <c r="I113" s="101"/>
      <c r="J113" s="4"/>
      <c r="K113" s="4"/>
      <c r="L113" s="4"/>
      <c r="M113" s="128"/>
      <c r="N113" s="295"/>
      <c r="O113" s="296">
        <f>(TabB1[[#This Row],[förderfähiger 
Betrag nach Prüfung ÖIF (€)]]-TabB1[[#This Row],[eingereichter
Betrag (€)]])*IF(TabB1[[#This Row],[Stich-
probe]]&gt;0,1,0)</f>
        <v>0</v>
      </c>
      <c r="P113" s="215"/>
      <c r="Q113" s="215"/>
      <c r="R113" s="215"/>
      <c r="S113" s="253"/>
      <c r="T113" s="6"/>
      <c r="U113" s="6" t="str">
        <f>IF(ISERROR(VLOOKUP(TabB1[[#This Row],[Grund für Differenz]],Datenquelle!$F$3:$G$17,2,FALSE)),"",VLOOKUP(TabB1[[#This Row],[Grund für Differenz]],Datenquelle!$F$3:$G$17,2,FALSE))</f>
        <v/>
      </c>
      <c r="V113" s="253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3"/>
      <c r="AH113" s="251" t="str">
        <f>IF(OR(TabB1[[#This Row],[eingereichter
Betrag (€)]]=0,TabB1[[#This Row],[eingereichter
Betrag (€)]]=""),"",COUNTA($M$6:$M163)-COUNTIF(($M$6:$M163),0))</f>
        <v/>
      </c>
      <c r="AI113" s="255">
        <f t="shared" ca="1" si="5"/>
        <v>8.9042969617315393E-2</v>
      </c>
      <c r="AJ113" s="256">
        <f>IF(TabB1[[#This Row],[Lfd.
Nr. f.
Stich-
probe]]&lt;&gt;"",TabB1[[#This Row],[Zufalls-
zahl]],0)</f>
        <v>0</v>
      </c>
      <c r="AK113" s="257">
        <f>IF(TabB1[[#This Row],[Stich-
probe]]&gt;0,IF(TabB1[[#This Row],[Differenz
förderfähig/
eingereicht nach Prüfung ÖIF (€)]]&lt;&gt;0,1,0),0)</f>
        <v>0</v>
      </c>
      <c r="AL11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3" s="2"/>
    </row>
    <row r="114" spans="2:39" x14ac:dyDescent="0.2">
      <c r="B114" s="2"/>
      <c r="C114" s="226">
        <f>IF(TabB1[[#This Row],[Zufalls-
zahl wenn
lfd. Nr.]]=0,0,IF(RANK(TabB1[[#This Row],[Zufalls-
zahl wenn
lfd. Nr.]],TabB1[Zufalls-
zahl wenn
lfd. Nr.])&lt;=TabB1[[#Totals],[Zufalls-
zahl]],1,0))</f>
        <v>0</v>
      </c>
      <c r="D114" s="194" t="s">
        <v>21</v>
      </c>
      <c r="E114" s="207">
        <v>108</v>
      </c>
      <c r="F114" s="7"/>
      <c r="G114" s="17"/>
      <c r="H114" s="35"/>
      <c r="I114" s="101"/>
      <c r="J114" s="4"/>
      <c r="K114" s="4"/>
      <c r="L114" s="4"/>
      <c r="M114" s="128"/>
      <c r="N114" s="295"/>
      <c r="O114" s="296">
        <f>(TabB1[[#This Row],[förderfähiger 
Betrag nach Prüfung ÖIF (€)]]-TabB1[[#This Row],[eingereichter
Betrag (€)]])*IF(TabB1[[#This Row],[Stich-
probe]]&gt;0,1,0)</f>
        <v>0</v>
      </c>
      <c r="P114" s="215"/>
      <c r="Q114" s="215"/>
      <c r="R114" s="215"/>
      <c r="S114" s="253"/>
      <c r="T114" s="6"/>
      <c r="U114" s="6" t="str">
        <f>IF(ISERROR(VLOOKUP(TabB1[[#This Row],[Grund für Differenz]],Datenquelle!$F$3:$G$17,2,FALSE)),"",VLOOKUP(TabB1[[#This Row],[Grund für Differenz]],Datenquelle!$F$3:$G$17,2,FALSE))</f>
        <v/>
      </c>
      <c r="V114" s="253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3"/>
      <c r="AH114" s="2" t="str">
        <f>IF(OR(TabB1[[#This Row],[eingereichter
Betrag (€)]]=0,TabB1[[#This Row],[eingereichter
Betrag (€)]]=""),"",COUNTA($M$6:$M114)-COUNTIF(($M$6:$M114),0))</f>
        <v/>
      </c>
      <c r="AI114" s="255">
        <f t="shared" ca="1" si="5"/>
        <v>0.21795366273895078</v>
      </c>
      <c r="AJ114" s="256">
        <f>IF(TabB1[[#This Row],[Lfd.
Nr. f.
Stich-
probe]]&lt;&gt;"",TabB1[[#This Row],[Zufalls-
zahl]],0)</f>
        <v>0</v>
      </c>
      <c r="AK114" s="257">
        <f>IF(TabB1[[#This Row],[Stich-
probe]]&gt;0,IF(TabB1[[#This Row],[Differenz
förderfähig/
eingereicht nach Prüfung ÖIF (€)]]&lt;&gt;0,1,0),0)</f>
        <v>0</v>
      </c>
      <c r="AL11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4" s="2"/>
    </row>
    <row r="115" spans="2:39" x14ac:dyDescent="0.2">
      <c r="B115" s="2"/>
      <c r="C115" s="226">
        <f>IF(TabB1[[#This Row],[Zufalls-
zahl wenn
lfd. Nr.]]=0,0,IF(RANK(TabB1[[#This Row],[Zufalls-
zahl wenn
lfd. Nr.]],TabB1[Zufalls-
zahl wenn
lfd. Nr.])&lt;=TabB1[[#Totals],[Zufalls-
zahl]],1,0))</f>
        <v>0</v>
      </c>
      <c r="D115" s="194" t="s">
        <v>21</v>
      </c>
      <c r="E115" s="207">
        <v>109</v>
      </c>
      <c r="F115" s="7"/>
      <c r="G115" s="17"/>
      <c r="H115" s="35"/>
      <c r="I115" s="101"/>
      <c r="J115" s="4"/>
      <c r="K115" s="4"/>
      <c r="L115" s="4"/>
      <c r="M115" s="128"/>
      <c r="N115" s="295"/>
      <c r="O115" s="296">
        <f>(TabB1[[#This Row],[förderfähiger 
Betrag nach Prüfung ÖIF (€)]]-TabB1[[#This Row],[eingereichter
Betrag (€)]])*IF(TabB1[[#This Row],[Stich-
probe]]&gt;0,1,0)</f>
        <v>0</v>
      </c>
      <c r="P115" s="215"/>
      <c r="Q115" s="215"/>
      <c r="R115" s="215"/>
      <c r="S115" s="253"/>
      <c r="T115" s="6"/>
      <c r="U115" s="6" t="str">
        <f>IF(ISERROR(VLOOKUP(TabB1[[#This Row],[Grund für Differenz]],Datenquelle!$F$3:$G$17,2,FALSE)),"",VLOOKUP(TabB1[[#This Row],[Grund für Differenz]],Datenquelle!$F$3:$G$17,2,FALSE))</f>
        <v/>
      </c>
      <c r="V115" s="253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3"/>
      <c r="AH115" s="2" t="str">
        <f>IF(OR(TabB1[[#This Row],[eingereichter
Betrag (€)]]=0,TabB1[[#This Row],[eingereichter
Betrag (€)]]=""),"",COUNTA($M$6:$M115)-COUNTIF(($M$6:$M115),0))</f>
        <v/>
      </c>
      <c r="AI115" s="255">
        <f t="shared" ca="1" si="5"/>
        <v>0.43535395904478047</v>
      </c>
      <c r="AJ115" s="256">
        <f>IF(TabB1[[#This Row],[Lfd.
Nr. f.
Stich-
probe]]&lt;&gt;"",TabB1[[#This Row],[Zufalls-
zahl]],0)</f>
        <v>0</v>
      </c>
      <c r="AK115" s="257">
        <f>IF(TabB1[[#This Row],[Stich-
probe]]&gt;0,IF(TabB1[[#This Row],[Differenz
förderfähig/
eingereicht nach Prüfung ÖIF (€)]]&lt;&gt;0,1,0),0)</f>
        <v>0</v>
      </c>
      <c r="AL11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5" s="2"/>
    </row>
    <row r="116" spans="2:39" x14ac:dyDescent="0.2">
      <c r="B116" s="2"/>
      <c r="C116" s="226">
        <f>IF(TabB1[[#This Row],[Zufalls-
zahl wenn
lfd. Nr.]]=0,0,IF(RANK(TabB1[[#This Row],[Zufalls-
zahl wenn
lfd. Nr.]],TabB1[Zufalls-
zahl wenn
lfd. Nr.])&lt;=TabB1[[#Totals],[Zufalls-
zahl]],1,0))</f>
        <v>0</v>
      </c>
      <c r="D116" s="194" t="s">
        <v>21</v>
      </c>
      <c r="E116" s="207">
        <v>110</v>
      </c>
      <c r="F116" s="7"/>
      <c r="G116" s="17"/>
      <c r="H116" s="35"/>
      <c r="I116" s="101"/>
      <c r="J116" s="4"/>
      <c r="K116" s="4"/>
      <c r="L116" s="4"/>
      <c r="M116" s="128"/>
      <c r="N116" s="295"/>
      <c r="O116" s="296">
        <f>(TabB1[[#This Row],[förderfähiger 
Betrag nach Prüfung ÖIF (€)]]-TabB1[[#This Row],[eingereichter
Betrag (€)]])*IF(TabB1[[#This Row],[Stich-
probe]]&gt;0,1,0)</f>
        <v>0</v>
      </c>
      <c r="P116" s="215"/>
      <c r="Q116" s="215"/>
      <c r="R116" s="215"/>
      <c r="S116" s="253"/>
      <c r="T116" s="6"/>
      <c r="U116" s="6" t="str">
        <f>IF(ISERROR(VLOOKUP(TabB1[[#This Row],[Grund für Differenz]],Datenquelle!$F$3:$G$17,2,FALSE)),"",VLOOKUP(TabB1[[#This Row],[Grund für Differenz]],Datenquelle!$F$3:$G$17,2,FALSE))</f>
        <v/>
      </c>
      <c r="V116" s="253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3"/>
      <c r="AH116" s="2" t="str">
        <f>IF(OR(TabB1[[#This Row],[eingereichter
Betrag (€)]]=0,TabB1[[#This Row],[eingereichter
Betrag (€)]]=""),"",COUNTA($M$6:$M116)-COUNTIF(($M$6:$M116),0))</f>
        <v/>
      </c>
      <c r="AI116" s="255">
        <f t="shared" ca="1" si="5"/>
        <v>0.68067036612520593</v>
      </c>
      <c r="AJ116" s="256">
        <f>IF(TabB1[[#This Row],[Lfd.
Nr. f.
Stich-
probe]]&lt;&gt;"",TabB1[[#This Row],[Zufalls-
zahl]],0)</f>
        <v>0</v>
      </c>
      <c r="AK116" s="257">
        <f>IF(TabB1[[#This Row],[Stich-
probe]]&gt;0,IF(TabB1[[#This Row],[Differenz
förderfähig/
eingereicht nach Prüfung ÖIF (€)]]&lt;&gt;0,1,0),0)</f>
        <v>0</v>
      </c>
      <c r="AL11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6" s="2"/>
    </row>
    <row r="117" spans="2:39" x14ac:dyDescent="0.2">
      <c r="B117" s="2"/>
      <c r="C117" s="226">
        <f>IF(TabB1[[#This Row],[Zufalls-
zahl wenn
lfd. Nr.]]=0,0,IF(RANK(TabB1[[#This Row],[Zufalls-
zahl wenn
lfd. Nr.]],TabB1[Zufalls-
zahl wenn
lfd. Nr.])&lt;=TabB1[[#Totals],[Zufalls-
zahl]],1,0))</f>
        <v>0</v>
      </c>
      <c r="D117" s="194" t="s">
        <v>21</v>
      </c>
      <c r="E117" s="207">
        <v>111</v>
      </c>
      <c r="F117" s="7"/>
      <c r="G117" s="17"/>
      <c r="H117" s="35"/>
      <c r="I117" s="101"/>
      <c r="J117" s="4"/>
      <c r="K117" s="4"/>
      <c r="L117" s="4"/>
      <c r="M117" s="128"/>
      <c r="N117" s="295"/>
      <c r="O117" s="296">
        <f>(TabB1[[#This Row],[förderfähiger 
Betrag nach Prüfung ÖIF (€)]]-TabB1[[#This Row],[eingereichter
Betrag (€)]])*IF(TabB1[[#This Row],[Stich-
probe]]&gt;0,1,0)</f>
        <v>0</v>
      </c>
      <c r="P117" s="215"/>
      <c r="Q117" s="215"/>
      <c r="R117" s="215"/>
      <c r="S117" s="253"/>
      <c r="T117" s="6"/>
      <c r="U117" s="6" t="str">
        <f>IF(ISERROR(VLOOKUP(TabB1[[#This Row],[Grund für Differenz]],Datenquelle!$F$3:$G$17,2,FALSE)),"",VLOOKUP(TabB1[[#This Row],[Grund für Differenz]],Datenquelle!$F$3:$G$17,2,FALSE))</f>
        <v/>
      </c>
      <c r="V117" s="253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3"/>
      <c r="AH117" s="2" t="str">
        <f>IF(OR(TabB1[[#This Row],[eingereichter
Betrag (€)]]=0,TabB1[[#This Row],[eingereichter
Betrag (€)]]=""),"",COUNTA($M$6:$M117)-COUNTIF(($M$6:$M117),0))</f>
        <v/>
      </c>
      <c r="AI117" s="255">
        <f t="shared" ca="1" si="5"/>
        <v>0.16422519225582533</v>
      </c>
      <c r="AJ117" s="256">
        <f>IF(TabB1[[#This Row],[Lfd.
Nr. f.
Stich-
probe]]&lt;&gt;"",TabB1[[#This Row],[Zufalls-
zahl]],0)</f>
        <v>0</v>
      </c>
      <c r="AK117" s="257">
        <f>IF(TabB1[[#This Row],[Stich-
probe]]&gt;0,IF(TabB1[[#This Row],[Differenz
förderfähig/
eingereicht nach Prüfung ÖIF (€)]]&lt;&gt;0,1,0),0)</f>
        <v>0</v>
      </c>
      <c r="AL11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7" s="2"/>
    </row>
    <row r="118" spans="2:39" x14ac:dyDescent="0.2">
      <c r="B118" s="2"/>
      <c r="C118" s="226">
        <f>IF(TabB1[[#This Row],[Zufalls-
zahl wenn
lfd. Nr.]]=0,0,IF(RANK(TabB1[[#This Row],[Zufalls-
zahl wenn
lfd. Nr.]],TabB1[Zufalls-
zahl wenn
lfd. Nr.])&lt;=TabB1[[#Totals],[Zufalls-
zahl]],1,0))</f>
        <v>0</v>
      </c>
      <c r="D118" s="194" t="s">
        <v>21</v>
      </c>
      <c r="E118" s="207">
        <v>112</v>
      </c>
      <c r="F118" s="7"/>
      <c r="G118" s="17"/>
      <c r="H118" s="35"/>
      <c r="I118" s="101"/>
      <c r="J118" s="4"/>
      <c r="K118" s="4"/>
      <c r="L118" s="4"/>
      <c r="M118" s="128"/>
      <c r="N118" s="295"/>
      <c r="O118" s="296">
        <f>(TabB1[[#This Row],[förderfähiger 
Betrag nach Prüfung ÖIF (€)]]-TabB1[[#This Row],[eingereichter
Betrag (€)]])*IF(TabB1[[#This Row],[Stich-
probe]]&gt;0,1,0)</f>
        <v>0</v>
      </c>
      <c r="P118" s="215"/>
      <c r="Q118" s="215"/>
      <c r="R118" s="215"/>
      <c r="S118" s="253"/>
      <c r="T118" s="6"/>
      <c r="U118" s="6" t="str">
        <f>IF(ISERROR(VLOOKUP(TabB1[[#This Row],[Grund für Differenz]],Datenquelle!$F$3:$G$17,2,FALSE)),"",VLOOKUP(TabB1[[#This Row],[Grund für Differenz]],Datenquelle!$F$3:$G$17,2,FALSE))</f>
        <v/>
      </c>
      <c r="V118" s="253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3"/>
      <c r="AH118" s="2" t="str">
        <f>IF(OR(TabB1[[#This Row],[eingereichter
Betrag (€)]]=0,TabB1[[#This Row],[eingereichter
Betrag (€)]]=""),"",COUNTA($M$6:$M118)-COUNTIF(($M$6:$M118),0))</f>
        <v/>
      </c>
      <c r="AI118" s="255">
        <f t="shared" ca="1" si="5"/>
        <v>0.85598972715774313</v>
      </c>
      <c r="AJ118" s="256">
        <f>IF(TabB1[[#This Row],[Lfd.
Nr. f.
Stich-
probe]]&lt;&gt;"",TabB1[[#This Row],[Zufalls-
zahl]],0)</f>
        <v>0</v>
      </c>
      <c r="AK118" s="257">
        <f>IF(TabB1[[#This Row],[Stich-
probe]]&gt;0,IF(TabB1[[#This Row],[Differenz
förderfähig/
eingereicht nach Prüfung ÖIF (€)]]&lt;&gt;0,1,0),0)</f>
        <v>0</v>
      </c>
      <c r="AL11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8" s="2"/>
    </row>
    <row r="119" spans="2:39" x14ac:dyDescent="0.2">
      <c r="B119" s="2"/>
      <c r="C119" s="226">
        <f>IF(TabB1[[#This Row],[Zufalls-
zahl wenn
lfd. Nr.]]=0,0,IF(RANK(TabB1[[#This Row],[Zufalls-
zahl wenn
lfd. Nr.]],TabB1[Zufalls-
zahl wenn
lfd. Nr.])&lt;=TabB1[[#Totals],[Zufalls-
zahl]],1,0))</f>
        <v>0</v>
      </c>
      <c r="D119" s="194" t="s">
        <v>21</v>
      </c>
      <c r="E119" s="207">
        <v>113</v>
      </c>
      <c r="F119" s="7"/>
      <c r="G119" s="17"/>
      <c r="H119" s="35"/>
      <c r="I119" s="101"/>
      <c r="J119" s="4"/>
      <c r="K119" s="4"/>
      <c r="L119" s="4"/>
      <c r="M119" s="128"/>
      <c r="N119" s="295"/>
      <c r="O119" s="296">
        <f>(TabB1[[#This Row],[förderfähiger 
Betrag nach Prüfung ÖIF (€)]]-TabB1[[#This Row],[eingereichter
Betrag (€)]])*IF(TabB1[[#This Row],[Stich-
probe]]&gt;0,1,0)</f>
        <v>0</v>
      </c>
      <c r="P119" s="215"/>
      <c r="Q119" s="215"/>
      <c r="R119" s="215"/>
      <c r="S119" s="253"/>
      <c r="T119" s="6"/>
      <c r="U119" s="6" t="str">
        <f>IF(ISERROR(VLOOKUP(TabB1[[#This Row],[Grund für Differenz]],Datenquelle!$F$3:$G$17,2,FALSE)),"",VLOOKUP(TabB1[[#This Row],[Grund für Differenz]],Datenquelle!$F$3:$G$17,2,FALSE))</f>
        <v/>
      </c>
      <c r="V119" s="253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3"/>
      <c r="AH119" s="2" t="str">
        <f>IF(OR(TabB1[[#This Row],[eingereichter
Betrag (€)]]=0,TabB1[[#This Row],[eingereichter
Betrag (€)]]=""),"",COUNTA($M$6:$M119)-COUNTIF(($M$6:$M119),0))</f>
        <v/>
      </c>
      <c r="AI119" s="255">
        <f t="shared" ca="1" si="5"/>
        <v>0.45098444589607489</v>
      </c>
      <c r="AJ119" s="256">
        <f>IF(TabB1[[#This Row],[Lfd.
Nr. f.
Stich-
probe]]&lt;&gt;"",TabB1[[#This Row],[Zufalls-
zahl]],0)</f>
        <v>0</v>
      </c>
      <c r="AK119" s="257">
        <f>IF(TabB1[[#This Row],[Stich-
probe]]&gt;0,IF(TabB1[[#This Row],[Differenz
förderfähig/
eingereicht nach Prüfung ÖIF (€)]]&lt;&gt;0,1,0),0)</f>
        <v>0</v>
      </c>
      <c r="AL11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19" s="2"/>
    </row>
    <row r="120" spans="2:39" x14ac:dyDescent="0.2">
      <c r="B120" s="2"/>
      <c r="C120" s="226">
        <f>IF(TabB1[[#This Row],[Zufalls-
zahl wenn
lfd. Nr.]]=0,0,IF(RANK(TabB1[[#This Row],[Zufalls-
zahl wenn
lfd. Nr.]],TabB1[Zufalls-
zahl wenn
lfd. Nr.])&lt;=TabB1[[#Totals],[Zufalls-
zahl]],1,0))</f>
        <v>0</v>
      </c>
      <c r="D120" s="194" t="s">
        <v>21</v>
      </c>
      <c r="E120" s="207">
        <v>114</v>
      </c>
      <c r="F120" s="7"/>
      <c r="G120" s="17"/>
      <c r="H120" s="35"/>
      <c r="I120" s="101"/>
      <c r="J120" s="4"/>
      <c r="K120" s="4"/>
      <c r="L120" s="4"/>
      <c r="M120" s="128"/>
      <c r="N120" s="295"/>
      <c r="O120" s="296">
        <f>(TabB1[[#This Row],[förderfähiger 
Betrag nach Prüfung ÖIF (€)]]-TabB1[[#This Row],[eingereichter
Betrag (€)]])*IF(TabB1[[#This Row],[Stich-
probe]]&gt;0,1,0)</f>
        <v>0</v>
      </c>
      <c r="P120" s="215"/>
      <c r="Q120" s="215"/>
      <c r="R120" s="215"/>
      <c r="S120" s="253"/>
      <c r="T120" s="6"/>
      <c r="U120" s="6" t="str">
        <f>IF(ISERROR(VLOOKUP(TabB1[[#This Row],[Grund für Differenz]],Datenquelle!$F$3:$G$17,2,FALSE)),"",VLOOKUP(TabB1[[#This Row],[Grund für Differenz]],Datenquelle!$F$3:$G$17,2,FALSE))</f>
        <v/>
      </c>
      <c r="V120" s="253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3"/>
      <c r="AH120" s="251" t="str">
        <f>IF(OR(TabB1[[#This Row],[eingereichter
Betrag (€)]]=0,TabB1[[#This Row],[eingereichter
Betrag (€)]]=""),"",COUNTA($M$6:$M170)-COUNTIF(($M$6:$M170),0))</f>
        <v/>
      </c>
      <c r="AI120" s="255">
        <f t="shared" ca="1" si="5"/>
        <v>0.96817497369786232</v>
      </c>
      <c r="AJ120" s="256">
        <f>IF(TabB1[[#This Row],[Lfd.
Nr. f.
Stich-
probe]]&lt;&gt;"",TabB1[[#This Row],[Zufalls-
zahl]],0)</f>
        <v>0</v>
      </c>
      <c r="AK120" s="257">
        <f>IF(TabB1[[#This Row],[Stich-
probe]]&gt;0,IF(TabB1[[#This Row],[Differenz
förderfähig/
eingereicht nach Prüfung ÖIF (€)]]&lt;&gt;0,1,0),0)</f>
        <v>0</v>
      </c>
      <c r="AL12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0" s="2"/>
    </row>
    <row r="121" spans="2:39" x14ac:dyDescent="0.2">
      <c r="B121" s="2"/>
      <c r="C121" s="226">
        <f>IF(TabB1[[#This Row],[Zufalls-
zahl wenn
lfd. Nr.]]=0,0,IF(RANK(TabB1[[#This Row],[Zufalls-
zahl wenn
lfd. Nr.]],TabB1[Zufalls-
zahl wenn
lfd. Nr.])&lt;=TabB1[[#Totals],[Zufalls-
zahl]],1,0))</f>
        <v>0</v>
      </c>
      <c r="D121" s="194" t="s">
        <v>21</v>
      </c>
      <c r="E121" s="207">
        <v>115</v>
      </c>
      <c r="F121" s="7"/>
      <c r="G121" s="17"/>
      <c r="H121" s="35"/>
      <c r="I121" s="101"/>
      <c r="J121" s="4"/>
      <c r="K121" s="4"/>
      <c r="L121" s="4"/>
      <c r="M121" s="128"/>
      <c r="N121" s="295"/>
      <c r="O121" s="296">
        <f>(TabB1[[#This Row],[förderfähiger 
Betrag nach Prüfung ÖIF (€)]]-TabB1[[#This Row],[eingereichter
Betrag (€)]])*IF(TabB1[[#This Row],[Stich-
probe]]&gt;0,1,0)</f>
        <v>0</v>
      </c>
      <c r="P121" s="215"/>
      <c r="Q121" s="215"/>
      <c r="R121" s="215"/>
      <c r="S121" s="253"/>
      <c r="T121" s="6"/>
      <c r="U121" s="6" t="str">
        <f>IF(ISERROR(VLOOKUP(TabB1[[#This Row],[Grund für Differenz]],Datenquelle!$F$3:$G$17,2,FALSE)),"",VLOOKUP(TabB1[[#This Row],[Grund für Differenz]],Datenquelle!$F$3:$G$17,2,FALSE))</f>
        <v/>
      </c>
      <c r="V121" s="253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3"/>
      <c r="AH121" s="2" t="str">
        <f>IF(OR(TabB1[[#This Row],[eingereichter
Betrag (€)]]=0,TabB1[[#This Row],[eingereichter
Betrag (€)]]=""),"",COUNTA($M$6:$M121)-COUNTIF(($M$6:$M121),0))</f>
        <v/>
      </c>
      <c r="AI121" s="255">
        <f t="shared" ca="1" si="5"/>
        <v>0.78510299345244317</v>
      </c>
      <c r="AJ121" s="256">
        <f>IF(TabB1[[#This Row],[Lfd.
Nr. f.
Stich-
probe]]&lt;&gt;"",TabB1[[#This Row],[Zufalls-
zahl]],0)</f>
        <v>0</v>
      </c>
      <c r="AK121" s="257">
        <f>IF(TabB1[[#This Row],[Stich-
probe]]&gt;0,IF(TabB1[[#This Row],[Differenz
förderfähig/
eingereicht nach Prüfung ÖIF (€)]]&lt;&gt;0,1,0),0)</f>
        <v>0</v>
      </c>
      <c r="AL12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1" s="2"/>
    </row>
    <row r="122" spans="2:39" x14ac:dyDescent="0.2">
      <c r="B122" s="2"/>
      <c r="C122" s="226">
        <f>IF(TabB1[[#This Row],[Zufalls-
zahl wenn
lfd. Nr.]]=0,0,IF(RANK(TabB1[[#This Row],[Zufalls-
zahl wenn
lfd. Nr.]],TabB1[Zufalls-
zahl wenn
lfd. Nr.])&lt;=TabB1[[#Totals],[Zufalls-
zahl]],1,0))</f>
        <v>0</v>
      </c>
      <c r="D122" s="194" t="s">
        <v>21</v>
      </c>
      <c r="E122" s="207">
        <v>116</v>
      </c>
      <c r="F122" s="7"/>
      <c r="G122" s="17"/>
      <c r="H122" s="35"/>
      <c r="I122" s="101"/>
      <c r="J122" s="4"/>
      <c r="K122" s="4"/>
      <c r="L122" s="4"/>
      <c r="M122" s="128"/>
      <c r="N122" s="295"/>
      <c r="O122" s="296">
        <f>(TabB1[[#This Row],[förderfähiger 
Betrag nach Prüfung ÖIF (€)]]-TabB1[[#This Row],[eingereichter
Betrag (€)]])*IF(TabB1[[#This Row],[Stich-
probe]]&gt;0,1,0)</f>
        <v>0</v>
      </c>
      <c r="P122" s="215"/>
      <c r="Q122" s="215"/>
      <c r="R122" s="215"/>
      <c r="S122" s="253"/>
      <c r="T122" s="6"/>
      <c r="U122" s="6" t="str">
        <f>IF(ISERROR(VLOOKUP(TabB1[[#This Row],[Grund für Differenz]],Datenquelle!$F$3:$G$17,2,FALSE)),"",VLOOKUP(TabB1[[#This Row],[Grund für Differenz]],Datenquelle!$F$3:$G$17,2,FALSE))</f>
        <v/>
      </c>
      <c r="V122" s="253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3"/>
      <c r="AH122" s="2" t="str">
        <f>IF(OR(TabB1[[#This Row],[eingereichter
Betrag (€)]]=0,TabB1[[#This Row],[eingereichter
Betrag (€)]]=""),"",COUNTA($M$6:$M122)-COUNTIF(($M$6:$M122),0))</f>
        <v/>
      </c>
      <c r="AI122" s="255">
        <f t="shared" ca="1" si="5"/>
        <v>0.48362141815588089</v>
      </c>
      <c r="AJ122" s="256">
        <f>IF(TabB1[[#This Row],[Lfd.
Nr. f.
Stich-
probe]]&lt;&gt;"",TabB1[[#This Row],[Zufalls-
zahl]],0)</f>
        <v>0</v>
      </c>
      <c r="AK122" s="257">
        <f>IF(TabB1[[#This Row],[Stich-
probe]]&gt;0,IF(TabB1[[#This Row],[Differenz
förderfähig/
eingereicht nach Prüfung ÖIF (€)]]&lt;&gt;0,1,0),0)</f>
        <v>0</v>
      </c>
      <c r="AL12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2" s="2"/>
    </row>
    <row r="123" spans="2:39" x14ac:dyDescent="0.2">
      <c r="B123" s="2"/>
      <c r="C123" s="226">
        <f>IF(TabB1[[#This Row],[Zufalls-
zahl wenn
lfd. Nr.]]=0,0,IF(RANK(TabB1[[#This Row],[Zufalls-
zahl wenn
lfd. Nr.]],TabB1[Zufalls-
zahl wenn
lfd. Nr.])&lt;=TabB1[[#Totals],[Zufalls-
zahl]],1,0))</f>
        <v>0</v>
      </c>
      <c r="D123" s="194" t="s">
        <v>21</v>
      </c>
      <c r="E123" s="207">
        <v>117</v>
      </c>
      <c r="F123" s="7"/>
      <c r="G123" s="17"/>
      <c r="H123" s="35"/>
      <c r="I123" s="101"/>
      <c r="J123" s="4"/>
      <c r="K123" s="4"/>
      <c r="L123" s="4"/>
      <c r="M123" s="128"/>
      <c r="N123" s="295"/>
      <c r="O123" s="296">
        <f>(TabB1[[#This Row],[förderfähiger 
Betrag nach Prüfung ÖIF (€)]]-TabB1[[#This Row],[eingereichter
Betrag (€)]])*IF(TabB1[[#This Row],[Stich-
probe]]&gt;0,1,0)</f>
        <v>0</v>
      </c>
      <c r="P123" s="215"/>
      <c r="Q123" s="215"/>
      <c r="R123" s="215"/>
      <c r="S123" s="253"/>
      <c r="T123" s="6"/>
      <c r="U123" s="6" t="str">
        <f>IF(ISERROR(VLOOKUP(TabB1[[#This Row],[Grund für Differenz]],Datenquelle!$F$3:$G$17,2,FALSE)),"",VLOOKUP(TabB1[[#This Row],[Grund für Differenz]],Datenquelle!$F$3:$G$17,2,FALSE))</f>
        <v/>
      </c>
      <c r="V123" s="253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3"/>
      <c r="AH123" s="2" t="str">
        <f>IF(OR(TabB1[[#This Row],[eingereichter
Betrag (€)]]=0,TabB1[[#This Row],[eingereichter
Betrag (€)]]=""),"",COUNTA($M$6:$M123)-COUNTIF(($M$6:$M123),0))</f>
        <v/>
      </c>
      <c r="AI123" s="255">
        <f t="shared" ca="1" si="5"/>
        <v>0.31978148864491773</v>
      </c>
      <c r="AJ123" s="256">
        <f>IF(TabB1[[#This Row],[Lfd.
Nr. f.
Stich-
probe]]&lt;&gt;"",TabB1[[#This Row],[Zufalls-
zahl]],0)</f>
        <v>0</v>
      </c>
      <c r="AK123" s="257">
        <f>IF(TabB1[[#This Row],[Stich-
probe]]&gt;0,IF(TabB1[[#This Row],[Differenz
förderfähig/
eingereicht nach Prüfung ÖIF (€)]]&lt;&gt;0,1,0),0)</f>
        <v>0</v>
      </c>
      <c r="AL12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3" s="2"/>
    </row>
    <row r="124" spans="2:39" x14ac:dyDescent="0.2">
      <c r="B124" s="2"/>
      <c r="C124" s="226">
        <f>IF(TabB1[[#This Row],[Zufalls-
zahl wenn
lfd. Nr.]]=0,0,IF(RANK(TabB1[[#This Row],[Zufalls-
zahl wenn
lfd. Nr.]],TabB1[Zufalls-
zahl wenn
lfd. Nr.])&lt;=TabB1[[#Totals],[Zufalls-
zahl]],1,0))</f>
        <v>0</v>
      </c>
      <c r="D124" s="194" t="s">
        <v>21</v>
      </c>
      <c r="E124" s="207">
        <v>118</v>
      </c>
      <c r="F124" s="7"/>
      <c r="G124" s="17"/>
      <c r="H124" s="35"/>
      <c r="I124" s="101"/>
      <c r="J124" s="4"/>
      <c r="K124" s="4"/>
      <c r="L124" s="4"/>
      <c r="M124" s="128"/>
      <c r="N124" s="295"/>
      <c r="O124" s="296">
        <f>(TabB1[[#This Row],[förderfähiger 
Betrag nach Prüfung ÖIF (€)]]-TabB1[[#This Row],[eingereichter
Betrag (€)]])*IF(TabB1[[#This Row],[Stich-
probe]]&gt;0,1,0)</f>
        <v>0</v>
      </c>
      <c r="P124" s="215"/>
      <c r="Q124" s="215"/>
      <c r="R124" s="215"/>
      <c r="S124" s="253"/>
      <c r="T124" s="6"/>
      <c r="U124" s="6" t="str">
        <f>IF(ISERROR(VLOOKUP(TabB1[[#This Row],[Grund für Differenz]],Datenquelle!$F$3:$G$17,2,FALSE)),"",VLOOKUP(TabB1[[#This Row],[Grund für Differenz]],Datenquelle!$F$3:$G$17,2,FALSE))</f>
        <v/>
      </c>
      <c r="V124" s="253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3"/>
      <c r="AH124" s="2" t="str">
        <f>IF(OR(TabB1[[#This Row],[eingereichter
Betrag (€)]]=0,TabB1[[#This Row],[eingereichter
Betrag (€)]]=""),"",COUNTA($M$6:$M124)-COUNTIF(($M$6:$M124),0))</f>
        <v/>
      </c>
      <c r="AI124" s="255">
        <f t="shared" ca="1" si="5"/>
        <v>0.6896593193956283</v>
      </c>
      <c r="AJ124" s="256">
        <f>IF(TabB1[[#This Row],[Lfd.
Nr. f.
Stich-
probe]]&lt;&gt;"",TabB1[[#This Row],[Zufalls-
zahl]],0)</f>
        <v>0</v>
      </c>
      <c r="AK124" s="257">
        <f>IF(TabB1[[#This Row],[Stich-
probe]]&gt;0,IF(TabB1[[#This Row],[Differenz
förderfähig/
eingereicht nach Prüfung ÖIF (€)]]&lt;&gt;0,1,0),0)</f>
        <v>0</v>
      </c>
      <c r="AL12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4" s="2"/>
    </row>
    <row r="125" spans="2:39" x14ac:dyDescent="0.2">
      <c r="B125" s="2"/>
      <c r="C125" s="226">
        <f>IF(TabB1[[#This Row],[Zufalls-
zahl wenn
lfd. Nr.]]=0,0,IF(RANK(TabB1[[#This Row],[Zufalls-
zahl wenn
lfd. Nr.]],TabB1[Zufalls-
zahl wenn
lfd. Nr.])&lt;=TabB1[[#Totals],[Zufalls-
zahl]],1,0))</f>
        <v>0</v>
      </c>
      <c r="D125" s="194" t="s">
        <v>21</v>
      </c>
      <c r="E125" s="207">
        <v>119</v>
      </c>
      <c r="F125" s="7"/>
      <c r="G125" s="17"/>
      <c r="H125" s="35"/>
      <c r="I125" s="101"/>
      <c r="J125" s="4"/>
      <c r="K125" s="4"/>
      <c r="L125" s="4"/>
      <c r="M125" s="128"/>
      <c r="N125" s="295"/>
      <c r="O125" s="296">
        <f>(TabB1[[#This Row],[förderfähiger 
Betrag nach Prüfung ÖIF (€)]]-TabB1[[#This Row],[eingereichter
Betrag (€)]])*IF(TabB1[[#This Row],[Stich-
probe]]&gt;0,1,0)</f>
        <v>0</v>
      </c>
      <c r="P125" s="215"/>
      <c r="Q125" s="215"/>
      <c r="R125" s="215"/>
      <c r="S125" s="253"/>
      <c r="T125" s="6"/>
      <c r="U125" s="6" t="str">
        <f>IF(ISERROR(VLOOKUP(TabB1[[#This Row],[Grund für Differenz]],Datenquelle!$F$3:$G$17,2,FALSE)),"",VLOOKUP(TabB1[[#This Row],[Grund für Differenz]],Datenquelle!$F$3:$G$17,2,FALSE))</f>
        <v/>
      </c>
      <c r="V125" s="253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3"/>
      <c r="AH125" s="2" t="str">
        <f>IF(OR(TabB1[[#This Row],[eingereichter
Betrag (€)]]=0,TabB1[[#This Row],[eingereichter
Betrag (€)]]=""),"",COUNTA($M$6:$M125)-COUNTIF(($M$6:$M125),0))</f>
        <v/>
      </c>
      <c r="AI125" s="255">
        <f t="shared" ca="1" si="5"/>
        <v>0.86319537526699919</v>
      </c>
      <c r="AJ125" s="256">
        <f>IF(TabB1[[#This Row],[Lfd.
Nr. f.
Stich-
probe]]&lt;&gt;"",TabB1[[#This Row],[Zufalls-
zahl]],0)</f>
        <v>0</v>
      </c>
      <c r="AK125" s="257">
        <f>IF(TabB1[[#This Row],[Stich-
probe]]&gt;0,IF(TabB1[[#This Row],[Differenz
förderfähig/
eingereicht nach Prüfung ÖIF (€)]]&lt;&gt;0,1,0),0)</f>
        <v>0</v>
      </c>
      <c r="AL12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5" s="2"/>
    </row>
    <row r="126" spans="2:39" x14ac:dyDescent="0.2">
      <c r="B126" s="2"/>
      <c r="C126" s="226">
        <f>IF(TabB1[[#This Row],[Zufalls-
zahl wenn
lfd. Nr.]]=0,0,IF(RANK(TabB1[[#This Row],[Zufalls-
zahl wenn
lfd. Nr.]],TabB1[Zufalls-
zahl wenn
lfd. Nr.])&lt;=TabB1[[#Totals],[Zufalls-
zahl]],1,0))</f>
        <v>0</v>
      </c>
      <c r="D126" s="194" t="s">
        <v>21</v>
      </c>
      <c r="E126" s="207">
        <v>120</v>
      </c>
      <c r="F126" s="7"/>
      <c r="G126" s="17"/>
      <c r="H126" s="35"/>
      <c r="I126" s="101"/>
      <c r="J126" s="4"/>
      <c r="K126" s="4"/>
      <c r="L126" s="4"/>
      <c r="M126" s="128"/>
      <c r="N126" s="295"/>
      <c r="O126" s="296">
        <f>(TabB1[[#This Row],[förderfähiger 
Betrag nach Prüfung ÖIF (€)]]-TabB1[[#This Row],[eingereichter
Betrag (€)]])*IF(TabB1[[#This Row],[Stich-
probe]]&gt;0,1,0)</f>
        <v>0</v>
      </c>
      <c r="P126" s="215"/>
      <c r="Q126" s="215"/>
      <c r="R126" s="215"/>
      <c r="S126" s="253"/>
      <c r="T126" s="6"/>
      <c r="U126" s="6" t="str">
        <f>IF(ISERROR(VLOOKUP(TabB1[[#This Row],[Grund für Differenz]],Datenquelle!$F$3:$G$17,2,FALSE)),"",VLOOKUP(TabB1[[#This Row],[Grund für Differenz]],Datenquelle!$F$3:$G$17,2,FALSE))</f>
        <v/>
      </c>
      <c r="V126" s="253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3"/>
      <c r="AH126" s="2" t="str">
        <f>IF(OR(TabB1[[#This Row],[eingereichter
Betrag (€)]]=0,TabB1[[#This Row],[eingereichter
Betrag (€)]]=""),"",COUNTA($M$6:$M126)-COUNTIF(($M$6:$M126),0))</f>
        <v/>
      </c>
      <c r="AI126" s="255">
        <f t="shared" ca="1" si="5"/>
        <v>0.28914510042102182</v>
      </c>
      <c r="AJ126" s="256">
        <f>IF(TabB1[[#This Row],[Lfd.
Nr. f.
Stich-
probe]]&lt;&gt;"",TabB1[[#This Row],[Zufalls-
zahl]],0)</f>
        <v>0</v>
      </c>
      <c r="AK126" s="257">
        <f>IF(TabB1[[#This Row],[Stich-
probe]]&gt;0,IF(TabB1[[#This Row],[Differenz
förderfähig/
eingereicht nach Prüfung ÖIF (€)]]&lt;&gt;0,1,0),0)</f>
        <v>0</v>
      </c>
      <c r="AL12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6" s="2"/>
    </row>
    <row r="127" spans="2:39" x14ac:dyDescent="0.2">
      <c r="B127" s="2"/>
      <c r="C127" s="226">
        <f>IF(TabB1[[#This Row],[Zufalls-
zahl wenn
lfd. Nr.]]=0,0,IF(RANK(TabB1[[#This Row],[Zufalls-
zahl wenn
lfd. Nr.]],TabB1[Zufalls-
zahl wenn
lfd. Nr.])&lt;=TabB1[[#Totals],[Zufalls-
zahl]],1,0))</f>
        <v>0</v>
      </c>
      <c r="D127" s="194" t="s">
        <v>21</v>
      </c>
      <c r="E127" s="207">
        <v>121</v>
      </c>
      <c r="F127" s="7"/>
      <c r="G127" s="17"/>
      <c r="H127" s="35"/>
      <c r="I127" s="101"/>
      <c r="J127" s="4"/>
      <c r="K127" s="4"/>
      <c r="L127" s="4"/>
      <c r="M127" s="128"/>
      <c r="N127" s="295"/>
      <c r="O127" s="296">
        <f>(TabB1[[#This Row],[förderfähiger 
Betrag nach Prüfung ÖIF (€)]]-TabB1[[#This Row],[eingereichter
Betrag (€)]])*IF(TabB1[[#This Row],[Stich-
probe]]&gt;0,1,0)</f>
        <v>0</v>
      </c>
      <c r="P127" s="215"/>
      <c r="Q127" s="215"/>
      <c r="R127" s="215"/>
      <c r="S127" s="253"/>
      <c r="T127" s="6"/>
      <c r="U127" s="6" t="str">
        <f>IF(ISERROR(VLOOKUP(TabB1[[#This Row],[Grund für Differenz]],Datenquelle!$F$3:$G$17,2,FALSE)),"",VLOOKUP(TabB1[[#This Row],[Grund für Differenz]],Datenquelle!$F$3:$G$17,2,FALSE))</f>
        <v/>
      </c>
      <c r="V127" s="253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3"/>
      <c r="AH127" s="251" t="str">
        <f>IF(OR(TabB1[[#This Row],[eingereichter
Betrag (€)]]=0,TabB1[[#This Row],[eingereichter
Betrag (€)]]=""),"",COUNTA($M$6:$M177)-COUNTIF(($M$6:$M177),0))</f>
        <v/>
      </c>
      <c r="AI127" s="255">
        <f t="shared" ca="1" si="5"/>
        <v>0.50106873230532989</v>
      </c>
      <c r="AJ127" s="256">
        <f>IF(TabB1[[#This Row],[Lfd.
Nr. f.
Stich-
probe]]&lt;&gt;"",TabB1[[#This Row],[Zufalls-
zahl]],0)</f>
        <v>0</v>
      </c>
      <c r="AK127" s="257">
        <f>IF(TabB1[[#This Row],[Stich-
probe]]&gt;0,IF(TabB1[[#This Row],[Differenz
förderfähig/
eingereicht nach Prüfung ÖIF (€)]]&lt;&gt;0,1,0),0)</f>
        <v>0</v>
      </c>
      <c r="AL12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7" s="2"/>
    </row>
    <row r="128" spans="2:39" x14ac:dyDescent="0.2">
      <c r="B128" s="2"/>
      <c r="C128" s="226">
        <f>IF(TabB1[[#This Row],[Zufalls-
zahl wenn
lfd. Nr.]]=0,0,IF(RANK(TabB1[[#This Row],[Zufalls-
zahl wenn
lfd. Nr.]],TabB1[Zufalls-
zahl wenn
lfd. Nr.])&lt;=TabB1[[#Totals],[Zufalls-
zahl]],1,0))</f>
        <v>0</v>
      </c>
      <c r="D128" s="194" t="s">
        <v>21</v>
      </c>
      <c r="E128" s="207">
        <v>122</v>
      </c>
      <c r="F128" s="7"/>
      <c r="G128" s="17"/>
      <c r="H128" s="35"/>
      <c r="I128" s="101"/>
      <c r="J128" s="4"/>
      <c r="K128" s="4"/>
      <c r="L128" s="4"/>
      <c r="M128" s="128"/>
      <c r="N128" s="295"/>
      <c r="O128" s="296">
        <f>(TabB1[[#This Row],[förderfähiger 
Betrag nach Prüfung ÖIF (€)]]-TabB1[[#This Row],[eingereichter
Betrag (€)]])*IF(TabB1[[#This Row],[Stich-
probe]]&gt;0,1,0)</f>
        <v>0</v>
      </c>
      <c r="P128" s="215"/>
      <c r="Q128" s="215"/>
      <c r="R128" s="215"/>
      <c r="S128" s="253"/>
      <c r="T128" s="6"/>
      <c r="U128" s="6" t="str">
        <f>IF(ISERROR(VLOOKUP(TabB1[[#This Row],[Grund für Differenz]],Datenquelle!$F$3:$G$17,2,FALSE)),"",VLOOKUP(TabB1[[#This Row],[Grund für Differenz]],Datenquelle!$F$3:$G$17,2,FALSE))</f>
        <v/>
      </c>
      <c r="V128" s="253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3"/>
      <c r="AH128" s="2" t="str">
        <f>IF(OR(TabB1[[#This Row],[eingereichter
Betrag (€)]]=0,TabB1[[#This Row],[eingereichter
Betrag (€)]]=""),"",COUNTA($M$6:$M128)-COUNTIF(($M$6:$M128),0))</f>
        <v/>
      </c>
      <c r="AI128" s="255">
        <f t="shared" ca="1" si="5"/>
        <v>0.24177362237208011</v>
      </c>
      <c r="AJ128" s="256">
        <f>IF(TabB1[[#This Row],[Lfd.
Nr. f.
Stich-
probe]]&lt;&gt;"",TabB1[[#This Row],[Zufalls-
zahl]],0)</f>
        <v>0</v>
      </c>
      <c r="AK128" s="257">
        <f>IF(TabB1[[#This Row],[Stich-
probe]]&gt;0,IF(TabB1[[#This Row],[Differenz
förderfähig/
eingereicht nach Prüfung ÖIF (€)]]&lt;&gt;0,1,0),0)</f>
        <v>0</v>
      </c>
      <c r="AL12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8" s="2"/>
    </row>
    <row r="129" spans="2:39" x14ac:dyDescent="0.2">
      <c r="B129" s="2"/>
      <c r="C129" s="226">
        <f>IF(TabB1[[#This Row],[Zufalls-
zahl wenn
lfd. Nr.]]=0,0,IF(RANK(TabB1[[#This Row],[Zufalls-
zahl wenn
lfd. Nr.]],TabB1[Zufalls-
zahl wenn
lfd. Nr.])&lt;=TabB1[[#Totals],[Zufalls-
zahl]],1,0))</f>
        <v>0</v>
      </c>
      <c r="D129" s="194" t="s">
        <v>21</v>
      </c>
      <c r="E129" s="207">
        <v>123</v>
      </c>
      <c r="F129" s="7"/>
      <c r="G129" s="17"/>
      <c r="H129" s="35"/>
      <c r="I129" s="101"/>
      <c r="J129" s="4"/>
      <c r="K129" s="4"/>
      <c r="L129" s="4"/>
      <c r="M129" s="128"/>
      <c r="N129" s="295"/>
      <c r="O129" s="296">
        <f>(TabB1[[#This Row],[förderfähiger 
Betrag nach Prüfung ÖIF (€)]]-TabB1[[#This Row],[eingereichter
Betrag (€)]])*IF(TabB1[[#This Row],[Stich-
probe]]&gt;0,1,0)</f>
        <v>0</v>
      </c>
      <c r="P129" s="215"/>
      <c r="Q129" s="215"/>
      <c r="R129" s="215"/>
      <c r="S129" s="253"/>
      <c r="T129" s="6"/>
      <c r="U129" s="6" t="str">
        <f>IF(ISERROR(VLOOKUP(TabB1[[#This Row],[Grund für Differenz]],Datenquelle!$F$3:$G$17,2,FALSE)),"",VLOOKUP(TabB1[[#This Row],[Grund für Differenz]],Datenquelle!$F$3:$G$17,2,FALSE))</f>
        <v/>
      </c>
      <c r="V129" s="253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3"/>
      <c r="AH129" s="2" t="str">
        <f>IF(OR(TabB1[[#This Row],[eingereichter
Betrag (€)]]=0,TabB1[[#This Row],[eingereichter
Betrag (€)]]=""),"",COUNTA($M$6:$M129)-COUNTIF(($M$6:$M129),0))</f>
        <v/>
      </c>
      <c r="AI129" s="255">
        <f t="shared" ca="1" si="5"/>
        <v>0.53321716260877905</v>
      </c>
      <c r="AJ129" s="256">
        <f>IF(TabB1[[#This Row],[Lfd.
Nr. f.
Stich-
probe]]&lt;&gt;"",TabB1[[#This Row],[Zufalls-
zahl]],0)</f>
        <v>0</v>
      </c>
      <c r="AK129" s="257">
        <f>IF(TabB1[[#This Row],[Stich-
probe]]&gt;0,IF(TabB1[[#This Row],[Differenz
förderfähig/
eingereicht nach Prüfung ÖIF (€)]]&lt;&gt;0,1,0),0)</f>
        <v>0</v>
      </c>
      <c r="AL12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29" s="2"/>
    </row>
    <row r="130" spans="2:39" x14ac:dyDescent="0.2">
      <c r="B130" s="2"/>
      <c r="C130" s="226">
        <f>IF(TabB1[[#This Row],[Zufalls-
zahl wenn
lfd. Nr.]]=0,0,IF(RANK(TabB1[[#This Row],[Zufalls-
zahl wenn
lfd. Nr.]],TabB1[Zufalls-
zahl wenn
lfd. Nr.])&lt;=TabB1[[#Totals],[Zufalls-
zahl]],1,0))</f>
        <v>0</v>
      </c>
      <c r="D130" s="194" t="s">
        <v>21</v>
      </c>
      <c r="E130" s="207">
        <v>124</v>
      </c>
      <c r="F130" s="7"/>
      <c r="G130" s="17"/>
      <c r="H130" s="35"/>
      <c r="I130" s="101"/>
      <c r="J130" s="4"/>
      <c r="K130" s="4"/>
      <c r="L130" s="4"/>
      <c r="M130" s="128"/>
      <c r="N130" s="295"/>
      <c r="O130" s="296">
        <f>(TabB1[[#This Row],[förderfähiger 
Betrag nach Prüfung ÖIF (€)]]-TabB1[[#This Row],[eingereichter
Betrag (€)]])*IF(TabB1[[#This Row],[Stich-
probe]]&gt;0,1,0)</f>
        <v>0</v>
      </c>
      <c r="P130" s="215"/>
      <c r="Q130" s="215"/>
      <c r="R130" s="215"/>
      <c r="S130" s="253"/>
      <c r="T130" s="6"/>
      <c r="U130" s="6" t="str">
        <f>IF(ISERROR(VLOOKUP(TabB1[[#This Row],[Grund für Differenz]],Datenquelle!$F$3:$G$17,2,FALSE)),"",VLOOKUP(TabB1[[#This Row],[Grund für Differenz]],Datenquelle!$F$3:$G$17,2,FALSE))</f>
        <v/>
      </c>
      <c r="V130" s="253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3"/>
      <c r="AH130" s="2" t="str">
        <f>IF(OR(TabB1[[#This Row],[eingereichter
Betrag (€)]]=0,TabB1[[#This Row],[eingereichter
Betrag (€)]]=""),"",COUNTA($M$6:$M130)-COUNTIF(($M$6:$M130),0))</f>
        <v/>
      </c>
      <c r="AI130" s="255">
        <f t="shared" ca="1" si="5"/>
        <v>0.86386281949537591</v>
      </c>
      <c r="AJ130" s="256">
        <f>IF(TabB1[[#This Row],[Lfd.
Nr. f.
Stich-
probe]]&lt;&gt;"",TabB1[[#This Row],[Zufalls-
zahl]],0)</f>
        <v>0</v>
      </c>
      <c r="AK130" s="257">
        <f>IF(TabB1[[#This Row],[Stich-
probe]]&gt;0,IF(TabB1[[#This Row],[Differenz
förderfähig/
eingereicht nach Prüfung ÖIF (€)]]&lt;&gt;0,1,0),0)</f>
        <v>0</v>
      </c>
      <c r="AL13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0" s="2"/>
    </row>
    <row r="131" spans="2:39" x14ac:dyDescent="0.2">
      <c r="B131" s="2"/>
      <c r="C131" s="226">
        <f>IF(TabB1[[#This Row],[Zufalls-
zahl wenn
lfd. Nr.]]=0,0,IF(RANK(TabB1[[#This Row],[Zufalls-
zahl wenn
lfd. Nr.]],TabB1[Zufalls-
zahl wenn
lfd. Nr.])&lt;=TabB1[[#Totals],[Zufalls-
zahl]],1,0))</f>
        <v>0</v>
      </c>
      <c r="D131" s="194" t="s">
        <v>21</v>
      </c>
      <c r="E131" s="207">
        <v>125</v>
      </c>
      <c r="F131" s="7"/>
      <c r="G131" s="17"/>
      <c r="H131" s="35"/>
      <c r="I131" s="101"/>
      <c r="J131" s="4"/>
      <c r="K131" s="4"/>
      <c r="L131" s="4"/>
      <c r="M131" s="128"/>
      <c r="N131" s="295"/>
      <c r="O131" s="296">
        <f>(TabB1[[#This Row],[förderfähiger 
Betrag nach Prüfung ÖIF (€)]]-TabB1[[#This Row],[eingereichter
Betrag (€)]])*IF(TabB1[[#This Row],[Stich-
probe]]&gt;0,1,0)</f>
        <v>0</v>
      </c>
      <c r="P131" s="215"/>
      <c r="Q131" s="215"/>
      <c r="R131" s="215"/>
      <c r="S131" s="253"/>
      <c r="T131" s="6"/>
      <c r="U131" s="6" t="str">
        <f>IF(ISERROR(VLOOKUP(TabB1[[#This Row],[Grund für Differenz]],Datenquelle!$F$3:$G$17,2,FALSE)),"",VLOOKUP(TabB1[[#This Row],[Grund für Differenz]],Datenquelle!$F$3:$G$17,2,FALSE))</f>
        <v/>
      </c>
      <c r="V131" s="253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3"/>
      <c r="AH131" s="2" t="str">
        <f>IF(OR(TabB1[[#This Row],[eingereichter
Betrag (€)]]=0,TabB1[[#This Row],[eingereichter
Betrag (€)]]=""),"",COUNTA($M$6:$M131)-COUNTIF(($M$6:$M131),0))</f>
        <v/>
      </c>
      <c r="AI131" s="255">
        <f t="shared" ca="1" si="5"/>
        <v>0.76956923315441261</v>
      </c>
      <c r="AJ131" s="256">
        <f>IF(TabB1[[#This Row],[Lfd.
Nr. f.
Stich-
probe]]&lt;&gt;"",TabB1[[#This Row],[Zufalls-
zahl]],0)</f>
        <v>0</v>
      </c>
      <c r="AK131" s="257">
        <f>IF(TabB1[[#This Row],[Stich-
probe]]&gt;0,IF(TabB1[[#This Row],[Differenz
förderfähig/
eingereicht nach Prüfung ÖIF (€)]]&lt;&gt;0,1,0),0)</f>
        <v>0</v>
      </c>
      <c r="AL13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1" s="2"/>
    </row>
    <row r="132" spans="2:39" x14ac:dyDescent="0.2">
      <c r="B132" s="2"/>
      <c r="C132" s="226">
        <f>IF(TabB1[[#This Row],[Zufalls-
zahl wenn
lfd. Nr.]]=0,0,IF(RANK(TabB1[[#This Row],[Zufalls-
zahl wenn
lfd. Nr.]],TabB1[Zufalls-
zahl wenn
lfd. Nr.])&lt;=TabB1[[#Totals],[Zufalls-
zahl]],1,0))</f>
        <v>0</v>
      </c>
      <c r="D132" s="194" t="s">
        <v>21</v>
      </c>
      <c r="E132" s="207">
        <v>126</v>
      </c>
      <c r="F132" s="7"/>
      <c r="G132" s="17"/>
      <c r="H132" s="35"/>
      <c r="I132" s="101"/>
      <c r="J132" s="4"/>
      <c r="K132" s="4"/>
      <c r="L132" s="4"/>
      <c r="M132" s="128"/>
      <c r="N132" s="295"/>
      <c r="O132" s="296">
        <f>(TabB1[[#This Row],[förderfähiger 
Betrag nach Prüfung ÖIF (€)]]-TabB1[[#This Row],[eingereichter
Betrag (€)]])*IF(TabB1[[#This Row],[Stich-
probe]]&gt;0,1,0)</f>
        <v>0</v>
      </c>
      <c r="P132" s="215"/>
      <c r="Q132" s="215"/>
      <c r="R132" s="215"/>
      <c r="S132" s="253"/>
      <c r="T132" s="6"/>
      <c r="U132" s="6" t="str">
        <f>IF(ISERROR(VLOOKUP(TabB1[[#This Row],[Grund für Differenz]],Datenquelle!$F$3:$G$17,2,FALSE)),"",VLOOKUP(TabB1[[#This Row],[Grund für Differenz]],Datenquelle!$F$3:$G$17,2,FALSE))</f>
        <v/>
      </c>
      <c r="V132" s="253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3"/>
      <c r="AH132" s="2" t="str">
        <f>IF(OR(TabB1[[#This Row],[eingereichter
Betrag (€)]]=0,TabB1[[#This Row],[eingereichter
Betrag (€)]]=""),"",COUNTA($M$6:$M132)-COUNTIF(($M$6:$M132),0))</f>
        <v/>
      </c>
      <c r="AI132" s="255">
        <f t="shared" ca="1" si="5"/>
        <v>0.84355014299396092</v>
      </c>
      <c r="AJ132" s="256">
        <f>IF(TabB1[[#This Row],[Lfd.
Nr. f.
Stich-
probe]]&lt;&gt;"",TabB1[[#This Row],[Zufalls-
zahl]],0)</f>
        <v>0</v>
      </c>
      <c r="AK132" s="257">
        <f>IF(TabB1[[#This Row],[Stich-
probe]]&gt;0,IF(TabB1[[#This Row],[Differenz
förderfähig/
eingereicht nach Prüfung ÖIF (€)]]&lt;&gt;0,1,0),0)</f>
        <v>0</v>
      </c>
      <c r="AL13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2" s="2"/>
    </row>
    <row r="133" spans="2:39" x14ac:dyDescent="0.2">
      <c r="B133" s="2"/>
      <c r="C133" s="226">
        <f>IF(TabB1[[#This Row],[Zufalls-
zahl wenn
lfd. Nr.]]=0,0,IF(RANK(TabB1[[#This Row],[Zufalls-
zahl wenn
lfd. Nr.]],TabB1[Zufalls-
zahl wenn
lfd. Nr.])&lt;=TabB1[[#Totals],[Zufalls-
zahl]],1,0))</f>
        <v>0</v>
      </c>
      <c r="D133" s="194" t="s">
        <v>21</v>
      </c>
      <c r="E133" s="207">
        <v>127</v>
      </c>
      <c r="F133" s="7"/>
      <c r="G133" s="17"/>
      <c r="H133" s="35"/>
      <c r="I133" s="101"/>
      <c r="J133" s="4"/>
      <c r="K133" s="4"/>
      <c r="L133" s="4"/>
      <c r="M133" s="128"/>
      <c r="N133" s="295"/>
      <c r="O133" s="296">
        <f>(TabB1[[#This Row],[förderfähiger 
Betrag nach Prüfung ÖIF (€)]]-TabB1[[#This Row],[eingereichter
Betrag (€)]])*IF(TabB1[[#This Row],[Stich-
probe]]&gt;0,1,0)</f>
        <v>0</v>
      </c>
      <c r="P133" s="215"/>
      <c r="Q133" s="215"/>
      <c r="R133" s="215"/>
      <c r="S133" s="253"/>
      <c r="T133" s="6"/>
      <c r="U133" s="6" t="str">
        <f>IF(ISERROR(VLOOKUP(TabB1[[#This Row],[Grund für Differenz]],Datenquelle!$F$3:$G$17,2,FALSE)),"",VLOOKUP(TabB1[[#This Row],[Grund für Differenz]],Datenquelle!$F$3:$G$17,2,FALSE))</f>
        <v/>
      </c>
      <c r="V133" s="253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3"/>
      <c r="AH133" s="2" t="str">
        <f>IF(OR(TabB1[[#This Row],[eingereichter
Betrag (€)]]=0,TabB1[[#This Row],[eingereichter
Betrag (€)]]=""),"",COUNTA($M$6:$M133)-COUNTIF(($M$6:$M133),0))</f>
        <v/>
      </c>
      <c r="AI133" s="255">
        <f t="shared" ca="1" si="5"/>
        <v>0.14602663527711901</v>
      </c>
      <c r="AJ133" s="256">
        <f>IF(TabB1[[#This Row],[Lfd.
Nr. f.
Stich-
probe]]&lt;&gt;"",TabB1[[#This Row],[Zufalls-
zahl]],0)</f>
        <v>0</v>
      </c>
      <c r="AK133" s="257">
        <f>IF(TabB1[[#This Row],[Stich-
probe]]&gt;0,IF(TabB1[[#This Row],[Differenz
förderfähig/
eingereicht nach Prüfung ÖIF (€)]]&lt;&gt;0,1,0),0)</f>
        <v>0</v>
      </c>
      <c r="AL13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3" s="2"/>
    </row>
    <row r="134" spans="2:39" x14ac:dyDescent="0.2">
      <c r="B134" s="2"/>
      <c r="C134" s="226">
        <f>IF(TabB1[[#This Row],[Zufalls-
zahl wenn
lfd. Nr.]]=0,0,IF(RANK(TabB1[[#This Row],[Zufalls-
zahl wenn
lfd. Nr.]],TabB1[Zufalls-
zahl wenn
lfd. Nr.])&lt;=TabB1[[#Totals],[Zufalls-
zahl]],1,0))</f>
        <v>0</v>
      </c>
      <c r="D134" s="194" t="s">
        <v>21</v>
      </c>
      <c r="E134" s="207">
        <v>128</v>
      </c>
      <c r="F134" s="7"/>
      <c r="G134" s="17"/>
      <c r="H134" s="35"/>
      <c r="I134" s="101"/>
      <c r="J134" s="4"/>
      <c r="K134" s="4"/>
      <c r="L134" s="4"/>
      <c r="M134" s="128"/>
      <c r="N134" s="295"/>
      <c r="O134" s="296">
        <f>(TabB1[[#This Row],[förderfähiger 
Betrag nach Prüfung ÖIF (€)]]-TabB1[[#This Row],[eingereichter
Betrag (€)]])*IF(TabB1[[#This Row],[Stich-
probe]]&gt;0,1,0)</f>
        <v>0</v>
      </c>
      <c r="P134" s="215"/>
      <c r="Q134" s="215"/>
      <c r="R134" s="215"/>
      <c r="S134" s="253"/>
      <c r="T134" s="6"/>
      <c r="U134" s="6" t="str">
        <f>IF(ISERROR(VLOOKUP(TabB1[[#This Row],[Grund für Differenz]],Datenquelle!$F$3:$G$17,2,FALSE)),"",VLOOKUP(TabB1[[#This Row],[Grund für Differenz]],Datenquelle!$F$3:$G$17,2,FALSE))</f>
        <v/>
      </c>
      <c r="V134" s="253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3"/>
      <c r="AH134" s="251" t="str">
        <f>IF(OR(TabB1[[#This Row],[eingereichter
Betrag (€)]]=0,TabB1[[#This Row],[eingereichter
Betrag (€)]]=""),"",COUNTA($M$6:$M184)-COUNTIF(($M$6:$M184),0))</f>
        <v/>
      </c>
      <c r="AI134" s="255">
        <f t="shared" ca="1" si="5"/>
        <v>0.85451408300452758</v>
      </c>
      <c r="AJ134" s="256">
        <f>IF(TabB1[[#This Row],[Lfd.
Nr. f.
Stich-
probe]]&lt;&gt;"",TabB1[[#This Row],[Zufalls-
zahl]],0)</f>
        <v>0</v>
      </c>
      <c r="AK134" s="257">
        <f>IF(TabB1[[#This Row],[Stich-
probe]]&gt;0,IF(TabB1[[#This Row],[Differenz
förderfähig/
eingereicht nach Prüfung ÖIF (€)]]&lt;&gt;0,1,0),0)</f>
        <v>0</v>
      </c>
      <c r="AL13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4" s="2"/>
    </row>
    <row r="135" spans="2:39" x14ac:dyDescent="0.2">
      <c r="B135" s="2"/>
      <c r="C135" s="226">
        <f>IF(TabB1[[#This Row],[Zufalls-
zahl wenn
lfd. Nr.]]=0,0,IF(RANK(TabB1[[#This Row],[Zufalls-
zahl wenn
lfd. Nr.]],TabB1[Zufalls-
zahl wenn
lfd. Nr.])&lt;=TabB1[[#Totals],[Zufalls-
zahl]],1,0))</f>
        <v>0</v>
      </c>
      <c r="D135" s="194" t="s">
        <v>21</v>
      </c>
      <c r="E135" s="207">
        <v>129</v>
      </c>
      <c r="F135" s="7"/>
      <c r="G135" s="17"/>
      <c r="H135" s="35"/>
      <c r="I135" s="101"/>
      <c r="J135" s="4"/>
      <c r="K135" s="4"/>
      <c r="L135" s="4"/>
      <c r="M135" s="128"/>
      <c r="N135" s="295"/>
      <c r="O135" s="296">
        <f>(TabB1[[#This Row],[förderfähiger 
Betrag nach Prüfung ÖIF (€)]]-TabB1[[#This Row],[eingereichter
Betrag (€)]])*IF(TabB1[[#This Row],[Stich-
probe]]&gt;0,1,0)</f>
        <v>0</v>
      </c>
      <c r="P135" s="215"/>
      <c r="Q135" s="215"/>
      <c r="R135" s="215"/>
      <c r="S135" s="253"/>
      <c r="T135" s="6"/>
      <c r="U135" s="6" t="str">
        <f>IF(ISERROR(VLOOKUP(TabB1[[#This Row],[Grund für Differenz]],Datenquelle!$F$3:$G$17,2,FALSE)),"",VLOOKUP(TabB1[[#This Row],[Grund für Differenz]],Datenquelle!$F$3:$G$17,2,FALSE))</f>
        <v/>
      </c>
      <c r="V135" s="253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3"/>
      <c r="AH135" s="2" t="str">
        <f>IF(OR(TabB1[[#This Row],[eingereichter
Betrag (€)]]=0,TabB1[[#This Row],[eingereichter
Betrag (€)]]=""),"",COUNTA($M$6:$M135)-COUNTIF(($M$6:$M135),0))</f>
        <v/>
      </c>
      <c r="AI135" s="255">
        <f t="shared" ca="1" si="5"/>
        <v>0.88177776527228213</v>
      </c>
      <c r="AJ135" s="256">
        <f>IF(TabB1[[#This Row],[Lfd.
Nr. f.
Stich-
probe]]&lt;&gt;"",TabB1[[#This Row],[Zufalls-
zahl]],0)</f>
        <v>0</v>
      </c>
      <c r="AK135" s="257">
        <f>IF(TabB1[[#This Row],[Stich-
probe]]&gt;0,IF(TabB1[[#This Row],[Differenz
förderfähig/
eingereicht nach Prüfung ÖIF (€)]]&lt;&gt;0,1,0),0)</f>
        <v>0</v>
      </c>
      <c r="AL13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5" s="2"/>
    </row>
    <row r="136" spans="2:39" x14ac:dyDescent="0.2">
      <c r="B136" s="2"/>
      <c r="C136" s="226">
        <f>IF(TabB1[[#This Row],[Zufalls-
zahl wenn
lfd. Nr.]]=0,0,IF(RANK(TabB1[[#This Row],[Zufalls-
zahl wenn
lfd. Nr.]],TabB1[Zufalls-
zahl wenn
lfd. Nr.])&lt;=TabB1[[#Totals],[Zufalls-
zahl]],1,0))</f>
        <v>0</v>
      </c>
      <c r="D136" s="194" t="s">
        <v>21</v>
      </c>
      <c r="E136" s="207">
        <v>130</v>
      </c>
      <c r="F136" s="7"/>
      <c r="G136" s="17"/>
      <c r="H136" s="35"/>
      <c r="I136" s="101"/>
      <c r="J136" s="4"/>
      <c r="K136" s="4"/>
      <c r="L136" s="4"/>
      <c r="M136" s="128"/>
      <c r="N136" s="295"/>
      <c r="O136" s="296">
        <f>(TabB1[[#This Row],[förderfähiger 
Betrag nach Prüfung ÖIF (€)]]-TabB1[[#This Row],[eingereichter
Betrag (€)]])*IF(TabB1[[#This Row],[Stich-
probe]]&gt;0,1,0)</f>
        <v>0</v>
      </c>
      <c r="P136" s="215"/>
      <c r="Q136" s="215"/>
      <c r="R136" s="215"/>
      <c r="S136" s="253"/>
      <c r="T136" s="6"/>
      <c r="U136" s="6" t="str">
        <f>IF(ISERROR(VLOOKUP(TabB1[[#This Row],[Grund für Differenz]],Datenquelle!$F$3:$G$17,2,FALSE)),"",VLOOKUP(TabB1[[#This Row],[Grund für Differenz]],Datenquelle!$F$3:$G$17,2,FALSE))</f>
        <v/>
      </c>
      <c r="V136" s="253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3"/>
      <c r="AH136" s="2" t="str">
        <f>IF(OR(TabB1[[#This Row],[eingereichter
Betrag (€)]]=0,TabB1[[#This Row],[eingereichter
Betrag (€)]]=""),"",COUNTA($M$6:$M136)-COUNTIF(($M$6:$M136),0))</f>
        <v/>
      </c>
      <c r="AI136" s="255">
        <f t="shared" ca="1" si="5"/>
        <v>0.54264203429757485</v>
      </c>
      <c r="AJ136" s="256">
        <f>IF(TabB1[[#This Row],[Lfd.
Nr. f.
Stich-
probe]]&lt;&gt;"",TabB1[[#This Row],[Zufalls-
zahl]],0)</f>
        <v>0</v>
      </c>
      <c r="AK136" s="257">
        <f>IF(TabB1[[#This Row],[Stich-
probe]]&gt;0,IF(TabB1[[#This Row],[Differenz
förderfähig/
eingereicht nach Prüfung ÖIF (€)]]&lt;&gt;0,1,0),0)</f>
        <v>0</v>
      </c>
      <c r="AL13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6" s="2"/>
    </row>
    <row r="137" spans="2:39" x14ac:dyDescent="0.2">
      <c r="B137" s="2"/>
      <c r="C137" s="226">
        <f>IF(TabB1[[#This Row],[Zufalls-
zahl wenn
lfd. Nr.]]=0,0,IF(RANK(TabB1[[#This Row],[Zufalls-
zahl wenn
lfd. Nr.]],TabB1[Zufalls-
zahl wenn
lfd. Nr.])&lt;=TabB1[[#Totals],[Zufalls-
zahl]],1,0))</f>
        <v>0</v>
      </c>
      <c r="D137" s="194" t="s">
        <v>21</v>
      </c>
      <c r="E137" s="207">
        <v>131</v>
      </c>
      <c r="F137" s="7"/>
      <c r="G137" s="17"/>
      <c r="H137" s="35"/>
      <c r="I137" s="101"/>
      <c r="J137" s="4"/>
      <c r="K137" s="4"/>
      <c r="L137" s="4"/>
      <c r="M137" s="128"/>
      <c r="N137" s="295"/>
      <c r="O137" s="296">
        <f>(TabB1[[#This Row],[förderfähiger 
Betrag nach Prüfung ÖIF (€)]]-TabB1[[#This Row],[eingereichter
Betrag (€)]])*IF(TabB1[[#This Row],[Stich-
probe]]&gt;0,1,0)</f>
        <v>0</v>
      </c>
      <c r="P137" s="215"/>
      <c r="Q137" s="215"/>
      <c r="R137" s="215"/>
      <c r="S137" s="253"/>
      <c r="T137" s="6"/>
      <c r="U137" s="6" t="str">
        <f>IF(ISERROR(VLOOKUP(TabB1[[#This Row],[Grund für Differenz]],Datenquelle!$F$3:$G$17,2,FALSE)),"",VLOOKUP(TabB1[[#This Row],[Grund für Differenz]],Datenquelle!$F$3:$G$17,2,FALSE))</f>
        <v/>
      </c>
      <c r="V137" s="253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3"/>
      <c r="AH137" s="2" t="str">
        <f>IF(OR(TabB1[[#This Row],[eingereichter
Betrag (€)]]=0,TabB1[[#This Row],[eingereichter
Betrag (€)]]=""),"",COUNTA($M$6:$M137)-COUNTIF(($M$6:$M137),0))</f>
        <v/>
      </c>
      <c r="AI137" s="255">
        <f t="shared" ca="1" si="5"/>
        <v>0.1549653095363106</v>
      </c>
      <c r="AJ137" s="256">
        <f>IF(TabB1[[#This Row],[Lfd.
Nr. f.
Stich-
probe]]&lt;&gt;"",TabB1[[#This Row],[Zufalls-
zahl]],0)</f>
        <v>0</v>
      </c>
      <c r="AK137" s="257">
        <f>IF(TabB1[[#This Row],[Stich-
probe]]&gt;0,IF(TabB1[[#This Row],[Differenz
förderfähig/
eingereicht nach Prüfung ÖIF (€)]]&lt;&gt;0,1,0),0)</f>
        <v>0</v>
      </c>
      <c r="AL13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7" s="2"/>
    </row>
    <row r="138" spans="2:39" x14ac:dyDescent="0.2">
      <c r="B138" s="2"/>
      <c r="C138" s="226">
        <f>IF(TabB1[[#This Row],[Zufalls-
zahl wenn
lfd. Nr.]]=0,0,IF(RANK(TabB1[[#This Row],[Zufalls-
zahl wenn
lfd. Nr.]],TabB1[Zufalls-
zahl wenn
lfd. Nr.])&lt;=TabB1[[#Totals],[Zufalls-
zahl]],1,0))</f>
        <v>0</v>
      </c>
      <c r="D138" s="194" t="s">
        <v>21</v>
      </c>
      <c r="E138" s="207">
        <v>132</v>
      </c>
      <c r="F138" s="7"/>
      <c r="G138" s="17"/>
      <c r="H138" s="35"/>
      <c r="I138" s="101"/>
      <c r="J138" s="4"/>
      <c r="K138" s="4"/>
      <c r="L138" s="4"/>
      <c r="M138" s="128"/>
      <c r="N138" s="295"/>
      <c r="O138" s="296">
        <f>(TabB1[[#This Row],[förderfähiger 
Betrag nach Prüfung ÖIF (€)]]-TabB1[[#This Row],[eingereichter
Betrag (€)]])*IF(TabB1[[#This Row],[Stich-
probe]]&gt;0,1,0)</f>
        <v>0</v>
      </c>
      <c r="P138" s="215"/>
      <c r="Q138" s="215"/>
      <c r="R138" s="215"/>
      <c r="S138" s="253"/>
      <c r="T138" s="6"/>
      <c r="U138" s="6" t="str">
        <f>IF(ISERROR(VLOOKUP(TabB1[[#This Row],[Grund für Differenz]],Datenquelle!$F$3:$G$17,2,FALSE)),"",VLOOKUP(TabB1[[#This Row],[Grund für Differenz]],Datenquelle!$F$3:$G$17,2,FALSE))</f>
        <v/>
      </c>
      <c r="V138" s="253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3"/>
      <c r="AH138" s="2" t="str">
        <f>IF(OR(TabB1[[#This Row],[eingereichter
Betrag (€)]]=0,TabB1[[#This Row],[eingereichter
Betrag (€)]]=""),"",COUNTA($M$6:$M138)-COUNTIF(($M$6:$M138),0))</f>
        <v/>
      </c>
      <c r="AI138" s="255">
        <f t="shared" ca="1" si="5"/>
        <v>0.2982914124850955</v>
      </c>
      <c r="AJ138" s="256">
        <f>IF(TabB1[[#This Row],[Lfd.
Nr. f.
Stich-
probe]]&lt;&gt;"",TabB1[[#This Row],[Zufalls-
zahl]],0)</f>
        <v>0</v>
      </c>
      <c r="AK138" s="257">
        <f>IF(TabB1[[#This Row],[Stich-
probe]]&gt;0,IF(TabB1[[#This Row],[Differenz
förderfähig/
eingereicht nach Prüfung ÖIF (€)]]&lt;&gt;0,1,0),0)</f>
        <v>0</v>
      </c>
      <c r="AL13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8" s="2"/>
    </row>
    <row r="139" spans="2:39" x14ac:dyDescent="0.2">
      <c r="B139" s="2"/>
      <c r="C139" s="226">
        <f>IF(TabB1[[#This Row],[Zufalls-
zahl wenn
lfd. Nr.]]=0,0,IF(RANK(TabB1[[#This Row],[Zufalls-
zahl wenn
lfd. Nr.]],TabB1[Zufalls-
zahl wenn
lfd. Nr.])&lt;=TabB1[[#Totals],[Zufalls-
zahl]],1,0))</f>
        <v>0</v>
      </c>
      <c r="D139" s="194" t="s">
        <v>21</v>
      </c>
      <c r="E139" s="207">
        <v>133</v>
      </c>
      <c r="F139" s="7"/>
      <c r="G139" s="17"/>
      <c r="H139" s="35"/>
      <c r="I139" s="101"/>
      <c r="J139" s="4"/>
      <c r="K139" s="4"/>
      <c r="L139" s="4"/>
      <c r="M139" s="128"/>
      <c r="N139" s="295"/>
      <c r="O139" s="296">
        <f>(TabB1[[#This Row],[förderfähiger 
Betrag nach Prüfung ÖIF (€)]]-TabB1[[#This Row],[eingereichter
Betrag (€)]])*IF(TabB1[[#This Row],[Stich-
probe]]&gt;0,1,0)</f>
        <v>0</v>
      </c>
      <c r="P139" s="215"/>
      <c r="Q139" s="215"/>
      <c r="R139" s="215"/>
      <c r="S139" s="253"/>
      <c r="T139" s="6"/>
      <c r="U139" s="6" t="str">
        <f>IF(ISERROR(VLOOKUP(TabB1[[#This Row],[Grund für Differenz]],Datenquelle!$F$3:$G$17,2,FALSE)),"",VLOOKUP(TabB1[[#This Row],[Grund für Differenz]],Datenquelle!$F$3:$G$17,2,FALSE))</f>
        <v/>
      </c>
      <c r="V139" s="253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3"/>
      <c r="AH139" s="2" t="str">
        <f>IF(OR(TabB1[[#This Row],[eingereichter
Betrag (€)]]=0,TabB1[[#This Row],[eingereichter
Betrag (€)]]=""),"",COUNTA($M$6:$M139)-COUNTIF(($M$6:$M139),0))</f>
        <v/>
      </c>
      <c r="AI139" s="255">
        <f t="shared" ca="1" si="5"/>
        <v>1.0805219675872113E-2</v>
      </c>
      <c r="AJ139" s="256">
        <f>IF(TabB1[[#This Row],[Lfd.
Nr. f.
Stich-
probe]]&lt;&gt;"",TabB1[[#This Row],[Zufalls-
zahl]],0)</f>
        <v>0</v>
      </c>
      <c r="AK139" s="257">
        <f>IF(TabB1[[#This Row],[Stich-
probe]]&gt;0,IF(TabB1[[#This Row],[Differenz
förderfähig/
eingereicht nach Prüfung ÖIF (€)]]&lt;&gt;0,1,0),0)</f>
        <v>0</v>
      </c>
      <c r="AL13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39" s="2"/>
    </row>
    <row r="140" spans="2:39" x14ac:dyDescent="0.2">
      <c r="B140" s="2"/>
      <c r="C140" s="226">
        <f>IF(TabB1[[#This Row],[Zufalls-
zahl wenn
lfd. Nr.]]=0,0,IF(RANK(TabB1[[#This Row],[Zufalls-
zahl wenn
lfd. Nr.]],TabB1[Zufalls-
zahl wenn
lfd. Nr.])&lt;=TabB1[[#Totals],[Zufalls-
zahl]],1,0))</f>
        <v>0</v>
      </c>
      <c r="D140" s="194" t="s">
        <v>21</v>
      </c>
      <c r="E140" s="207">
        <v>134</v>
      </c>
      <c r="F140" s="7"/>
      <c r="G140" s="17"/>
      <c r="H140" s="35"/>
      <c r="I140" s="101"/>
      <c r="J140" s="4"/>
      <c r="K140" s="4"/>
      <c r="L140" s="4"/>
      <c r="M140" s="128"/>
      <c r="N140" s="295"/>
      <c r="O140" s="296">
        <f>(TabB1[[#This Row],[förderfähiger 
Betrag nach Prüfung ÖIF (€)]]-TabB1[[#This Row],[eingereichter
Betrag (€)]])*IF(TabB1[[#This Row],[Stich-
probe]]&gt;0,1,0)</f>
        <v>0</v>
      </c>
      <c r="P140" s="215"/>
      <c r="Q140" s="215"/>
      <c r="R140" s="215"/>
      <c r="S140" s="253"/>
      <c r="T140" s="6"/>
      <c r="U140" s="6" t="str">
        <f>IF(ISERROR(VLOOKUP(TabB1[[#This Row],[Grund für Differenz]],Datenquelle!$F$3:$G$17,2,FALSE)),"",VLOOKUP(TabB1[[#This Row],[Grund für Differenz]],Datenquelle!$F$3:$G$17,2,FALSE))</f>
        <v/>
      </c>
      <c r="V140" s="253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3"/>
      <c r="AH140" s="2" t="str">
        <f>IF(OR(TabB1[[#This Row],[eingereichter
Betrag (€)]]=0,TabB1[[#This Row],[eingereichter
Betrag (€)]]=""),"",COUNTA($M$6:$M140)-COUNTIF(($M$6:$M140),0))</f>
        <v/>
      </c>
      <c r="AI140" s="255">
        <f t="shared" ca="1" si="5"/>
        <v>0.86869151308495596</v>
      </c>
      <c r="AJ140" s="256">
        <f>IF(TabB1[[#This Row],[Lfd.
Nr. f.
Stich-
probe]]&lt;&gt;"",TabB1[[#This Row],[Zufalls-
zahl]],0)</f>
        <v>0</v>
      </c>
      <c r="AK140" s="257">
        <f>IF(TabB1[[#This Row],[Stich-
probe]]&gt;0,IF(TabB1[[#This Row],[Differenz
förderfähig/
eingereicht nach Prüfung ÖIF (€)]]&lt;&gt;0,1,0),0)</f>
        <v>0</v>
      </c>
      <c r="AL14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0" s="2"/>
    </row>
    <row r="141" spans="2:39" x14ac:dyDescent="0.2">
      <c r="B141" s="2"/>
      <c r="C141" s="226">
        <f>IF(TabB1[[#This Row],[Zufalls-
zahl wenn
lfd. Nr.]]=0,0,IF(RANK(TabB1[[#This Row],[Zufalls-
zahl wenn
lfd. Nr.]],TabB1[Zufalls-
zahl wenn
lfd. Nr.])&lt;=TabB1[[#Totals],[Zufalls-
zahl]],1,0))</f>
        <v>0</v>
      </c>
      <c r="D141" s="194" t="s">
        <v>21</v>
      </c>
      <c r="E141" s="207">
        <v>135</v>
      </c>
      <c r="F141" s="7"/>
      <c r="G141" s="17"/>
      <c r="H141" s="35"/>
      <c r="I141" s="101"/>
      <c r="J141" s="4"/>
      <c r="K141" s="4"/>
      <c r="L141" s="4"/>
      <c r="M141" s="128"/>
      <c r="N141" s="295"/>
      <c r="O141" s="296">
        <f>(TabB1[[#This Row],[förderfähiger 
Betrag nach Prüfung ÖIF (€)]]-TabB1[[#This Row],[eingereichter
Betrag (€)]])*IF(TabB1[[#This Row],[Stich-
probe]]&gt;0,1,0)</f>
        <v>0</v>
      </c>
      <c r="P141" s="215"/>
      <c r="Q141" s="215"/>
      <c r="R141" s="215"/>
      <c r="S141" s="253"/>
      <c r="T141" s="6"/>
      <c r="U141" s="6" t="str">
        <f>IF(ISERROR(VLOOKUP(TabB1[[#This Row],[Grund für Differenz]],Datenquelle!$F$3:$G$17,2,FALSE)),"",VLOOKUP(TabB1[[#This Row],[Grund für Differenz]],Datenquelle!$F$3:$G$17,2,FALSE))</f>
        <v/>
      </c>
      <c r="V141" s="253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3"/>
      <c r="AH141" s="251" t="str">
        <f>IF(OR(TabB1[[#This Row],[eingereichter
Betrag (€)]]=0,TabB1[[#This Row],[eingereichter
Betrag (€)]]=""),"",COUNTA($M$6:$M191)-COUNTIF(($M$6:$M191),0))</f>
        <v/>
      </c>
      <c r="AI141" s="255">
        <f t="shared" ca="1" si="5"/>
        <v>0.65972825746663899</v>
      </c>
      <c r="AJ141" s="256">
        <f>IF(TabB1[[#This Row],[Lfd.
Nr. f.
Stich-
probe]]&lt;&gt;"",TabB1[[#This Row],[Zufalls-
zahl]],0)</f>
        <v>0</v>
      </c>
      <c r="AK141" s="257">
        <f>IF(TabB1[[#This Row],[Stich-
probe]]&gt;0,IF(TabB1[[#This Row],[Differenz
förderfähig/
eingereicht nach Prüfung ÖIF (€)]]&lt;&gt;0,1,0),0)</f>
        <v>0</v>
      </c>
      <c r="AL14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1" s="2"/>
    </row>
    <row r="142" spans="2:39" x14ac:dyDescent="0.2">
      <c r="B142" s="2"/>
      <c r="C142" s="226">
        <f>IF(TabB1[[#This Row],[Zufalls-
zahl wenn
lfd. Nr.]]=0,0,IF(RANK(TabB1[[#This Row],[Zufalls-
zahl wenn
lfd. Nr.]],TabB1[Zufalls-
zahl wenn
lfd. Nr.])&lt;=TabB1[[#Totals],[Zufalls-
zahl]],1,0))</f>
        <v>0</v>
      </c>
      <c r="D142" s="194" t="s">
        <v>21</v>
      </c>
      <c r="E142" s="207">
        <v>136</v>
      </c>
      <c r="F142" s="7"/>
      <c r="G142" s="17"/>
      <c r="H142" s="35"/>
      <c r="I142" s="101"/>
      <c r="J142" s="4"/>
      <c r="K142" s="4"/>
      <c r="L142" s="4"/>
      <c r="M142" s="128"/>
      <c r="N142" s="295"/>
      <c r="O142" s="296">
        <f>(TabB1[[#This Row],[förderfähiger 
Betrag nach Prüfung ÖIF (€)]]-TabB1[[#This Row],[eingereichter
Betrag (€)]])*IF(TabB1[[#This Row],[Stich-
probe]]&gt;0,1,0)</f>
        <v>0</v>
      </c>
      <c r="P142" s="215"/>
      <c r="Q142" s="215"/>
      <c r="R142" s="215"/>
      <c r="S142" s="253"/>
      <c r="T142" s="6"/>
      <c r="U142" s="6" t="str">
        <f>IF(ISERROR(VLOOKUP(TabB1[[#This Row],[Grund für Differenz]],Datenquelle!$F$3:$G$17,2,FALSE)),"",VLOOKUP(TabB1[[#This Row],[Grund für Differenz]],Datenquelle!$F$3:$G$17,2,FALSE))</f>
        <v/>
      </c>
      <c r="V142" s="253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3"/>
      <c r="AH142" s="2" t="str">
        <f>IF(OR(TabB1[[#This Row],[eingereichter
Betrag (€)]]=0,TabB1[[#This Row],[eingereichter
Betrag (€)]]=""),"",COUNTA($M$6:$M142)-COUNTIF(($M$6:$M142),0))</f>
        <v/>
      </c>
      <c r="AI142" s="255">
        <f t="shared" ca="1" si="5"/>
        <v>0.6214860544543559</v>
      </c>
      <c r="AJ142" s="256">
        <f>IF(TabB1[[#This Row],[Lfd.
Nr. f.
Stich-
probe]]&lt;&gt;"",TabB1[[#This Row],[Zufalls-
zahl]],0)</f>
        <v>0</v>
      </c>
      <c r="AK142" s="257">
        <f>IF(TabB1[[#This Row],[Stich-
probe]]&gt;0,IF(TabB1[[#This Row],[Differenz
förderfähig/
eingereicht nach Prüfung ÖIF (€)]]&lt;&gt;0,1,0),0)</f>
        <v>0</v>
      </c>
      <c r="AL14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2" s="2"/>
    </row>
    <row r="143" spans="2:39" x14ac:dyDescent="0.2">
      <c r="B143" s="2"/>
      <c r="C143" s="226">
        <f>IF(TabB1[[#This Row],[Zufalls-
zahl wenn
lfd. Nr.]]=0,0,IF(RANK(TabB1[[#This Row],[Zufalls-
zahl wenn
lfd. Nr.]],TabB1[Zufalls-
zahl wenn
lfd. Nr.])&lt;=TabB1[[#Totals],[Zufalls-
zahl]],1,0))</f>
        <v>0</v>
      </c>
      <c r="D143" s="194" t="s">
        <v>21</v>
      </c>
      <c r="E143" s="207">
        <v>137</v>
      </c>
      <c r="F143" s="7"/>
      <c r="G143" s="17"/>
      <c r="H143" s="35"/>
      <c r="I143" s="101"/>
      <c r="J143" s="311"/>
      <c r="K143" s="311"/>
      <c r="L143" s="4"/>
      <c r="M143" s="128"/>
      <c r="N143" s="295"/>
      <c r="O143" s="296">
        <f>(TabB1[[#This Row],[förderfähiger 
Betrag nach Prüfung ÖIF (€)]]-TabB1[[#This Row],[eingereichter
Betrag (€)]])*IF(TabB1[[#This Row],[Stich-
probe]]&gt;0,1,0)</f>
        <v>0</v>
      </c>
      <c r="P143" s="215"/>
      <c r="Q143" s="215"/>
      <c r="R143" s="215"/>
      <c r="S143" s="253"/>
      <c r="T143" s="6"/>
      <c r="U143" s="6" t="str">
        <f>IF(ISERROR(VLOOKUP(TabB1[[#This Row],[Grund für Differenz]],Datenquelle!$F$3:$G$17,2,FALSE)),"",VLOOKUP(TabB1[[#This Row],[Grund für Differenz]],Datenquelle!$F$3:$G$17,2,FALSE))</f>
        <v/>
      </c>
      <c r="V143" s="253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3"/>
      <c r="AH143" s="2" t="str">
        <f>IF(OR(TabB1[[#This Row],[eingereichter
Betrag (€)]]=0,TabB1[[#This Row],[eingereichter
Betrag (€)]]=""),"",COUNTA($M$6:$M143)-COUNTIF(($M$6:$M143),0))</f>
        <v/>
      </c>
      <c r="AI143" s="255">
        <f t="shared" ca="1" si="5"/>
        <v>0.94584162460961829</v>
      </c>
      <c r="AJ143" s="256">
        <f>IF(TabB1[[#This Row],[Lfd.
Nr. f.
Stich-
probe]]&lt;&gt;"",TabB1[[#This Row],[Zufalls-
zahl]],0)</f>
        <v>0</v>
      </c>
      <c r="AK143" s="257">
        <f>IF(TabB1[[#This Row],[Stich-
probe]]&gt;0,IF(TabB1[[#This Row],[Differenz
förderfähig/
eingereicht nach Prüfung ÖIF (€)]]&lt;&gt;0,1,0),0)</f>
        <v>0</v>
      </c>
      <c r="AL14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3" s="2"/>
    </row>
    <row r="144" spans="2:39" x14ac:dyDescent="0.2">
      <c r="B144" s="2"/>
      <c r="C144" s="226">
        <f>IF(TabB1[[#This Row],[Zufalls-
zahl wenn
lfd. Nr.]]=0,0,IF(RANK(TabB1[[#This Row],[Zufalls-
zahl wenn
lfd. Nr.]],TabB1[Zufalls-
zahl wenn
lfd. Nr.])&lt;=TabB1[[#Totals],[Zufalls-
zahl]],1,0))</f>
        <v>0</v>
      </c>
      <c r="D144" s="194" t="s">
        <v>21</v>
      </c>
      <c r="E144" s="207">
        <v>138</v>
      </c>
      <c r="F144" s="7"/>
      <c r="G144" s="17"/>
      <c r="H144" s="35"/>
      <c r="I144" s="101"/>
      <c r="J144" s="311"/>
      <c r="K144" s="311"/>
      <c r="L144" s="4"/>
      <c r="M144" s="128"/>
      <c r="N144" s="295"/>
      <c r="O144" s="296">
        <f>(TabB1[[#This Row],[förderfähiger 
Betrag nach Prüfung ÖIF (€)]]-TabB1[[#This Row],[eingereichter
Betrag (€)]])*IF(TabB1[[#This Row],[Stich-
probe]]&gt;0,1,0)</f>
        <v>0</v>
      </c>
      <c r="P144" s="215"/>
      <c r="Q144" s="215"/>
      <c r="R144" s="215"/>
      <c r="S144" s="253"/>
      <c r="T144" s="6"/>
      <c r="U144" s="6" t="str">
        <f>IF(ISERROR(VLOOKUP(TabB1[[#This Row],[Grund für Differenz]],Datenquelle!$F$3:$G$17,2,FALSE)),"",VLOOKUP(TabB1[[#This Row],[Grund für Differenz]],Datenquelle!$F$3:$G$17,2,FALSE))</f>
        <v/>
      </c>
      <c r="V144" s="253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3"/>
      <c r="AH144" s="2" t="str">
        <f>IF(OR(TabB1[[#This Row],[eingereichter
Betrag (€)]]=0,TabB1[[#This Row],[eingereichter
Betrag (€)]]=""),"",COUNTA($M$6:$M144)-COUNTIF(($M$6:$M144),0))</f>
        <v/>
      </c>
      <c r="AI144" s="255">
        <f t="shared" ca="1" si="5"/>
        <v>0.7151464922217895</v>
      </c>
      <c r="AJ144" s="256">
        <f>IF(TabB1[[#This Row],[Lfd.
Nr. f.
Stich-
probe]]&lt;&gt;"",TabB1[[#This Row],[Zufalls-
zahl]],0)</f>
        <v>0</v>
      </c>
      <c r="AK144" s="257">
        <f>IF(TabB1[[#This Row],[Stich-
probe]]&gt;0,IF(TabB1[[#This Row],[Differenz
förderfähig/
eingereicht nach Prüfung ÖIF (€)]]&lt;&gt;0,1,0),0)</f>
        <v>0</v>
      </c>
      <c r="AL14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4" s="2"/>
    </row>
    <row r="145" spans="1:60" x14ac:dyDescent="0.2">
      <c r="B145" s="2"/>
      <c r="C145" s="226">
        <f>IF(TabB1[[#This Row],[Zufalls-
zahl wenn
lfd. Nr.]]=0,0,IF(RANK(TabB1[[#This Row],[Zufalls-
zahl wenn
lfd. Nr.]],TabB1[Zufalls-
zahl wenn
lfd. Nr.])&lt;=TabB1[[#Totals],[Zufalls-
zahl]],1,0))</f>
        <v>0</v>
      </c>
      <c r="D145" s="194" t="s">
        <v>21</v>
      </c>
      <c r="E145" s="207">
        <v>139</v>
      </c>
      <c r="F145" s="7"/>
      <c r="G145" s="17"/>
      <c r="H145" s="261"/>
      <c r="I145" s="312"/>
      <c r="J145" s="4"/>
      <c r="K145" s="4"/>
      <c r="L145" s="4"/>
      <c r="M145" s="128"/>
      <c r="N145" s="295"/>
      <c r="O145" s="296">
        <f>(TabB1[[#This Row],[förderfähiger 
Betrag nach Prüfung ÖIF (€)]]-TabB1[[#This Row],[eingereichter
Betrag (€)]])*IF(TabB1[[#This Row],[Stich-
probe]]&gt;0,1,0)</f>
        <v>0</v>
      </c>
      <c r="P145" s="215"/>
      <c r="Q145" s="215"/>
      <c r="R145" s="215"/>
      <c r="S145" s="253"/>
      <c r="T145" s="6"/>
      <c r="U145" s="6" t="str">
        <f>IF(ISERROR(VLOOKUP(TabB1[[#This Row],[Grund für Differenz]],Datenquelle!$F$3:$G$17,2,FALSE)),"",VLOOKUP(TabB1[[#This Row],[Grund für Differenz]],Datenquelle!$F$3:$G$17,2,FALSE))</f>
        <v/>
      </c>
      <c r="V145" s="253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3"/>
      <c r="AH145" s="2" t="str">
        <f>IF(OR(TabB1[[#This Row],[eingereichter
Betrag (€)]]=0,TabB1[[#This Row],[eingereichter
Betrag (€)]]=""),"",COUNTA($M$6:$M145)-COUNTIF(($M$6:$M145),0))</f>
        <v/>
      </c>
      <c r="AI145" s="255">
        <f t="shared" ca="1" si="5"/>
        <v>0.43538990823987556</v>
      </c>
      <c r="AJ145" s="256">
        <f>IF(TabB1[[#This Row],[Lfd.
Nr. f.
Stich-
probe]]&lt;&gt;"",TabB1[[#This Row],[Zufalls-
zahl]],0)</f>
        <v>0</v>
      </c>
      <c r="AK145" s="257">
        <f>IF(TabB1[[#This Row],[Stich-
probe]]&gt;0,IF(TabB1[[#This Row],[Differenz
förderfähig/
eingereicht nach Prüfung ÖIF (€)]]&lt;&gt;0,1,0),0)</f>
        <v>0</v>
      </c>
      <c r="AL14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5" s="2"/>
    </row>
    <row r="146" spans="1:60" x14ac:dyDescent="0.2">
      <c r="B146" s="2"/>
      <c r="C146" s="226">
        <f>IF(TabB1[[#This Row],[Zufalls-
zahl wenn
lfd. Nr.]]=0,0,IF(RANK(TabB1[[#This Row],[Zufalls-
zahl wenn
lfd. Nr.]],TabB1[Zufalls-
zahl wenn
lfd. Nr.])&lt;=TabB1[[#Totals],[Zufalls-
zahl]],1,0))</f>
        <v>0</v>
      </c>
      <c r="D146" s="194" t="s">
        <v>21</v>
      </c>
      <c r="E146" s="207">
        <v>140</v>
      </c>
      <c r="F146" s="7"/>
      <c r="G146" s="17"/>
      <c r="H146" s="252"/>
      <c r="I146" s="313"/>
      <c r="J146" s="4"/>
      <c r="K146" s="4"/>
      <c r="L146" s="4"/>
      <c r="M146" s="128"/>
      <c r="N146" s="295"/>
      <c r="O146" s="296">
        <f>(TabB1[[#This Row],[förderfähiger 
Betrag nach Prüfung ÖIF (€)]]-TabB1[[#This Row],[eingereichter
Betrag (€)]])*IF(TabB1[[#This Row],[Stich-
probe]]&gt;0,1,0)</f>
        <v>0</v>
      </c>
      <c r="P146" s="215"/>
      <c r="Q146" s="215"/>
      <c r="R146" s="215"/>
      <c r="S146" s="253"/>
      <c r="T146" s="6"/>
      <c r="U146" s="6" t="str">
        <f>IF(ISERROR(VLOOKUP(TabB1[[#This Row],[Grund für Differenz]],Datenquelle!$F$3:$G$17,2,FALSE)),"",VLOOKUP(TabB1[[#This Row],[Grund für Differenz]],Datenquelle!$F$3:$G$17,2,FALSE))</f>
        <v/>
      </c>
      <c r="V146" s="253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3"/>
      <c r="AH146" s="2" t="str">
        <f>IF(OR(TabB1[[#This Row],[eingereichter
Betrag (€)]]=0,TabB1[[#This Row],[eingereichter
Betrag (€)]]=""),"",COUNTA($M$6:$M146)-COUNTIF(($M$6:$M146),0))</f>
        <v/>
      </c>
      <c r="AI146" s="255">
        <f t="shared" ca="1" si="5"/>
        <v>0.79480646156657808</v>
      </c>
      <c r="AJ146" s="256">
        <f>IF(TabB1[[#This Row],[Lfd.
Nr. f.
Stich-
probe]]&lt;&gt;"",TabB1[[#This Row],[Zufalls-
zahl]],0)</f>
        <v>0</v>
      </c>
      <c r="AK146" s="257">
        <f>IF(TabB1[[#This Row],[Stich-
probe]]&gt;0,IF(TabB1[[#This Row],[Differenz
förderfähig/
eingereicht nach Prüfung ÖIF (€)]]&lt;&gt;0,1,0),0)</f>
        <v>0</v>
      </c>
      <c r="AL14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6" s="2"/>
    </row>
    <row r="147" spans="1:60" x14ac:dyDescent="0.2">
      <c r="B147" s="2"/>
      <c r="C147" s="226">
        <f>IF(TabB1[[#This Row],[Zufalls-
zahl wenn
lfd. Nr.]]=0,0,IF(RANK(TabB1[[#This Row],[Zufalls-
zahl wenn
lfd. Nr.]],TabB1[Zufalls-
zahl wenn
lfd. Nr.])&lt;=TabB1[[#Totals],[Zufalls-
zahl]],1,0))</f>
        <v>0</v>
      </c>
      <c r="D147" s="194" t="s">
        <v>21</v>
      </c>
      <c r="E147" s="207">
        <v>141</v>
      </c>
      <c r="F147" s="7"/>
      <c r="G147" s="17"/>
      <c r="H147" s="4"/>
      <c r="I147" s="4"/>
      <c r="J147" s="4"/>
      <c r="K147" s="4"/>
      <c r="L147" s="4"/>
      <c r="M147" s="128"/>
      <c r="N147" s="295"/>
      <c r="O147" s="296">
        <f>(TabB1[[#This Row],[förderfähiger 
Betrag nach Prüfung ÖIF (€)]]-TabB1[[#This Row],[eingereichter
Betrag (€)]])*IF(TabB1[[#This Row],[Stich-
probe]]&gt;0,1,0)</f>
        <v>0</v>
      </c>
      <c r="P147" s="215"/>
      <c r="Q147" s="215"/>
      <c r="R147" s="215"/>
      <c r="S147" s="253"/>
      <c r="T147" s="6"/>
      <c r="U147" s="6" t="str">
        <f>IF(ISERROR(VLOOKUP(TabB1[[#This Row],[Grund für Differenz]],Datenquelle!$F$3:$G$17,2,FALSE)),"",VLOOKUP(TabB1[[#This Row],[Grund für Differenz]],Datenquelle!$F$3:$G$17,2,FALSE))</f>
        <v/>
      </c>
      <c r="V147" s="253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3"/>
      <c r="AH147" s="2" t="str">
        <f>IF(OR(TabB1[[#This Row],[eingereichter
Betrag (€)]]=0,TabB1[[#This Row],[eingereichter
Betrag (€)]]=""),"",COUNTA($M$6:$M147)-COUNTIF(($M$6:$M147),0))</f>
        <v/>
      </c>
      <c r="AI147" s="255">
        <f t="shared" ca="1" si="5"/>
        <v>0.67897112113546099</v>
      </c>
      <c r="AJ147" s="256">
        <f>IF(TabB1[[#This Row],[Lfd.
Nr. f.
Stich-
probe]]&lt;&gt;"",TabB1[[#This Row],[Zufalls-
zahl]],0)</f>
        <v>0</v>
      </c>
      <c r="AK147" s="257">
        <f>IF(TabB1[[#This Row],[Stich-
probe]]&gt;0,IF(TabB1[[#This Row],[Differenz
förderfähig/
eingereicht nach Prüfung ÖIF (€)]]&lt;&gt;0,1,0),0)</f>
        <v>0</v>
      </c>
      <c r="AL147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7" s="2"/>
    </row>
    <row r="148" spans="1:60" x14ac:dyDescent="0.2">
      <c r="B148" s="2"/>
      <c r="C148" s="226">
        <f>IF(TabB1[[#This Row],[Zufalls-
zahl wenn
lfd. Nr.]]=0,0,IF(RANK(TabB1[[#This Row],[Zufalls-
zahl wenn
lfd. Nr.]],TabB1[Zufalls-
zahl wenn
lfd. Nr.])&lt;=TabB1[[#Totals],[Zufalls-
zahl]],1,0))</f>
        <v>0</v>
      </c>
      <c r="D148" s="194" t="s">
        <v>21</v>
      </c>
      <c r="E148" s="207">
        <v>142</v>
      </c>
      <c r="F148" s="7"/>
      <c r="G148" s="17"/>
      <c r="H148" s="35"/>
      <c r="I148" s="101"/>
      <c r="J148" s="4"/>
      <c r="K148" s="4"/>
      <c r="L148" s="4"/>
      <c r="M148" s="128"/>
      <c r="N148" s="295"/>
      <c r="O148" s="296">
        <f>(TabB1[[#This Row],[förderfähiger 
Betrag nach Prüfung ÖIF (€)]]-TabB1[[#This Row],[eingereichter
Betrag (€)]])*IF(TabB1[[#This Row],[Stich-
probe]]&gt;0,1,0)</f>
        <v>0</v>
      </c>
      <c r="P148" s="215"/>
      <c r="Q148" s="215"/>
      <c r="R148" s="215"/>
      <c r="S148" s="253"/>
      <c r="T148" s="6"/>
      <c r="U148" s="6" t="str">
        <f>IF(ISERROR(VLOOKUP(TabB1[[#This Row],[Grund für Differenz]],Datenquelle!$F$3:$G$17,2,FALSE)),"",VLOOKUP(TabB1[[#This Row],[Grund für Differenz]],Datenquelle!$F$3:$G$17,2,FALSE))</f>
        <v/>
      </c>
      <c r="V148" s="253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3"/>
      <c r="AH148" s="251" t="str">
        <f>IF(OR(TabB1[[#This Row],[eingereichter
Betrag (€)]]=0,TabB1[[#This Row],[eingereichter
Betrag (€)]]=""),"",COUNTA($M$6:$M198)-COUNTIF(($M$6:$M198),0))</f>
        <v/>
      </c>
      <c r="AI148" s="255">
        <f t="shared" ca="1" si="5"/>
        <v>0.26194590997626077</v>
      </c>
      <c r="AJ148" s="256">
        <f>IF(TabB1[[#This Row],[Lfd.
Nr. f.
Stich-
probe]]&lt;&gt;"",TabB1[[#This Row],[Zufalls-
zahl]],0)</f>
        <v>0</v>
      </c>
      <c r="AK148" s="257">
        <f>IF(TabB1[[#This Row],[Stich-
probe]]&gt;0,IF(TabB1[[#This Row],[Differenz
förderfähig/
eingereicht nach Prüfung ÖIF (€)]]&lt;&gt;0,1,0),0)</f>
        <v>0</v>
      </c>
      <c r="AL148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8" s="2"/>
    </row>
    <row r="149" spans="1:60" x14ac:dyDescent="0.2">
      <c r="B149" s="2"/>
      <c r="C149" s="226">
        <f>IF(TabB1[[#This Row],[Zufalls-
zahl wenn
lfd. Nr.]]=0,0,IF(RANK(TabB1[[#This Row],[Zufalls-
zahl wenn
lfd. Nr.]],TabB1[Zufalls-
zahl wenn
lfd. Nr.])&lt;=TabB1[[#Totals],[Zufalls-
zahl]],1,0))</f>
        <v>0</v>
      </c>
      <c r="D149" s="194" t="s">
        <v>21</v>
      </c>
      <c r="E149" s="207">
        <v>143</v>
      </c>
      <c r="F149" s="7"/>
      <c r="G149" s="17"/>
      <c r="H149" s="35"/>
      <c r="I149" s="101"/>
      <c r="J149" s="4"/>
      <c r="K149" s="4"/>
      <c r="L149" s="4"/>
      <c r="M149" s="128"/>
      <c r="N149" s="295"/>
      <c r="O149" s="296">
        <f>(TabB1[[#This Row],[förderfähiger 
Betrag nach Prüfung ÖIF (€)]]-TabB1[[#This Row],[eingereichter
Betrag (€)]])*IF(TabB1[[#This Row],[Stich-
probe]]&gt;0,1,0)</f>
        <v>0</v>
      </c>
      <c r="P149" s="215"/>
      <c r="Q149" s="215"/>
      <c r="R149" s="215"/>
      <c r="S149" s="253"/>
      <c r="T149" s="6"/>
      <c r="U149" s="6" t="str">
        <f>IF(ISERROR(VLOOKUP(TabB1[[#This Row],[Grund für Differenz]],Datenquelle!$F$3:$G$17,2,FALSE)),"",VLOOKUP(TabB1[[#This Row],[Grund für Differenz]],Datenquelle!$F$3:$G$17,2,FALSE))</f>
        <v/>
      </c>
      <c r="V149" s="253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3"/>
      <c r="AH149" s="2" t="str">
        <f>IF(OR(TabB1[[#This Row],[eingereichter
Betrag (€)]]=0,TabB1[[#This Row],[eingereichter
Betrag (€)]]=""),"",COUNTA($M$6:$M149)-COUNTIF(($M$6:$M149),0))</f>
        <v/>
      </c>
      <c r="AI149" s="255">
        <f t="shared" ca="1" si="5"/>
        <v>0.12155633661973053</v>
      </c>
      <c r="AJ149" s="256">
        <f>IF(TabB1[[#This Row],[Lfd.
Nr. f.
Stich-
probe]]&lt;&gt;"",TabB1[[#This Row],[Zufalls-
zahl]],0)</f>
        <v>0</v>
      </c>
      <c r="AK149" s="257">
        <f>IF(TabB1[[#This Row],[Stich-
probe]]&gt;0,IF(TabB1[[#This Row],[Differenz
förderfähig/
eingereicht nach Prüfung ÖIF (€)]]&lt;&gt;0,1,0),0)</f>
        <v>0</v>
      </c>
      <c r="AL149" s="258">
        <f>IF(TabB1[[#This Row],[Stich-
probe]]=0,0,TabB1[[#This Row],[Stich-
probe]]*TabB1[[#This Row],[Differenz
förderfähig/
eingereicht nach Prüfung ÖIF (€)]]/TabB1[[#This Row],[eingereichter
Betrag (€)]]*-1)</f>
        <v>0</v>
      </c>
      <c r="AM149" s="2"/>
    </row>
    <row r="150" spans="1:60" x14ac:dyDescent="0.2">
      <c r="B150" s="2"/>
      <c r="C150" s="226">
        <f>IF(TabB1[[#This Row],[Zufalls-
zahl wenn
lfd. Nr.]]=0,0,IF(RANK(TabB1[[#This Row],[Zufalls-
zahl wenn
lfd. Nr.]],TabB1[Zufalls-
zahl wenn
lfd. Nr.])&lt;=TabB1[[#Totals],[Zufalls-
zahl]],1,0))</f>
        <v>0</v>
      </c>
      <c r="D150" s="194" t="s">
        <v>21</v>
      </c>
      <c r="E150" s="207">
        <v>144</v>
      </c>
      <c r="F150" s="7"/>
      <c r="G150" s="17"/>
      <c r="H150" s="35"/>
      <c r="I150" s="101"/>
      <c r="J150" s="4"/>
      <c r="K150" s="4"/>
      <c r="L150" s="4"/>
      <c r="M150" s="128"/>
      <c r="N150" s="295"/>
      <c r="O150" s="296">
        <f>(TabB1[[#This Row],[förderfähiger 
Betrag nach Prüfung ÖIF (€)]]-TabB1[[#This Row],[eingereichter
Betrag (€)]])*IF(TabB1[[#This Row],[Stich-
probe]]&gt;0,1,0)</f>
        <v>0</v>
      </c>
      <c r="P150" s="215"/>
      <c r="Q150" s="215"/>
      <c r="R150" s="215"/>
      <c r="S150" s="253"/>
      <c r="T150" s="6"/>
      <c r="U150" s="6" t="str">
        <f>IF(ISERROR(VLOOKUP(TabB1[[#This Row],[Grund für Differenz]],Datenquelle!$F$3:$G$17,2,FALSE)),"",VLOOKUP(TabB1[[#This Row],[Grund für Differenz]],Datenquelle!$F$3:$G$17,2,FALSE))</f>
        <v/>
      </c>
      <c r="V150" s="253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3"/>
      <c r="AH150" s="2" t="str">
        <f>IF(OR(TabB1[[#This Row],[eingereichter
Betrag (€)]]=0,TabB1[[#This Row],[eingereichter
Betrag (€)]]=""),"",COUNTA($M$6:$M150)-COUNTIF(($M$6:$M150),0))</f>
        <v/>
      </c>
      <c r="AI150" s="255">
        <f t="shared" ca="1" si="5"/>
        <v>0.31721768666035843</v>
      </c>
      <c r="AJ150" s="256">
        <f>IF(TabB1[[#This Row],[Lfd.
Nr. f.
Stich-
probe]]&lt;&gt;"",TabB1[[#This Row],[Zufalls-
zahl]],0)</f>
        <v>0</v>
      </c>
      <c r="AK150" s="257">
        <f>IF(TabB1[[#This Row],[Stich-
probe]]&gt;0,IF(TabB1[[#This Row],[Differenz
förderfähig/
eingereicht nach Prüfung ÖIF (€)]]&lt;&gt;0,1,0),0)</f>
        <v>0</v>
      </c>
      <c r="AL150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0" s="2"/>
    </row>
    <row r="151" spans="1:60" x14ac:dyDescent="0.2">
      <c r="B151" s="2"/>
      <c r="C151" s="226">
        <f>IF(TabB1[[#This Row],[Zufalls-
zahl wenn
lfd. Nr.]]=0,0,IF(RANK(TabB1[[#This Row],[Zufalls-
zahl wenn
lfd. Nr.]],TabB1[Zufalls-
zahl wenn
lfd. Nr.])&lt;=TabB1[[#Totals],[Zufalls-
zahl]],1,0))</f>
        <v>0</v>
      </c>
      <c r="D151" s="194" t="s">
        <v>21</v>
      </c>
      <c r="E151" s="207">
        <v>145</v>
      </c>
      <c r="F151" s="7"/>
      <c r="G151" s="17"/>
      <c r="H151" s="35"/>
      <c r="I151" s="101"/>
      <c r="J151" s="4"/>
      <c r="K151" s="4"/>
      <c r="L151" s="4"/>
      <c r="M151" s="128"/>
      <c r="N151" s="295"/>
      <c r="O151" s="296">
        <f>(TabB1[[#This Row],[förderfähiger 
Betrag nach Prüfung ÖIF (€)]]-TabB1[[#This Row],[eingereichter
Betrag (€)]])*IF(TabB1[[#This Row],[Stich-
probe]]&gt;0,1,0)</f>
        <v>0</v>
      </c>
      <c r="P151" s="215"/>
      <c r="Q151" s="215"/>
      <c r="R151" s="215"/>
      <c r="S151" s="253"/>
      <c r="T151" s="6"/>
      <c r="U151" s="6" t="str">
        <f>IF(ISERROR(VLOOKUP(TabB1[[#This Row],[Grund für Differenz]],Datenquelle!$F$3:$G$17,2,FALSE)),"",VLOOKUP(TabB1[[#This Row],[Grund für Differenz]],Datenquelle!$F$3:$G$17,2,FALSE))</f>
        <v/>
      </c>
      <c r="V151" s="253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3"/>
      <c r="AH151" s="2" t="str">
        <f>IF(OR(TabB1[[#This Row],[eingereichter
Betrag (€)]]=0,TabB1[[#This Row],[eingereichter
Betrag (€)]]=""),"",COUNTA($M$6:$M151)-COUNTIF(($M$6:$M151),0))</f>
        <v/>
      </c>
      <c r="AI151" s="255">
        <f t="shared" ca="1" si="5"/>
        <v>0.4486225044143769</v>
      </c>
      <c r="AJ151" s="256">
        <f>IF(TabB1[[#This Row],[Lfd.
Nr. f.
Stich-
probe]]&lt;&gt;"",TabB1[[#This Row],[Zufalls-
zahl]],0)</f>
        <v>0</v>
      </c>
      <c r="AK151" s="257">
        <f>IF(TabB1[[#This Row],[Stich-
probe]]&gt;0,IF(TabB1[[#This Row],[Differenz
förderfähig/
eingereicht nach Prüfung ÖIF (€)]]&lt;&gt;0,1,0),0)</f>
        <v>0</v>
      </c>
      <c r="AL151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1" s="2"/>
    </row>
    <row r="152" spans="1:60" x14ac:dyDescent="0.2">
      <c r="B152" s="2"/>
      <c r="C152" s="226">
        <f>IF(TabB1[[#This Row],[Zufalls-
zahl wenn
lfd. Nr.]]=0,0,IF(RANK(TabB1[[#This Row],[Zufalls-
zahl wenn
lfd. Nr.]],TabB1[Zufalls-
zahl wenn
lfd. Nr.])&lt;=TabB1[[#Totals],[Zufalls-
zahl]],1,0))</f>
        <v>0</v>
      </c>
      <c r="D152" s="194" t="s">
        <v>21</v>
      </c>
      <c r="E152" s="207">
        <v>146</v>
      </c>
      <c r="F152" s="7"/>
      <c r="G152" s="17"/>
      <c r="H152" s="35"/>
      <c r="I152" s="101"/>
      <c r="J152" s="4"/>
      <c r="K152" s="4"/>
      <c r="L152" s="4"/>
      <c r="M152" s="128"/>
      <c r="N152" s="295"/>
      <c r="O152" s="296">
        <f>(TabB1[[#This Row],[förderfähiger 
Betrag nach Prüfung ÖIF (€)]]-TabB1[[#This Row],[eingereichter
Betrag (€)]])*IF(TabB1[[#This Row],[Stich-
probe]]&gt;0,1,0)</f>
        <v>0</v>
      </c>
      <c r="P152" s="215"/>
      <c r="Q152" s="215"/>
      <c r="R152" s="215"/>
      <c r="S152" s="253"/>
      <c r="T152" s="6"/>
      <c r="U152" s="6" t="str">
        <f>IF(ISERROR(VLOOKUP(TabB1[[#This Row],[Grund für Differenz]],Datenquelle!$F$3:$G$17,2,FALSE)),"",VLOOKUP(TabB1[[#This Row],[Grund für Differenz]],Datenquelle!$F$3:$G$17,2,FALSE))</f>
        <v/>
      </c>
      <c r="V152" s="253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3"/>
      <c r="AH152" s="2" t="str">
        <f>IF(OR(TabB1[[#This Row],[eingereichter
Betrag (€)]]=0,TabB1[[#This Row],[eingereichter
Betrag (€)]]=""),"",COUNTA($M$6:$M152)-COUNTIF(($M$6:$M152),0))</f>
        <v/>
      </c>
      <c r="AI152" s="255">
        <f t="shared" ca="1" si="5"/>
        <v>0.59593993144211432</v>
      </c>
      <c r="AJ152" s="256">
        <f>IF(TabB1[[#This Row],[Lfd.
Nr. f.
Stich-
probe]]&lt;&gt;"",TabB1[[#This Row],[Zufalls-
zahl]],0)</f>
        <v>0</v>
      </c>
      <c r="AK152" s="257">
        <f>IF(TabB1[[#This Row],[Stich-
probe]]&gt;0,IF(TabB1[[#This Row],[Differenz
förderfähig/
eingereicht nach Prüfung ÖIF (€)]]&lt;&gt;0,1,0),0)</f>
        <v>0</v>
      </c>
      <c r="AL152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2" s="2"/>
    </row>
    <row r="153" spans="1:60" x14ac:dyDescent="0.2">
      <c r="B153" s="2"/>
      <c r="C153" s="226">
        <f>IF(TabB1[[#This Row],[Zufalls-
zahl wenn
lfd. Nr.]]=0,0,IF(RANK(TabB1[[#This Row],[Zufalls-
zahl wenn
lfd. Nr.]],TabB1[Zufalls-
zahl wenn
lfd. Nr.])&lt;=TabB1[[#Totals],[Zufalls-
zahl]],1,0))</f>
        <v>0</v>
      </c>
      <c r="D153" s="194" t="s">
        <v>21</v>
      </c>
      <c r="E153" s="207">
        <v>147</v>
      </c>
      <c r="F153" s="7"/>
      <c r="G153" s="17"/>
      <c r="H153" s="35"/>
      <c r="I153" s="101"/>
      <c r="J153" s="4"/>
      <c r="K153" s="4"/>
      <c r="L153" s="4"/>
      <c r="M153" s="128"/>
      <c r="N153" s="295"/>
      <c r="O153" s="296">
        <f>(TabB1[[#This Row],[förderfähiger 
Betrag nach Prüfung ÖIF (€)]]-TabB1[[#This Row],[eingereichter
Betrag (€)]])*IF(TabB1[[#This Row],[Stich-
probe]]&gt;0,1,0)</f>
        <v>0</v>
      </c>
      <c r="P153" s="215"/>
      <c r="Q153" s="215"/>
      <c r="R153" s="215"/>
      <c r="S153" s="253"/>
      <c r="T153" s="6"/>
      <c r="U153" s="6" t="str">
        <f>IF(ISERROR(VLOOKUP(TabB1[[#This Row],[Grund für Differenz]],Datenquelle!$F$3:$G$17,2,FALSE)),"",VLOOKUP(TabB1[[#This Row],[Grund für Differenz]],Datenquelle!$F$3:$G$17,2,FALSE))</f>
        <v/>
      </c>
      <c r="V153" s="253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3"/>
      <c r="AH153" s="2" t="str">
        <f>IF(OR(TabB1[[#This Row],[eingereichter
Betrag (€)]]=0,TabB1[[#This Row],[eingereichter
Betrag (€)]]=""),"",COUNTA($M$6:$M153)-COUNTIF(($M$6:$M153),0))</f>
        <v/>
      </c>
      <c r="AI153" s="255">
        <f t="shared" ca="1" si="5"/>
        <v>0.33603696664227134</v>
      </c>
      <c r="AJ153" s="256">
        <f>IF(TabB1[[#This Row],[Lfd.
Nr. f.
Stich-
probe]]&lt;&gt;"",TabB1[[#This Row],[Zufalls-
zahl]],0)</f>
        <v>0</v>
      </c>
      <c r="AK153" s="257">
        <f>IF(TabB1[[#This Row],[Stich-
probe]]&gt;0,IF(TabB1[[#This Row],[Differenz
förderfähig/
eingereicht nach Prüfung ÖIF (€)]]&lt;&gt;0,1,0),0)</f>
        <v>0</v>
      </c>
      <c r="AL153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3" s="2"/>
    </row>
    <row r="154" spans="1:60" x14ac:dyDescent="0.2">
      <c r="B154" s="2"/>
      <c r="C154" s="226">
        <f>IF(TabB1[[#This Row],[Zufalls-
zahl wenn
lfd. Nr.]]=0,0,IF(RANK(TabB1[[#This Row],[Zufalls-
zahl wenn
lfd. Nr.]],TabB1[Zufalls-
zahl wenn
lfd. Nr.])&lt;=TabB1[[#Totals],[Zufalls-
zahl]],1,0))</f>
        <v>0</v>
      </c>
      <c r="D154" s="194" t="s">
        <v>21</v>
      </c>
      <c r="E154" s="207">
        <v>148</v>
      </c>
      <c r="F154" s="7"/>
      <c r="G154" s="17"/>
      <c r="H154" s="35"/>
      <c r="I154" s="101"/>
      <c r="J154" s="4"/>
      <c r="K154" s="4"/>
      <c r="L154" s="4"/>
      <c r="M154" s="128"/>
      <c r="N154" s="295"/>
      <c r="O154" s="296">
        <f>(TabB1[[#This Row],[förderfähiger 
Betrag nach Prüfung ÖIF (€)]]-TabB1[[#This Row],[eingereichter
Betrag (€)]])*IF(TabB1[[#This Row],[Stich-
probe]]&gt;0,1,0)</f>
        <v>0</v>
      </c>
      <c r="P154" s="215"/>
      <c r="Q154" s="215"/>
      <c r="R154" s="215"/>
      <c r="S154" s="253"/>
      <c r="T154" s="6"/>
      <c r="U154" s="6" t="str">
        <f>IF(ISERROR(VLOOKUP(TabB1[[#This Row],[Grund für Differenz]],Datenquelle!$F$3:$G$17,2,FALSE)),"",VLOOKUP(TabB1[[#This Row],[Grund für Differenz]],Datenquelle!$F$3:$G$17,2,FALSE))</f>
        <v/>
      </c>
      <c r="V154" s="253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3"/>
      <c r="AH154" s="2" t="str">
        <f>IF(OR(TabB1[[#This Row],[eingereichter
Betrag (€)]]=0,TabB1[[#This Row],[eingereichter
Betrag (€)]]=""),"",COUNTA($M$6:$M154)-COUNTIF(($M$6:$M154),0))</f>
        <v/>
      </c>
      <c r="AI154" s="255">
        <f t="shared" ca="1" si="5"/>
        <v>0.97861365274046419</v>
      </c>
      <c r="AJ154" s="256">
        <f>IF(TabB1[[#This Row],[Lfd.
Nr. f.
Stich-
probe]]&lt;&gt;"",TabB1[[#This Row],[Zufalls-
zahl]],0)</f>
        <v>0</v>
      </c>
      <c r="AK154" s="257">
        <f>IF(TabB1[[#This Row],[Stich-
probe]]&gt;0,IF(TabB1[[#This Row],[Differenz
förderfähig/
eingereicht nach Prüfung ÖIF (€)]]&lt;&gt;0,1,0),0)</f>
        <v>0</v>
      </c>
      <c r="AL154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4" s="2"/>
    </row>
    <row r="155" spans="1:60" x14ac:dyDescent="0.2">
      <c r="B155" s="2"/>
      <c r="C155" s="226">
        <f>IF(TabB1[[#This Row],[Zufalls-
zahl wenn
lfd. Nr.]]=0,0,IF(RANK(TabB1[[#This Row],[Zufalls-
zahl wenn
lfd. Nr.]],TabB1[Zufalls-
zahl wenn
lfd. Nr.])&lt;=TabB1[[#Totals],[Zufalls-
zahl]],1,0))</f>
        <v>0</v>
      </c>
      <c r="D155" s="194" t="s">
        <v>21</v>
      </c>
      <c r="E155" s="207">
        <v>149</v>
      </c>
      <c r="F155" s="7"/>
      <c r="G155" s="17"/>
      <c r="H155" s="35"/>
      <c r="I155" s="101"/>
      <c r="J155" s="4"/>
      <c r="K155" s="4"/>
      <c r="L155" s="4"/>
      <c r="M155" s="128"/>
      <c r="N155" s="295"/>
      <c r="O155" s="296">
        <f>(TabB1[[#This Row],[förderfähiger 
Betrag nach Prüfung ÖIF (€)]]-TabB1[[#This Row],[eingereichter
Betrag (€)]])*IF(TabB1[[#This Row],[Stich-
probe]]&gt;0,1,0)</f>
        <v>0</v>
      </c>
      <c r="P155" s="215"/>
      <c r="Q155" s="215"/>
      <c r="R155" s="215"/>
      <c r="S155" s="253"/>
      <c r="T155" s="6"/>
      <c r="U155" s="6" t="str">
        <f>IF(ISERROR(VLOOKUP(TabB1[[#This Row],[Grund für Differenz]],Datenquelle!$F$3:$G$17,2,FALSE)),"",VLOOKUP(TabB1[[#This Row],[Grund für Differenz]],Datenquelle!$F$3:$G$17,2,FALSE))</f>
        <v/>
      </c>
      <c r="V155" s="253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3"/>
      <c r="AH155" s="251" t="str">
        <f>IF(OR(TabB1[[#This Row],[eingereichter
Betrag (€)]]=0,TabB1[[#This Row],[eingereichter
Betrag (€)]]=""),"",COUNTA($M$6:$M205)-COUNTIF(($M$6:$M205),0))</f>
        <v/>
      </c>
      <c r="AI155" s="255">
        <f t="shared" ca="1" si="5"/>
        <v>0.90039992744614261</v>
      </c>
      <c r="AJ155" s="256">
        <f>IF(TabB1[[#This Row],[Lfd.
Nr. f.
Stich-
probe]]&lt;&gt;"",TabB1[[#This Row],[Zufalls-
zahl]],0)</f>
        <v>0</v>
      </c>
      <c r="AK155" s="257">
        <f>IF(TabB1[[#This Row],[Stich-
probe]]&gt;0,IF(TabB1[[#This Row],[Differenz
förderfähig/
eingereicht nach Prüfung ÖIF (€)]]&lt;&gt;0,1,0),0)</f>
        <v>0</v>
      </c>
      <c r="AL155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5" s="2"/>
    </row>
    <row r="156" spans="1:60" x14ac:dyDescent="0.2">
      <c r="B156" s="2"/>
      <c r="C156" s="226">
        <f>IF(TabB1[[#This Row],[Zufalls-
zahl wenn
lfd. Nr.]]=0,0,IF(RANK(TabB1[[#This Row],[Zufalls-
zahl wenn
lfd. Nr.]],TabB1[Zufalls-
zahl wenn
lfd. Nr.])&lt;=TabB1[[#Totals],[Zufalls-
zahl]],1,0))</f>
        <v>0</v>
      </c>
      <c r="D156" s="194" t="s">
        <v>21</v>
      </c>
      <c r="E156" s="207">
        <v>150</v>
      </c>
      <c r="F156" s="7"/>
      <c r="G156" s="17"/>
      <c r="H156" s="35"/>
      <c r="I156" s="101"/>
      <c r="J156" s="4"/>
      <c r="K156" s="4"/>
      <c r="L156" s="4"/>
      <c r="M156" s="128"/>
      <c r="N156" s="295"/>
      <c r="O156" s="296">
        <f>(TabB1[[#This Row],[förderfähiger 
Betrag nach Prüfung ÖIF (€)]]-TabB1[[#This Row],[eingereichter
Betrag (€)]])*IF(TabB1[[#This Row],[Stich-
probe]]&gt;0,1,0)</f>
        <v>0</v>
      </c>
      <c r="P156" s="215"/>
      <c r="Q156" s="215"/>
      <c r="R156" s="215"/>
      <c r="S156" s="253"/>
      <c r="T156" s="6"/>
      <c r="U156" s="6" t="str">
        <f>IF(ISERROR(VLOOKUP(TabB1[[#This Row],[Grund für Differenz]],Datenquelle!$F$3:$G$17,2,FALSE)),"",VLOOKUP(TabB1[[#This Row],[Grund für Differenz]],Datenquelle!$F$3:$G$17,2,FALSE))</f>
        <v/>
      </c>
      <c r="V156" s="253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3"/>
      <c r="AH156" s="2" t="str">
        <f>IF(OR(TabB1[[#This Row],[eingereichter
Betrag (€)]]=0,TabB1[[#This Row],[eingereichter
Betrag (€)]]=""),"",COUNTA($M$6:$M156)-COUNTIF(($M$6:$M156),0))</f>
        <v/>
      </c>
      <c r="AI156" s="255">
        <f t="shared" ca="1" si="5"/>
        <v>0.54697003386391085</v>
      </c>
      <c r="AJ156" s="256">
        <f>IF(TabB1[[#This Row],[Lfd.
Nr. f.
Stich-
probe]]&lt;&gt;"",TabB1[[#This Row],[Zufalls-
zahl]],0)</f>
        <v>0</v>
      </c>
      <c r="AK156" s="257">
        <f>IF(TabB1[[#This Row],[Stich-
probe]]&gt;0,IF(TabB1[[#This Row],[Differenz
förderfähig/
eingereicht nach Prüfung ÖIF (€)]]&lt;&gt;0,1,0),0)</f>
        <v>0</v>
      </c>
      <c r="AL156" s="258">
        <f>IF(TabB1[[#This Row],[Stich-
probe]]=0,0,TabB1[[#This Row],[Stich-
probe]]*TabB1[[#This Row],[Differenz
förderfähig/
eingereicht nach Prüfung ÖIF (€)]]/TabB1[[#This Row],[eingereichter
Betrag (€)]]*-1)</f>
        <v>0</v>
      </c>
      <c r="AM156" s="2"/>
    </row>
    <row r="157" spans="1:60" s="224" customFormat="1" x14ac:dyDescent="0.2">
      <c r="A157" s="19"/>
      <c r="B157" s="19"/>
      <c r="C157" s="273">
        <f>COUNTIF(TabB1[Stich-
probe],"&gt;0")</f>
        <v>0</v>
      </c>
      <c r="D157" s="273"/>
      <c r="E157" s="273"/>
      <c r="F157" s="274"/>
      <c r="G157" s="289"/>
      <c r="H157" s="276"/>
      <c r="I157" s="188"/>
      <c r="J157" s="275"/>
      <c r="K157" s="275"/>
      <c r="L157" s="275"/>
      <c r="M157" s="276">
        <f>ROUND(SUM(TabB1[eingereichter
Betrag (€)]),2)</f>
        <v>0</v>
      </c>
      <c r="N157" s="297">
        <f>ROUND(SUM(TabB1[förderfähiger 
Betrag nach Prüfung ÖIF (€)]),2)</f>
        <v>0</v>
      </c>
      <c r="O157" s="297">
        <f>ROUND(SUM(TabB1[Differenz
förderfähig/
eingereicht nach Prüfung ÖIF (€)]),2)</f>
        <v>0</v>
      </c>
      <c r="P157" s="278"/>
      <c r="Q157" s="278"/>
      <c r="R157" s="278"/>
      <c r="S157" s="279"/>
      <c r="T157" s="280"/>
      <c r="U157" s="280"/>
      <c r="V157" s="279"/>
      <c r="W157" s="281"/>
      <c r="X157" s="281"/>
      <c r="Y157" s="281"/>
      <c r="Z157" s="281"/>
      <c r="AA157" s="281"/>
      <c r="AB157" s="281"/>
      <c r="AC157" s="281"/>
      <c r="AD157" s="281"/>
      <c r="AE157" s="281"/>
      <c r="AF157" s="281"/>
      <c r="AG157" s="279"/>
      <c r="AH157" s="280">
        <f>COUNTIF(TabB1[Lfd.
Nr. f.
Stich-
probe],"&gt;0")</f>
        <v>0</v>
      </c>
      <c r="AI157" s="282">
        <f>Stichprobe!E14</f>
        <v>0</v>
      </c>
      <c r="AJ157" s="283">
        <f>COUNTIF(TabB1[Zufalls-
zahl wenn
lfd. Nr.],"&gt;0")</f>
        <v>0</v>
      </c>
      <c r="AK157" s="284">
        <f>SUM(TabB1[Fehler
(wenn
geprüft)])</f>
        <v>0</v>
      </c>
      <c r="AL157" s="285">
        <f>IF(TabB1[[#Totals],[Fehler
(wenn
geprüft)]]=0,0,SUM(TabB1[Fehler-
quote (wenn geprüft)])/TabB1[[#Totals],[Fehler
(wenn
geprüft)]])</f>
        <v>0</v>
      </c>
      <c r="AM157" s="200"/>
      <c r="AN157" s="200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</row>
    <row r="158" spans="1:60" s="224" customFormat="1" x14ac:dyDescent="0.2">
      <c r="A158" s="19"/>
      <c r="B158" s="19"/>
      <c r="C158" s="19"/>
      <c r="D158" s="19"/>
      <c r="E158" s="19"/>
      <c r="F158" s="195"/>
      <c r="G158" s="195"/>
      <c r="H158" s="197"/>
      <c r="I158" s="197"/>
      <c r="J158" s="197"/>
      <c r="K158" s="197"/>
      <c r="L158" s="197"/>
      <c r="M158" s="199"/>
      <c r="P158" s="197"/>
      <c r="Q158" s="197"/>
      <c r="R158" s="197"/>
      <c r="S158" s="197"/>
      <c r="T158" s="226"/>
      <c r="U158" s="226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"/>
      <c r="AI158" s="19"/>
      <c r="AJ158" s="19"/>
      <c r="AM158" s="200"/>
      <c r="AN158" s="200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</row>
    <row r="159" spans="1:60" s="224" customFormat="1" x14ac:dyDescent="0.2">
      <c r="A159" s="19"/>
      <c r="B159" s="19"/>
      <c r="C159" s="19"/>
      <c r="D159" s="19"/>
      <c r="E159" s="19"/>
      <c r="F159" s="195"/>
      <c r="G159" s="195"/>
      <c r="H159" s="197"/>
      <c r="I159" s="197"/>
      <c r="J159" s="197"/>
      <c r="K159" s="197"/>
      <c r="L159" s="197"/>
      <c r="M159" s="199"/>
      <c r="P159" s="197"/>
      <c r="Q159" s="197"/>
      <c r="R159" s="197"/>
      <c r="S159" s="197"/>
      <c r="T159" s="226"/>
      <c r="U159" s="226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"/>
      <c r="AI159" s="19"/>
      <c r="AJ159" s="19"/>
      <c r="AM159" s="200"/>
      <c r="AN159" s="200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</row>
    <row r="160" spans="1:60" s="224" customFormat="1" x14ac:dyDescent="0.2">
      <c r="A160" s="19"/>
      <c r="B160" s="19"/>
      <c r="C160" s="19"/>
      <c r="D160" s="19"/>
      <c r="E160" s="19"/>
      <c r="F160" s="195"/>
      <c r="G160" s="195"/>
      <c r="H160" s="197"/>
      <c r="I160" s="197"/>
      <c r="J160" s="197"/>
      <c r="K160" s="197"/>
      <c r="L160" s="197"/>
      <c r="M160" s="199"/>
      <c r="N160" s="197"/>
      <c r="O160" s="197"/>
      <c r="P160" s="197"/>
      <c r="Q160" s="197"/>
      <c r="R160" s="197"/>
      <c r="S160" s="197"/>
      <c r="T160" s="226"/>
      <c r="U160" s="226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"/>
      <c r="AI160" s="19"/>
      <c r="AJ160" s="19"/>
      <c r="AM160" s="200"/>
      <c r="AN160" s="200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</row>
    <row r="161" spans="1:58" s="224" customFormat="1" x14ac:dyDescent="0.2">
      <c r="A161" s="19"/>
      <c r="B161" s="19"/>
      <c r="C161" s="19"/>
      <c r="D161" s="19"/>
      <c r="E161" s="19"/>
      <c r="F161" s="195"/>
      <c r="G161" s="195"/>
      <c r="H161" s="197"/>
      <c r="I161" s="197"/>
      <c r="J161" s="197"/>
      <c r="K161" s="197"/>
      <c r="L161" s="197"/>
      <c r="M161" s="199"/>
      <c r="N161" s="197"/>
      <c r="O161" s="197"/>
      <c r="P161" s="197"/>
      <c r="Q161" s="197"/>
      <c r="R161" s="197"/>
      <c r="S161" s="197"/>
      <c r="T161" s="226"/>
      <c r="U161" s="226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"/>
      <c r="AI161" s="19"/>
      <c r="AJ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</row>
    <row r="162" spans="1:58" s="224" customFormat="1" x14ac:dyDescent="0.2">
      <c r="A162" s="19"/>
      <c r="B162" s="19"/>
      <c r="C162" s="19"/>
      <c r="D162" s="19"/>
      <c r="E162" s="19"/>
      <c r="F162" s="195"/>
      <c r="G162" s="195"/>
      <c r="H162" s="197"/>
      <c r="I162" s="197"/>
      <c r="J162" s="197"/>
      <c r="K162" s="197"/>
      <c r="L162" s="197"/>
      <c r="M162" s="199"/>
      <c r="N162" s="197"/>
      <c r="O162" s="197"/>
      <c r="P162" s="197"/>
      <c r="Q162" s="197"/>
      <c r="R162" s="197"/>
      <c r="S162" s="197"/>
      <c r="T162" s="226"/>
      <c r="U162" s="226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"/>
      <c r="AI162" s="19"/>
      <c r="AJ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</row>
    <row r="163" spans="1:58" s="197" customFormat="1" x14ac:dyDescent="0.2">
      <c r="A163" s="19"/>
      <c r="B163" s="19"/>
      <c r="C163" s="19"/>
      <c r="D163" s="19"/>
      <c r="E163" s="19"/>
      <c r="F163" s="195"/>
      <c r="G163" s="195"/>
      <c r="M163" s="199"/>
      <c r="N163" s="298"/>
      <c r="O163" s="298"/>
      <c r="T163" s="226"/>
      <c r="U163" s="226"/>
      <c r="AH163" s="19"/>
      <c r="AI163" s="19"/>
      <c r="AJ163" s="19"/>
      <c r="AK163" s="224"/>
      <c r="AL163" s="224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</row>
    <row r="164" spans="1:58" s="197" customFormat="1" x14ac:dyDescent="0.2">
      <c r="A164" s="19"/>
      <c r="B164" s="19"/>
      <c r="C164" s="19"/>
      <c r="D164" s="19"/>
      <c r="E164" s="19"/>
      <c r="F164" s="195"/>
      <c r="G164" s="195"/>
      <c r="M164" s="199"/>
      <c r="N164" s="298"/>
      <c r="O164" s="298"/>
      <c r="T164" s="226"/>
      <c r="U164" s="226"/>
      <c r="AH164" s="19"/>
      <c r="AI164" s="19"/>
      <c r="AJ164" s="19"/>
      <c r="AK164" s="224"/>
      <c r="AL164" s="224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</row>
    <row r="165" spans="1:58" s="197" customFormat="1" x14ac:dyDescent="0.2">
      <c r="A165" s="19"/>
      <c r="B165" s="19"/>
      <c r="C165" s="19"/>
      <c r="D165" s="19"/>
      <c r="E165" s="19"/>
      <c r="F165" s="195"/>
      <c r="G165" s="195"/>
      <c r="M165" s="199"/>
      <c r="N165" s="298"/>
      <c r="O165" s="298"/>
      <c r="T165" s="226"/>
      <c r="U165" s="226"/>
      <c r="AH165" s="19"/>
      <c r="AI165" s="19"/>
      <c r="AJ165" s="19"/>
      <c r="AK165" s="224"/>
      <c r="AL165" s="224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</row>
  </sheetData>
  <sheetProtection algorithmName="SHA-512" hashValue="FrWa2uZTX/UWlFOj/ZIQVJaHIv10VQUv3+g16OiTHiO47L22/m12iBq6CMz0tXrXl4CqOq8jQ1LWN7Oc8g/QSw==" saltValue="ENHGYUhQ28ouIxh2tTC2fA==" spinCount="100000" sheet="1" objects="1" scenarios="1" formatCells="0" selectLockedCells="1"/>
  <conditionalFormatting sqref="C7:C156 C158:C10049">
    <cfRule type="expression" dxfId="227" priority="4">
      <formula>$C7=0</formula>
    </cfRule>
  </conditionalFormatting>
  <conditionalFormatting sqref="W6:AF10049">
    <cfRule type="cellIs" dxfId="226" priority="3" operator="equal">
      <formula>"nein"</formula>
    </cfRule>
  </conditionalFormatting>
  <conditionalFormatting sqref="U1:U1048576">
    <cfRule type="cellIs" dxfId="225" priority="2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Datenquelle!$F$3:$F$17</xm:f>
          </x14:formula1>
          <xm:sqref>T6:T155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23</vt:i4>
      </vt:variant>
    </vt:vector>
  </HeadingPairs>
  <TitlesOfParts>
    <vt:vector size="38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b.1) Immobilien</vt:lpstr>
      <vt:lpstr>b.2) Reisekosten</vt:lpstr>
      <vt:lpstr>b.3) ZG-spezifische Ausgaben</vt:lpstr>
      <vt:lpstr>b.4) Sonstige</vt:lpstr>
      <vt:lpstr>c) Unteraufträge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Reisekosten'!Druckbereich</vt:lpstr>
      <vt:lpstr>'b.3) ZG-spezifische Ausgaben'!Druckbereich</vt:lpstr>
      <vt:lpstr>'b.4) Sonstige'!Druckbereich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Reisekosten'!Drucktitel</vt:lpstr>
      <vt:lpstr>'b.3) ZG-spezifische Ausgaben'!Drucktitel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Paul BINDER</cp:lastModifiedBy>
  <cp:lastPrinted>2017-01-19T09:10:13Z</cp:lastPrinted>
  <dcterms:created xsi:type="dcterms:W3CDTF">2009-10-30T08:08:02Z</dcterms:created>
  <dcterms:modified xsi:type="dcterms:W3CDTF">2020-12-07T14:21:10Z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